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https://uradvlady.sharepoint.com/sites/SVVI_team/Shared Documents/General/SVVaI UV/02 Odbor programov/01_POO/01_K9/04_VÝZVY/02_MŠVVAŠ_VA/02_VÝZVY/1_Podpora medzinárodnej spolupráce/1.4_Matching granty H2020-HE/Zmena výzvy č. 1/Znenie na web/"/>
    </mc:Choice>
  </mc:AlternateContent>
  <xr:revisionPtr revIDLastSave="24" documentId="13_ncr:1_{4BC9728A-720D-4058-B89E-3F872BA5A8AE}" xr6:coauthVersionLast="47" xr6:coauthVersionMax="47" xr10:uidLastSave="{C0D296E9-B131-44C8-ABEE-9B104D8B6C87}"/>
  <bookViews>
    <workbookView xWindow="-120" yWindow="-120" windowWidth="29040" windowHeight="15225" tabRatio="801" firstSheet="1" activeTab="9" xr2:uid="{00000000-000D-0000-FFFF-FFFF00000000}"/>
  </bookViews>
  <sheets>
    <sheet name="Inštrukcie" sheetId="29" r:id="rId1"/>
    <sheet name="Údaje o projekte" sheetId="26" r:id="rId2"/>
    <sheet name="Základné údaje" sheetId="7" state="hidden" r:id="rId3"/>
    <sheet name="Pracovné balíky" sheetId="28" r:id="rId4"/>
    <sheet name="Priradenie pracov. balíkov" sheetId="12" state="hidden" r:id="rId5"/>
    <sheet name="Osobné výdavky (OV)" sheetId="15" r:id="rId6"/>
    <sheet name="Dlhodobý majetok (DM)" sheetId="33" r:id="rId7"/>
    <sheet name="Ostatné výdavky bez OV a DM" sheetId="32" r:id="rId8"/>
    <sheet name="Rozpočet" sheetId="13" r:id="rId9"/>
    <sheet name="číselník kľúčových slov" sheetId="30" r:id="rId10"/>
    <sheet name="Ciselniky" sheetId="27" state="hidden" r:id="rId11"/>
  </sheets>
  <externalReferences>
    <externalReference r:id="rId12"/>
    <externalReference r:id="rId13"/>
    <externalReference r:id="rId14"/>
  </externalReferences>
  <definedNames>
    <definedName name="_xlnm._FilterDatabase" localSheetId="6" hidden="1">'Dlhodobý majetok (DM)'!$B$2:$P$2</definedName>
    <definedName name="_xlnm._FilterDatabase" localSheetId="5" hidden="1">'Osobné výdavky (OV)'!$B$2:$J$2</definedName>
    <definedName name="_xlnm._FilterDatabase" localSheetId="7" hidden="1">'Ostatné výdavky bez OV a DM'!$A$2:$E$83</definedName>
    <definedName name="_ftn1" localSheetId="10">Ciselniky!$B$26</definedName>
    <definedName name="_ftnref1" localSheetId="10">Ciselniky!$B$23</definedName>
    <definedName name="a" localSheetId="6">INDIRECT(SUBSTITUTE('[1]Údaje o projekte'!#REF!," ","_"))</definedName>
    <definedName name="a">INDIRECT(SUBSTITUTE('[1]Údaje o projekte'!#REF!," ","_"))</definedName>
    <definedName name="Áno">#REF!</definedName>
    <definedName name="intenzity" localSheetId="9">VLOOKUP('[2]Údaje o projekte'!#REF!,[2]Ciselniky!XER$44:XES$52,2,0)</definedName>
    <definedName name="intenzity" localSheetId="6">VLOOKUP('Údaje o projekte'!#REF!,Ciselniky!#REF!,2,0)</definedName>
    <definedName name="intenzity" localSheetId="0">VLOOKUP('[3]Údaje o projekte'!#REF!,[3]Ciselniky!XER$41:XES$48,2,0)</definedName>
    <definedName name="intenzity" localSheetId="3">VLOOKUP('Údaje o projekte'!#REF!,Ciselniky!#REF!,2,0)</definedName>
    <definedName name="intenzity">VLOOKUP('Údaje o projekte'!#REF!,Ciselniky!#REF!,2,0)</definedName>
    <definedName name="Mikropodnik_malý_podnik">#REF!</definedName>
    <definedName name="Mimovládne_Neziskové_organizácie">#REF!</definedName>
    <definedName name="_xlnm.Print_Titles" localSheetId="5">'Osobné výdavky (OV)'!$2:$2</definedName>
    <definedName name="_xlnm.Print_Titles" localSheetId="8">Rozpočet!$6:$6</definedName>
    <definedName name="nepodnik">Ciselniky!$H$39</definedName>
    <definedName name="NepodnikPB">Ciselniky!$E$3:$E$4</definedName>
    <definedName name="Nezávislý_výskum">Ciselniky!$E$29:$E$33</definedName>
    <definedName name="Nie">#REF!</definedName>
    <definedName name="_xlnm.Print_Area" localSheetId="0">Inštrukcie!$A$8:$A$38</definedName>
    <definedName name="_xlnm.Print_Area" localSheetId="5">'Osobné výdavky (OV)'!$A$1:$P$2002</definedName>
    <definedName name="_xlnm.Print_Area" localSheetId="3">'Pracovné balíky'!$A$1:$D$33</definedName>
    <definedName name="_xlnm.Print_Area" localSheetId="4">'Priradenie pracov. balíkov'!$A$1:$G$103</definedName>
    <definedName name="_xlnm.Print_Area" localSheetId="8">Rozpočet!$A$1:$H$9</definedName>
    <definedName name="_xlnm.Print_Area" localSheetId="2">'Základné údaje'!$A$1:$H$14</definedName>
    <definedName name="okresy1" localSheetId="9">INDIRECT(SUBSTITUTE('[2]Údaje o projekte'!#REF!," ","_"))</definedName>
    <definedName name="okresy1" localSheetId="6">INDIRECT(SUBSTITUTE('Údaje o projekte'!#REF!," ","_"))</definedName>
    <definedName name="okresy1" localSheetId="0">INDIRECT(SUBSTITUTE('[3]Údaje o projekte'!#REF!," ","_"))</definedName>
    <definedName name="okresy1" localSheetId="3">INDIRECT(SUBSTITUTE('Údaje o projekte'!#REF!," ","_"))</definedName>
    <definedName name="okresy1">INDIRECT(SUBSTITUTE('Údaje o projekte'!#REF!," ","_"))</definedName>
    <definedName name="okresy2" localSheetId="9">INDIRECT(SUBSTITUTE('[2]Údaje o projekte'!#REF!," ","_"))</definedName>
    <definedName name="okresy2" localSheetId="6">INDIRECT(SUBSTITUTE('Údaje o projekte'!#REF!," ","_"))</definedName>
    <definedName name="okresy2" localSheetId="0">INDIRECT(SUBSTITUTE('[3]Údaje o projekte'!#REF!," ","_"))</definedName>
    <definedName name="okresy2" localSheetId="3">INDIRECT(SUBSTITUTE('Údaje o projekte'!#REF!," ","_"))</definedName>
    <definedName name="okresy2">INDIRECT(SUBSTITUTE('Údaje o projekte'!#REF!," ","_"))</definedName>
    <definedName name="okresy3" localSheetId="9">INDIRECT(SUBSTITUTE('[2]Údaje o projekte'!#REF!," ","_"))</definedName>
    <definedName name="okresy3" localSheetId="6">INDIRECT(SUBSTITUTE('Údaje o projekte'!#REF!," ","_"))</definedName>
    <definedName name="okresy3" localSheetId="0">INDIRECT(SUBSTITUTE('[3]Údaje o projekte'!#REF!," ","_"))</definedName>
    <definedName name="okresy3" localSheetId="3">INDIRECT(SUBSTITUTE('Údaje o projekte'!#REF!," ","_"))</definedName>
    <definedName name="okresy3">INDIRECT(SUBSTITUTE('Údaje o projekte'!#REF!," ","_"))</definedName>
    <definedName name="okresy4" localSheetId="9">INDIRECT(SUBSTITUTE('[2]Údaje o projekte'!#REF!," ","_"))</definedName>
    <definedName name="okresy4" localSheetId="6">INDIRECT(SUBSTITUTE('Údaje o projekte'!#REF!," ","_"))</definedName>
    <definedName name="okresy4" localSheetId="0">INDIRECT(SUBSTITUTE('[3]Údaje o projekte'!#REF!," ","_"))</definedName>
    <definedName name="okresy4" localSheetId="3">INDIRECT(SUBSTITUTE('Údaje o projekte'!#REF!," ","_"))</definedName>
    <definedName name="okresy4">INDIRECT(SUBSTITUTE('Údaje o projekte'!#REF!," ","_"))</definedName>
    <definedName name="Organizácia_štátnej_správy">#REF!</definedName>
    <definedName name="Ostatné_subjekty_verejnej_správy">#REF!</definedName>
    <definedName name="podnik">Ciselniky!$G$41:$G$48</definedName>
    <definedName name="PodnikPB">Ciselniky!$D$3:$D$5</definedName>
    <definedName name="Priemyselný_výskum">Ciselniky!$G$29:$G$33</definedName>
    <definedName name="sdfsdf" localSheetId="9">VLOOKUP('[2]Údaje o projekte'!#REF!,[2]Ciselniky!XER$44:XES$52,2,0)</definedName>
    <definedName name="sdfsdf" localSheetId="6">VLOOKUP('Údaje o projekte'!#REF!,Ciselniky!#REF!,2,0)</definedName>
    <definedName name="sdfsdf" localSheetId="0">VLOOKUP('[3]Údaje o projekte'!#REF!,[3]Ciselniky!XER$41:XES$48,2,0)</definedName>
    <definedName name="sdfsdf" localSheetId="3">VLOOKUP('Údaje o projekte'!#REF!,Ciselniky!#REF!,2,0)</definedName>
    <definedName name="sdfsdf">VLOOKUP('Údaje o projekte'!#REF!,Ciselniky!#REF!,2,0)</definedName>
    <definedName name="Stredný_podnik">#REF!</definedName>
    <definedName name="Súkromné_vysoké_školy">#REF!</definedName>
    <definedName name="typ_výskumu" localSheetId="5">'Osobné výdavky (OV)'!$C$3:$C$12</definedName>
    <definedName name="typ_výskumu" localSheetId="8">Rozpočet!$D$7:$D$9</definedName>
    <definedName name="Veľký_podnik">#REF!</definedName>
    <definedName name="Z_3092CFE1_69D0_49DF_AE91_85F13252F73D_.wvu.PrintArea" localSheetId="5" hidden="1">'Osobné výdavky (OV)'!$C$2:$K$15</definedName>
    <definedName name="Z_3092CFE1_69D0_49DF_AE91_85F13252F73D_.wvu.PrintArea" localSheetId="8" hidden="1">Rozpočet!$F$6:$H$9</definedName>
    <definedName name="Z_3092CFE1_69D0_49DF_AE91_85F13252F73D_.wvu.PrintTitles" localSheetId="5" hidden="1">'Osobné výdavky (OV)'!$2:$2</definedName>
    <definedName name="Z_3092CFE1_69D0_49DF_AE91_85F13252F73D_.wvu.PrintTitles" localSheetId="8" hidden="1">Rozpočet!$6:$6</definedName>
    <definedName name="Z_A5EC5CD4_6847_4F58_BF81_88E2CE2B4793_.wvu.PrintArea" localSheetId="5" hidden="1">'Osobné výdavky (OV)'!$C$2:$K$15</definedName>
    <definedName name="Z_A5EC5CD4_6847_4F58_BF81_88E2CE2B4793_.wvu.PrintArea" localSheetId="8" hidden="1">Rozpočet!$F$6:$H$9</definedName>
    <definedName name="Z_A5EC5CD4_6847_4F58_BF81_88E2CE2B4793_.wvu.PrintTitles" localSheetId="5" hidden="1">'Osobné výdavky (OV)'!$2:$2</definedName>
    <definedName name="Z_A5EC5CD4_6847_4F58_BF81_88E2CE2B4793_.wvu.PrintTitles" localSheetId="8" hidden="1">Rozpočet!$6:$6</definedName>
    <definedName name="Z_F0A13E29_CC35_4A21_84F6_6E084880FFE0_.wvu.PrintArea" localSheetId="5" hidden="1">'Osobné výdavky (OV)'!$C$2:$K$15</definedName>
    <definedName name="Z_F0A13E29_CC35_4A21_84F6_6E084880FFE0_.wvu.PrintArea" localSheetId="8" hidden="1">Rozpočet!$F$6:$H$9</definedName>
    <definedName name="Z_F0A13E29_CC35_4A21_84F6_6E084880FFE0_.wvu.PrintTitles" localSheetId="5" hidden="1">'Osobné výdavky (OV)'!$2:$2</definedName>
    <definedName name="Z_F0A13E29_CC35_4A21_84F6_6E084880FFE0_.wvu.PrintTitles" localSheetId="8" hidden="1">Rozpočet!$6:$6</definedName>
    <definedName name="Z_F0A13E29_CC35_4A21_84F6_6E084880FFE0_.wvu.Rows" localSheetId="0" hidden="1">Inštrukcie!$1:$1</definedName>
    <definedName name="Základný_výskum">Ciselniky!$F$29:$F$33</definedName>
  </definedNames>
  <calcPr calcId="191028"/>
  <customWorkbookViews>
    <customWorkbookView name="JH - osobné zobrazenie" guid="{F0A13E29-CC35-4A21-84F6-6E084880FFE0}" mergeInterval="0" personalView="1" maximized="1" xWindow="-8" yWindow="-8" windowWidth="1296" windowHeight="1010" activeSheetId="2"/>
    <customWorkbookView name="Luptáková Veronika - osobné zobrazenie" guid="{3092CFE1-69D0-49DF-AE91-85F13252F73D}" mergeInterval="0" personalView="1" maximized="1" windowWidth="1276" windowHeight="799" activeSheetId="1"/>
    <customWorkbookView name="Ludmila - osobné zobrazenie" guid="{A5EC5CD4-6847-4F58-BF81-88E2CE2B4793}" mergeInterval="0" personalView="1" maximized="1" xWindow="-9" yWindow="-9" windowWidth="1618" windowHeight="870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26" l="1"/>
  <c r="C160" i="13" l="1"/>
  <c r="C145" i="13"/>
  <c r="C130" i="13"/>
  <c r="C115" i="13"/>
  <c r="C100" i="13"/>
  <c r="C85" i="13"/>
  <c r="C55" i="13"/>
  <c r="C40" i="13"/>
  <c r="C25" i="13"/>
  <c r="C10" i="13"/>
  <c r="C70" i="13"/>
  <c r="J7" i="33"/>
  <c r="K7" i="33" s="1"/>
  <c r="J8" i="33"/>
  <c r="K8" i="33" s="1"/>
  <c r="F83" i="32" l="1"/>
  <c r="F82" i="32"/>
  <c r="F81" i="32"/>
  <c r="F80" i="32"/>
  <c r="F79" i="32"/>
  <c r="F78" i="32"/>
  <c r="F77" i="32"/>
  <c r="F76" i="32"/>
  <c r="F75" i="32"/>
  <c r="F74" i="32"/>
  <c r="F73" i="32"/>
  <c r="F72" i="32"/>
  <c r="F71" i="32"/>
  <c r="F70" i="32"/>
  <c r="F69" i="32"/>
  <c r="F68" i="32"/>
  <c r="F67" i="32"/>
  <c r="F66" i="32"/>
  <c r="F65" i="32"/>
  <c r="F64" i="32"/>
  <c r="F63" i="32"/>
  <c r="F62" i="32"/>
  <c r="F61" i="32"/>
  <c r="F60" i="32"/>
  <c r="F59" i="32"/>
  <c r="F58" i="32"/>
  <c r="F57" i="32"/>
  <c r="F56" i="32"/>
  <c r="F55" i="32"/>
  <c r="F54" i="32"/>
  <c r="F53" i="32"/>
  <c r="F52" i="32"/>
  <c r="F51" i="32"/>
  <c r="F50" i="32"/>
  <c r="F49" i="32"/>
  <c r="F48" i="32"/>
  <c r="F47" i="32"/>
  <c r="F46" i="32"/>
  <c r="F45" i="32"/>
  <c r="F44" i="32"/>
  <c r="F43" i="32"/>
  <c r="F42" i="32"/>
  <c r="F41" i="32"/>
  <c r="F40" i="32"/>
  <c r="F39" i="32"/>
  <c r="F38" i="32"/>
  <c r="F37" i="32"/>
  <c r="F36" i="32"/>
  <c r="F35" i="32"/>
  <c r="F34" i="32"/>
  <c r="F33" i="32"/>
  <c r="F32" i="32"/>
  <c r="F31" i="32"/>
  <c r="F30" i="32"/>
  <c r="F29" i="32"/>
  <c r="F28" i="32"/>
  <c r="F27" i="32"/>
  <c r="F26" i="32"/>
  <c r="F25" i="32"/>
  <c r="F24" i="32"/>
  <c r="F23" i="32"/>
  <c r="F22" i="32"/>
  <c r="F21" i="32"/>
  <c r="F20" i="32"/>
  <c r="F19" i="32"/>
  <c r="F18" i="32"/>
  <c r="F17" i="32"/>
  <c r="F16" i="32"/>
  <c r="F15" i="32"/>
  <c r="F14" i="32"/>
  <c r="F13" i="32"/>
  <c r="F12" i="32"/>
  <c r="C429" i="13" l="1"/>
  <c r="C415" i="13"/>
  <c r="C401" i="13"/>
  <c r="C387" i="13"/>
  <c r="C373" i="13"/>
  <c r="C359" i="13"/>
  <c r="C345" i="13"/>
  <c r="C331" i="13"/>
  <c r="C317" i="13"/>
  <c r="C303" i="13"/>
  <c r="C289" i="13"/>
  <c r="C275" i="13"/>
  <c r="C261" i="13"/>
  <c r="C247" i="13"/>
  <c r="C233" i="13"/>
  <c r="C219" i="13"/>
  <c r="C205" i="13"/>
  <c r="C191" i="13"/>
  <c r="C177" i="13"/>
  <c r="C163" i="13"/>
  <c r="C148" i="13"/>
  <c r="C133" i="13"/>
  <c r="C118" i="13"/>
  <c r="C103" i="13"/>
  <c r="C88" i="13"/>
  <c r="C73" i="13"/>
  <c r="C58" i="13"/>
  <c r="C43" i="13"/>
  <c r="L40" i="15"/>
  <c r="L41" i="15"/>
  <c r="L42" i="15"/>
  <c r="L43" i="15"/>
  <c r="L44" i="15"/>
  <c r="L45" i="15"/>
  <c r="L46" i="15"/>
  <c r="L47" i="15"/>
  <c r="L48" i="15"/>
  <c r="L49" i="15"/>
  <c r="L50" i="15"/>
  <c r="L51" i="15"/>
  <c r="L52" i="15"/>
  <c r="L53" i="15"/>
  <c r="L54" i="15"/>
  <c r="L55" i="15"/>
  <c r="L56" i="15"/>
  <c r="L57" i="15"/>
  <c r="L58" i="15"/>
  <c r="L59" i="15"/>
  <c r="L60" i="15"/>
  <c r="L61" i="15"/>
  <c r="L62" i="15"/>
  <c r="L63" i="15"/>
  <c r="L64" i="15"/>
  <c r="L65" i="15"/>
  <c r="L66" i="15"/>
  <c r="L67" i="15"/>
  <c r="L68" i="15"/>
  <c r="L69" i="15"/>
  <c r="L70" i="15"/>
  <c r="L71" i="15"/>
  <c r="L72" i="15"/>
  <c r="L73" i="15"/>
  <c r="L74" i="15"/>
  <c r="L75" i="15"/>
  <c r="L76" i="15"/>
  <c r="L77" i="15"/>
  <c r="L78" i="15"/>
  <c r="L79" i="15"/>
  <c r="L80" i="15"/>
  <c r="L81" i="15"/>
  <c r="L82" i="15"/>
  <c r="L83" i="15"/>
  <c r="L84" i="15"/>
  <c r="L85" i="15"/>
  <c r="L86" i="15"/>
  <c r="L87" i="15"/>
  <c r="L88" i="15"/>
  <c r="L89" i="15"/>
  <c r="L90" i="15"/>
  <c r="L91" i="15"/>
  <c r="L92" i="15"/>
  <c r="L93" i="15"/>
  <c r="L94" i="15"/>
  <c r="L95" i="15"/>
  <c r="L96" i="15"/>
  <c r="L97" i="15"/>
  <c r="L98" i="15"/>
  <c r="L99" i="15"/>
  <c r="L100" i="15"/>
  <c r="L101" i="15"/>
  <c r="L102" i="15"/>
  <c r="L103" i="15"/>
  <c r="L104" i="15"/>
  <c r="L105" i="15"/>
  <c r="L106" i="15"/>
  <c r="L107" i="15"/>
  <c r="L108" i="15"/>
  <c r="L109" i="15"/>
  <c r="L110" i="15"/>
  <c r="L111" i="15"/>
  <c r="L112" i="15"/>
  <c r="L113" i="15"/>
  <c r="L114" i="15"/>
  <c r="L115" i="15"/>
  <c r="L116" i="15"/>
  <c r="L117" i="15"/>
  <c r="L118" i="15"/>
  <c r="L119" i="15"/>
  <c r="L120" i="15"/>
  <c r="L121" i="15"/>
  <c r="L122" i="15"/>
  <c r="L123" i="15"/>
  <c r="L124" i="15"/>
  <c r="L125" i="15"/>
  <c r="L126" i="15"/>
  <c r="L127" i="15"/>
  <c r="L128" i="15"/>
  <c r="L129" i="15"/>
  <c r="L130" i="15"/>
  <c r="L131" i="15"/>
  <c r="L132" i="15"/>
  <c r="L133" i="15"/>
  <c r="L134" i="15"/>
  <c r="L135" i="15"/>
  <c r="L136" i="15"/>
  <c r="L137" i="15"/>
  <c r="L138" i="15"/>
  <c r="L139" i="15"/>
  <c r="L140" i="15"/>
  <c r="L141" i="15"/>
  <c r="L142" i="15"/>
  <c r="L143" i="15"/>
  <c r="L144" i="15"/>
  <c r="L145" i="15"/>
  <c r="L146" i="15"/>
  <c r="L147" i="15"/>
  <c r="L148" i="15"/>
  <c r="L149" i="15"/>
  <c r="L150" i="15"/>
  <c r="L151" i="15"/>
  <c r="L152" i="15"/>
  <c r="L153" i="15"/>
  <c r="L154" i="15"/>
  <c r="L155" i="15"/>
  <c r="L156" i="15"/>
  <c r="L157" i="15"/>
  <c r="L158" i="15"/>
  <c r="L159" i="15"/>
  <c r="L160" i="15"/>
  <c r="L161" i="15"/>
  <c r="L162" i="15"/>
  <c r="L163" i="15"/>
  <c r="L164" i="15"/>
  <c r="L165" i="15"/>
  <c r="L166" i="15"/>
  <c r="L167" i="15"/>
  <c r="L168" i="15"/>
  <c r="L169" i="15"/>
  <c r="L170" i="15"/>
  <c r="L171" i="15"/>
  <c r="L172" i="15"/>
  <c r="L173" i="15"/>
  <c r="L174" i="15"/>
  <c r="L175" i="15"/>
  <c r="L176" i="15"/>
  <c r="L177" i="15"/>
  <c r="L178" i="15"/>
  <c r="L179" i="15"/>
  <c r="L180" i="15"/>
  <c r="L181" i="15"/>
  <c r="L182" i="15"/>
  <c r="L183" i="15"/>
  <c r="L184" i="15"/>
  <c r="L185" i="15"/>
  <c r="L186" i="15"/>
  <c r="L187" i="15"/>
  <c r="L188" i="15"/>
  <c r="L189" i="15"/>
  <c r="L190" i="15"/>
  <c r="L191" i="15"/>
  <c r="L192" i="15"/>
  <c r="L193" i="15"/>
  <c r="L194" i="15"/>
  <c r="L195" i="15"/>
  <c r="L196" i="15"/>
  <c r="L197" i="15"/>
  <c r="L198" i="15"/>
  <c r="L199" i="15"/>
  <c r="L200" i="15"/>
  <c r="L201" i="15"/>
  <c r="L202" i="15"/>
  <c r="L203" i="15"/>
  <c r="L204" i="15"/>
  <c r="L205" i="15"/>
  <c r="L206" i="15"/>
  <c r="L207" i="15"/>
  <c r="L208" i="15"/>
  <c r="L209" i="15"/>
  <c r="L210" i="15"/>
  <c r="L211" i="15"/>
  <c r="L212" i="15"/>
  <c r="L213" i="15"/>
  <c r="L214" i="15"/>
  <c r="L215" i="15"/>
  <c r="L216" i="15"/>
  <c r="L217" i="15"/>
  <c r="L218" i="15"/>
  <c r="L219" i="15"/>
  <c r="L220" i="15"/>
  <c r="L221" i="15"/>
  <c r="L222" i="15"/>
  <c r="L223" i="15"/>
  <c r="L224" i="15"/>
  <c r="L225" i="15"/>
  <c r="L226" i="15"/>
  <c r="L227" i="15"/>
  <c r="L228" i="15"/>
  <c r="L229" i="15"/>
  <c r="L230" i="15"/>
  <c r="L231" i="15"/>
  <c r="L232" i="15"/>
  <c r="L233" i="15"/>
  <c r="L234" i="15"/>
  <c r="L235" i="15"/>
  <c r="L236" i="15"/>
  <c r="L237" i="15"/>
  <c r="L238" i="15"/>
  <c r="L239" i="15"/>
  <c r="L240" i="15"/>
  <c r="L241" i="15"/>
  <c r="L242" i="15"/>
  <c r="L243" i="15"/>
  <c r="L244" i="15"/>
  <c r="L245" i="15"/>
  <c r="L246" i="15"/>
  <c r="L247" i="15"/>
  <c r="L248" i="15"/>
  <c r="L249" i="15"/>
  <c r="L250" i="15"/>
  <c r="L251" i="15"/>
  <c r="L252" i="15"/>
  <c r="L253" i="15"/>
  <c r="L254" i="15"/>
  <c r="L255" i="15"/>
  <c r="L256" i="15"/>
  <c r="L257" i="15"/>
  <c r="L258" i="15"/>
  <c r="L259" i="15"/>
  <c r="L260" i="15"/>
  <c r="L261" i="15"/>
  <c r="L262" i="15"/>
  <c r="L263" i="15"/>
  <c r="L264" i="15"/>
  <c r="L265" i="15"/>
  <c r="L266" i="15"/>
  <c r="L267" i="15"/>
  <c r="L268" i="15"/>
  <c r="L269" i="15"/>
  <c r="L270" i="15"/>
  <c r="L271" i="15"/>
  <c r="L272" i="15"/>
  <c r="L273" i="15"/>
  <c r="L274" i="15"/>
  <c r="L275" i="15"/>
  <c r="L276" i="15"/>
  <c r="L277" i="15"/>
  <c r="L278" i="15"/>
  <c r="L279" i="15"/>
  <c r="L280" i="15"/>
  <c r="L281" i="15"/>
  <c r="L282" i="15"/>
  <c r="L283" i="15"/>
  <c r="L284" i="15"/>
  <c r="L285" i="15"/>
  <c r="L286" i="15"/>
  <c r="L287" i="15"/>
  <c r="L288" i="15"/>
  <c r="L289" i="15"/>
  <c r="L290" i="15"/>
  <c r="L291" i="15"/>
  <c r="L292" i="15"/>
  <c r="L293" i="15"/>
  <c r="L294" i="15"/>
  <c r="L295" i="15"/>
  <c r="L296" i="15"/>
  <c r="L297" i="15"/>
  <c r="L298" i="15"/>
  <c r="L299" i="15"/>
  <c r="L300" i="15"/>
  <c r="L301" i="15"/>
  <c r="L302" i="15"/>
  <c r="L303" i="15"/>
  <c r="L304" i="15"/>
  <c r="L305" i="15"/>
  <c r="L306" i="15"/>
  <c r="L307" i="15"/>
  <c r="L308" i="15"/>
  <c r="L309" i="15"/>
  <c r="L310" i="15"/>
  <c r="L311" i="15"/>
  <c r="L312" i="15"/>
  <c r="L313" i="15"/>
  <c r="L314" i="15"/>
  <c r="L315" i="15"/>
  <c r="L316" i="15"/>
  <c r="L317" i="15"/>
  <c r="L318" i="15"/>
  <c r="L319" i="15"/>
  <c r="L320" i="15"/>
  <c r="L321" i="15"/>
  <c r="L322" i="15"/>
  <c r="L323" i="15"/>
  <c r="L324" i="15"/>
  <c r="L325" i="15"/>
  <c r="L326" i="15"/>
  <c r="L327" i="15"/>
  <c r="L328" i="15"/>
  <c r="L329" i="15"/>
  <c r="L330" i="15"/>
  <c r="L331" i="15"/>
  <c r="L332" i="15"/>
  <c r="L333" i="15"/>
  <c r="L334" i="15"/>
  <c r="L335" i="15"/>
  <c r="L336" i="15"/>
  <c r="L337" i="15"/>
  <c r="L338" i="15"/>
  <c r="L339" i="15"/>
  <c r="L340" i="15"/>
  <c r="L341" i="15"/>
  <c r="L342" i="15"/>
  <c r="L343" i="15"/>
  <c r="L344" i="15"/>
  <c r="L345" i="15"/>
  <c r="L346" i="15"/>
  <c r="L347" i="15"/>
  <c r="L348" i="15"/>
  <c r="L349" i="15"/>
  <c r="L350" i="15"/>
  <c r="L351" i="15"/>
  <c r="L352" i="15"/>
  <c r="L353" i="15"/>
  <c r="L354" i="15"/>
  <c r="L355" i="15"/>
  <c r="L356" i="15"/>
  <c r="L357" i="15"/>
  <c r="L358" i="15"/>
  <c r="L359" i="15"/>
  <c r="L360" i="15"/>
  <c r="L361" i="15"/>
  <c r="L362" i="15"/>
  <c r="L363" i="15"/>
  <c r="L364" i="15"/>
  <c r="L365" i="15"/>
  <c r="L366" i="15"/>
  <c r="L367" i="15"/>
  <c r="L368" i="15"/>
  <c r="L369" i="15"/>
  <c r="L370" i="15"/>
  <c r="L371" i="15"/>
  <c r="L372" i="15"/>
  <c r="L373" i="15"/>
  <c r="L374" i="15"/>
  <c r="L375" i="15"/>
  <c r="L376" i="15"/>
  <c r="L377" i="15"/>
  <c r="L378" i="15"/>
  <c r="L379" i="15"/>
  <c r="L380" i="15"/>
  <c r="L381" i="15"/>
  <c r="L382" i="15"/>
  <c r="L383" i="15"/>
  <c r="L384" i="15"/>
  <c r="L385" i="15"/>
  <c r="L386" i="15"/>
  <c r="L387" i="15"/>
  <c r="L388" i="15"/>
  <c r="L389" i="15"/>
  <c r="L390" i="15"/>
  <c r="L391" i="15"/>
  <c r="L392" i="15"/>
  <c r="L393" i="15"/>
  <c r="L394" i="15"/>
  <c r="L395" i="15"/>
  <c r="L396" i="15"/>
  <c r="L397" i="15"/>
  <c r="L398" i="15"/>
  <c r="L399" i="15"/>
  <c r="L400" i="15"/>
  <c r="L401" i="15"/>
  <c r="L402" i="15"/>
  <c r="L403" i="15"/>
  <c r="L404" i="15"/>
  <c r="L405" i="15"/>
  <c r="L406" i="15"/>
  <c r="L407" i="15"/>
  <c r="L408" i="15"/>
  <c r="L409" i="15"/>
  <c r="L410" i="15"/>
  <c r="L411" i="15"/>
  <c r="L412" i="15"/>
  <c r="L413" i="15"/>
  <c r="L414" i="15"/>
  <c r="L415" i="15"/>
  <c r="L416" i="15"/>
  <c r="L417" i="15"/>
  <c r="L418" i="15"/>
  <c r="L419" i="15"/>
  <c r="L420" i="15"/>
  <c r="L421" i="15"/>
  <c r="L422" i="15"/>
  <c r="L423" i="15"/>
  <c r="L424" i="15"/>
  <c r="L425" i="15"/>
  <c r="L426" i="15"/>
  <c r="L427" i="15"/>
  <c r="L428" i="15"/>
  <c r="L429" i="15"/>
  <c r="L430" i="15"/>
  <c r="L431" i="15"/>
  <c r="L432" i="15"/>
  <c r="L433" i="15"/>
  <c r="L434" i="15"/>
  <c r="L435" i="15"/>
  <c r="L436" i="15"/>
  <c r="L437" i="15"/>
  <c r="L438" i="15"/>
  <c r="L439" i="15"/>
  <c r="L440" i="15"/>
  <c r="L441" i="15"/>
  <c r="L442" i="15"/>
  <c r="L443" i="15"/>
  <c r="L444" i="15"/>
  <c r="L445" i="15"/>
  <c r="L446" i="15"/>
  <c r="L447" i="15"/>
  <c r="L448" i="15"/>
  <c r="L449" i="15"/>
  <c r="L450" i="15"/>
  <c r="L451" i="15"/>
  <c r="L452" i="15"/>
  <c r="L453" i="15"/>
  <c r="L454" i="15"/>
  <c r="L455" i="15"/>
  <c r="L456" i="15"/>
  <c r="L457" i="15"/>
  <c r="L458" i="15"/>
  <c r="L459" i="15"/>
  <c r="L460" i="15"/>
  <c r="L461" i="15"/>
  <c r="L462" i="15"/>
  <c r="L463" i="15"/>
  <c r="L464" i="15"/>
  <c r="L465" i="15"/>
  <c r="L466" i="15"/>
  <c r="L467" i="15"/>
  <c r="L468" i="15"/>
  <c r="L469" i="15"/>
  <c r="L470" i="15"/>
  <c r="L471" i="15"/>
  <c r="L472" i="15"/>
  <c r="L473" i="15"/>
  <c r="L474" i="15"/>
  <c r="L475" i="15"/>
  <c r="L476" i="15"/>
  <c r="L477" i="15"/>
  <c r="L478" i="15"/>
  <c r="L479" i="15"/>
  <c r="L480" i="15"/>
  <c r="L481" i="15"/>
  <c r="L482" i="15"/>
  <c r="L483" i="15"/>
  <c r="L484" i="15"/>
  <c r="L485" i="15"/>
  <c r="L486" i="15"/>
  <c r="L487" i="15"/>
  <c r="L488" i="15"/>
  <c r="L489" i="15"/>
  <c r="L490" i="15"/>
  <c r="L491" i="15"/>
  <c r="L492" i="15"/>
  <c r="L493" i="15"/>
  <c r="L494" i="15"/>
  <c r="L495" i="15"/>
  <c r="L496" i="15"/>
  <c r="L497" i="15"/>
  <c r="L498" i="15"/>
  <c r="L499" i="15"/>
  <c r="L500" i="15"/>
  <c r="L501" i="15"/>
  <c r="L502" i="15"/>
  <c r="L503" i="15"/>
  <c r="L504" i="15"/>
  <c r="L505" i="15"/>
  <c r="L506" i="15"/>
  <c r="L507" i="15"/>
  <c r="L508" i="15"/>
  <c r="L509" i="15"/>
  <c r="L510" i="15"/>
  <c r="L511" i="15"/>
  <c r="L512" i="15"/>
  <c r="L513" i="15"/>
  <c r="L514" i="15"/>
  <c r="L515" i="15"/>
  <c r="L516" i="15"/>
  <c r="L517" i="15"/>
  <c r="L518" i="15"/>
  <c r="L519" i="15"/>
  <c r="L520" i="15"/>
  <c r="L521" i="15"/>
  <c r="L522" i="15"/>
  <c r="L523" i="15"/>
  <c r="L524" i="15"/>
  <c r="L525" i="15"/>
  <c r="L526" i="15"/>
  <c r="L527" i="15"/>
  <c r="L528" i="15"/>
  <c r="L529" i="15"/>
  <c r="L530" i="15"/>
  <c r="L531" i="15"/>
  <c r="L532" i="15"/>
  <c r="L533" i="15"/>
  <c r="L534" i="15"/>
  <c r="L535" i="15"/>
  <c r="L536" i="15"/>
  <c r="L537" i="15"/>
  <c r="L538" i="15"/>
  <c r="L539" i="15"/>
  <c r="L540" i="15"/>
  <c r="L541" i="15"/>
  <c r="L542" i="15"/>
  <c r="L543" i="15"/>
  <c r="L544" i="15"/>
  <c r="L545" i="15"/>
  <c r="L546" i="15"/>
  <c r="L547" i="15"/>
  <c r="L548" i="15"/>
  <c r="L549" i="15"/>
  <c r="L550" i="15"/>
  <c r="L551" i="15"/>
  <c r="L552" i="15"/>
  <c r="L553" i="15"/>
  <c r="L554" i="15"/>
  <c r="L555" i="15"/>
  <c r="L556" i="15"/>
  <c r="L557" i="15"/>
  <c r="L558" i="15"/>
  <c r="L559" i="15"/>
  <c r="L560" i="15"/>
  <c r="L561" i="15"/>
  <c r="L562" i="15"/>
  <c r="L563" i="15"/>
  <c r="L564" i="15"/>
  <c r="L565" i="15"/>
  <c r="L566" i="15"/>
  <c r="L567" i="15"/>
  <c r="L568" i="15"/>
  <c r="L569" i="15"/>
  <c r="L570" i="15"/>
  <c r="L571" i="15"/>
  <c r="L572" i="15"/>
  <c r="L573" i="15"/>
  <c r="L574" i="15"/>
  <c r="L575" i="15"/>
  <c r="L576" i="15"/>
  <c r="L577" i="15"/>
  <c r="L578" i="15"/>
  <c r="L579" i="15"/>
  <c r="L580" i="15"/>
  <c r="L581" i="15"/>
  <c r="L582" i="15"/>
  <c r="L583" i="15"/>
  <c r="L584" i="15"/>
  <c r="L585" i="15"/>
  <c r="L586" i="15"/>
  <c r="L587" i="15"/>
  <c r="L588" i="15"/>
  <c r="L589" i="15"/>
  <c r="L590" i="15"/>
  <c r="L591" i="15"/>
  <c r="L592" i="15"/>
  <c r="L593" i="15"/>
  <c r="L594" i="15"/>
  <c r="L595" i="15"/>
  <c r="L596" i="15"/>
  <c r="L597" i="15"/>
  <c r="L598" i="15"/>
  <c r="L599" i="15"/>
  <c r="L600" i="15"/>
  <c r="L601" i="15"/>
  <c r="L602" i="15"/>
  <c r="L603" i="15"/>
  <c r="L604" i="15"/>
  <c r="L605" i="15"/>
  <c r="L606" i="15"/>
  <c r="L607" i="15"/>
  <c r="L608" i="15"/>
  <c r="L609" i="15"/>
  <c r="L610" i="15"/>
  <c r="L611" i="15"/>
  <c r="L612" i="15"/>
  <c r="L613" i="15"/>
  <c r="L614" i="15"/>
  <c r="L615" i="15"/>
  <c r="L616" i="15"/>
  <c r="L617" i="15"/>
  <c r="L618" i="15"/>
  <c r="L619" i="15"/>
  <c r="L620" i="15"/>
  <c r="L621" i="15"/>
  <c r="L622" i="15"/>
  <c r="L623" i="15"/>
  <c r="L624" i="15"/>
  <c r="L625" i="15"/>
  <c r="L626" i="15"/>
  <c r="L627" i="15"/>
  <c r="L628" i="15"/>
  <c r="L629" i="15"/>
  <c r="L630" i="15"/>
  <c r="L631" i="15"/>
  <c r="L632" i="15"/>
  <c r="L633" i="15"/>
  <c r="L634" i="15"/>
  <c r="L635" i="15"/>
  <c r="L636" i="15"/>
  <c r="L637" i="15"/>
  <c r="L638" i="15"/>
  <c r="L639" i="15"/>
  <c r="L640" i="15"/>
  <c r="L641" i="15"/>
  <c r="L642" i="15"/>
  <c r="L643" i="15"/>
  <c r="L644" i="15"/>
  <c r="L645" i="15"/>
  <c r="L646" i="15"/>
  <c r="L647" i="15"/>
  <c r="L648" i="15"/>
  <c r="L649" i="15"/>
  <c r="L650" i="15"/>
  <c r="L651" i="15"/>
  <c r="L652" i="15"/>
  <c r="L653" i="15"/>
  <c r="L654" i="15"/>
  <c r="L655" i="15"/>
  <c r="L656" i="15"/>
  <c r="L657" i="15"/>
  <c r="L658" i="15"/>
  <c r="L659" i="15"/>
  <c r="L660" i="15"/>
  <c r="L661" i="15"/>
  <c r="L662" i="15"/>
  <c r="L663" i="15"/>
  <c r="L664" i="15"/>
  <c r="L665" i="15"/>
  <c r="L666" i="15"/>
  <c r="L667" i="15"/>
  <c r="L668" i="15"/>
  <c r="L669" i="15"/>
  <c r="L670" i="15"/>
  <c r="L671" i="15"/>
  <c r="L672" i="15"/>
  <c r="L673" i="15"/>
  <c r="L674" i="15"/>
  <c r="L675" i="15"/>
  <c r="L676" i="15"/>
  <c r="L677" i="15"/>
  <c r="L678" i="15"/>
  <c r="L679" i="15"/>
  <c r="L680" i="15"/>
  <c r="L681" i="15"/>
  <c r="L682" i="15"/>
  <c r="L683" i="15"/>
  <c r="L684" i="15"/>
  <c r="L685" i="15"/>
  <c r="L686" i="15"/>
  <c r="L687" i="15"/>
  <c r="L688" i="15"/>
  <c r="L689" i="15"/>
  <c r="L690" i="15"/>
  <c r="L691" i="15"/>
  <c r="L692" i="15"/>
  <c r="L693" i="15"/>
  <c r="L694" i="15"/>
  <c r="L695" i="15"/>
  <c r="L696" i="15"/>
  <c r="L697" i="15"/>
  <c r="L698" i="15"/>
  <c r="L699" i="15"/>
  <c r="L700" i="15"/>
  <c r="L701" i="15"/>
  <c r="L702" i="15"/>
  <c r="L703" i="15"/>
  <c r="L704" i="15"/>
  <c r="L705" i="15"/>
  <c r="L706" i="15"/>
  <c r="L707" i="15"/>
  <c r="L708" i="15"/>
  <c r="L709" i="15"/>
  <c r="L710" i="15"/>
  <c r="L711" i="15"/>
  <c r="L712" i="15"/>
  <c r="L713" i="15"/>
  <c r="L714" i="15"/>
  <c r="L715" i="15"/>
  <c r="L716" i="15"/>
  <c r="L717" i="15"/>
  <c r="L718" i="15"/>
  <c r="L719" i="15"/>
  <c r="L720" i="15"/>
  <c r="L721" i="15"/>
  <c r="L722" i="15"/>
  <c r="L723" i="15"/>
  <c r="L724" i="15"/>
  <c r="L725" i="15"/>
  <c r="L726" i="15"/>
  <c r="L727" i="15"/>
  <c r="L728" i="15"/>
  <c r="L729" i="15"/>
  <c r="L730" i="15"/>
  <c r="L731" i="15"/>
  <c r="L732" i="15"/>
  <c r="L733" i="15"/>
  <c r="L734" i="15"/>
  <c r="L735" i="15"/>
  <c r="L736" i="15"/>
  <c r="L737" i="15"/>
  <c r="L738" i="15"/>
  <c r="L739" i="15"/>
  <c r="L740" i="15"/>
  <c r="L741" i="15"/>
  <c r="L742" i="15"/>
  <c r="L743" i="15"/>
  <c r="L744" i="15"/>
  <c r="L745" i="15"/>
  <c r="L746" i="15"/>
  <c r="L747" i="15"/>
  <c r="L748" i="15"/>
  <c r="L749" i="15"/>
  <c r="L750" i="15"/>
  <c r="L751" i="15"/>
  <c r="L752" i="15"/>
  <c r="L753" i="15"/>
  <c r="L754" i="15"/>
  <c r="L755" i="15"/>
  <c r="L756" i="15"/>
  <c r="L757" i="15"/>
  <c r="L758" i="15"/>
  <c r="L759" i="15"/>
  <c r="L760" i="15"/>
  <c r="L761" i="15"/>
  <c r="L762" i="15"/>
  <c r="L763" i="15"/>
  <c r="L764" i="15"/>
  <c r="L765" i="15"/>
  <c r="L766" i="15"/>
  <c r="L767" i="15"/>
  <c r="L768" i="15"/>
  <c r="L769" i="15"/>
  <c r="L770" i="15"/>
  <c r="L771" i="15"/>
  <c r="L772" i="15"/>
  <c r="L773" i="15"/>
  <c r="L774" i="15"/>
  <c r="L775" i="15"/>
  <c r="L776" i="15"/>
  <c r="L777" i="15"/>
  <c r="L778" i="15"/>
  <c r="L779" i="15"/>
  <c r="L780" i="15"/>
  <c r="L781" i="15"/>
  <c r="L782" i="15"/>
  <c r="L783" i="15"/>
  <c r="L784" i="15"/>
  <c r="L785" i="15"/>
  <c r="L786" i="15"/>
  <c r="L787" i="15"/>
  <c r="L788" i="15"/>
  <c r="L789" i="15"/>
  <c r="L790" i="15"/>
  <c r="L791" i="15"/>
  <c r="L792" i="15"/>
  <c r="L793" i="15"/>
  <c r="L794" i="15"/>
  <c r="L795" i="15"/>
  <c r="L796" i="15"/>
  <c r="L797" i="15"/>
  <c r="L798" i="15"/>
  <c r="L799" i="15"/>
  <c r="L800" i="15"/>
  <c r="L801" i="15"/>
  <c r="L802" i="15"/>
  <c r="L803" i="15"/>
  <c r="L804" i="15"/>
  <c r="L805" i="15"/>
  <c r="L806" i="15"/>
  <c r="L807" i="15"/>
  <c r="L808" i="15"/>
  <c r="L809" i="15"/>
  <c r="L810" i="15"/>
  <c r="L811" i="15"/>
  <c r="L812" i="15"/>
  <c r="L813" i="15"/>
  <c r="L814" i="15"/>
  <c r="L815" i="15"/>
  <c r="L816" i="15"/>
  <c r="L817" i="15"/>
  <c r="L818" i="15"/>
  <c r="L819" i="15"/>
  <c r="L820" i="15"/>
  <c r="L821" i="15"/>
  <c r="L822" i="15"/>
  <c r="L823" i="15"/>
  <c r="L824" i="15"/>
  <c r="L825" i="15"/>
  <c r="L826" i="15"/>
  <c r="L827" i="15"/>
  <c r="L828" i="15"/>
  <c r="L829" i="15"/>
  <c r="L830" i="15"/>
  <c r="L831" i="15"/>
  <c r="L832" i="15"/>
  <c r="L833" i="15"/>
  <c r="L834" i="15"/>
  <c r="L835" i="15"/>
  <c r="L836" i="15"/>
  <c r="L837" i="15"/>
  <c r="L838" i="15"/>
  <c r="L839" i="15"/>
  <c r="L840" i="15"/>
  <c r="L841" i="15"/>
  <c r="L842" i="15"/>
  <c r="L843" i="15"/>
  <c r="L844" i="15"/>
  <c r="L845" i="15"/>
  <c r="L846" i="15"/>
  <c r="L847" i="15"/>
  <c r="L848" i="15"/>
  <c r="L849" i="15"/>
  <c r="L850" i="15"/>
  <c r="L851" i="15"/>
  <c r="L852" i="15"/>
  <c r="L853" i="15"/>
  <c r="L854" i="15"/>
  <c r="L855" i="15"/>
  <c r="L856" i="15"/>
  <c r="L857" i="15"/>
  <c r="L858" i="15"/>
  <c r="L859" i="15"/>
  <c r="L860" i="15"/>
  <c r="L861" i="15"/>
  <c r="L862" i="15"/>
  <c r="L863" i="15"/>
  <c r="L864" i="15"/>
  <c r="L865" i="15"/>
  <c r="L866" i="15"/>
  <c r="L867" i="15"/>
  <c r="L868" i="15"/>
  <c r="L869" i="15"/>
  <c r="L870" i="15"/>
  <c r="L871" i="15"/>
  <c r="L872" i="15"/>
  <c r="L873" i="15"/>
  <c r="L874" i="15"/>
  <c r="L875" i="15"/>
  <c r="L876" i="15"/>
  <c r="L877" i="15"/>
  <c r="L878" i="15"/>
  <c r="L879" i="15"/>
  <c r="L880" i="15"/>
  <c r="L881" i="15"/>
  <c r="L882" i="15"/>
  <c r="L883" i="15"/>
  <c r="L884" i="15"/>
  <c r="L885" i="15"/>
  <c r="L886" i="15"/>
  <c r="L887" i="15"/>
  <c r="L888" i="15"/>
  <c r="L889" i="15"/>
  <c r="L890" i="15"/>
  <c r="L891" i="15"/>
  <c r="L892" i="15"/>
  <c r="L893" i="15"/>
  <c r="L894" i="15"/>
  <c r="L895" i="15"/>
  <c r="L896" i="15"/>
  <c r="L897" i="15"/>
  <c r="L898" i="15"/>
  <c r="L899" i="15"/>
  <c r="L900" i="15"/>
  <c r="L901" i="15"/>
  <c r="L902" i="15"/>
  <c r="L903" i="15"/>
  <c r="L904" i="15"/>
  <c r="L905" i="15"/>
  <c r="L906" i="15"/>
  <c r="L907" i="15"/>
  <c r="L908" i="15"/>
  <c r="L909" i="15"/>
  <c r="L910" i="15"/>
  <c r="L911" i="15"/>
  <c r="L912" i="15"/>
  <c r="L913" i="15"/>
  <c r="L914" i="15"/>
  <c r="L915" i="15"/>
  <c r="L916" i="15"/>
  <c r="L917" i="15"/>
  <c r="L918" i="15"/>
  <c r="L919" i="15"/>
  <c r="L920" i="15"/>
  <c r="L921" i="15"/>
  <c r="L922" i="15"/>
  <c r="L923" i="15"/>
  <c r="L924" i="15"/>
  <c r="L925" i="15"/>
  <c r="L926" i="15"/>
  <c r="L927" i="15"/>
  <c r="L928" i="15"/>
  <c r="L929" i="15"/>
  <c r="L930" i="15"/>
  <c r="L931" i="15"/>
  <c r="L932" i="15"/>
  <c r="L933" i="15"/>
  <c r="L934" i="15"/>
  <c r="L935" i="15"/>
  <c r="L936" i="15"/>
  <c r="L937" i="15"/>
  <c r="L938" i="15"/>
  <c r="L939" i="15"/>
  <c r="L940" i="15"/>
  <c r="L941" i="15"/>
  <c r="L942" i="15"/>
  <c r="L943" i="15"/>
  <c r="L944" i="15"/>
  <c r="L945" i="15"/>
  <c r="L946" i="15"/>
  <c r="L947" i="15"/>
  <c r="L948" i="15"/>
  <c r="L949" i="15"/>
  <c r="L950" i="15"/>
  <c r="L951" i="15"/>
  <c r="L952" i="15"/>
  <c r="L953" i="15"/>
  <c r="L954" i="15"/>
  <c r="L955" i="15"/>
  <c r="L956" i="15"/>
  <c r="L957" i="15"/>
  <c r="L958" i="15"/>
  <c r="L959" i="15"/>
  <c r="L960" i="15"/>
  <c r="L961" i="15"/>
  <c r="L962" i="15"/>
  <c r="L963" i="15"/>
  <c r="L964" i="15"/>
  <c r="L965" i="15"/>
  <c r="L966" i="15"/>
  <c r="L967" i="15"/>
  <c r="L968" i="15"/>
  <c r="L969" i="15"/>
  <c r="L970" i="15"/>
  <c r="L971" i="15"/>
  <c r="L972" i="15"/>
  <c r="L973" i="15"/>
  <c r="L974" i="15"/>
  <c r="L975" i="15"/>
  <c r="L976" i="15"/>
  <c r="L977" i="15"/>
  <c r="L978" i="15"/>
  <c r="L979" i="15"/>
  <c r="L980" i="15"/>
  <c r="L981" i="15"/>
  <c r="L982" i="15"/>
  <c r="L983" i="15"/>
  <c r="L984" i="15"/>
  <c r="L985" i="15"/>
  <c r="L986" i="15"/>
  <c r="L987" i="15"/>
  <c r="L988" i="15"/>
  <c r="L989" i="15"/>
  <c r="L990" i="15"/>
  <c r="L991" i="15"/>
  <c r="L992" i="15"/>
  <c r="L993" i="15"/>
  <c r="L994" i="15"/>
  <c r="L995" i="15"/>
  <c r="L996" i="15"/>
  <c r="L997" i="15"/>
  <c r="L998" i="15"/>
  <c r="L999" i="15"/>
  <c r="L1000" i="15"/>
  <c r="L1001" i="15"/>
  <c r="L1002" i="15"/>
  <c r="L1003" i="15"/>
  <c r="L1004" i="15"/>
  <c r="L1005" i="15"/>
  <c r="L1006" i="15"/>
  <c r="L1007" i="15"/>
  <c r="L1008" i="15"/>
  <c r="L1009" i="15"/>
  <c r="L1010" i="15"/>
  <c r="L1011" i="15"/>
  <c r="L1012" i="15"/>
  <c r="L1013" i="15"/>
  <c r="L1014" i="15"/>
  <c r="L1015" i="15"/>
  <c r="L1016" i="15"/>
  <c r="L1017" i="15"/>
  <c r="L1018" i="15"/>
  <c r="L1019" i="15"/>
  <c r="L1020" i="15"/>
  <c r="L1021" i="15"/>
  <c r="L1022" i="15"/>
  <c r="L1023" i="15"/>
  <c r="L1024" i="15"/>
  <c r="L1025" i="15"/>
  <c r="L1026" i="15"/>
  <c r="L1027" i="15"/>
  <c r="L1028" i="15"/>
  <c r="L1029" i="15"/>
  <c r="L1030" i="15"/>
  <c r="L1031" i="15"/>
  <c r="L1032" i="15"/>
  <c r="L1033" i="15"/>
  <c r="L1034" i="15"/>
  <c r="L1035" i="15"/>
  <c r="L1036" i="15"/>
  <c r="L1037" i="15"/>
  <c r="L1038" i="15"/>
  <c r="L1039" i="15"/>
  <c r="L1040" i="15"/>
  <c r="L1041" i="15"/>
  <c r="L1042" i="15"/>
  <c r="L1043" i="15"/>
  <c r="L1044" i="15"/>
  <c r="L1045" i="15"/>
  <c r="L1046" i="15"/>
  <c r="L1047" i="15"/>
  <c r="L1048" i="15"/>
  <c r="L1049" i="15"/>
  <c r="L1050" i="15"/>
  <c r="L1051" i="15"/>
  <c r="L1052" i="15"/>
  <c r="L1053" i="15"/>
  <c r="L1054" i="15"/>
  <c r="L1055" i="15"/>
  <c r="L1056" i="15"/>
  <c r="L1057" i="15"/>
  <c r="L1058" i="15"/>
  <c r="L1059" i="15"/>
  <c r="L1060" i="15"/>
  <c r="L1061" i="15"/>
  <c r="L1062" i="15"/>
  <c r="L1063" i="15"/>
  <c r="L1064" i="15"/>
  <c r="L1065" i="15"/>
  <c r="L1066" i="15"/>
  <c r="L1067" i="15"/>
  <c r="L1068" i="15"/>
  <c r="L1069" i="15"/>
  <c r="L1070" i="15"/>
  <c r="L1071" i="15"/>
  <c r="L1072" i="15"/>
  <c r="L1073" i="15"/>
  <c r="L1074" i="15"/>
  <c r="L1075" i="15"/>
  <c r="L1076" i="15"/>
  <c r="L1077" i="15"/>
  <c r="L1078" i="15"/>
  <c r="L1079" i="15"/>
  <c r="L1080" i="15"/>
  <c r="L1081" i="15"/>
  <c r="L1082" i="15"/>
  <c r="L1083" i="15"/>
  <c r="L1084" i="15"/>
  <c r="L1085" i="15"/>
  <c r="L1086" i="15"/>
  <c r="L1087" i="15"/>
  <c r="L1088" i="15"/>
  <c r="L1089" i="15"/>
  <c r="L1090" i="15"/>
  <c r="L1091" i="15"/>
  <c r="L1092" i="15"/>
  <c r="L1093" i="15"/>
  <c r="L1094" i="15"/>
  <c r="L1095" i="15"/>
  <c r="L1096" i="15"/>
  <c r="L1097" i="15"/>
  <c r="L1098" i="15"/>
  <c r="L1099" i="15"/>
  <c r="L1100" i="15"/>
  <c r="L1101" i="15"/>
  <c r="L1102" i="15"/>
  <c r="L1103" i="15"/>
  <c r="L1104" i="15"/>
  <c r="L1105" i="15"/>
  <c r="L1106" i="15"/>
  <c r="L1107" i="15"/>
  <c r="L1108" i="15"/>
  <c r="L1109" i="15"/>
  <c r="L1110" i="15"/>
  <c r="L1111" i="15"/>
  <c r="L1112" i="15"/>
  <c r="L1113" i="15"/>
  <c r="L1114" i="15"/>
  <c r="L1115" i="15"/>
  <c r="L1116" i="15"/>
  <c r="L1117" i="15"/>
  <c r="L1118" i="15"/>
  <c r="L1119" i="15"/>
  <c r="L1120" i="15"/>
  <c r="L1121" i="15"/>
  <c r="L1122" i="15"/>
  <c r="L1123" i="15"/>
  <c r="L1124" i="15"/>
  <c r="L1125" i="15"/>
  <c r="L1126" i="15"/>
  <c r="L1127" i="15"/>
  <c r="L1128" i="15"/>
  <c r="L1129" i="15"/>
  <c r="L1130" i="15"/>
  <c r="L1131" i="15"/>
  <c r="L1132" i="15"/>
  <c r="L1133" i="15"/>
  <c r="L1134" i="15"/>
  <c r="L1135" i="15"/>
  <c r="L1136" i="15"/>
  <c r="L1137" i="15"/>
  <c r="L1138" i="15"/>
  <c r="L1139" i="15"/>
  <c r="L1140" i="15"/>
  <c r="L1141" i="15"/>
  <c r="L1142" i="15"/>
  <c r="L1143" i="15"/>
  <c r="L1144" i="15"/>
  <c r="L1145" i="15"/>
  <c r="L1146" i="15"/>
  <c r="L1147" i="15"/>
  <c r="L1148" i="15"/>
  <c r="L1149" i="15"/>
  <c r="L1150" i="15"/>
  <c r="L1151" i="15"/>
  <c r="L1152" i="15"/>
  <c r="L1153" i="15"/>
  <c r="L1154" i="15"/>
  <c r="L1155" i="15"/>
  <c r="L1156" i="15"/>
  <c r="L1157" i="15"/>
  <c r="L1158" i="15"/>
  <c r="L1159" i="15"/>
  <c r="L1160" i="15"/>
  <c r="L1161" i="15"/>
  <c r="L1162" i="15"/>
  <c r="L1163" i="15"/>
  <c r="L1164" i="15"/>
  <c r="L1165" i="15"/>
  <c r="L1166" i="15"/>
  <c r="L1167" i="15"/>
  <c r="L1168" i="15"/>
  <c r="L1169" i="15"/>
  <c r="L1170" i="15"/>
  <c r="L1171" i="15"/>
  <c r="L1172" i="15"/>
  <c r="L1173" i="15"/>
  <c r="L1174" i="15"/>
  <c r="L1175" i="15"/>
  <c r="L1176" i="15"/>
  <c r="L1177" i="15"/>
  <c r="L1178" i="15"/>
  <c r="L1179" i="15"/>
  <c r="L1180" i="15"/>
  <c r="L1181" i="15"/>
  <c r="L1182" i="15"/>
  <c r="L1183" i="15"/>
  <c r="L1184" i="15"/>
  <c r="L1185" i="15"/>
  <c r="L1186" i="15"/>
  <c r="L1187" i="15"/>
  <c r="L1188" i="15"/>
  <c r="L1189" i="15"/>
  <c r="L1190" i="15"/>
  <c r="L1191" i="15"/>
  <c r="L1192" i="15"/>
  <c r="L1193" i="15"/>
  <c r="L1194" i="15"/>
  <c r="L1195" i="15"/>
  <c r="L1196" i="15"/>
  <c r="L1197" i="15"/>
  <c r="L1198" i="15"/>
  <c r="L1199" i="15"/>
  <c r="L1200" i="15"/>
  <c r="L1201" i="15"/>
  <c r="L1202" i="15"/>
  <c r="L1203" i="15"/>
  <c r="L1204" i="15"/>
  <c r="L1205" i="15"/>
  <c r="L1206" i="15"/>
  <c r="L1207" i="15"/>
  <c r="L1208" i="15"/>
  <c r="L1209" i="15"/>
  <c r="L1210" i="15"/>
  <c r="L1211" i="15"/>
  <c r="L1212" i="15"/>
  <c r="L1213" i="15"/>
  <c r="L1214" i="15"/>
  <c r="L1215" i="15"/>
  <c r="L1216" i="15"/>
  <c r="L1217" i="15"/>
  <c r="L1218" i="15"/>
  <c r="L1219" i="15"/>
  <c r="L1220" i="15"/>
  <c r="L1221" i="15"/>
  <c r="L1222" i="15"/>
  <c r="L1223" i="15"/>
  <c r="L1224" i="15"/>
  <c r="L1225" i="15"/>
  <c r="L1226" i="15"/>
  <c r="L1227" i="15"/>
  <c r="L1228" i="15"/>
  <c r="L1229" i="15"/>
  <c r="L1230" i="15"/>
  <c r="L1231" i="15"/>
  <c r="L1232" i="15"/>
  <c r="L1233" i="15"/>
  <c r="L1234" i="15"/>
  <c r="L1235" i="15"/>
  <c r="L1236" i="15"/>
  <c r="L1237" i="15"/>
  <c r="L1238" i="15"/>
  <c r="L1239" i="15"/>
  <c r="L1240" i="15"/>
  <c r="L1241" i="15"/>
  <c r="L1242" i="15"/>
  <c r="L1243" i="15"/>
  <c r="L1244" i="15"/>
  <c r="L1245" i="15"/>
  <c r="L1246" i="15"/>
  <c r="L1247" i="15"/>
  <c r="L1248" i="15"/>
  <c r="L1249" i="15"/>
  <c r="L1250" i="15"/>
  <c r="L1251" i="15"/>
  <c r="L1252" i="15"/>
  <c r="L1253" i="15"/>
  <c r="L1254" i="15"/>
  <c r="L1255" i="15"/>
  <c r="L1256" i="15"/>
  <c r="L1257" i="15"/>
  <c r="L1258" i="15"/>
  <c r="L1259" i="15"/>
  <c r="L1260" i="15"/>
  <c r="L1261" i="15"/>
  <c r="L1262" i="15"/>
  <c r="L1263" i="15"/>
  <c r="L1264" i="15"/>
  <c r="L1265" i="15"/>
  <c r="L1266" i="15"/>
  <c r="L1267" i="15"/>
  <c r="L1268" i="15"/>
  <c r="L1269" i="15"/>
  <c r="L1270" i="15"/>
  <c r="L1271" i="15"/>
  <c r="L1272" i="15"/>
  <c r="L1273" i="15"/>
  <c r="L1274" i="15"/>
  <c r="L1275" i="15"/>
  <c r="L1276" i="15"/>
  <c r="L1277" i="15"/>
  <c r="L1278" i="15"/>
  <c r="L1279" i="15"/>
  <c r="L1280" i="15"/>
  <c r="L1281" i="15"/>
  <c r="L1282" i="15"/>
  <c r="L1283" i="15"/>
  <c r="L1284" i="15"/>
  <c r="L1285" i="15"/>
  <c r="L1286" i="15"/>
  <c r="L1287" i="15"/>
  <c r="L1288" i="15"/>
  <c r="L1289" i="15"/>
  <c r="L1290" i="15"/>
  <c r="L1291" i="15"/>
  <c r="L1292" i="15"/>
  <c r="L1293" i="15"/>
  <c r="L1294" i="15"/>
  <c r="L1295" i="15"/>
  <c r="L1296" i="15"/>
  <c r="L1297" i="15"/>
  <c r="L1298" i="15"/>
  <c r="L1299" i="15"/>
  <c r="L1300" i="15"/>
  <c r="L1301" i="15"/>
  <c r="L1302" i="15"/>
  <c r="L1303" i="15"/>
  <c r="L1304" i="15"/>
  <c r="L1305" i="15"/>
  <c r="L1306" i="15"/>
  <c r="L1307" i="15"/>
  <c r="L1308" i="15"/>
  <c r="L1309" i="15"/>
  <c r="L1310" i="15"/>
  <c r="L1311" i="15"/>
  <c r="L1312" i="15"/>
  <c r="L1313" i="15"/>
  <c r="L1314" i="15"/>
  <c r="L1315" i="15"/>
  <c r="L1316" i="15"/>
  <c r="L1317" i="15"/>
  <c r="L1318" i="15"/>
  <c r="L1319" i="15"/>
  <c r="L1320" i="15"/>
  <c r="L1321" i="15"/>
  <c r="L1322" i="15"/>
  <c r="L1323" i="15"/>
  <c r="L1324" i="15"/>
  <c r="L1325" i="15"/>
  <c r="L1326" i="15"/>
  <c r="L1327" i="15"/>
  <c r="L1328" i="15"/>
  <c r="L1329" i="15"/>
  <c r="L1330" i="15"/>
  <c r="L1331" i="15"/>
  <c r="L1332" i="15"/>
  <c r="L1333" i="15"/>
  <c r="L1334" i="15"/>
  <c r="L1335" i="15"/>
  <c r="L1336" i="15"/>
  <c r="L1337" i="15"/>
  <c r="L1338" i="15"/>
  <c r="L1339" i="15"/>
  <c r="L1340" i="15"/>
  <c r="L1341" i="15"/>
  <c r="L1342" i="15"/>
  <c r="L1343" i="15"/>
  <c r="L1344" i="15"/>
  <c r="L1345" i="15"/>
  <c r="L1346" i="15"/>
  <c r="L1347" i="15"/>
  <c r="L1348" i="15"/>
  <c r="L1349" i="15"/>
  <c r="L1350" i="15"/>
  <c r="L1351" i="15"/>
  <c r="L1352" i="15"/>
  <c r="L1353" i="15"/>
  <c r="L1354" i="15"/>
  <c r="L1355" i="15"/>
  <c r="L1356" i="15"/>
  <c r="L1357" i="15"/>
  <c r="L1358" i="15"/>
  <c r="L1359" i="15"/>
  <c r="L1360" i="15"/>
  <c r="L1361" i="15"/>
  <c r="L1362" i="15"/>
  <c r="L1363" i="15"/>
  <c r="L1364" i="15"/>
  <c r="L1365" i="15"/>
  <c r="L1366" i="15"/>
  <c r="L1367" i="15"/>
  <c r="L1368" i="15"/>
  <c r="L1369" i="15"/>
  <c r="L1370" i="15"/>
  <c r="L1371" i="15"/>
  <c r="L1372" i="15"/>
  <c r="L1373" i="15"/>
  <c r="L1374" i="15"/>
  <c r="L1375" i="15"/>
  <c r="L1376" i="15"/>
  <c r="L1377" i="15"/>
  <c r="L1378" i="15"/>
  <c r="L1379" i="15"/>
  <c r="L1380" i="15"/>
  <c r="L1381" i="15"/>
  <c r="L1382" i="15"/>
  <c r="L1383" i="15"/>
  <c r="L1384" i="15"/>
  <c r="L1385" i="15"/>
  <c r="L1386" i="15"/>
  <c r="L1387" i="15"/>
  <c r="L1388" i="15"/>
  <c r="L1389" i="15"/>
  <c r="L1390" i="15"/>
  <c r="L1391" i="15"/>
  <c r="L1392" i="15"/>
  <c r="L1393" i="15"/>
  <c r="L1394" i="15"/>
  <c r="L1395" i="15"/>
  <c r="L1396" i="15"/>
  <c r="L1397" i="15"/>
  <c r="L1398" i="15"/>
  <c r="L1399" i="15"/>
  <c r="L1400" i="15"/>
  <c r="L1401" i="15"/>
  <c r="L1402" i="15"/>
  <c r="L1403" i="15"/>
  <c r="L1404" i="15"/>
  <c r="L1405" i="15"/>
  <c r="L1406" i="15"/>
  <c r="L1407" i="15"/>
  <c r="L1408" i="15"/>
  <c r="L1409" i="15"/>
  <c r="L1410" i="15"/>
  <c r="L1411" i="15"/>
  <c r="L1412" i="15"/>
  <c r="L1413" i="15"/>
  <c r="L1414" i="15"/>
  <c r="L1415" i="15"/>
  <c r="L1416" i="15"/>
  <c r="L1417" i="15"/>
  <c r="L1418" i="15"/>
  <c r="L1419" i="15"/>
  <c r="L1420" i="15"/>
  <c r="L1421" i="15"/>
  <c r="L1422" i="15"/>
  <c r="L1423" i="15"/>
  <c r="L1424" i="15"/>
  <c r="L1425" i="15"/>
  <c r="L1426" i="15"/>
  <c r="L1427" i="15"/>
  <c r="L1428" i="15"/>
  <c r="L1429" i="15"/>
  <c r="L1430" i="15"/>
  <c r="L1431" i="15"/>
  <c r="L1432" i="15"/>
  <c r="L1433" i="15"/>
  <c r="L1434" i="15"/>
  <c r="L1435" i="15"/>
  <c r="L1436" i="15"/>
  <c r="L1437" i="15"/>
  <c r="L1438" i="15"/>
  <c r="L1439" i="15"/>
  <c r="L1440" i="15"/>
  <c r="L1441" i="15"/>
  <c r="L1442" i="15"/>
  <c r="L1443" i="15"/>
  <c r="L1444" i="15"/>
  <c r="L1445" i="15"/>
  <c r="L1446" i="15"/>
  <c r="L1447" i="15"/>
  <c r="L1448" i="15"/>
  <c r="L1449" i="15"/>
  <c r="L1450" i="15"/>
  <c r="L1451" i="15"/>
  <c r="L1452" i="15"/>
  <c r="L1453" i="15"/>
  <c r="L1454" i="15"/>
  <c r="L1455" i="15"/>
  <c r="L1456" i="15"/>
  <c r="L1457" i="15"/>
  <c r="L1458" i="15"/>
  <c r="L1459" i="15"/>
  <c r="L1460" i="15"/>
  <c r="L1461" i="15"/>
  <c r="L1462" i="15"/>
  <c r="L1463" i="15"/>
  <c r="L1464" i="15"/>
  <c r="L1465" i="15"/>
  <c r="L1466" i="15"/>
  <c r="L1467" i="15"/>
  <c r="L1468" i="15"/>
  <c r="L1469" i="15"/>
  <c r="L1470" i="15"/>
  <c r="L1471" i="15"/>
  <c r="L1472" i="15"/>
  <c r="L1473" i="15"/>
  <c r="L1474" i="15"/>
  <c r="L1475" i="15"/>
  <c r="L1476" i="15"/>
  <c r="L1477" i="15"/>
  <c r="L1478" i="15"/>
  <c r="L1479" i="15"/>
  <c r="L1480" i="15"/>
  <c r="L1481" i="15"/>
  <c r="L1482" i="15"/>
  <c r="L1483" i="15"/>
  <c r="L1484" i="15"/>
  <c r="L1485" i="15"/>
  <c r="L1486" i="15"/>
  <c r="L1487" i="15"/>
  <c r="L1488" i="15"/>
  <c r="L1489" i="15"/>
  <c r="L1490" i="15"/>
  <c r="L1491" i="15"/>
  <c r="L1492" i="15"/>
  <c r="L1493" i="15"/>
  <c r="L1494" i="15"/>
  <c r="L1495" i="15"/>
  <c r="L1496" i="15"/>
  <c r="L1497" i="15"/>
  <c r="L1498" i="15"/>
  <c r="L1499" i="15"/>
  <c r="L1500" i="15"/>
  <c r="L1501" i="15"/>
  <c r="L1502" i="15"/>
  <c r="L1503" i="15"/>
  <c r="L1504" i="15"/>
  <c r="L1505" i="15"/>
  <c r="L1506" i="15"/>
  <c r="L1507" i="15"/>
  <c r="L1508" i="15"/>
  <c r="L1509" i="15"/>
  <c r="L1510" i="15"/>
  <c r="L1511" i="15"/>
  <c r="L1512" i="15"/>
  <c r="L1513" i="15"/>
  <c r="L1514" i="15"/>
  <c r="L1515" i="15"/>
  <c r="L1516" i="15"/>
  <c r="L1517" i="15"/>
  <c r="L1518" i="15"/>
  <c r="L1519" i="15"/>
  <c r="L1520" i="15"/>
  <c r="L1521" i="15"/>
  <c r="L1522" i="15"/>
  <c r="L1523" i="15"/>
  <c r="L1524" i="15"/>
  <c r="L1525" i="15"/>
  <c r="L1526" i="15"/>
  <c r="L1527" i="15"/>
  <c r="L1528" i="15"/>
  <c r="L1529" i="15"/>
  <c r="L1530" i="15"/>
  <c r="L1531" i="15"/>
  <c r="L1532" i="15"/>
  <c r="L1533" i="15"/>
  <c r="L1534" i="15"/>
  <c r="L1535" i="15"/>
  <c r="L1536" i="15"/>
  <c r="L1537" i="15"/>
  <c r="L1538" i="15"/>
  <c r="L1539" i="15"/>
  <c r="L1540" i="15"/>
  <c r="L1541" i="15"/>
  <c r="L1542" i="15"/>
  <c r="L1543" i="15"/>
  <c r="L1544" i="15"/>
  <c r="L1545" i="15"/>
  <c r="L1546" i="15"/>
  <c r="L1547" i="15"/>
  <c r="L1548" i="15"/>
  <c r="L1549" i="15"/>
  <c r="L1550" i="15"/>
  <c r="L1551" i="15"/>
  <c r="L1552" i="15"/>
  <c r="L1553" i="15"/>
  <c r="L1554" i="15"/>
  <c r="L1555" i="15"/>
  <c r="L1556" i="15"/>
  <c r="L1557" i="15"/>
  <c r="L1558" i="15"/>
  <c r="L1559" i="15"/>
  <c r="L1560" i="15"/>
  <c r="L1561" i="15"/>
  <c r="L1562" i="15"/>
  <c r="L1563" i="15"/>
  <c r="L1564" i="15"/>
  <c r="L1565" i="15"/>
  <c r="L1566" i="15"/>
  <c r="L1567" i="15"/>
  <c r="L1568" i="15"/>
  <c r="L1569" i="15"/>
  <c r="L1570" i="15"/>
  <c r="L1571" i="15"/>
  <c r="L1572" i="15"/>
  <c r="L1573" i="15"/>
  <c r="L1574" i="15"/>
  <c r="L1575" i="15"/>
  <c r="L1576" i="15"/>
  <c r="L1577" i="15"/>
  <c r="L1578" i="15"/>
  <c r="L1579" i="15"/>
  <c r="L1580" i="15"/>
  <c r="L1581" i="15"/>
  <c r="L1582" i="15"/>
  <c r="L1583" i="15"/>
  <c r="L1584" i="15"/>
  <c r="L1585" i="15"/>
  <c r="L1586" i="15"/>
  <c r="L1587" i="15"/>
  <c r="L1588" i="15"/>
  <c r="L1589" i="15"/>
  <c r="L1590" i="15"/>
  <c r="L1591" i="15"/>
  <c r="L1592" i="15"/>
  <c r="L1593" i="15"/>
  <c r="L1594" i="15"/>
  <c r="L1595" i="15"/>
  <c r="L1596" i="15"/>
  <c r="L1597" i="15"/>
  <c r="L1598" i="15"/>
  <c r="L1599" i="15"/>
  <c r="L1600" i="15"/>
  <c r="L1601" i="15"/>
  <c r="L1602" i="15"/>
  <c r="L1603" i="15"/>
  <c r="L1604" i="15"/>
  <c r="L1605" i="15"/>
  <c r="L1606" i="15"/>
  <c r="L1607" i="15"/>
  <c r="L1608" i="15"/>
  <c r="L1609" i="15"/>
  <c r="L1610" i="15"/>
  <c r="L1611" i="15"/>
  <c r="L1612" i="15"/>
  <c r="L1613" i="15"/>
  <c r="L1614" i="15"/>
  <c r="L1615" i="15"/>
  <c r="L1616" i="15"/>
  <c r="L1617" i="15"/>
  <c r="L1618" i="15"/>
  <c r="L1619" i="15"/>
  <c r="L1620" i="15"/>
  <c r="L1621" i="15"/>
  <c r="L1622" i="15"/>
  <c r="L1623" i="15"/>
  <c r="L1624" i="15"/>
  <c r="L1625" i="15"/>
  <c r="L1626" i="15"/>
  <c r="L1627" i="15"/>
  <c r="L1628" i="15"/>
  <c r="L1629" i="15"/>
  <c r="L1630" i="15"/>
  <c r="L1631" i="15"/>
  <c r="L1632" i="15"/>
  <c r="L1633" i="15"/>
  <c r="L1634" i="15"/>
  <c r="L1635" i="15"/>
  <c r="L1636" i="15"/>
  <c r="L1637" i="15"/>
  <c r="L1638" i="15"/>
  <c r="L1639" i="15"/>
  <c r="L1640" i="15"/>
  <c r="L1641" i="15"/>
  <c r="L1642" i="15"/>
  <c r="L1643" i="15"/>
  <c r="L1644" i="15"/>
  <c r="L1645" i="15"/>
  <c r="L1646" i="15"/>
  <c r="L1647" i="15"/>
  <c r="L1648" i="15"/>
  <c r="L1649" i="15"/>
  <c r="L1650" i="15"/>
  <c r="L1651" i="15"/>
  <c r="L1652" i="15"/>
  <c r="L1653" i="15"/>
  <c r="L1654" i="15"/>
  <c r="L1655" i="15"/>
  <c r="L1656" i="15"/>
  <c r="L1657" i="15"/>
  <c r="L1658" i="15"/>
  <c r="L1659" i="15"/>
  <c r="L1660" i="15"/>
  <c r="L1661" i="15"/>
  <c r="L1662" i="15"/>
  <c r="L1663" i="15"/>
  <c r="L1664" i="15"/>
  <c r="L1665" i="15"/>
  <c r="L1666" i="15"/>
  <c r="L1667" i="15"/>
  <c r="L1668" i="15"/>
  <c r="L1669" i="15"/>
  <c r="L1670" i="15"/>
  <c r="L1671" i="15"/>
  <c r="L1672" i="15"/>
  <c r="L1673" i="15"/>
  <c r="L1674" i="15"/>
  <c r="L1675" i="15"/>
  <c r="L1676" i="15"/>
  <c r="L1677" i="15"/>
  <c r="L1678" i="15"/>
  <c r="L1679" i="15"/>
  <c r="L1680" i="15"/>
  <c r="L1681" i="15"/>
  <c r="L1682" i="15"/>
  <c r="L1683" i="15"/>
  <c r="L1684" i="15"/>
  <c r="L1685" i="15"/>
  <c r="L1686" i="15"/>
  <c r="L1687" i="15"/>
  <c r="L1688" i="15"/>
  <c r="L1689" i="15"/>
  <c r="L1690" i="15"/>
  <c r="L1691" i="15"/>
  <c r="L1692" i="15"/>
  <c r="L1693" i="15"/>
  <c r="L1694" i="15"/>
  <c r="L1695" i="15"/>
  <c r="L1696" i="15"/>
  <c r="L1697" i="15"/>
  <c r="L1698" i="15"/>
  <c r="L1699" i="15"/>
  <c r="L1700" i="15"/>
  <c r="L1701" i="15"/>
  <c r="L1702" i="15"/>
  <c r="L1703" i="15"/>
  <c r="L1704" i="15"/>
  <c r="L1705" i="15"/>
  <c r="L1706" i="15"/>
  <c r="L1707" i="15"/>
  <c r="L1708" i="15"/>
  <c r="L1709" i="15"/>
  <c r="L1710" i="15"/>
  <c r="L1711" i="15"/>
  <c r="L1712" i="15"/>
  <c r="L1713" i="15"/>
  <c r="L1714" i="15"/>
  <c r="L1715" i="15"/>
  <c r="L1716" i="15"/>
  <c r="L1717" i="15"/>
  <c r="L1718" i="15"/>
  <c r="L1719" i="15"/>
  <c r="L1720" i="15"/>
  <c r="L1721" i="15"/>
  <c r="L1722" i="15"/>
  <c r="L1723" i="15"/>
  <c r="L1724" i="15"/>
  <c r="L1725" i="15"/>
  <c r="L1726" i="15"/>
  <c r="L1727" i="15"/>
  <c r="L1728" i="15"/>
  <c r="L1729" i="15"/>
  <c r="L1730" i="15"/>
  <c r="L1731" i="15"/>
  <c r="L1732" i="15"/>
  <c r="L1733" i="15"/>
  <c r="L1734" i="15"/>
  <c r="L1735" i="15"/>
  <c r="L1736" i="15"/>
  <c r="L1737" i="15"/>
  <c r="L1738" i="15"/>
  <c r="L1739" i="15"/>
  <c r="L1740" i="15"/>
  <c r="L1741" i="15"/>
  <c r="L1742" i="15"/>
  <c r="L1743" i="15"/>
  <c r="L1744" i="15"/>
  <c r="L1745" i="15"/>
  <c r="L1746" i="15"/>
  <c r="L1747" i="15"/>
  <c r="L1748" i="15"/>
  <c r="L1749" i="15"/>
  <c r="L1750" i="15"/>
  <c r="L1751" i="15"/>
  <c r="L1752" i="15"/>
  <c r="L1753" i="15"/>
  <c r="L1754" i="15"/>
  <c r="L1755" i="15"/>
  <c r="L1756" i="15"/>
  <c r="L1757" i="15"/>
  <c r="L1758" i="15"/>
  <c r="L1759" i="15"/>
  <c r="L1760" i="15"/>
  <c r="L1761" i="15"/>
  <c r="L1762" i="15"/>
  <c r="L1763" i="15"/>
  <c r="L1764" i="15"/>
  <c r="L1765" i="15"/>
  <c r="L1766" i="15"/>
  <c r="L1767" i="15"/>
  <c r="L1768" i="15"/>
  <c r="L1769" i="15"/>
  <c r="L1770" i="15"/>
  <c r="L1771" i="15"/>
  <c r="L1772" i="15"/>
  <c r="L1773" i="15"/>
  <c r="L1774" i="15"/>
  <c r="L1775" i="15"/>
  <c r="L1776" i="15"/>
  <c r="L1777" i="15"/>
  <c r="L1778" i="15"/>
  <c r="L1779" i="15"/>
  <c r="L1780" i="15"/>
  <c r="L1781" i="15"/>
  <c r="L1782" i="15"/>
  <c r="L1783" i="15"/>
  <c r="L1784" i="15"/>
  <c r="L1785" i="15"/>
  <c r="L1786" i="15"/>
  <c r="L1787" i="15"/>
  <c r="L1788" i="15"/>
  <c r="L1789" i="15"/>
  <c r="L1790" i="15"/>
  <c r="L1791" i="15"/>
  <c r="L1792" i="15"/>
  <c r="L1793" i="15"/>
  <c r="L1794" i="15"/>
  <c r="L1795" i="15"/>
  <c r="L1796" i="15"/>
  <c r="L1797" i="15"/>
  <c r="L1798" i="15"/>
  <c r="L1799" i="15"/>
  <c r="L1800" i="15"/>
  <c r="L1801" i="15"/>
  <c r="L1802" i="15"/>
  <c r="L1803" i="15"/>
  <c r="L1804" i="15"/>
  <c r="L1805" i="15"/>
  <c r="L1806" i="15"/>
  <c r="L1807" i="15"/>
  <c r="L1808" i="15"/>
  <c r="L1809" i="15"/>
  <c r="L1810" i="15"/>
  <c r="L1811" i="15"/>
  <c r="L1812" i="15"/>
  <c r="L1813" i="15"/>
  <c r="L1814" i="15"/>
  <c r="L1815" i="15"/>
  <c r="L1816" i="15"/>
  <c r="L1817" i="15"/>
  <c r="L1818" i="15"/>
  <c r="L1819" i="15"/>
  <c r="L1820" i="15"/>
  <c r="L1821" i="15"/>
  <c r="L1822" i="15"/>
  <c r="L1823" i="15"/>
  <c r="L1824" i="15"/>
  <c r="L1825" i="15"/>
  <c r="L1826" i="15"/>
  <c r="L1827" i="15"/>
  <c r="L1828" i="15"/>
  <c r="L1829" i="15"/>
  <c r="L1830" i="15"/>
  <c r="L1831" i="15"/>
  <c r="L1832" i="15"/>
  <c r="L1833" i="15"/>
  <c r="L1834" i="15"/>
  <c r="L1835" i="15"/>
  <c r="L1836" i="15"/>
  <c r="L1837" i="15"/>
  <c r="L1838" i="15"/>
  <c r="L1839" i="15"/>
  <c r="L1840" i="15"/>
  <c r="L1841" i="15"/>
  <c r="L1842" i="15"/>
  <c r="L1843" i="15"/>
  <c r="L1844" i="15"/>
  <c r="L1845" i="15"/>
  <c r="L1846" i="15"/>
  <c r="L1847" i="15"/>
  <c r="L1848" i="15"/>
  <c r="L1849" i="15"/>
  <c r="L1850" i="15"/>
  <c r="L1851" i="15"/>
  <c r="L1852" i="15"/>
  <c r="L1853" i="15"/>
  <c r="L1854" i="15"/>
  <c r="L1855" i="15"/>
  <c r="L1856" i="15"/>
  <c r="L1857" i="15"/>
  <c r="L1858" i="15"/>
  <c r="L1859" i="15"/>
  <c r="L1860" i="15"/>
  <c r="L1861" i="15"/>
  <c r="L1862" i="15"/>
  <c r="L1863" i="15"/>
  <c r="L1864" i="15"/>
  <c r="L1865" i="15"/>
  <c r="L1866" i="15"/>
  <c r="L1867" i="15"/>
  <c r="L1868" i="15"/>
  <c r="L1869" i="15"/>
  <c r="L1870" i="15"/>
  <c r="L1871" i="15"/>
  <c r="L1872" i="15"/>
  <c r="L1873" i="15"/>
  <c r="L1874" i="15"/>
  <c r="L1875" i="15"/>
  <c r="L1876" i="15"/>
  <c r="L1877" i="15"/>
  <c r="L1878" i="15"/>
  <c r="L1879" i="15"/>
  <c r="L1880" i="15"/>
  <c r="L1881" i="15"/>
  <c r="L1882" i="15"/>
  <c r="L1883" i="15"/>
  <c r="L1884" i="15"/>
  <c r="L1885" i="15"/>
  <c r="L1886" i="15"/>
  <c r="L1887" i="15"/>
  <c r="L1888" i="15"/>
  <c r="L1889" i="15"/>
  <c r="L1890" i="15"/>
  <c r="L1891" i="15"/>
  <c r="L1892" i="15"/>
  <c r="L1893" i="15"/>
  <c r="L1894" i="15"/>
  <c r="L1895" i="15"/>
  <c r="L1896" i="15"/>
  <c r="L1897" i="15"/>
  <c r="L1898" i="15"/>
  <c r="L1899" i="15"/>
  <c r="L1900" i="15"/>
  <c r="L1901" i="15"/>
  <c r="L1902" i="15"/>
  <c r="L1903" i="15"/>
  <c r="L1904" i="15"/>
  <c r="L1905" i="15"/>
  <c r="L1906" i="15"/>
  <c r="L1907" i="15"/>
  <c r="L1908" i="15"/>
  <c r="L1909" i="15"/>
  <c r="L1910" i="15"/>
  <c r="L1911" i="15"/>
  <c r="L1912" i="15"/>
  <c r="L1913" i="15"/>
  <c r="L1914" i="15"/>
  <c r="L1915" i="15"/>
  <c r="L1916" i="15"/>
  <c r="L1917" i="15"/>
  <c r="L1918" i="15"/>
  <c r="L1919" i="15"/>
  <c r="L1920" i="15"/>
  <c r="L1921" i="15"/>
  <c r="L1922" i="15"/>
  <c r="L1923" i="15"/>
  <c r="L1924" i="15"/>
  <c r="L1925" i="15"/>
  <c r="L1926" i="15"/>
  <c r="L1927" i="15"/>
  <c r="L1928" i="15"/>
  <c r="L1929" i="15"/>
  <c r="L1930" i="15"/>
  <c r="L1931" i="15"/>
  <c r="L1932" i="15"/>
  <c r="L1933" i="15"/>
  <c r="L1934" i="15"/>
  <c r="L1935" i="15"/>
  <c r="L1936" i="15"/>
  <c r="L1937" i="15"/>
  <c r="L1938" i="15"/>
  <c r="L1939" i="15"/>
  <c r="L1940" i="15"/>
  <c r="L1941" i="15"/>
  <c r="L1942" i="15"/>
  <c r="L1943" i="15"/>
  <c r="L1944" i="15"/>
  <c r="L1945" i="15"/>
  <c r="L1946" i="15"/>
  <c r="L1947" i="15"/>
  <c r="L1948" i="15"/>
  <c r="L1949" i="15"/>
  <c r="L1950" i="15"/>
  <c r="L1951" i="15"/>
  <c r="L1952" i="15"/>
  <c r="L1953" i="15"/>
  <c r="L1954" i="15"/>
  <c r="L1955" i="15"/>
  <c r="L1956" i="15"/>
  <c r="L1957" i="15"/>
  <c r="L1958" i="15"/>
  <c r="L1959" i="15"/>
  <c r="L1960" i="15"/>
  <c r="L1961" i="15"/>
  <c r="L1962" i="15"/>
  <c r="L1963" i="15"/>
  <c r="L1964" i="15"/>
  <c r="L1965" i="15"/>
  <c r="L1966" i="15"/>
  <c r="L1967" i="15"/>
  <c r="L1968" i="15"/>
  <c r="L1969" i="15"/>
  <c r="L1970" i="15"/>
  <c r="L1971" i="15"/>
  <c r="L1972" i="15"/>
  <c r="L1973" i="15"/>
  <c r="L1974" i="15"/>
  <c r="L1975" i="15"/>
  <c r="L1976" i="15"/>
  <c r="L1977" i="15"/>
  <c r="L1978" i="15"/>
  <c r="L1979" i="15"/>
  <c r="L1980" i="15"/>
  <c r="L1981" i="15"/>
  <c r="L1982" i="15"/>
  <c r="L1983" i="15"/>
  <c r="L1984" i="15"/>
  <c r="L1985" i="15"/>
  <c r="L1986" i="15"/>
  <c r="L1987" i="15"/>
  <c r="L1988" i="15"/>
  <c r="L1989" i="15"/>
  <c r="L1990" i="15"/>
  <c r="L1991" i="15"/>
  <c r="L1992" i="15"/>
  <c r="L1993" i="15"/>
  <c r="L1994" i="15"/>
  <c r="L1995" i="15"/>
  <c r="L1996" i="15"/>
  <c r="L1997" i="15"/>
  <c r="L1998" i="15"/>
  <c r="L1999" i="15"/>
  <c r="L2000" i="15"/>
  <c r="L2001" i="15"/>
  <c r="L2002" i="15"/>
  <c r="K40" i="15"/>
  <c r="K41" i="15"/>
  <c r="K42" i="15"/>
  <c r="K43" i="15"/>
  <c r="K44" i="15"/>
  <c r="K45" i="15"/>
  <c r="K46" i="15"/>
  <c r="K47" i="15"/>
  <c r="K48" i="15"/>
  <c r="K49" i="15"/>
  <c r="K50" i="15"/>
  <c r="K51" i="15"/>
  <c r="K52" i="15"/>
  <c r="K53" i="15"/>
  <c r="K54" i="15"/>
  <c r="K55" i="15"/>
  <c r="K56" i="15"/>
  <c r="K57" i="15"/>
  <c r="K58" i="15"/>
  <c r="K59" i="15"/>
  <c r="K60" i="15"/>
  <c r="K61" i="15"/>
  <c r="K62" i="15"/>
  <c r="K63" i="15"/>
  <c r="K64" i="15"/>
  <c r="K65" i="15"/>
  <c r="K66" i="15"/>
  <c r="K67" i="15"/>
  <c r="K68" i="15"/>
  <c r="K69" i="15"/>
  <c r="K70" i="15"/>
  <c r="K71" i="15"/>
  <c r="K72" i="15"/>
  <c r="K73" i="15"/>
  <c r="K74" i="15"/>
  <c r="K75" i="15"/>
  <c r="K76" i="15"/>
  <c r="K77" i="15"/>
  <c r="K78" i="15"/>
  <c r="K79" i="15"/>
  <c r="K80" i="15"/>
  <c r="K81" i="15"/>
  <c r="K82" i="15"/>
  <c r="K83" i="15"/>
  <c r="K84" i="15"/>
  <c r="K85" i="15"/>
  <c r="K86" i="15"/>
  <c r="K87" i="15"/>
  <c r="K88" i="15"/>
  <c r="K89" i="15"/>
  <c r="K90" i="15"/>
  <c r="K91" i="15"/>
  <c r="K92" i="15"/>
  <c r="K93" i="15"/>
  <c r="K94" i="15"/>
  <c r="K95" i="15"/>
  <c r="K96" i="15"/>
  <c r="K97" i="15"/>
  <c r="K98" i="15"/>
  <c r="K99" i="15"/>
  <c r="K100" i="15"/>
  <c r="K101" i="15"/>
  <c r="K102" i="15"/>
  <c r="K103" i="15"/>
  <c r="K104" i="15"/>
  <c r="K105" i="15"/>
  <c r="K106" i="15"/>
  <c r="K107" i="15"/>
  <c r="K108" i="15"/>
  <c r="K109" i="15"/>
  <c r="K110" i="15"/>
  <c r="K111" i="15"/>
  <c r="K112" i="15"/>
  <c r="K113" i="15"/>
  <c r="K114" i="15"/>
  <c r="K115" i="15"/>
  <c r="K116" i="15"/>
  <c r="K117" i="15"/>
  <c r="K118" i="15"/>
  <c r="K119" i="15"/>
  <c r="K120" i="15"/>
  <c r="K121" i="15"/>
  <c r="K122" i="15"/>
  <c r="K123" i="15"/>
  <c r="K124" i="15"/>
  <c r="K125" i="15"/>
  <c r="K126" i="15"/>
  <c r="K127" i="15"/>
  <c r="K128" i="15"/>
  <c r="K129" i="15"/>
  <c r="K130" i="15"/>
  <c r="K131" i="15"/>
  <c r="K132" i="15"/>
  <c r="K133" i="15"/>
  <c r="K134" i="15"/>
  <c r="K135" i="15"/>
  <c r="K136" i="15"/>
  <c r="K137" i="15"/>
  <c r="K138" i="15"/>
  <c r="K139" i="15"/>
  <c r="K140" i="15"/>
  <c r="K141" i="15"/>
  <c r="K142" i="15"/>
  <c r="K143" i="15"/>
  <c r="K144" i="15"/>
  <c r="K145" i="15"/>
  <c r="K146" i="15"/>
  <c r="K147" i="15"/>
  <c r="K148" i="15"/>
  <c r="K149" i="15"/>
  <c r="K150" i="15"/>
  <c r="K151" i="15"/>
  <c r="K152" i="15"/>
  <c r="K153" i="15"/>
  <c r="K154" i="15"/>
  <c r="K155" i="15"/>
  <c r="K156" i="15"/>
  <c r="K157" i="15"/>
  <c r="K158" i="15"/>
  <c r="K159" i="15"/>
  <c r="K160" i="15"/>
  <c r="K161" i="15"/>
  <c r="K162" i="15"/>
  <c r="K163" i="15"/>
  <c r="K164" i="15"/>
  <c r="K165" i="15"/>
  <c r="K166" i="15"/>
  <c r="K167" i="15"/>
  <c r="K168" i="15"/>
  <c r="K169" i="15"/>
  <c r="K170" i="15"/>
  <c r="K171" i="15"/>
  <c r="K172" i="15"/>
  <c r="K173" i="15"/>
  <c r="K174" i="15"/>
  <c r="K175" i="15"/>
  <c r="K176" i="15"/>
  <c r="K177" i="15"/>
  <c r="K178" i="15"/>
  <c r="K179" i="15"/>
  <c r="K180" i="15"/>
  <c r="K181" i="15"/>
  <c r="K182" i="15"/>
  <c r="K183" i="15"/>
  <c r="K184" i="15"/>
  <c r="K185" i="15"/>
  <c r="K186" i="15"/>
  <c r="K187" i="15"/>
  <c r="K188" i="15"/>
  <c r="K189" i="15"/>
  <c r="K190" i="15"/>
  <c r="K191" i="15"/>
  <c r="K192" i="15"/>
  <c r="K193" i="15"/>
  <c r="K194" i="15"/>
  <c r="K195" i="15"/>
  <c r="K196" i="15"/>
  <c r="K197" i="15"/>
  <c r="K198" i="15"/>
  <c r="K199" i="15"/>
  <c r="K200" i="15"/>
  <c r="K201" i="15"/>
  <c r="K202" i="15"/>
  <c r="K203" i="15"/>
  <c r="K204" i="15"/>
  <c r="K205" i="15"/>
  <c r="K206" i="15"/>
  <c r="K207" i="15"/>
  <c r="K208" i="15"/>
  <c r="K209" i="15"/>
  <c r="K210" i="15"/>
  <c r="K211" i="15"/>
  <c r="K212" i="15"/>
  <c r="K213" i="15"/>
  <c r="K214" i="15"/>
  <c r="K215" i="15"/>
  <c r="K216" i="15"/>
  <c r="K217" i="15"/>
  <c r="K218" i="15"/>
  <c r="K219" i="15"/>
  <c r="K220" i="15"/>
  <c r="K221" i="15"/>
  <c r="K222" i="15"/>
  <c r="K223" i="15"/>
  <c r="K224" i="15"/>
  <c r="K225" i="15"/>
  <c r="K226" i="15"/>
  <c r="K227" i="15"/>
  <c r="K228" i="15"/>
  <c r="K229" i="15"/>
  <c r="K230" i="15"/>
  <c r="K231" i="15"/>
  <c r="K232" i="15"/>
  <c r="K233" i="15"/>
  <c r="K234" i="15"/>
  <c r="K235" i="15"/>
  <c r="K236" i="15"/>
  <c r="K237" i="15"/>
  <c r="K238" i="15"/>
  <c r="K239" i="15"/>
  <c r="K240" i="15"/>
  <c r="K241" i="15"/>
  <c r="K242" i="15"/>
  <c r="K243" i="15"/>
  <c r="K244" i="15"/>
  <c r="K245" i="15"/>
  <c r="K246" i="15"/>
  <c r="K247" i="15"/>
  <c r="K248" i="15"/>
  <c r="K249" i="15"/>
  <c r="K250" i="15"/>
  <c r="K251" i="15"/>
  <c r="K252" i="15"/>
  <c r="K253" i="15"/>
  <c r="K254" i="15"/>
  <c r="K255" i="15"/>
  <c r="K256" i="15"/>
  <c r="K257" i="15"/>
  <c r="K258" i="15"/>
  <c r="K259" i="15"/>
  <c r="K260" i="15"/>
  <c r="K261" i="15"/>
  <c r="K262" i="15"/>
  <c r="K263" i="15"/>
  <c r="K264" i="15"/>
  <c r="K265" i="15"/>
  <c r="K266" i="15"/>
  <c r="K267" i="15"/>
  <c r="K268" i="15"/>
  <c r="K269" i="15"/>
  <c r="K270" i="15"/>
  <c r="K271" i="15"/>
  <c r="K272" i="15"/>
  <c r="K273" i="15"/>
  <c r="K274" i="15"/>
  <c r="K275" i="15"/>
  <c r="K276" i="15"/>
  <c r="K277" i="15"/>
  <c r="K278" i="15"/>
  <c r="K279" i="15"/>
  <c r="K280" i="15"/>
  <c r="K281" i="15"/>
  <c r="K282" i="15"/>
  <c r="K283" i="15"/>
  <c r="K284" i="15"/>
  <c r="K285" i="15"/>
  <c r="K286" i="15"/>
  <c r="K287" i="15"/>
  <c r="K288" i="15"/>
  <c r="K289" i="15"/>
  <c r="K290" i="15"/>
  <c r="K291" i="15"/>
  <c r="K292" i="15"/>
  <c r="K293" i="15"/>
  <c r="K294" i="15"/>
  <c r="K295" i="15"/>
  <c r="K296" i="15"/>
  <c r="K297" i="15"/>
  <c r="K298" i="15"/>
  <c r="K299" i="15"/>
  <c r="K300" i="15"/>
  <c r="K301" i="15"/>
  <c r="K302" i="15"/>
  <c r="K303" i="15"/>
  <c r="K304" i="15"/>
  <c r="K305" i="15"/>
  <c r="K306" i="15"/>
  <c r="K307" i="15"/>
  <c r="K308" i="15"/>
  <c r="K309" i="15"/>
  <c r="K310" i="15"/>
  <c r="K311" i="15"/>
  <c r="K312" i="15"/>
  <c r="K313" i="15"/>
  <c r="K314" i="15"/>
  <c r="K315" i="15"/>
  <c r="K316" i="15"/>
  <c r="K317" i="15"/>
  <c r="K318" i="15"/>
  <c r="K319" i="15"/>
  <c r="K320" i="15"/>
  <c r="K321" i="15"/>
  <c r="K322" i="15"/>
  <c r="K323" i="15"/>
  <c r="K324" i="15"/>
  <c r="K325" i="15"/>
  <c r="K326" i="15"/>
  <c r="K327" i="15"/>
  <c r="K328" i="15"/>
  <c r="K329" i="15"/>
  <c r="K330" i="15"/>
  <c r="K331" i="15"/>
  <c r="K332" i="15"/>
  <c r="K333" i="15"/>
  <c r="K334" i="15"/>
  <c r="K335" i="15"/>
  <c r="K336" i="15"/>
  <c r="K337" i="15"/>
  <c r="K338" i="15"/>
  <c r="K339" i="15"/>
  <c r="K340" i="15"/>
  <c r="K341" i="15"/>
  <c r="K342" i="15"/>
  <c r="K343" i="15"/>
  <c r="K344" i="15"/>
  <c r="K345" i="15"/>
  <c r="K346" i="15"/>
  <c r="K347" i="15"/>
  <c r="K348" i="15"/>
  <c r="K349" i="15"/>
  <c r="K350" i="15"/>
  <c r="K351" i="15"/>
  <c r="K352" i="15"/>
  <c r="K353" i="15"/>
  <c r="K354" i="15"/>
  <c r="K355" i="15"/>
  <c r="K356" i="15"/>
  <c r="K357" i="15"/>
  <c r="K358" i="15"/>
  <c r="K359" i="15"/>
  <c r="K360" i="15"/>
  <c r="K361" i="15"/>
  <c r="K362" i="15"/>
  <c r="K363" i="15"/>
  <c r="K364" i="15"/>
  <c r="K365" i="15"/>
  <c r="K366" i="15"/>
  <c r="K367" i="15"/>
  <c r="K368" i="15"/>
  <c r="K369" i="15"/>
  <c r="K370" i="15"/>
  <c r="K371" i="15"/>
  <c r="K372" i="15"/>
  <c r="K373" i="15"/>
  <c r="K374" i="15"/>
  <c r="K375" i="15"/>
  <c r="K376" i="15"/>
  <c r="K377" i="15"/>
  <c r="K378" i="15"/>
  <c r="K379" i="15"/>
  <c r="K380" i="15"/>
  <c r="K381" i="15"/>
  <c r="K382" i="15"/>
  <c r="K383" i="15"/>
  <c r="K384" i="15"/>
  <c r="K385" i="15"/>
  <c r="K386" i="15"/>
  <c r="K387" i="15"/>
  <c r="K388" i="15"/>
  <c r="K389" i="15"/>
  <c r="K390" i="15"/>
  <c r="K391" i="15"/>
  <c r="K392" i="15"/>
  <c r="K393" i="15"/>
  <c r="K394" i="15"/>
  <c r="K395" i="15"/>
  <c r="K396" i="15"/>
  <c r="K397" i="15"/>
  <c r="K398" i="15"/>
  <c r="K399" i="15"/>
  <c r="K400" i="15"/>
  <c r="K401" i="15"/>
  <c r="K402" i="15"/>
  <c r="K403" i="15"/>
  <c r="K404" i="15"/>
  <c r="K405" i="15"/>
  <c r="K406" i="15"/>
  <c r="K407" i="15"/>
  <c r="K408" i="15"/>
  <c r="K409" i="15"/>
  <c r="K410" i="15"/>
  <c r="K411" i="15"/>
  <c r="K412" i="15"/>
  <c r="K413" i="15"/>
  <c r="K414" i="15"/>
  <c r="K415" i="15"/>
  <c r="K416" i="15"/>
  <c r="K417" i="15"/>
  <c r="K418" i="15"/>
  <c r="K419" i="15"/>
  <c r="K420" i="15"/>
  <c r="K421" i="15"/>
  <c r="K422" i="15"/>
  <c r="K423" i="15"/>
  <c r="K424" i="15"/>
  <c r="K425" i="15"/>
  <c r="K426" i="15"/>
  <c r="K427" i="15"/>
  <c r="K428" i="15"/>
  <c r="K429" i="15"/>
  <c r="K430" i="15"/>
  <c r="K431" i="15"/>
  <c r="K432" i="15"/>
  <c r="K433" i="15"/>
  <c r="K434" i="15"/>
  <c r="K435" i="15"/>
  <c r="K436" i="15"/>
  <c r="K437" i="15"/>
  <c r="K438" i="15"/>
  <c r="K439" i="15"/>
  <c r="K440" i="15"/>
  <c r="K441" i="15"/>
  <c r="K442" i="15"/>
  <c r="K443" i="15"/>
  <c r="K444" i="15"/>
  <c r="K445" i="15"/>
  <c r="K446" i="15"/>
  <c r="K447" i="15"/>
  <c r="K448" i="15"/>
  <c r="K449" i="15"/>
  <c r="K450" i="15"/>
  <c r="K451" i="15"/>
  <c r="K452" i="15"/>
  <c r="K453" i="15"/>
  <c r="K454" i="15"/>
  <c r="K455" i="15"/>
  <c r="K456" i="15"/>
  <c r="K457" i="15"/>
  <c r="K458" i="15"/>
  <c r="K459" i="15"/>
  <c r="K460" i="15"/>
  <c r="K461" i="15"/>
  <c r="K462" i="15"/>
  <c r="K463" i="15"/>
  <c r="K464" i="15"/>
  <c r="K465" i="15"/>
  <c r="K466" i="15"/>
  <c r="K467" i="15"/>
  <c r="K468" i="15"/>
  <c r="K469" i="15"/>
  <c r="K470" i="15"/>
  <c r="K471" i="15"/>
  <c r="K472" i="15"/>
  <c r="K473" i="15"/>
  <c r="K474" i="15"/>
  <c r="K475" i="15"/>
  <c r="K476" i="15"/>
  <c r="K477" i="15"/>
  <c r="K478" i="15"/>
  <c r="K479" i="15"/>
  <c r="K480" i="15"/>
  <c r="K481" i="15"/>
  <c r="K482" i="15"/>
  <c r="K483" i="15"/>
  <c r="K484" i="15"/>
  <c r="K485" i="15"/>
  <c r="K486" i="15"/>
  <c r="K487" i="15"/>
  <c r="K488" i="15"/>
  <c r="K489" i="15"/>
  <c r="K490" i="15"/>
  <c r="K491" i="15"/>
  <c r="K492" i="15"/>
  <c r="K493" i="15"/>
  <c r="K494" i="15"/>
  <c r="K495" i="15"/>
  <c r="K496" i="15"/>
  <c r="K497" i="15"/>
  <c r="K498" i="15"/>
  <c r="K499" i="15"/>
  <c r="K500" i="15"/>
  <c r="K501" i="15"/>
  <c r="K502" i="15"/>
  <c r="K503" i="15"/>
  <c r="K504" i="15"/>
  <c r="K505" i="15"/>
  <c r="K506" i="15"/>
  <c r="K507" i="15"/>
  <c r="K508" i="15"/>
  <c r="K509" i="15"/>
  <c r="K510" i="15"/>
  <c r="K511" i="15"/>
  <c r="K512" i="15"/>
  <c r="K513" i="15"/>
  <c r="K514" i="15"/>
  <c r="K515" i="15"/>
  <c r="K516" i="15"/>
  <c r="K517" i="15"/>
  <c r="K518" i="15"/>
  <c r="K519" i="15"/>
  <c r="K520" i="15"/>
  <c r="K521" i="15"/>
  <c r="K522" i="15"/>
  <c r="K523" i="15"/>
  <c r="K524" i="15"/>
  <c r="K525" i="15"/>
  <c r="K526" i="15"/>
  <c r="K527" i="15"/>
  <c r="K528" i="15"/>
  <c r="K529" i="15"/>
  <c r="K530" i="15"/>
  <c r="K531" i="15"/>
  <c r="K532" i="15"/>
  <c r="K533" i="15"/>
  <c r="K534" i="15"/>
  <c r="K535" i="15"/>
  <c r="K536" i="15"/>
  <c r="K537" i="15"/>
  <c r="K538" i="15"/>
  <c r="K539" i="15"/>
  <c r="K540" i="15"/>
  <c r="K541" i="15"/>
  <c r="K542" i="15"/>
  <c r="K543" i="15"/>
  <c r="K544" i="15"/>
  <c r="K545" i="15"/>
  <c r="K546" i="15"/>
  <c r="K547" i="15"/>
  <c r="K548" i="15"/>
  <c r="K549" i="15"/>
  <c r="K550" i="15"/>
  <c r="K551" i="15"/>
  <c r="K552" i="15"/>
  <c r="K553" i="15"/>
  <c r="K554" i="15"/>
  <c r="K555" i="15"/>
  <c r="K556" i="15"/>
  <c r="K557" i="15"/>
  <c r="K558" i="15"/>
  <c r="K559" i="15"/>
  <c r="K560" i="15"/>
  <c r="K561" i="15"/>
  <c r="K562" i="15"/>
  <c r="K563" i="15"/>
  <c r="K564" i="15"/>
  <c r="K565" i="15"/>
  <c r="K566" i="15"/>
  <c r="K567" i="15"/>
  <c r="K568" i="15"/>
  <c r="K569" i="15"/>
  <c r="K570" i="15"/>
  <c r="K571" i="15"/>
  <c r="K572" i="15"/>
  <c r="K573" i="15"/>
  <c r="K574" i="15"/>
  <c r="K575" i="15"/>
  <c r="K576" i="15"/>
  <c r="K577" i="15"/>
  <c r="K578" i="15"/>
  <c r="K579" i="15"/>
  <c r="K580" i="15"/>
  <c r="K581" i="15"/>
  <c r="K582" i="15"/>
  <c r="K583" i="15"/>
  <c r="K584" i="15"/>
  <c r="K585" i="15"/>
  <c r="K586" i="15"/>
  <c r="K587" i="15"/>
  <c r="K588" i="15"/>
  <c r="K589" i="15"/>
  <c r="K590" i="15"/>
  <c r="K591" i="15"/>
  <c r="K592" i="15"/>
  <c r="K593" i="15"/>
  <c r="K594" i="15"/>
  <c r="K595" i="15"/>
  <c r="K596" i="15"/>
  <c r="K597" i="15"/>
  <c r="K598" i="15"/>
  <c r="K599" i="15"/>
  <c r="K600" i="15"/>
  <c r="K601" i="15"/>
  <c r="K602" i="15"/>
  <c r="K603" i="15"/>
  <c r="K604" i="15"/>
  <c r="K605" i="15"/>
  <c r="K606" i="15"/>
  <c r="K607" i="15"/>
  <c r="K608" i="15"/>
  <c r="K609" i="15"/>
  <c r="K610" i="15"/>
  <c r="K611" i="15"/>
  <c r="K612" i="15"/>
  <c r="K613" i="15"/>
  <c r="K614" i="15"/>
  <c r="K615" i="15"/>
  <c r="K616" i="15"/>
  <c r="K617" i="15"/>
  <c r="K618" i="15"/>
  <c r="K619" i="15"/>
  <c r="K620" i="15"/>
  <c r="K621" i="15"/>
  <c r="K622" i="15"/>
  <c r="K623" i="15"/>
  <c r="K624" i="15"/>
  <c r="K625" i="15"/>
  <c r="K626" i="15"/>
  <c r="K627" i="15"/>
  <c r="K628" i="15"/>
  <c r="K629" i="15"/>
  <c r="K630" i="15"/>
  <c r="K631" i="15"/>
  <c r="K632" i="15"/>
  <c r="K633" i="15"/>
  <c r="K634" i="15"/>
  <c r="K635" i="15"/>
  <c r="K636" i="15"/>
  <c r="K637" i="15"/>
  <c r="K638" i="15"/>
  <c r="K639" i="15"/>
  <c r="K640" i="15"/>
  <c r="K641" i="15"/>
  <c r="K642" i="15"/>
  <c r="K643" i="15"/>
  <c r="K644" i="15"/>
  <c r="K645" i="15"/>
  <c r="K646" i="15"/>
  <c r="K647" i="15"/>
  <c r="K648" i="15"/>
  <c r="K649" i="15"/>
  <c r="K650" i="15"/>
  <c r="K651" i="15"/>
  <c r="K652" i="15"/>
  <c r="K653" i="15"/>
  <c r="K654" i="15"/>
  <c r="K655" i="15"/>
  <c r="K656" i="15"/>
  <c r="K657" i="15"/>
  <c r="K658" i="15"/>
  <c r="K659" i="15"/>
  <c r="K660" i="15"/>
  <c r="K661" i="15"/>
  <c r="K662" i="15"/>
  <c r="K663" i="15"/>
  <c r="K664" i="15"/>
  <c r="K665" i="15"/>
  <c r="K666" i="15"/>
  <c r="K667" i="15"/>
  <c r="K668" i="15"/>
  <c r="K669" i="15"/>
  <c r="K670" i="15"/>
  <c r="K671" i="15"/>
  <c r="K672" i="15"/>
  <c r="K673" i="15"/>
  <c r="K674" i="15"/>
  <c r="K675" i="15"/>
  <c r="K676" i="15"/>
  <c r="K677" i="15"/>
  <c r="K678" i="15"/>
  <c r="K679" i="15"/>
  <c r="K680" i="15"/>
  <c r="K681" i="15"/>
  <c r="K682" i="15"/>
  <c r="K683" i="15"/>
  <c r="K684" i="15"/>
  <c r="K685" i="15"/>
  <c r="K686" i="15"/>
  <c r="K687" i="15"/>
  <c r="K688" i="15"/>
  <c r="K689" i="15"/>
  <c r="K690" i="15"/>
  <c r="K691" i="15"/>
  <c r="K692" i="15"/>
  <c r="K693" i="15"/>
  <c r="K694" i="15"/>
  <c r="K695" i="15"/>
  <c r="K696" i="15"/>
  <c r="K697" i="15"/>
  <c r="K698" i="15"/>
  <c r="K699" i="15"/>
  <c r="K700" i="15"/>
  <c r="K701" i="15"/>
  <c r="K702" i="15"/>
  <c r="K703" i="15"/>
  <c r="K704" i="15"/>
  <c r="K705" i="15"/>
  <c r="K706" i="15"/>
  <c r="K707" i="15"/>
  <c r="K708" i="15"/>
  <c r="K709" i="15"/>
  <c r="K710" i="15"/>
  <c r="K711" i="15"/>
  <c r="K712" i="15"/>
  <c r="K713" i="15"/>
  <c r="K714" i="15"/>
  <c r="K715" i="15"/>
  <c r="K716" i="15"/>
  <c r="K717" i="15"/>
  <c r="K718" i="15"/>
  <c r="K719" i="15"/>
  <c r="K720" i="15"/>
  <c r="K721" i="15"/>
  <c r="K722" i="15"/>
  <c r="K723" i="15"/>
  <c r="K724" i="15"/>
  <c r="K725" i="15"/>
  <c r="K726" i="15"/>
  <c r="K727" i="15"/>
  <c r="K728" i="15"/>
  <c r="K729" i="15"/>
  <c r="K730" i="15"/>
  <c r="K731" i="15"/>
  <c r="K732" i="15"/>
  <c r="K733" i="15"/>
  <c r="K734" i="15"/>
  <c r="K735" i="15"/>
  <c r="K736" i="15"/>
  <c r="K737" i="15"/>
  <c r="K738" i="15"/>
  <c r="K739" i="15"/>
  <c r="K740" i="15"/>
  <c r="K741" i="15"/>
  <c r="K742" i="15"/>
  <c r="K743" i="15"/>
  <c r="K744" i="15"/>
  <c r="K745" i="15"/>
  <c r="K746" i="15"/>
  <c r="K747" i="15"/>
  <c r="K748" i="15"/>
  <c r="K749" i="15"/>
  <c r="K750" i="15"/>
  <c r="K751" i="15"/>
  <c r="K752" i="15"/>
  <c r="K753" i="15"/>
  <c r="K754" i="15"/>
  <c r="K755" i="15"/>
  <c r="K756" i="15"/>
  <c r="K757" i="15"/>
  <c r="K758" i="15"/>
  <c r="K759" i="15"/>
  <c r="K760" i="15"/>
  <c r="K761" i="15"/>
  <c r="K762" i="15"/>
  <c r="K763" i="15"/>
  <c r="K764" i="15"/>
  <c r="K765" i="15"/>
  <c r="K766" i="15"/>
  <c r="K767" i="15"/>
  <c r="K768" i="15"/>
  <c r="K769" i="15"/>
  <c r="K770" i="15"/>
  <c r="K771" i="15"/>
  <c r="K772" i="15"/>
  <c r="K773" i="15"/>
  <c r="K774" i="15"/>
  <c r="K775" i="15"/>
  <c r="K776" i="15"/>
  <c r="K777" i="15"/>
  <c r="K778" i="15"/>
  <c r="K779" i="15"/>
  <c r="K780" i="15"/>
  <c r="K781" i="15"/>
  <c r="K782" i="15"/>
  <c r="K783" i="15"/>
  <c r="K784" i="15"/>
  <c r="K785" i="15"/>
  <c r="K786" i="15"/>
  <c r="K787" i="15"/>
  <c r="K788" i="15"/>
  <c r="K789" i="15"/>
  <c r="K790" i="15"/>
  <c r="K791" i="15"/>
  <c r="K792" i="15"/>
  <c r="K793" i="15"/>
  <c r="K794" i="15"/>
  <c r="K795" i="15"/>
  <c r="K796" i="15"/>
  <c r="K797" i="15"/>
  <c r="K798" i="15"/>
  <c r="K799" i="15"/>
  <c r="K800" i="15"/>
  <c r="K801" i="15"/>
  <c r="K802" i="15"/>
  <c r="K803" i="15"/>
  <c r="K804" i="15"/>
  <c r="K805" i="15"/>
  <c r="K806" i="15"/>
  <c r="K807" i="15"/>
  <c r="K808" i="15"/>
  <c r="K809" i="15"/>
  <c r="K810" i="15"/>
  <c r="K811" i="15"/>
  <c r="K812" i="15"/>
  <c r="K813" i="15"/>
  <c r="K814" i="15"/>
  <c r="K815" i="15"/>
  <c r="K816" i="15"/>
  <c r="K817" i="15"/>
  <c r="K818" i="15"/>
  <c r="K819" i="15"/>
  <c r="K820" i="15"/>
  <c r="K821" i="15"/>
  <c r="K822" i="15"/>
  <c r="K823" i="15"/>
  <c r="K824" i="15"/>
  <c r="K825" i="15"/>
  <c r="K826" i="15"/>
  <c r="K827" i="15"/>
  <c r="K828" i="15"/>
  <c r="K829" i="15"/>
  <c r="K830" i="15"/>
  <c r="K831" i="15"/>
  <c r="K832" i="15"/>
  <c r="K833" i="15"/>
  <c r="K834" i="15"/>
  <c r="K835" i="15"/>
  <c r="K836" i="15"/>
  <c r="K837" i="15"/>
  <c r="K838" i="15"/>
  <c r="K839" i="15"/>
  <c r="K840" i="15"/>
  <c r="K841" i="15"/>
  <c r="K842" i="15"/>
  <c r="K843" i="15"/>
  <c r="K844" i="15"/>
  <c r="K845" i="15"/>
  <c r="K846" i="15"/>
  <c r="K847" i="15"/>
  <c r="K848" i="15"/>
  <c r="K849" i="15"/>
  <c r="K850" i="15"/>
  <c r="K851" i="15"/>
  <c r="K852" i="15"/>
  <c r="K853" i="15"/>
  <c r="K854" i="15"/>
  <c r="K855" i="15"/>
  <c r="K856" i="15"/>
  <c r="K857" i="15"/>
  <c r="K858" i="15"/>
  <c r="K859" i="15"/>
  <c r="K860" i="15"/>
  <c r="K861" i="15"/>
  <c r="K862" i="15"/>
  <c r="K863" i="15"/>
  <c r="K864" i="15"/>
  <c r="K865" i="15"/>
  <c r="K866" i="15"/>
  <c r="K867" i="15"/>
  <c r="K868" i="15"/>
  <c r="K869" i="15"/>
  <c r="K870" i="15"/>
  <c r="K871" i="15"/>
  <c r="K872" i="15"/>
  <c r="K873" i="15"/>
  <c r="K874" i="15"/>
  <c r="K875" i="15"/>
  <c r="K876" i="15"/>
  <c r="K877" i="15"/>
  <c r="K878" i="15"/>
  <c r="K879" i="15"/>
  <c r="K880" i="15"/>
  <c r="K881" i="15"/>
  <c r="K882" i="15"/>
  <c r="K883" i="15"/>
  <c r="K884" i="15"/>
  <c r="K885" i="15"/>
  <c r="K886" i="15"/>
  <c r="K887" i="15"/>
  <c r="K888" i="15"/>
  <c r="K889" i="15"/>
  <c r="K890" i="15"/>
  <c r="K891" i="15"/>
  <c r="K892" i="15"/>
  <c r="K893" i="15"/>
  <c r="K894" i="15"/>
  <c r="K895" i="15"/>
  <c r="K896" i="15"/>
  <c r="K897" i="15"/>
  <c r="K898" i="15"/>
  <c r="K899" i="15"/>
  <c r="K900" i="15"/>
  <c r="K901" i="15"/>
  <c r="K902" i="15"/>
  <c r="K903" i="15"/>
  <c r="K904" i="15"/>
  <c r="K905" i="15"/>
  <c r="K906" i="15"/>
  <c r="K907" i="15"/>
  <c r="K908" i="15"/>
  <c r="K909" i="15"/>
  <c r="K910" i="15"/>
  <c r="K911" i="15"/>
  <c r="K912" i="15"/>
  <c r="K913" i="15"/>
  <c r="K914" i="15"/>
  <c r="K915" i="15"/>
  <c r="K916" i="15"/>
  <c r="K917" i="15"/>
  <c r="K918" i="15"/>
  <c r="K919" i="15"/>
  <c r="K920" i="15"/>
  <c r="K921" i="15"/>
  <c r="K922" i="15"/>
  <c r="K923" i="15"/>
  <c r="K924" i="15"/>
  <c r="K925" i="15"/>
  <c r="K926" i="15"/>
  <c r="K927" i="15"/>
  <c r="K928" i="15"/>
  <c r="K929" i="15"/>
  <c r="K930" i="15"/>
  <c r="K931" i="15"/>
  <c r="K932" i="15"/>
  <c r="K933" i="15"/>
  <c r="K934" i="15"/>
  <c r="K935" i="15"/>
  <c r="K936" i="15"/>
  <c r="K937" i="15"/>
  <c r="K938" i="15"/>
  <c r="K939" i="15"/>
  <c r="K940" i="15"/>
  <c r="K941" i="15"/>
  <c r="K942" i="15"/>
  <c r="K943" i="15"/>
  <c r="K944" i="15"/>
  <c r="K945" i="15"/>
  <c r="K946" i="15"/>
  <c r="K947" i="15"/>
  <c r="K948" i="15"/>
  <c r="K949" i="15"/>
  <c r="K950" i="15"/>
  <c r="K951" i="15"/>
  <c r="K952" i="15"/>
  <c r="K953" i="15"/>
  <c r="K954" i="15"/>
  <c r="K955" i="15"/>
  <c r="K956" i="15"/>
  <c r="K957" i="15"/>
  <c r="K958" i="15"/>
  <c r="K959" i="15"/>
  <c r="K960" i="15"/>
  <c r="K961" i="15"/>
  <c r="K962" i="15"/>
  <c r="K963" i="15"/>
  <c r="K964" i="15"/>
  <c r="K965" i="15"/>
  <c r="K966" i="15"/>
  <c r="K967" i="15"/>
  <c r="K968" i="15"/>
  <c r="K969" i="15"/>
  <c r="K970" i="15"/>
  <c r="K971" i="15"/>
  <c r="K972" i="15"/>
  <c r="K973" i="15"/>
  <c r="K974" i="15"/>
  <c r="K975" i="15"/>
  <c r="K976" i="15"/>
  <c r="K977" i="15"/>
  <c r="K978" i="15"/>
  <c r="K979" i="15"/>
  <c r="K980" i="15"/>
  <c r="K981" i="15"/>
  <c r="K982" i="15"/>
  <c r="K983" i="15"/>
  <c r="K984" i="15"/>
  <c r="K985" i="15"/>
  <c r="K986" i="15"/>
  <c r="K987" i="15"/>
  <c r="K988" i="15"/>
  <c r="K989" i="15"/>
  <c r="K990" i="15"/>
  <c r="K991" i="15"/>
  <c r="K992" i="15"/>
  <c r="K993" i="15"/>
  <c r="K994" i="15"/>
  <c r="K995" i="15"/>
  <c r="K996" i="15"/>
  <c r="K997" i="15"/>
  <c r="K998" i="15"/>
  <c r="K999" i="15"/>
  <c r="K1000" i="15"/>
  <c r="K1001" i="15"/>
  <c r="K1002" i="15"/>
  <c r="K1003" i="15"/>
  <c r="K1004" i="15"/>
  <c r="K1005" i="15"/>
  <c r="K1006" i="15"/>
  <c r="K1007" i="15"/>
  <c r="K1008" i="15"/>
  <c r="K1009" i="15"/>
  <c r="K1010" i="15"/>
  <c r="K1011" i="15"/>
  <c r="K1012" i="15"/>
  <c r="K1013" i="15"/>
  <c r="K1014" i="15"/>
  <c r="K1015" i="15"/>
  <c r="K1016" i="15"/>
  <c r="K1017" i="15"/>
  <c r="K1018" i="15"/>
  <c r="K1019" i="15"/>
  <c r="K1020" i="15"/>
  <c r="K1021" i="15"/>
  <c r="K1022" i="15"/>
  <c r="K1023" i="15"/>
  <c r="K1024" i="15"/>
  <c r="K1025" i="15"/>
  <c r="K1026" i="15"/>
  <c r="K1027" i="15"/>
  <c r="K1028" i="15"/>
  <c r="K1029" i="15"/>
  <c r="K1030" i="15"/>
  <c r="K1031" i="15"/>
  <c r="K1032" i="15"/>
  <c r="K1033" i="15"/>
  <c r="K1034" i="15"/>
  <c r="K1035" i="15"/>
  <c r="K1036" i="15"/>
  <c r="K1037" i="15"/>
  <c r="K1038" i="15"/>
  <c r="K1039" i="15"/>
  <c r="K1040" i="15"/>
  <c r="K1041" i="15"/>
  <c r="K1042" i="15"/>
  <c r="K1043" i="15"/>
  <c r="K1044" i="15"/>
  <c r="K1045" i="15"/>
  <c r="K1046" i="15"/>
  <c r="K1047" i="15"/>
  <c r="K1048" i="15"/>
  <c r="K1049" i="15"/>
  <c r="K1050" i="15"/>
  <c r="K1051" i="15"/>
  <c r="K1052" i="15"/>
  <c r="K1053" i="15"/>
  <c r="K1054" i="15"/>
  <c r="K1055" i="15"/>
  <c r="K1056" i="15"/>
  <c r="K1057" i="15"/>
  <c r="K1058" i="15"/>
  <c r="K1059" i="15"/>
  <c r="K1060" i="15"/>
  <c r="K1061" i="15"/>
  <c r="K1062" i="15"/>
  <c r="K1063" i="15"/>
  <c r="K1064" i="15"/>
  <c r="K1065" i="15"/>
  <c r="K1066" i="15"/>
  <c r="K1067" i="15"/>
  <c r="K1068" i="15"/>
  <c r="K1069" i="15"/>
  <c r="K1070" i="15"/>
  <c r="K1071" i="15"/>
  <c r="K1072" i="15"/>
  <c r="K1073" i="15"/>
  <c r="K1074" i="15"/>
  <c r="K1075" i="15"/>
  <c r="K1076" i="15"/>
  <c r="K1077" i="15"/>
  <c r="K1078" i="15"/>
  <c r="K1079" i="15"/>
  <c r="K1080" i="15"/>
  <c r="K1081" i="15"/>
  <c r="K1082" i="15"/>
  <c r="K1083" i="15"/>
  <c r="K1084" i="15"/>
  <c r="K1085" i="15"/>
  <c r="K1086" i="15"/>
  <c r="K1087" i="15"/>
  <c r="K1088" i="15"/>
  <c r="K1089" i="15"/>
  <c r="K1090" i="15"/>
  <c r="K1091" i="15"/>
  <c r="K1092" i="15"/>
  <c r="K1093" i="15"/>
  <c r="K1094" i="15"/>
  <c r="K1095" i="15"/>
  <c r="K1096" i="15"/>
  <c r="K1097" i="15"/>
  <c r="K1098" i="15"/>
  <c r="K1099" i="15"/>
  <c r="K1100" i="15"/>
  <c r="K1101" i="15"/>
  <c r="K1102" i="15"/>
  <c r="K1103" i="15"/>
  <c r="K1104" i="15"/>
  <c r="K1105" i="15"/>
  <c r="K1106" i="15"/>
  <c r="K1107" i="15"/>
  <c r="K1108" i="15"/>
  <c r="K1109" i="15"/>
  <c r="K1110" i="15"/>
  <c r="K1111" i="15"/>
  <c r="K1112" i="15"/>
  <c r="K1113" i="15"/>
  <c r="K1114" i="15"/>
  <c r="K1115" i="15"/>
  <c r="K1116" i="15"/>
  <c r="K1117" i="15"/>
  <c r="K1118" i="15"/>
  <c r="K1119" i="15"/>
  <c r="K1120" i="15"/>
  <c r="K1121" i="15"/>
  <c r="K1122" i="15"/>
  <c r="K1123" i="15"/>
  <c r="K1124" i="15"/>
  <c r="K1125" i="15"/>
  <c r="K1126" i="15"/>
  <c r="K1127" i="15"/>
  <c r="K1128" i="15"/>
  <c r="K1129" i="15"/>
  <c r="K1130" i="15"/>
  <c r="K1131" i="15"/>
  <c r="K1132" i="15"/>
  <c r="K1133" i="15"/>
  <c r="K1134" i="15"/>
  <c r="K1135" i="15"/>
  <c r="K1136" i="15"/>
  <c r="K1137" i="15"/>
  <c r="K1138" i="15"/>
  <c r="K1139" i="15"/>
  <c r="K1140" i="15"/>
  <c r="K1141" i="15"/>
  <c r="K1142" i="15"/>
  <c r="K1143" i="15"/>
  <c r="K1144" i="15"/>
  <c r="K1145" i="15"/>
  <c r="K1146" i="15"/>
  <c r="K1147" i="15"/>
  <c r="K1148" i="15"/>
  <c r="K1149" i="15"/>
  <c r="K1150" i="15"/>
  <c r="K1151" i="15"/>
  <c r="K1152" i="15"/>
  <c r="K1153" i="15"/>
  <c r="K1154" i="15"/>
  <c r="K1155" i="15"/>
  <c r="K1156" i="15"/>
  <c r="K1157" i="15"/>
  <c r="K1158" i="15"/>
  <c r="K1159" i="15"/>
  <c r="K1160" i="15"/>
  <c r="K1161" i="15"/>
  <c r="K1162" i="15"/>
  <c r="K1163" i="15"/>
  <c r="K1164" i="15"/>
  <c r="K1165" i="15"/>
  <c r="K1166" i="15"/>
  <c r="K1167" i="15"/>
  <c r="K1168" i="15"/>
  <c r="K1169" i="15"/>
  <c r="K1170" i="15"/>
  <c r="K1171" i="15"/>
  <c r="K1172" i="15"/>
  <c r="K1173" i="15"/>
  <c r="K1174" i="15"/>
  <c r="K1175" i="15"/>
  <c r="K1176" i="15"/>
  <c r="K1177" i="15"/>
  <c r="K1178" i="15"/>
  <c r="K1179" i="15"/>
  <c r="K1180" i="15"/>
  <c r="K1181" i="15"/>
  <c r="K1182" i="15"/>
  <c r="K1183" i="15"/>
  <c r="K1184" i="15"/>
  <c r="K1185" i="15"/>
  <c r="K1186" i="15"/>
  <c r="K1187" i="15"/>
  <c r="K1188" i="15"/>
  <c r="K1189" i="15"/>
  <c r="K1190" i="15"/>
  <c r="K1191" i="15"/>
  <c r="K1192" i="15"/>
  <c r="K1193" i="15"/>
  <c r="K1194" i="15"/>
  <c r="K1195" i="15"/>
  <c r="K1196" i="15"/>
  <c r="K1197" i="15"/>
  <c r="K1198" i="15"/>
  <c r="K1199" i="15"/>
  <c r="K1200" i="15"/>
  <c r="K1201" i="15"/>
  <c r="K1202" i="15"/>
  <c r="K1203" i="15"/>
  <c r="K1204" i="15"/>
  <c r="K1205" i="15"/>
  <c r="K1206" i="15"/>
  <c r="K1207" i="15"/>
  <c r="K1208" i="15"/>
  <c r="K1209" i="15"/>
  <c r="K1210" i="15"/>
  <c r="K1211" i="15"/>
  <c r="K1212" i="15"/>
  <c r="K1213" i="15"/>
  <c r="K1214" i="15"/>
  <c r="K1215" i="15"/>
  <c r="K1216" i="15"/>
  <c r="K1217" i="15"/>
  <c r="K1218" i="15"/>
  <c r="K1219" i="15"/>
  <c r="K1220" i="15"/>
  <c r="K1221" i="15"/>
  <c r="K1222" i="15"/>
  <c r="K1223" i="15"/>
  <c r="K1224" i="15"/>
  <c r="K1225" i="15"/>
  <c r="K1226" i="15"/>
  <c r="K1227" i="15"/>
  <c r="K1228" i="15"/>
  <c r="K1229" i="15"/>
  <c r="K1230" i="15"/>
  <c r="K1231" i="15"/>
  <c r="K1232" i="15"/>
  <c r="K1233" i="15"/>
  <c r="K1234" i="15"/>
  <c r="K1235" i="15"/>
  <c r="K1236" i="15"/>
  <c r="K1237" i="15"/>
  <c r="K1238" i="15"/>
  <c r="K1239" i="15"/>
  <c r="K1240" i="15"/>
  <c r="K1241" i="15"/>
  <c r="K1242" i="15"/>
  <c r="K1243" i="15"/>
  <c r="K1244" i="15"/>
  <c r="K1245" i="15"/>
  <c r="K1246" i="15"/>
  <c r="K1247" i="15"/>
  <c r="K1248" i="15"/>
  <c r="K1249" i="15"/>
  <c r="K1250" i="15"/>
  <c r="K1251" i="15"/>
  <c r="K1252" i="15"/>
  <c r="K1253" i="15"/>
  <c r="K1254" i="15"/>
  <c r="K1255" i="15"/>
  <c r="K1256" i="15"/>
  <c r="K1257" i="15"/>
  <c r="K1258" i="15"/>
  <c r="K1259" i="15"/>
  <c r="K1260" i="15"/>
  <c r="K1261" i="15"/>
  <c r="K1262" i="15"/>
  <c r="K1263" i="15"/>
  <c r="K1264" i="15"/>
  <c r="K1265" i="15"/>
  <c r="K1266" i="15"/>
  <c r="K1267" i="15"/>
  <c r="K1268" i="15"/>
  <c r="K1269" i="15"/>
  <c r="K1270" i="15"/>
  <c r="K1271" i="15"/>
  <c r="K1272" i="15"/>
  <c r="K1273" i="15"/>
  <c r="K1274" i="15"/>
  <c r="K1275" i="15"/>
  <c r="K1276" i="15"/>
  <c r="K1277" i="15"/>
  <c r="K1278" i="15"/>
  <c r="K1279" i="15"/>
  <c r="K1280" i="15"/>
  <c r="K1281" i="15"/>
  <c r="K1282" i="15"/>
  <c r="K1283" i="15"/>
  <c r="K1284" i="15"/>
  <c r="K1285" i="15"/>
  <c r="K1286" i="15"/>
  <c r="K1287" i="15"/>
  <c r="K1288" i="15"/>
  <c r="K1289" i="15"/>
  <c r="K1290" i="15"/>
  <c r="K1291" i="15"/>
  <c r="K1292" i="15"/>
  <c r="K1293" i="15"/>
  <c r="K1294" i="15"/>
  <c r="K1295" i="15"/>
  <c r="K1296" i="15"/>
  <c r="K1297" i="15"/>
  <c r="K1298" i="15"/>
  <c r="K1299" i="15"/>
  <c r="K1300" i="15"/>
  <c r="K1301" i="15"/>
  <c r="K1302" i="15"/>
  <c r="K1303" i="15"/>
  <c r="K1304" i="15"/>
  <c r="K1305" i="15"/>
  <c r="K1306" i="15"/>
  <c r="K1307" i="15"/>
  <c r="K1308" i="15"/>
  <c r="K1309" i="15"/>
  <c r="K1310" i="15"/>
  <c r="K1311" i="15"/>
  <c r="K1312" i="15"/>
  <c r="K1313" i="15"/>
  <c r="K1314" i="15"/>
  <c r="K1315" i="15"/>
  <c r="K1316" i="15"/>
  <c r="K1317" i="15"/>
  <c r="K1318" i="15"/>
  <c r="K1319" i="15"/>
  <c r="K1320" i="15"/>
  <c r="K1321" i="15"/>
  <c r="K1322" i="15"/>
  <c r="K1323" i="15"/>
  <c r="K1324" i="15"/>
  <c r="K1325" i="15"/>
  <c r="K1326" i="15"/>
  <c r="K1327" i="15"/>
  <c r="K1328" i="15"/>
  <c r="K1329" i="15"/>
  <c r="K1330" i="15"/>
  <c r="K1331" i="15"/>
  <c r="K1332" i="15"/>
  <c r="K1333" i="15"/>
  <c r="K1334" i="15"/>
  <c r="K1335" i="15"/>
  <c r="K1336" i="15"/>
  <c r="K1337" i="15"/>
  <c r="K1338" i="15"/>
  <c r="K1339" i="15"/>
  <c r="K1340" i="15"/>
  <c r="K1341" i="15"/>
  <c r="K1342" i="15"/>
  <c r="K1343" i="15"/>
  <c r="K1344" i="15"/>
  <c r="K1345" i="15"/>
  <c r="K1346" i="15"/>
  <c r="K1347" i="15"/>
  <c r="K1348" i="15"/>
  <c r="K1349" i="15"/>
  <c r="K1350" i="15"/>
  <c r="K1351" i="15"/>
  <c r="K1352" i="15"/>
  <c r="K1353" i="15"/>
  <c r="K1354" i="15"/>
  <c r="K1355" i="15"/>
  <c r="K1356" i="15"/>
  <c r="K1357" i="15"/>
  <c r="K1358" i="15"/>
  <c r="K1359" i="15"/>
  <c r="K1360" i="15"/>
  <c r="K1361" i="15"/>
  <c r="K1362" i="15"/>
  <c r="K1363" i="15"/>
  <c r="K1364" i="15"/>
  <c r="K1365" i="15"/>
  <c r="K1366" i="15"/>
  <c r="K1367" i="15"/>
  <c r="K1368" i="15"/>
  <c r="K1369" i="15"/>
  <c r="K1370" i="15"/>
  <c r="K1371" i="15"/>
  <c r="K1372" i="15"/>
  <c r="K1373" i="15"/>
  <c r="K1374" i="15"/>
  <c r="K1375" i="15"/>
  <c r="K1376" i="15"/>
  <c r="K1377" i="15"/>
  <c r="K1378" i="15"/>
  <c r="K1379" i="15"/>
  <c r="K1380" i="15"/>
  <c r="K1381" i="15"/>
  <c r="K1382" i="15"/>
  <c r="K1383" i="15"/>
  <c r="K1384" i="15"/>
  <c r="K1385" i="15"/>
  <c r="K1386" i="15"/>
  <c r="K1387" i="15"/>
  <c r="K1388" i="15"/>
  <c r="K1389" i="15"/>
  <c r="K1390" i="15"/>
  <c r="K1391" i="15"/>
  <c r="K1392" i="15"/>
  <c r="K1393" i="15"/>
  <c r="K1394" i="15"/>
  <c r="K1395" i="15"/>
  <c r="K1396" i="15"/>
  <c r="K1397" i="15"/>
  <c r="K1398" i="15"/>
  <c r="K1399" i="15"/>
  <c r="K1400" i="15"/>
  <c r="K1401" i="15"/>
  <c r="K1402" i="15"/>
  <c r="K1403" i="15"/>
  <c r="K1404" i="15"/>
  <c r="K1405" i="15"/>
  <c r="K1406" i="15"/>
  <c r="K1407" i="15"/>
  <c r="K1408" i="15"/>
  <c r="K1409" i="15"/>
  <c r="K1410" i="15"/>
  <c r="K1411" i="15"/>
  <c r="K1412" i="15"/>
  <c r="K1413" i="15"/>
  <c r="K1414" i="15"/>
  <c r="K1415" i="15"/>
  <c r="K1416" i="15"/>
  <c r="K1417" i="15"/>
  <c r="K1418" i="15"/>
  <c r="K1419" i="15"/>
  <c r="K1420" i="15"/>
  <c r="K1421" i="15"/>
  <c r="K1422" i="15"/>
  <c r="K1423" i="15"/>
  <c r="K1424" i="15"/>
  <c r="K1425" i="15"/>
  <c r="K1426" i="15"/>
  <c r="K1427" i="15"/>
  <c r="K1428" i="15"/>
  <c r="K1429" i="15"/>
  <c r="K1430" i="15"/>
  <c r="K1431" i="15"/>
  <c r="K1432" i="15"/>
  <c r="K1433" i="15"/>
  <c r="K1434" i="15"/>
  <c r="K1435" i="15"/>
  <c r="K1436" i="15"/>
  <c r="K1437" i="15"/>
  <c r="K1438" i="15"/>
  <c r="K1439" i="15"/>
  <c r="K1440" i="15"/>
  <c r="K1441" i="15"/>
  <c r="K1442" i="15"/>
  <c r="K1443" i="15"/>
  <c r="K1444" i="15"/>
  <c r="K1445" i="15"/>
  <c r="K1446" i="15"/>
  <c r="K1447" i="15"/>
  <c r="K1448" i="15"/>
  <c r="K1449" i="15"/>
  <c r="K1450" i="15"/>
  <c r="K1451" i="15"/>
  <c r="K1452" i="15"/>
  <c r="K1453" i="15"/>
  <c r="K1454" i="15"/>
  <c r="K1455" i="15"/>
  <c r="K1456" i="15"/>
  <c r="K1457" i="15"/>
  <c r="K1458" i="15"/>
  <c r="K1459" i="15"/>
  <c r="K1460" i="15"/>
  <c r="K1461" i="15"/>
  <c r="K1462" i="15"/>
  <c r="K1463" i="15"/>
  <c r="K1464" i="15"/>
  <c r="K1465" i="15"/>
  <c r="K1466" i="15"/>
  <c r="K1467" i="15"/>
  <c r="K1468" i="15"/>
  <c r="K1469" i="15"/>
  <c r="K1470" i="15"/>
  <c r="K1471" i="15"/>
  <c r="K1472" i="15"/>
  <c r="K1473" i="15"/>
  <c r="K1474" i="15"/>
  <c r="K1475" i="15"/>
  <c r="K1476" i="15"/>
  <c r="K1477" i="15"/>
  <c r="K1478" i="15"/>
  <c r="K1479" i="15"/>
  <c r="K1480" i="15"/>
  <c r="K1481" i="15"/>
  <c r="K1482" i="15"/>
  <c r="K1483" i="15"/>
  <c r="K1484" i="15"/>
  <c r="K1485" i="15"/>
  <c r="K1486" i="15"/>
  <c r="K1487" i="15"/>
  <c r="K1488" i="15"/>
  <c r="K1489" i="15"/>
  <c r="K1490" i="15"/>
  <c r="K1491" i="15"/>
  <c r="K1492" i="15"/>
  <c r="K1493" i="15"/>
  <c r="K1494" i="15"/>
  <c r="K1495" i="15"/>
  <c r="K1496" i="15"/>
  <c r="K1497" i="15"/>
  <c r="K1498" i="15"/>
  <c r="K1499" i="15"/>
  <c r="K1500" i="15"/>
  <c r="K1501" i="15"/>
  <c r="K1502" i="15"/>
  <c r="K1503" i="15"/>
  <c r="K1504" i="15"/>
  <c r="K1505" i="15"/>
  <c r="K1506" i="15"/>
  <c r="K1507" i="15"/>
  <c r="K1508" i="15"/>
  <c r="K1509" i="15"/>
  <c r="K1510" i="15"/>
  <c r="K1511" i="15"/>
  <c r="K1512" i="15"/>
  <c r="K1513" i="15"/>
  <c r="K1514" i="15"/>
  <c r="K1515" i="15"/>
  <c r="K1516" i="15"/>
  <c r="K1517" i="15"/>
  <c r="K1518" i="15"/>
  <c r="K1519" i="15"/>
  <c r="K1520" i="15"/>
  <c r="K1521" i="15"/>
  <c r="K1522" i="15"/>
  <c r="K1523" i="15"/>
  <c r="K1524" i="15"/>
  <c r="K1525" i="15"/>
  <c r="K1526" i="15"/>
  <c r="K1527" i="15"/>
  <c r="K1528" i="15"/>
  <c r="K1529" i="15"/>
  <c r="K1530" i="15"/>
  <c r="K1531" i="15"/>
  <c r="K1532" i="15"/>
  <c r="K1533" i="15"/>
  <c r="K1534" i="15"/>
  <c r="K1535" i="15"/>
  <c r="K1536" i="15"/>
  <c r="K1537" i="15"/>
  <c r="K1538" i="15"/>
  <c r="K1539" i="15"/>
  <c r="K1540" i="15"/>
  <c r="K1541" i="15"/>
  <c r="K1542" i="15"/>
  <c r="K1543" i="15"/>
  <c r="K1544" i="15"/>
  <c r="K1545" i="15"/>
  <c r="K1546" i="15"/>
  <c r="K1547" i="15"/>
  <c r="K1548" i="15"/>
  <c r="K1549" i="15"/>
  <c r="K1550" i="15"/>
  <c r="K1551" i="15"/>
  <c r="K1552" i="15"/>
  <c r="K1553" i="15"/>
  <c r="K1554" i="15"/>
  <c r="K1555" i="15"/>
  <c r="K1556" i="15"/>
  <c r="K1557" i="15"/>
  <c r="K1558" i="15"/>
  <c r="K1559" i="15"/>
  <c r="K1560" i="15"/>
  <c r="K1561" i="15"/>
  <c r="K1562" i="15"/>
  <c r="K1563" i="15"/>
  <c r="K1564" i="15"/>
  <c r="K1565" i="15"/>
  <c r="K1566" i="15"/>
  <c r="K1567" i="15"/>
  <c r="K1568" i="15"/>
  <c r="K1569" i="15"/>
  <c r="K1570" i="15"/>
  <c r="K1571" i="15"/>
  <c r="K1572" i="15"/>
  <c r="K1573" i="15"/>
  <c r="K1574" i="15"/>
  <c r="K1575" i="15"/>
  <c r="K1576" i="15"/>
  <c r="K1577" i="15"/>
  <c r="K1578" i="15"/>
  <c r="K1579" i="15"/>
  <c r="K1580" i="15"/>
  <c r="K1581" i="15"/>
  <c r="K1582" i="15"/>
  <c r="K1583" i="15"/>
  <c r="K1584" i="15"/>
  <c r="K1585" i="15"/>
  <c r="K1586" i="15"/>
  <c r="K1587" i="15"/>
  <c r="K1588" i="15"/>
  <c r="K1589" i="15"/>
  <c r="K1590" i="15"/>
  <c r="K1591" i="15"/>
  <c r="K1592" i="15"/>
  <c r="K1593" i="15"/>
  <c r="K1594" i="15"/>
  <c r="K1595" i="15"/>
  <c r="K1596" i="15"/>
  <c r="K1597" i="15"/>
  <c r="K1598" i="15"/>
  <c r="K1599" i="15"/>
  <c r="K1600" i="15"/>
  <c r="K1601" i="15"/>
  <c r="K1602" i="15"/>
  <c r="K1603" i="15"/>
  <c r="K1604" i="15"/>
  <c r="K1605" i="15"/>
  <c r="K1606" i="15"/>
  <c r="K1607" i="15"/>
  <c r="K1608" i="15"/>
  <c r="K1609" i="15"/>
  <c r="K1610" i="15"/>
  <c r="K1611" i="15"/>
  <c r="K1612" i="15"/>
  <c r="K1613" i="15"/>
  <c r="K1614" i="15"/>
  <c r="K1615" i="15"/>
  <c r="K1616" i="15"/>
  <c r="K1617" i="15"/>
  <c r="K1618" i="15"/>
  <c r="K1619" i="15"/>
  <c r="K1620" i="15"/>
  <c r="K1621" i="15"/>
  <c r="K1622" i="15"/>
  <c r="K1623" i="15"/>
  <c r="K1624" i="15"/>
  <c r="K1625" i="15"/>
  <c r="K1626" i="15"/>
  <c r="K1627" i="15"/>
  <c r="K1628" i="15"/>
  <c r="K1629" i="15"/>
  <c r="K1630" i="15"/>
  <c r="K1631" i="15"/>
  <c r="K1632" i="15"/>
  <c r="K1633" i="15"/>
  <c r="K1634" i="15"/>
  <c r="K1635" i="15"/>
  <c r="K1636" i="15"/>
  <c r="K1637" i="15"/>
  <c r="K1638" i="15"/>
  <c r="K1639" i="15"/>
  <c r="K1640" i="15"/>
  <c r="K1641" i="15"/>
  <c r="K1642" i="15"/>
  <c r="K1643" i="15"/>
  <c r="K1644" i="15"/>
  <c r="K1645" i="15"/>
  <c r="K1646" i="15"/>
  <c r="K1647" i="15"/>
  <c r="K1648" i="15"/>
  <c r="K1649" i="15"/>
  <c r="K1650" i="15"/>
  <c r="K1651" i="15"/>
  <c r="K1652" i="15"/>
  <c r="K1653" i="15"/>
  <c r="K1654" i="15"/>
  <c r="K1655" i="15"/>
  <c r="K1656" i="15"/>
  <c r="K1657" i="15"/>
  <c r="K1658" i="15"/>
  <c r="K1659" i="15"/>
  <c r="K1660" i="15"/>
  <c r="K1661" i="15"/>
  <c r="K1662" i="15"/>
  <c r="K1663" i="15"/>
  <c r="K1664" i="15"/>
  <c r="K1665" i="15"/>
  <c r="K1666" i="15"/>
  <c r="K1667" i="15"/>
  <c r="K1668" i="15"/>
  <c r="K1669" i="15"/>
  <c r="K1670" i="15"/>
  <c r="K1671" i="15"/>
  <c r="K1672" i="15"/>
  <c r="K1673" i="15"/>
  <c r="K1674" i="15"/>
  <c r="K1675" i="15"/>
  <c r="K1676" i="15"/>
  <c r="K1677" i="15"/>
  <c r="K1678" i="15"/>
  <c r="K1679" i="15"/>
  <c r="K1680" i="15"/>
  <c r="K1681" i="15"/>
  <c r="K1682" i="15"/>
  <c r="K1683" i="15"/>
  <c r="K1684" i="15"/>
  <c r="K1685" i="15"/>
  <c r="K1686" i="15"/>
  <c r="K1687" i="15"/>
  <c r="K1688" i="15"/>
  <c r="K1689" i="15"/>
  <c r="K1690" i="15"/>
  <c r="K1691" i="15"/>
  <c r="K1692" i="15"/>
  <c r="K1693" i="15"/>
  <c r="K1694" i="15"/>
  <c r="K1695" i="15"/>
  <c r="K1696" i="15"/>
  <c r="K1697" i="15"/>
  <c r="K1698" i="15"/>
  <c r="K1699" i="15"/>
  <c r="K1700" i="15"/>
  <c r="K1701" i="15"/>
  <c r="K1702" i="15"/>
  <c r="K1703" i="15"/>
  <c r="K1704" i="15"/>
  <c r="K1705" i="15"/>
  <c r="K1706" i="15"/>
  <c r="K1707" i="15"/>
  <c r="K1708" i="15"/>
  <c r="K1709" i="15"/>
  <c r="K1710" i="15"/>
  <c r="K1711" i="15"/>
  <c r="K1712" i="15"/>
  <c r="K1713" i="15"/>
  <c r="K1714" i="15"/>
  <c r="K1715" i="15"/>
  <c r="K1716" i="15"/>
  <c r="K1717" i="15"/>
  <c r="K1718" i="15"/>
  <c r="K1719" i="15"/>
  <c r="K1720" i="15"/>
  <c r="K1721" i="15"/>
  <c r="K1722" i="15"/>
  <c r="K1723" i="15"/>
  <c r="K1724" i="15"/>
  <c r="K1725" i="15"/>
  <c r="K1726" i="15"/>
  <c r="K1727" i="15"/>
  <c r="K1728" i="15"/>
  <c r="K1729" i="15"/>
  <c r="K1730" i="15"/>
  <c r="K1731" i="15"/>
  <c r="K1732" i="15"/>
  <c r="K1733" i="15"/>
  <c r="K1734" i="15"/>
  <c r="K1735" i="15"/>
  <c r="K1736" i="15"/>
  <c r="K1737" i="15"/>
  <c r="K1738" i="15"/>
  <c r="K1739" i="15"/>
  <c r="K1740" i="15"/>
  <c r="K1741" i="15"/>
  <c r="K1742" i="15"/>
  <c r="K1743" i="15"/>
  <c r="K1744" i="15"/>
  <c r="K1745" i="15"/>
  <c r="K1746" i="15"/>
  <c r="K1747" i="15"/>
  <c r="K1748" i="15"/>
  <c r="K1749" i="15"/>
  <c r="K1750" i="15"/>
  <c r="K1751" i="15"/>
  <c r="K1752" i="15"/>
  <c r="K1753" i="15"/>
  <c r="K1754" i="15"/>
  <c r="K1755" i="15"/>
  <c r="K1756" i="15"/>
  <c r="K1757" i="15"/>
  <c r="K1758" i="15"/>
  <c r="K1759" i="15"/>
  <c r="K1760" i="15"/>
  <c r="K1761" i="15"/>
  <c r="K1762" i="15"/>
  <c r="K1763" i="15"/>
  <c r="K1764" i="15"/>
  <c r="K1765" i="15"/>
  <c r="K1766" i="15"/>
  <c r="K1767" i="15"/>
  <c r="K1768" i="15"/>
  <c r="K1769" i="15"/>
  <c r="K1770" i="15"/>
  <c r="K1771" i="15"/>
  <c r="K1772" i="15"/>
  <c r="K1773" i="15"/>
  <c r="K1774" i="15"/>
  <c r="K1775" i="15"/>
  <c r="K1776" i="15"/>
  <c r="K1777" i="15"/>
  <c r="K1778" i="15"/>
  <c r="K1779" i="15"/>
  <c r="K1780" i="15"/>
  <c r="K1781" i="15"/>
  <c r="K1782" i="15"/>
  <c r="K1783" i="15"/>
  <c r="K1784" i="15"/>
  <c r="K1785" i="15"/>
  <c r="K1786" i="15"/>
  <c r="K1787" i="15"/>
  <c r="K1788" i="15"/>
  <c r="K1789" i="15"/>
  <c r="K1790" i="15"/>
  <c r="K1791" i="15"/>
  <c r="K1792" i="15"/>
  <c r="K1793" i="15"/>
  <c r="K1794" i="15"/>
  <c r="K1795" i="15"/>
  <c r="K1796" i="15"/>
  <c r="K1797" i="15"/>
  <c r="K1798" i="15"/>
  <c r="K1799" i="15"/>
  <c r="K1800" i="15"/>
  <c r="K1801" i="15"/>
  <c r="K1802" i="15"/>
  <c r="K1803" i="15"/>
  <c r="K1804" i="15"/>
  <c r="K1805" i="15"/>
  <c r="K1806" i="15"/>
  <c r="K1807" i="15"/>
  <c r="K1808" i="15"/>
  <c r="K1809" i="15"/>
  <c r="K1810" i="15"/>
  <c r="K1811" i="15"/>
  <c r="K1812" i="15"/>
  <c r="K1813" i="15"/>
  <c r="K1814" i="15"/>
  <c r="K1815" i="15"/>
  <c r="K1816" i="15"/>
  <c r="K1817" i="15"/>
  <c r="K1818" i="15"/>
  <c r="K1819" i="15"/>
  <c r="K1820" i="15"/>
  <c r="K1821" i="15"/>
  <c r="K1822" i="15"/>
  <c r="K1823" i="15"/>
  <c r="K1824" i="15"/>
  <c r="K1825" i="15"/>
  <c r="K1826" i="15"/>
  <c r="K1827" i="15"/>
  <c r="K1828" i="15"/>
  <c r="K1829" i="15"/>
  <c r="K1830" i="15"/>
  <c r="K1831" i="15"/>
  <c r="K1832" i="15"/>
  <c r="K1833" i="15"/>
  <c r="K1834" i="15"/>
  <c r="K1835" i="15"/>
  <c r="K1836" i="15"/>
  <c r="K1837" i="15"/>
  <c r="K1838" i="15"/>
  <c r="K1839" i="15"/>
  <c r="K1840" i="15"/>
  <c r="K1841" i="15"/>
  <c r="K1842" i="15"/>
  <c r="K1843" i="15"/>
  <c r="K1844" i="15"/>
  <c r="K1845" i="15"/>
  <c r="K1846" i="15"/>
  <c r="K1847" i="15"/>
  <c r="K1848" i="15"/>
  <c r="K1849" i="15"/>
  <c r="K1850" i="15"/>
  <c r="K1851" i="15"/>
  <c r="K1852" i="15"/>
  <c r="K1853" i="15"/>
  <c r="K1854" i="15"/>
  <c r="K1855" i="15"/>
  <c r="K1856" i="15"/>
  <c r="K1857" i="15"/>
  <c r="K1858" i="15"/>
  <c r="K1859" i="15"/>
  <c r="K1860" i="15"/>
  <c r="K1861" i="15"/>
  <c r="K1862" i="15"/>
  <c r="K1863" i="15"/>
  <c r="K1864" i="15"/>
  <c r="K1865" i="15"/>
  <c r="K1866" i="15"/>
  <c r="K1867" i="15"/>
  <c r="K1868" i="15"/>
  <c r="K1869" i="15"/>
  <c r="K1870" i="15"/>
  <c r="K1871" i="15"/>
  <c r="K1872" i="15"/>
  <c r="K1873" i="15"/>
  <c r="K1874" i="15"/>
  <c r="K1875" i="15"/>
  <c r="K1876" i="15"/>
  <c r="K1877" i="15"/>
  <c r="K1878" i="15"/>
  <c r="K1879" i="15"/>
  <c r="K1880" i="15"/>
  <c r="K1881" i="15"/>
  <c r="K1882" i="15"/>
  <c r="K1883" i="15"/>
  <c r="K1884" i="15"/>
  <c r="K1885" i="15"/>
  <c r="K1886" i="15"/>
  <c r="K1887" i="15"/>
  <c r="K1888" i="15"/>
  <c r="K1889" i="15"/>
  <c r="K1890" i="15"/>
  <c r="K1891" i="15"/>
  <c r="K1892" i="15"/>
  <c r="K1893" i="15"/>
  <c r="K1894" i="15"/>
  <c r="K1895" i="15"/>
  <c r="K1896" i="15"/>
  <c r="K1897" i="15"/>
  <c r="K1898" i="15"/>
  <c r="K1899" i="15"/>
  <c r="K1900" i="15"/>
  <c r="K1901" i="15"/>
  <c r="K1902" i="15"/>
  <c r="K1903" i="15"/>
  <c r="K1904" i="15"/>
  <c r="K1905" i="15"/>
  <c r="K1906" i="15"/>
  <c r="K1907" i="15"/>
  <c r="K1908" i="15"/>
  <c r="K1909" i="15"/>
  <c r="K1910" i="15"/>
  <c r="K1911" i="15"/>
  <c r="K1912" i="15"/>
  <c r="K1913" i="15"/>
  <c r="K1914" i="15"/>
  <c r="K1915" i="15"/>
  <c r="K1916" i="15"/>
  <c r="K1917" i="15"/>
  <c r="K1918" i="15"/>
  <c r="K1919" i="15"/>
  <c r="K1920" i="15"/>
  <c r="K1921" i="15"/>
  <c r="K1922" i="15"/>
  <c r="K1923" i="15"/>
  <c r="K1924" i="15"/>
  <c r="K1925" i="15"/>
  <c r="K1926" i="15"/>
  <c r="K1927" i="15"/>
  <c r="K1928" i="15"/>
  <c r="K1929" i="15"/>
  <c r="K1930" i="15"/>
  <c r="K1931" i="15"/>
  <c r="K1932" i="15"/>
  <c r="K1933" i="15"/>
  <c r="K1934" i="15"/>
  <c r="K1935" i="15"/>
  <c r="K1936" i="15"/>
  <c r="K1937" i="15"/>
  <c r="K1938" i="15"/>
  <c r="K1939" i="15"/>
  <c r="K1940" i="15"/>
  <c r="K1941" i="15"/>
  <c r="K1942" i="15"/>
  <c r="K1943" i="15"/>
  <c r="K1944" i="15"/>
  <c r="K1945" i="15"/>
  <c r="K1946" i="15"/>
  <c r="K1947" i="15"/>
  <c r="K1948" i="15"/>
  <c r="K1949" i="15"/>
  <c r="K1950" i="15"/>
  <c r="K1951" i="15"/>
  <c r="K1952" i="15"/>
  <c r="K1953" i="15"/>
  <c r="K1954" i="15"/>
  <c r="K1955" i="15"/>
  <c r="K1956" i="15"/>
  <c r="K1957" i="15"/>
  <c r="K1958" i="15"/>
  <c r="K1959" i="15"/>
  <c r="K1960" i="15"/>
  <c r="K1961" i="15"/>
  <c r="K1962" i="15"/>
  <c r="K1963" i="15"/>
  <c r="K1964" i="15"/>
  <c r="K1965" i="15"/>
  <c r="K1966" i="15"/>
  <c r="K1967" i="15"/>
  <c r="K1968" i="15"/>
  <c r="K1969" i="15"/>
  <c r="K1970" i="15"/>
  <c r="K1971" i="15"/>
  <c r="K1972" i="15"/>
  <c r="K1973" i="15"/>
  <c r="K1974" i="15"/>
  <c r="K1975" i="15"/>
  <c r="K1976" i="15"/>
  <c r="K1977" i="15"/>
  <c r="K1978" i="15"/>
  <c r="K1979" i="15"/>
  <c r="K1980" i="15"/>
  <c r="K1981" i="15"/>
  <c r="K1982" i="15"/>
  <c r="K1983" i="15"/>
  <c r="K1984" i="15"/>
  <c r="K1985" i="15"/>
  <c r="K1986" i="15"/>
  <c r="K1987" i="15"/>
  <c r="K1988" i="15"/>
  <c r="K1989" i="15"/>
  <c r="K1990" i="15"/>
  <c r="K1991" i="15"/>
  <c r="K1992" i="15"/>
  <c r="K1993" i="15"/>
  <c r="K1994" i="15"/>
  <c r="K1995" i="15"/>
  <c r="K1996" i="15"/>
  <c r="K1997" i="15"/>
  <c r="K1998" i="15"/>
  <c r="K1999" i="15"/>
  <c r="K2000" i="15"/>
  <c r="K2001" i="15"/>
  <c r="K2002" i="15"/>
  <c r="J40" i="15"/>
  <c r="J41" i="15"/>
  <c r="J42" i="15"/>
  <c r="J43" i="15"/>
  <c r="J44" i="15"/>
  <c r="J45" i="15"/>
  <c r="J46" i="15"/>
  <c r="J47" i="15"/>
  <c r="J48" i="15"/>
  <c r="J49" i="15"/>
  <c r="J50" i="15"/>
  <c r="J51" i="15"/>
  <c r="J52" i="15"/>
  <c r="J53" i="15"/>
  <c r="J54" i="15"/>
  <c r="J55" i="15"/>
  <c r="J56" i="15"/>
  <c r="J57" i="15"/>
  <c r="J58" i="15"/>
  <c r="J59" i="15"/>
  <c r="J60" i="15"/>
  <c r="J61" i="15"/>
  <c r="J62" i="15"/>
  <c r="J63" i="15"/>
  <c r="J64" i="15"/>
  <c r="J65" i="15"/>
  <c r="J66" i="15"/>
  <c r="J67" i="15"/>
  <c r="J68" i="15"/>
  <c r="J69" i="15"/>
  <c r="J70" i="15"/>
  <c r="J71" i="15"/>
  <c r="J72" i="15"/>
  <c r="J73" i="15"/>
  <c r="J74" i="15"/>
  <c r="J75" i="15"/>
  <c r="J76" i="15"/>
  <c r="J77" i="15"/>
  <c r="J78" i="15"/>
  <c r="J79" i="15"/>
  <c r="J80" i="15"/>
  <c r="J81" i="15"/>
  <c r="J82" i="15"/>
  <c r="J83" i="15"/>
  <c r="J84" i="15"/>
  <c r="J85" i="15"/>
  <c r="J86" i="15"/>
  <c r="J87" i="15"/>
  <c r="J88" i="15"/>
  <c r="J89" i="15"/>
  <c r="J90" i="15"/>
  <c r="J91" i="15"/>
  <c r="J92" i="15"/>
  <c r="J93" i="15"/>
  <c r="J94" i="15"/>
  <c r="J95" i="15"/>
  <c r="J96" i="15"/>
  <c r="J97" i="15"/>
  <c r="J98" i="15"/>
  <c r="J99" i="15"/>
  <c r="J100" i="15"/>
  <c r="J101" i="15"/>
  <c r="J102" i="15"/>
  <c r="J103" i="15"/>
  <c r="J104" i="15"/>
  <c r="J105" i="15"/>
  <c r="J106" i="15"/>
  <c r="J107" i="15"/>
  <c r="J108" i="15"/>
  <c r="J109" i="15"/>
  <c r="J110" i="15"/>
  <c r="J111" i="15"/>
  <c r="J112" i="15"/>
  <c r="J113" i="15"/>
  <c r="J114" i="15"/>
  <c r="J115" i="15"/>
  <c r="J116" i="15"/>
  <c r="J117" i="15"/>
  <c r="J118" i="15"/>
  <c r="J119" i="15"/>
  <c r="J120" i="15"/>
  <c r="J121" i="15"/>
  <c r="J122" i="15"/>
  <c r="J123" i="15"/>
  <c r="J124" i="15"/>
  <c r="J125" i="15"/>
  <c r="J126" i="15"/>
  <c r="J127" i="15"/>
  <c r="J128" i="15"/>
  <c r="J129" i="15"/>
  <c r="J130" i="15"/>
  <c r="J131" i="15"/>
  <c r="J132" i="15"/>
  <c r="J133" i="15"/>
  <c r="J134" i="15"/>
  <c r="J135" i="15"/>
  <c r="J136" i="15"/>
  <c r="J137" i="15"/>
  <c r="J138" i="15"/>
  <c r="J139" i="15"/>
  <c r="J140" i="15"/>
  <c r="J141" i="15"/>
  <c r="J142" i="15"/>
  <c r="J143" i="15"/>
  <c r="J144" i="15"/>
  <c r="J145" i="15"/>
  <c r="J146" i="15"/>
  <c r="J147" i="15"/>
  <c r="J148" i="15"/>
  <c r="J149" i="15"/>
  <c r="J150" i="15"/>
  <c r="J151" i="15"/>
  <c r="J152" i="15"/>
  <c r="J153" i="15"/>
  <c r="J154" i="15"/>
  <c r="J155" i="15"/>
  <c r="J156" i="15"/>
  <c r="J157" i="15"/>
  <c r="J158" i="15"/>
  <c r="J159" i="15"/>
  <c r="J160" i="15"/>
  <c r="J161" i="15"/>
  <c r="J162" i="15"/>
  <c r="J163" i="15"/>
  <c r="J164" i="15"/>
  <c r="J165" i="15"/>
  <c r="J166" i="15"/>
  <c r="J167" i="15"/>
  <c r="J168" i="15"/>
  <c r="J169" i="15"/>
  <c r="J170" i="15"/>
  <c r="J171" i="15"/>
  <c r="J172" i="15"/>
  <c r="J173" i="15"/>
  <c r="J174" i="15"/>
  <c r="J175" i="15"/>
  <c r="J176" i="15"/>
  <c r="J177" i="15"/>
  <c r="J178" i="15"/>
  <c r="J179" i="15"/>
  <c r="J180" i="15"/>
  <c r="J181" i="15"/>
  <c r="J182" i="15"/>
  <c r="J183" i="15"/>
  <c r="J184" i="15"/>
  <c r="J185" i="15"/>
  <c r="J186" i="15"/>
  <c r="J187" i="15"/>
  <c r="J188" i="15"/>
  <c r="J189" i="15"/>
  <c r="J190" i="15"/>
  <c r="J191" i="15"/>
  <c r="J192" i="15"/>
  <c r="J193" i="15"/>
  <c r="J194" i="15"/>
  <c r="J195" i="15"/>
  <c r="J196" i="15"/>
  <c r="J197" i="15"/>
  <c r="J198" i="15"/>
  <c r="J199" i="15"/>
  <c r="J200" i="15"/>
  <c r="J201" i="15"/>
  <c r="J202" i="15"/>
  <c r="J203" i="15"/>
  <c r="J204" i="15"/>
  <c r="J205" i="15"/>
  <c r="J206" i="15"/>
  <c r="J207" i="15"/>
  <c r="J208" i="15"/>
  <c r="J209" i="15"/>
  <c r="J210" i="15"/>
  <c r="J211" i="15"/>
  <c r="J212" i="15"/>
  <c r="J213" i="15"/>
  <c r="J214" i="15"/>
  <c r="J215" i="15"/>
  <c r="J216" i="15"/>
  <c r="J217" i="15"/>
  <c r="J218" i="15"/>
  <c r="J219" i="15"/>
  <c r="J220" i="15"/>
  <c r="J221" i="15"/>
  <c r="J222" i="15"/>
  <c r="J223" i="15"/>
  <c r="J224" i="15"/>
  <c r="J225" i="15"/>
  <c r="J226" i="15"/>
  <c r="J227" i="15"/>
  <c r="J228" i="15"/>
  <c r="J229" i="15"/>
  <c r="J230" i="15"/>
  <c r="J231" i="15"/>
  <c r="J232" i="15"/>
  <c r="J233" i="15"/>
  <c r="J234" i="15"/>
  <c r="J235" i="15"/>
  <c r="J236" i="15"/>
  <c r="J237" i="15"/>
  <c r="J238" i="15"/>
  <c r="J239" i="15"/>
  <c r="J240" i="15"/>
  <c r="J241" i="15"/>
  <c r="J242" i="15"/>
  <c r="J243" i="15"/>
  <c r="J244" i="15"/>
  <c r="J245" i="15"/>
  <c r="J246" i="15"/>
  <c r="J247" i="15"/>
  <c r="J248" i="15"/>
  <c r="J249" i="15"/>
  <c r="J250" i="15"/>
  <c r="J251" i="15"/>
  <c r="J252" i="15"/>
  <c r="J253" i="15"/>
  <c r="J254" i="15"/>
  <c r="J255" i="15"/>
  <c r="J256" i="15"/>
  <c r="J257" i="15"/>
  <c r="J258" i="15"/>
  <c r="J259" i="15"/>
  <c r="J260" i="15"/>
  <c r="J261" i="15"/>
  <c r="J262" i="15"/>
  <c r="J263" i="15"/>
  <c r="J264" i="15"/>
  <c r="J265" i="15"/>
  <c r="J266" i="15"/>
  <c r="J267" i="15"/>
  <c r="J268" i="15"/>
  <c r="J269" i="15"/>
  <c r="J270" i="15"/>
  <c r="J271" i="15"/>
  <c r="J272" i="15"/>
  <c r="J273" i="15"/>
  <c r="J274" i="15"/>
  <c r="J275" i="15"/>
  <c r="J276" i="15"/>
  <c r="J277" i="15"/>
  <c r="J278" i="15"/>
  <c r="J279" i="15"/>
  <c r="J280" i="15"/>
  <c r="J281" i="15"/>
  <c r="J282" i="15"/>
  <c r="J283" i="15"/>
  <c r="J284" i="15"/>
  <c r="J285" i="15"/>
  <c r="J286" i="15"/>
  <c r="J287" i="15"/>
  <c r="J288" i="15"/>
  <c r="J289" i="15"/>
  <c r="J290" i="15"/>
  <c r="J291" i="15"/>
  <c r="J292" i="15"/>
  <c r="J293" i="15"/>
  <c r="J294" i="15"/>
  <c r="J295" i="15"/>
  <c r="J296" i="15"/>
  <c r="J297" i="15"/>
  <c r="J298" i="15"/>
  <c r="J299" i="15"/>
  <c r="J300" i="15"/>
  <c r="J301" i="15"/>
  <c r="J302" i="15"/>
  <c r="J303" i="15"/>
  <c r="J304" i="15"/>
  <c r="J305" i="15"/>
  <c r="J306" i="15"/>
  <c r="J307" i="15"/>
  <c r="J308" i="15"/>
  <c r="J309" i="15"/>
  <c r="J310" i="15"/>
  <c r="J311" i="15"/>
  <c r="J312" i="15"/>
  <c r="J313" i="15"/>
  <c r="J314" i="15"/>
  <c r="J315" i="15"/>
  <c r="J316" i="15"/>
  <c r="J317" i="15"/>
  <c r="J318" i="15"/>
  <c r="J319" i="15"/>
  <c r="J320" i="15"/>
  <c r="J321" i="15"/>
  <c r="J322" i="15"/>
  <c r="J323" i="15"/>
  <c r="J324" i="15"/>
  <c r="J325" i="15"/>
  <c r="J326" i="15"/>
  <c r="J327" i="15"/>
  <c r="J328" i="15"/>
  <c r="J329" i="15"/>
  <c r="J330" i="15"/>
  <c r="J331" i="15"/>
  <c r="J332" i="15"/>
  <c r="J333" i="15"/>
  <c r="J334" i="15"/>
  <c r="J335" i="15"/>
  <c r="J336" i="15"/>
  <c r="J337" i="15"/>
  <c r="J338" i="15"/>
  <c r="J339" i="15"/>
  <c r="J340" i="15"/>
  <c r="J341" i="15"/>
  <c r="J342" i="15"/>
  <c r="J343" i="15"/>
  <c r="J344" i="15"/>
  <c r="J345" i="15"/>
  <c r="J346" i="15"/>
  <c r="J347" i="15"/>
  <c r="J348" i="15"/>
  <c r="J349" i="15"/>
  <c r="J350" i="15"/>
  <c r="J351" i="15"/>
  <c r="J352" i="15"/>
  <c r="J353" i="15"/>
  <c r="J354" i="15"/>
  <c r="J355" i="15"/>
  <c r="J356" i="15"/>
  <c r="J357" i="15"/>
  <c r="J358" i="15"/>
  <c r="J359" i="15"/>
  <c r="J360" i="15"/>
  <c r="J361" i="15"/>
  <c r="J362" i="15"/>
  <c r="J363" i="15"/>
  <c r="J364" i="15"/>
  <c r="J365" i="15"/>
  <c r="J366" i="15"/>
  <c r="J367" i="15"/>
  <c r="J368" i="15"/>
  <c r="J369" i="15"/>
  <c r="J370" i="15"/>
  <c r="J371" i="15"/>
  <c r="J372" i="15"/>
  <c r="J373" i="15"/>
  <c r="J374" i="15"/>
  <c r="J375" i="15"/>
  <c r="J376" i="15"/>
  <c r="J377" i="15"/>
  <c r="J378" i="15"/>
  <c r="J379" i="15"/>
  <c r="J380" i="15"/>
  <c r="J381" i="15"/>
  <c r="J382" i="15"/>
  <c r="J383" i="15"/>
  <c r="J384" i="15"/>
  <c r="J385" i="15"/>
  <c r="J386" i="15"/>
  <c r="J387" i="15"/>
  <c r="J388" i="15"/>
  <c r="J389" i="15"/>
  <c r="J390" i="15"/>
  <c r="J391" i="15"/>
  <c r="J392" i="15"/>
  <c r="J393" i="15"/>
  <c r="J394" i="15"/>
  <c r="J395" i="15"/>
  <c r="J396" i="15"/>
  <c r="J397" i="15"/>
  <c r="J398" i="15"/>
  <c r="J399" i="15"/>
  <c r="J400" i="15"/>
  <c r="J401" i="15"/>
  <c r="J402" i="15"/>
  <c r="J403" i="15"/>
  <c r="J404" i="15"/>
  <c r="J405" i="15"/>
  <c r="J406" i="15"/>
  <c r="J407" i="15"/>
  <c r="J408" i="15"/>
  <c r="J409" i="15"/>
  <c r="J410" i="15"/>
  <c r="J411" i="15"/>
  <c r="J412" i="15"/>
  <c r="J413" i="15"/>
  <c r="J414" i="15"/>
  <c r="J415" i="15"/>
  <c r="J416" i="15"/>
  <c r="J417" i="15"/>
  <c r="J418" i="15"/>
  <c r="J419" i="15"/>
  <c r="J420" i="15"/>
  <c r="J421" i="15"/>
  <c r="J422" i="15"/>
  <c r="J423" i="15"/>
  <c r="J424" i="15"/>
  <c r="J425" i="15"/>
  <c r="J426" i="15"/>
  <c r="J427" i="15"/>
  <c r="J428" i="15"/>
  <c r="J429" i="15"/>
  <c r="J430" i="15"/>
  <c r="J431" i="15"/>
  <c r="J432" i="15"/>
  <c r="J433" i="15"/>
  <c r="J434" i="15"/>
  <c r="J435" i="15"/>
  <c r="J436" i="15"/>
  <c r="J437" i="15"/>
  <c r="J438" i="15"/>
  <c r="J439" i="15"/>
  <c r="J440" i="15"/>
  <c r="J441" i="15"/>
  <c r="J442" i="15"/>
  <c r="J443" i="15"/>
  <c r="J444" i="15"/>
  <c r="J445" i="15"/>
  <c r="J446" i="15"/>
  <c r="J447" i="15"/>
  <c r="J448" i="15"/>
  <c r="J449" i="15"/>
  <c r="J450" i="15"/>
  <c r="J451" i="15"/>
  <c r="J452" i="15"/>
  <c r="J453" i="15"/>
  <c r="J454" i="15"/>
  <c r="J455" i="15"/>
  <c r="J456" i="15"/>
  <c r="J457" i="15"/>
  <c r="J458" i="15"/>
  <c r="J459" i="15"/>
  <c r="J460" i="15"/>
  <c r="J461" i="15"/>
  <c r="J462" i="15"/>
  <c r="J463" i="15"/>
  <c r="J464" i="15"/>
  <c r="J465" i="15"/>
  <c r="J466" i="15"/>
  <c r="J467" i="15"/>
  <c r="J468" i="15"/>
  <c r="J469" i="15"/>
  <c r="J470" i="15"/>
  <c r="J471" i="15"/>
  <c r="J472" i="15"/>
  <c r="J473" i="15"/>
  <c r="J474" i="15"/>
  <c r="J475" i="15"/>
  <c r="J476" i="15"/>
  <c r="J477" i="15"/>
  <c r="J478" i="15"/>
  <c r="J479" i="15"/>
  <c r="J480" i="15"/>
  <c r="J481" i="15"/>
  <c r="J482" i="15"/>
  <c r="J483" i="15"/>
  <c r="J484" i="15"/>
  <c r="J485" i="15"/>
  <c r="J486" i="15"/>
  <c r="J487" i="15"/>
  <c r="J488" i="15"/>
  <c r="J489" i="15"/>
  <c r="J490" i="15"/>
  <c r="J491" i="15"/>
  <c r="J492" i="15"/>
  <c r="J493" i="15"/>
  <c r="J494" i="15"/>
  <c r="J495" i="15"/>
  <c r="J496" i="15"/>
  <c r="J497" i="15"/>
  <c r="J498" i="15"/>
  <c r="J499" i="15"/>
  <c r="J500" i="15"/>
  <c r="J501" i="15"/>
  <c r="J502" i="15"/>
  <c r="J503" i="15"/>
  <c r="J504" i="15"/>
  <c r="J505" i="15"/>
  <c r="J506" i="15"/>
  <c r="J507" i="15"/>
  <c r="J508" i="15"/>
  <c r="J509" i="15"/>
  <c r="J510" i="15"/>
  <c r="J511" i="15"/>
  <c r="J512" i="15"/>
  <c r="J513" i="15"/>
  <c r="J514" i="15"/>
  <c r="J515" i="15"/>
  <c r="J516" i="15"/>
  <c r="J517" i="15"/>
  <c r="J518" i="15"/>
  <c r="J519" i="15"/>
  <c r="J520" i="15"/>
  <c r="J521" i="15"/>
  <c r="J522" i="15"/>
  <c r="J523" i="15"/>
  <c r="J524" i="15"/>
  <c r="J525" i="15"/>
  <c r="J526" i="15"/>
  <c r="J527" i="15"/>
  <c r="J528" i="15"/>
  <c r="J529" i="15"/>
  <c r="J530" i="15"/>
  <c r="J531" i="15"/>
  <c r="J532" i="15"/>
  <c r="J533" i="15"/>
  <c r="J534" i="15"/>
  <c r="J535" i="15"/>
  <c r="J536" i="15"/>
  <c r="J537" i="15"/>
  <c r="J538" i="15"/>
  <c r="J539" i="15"/>
  <c r="J540" i="15"/>
  <c r="J541" i="15"/>
  <c r="J542" i="15"/>
  <c r="J543" i="15"/>
  <c r="J544" i="15"/>
  <c r="J545" i="15"/>
  <c r="J546" i="15"/>
  <c r="J547" i="15"/>
  <c r="J548" i="15"/>
  <c r="J549" i="15"/>
  <c r="J550" i="15"/>
  <c r="J551" i="15"/>
  <c r="J552" i="15"/>
  <c r="J553" i="15"/>
  <c r="J554" i="15"/>
  <c r="J555" i="15"/>
  <c r="J556" i="15"/>
  <c r="J557" i="15"/>
  <c r="J558" i="15"/>
  <c r="J559" i="15"/>
  <c r="J560" i="15"/>
  <c r="J561" i="15"/>
  <c r="J562" i="15"/>
  <c r="J563" i="15"/>
  <c r="J564" i="15"/>
  <c r="J565" i="15"/>
  <c r="J566" i="15"/>
  <c r="J567" i="15"/>
  <c r="J568" i="15"/>
  <c r="J569" i="15"/>
  <c r="J570" i="15"/>
  <c r="J571" i="15"/>
  <c r="J572" i="15"/>
  <c r="J573" i="15"/>
  <c r="J574" i="15"/>
  <c r="J575" i="15"/>
  <c r="J576" i="15"/>
  <c r="J577" i="15"/>
  <c r="J578" i="15"/>
  <c r="J579" i="15"/>
  <c r="J580" i="15"/>
  <c r="J581" i="15"/>
  <c r="J582" i="15"/>
  <c r="J583" i="15"/>
  <c r="J584" i="15"/>
  <c r="J585" i="15"/>
  <c r="J586" i="15"/>
  <c r="J587" i="15"/>
  <c r="J588" i="15"/>
  <c r="J589" i="15"/>
  <c r="J590" i="15"/>
  <c r="J591" i="15"/>
  <c r="J592" i="15"/>
  <c r="J593" i="15"/>
  <c r="J594" i="15"/>
  <c r="J595" i="15"/>
  <c r="J596" i="15"/>
  <c r="J597" i="15"/>
  <c r="J598" i="15"/>
  <c r="J599" i="15"/>
  <c r="J600" i="15"/>
  <c r="J601" i="15"/>
  <c r="J602" i="15"/>
  <c r="J603" i="15"/>
  <c r="J604" i="15"/>
  <c r="J605" i="15"/>
  <c r="J606" i="15"/>
  <c r="J607" i="15"/>
  <c r="J608" i="15"/>
  <c r="J609" i="15"/>
  <c r="J610" i="15"/>
  <c r="J611" i="15"/>
  <c r="J612" i="15"/>
  <c r="J613" i="15"/>
  <c r="J614" i="15"/>
  <c r="J615" i="15"/>
  <c r="J616" i="15"/>
  <c r="J617" i="15"/>
  <c r="J618" i="15"/>
  <c r="J619" i="15"/>
  <c r="J620" i="15"/>
  <c r="J621" i="15"/>
  <c r="J622" i="15"/>
  <c r="J623" i="15"/>
  <c r="J624" i="15"/>
  <c r="J625" i="15"/>
  <c r="J626" i="15"/>
  <c r="J627" i="15"/>
  <c r="J628" i="15"/>
  <c r="J629" i="15"/>
  <c r="J630" i="15"/>
  <c r="J631" i="15"/>
  <c r="J632" i="15"/>
  <c r="J633" i="15"/>
  <c r="J634" i="15"/>
  <c r="J635" i="15"/>
  <c r="J636" i="15"/>
  <c r="J637" i="15"/>
  <c r="J638" i="15"/>
  <c r="J639" i="15"/>
  <c r="J640" i="15"/>
  <c r="J641" i="15"/>
  <c r="J642" i="15"/>
  <c r="J643" i="15"/>
  <c r="J644" i="15"/>
  <c r="J645" i="15"/>
  <c r="J646" i="15"/>
  <c r="J647" i="15"/>
  <c r="J648" i="15"/>
  <c r="J649" i="15"/>
  <c r="J650" i="15"/>
  <c r="J651" i="15"/>
  <c r="J652" i="15"/>
  <c r="J653" i="15"/>
  <c r="J654" i="15"/>
  <c r="J655" i="15"/>
  <c r="J656" i="15"/>
  <c r="J657" i="15"/>
  <c r="J658" i="15"/>
  <c r="J659" i="15"/>
  <c r="J660" i="15"/>
  <c r="J661" i="15"/>
  <c r="J662" i="15"/>
  <c r="J663" i="15"/>
  <c r="J664" i="15"/>
  <c r="J665" i="15"/>
  <c r="J666" i="15"/>
  <c r="J667" i="15"/>
  <c r="J668" i="15"/>
  <c r="J669" i="15"/>
  <c r="J670" i="15"/>
  <c r="J671" i="15"/>
  <c r="J672" i="15"/>
  <c r="J673" i="15"/>
  <c r="J674" i="15"/>
  <c r="J675" i="15"/>
  <c r="J676" i="15"/>
  <c r="J677" i="15"/>
  <c r="J678" i="15"/>
  <c r="J679" i="15"/>
  <c r="J680" i="15"/>
  <c r="J681" i="15"/>
  <c r="J682" i="15"/>
  <c r="J683" i="15"/>
  <c r="J684" i="15"/>
  <c r="J685" i="15"/>
  <c r="J686" i="15"/>
  <c r="J687" i="15"/>
  <c r="J688" i="15"/>
  <c r="J689" i="15"/>
  <c r="J690" i="15"/>
  <c r="J691" i="15"/>
  <c r="J692" i="15"/>
  <c r="J693" i="15"/>
  <c r="J694" i="15"/>
  <c r="J695" i="15"/>
  <c r="J696" i="15"/>
  <c r="J697" i="15"/>
  <c r="J698" i="15"/>
  <c r="J699" i="15"/>
  <c r="J700" i="15"/>
  <c r="J701" i="15"/>
  <c r="J702" i="15"/>
  <c r="J703" i="15"/>
  <c r="J704" i="15"/>
  <c r="J705" i="15"/>
  <c r="J706" i="15"/>
  <c r="J707" i="15"/>
  <c r="J708" i="15"/>
  <c r="J709" i="15"/>
  <c r="J710" i="15"/>
  <c r="J711" i="15"/>
  <c r="J712" i="15"/>
  <c r="J713" i="15"/>
  <c r="J714" i="15"/>
  <c r="J715" i="15"/>
  <c r="J716" i="15"/>
  <c r="J717" i="15"/>
  <c r="J718" i="15"/>
  <c r="J719" i="15"/>
  <c r="J720" i="15"/>
  <c r="J721" i="15"/>
  <c r="J722" i="15"/>
  <c r="J723" i="15"/>
  <c r="J724" i="15"/>
  <c r="J725" i="15"/>
  <c r="J726" i="15"/>
  <c r="J727" i="15"/>
  <c r="J728" i="15"/>
  <c r="J729" i="15"/>
  <c r="J730" i="15"/>
  <c r="J731" i="15"/>
  <c r="J732" i="15"/>
  <c r="J733" i="15"/>
  <c r="J734" i="15"/>
  <c r="J735" i="15"/>
  <c r="J736" i="15"/>
  <c r="J737" i="15"/>
  <c r="J738" i="15"/>
  <c r="J739" i="15"/>
  <c r="J740" i="15"/>
  <c r="J741" i="15"/>
  <c r="J742" i="15"/>
  <c r="J743" i="15"/>
  <c r="J744" i="15"/>
  <c r="J745" i="15"/>
  <c r="J746" i="15"/>
  <c r="J747" i="15"/>
  <c r="J748" i="15"/>
  <c r="J749" i="15"/>
  <c r="J750" i="15"/>
  <c r="J751" i="15"/>
  <c r="J752" i="15"/>
  <c r="J753" i="15"/>
  <c r="J754" i="15"/>
  <c r="J755" i="15"/>
  <c r="J756" i="15"/>
  <c r="J757" i="15"/>
  <c r="J758" i="15"/>
  <c r="J759" i="15"/>
  <c r="J760" i="15"/>
  <c r="J761" i="15"/>
  <c r="J762" i="15"/>
  <c r="J763" i="15"/>
  <c r="J764" i="15"/>
  <c r="J765" i="15"/>
  <c r="J766" i="15"/>
  <c r="J767" i="15"/>
  <c r="J768" i="15"/>
  <c r="J769" i="15"/>
  <c r="J770" i="15"/>
  <c r="J771" i="15"/>
  <c r="J772" i="15"/>
  <c r="J773" i="15"/>
  <c r="J774" i="15"/>
  <c r="J775" i="15"/>
  <c r="J776" i="15"/>
  <c r="J777" i="15"/>
  <c r="J778" i="15"/>
  <c r="J779" i="15"/>
  <c r="J780" i="15"/>
  <c r="J781" i="15"/>
  <c r="J782" i="15"/>
  <c r="J783" i="15"/>
  <c r="J784" i="15"/>
  <c r="J785" i="15"/>
  <c r="J786" i="15"/>
  <c r="J787" i="15"/>
  <c r="J788" i="15"/>
  <c r="J789" i="15"/>
  <c r="J790" i="15"/>
  <c r="J791" i="15"/>
  <c r="J792" i="15"/>
  <c r="J793" i="15"/>
  <c r="J794" i="15"/>
  <c r="J795" i="15"/>
  <c r="J796" i="15"/>
  <c r="J797" i="15"/>
  <c r="J798" i="15"/>
  <c r="J799" i="15"/>
  <c r="J800" i="15"/>
  <c r="J801" i="15"/>
  <c r="J802" i="15"/>
  <c r="J803" i="15"/>
  <c r="J804" i="15"/>
  <c r="J805" i="15"/>
  <c r="J806" i="15"/>
  <c r="J807" i="15"/>
  <c r="J808" i="15"/>
  <c r="J809" i="15"/>
  <c r="J810" i="15"/>
  <c r="J811" i="15"/>
  <c r="J812" i="15"/>
  <c r="J813" i="15"/>
  <c r="J814" i="15"/>
  <c r="J815" i="15"/>
  <c r="J816" i="15"/>
  <c r="J817" i="15"/>
  <c r="J818" i="15"/>
  <c r="J819" i="15"/>
  <c r="J820" i="15"/>
  <c r="J821" i="15"/>
  <c r="J822" i="15"/>
  <c r="J823" i="15"/>
  <c r="J824" i="15"/>
  <c r="J825" i="15"/>
  <c r="J826" i="15"/>
  <c r="J827" i="15"/>
  <c r="J828" i="15"/>
  <c r="J829" i="15"/>
  <c r="J830" i="15"/>
  <c r="J831" i="15"/>
  <c r="J832" i="15"/>
  <c r="J833" i="15"/>
  <c r="J834" i="15"/>
  <c r="J835" i="15"/>
  <c r="J836" i="15"/>
  <c r="J837" i="15"/>
  <c r="J838" i="15"/>
  <c r="J839" i="15"/>
  <c r="J840" i="15"/>
  <c r="J841" i="15"/>
  <c r="J842" i="15"/>
  <c r="J843" i="15"/>
  <c r="J844" i="15"/>
  <c r="J845" i="15"/>
  <c r="J846" i="15"/>
  <c r="J847" i="15"/>
  <c r="J848" i="15"/>
  <c r="J849" i="15"/>
  <c r="J850" i="15"/>
  <c r="J851" i="15"/>
  <c r="J852" i="15"/>
  <c r="J853" i="15"/>
  <c r="J854" i="15"/>
  <c r="J855" i="15"/>
  <c r="J856" i="15"/>
  <c r="J857" i="15"/>
  <c r="J858" i="15"/>
  <c r="J859" i="15"/>
  <c r="J860" i="15"/>
  <c r="J861" i="15"/>
  <c r="J862" i="15"/>
  <c r="J863" i="15"/>
  <c r="J864" i="15"/>
  <c r="J865" i="15"/>
  <c r="J866" i="15"/>
  <c r="J867" i="15"/>
  <c r="J868" i="15"/>
  <c r="J869" i="15"/>
  <c r="J870" i="15"/>
  <c r="J871" i="15"/>
  <c r="J872" i="15"/>
  <c r="J873" i="15"/>
  <c r="J874" i="15"/>
  <c r="J875" i="15"/>
  <c r="J876" i="15"/>
  <c r="J877" i="15"/>
  <c r="J878" i="15"/>
  <c r="J879" i="15"/>
  <c r="J880" i="15"/>
  <c r="J881" i="15"/>
  <c r="J882" i="15"/>
  <c r="J883" i="15"/>
  <c r="J884" i="15"/>
  <c r="J885" i="15"/>
  <c r="J886" i="15"/>
  <c r="J887" i="15"/>
  <c r="J888" i="15"/>
  <c r="J889" i="15"/>
  <c r="J890" i="15"/>
  <c r="J891" i="15"/>
  <c r="J892" i="15"/>
  <c r="J893" i="15"/>
  <c r="J894" i="15"/>
  <c r="J895" i="15"/>
  <c r="J896" i="15"/>
  <c r="J897" i="15"/>
  <c r="J898" i="15"/>
  <c r="J899" i="15"/>
  <c r="J900" i="15"/>
  <c r="J901" i="15"/>
  <c r="J902" i="15"/>
  <c r="J903" i="15"/>
  <c r="J904" i="15"/>
  <c r="J905" i="15"/>
  <c r="J906" i="15"/>
  <c r="J907" i="15"/>
  <c r="J908" i="15"/>
  <c r="J909" i="15"/>
  <c r="J910" i="15"/>
  <c r="J911" i="15"/>
  <c r="J912" i="15"/>
  <c r="J913" i="15"/>
  <c r="J914" i="15"/>
  <c r="J915" i="15"/>
  <c r="J916" i="15"/>
  <c r="J917" i="15"/>
  <c r="J918" i="15"/>
  <c r="J919" i="15"/>
  <c r="J920" i="15"/>
  <c r="J921" i="15"/>
  <c r="J922" i="15"/>
  <c r="J923" i="15"/>
  <c r="J924" i="15"/>
  <c r="J925" i="15"/>
  <c r="J926" i="15"/>
  <c r="J927" i="15"/>
  <c r="J928" i="15"/>
  <c r="J929" i="15"/>
  <c r="J930" i="15"/>
  <c r="J931" i="15"/>
  <c r="J932" i="15"/>
  <c r="J933" i="15"/>
  <c r="J934" i="15"/>
  <c r="J935" i="15"/>
  <c r="J936" i="15"/>
  <c r="J937" i="15"/>
  <c r="J938" i="15"/>
  <c r="J939" i="15"/>
  <c r="J940" i="15"/>
  <c r="J941" i="15"/>
  <c r="J942" i="15"/>
  <c r="J943" i="15"/>
  <c r="J944" i="15"/>
  <c r="J945" i="15"/>
  <c r="J946" i="15"/>
  <c r="J947" i="15"/>
  <c r="J948" i="15"/>
  <c r="J949" i="15"/>
  <c r="J950" i="15"/>
  <c r="J951" i="15"/>
  <c r="J952" i="15"/>
  <c r="J953" i="15"/>
  <c r="J954" i="15"/>
  <c r="J955" i="15"/>
  <c r="J956" i="15"/>
  <c r="J957" i="15"/>
  <c r="J958" i="15"/>
  <c r="J959" i="15"/>
  <c r="J960" i="15"/>
  <c r="J961" i="15"/>
  <c r="J962" i="15"/>
  <c r="J963" i="15"/>
  <c r="J964" i="15"/>
  <c r="J965" i="15"/>
  <c r="J966" i="15"/>
  <c r="J967" i="15"/>
  <c r="J968" i="15"/>
  <c r="J969" i="15"/>
  <c r="J970" i="15"/>
  <c r="J971" i="15"/>
  <c r="J972" i="15"/>
  <c r="J973" i="15"/>
  <c r="J974" i="15"/>
  <c r="J975" i="15"/>
  <c r="J976" i="15"/>
  <c r="J977" i="15"/>
  <c r="J978" i="15"/>
  <c r="J979" i="15"/>
  <c r="J980" i="15"/>
  <c r="J981" i="15"/>
  <c r="J982" i="15"/>
  <c r="J983" i="15"/>
  <c r="J984" i="15"/>
  <c r="J985" i="15"/>
  <c r="J986" i="15"/>
  <c r="J987" i="15"/>
  <c r="J988" i="15"/>
  <c r="J989" i="15"/>
  <c r="J990" i="15"/>
  <c r="J991" i="15"/>
  <c r="J992" i="15"/>
  <c r="J993" i="15"/>
  <c r="J994" i="15"/>
  <c r="J995" i="15"/>
  <c r="J996" i="15"/>
  <c r="J997" i="15"/>
  <c r="J998" i="15"/>
  <c r="J999" i="15"/>
  <c r="J1000" i="15"/>
  <c r="J1001" i="15"/>
  <c r="J1002" i="15"/>
  <c r="J1003" i="15"/>
  <c r="J1004" i="15"/>
  <c r="J1005" i="15"/>
  <c r="J1006" i="15"/>
  <c r="J1007" i="15"/>
  <c r="J1008" i="15"/>
  <c r="J1009" i="15"/>
  <c r="J1010" i="15"/>
  <c r="J1011" i="15"/>
  <c r="J1012" i="15"/>
  <c r="J1013" i="15"/>
  <c r="J1014" i="15"/>
  <c r="J1015" i="15"/>
  <c r="J1016" i="15"/>
  <c r="J1017" i="15"/>
  <c r="J1018" i="15"/>
  <c r="J1019" i="15"/>
  <c r="J1020" i="15"/>
  <c r="J1021" i="15"/>
  <c r="J1022" i="15"/>
  <c r="J1023" i="15"/>
  <c r="J1024" i="15"/>
  <c r="J1025" i="15"/>
  <c r="J1026" i="15"/>
  <c r="J1027" i="15"/>
  <c r="J1028" i="15"/>
  <c r="J1029" i="15"/>
  <c r="J1030" i="15"/>
  <c r="J1031" i="15"/>
  <c r="J1032" i="15"/>
  <c r="J1033" i="15"/>
  <c r="J1034" i="15"/>
  <c r="J1035" i="15"/>
  <c r="J1036" i="15"/>
  <c r="J1037" i="15"/>
  <c r="J1038" i="15"/>
  <c r="J1039" i="15"/>
  <c r="J1040" i="15"/>
  <c r="J1041" i="15"/>
  <c r="J1042" i="15"/>
  <c r="J1043" i="15"/>
  <c r="J1044" i="15"/>
  <c r="J1045" i="15"/>
  <c r="J1046" i="15"/>
  <c r="J1047" i="15"/>
  <c r="J1048" i="15"/>
  <c r="J1049" i="15"/>
  <c r="J1050" i="15"/>
  <c r="J1051" i="15"/>
  <c r="J1052" i="15"/>
  <c r="J1053" i="15"/>
  <c r="J1054" i="15"/>
  <c r="J1055" i="15"/>
  <c r="J1056" i="15"/>
  <c r="J1057" i="15"/>
  <c r="J1058" i="15"/>
  <c r="J1059" i="15"/>
  <c r="J1060" i="15"/>
  <c r="J1061" i="15"/>
  <c r="J1062" i="15"/>
  <c r="J1063" i="15"/>
  <c r="J1064" i="15"/>
  <c r="J1065" i="15"/>
  <c r="J1066" i="15"/>
  <c r="J1067" i="15"/>
  <c r="J1068" i="15"/>
  <c r="J1069" i="15"/>
  <c r="J1070" i="15"/>
  <c r="J1071" i="15"/>
  <c r="J1072" i="15"/>
  <c r="J1073" i="15"/>
  <c r="J1074" i="15"/>
  <c r="J1075" i="15"/>
  <c r="J1076" i="15"/>
  <c r="J1077" i="15"/>
  <c r="J1078" i="15"/>
  <c r="J1079" i="15"/>
  <c r="J1080" i="15"/>
  <c r="J1081" i="15"/>
  <c r="J1082" i="15"/>
  <c r="J1083" i="15"/>
  <c r="J1084" i="15"/>
  <c r="J1085" i="15"/>
  <c r="J1086" i="15"/>
  <c r="J1087" i="15"/>
  <c r="J1088" i="15"/>
  <c r="J1089" i="15"/>
  <c r="J1090" i="15"/>
  <c r="J1091" i="15"/>
  <c r="J1092" i="15"/>
  <c r="J1093" i="15"/>
  <c r="J1094" i="15"/>
  <c r="J1095" i="15"/>
  <c r="J1096" i="15"/>
  <c r="J1097" i="15"/>
  <c r="J1098" i="15"/>
  <c r="J1099" i="15"/>
  <c r="J1100" i="15"/>
  <c r="J1101" i="15"/>
  <c r="J1102" i="15"/>
  <c r="J1103" i="15"/>
  <c r="J1104" i="15"/>
  <c r="J1105" i="15"/>
  <c r="J1106" i="15"/>
  <c r="J1107" i="15"/>
  <c r="J1108" i="15"/>
  <c r="J1109" i="15"/>
  <c r="J1110" i="15"/>
  <c r="J1111" i="15"/>
  <c r="J1112" i="15"/>
  <c r="J1113" i="15"/>
  <c r="J1114" i="15"/>
  <c r="J1115" i="15"/>
  <c r="J1116" i="15"/>
  <c r="J1117" i="15"/>
  <c r="J1118" i="15"/>
  <c r="J1119" i="15"/>
  <c r="J1120" i="15"/>
  <c r="J1121" i="15"/>
  <c r="J1122" i="15"/>
  <c r="J1123" i="15"/>
  <c r="J1124" i="15"/>
  <c r="J1125" i="15"/>
  <c r="J1126" i="15"/>
  <c r="J1127" i="15"/>
  <c r="J1128" i="15"/>
  <c r="J1129" i="15"/>
  <c r="J1130" i="15"/>
  <c r="J1131" i="15"/>
  <c r="J1132" i="15"/>
  <c r="J1133" i="15"/>
  <c r="J1134" i="15"/>
  <c r="J1135" i="15"/>
  <c r="J1136" i="15"/>
  <c r="J1137" i="15"/>
  <c r="J1138" i="15"/>
  <c r="J1139" i="15"/>
  <c r="J1140" i="15"/>
  <c r="J1141" i="15"/>
  <c r="J1142" i="15"/>
  <c r="J1143" i="15"/>
  <c r="J1144" i="15"/>
  <c r="J1145" i="15"/>
  <c r="J1146" i="15"/>
  <c r="J1147" i="15"/>
  <c r="J1148" i="15"/>
  <c r="J1149" i="15"/>
  <c r="J1150" i="15"/>
  <c r="J1151" i="15"/>
  <c r="J1152" i="15"/>
  <c r="J1153" i="15"/>
  <c r="J1154" i="15"/>
  <c r="J1155" i="15"/>
  <c r="J1156" i="15"/>
  <c r="J1157" i="15"/>
  <c r="J1158" i="15"/>
  <c r="J1159" i="15"/>
  <c r="J1160" i="15"/>
  <c r="J1161" i="15"/>
  <c r="J1162" i="15"/>
  <c r="J1163" i="15"/>
  <c r="J1164" i="15"/>
  <c r="J1165" i="15"/>
  <c r="J1166" i="15"/>
  <c r="J1167" i="15"/>
  <c r="J1168" i="15"/>
  <c r="J1169" i="15"/>
  <c r="J1170" i="15"/>
  <c r="J1171" i="15"/>
  <c r="J1172" i="15"/>
  <c r="J1173" i="15"/>
  <c r="J1174" i="15"/>
  <c r="J1175" i="15"/>
  <c r="J1176" i="15"/>
  <c r="J1177" i="15"/>
  <c r="J1178" i="15"/>
  <c r="J1179" i="15"/>
  <c r="J1180" i="15"/>
  <c r="J1181" i="15"/>
  <c r="J1182" i="15"/>
  <c r="J1183" i="15"/>
  <c r="J1184" i="15"/>
  <c r="J1185" i="15"/>
  <c r="J1186" i="15"/>
  <c r="J1187" i="15"/>
  <c r="J1188" i="15"/>
  <c r="J1189" i="15"/>
  <c r="J1190" i="15"/>
  <c r="J1191" i="15"/>
  <c r="J1192" i="15"/>
  <c r="J1193" i="15"/>
  <c r="J1194" i="15"/>
  <c r="J1195" i="15"/>
  <c r="J1196" i="15"/>
  <c r="J1197" i="15"/>
  <c r="J1198" i="15"/>
  <c r="J1199" i="15"/>
  <c r="J1200" i="15"/>
  <c r="J1201" i="15"/>
  <c r="J1202" i="15"/>
  <c r="J1203" i="15"/>
  <c r="J1204" i="15"/>
  <c r="J1205" i="15"/>
  <c r="J1206" i="15"/>
  <c r="J1207" i="15"/>
  <c r="J1208" i="15"/>
  <c r="J1209" i="15"/>
  <c r="J1210" i="15"/>
  <c r="J1211" i="15"/>
  <c r="J1212" i="15"/>
  <c r="J1213" i="15"/>
  <c r="J1214" i="15"/>
  <c r="J1215" i="15"/>
  <c r="J1216" i="15"/>
  <c r="J1217" i="15"/>
  <c r="J1218" i="15"/>
  <c r="J1219" i="15"/>
  <c r="J1220" i="15"/>
  <c r="J1221" i="15"/>
  <c r="J1222" i="15"/>
  <c r="J1223" i="15"/>
  <c r="J1224" i="15"/>
  <c r="J1225" i="15"/>
  <c r="J1226" i="15"/>
  <c r="J1227" i="15"/>
  <c r="J1228" i="15"/>
  <c r="J1229" i="15"/>
  <c r="J1230" i="15"/>
  <c r="J1231" i="15"/>
  <c r="J1232" i="15"/>
  <c r="J1233" i="15"/>
  <c r="J1234" i="15"/>
  <c r="J1235" i="15"/>
  <c r="J1236" i="15"/>
  <c r="J1237" i="15"/>
  <c r="J1238" i="15"/>
  <c r="J1239" i="15"/>
  <c r="J1240" i="15"/>
  <c r="J1241" i="15"/>
  <c r="J1242" i="15"/>
  <c r="J1243" i="15"/>
  <c r="J1244" i="15"/>
  <c r="J1245" i="15"/>
  <c r="J1246" i="15"/>
  <c r="J1247" i="15"/>
  <c r="J1248" i="15"/>
  <c r="J1249" i="15"/>
  <c r="J1250" i="15"/>
  <c r="J1251" i="15"/>
  <c r="J1252" i="15"/>
  <c r="J1253" i="15"/>
  <c r="J1254" i="15"/>
  <c r="J1255" i="15"/>
  <c r="J1256" i="15"/>
  <c r="J1257" i="15"/>
  <c r="J1258" i="15"/>
  <c r="J1259" i="15"/>
  <c r="J1260" i="15"/>
  <c r="J1261" i="15"/>
  <c r="J1262" i="15"/>
  <c r="J1263" i="15"/>
  <c r="J1264" i="15"/>
  <c r="J1265" i="15"/>
  <c r="J1266" i="15"/>
  <c r="J1267" i="15"/>
  <c r="J1268" i="15"/>
  <c r="J1269" i="15"/>
  <c r="J1270" i="15"/>
  <c r="J1271" i="15"/>
  <c r="J1272" i="15"/>
  <c r="J1273" i="15"/>
  <c r="J1274" i="15"/>
  <c r="J1275" i="15"/>
  <c r="J1276" i="15"/>
  <c r="J1277" i="15"/>
  <c r="J1278" i="15"/>
  <c r="J1279" i="15"/>
  <c r="J1280" i="15"/>
  <c r="J1281" i="15"/>
  <c r="J1282" i="15"/>
  <c r="J1283" i="15"/>
  <c r="J1284" i="15"/>
  <c r="J1285" i="15"/>
  <c r="J1286" i="15"/>
  <c r="J1287" i="15"/>
  <c r="J1288" i="15"/>
  <c r="J1289" i="15"/>
  <c r="J1290" i="15"/>
  <c r="J1291" i="15"/>
  <c r="J1292" i="15"/>
  <c r="J1293" i="15"/>
  <c r="J1294" i="15"/>
  <c r="J1295" i="15"/>
  <c r="J1296" i="15"/>
  <c r="J1297" i="15"/>
  <c r="J1298" i="15"/>
  <c r="J1299" i="15"/>
  <c r="J1300" i="15"/>
  <c r="J1301" i="15"/>
  <c r="J1302" i="15"/>
  <c r="J1303" i="15"/>
  <c r="J1304" i="15"/>
  <c r="J1305" i="15"/>
  <c r="J1306" i="15"/>
  <c r="J1307" i="15"/>
  <c r="J1308" i="15"/>
  <c r="J1309" i="15"/>
  <c r="J1310" i="15"/>
  <c r="J1311" i="15"/>
  <c r="J1312" i="15"/>
  <c r="J1313" i="15"/>
  <c r="J1314" i="15"/>
  <c r="J1315" i="15"/>
  <c r="J1316" i="15"/>
  <c r="J1317" i="15"/>
  <c r="J1318" i="15"/>
  <c r="J1319" i="15"/>
  <c r="J1320" i="15"/>
  <c r="J1321" i="15"/>
  <c r="J1322" i="15"/>
  <c r="J1323" i="15"/>
  <c r="J1324" i="15"/>
  <c r="J1325" i="15"/>
  <c r="J1326" i="15"/>
  <c r="J1327" i="15"/>
  <c r="J1328" i="15"/>
  <c r="J1329" i="15"/>
  <c r="J1330" i="15"/>
  <c r="J1331" i="15"/>
  <c r="J1332" i="15"/>
  <c r="J1333" i="15"/>
  <c r="J1334" i="15"/>
  <c r="J1335" i="15"/>
  <c r="J1336" i="15"/>
  <c r="J1337" i="15"/>
  <c r="J1338" i="15"/>
  <c r="J1339" i="15"/>
  <c r="J1340" i="15"/>
  <c r="J1341" i="15"/>
  <c r="J1342" i="15"/>
  <c r="J1343" i="15"/>
  <c r="J1344" i="15"/>
  <c r="J1345" i="15"/>
  <c r="J1346" i="15"/>
  <c r="J1347" i="15"/>
  <c r="J1348" i="15"/>
  <c r="J1349" i="15"/>
  <c r="J1350" i="15"/>
  <c r="J1351" i="15"/>
  <c r="J1352" i="15"/>
  <c r="J1353" i="15"/>
  <c r="J1354" i="15"/>
  <c r="J1355" i="15"/>
  <c r="J1356" i="15"/>
  <c r="J1357" i="15"/>
  <c r="J1358" i="15"/>
  <c r="J1359" i="15"/>
  <c r="J1360" i="15"/>
  <c r="J1361" i="15"/>
  <c r="J1362" i="15"/>
  <c r="J1363" i="15"/>
  <c r="J1364" i="15"/>
  <c r="J1365" i="15"/>
  <c r="J1366" i="15"/>
  <c r="J1367" i="15"/>
  <c r="J1368" i="15"/>
  <c r="J1369" i="15"/>
  <c r="J1370" i="15"/>
  <c r="J1371" i="15"/>
  <c r="J1372" i="15"/>
  <c r="J1373" i="15"/>
  <c r="J1374" i="15"/>
  <c r="J1375" i="15"/>
  <c r="J1376" i="15"/>
  <c r="J1377" i="15"/>
  <c r="J1378" i="15"/>
  <c r="J1379" i="15"/>
  <c r="J1380" i="15"/>
  <c r="J1381" i="15"/>
  <c r="J1382" i="15"/>
  <c r="J1383" i="15"/>
  <c r="J1384" i="15"/>
  <c r="J1385" i="15"/>
  <c r="J1386" i="15"/>
  <c r="J1387" i="15"/>
  <c r="J1388" i="15"/>
  <c r="J1389" i="15"/>
  <c r="J1390" i="15"/>
  <c r="J1391" i="15"/>
  <c r="J1392" i="15"/>
  <c r="J1393" i="15"/>
  <c r="J1394" i="15"/>
  <c r="J1395" i="15"/>
  <c r="J1396" i="15"/>
  <c r="J1397" i="15"/>
  <c r="J1398" i="15"/>
  <c r="J1399" i="15"/>
  <c r="J1400" i="15"/>
  <c r="J1401" i="15"/>
  <c r="J1402" i="15"/>
  <c r="J1403" i="15"/>
  <c r="J1404" i="15"/>
  <c r="J1405" i="15"/>
  <c r="J1406" i="15"/>
  <c r="J1407" i="15"/>
  <c r="J1408" i="15"/>
  <c r="J1409" i="15"/>
  <c r="J1410" i="15"/>
  <c r="J1411" i="15"/>
  <c r="J1412" i="15"/>
  <c r="J1413" i="15"/>
  <c r="J1414" i="15"/>
  <c r="J1415" i="15"/>
  <c r="J1416" i="15"/>
  <c r="J1417" i="15"/>
  <c r="J1418" i="15"/>
  <c r="J1419" i="15"/>
  <c r="J1420" i="15"/>
  <c r="J1421" i="15"/>
  <c r="J1422" i="15"/>
  <c r="J1423" i="15"/>
  <c r="J1424" i="15"/>
  <c r="J1425" i="15"/>
  <c r="J1426" i="15"/>
  <c r="J1427" i="15"/>
  <c r="J1428" i="15"/>
  <c r="J1429" i="15"/>
  <c r="J1430" i="15"/>
  <c r="J1431" i="15"/>
  <c r="J1432" i="15"/>
  <c r="J1433" i="15"/>
  <c r="J1434" i="15"/>
  <c r="J1435" i="15"/>
  <c r="J1436" i="15"/>
  <c r="J1437" i="15"/>
  <c r="J1438" i="15"/>
  <c r="J1439" i="15"/>
  <c r="J1440" i="15"/>
  <c r="J1441" i="15"/>
  <c r="J1442" i="15"/>
  <c r="J1443" i="15"/>
  <c r="J1444" i="15"/>
  <c r="J1445" i="15"/>
  <c r="J1446" i="15"/>
  <c r="J1447" i="15"/>
  <c r="J1448" i="15"/>
  <c r="J1449" i="15"/>
  <c r="J1450" i="15"/>
  <c r="J1451" i="15"/>
  <c r="J1452" i="15"/>
  <c r="J1453" i="15"/>
  <c r="J1454" i="15"/>
  <c r="J1455" i="15"/>
  <c r="J1456" i="15"/>
  <c r="J1457" i="15"/>
  <c r="J1458" i="15"/>
  <c r="J1459" i="15"/>
  <c r="J1460" i="15"/>
  <c r="J1461" i="15"/>
  <c r="J1462" i="15"/>
  <c r="J1463" i="15"/>
  <c r="J1464" i="15"/>
  <c r="J1465" i="15"/>
  <c r="J1466" i="15"/>
  <c r="J1467" i="15"/>
  <c r="J1468" i="15"/>
  <c r="J1469" i="15"/>
  <c r="J1470" i="15"/>
  <c r="J1471" i="15"/>
  <c r="J1472" i="15"/>
  <c r="J1473" i="15"/>
  <c r="J1474" i="15"/>
  <c r="J1475" i="15"/>
  <c r="J1476" i="15"/>
  <c r="J1477" i="15"/>
  <c r="J1478" i="15"/>
  <c r="J1479" i="15"/>
  <c r="J1480" i="15"/>
  <c r="J1481" i="15"/>
  <c r="J1482" i="15"/>
  <c r="J1483" i="15"/>
  <c r="J1484" i="15"/>
  <c r="J1485" i="15"/>
  <c r="J1486" i="15"/>
  <c r="J1487" i="15"/>
  <c r="J1488" i="15"/>
  <c r="J1489" i="15"/>
  <c r="J1490" i="15"/>
  <c r="J1491" i="15"/>
  <c r="J1492" i="15"/>
  <c r="J1493" i="15"/>
  <c r="J1494" i="15"/>
  <c r="J1495" i="15"/>
  <c r="J1496" i="15"/>
  <c r="J1497" i="15"/>
  <c r="J1498" i="15"/>
  <c r="J1499" i="15"/>
  <c r="J1500" i="15"/>
  <c r="J1501" i="15"/>
  <c r="J1502" i="15"/>
  <c r="J1503" i="15"/>
  <c r="J1504" i="15"/>
  <c r="J1505" i="15"/>
  <c r="J1506" i="15"/>
  <c r="J1507" i="15"/>
  <c r="J1508" i="15"/>
  <c r="J1509" i="15"/>
  <c r="J1510" i="15"/>
  <c r="J1511" i="15"/>
  <c r="J1512" i="15"/>
  <c r="J1513" i="15"/>
  <c r="J1514" i="15"/>
  <c r="J1515" i="15"/>
  <c r="J1516" i="15"/>
  <c r="J1517" i="15"/>
  <c r="J1518" i="15"/>
  <c r="J1519" i="15"/>
  <c r="J1520" i="15"/>
  <c r="J1521" i="15"/>
  <c r="J1522" i="15"/>
  <c r="J1523" i="15"/>
  <c r="J1524" i="15"/>
  <c r="J1525" i="15"/>
  <c r="J1526" i="15"/>
  <c r="J1527" i="15"/>
  <c r="J1528" i="15"/>
  <c r="J1529" i="15"/>
  <c r="J1530" i="15"/>
  <c r="J1531" i="15"/>
  <c r="J1532" i="15"/>
  <c r="J1533" i="15"/>
  <c r="J1534" i="15"/>
  <c r="J1535" i="15"/>
  <c r="J1536" i="15"/>
  <c r="J1537" i="15"/>
  <c r="J1538" i="15"/>
  <c r="J1539" i="15"/>
  <c r="J1540" i="15"/>
  <c r="J1541" i="15"/>
  <c r="J1542" i="15"/>
  <c r="J1543" i="15"/>
  <c r="J1544" i="15"/>
  <c r="J1545" i="15"/>
  <c r="J1546" i="15"/>
  <c r="J1547" i="15"/>
  <c r="J1548" i="15"/>
  <c r="J1549" i="15"/>
  <c r="J1550" i="15"/>
  <c r="J1551" i="15"/>
  <c r="J1552" i="15"/>
  <c r="J1553" i="15"/>
  <c r="J1554" i="15"/>
  <c r="J1555" i="15"/>
  <c r="J1556" i="15"/>
  <c r="J1557" i="15"/>
  <c r="J1558" i="15"/>
  <c r="J1559" i="15"/>
  <c r="J1560" i="15"/>
  <c r="J1561" i="15"/>
  <c r="J1562" i="15"/>
  <c r="J1563" i="15"/>
  <c r="J1564" i="15"/>
  <c r="J1565" i="15"/>
  <c r="J1566" i="15"/>
  <c r="J1567" i="15"/>
  <c r="J1568" i="15"/>
  <c r="J1569" i="15"/>
  <c r="J1570" i="15"/>
  <c r="J1571" i="15"/>
  <c r="J1572" i="15"/>
  <c r="J1573" i="15"/>
  <c r="J1574" i="15"/>
  <c r="J1575" i="15"/>
  <c r="J1576" i="15"/>
  <c r="J1577" i="15"/>
  <c r="J1578" i="15"/>
  <c r="J1579" i="15"/>
  <c r="J1580" i="15"/>
  <c r="J1581" i="15"/>
  <c r="J1582" i="15"/>
  <c r="J1583" i="15"/>
  <c r="J1584" i="15"/>
  <c r="J1585" i="15"/>
  <c r="J1586" i="15"/>
  <c r="J1587" i="15"/>
  <c r="J1588" i="15"/>
  <c r="J1589" i="15"/>
  <c r="J1590" i="15"/>
  <c r="J1591" i="15"/>
  <c r="J1592" i="15"/>
  <c r="J1593" i="15"/>
  <c r="J1594" i="15"/>
  <c r="J1595" i="15"/>
  <c r="J1596" i="15"/>
  <c r="J1597" i="15"/>
  <c r="J1598" i="15"/>
  <c r="J1599" i="15"/>
  <c r="J1600" i="15"/>
  <c r="J1601" i="15"/>
  <c r="J1602" i="15"/>
  <c r="J1603" i="15"/>
  <c r="J1604" i="15"/>
  <c r="J1605" i="15"/>
  <c r="J1606" i="15"/>
  <c r="J1607" i="15"/>
  <c r="J1608" i="15"/>
  <c r="J1609" i="15"/>
  <c r="J1610" i="15"/>
  <c r="J1611" i="15"/>
  <c r="J1612" i="15"/>
  <c r="J1613" i="15"/>
  <c r="J1614" i="15"/>
  <c r="J1615" i="15"/>
  <c r="J1616" i="15"/>
  <c r="J1617" i="15"/>
  <c r="J1618" i="15"/>
  <c r="J1619" i="15"/>
  <c r="J1620" i="15"/>
  <c r="J1621" i="15"/>
  <c r="J1622" i="15"/>
  <c r="J1623" i="15"/>
  <c r="J1624" i="15"/>
  <c r="J1625" i="15"/>
  <c r="J1626" i="15"/>
  <c r="J1627" i="15"/>
  <c r="J1628" i="15"/>
  <c r="J1629" i="15"/>
  <c r="J1630" i="15"/>
  <c r="J1631" i="15"/>
  <c r="J1632" i="15"/>
  <c r="J1633" i="15"/>
  <c r="J1634" i="15"/>
  <c r="J1635" i="15"/>
  <c r="J1636" i="15"/>
  <c r="J1637" i="15"/>
  <c r="J1638" i="15"/>
  <c r="J1639" i="15"/>
  <c r="J1640" i="15"/>
  <c r="J1641" i="15"/>
  <c r="J1642" i="15"/>
  <c r="J1643" i="15"/>
  <c r="J1644" i="15"/>
  <c r="J1645" i="15"/>
  <c r="J1646" i="15"/>
  <c r="J1647" i="15"/>
  <c r="J1648" i="15"/>
  <c r="J1649" i="15"/>
  <c r="J1650" i="15"/>
  <c r="J1651" i="15"/>
  <c r="J1652" i="15"/>
  <c r="J1653" i="15"/>
  <c r="J1654" i="15"/>
  <c r="J1655" i="15"/>
  <c r="J1656" i="15"/>
  <c r="J1657" i="15"/>
  <c r="J1658" i="15"/>
  <c r="J1659" i="15"/>
  <c r="J1660" i="15"/>
  <c r="J1661" i="15"/>
  <c r="J1662" i="15"/>
  <c r="J1663" i="15"/>
  <c r="J1664" i="15"/>
  <c r="J1665" i="15"/>
  <c r="J1666" i="15"/>
  <c r="J1667" i="15"/>
  <c r="J1668" i="15"/>
  <c r="J1669" i="15"/>
  <c r="J1670" i="15"/>
  <c r="J1671" i="15"/>
  <c r="J1672" i="15"/>
  <c r="J1673" i="15"/>
  <c r="J1674" i="15"/>
  <c r="J1675" i="15"/>
  <c r="J1676" i="15"/>
  <c r="J1677" i="15"/>
  <c r="J1678" i="15"/>
  <c r="J1679" i="15"/>
  <c r="J1680" i="15"/>
  <c r="J1681" i="15"/>
  <c r="J1682" i="15"/>
  <c r="J1683" i="15"/>
  <c r="J1684" i="15"/>
  <c r="J1685" i="15"/>
  <c r="J1686" i="15"/>
  <c r="J1687" i="15"/>
  <c r="J1688" i="15"/>
  <c r="J1689" i="15"/>
  <c r="J1690" i="15"/>
  <c r="J1691" i="15"/>
  <c r="J1692" i="15"/>
  <c r="J1693" i="15"/>
  <c r="J1694" i="15"/>
  <c r="J1695" i="15"/>
  <c r="J1696" i="15"/>
  <c r="J1697" i="15"/>
  <c r="J1698" i="15"/>
  <c r="J1699" i="15"/>
  <c r="J1700" i="15"/>
  <c r="J1701" i="15"/>
  <c r="J1702" i="15"/>
  <c r="J1703" i="15"/>
  <c r="J1704" i="15"/>
  <c r="J1705" i="15"/>
  <c r="J1706" i="15"/>
  <c r="J1707" i="15"/>
  <c r="J1708" i="15"/>
  <c r="J1709" i="15"/>
  <c r="J1710" i="15"/>
  <c r="J1711" i="15"/>
  <c r="J1712" i="15"/>
  <c r="J1713" i="15"/>
  <c r="J1714" i="15"/>
  <c r="J1715" i="15"/>
  <c r="J1716" i="15"/>
  <c r="J1717" i="15"/>
  <c r="J1718" i="15"/>
  <c r="J1719" i="15"/>
  <c r="J1720" i="15"/>
  <c r="J1721" i="15"/>
  <c r="J1722" i="15"/>
  <c r="J1723" i="15"/>
  <c r="J1724" i="15"/>
  <c r="J1725" i="15"/>
  <c r="J1726" i="15"/>
  <c r="J1727" i="15"/>
  <c r="J1728" i="15"/>
  <c r="J1729" i="15"/>
  <c r="J1730" i="15"/>
  <c r="J1731" i="15"/>
  <c r="J1732" i="15"/>
  <c r="J1733" i="15"/>
  <c r="J1734" i="15"/>
  <c r="J1735" i="15"/>
  <c r="J1736" i="15"/>
  <c r="J1737" i="15"/>
  <c r="J1738" i="15"/>
  <c r="J1739" i="15"/>
  <c r="J1740" i="15"/>
  <c r="J1741" i="15"/>
  <c r="J1742" i="15"/>
  <c r="J1743" i="15"/>
  <c r="J1744" i="15"/>
  <c r="J1745" i="15"/>
  <c r="J1746" i="15"/>
  <c r="J1747" i="15"/>
  <c r="J1748" i="15"/>
  <c r="J1749" i="15"/>
  <c r="J1750" i="15"/>
  <c r="J1751" i="15"/>
  <c r="J1752" i="15"/>
  <c r="J1753" i="15"/>
  <c r="J1754" i="15"/>
  <c r="J1755" i="15"/>
  <c r="J1756" i="15"/>
  <c r="J1757" i="15"/>
  <c r="J1758" i="15"/>
  <c r="J1759" i="15"/>
  <c r="J1760" i="15"/>
  <c r="J1761" i="15"/>
  <c r="J1762" i="15"/>
  <c r="J1763" i="15"/>
  <c r="J1764" i="15"/>
  <c r="J1765" i="15"/>
  <c r="J1766" i="15"/>
  <c r="J1767" i="15"/>
  <c r="J1768" i="15"/>
  <c r="J1769" i="15"/>
  <c r="J1770" i="15"/>
  <c r="J1771" i="15"/>
  <c r="J1772" i="15"/>
  <c r="J1773" i="15"/>
  <c r="J1774" i="15"/>
  <c r="J1775" i="15"/>
  <c r="J1776" i="15"/>
  <c r="J1777" i="15"/>
  <c r="J1778" i="15"/>
  <c r="J1779" i="15"/>
  <c r="J1780" i="15"/>
  <c r="J1781" i="15"/>
  <c r="J1782" i="15"/>
  <c r="J1783" i="15"/>
  <c r="J1784" i="15"/>
  <c r="J1785" i="15"/>
  <c r="J1786" i="15"/>
  <c r="J1787" i="15"/>
  <c r="J1788" i="15"/>
  <c r="J1789" i="15"/>
  <c r="J1790" i="15"/>
  <c r="J1791" i="15"/>
  <c r="J1792" i="15"/>
  <c r="J1793" i="15"/>
  <c r="J1794" i="15"/>
  <c r="J1795" i="15"/>
  <c r="J1796" i="15"/>
  <c r="J1797" i="15"/>
  <c r="J1798" i="15"/>
  <c r="J1799" i="15"/>
  <c r="J1800" i="15"/>
  <c r="J1801" i="15"/>
  <c r="J1802" i="15"/>
  <c r="J1803" i="15"/>
  <c r="J1804" i="15"/>
  <c r="J1805" i="15"/>
  <c r="J1806" i="15"/>
  <c r="J1807" i="15"/>
  <c r="J1808" i="15"/>
  <c r="J1809" i="15"/>
  <c r="J1810" i="15"/>
  <c r="J1811" i="15"/>
  <c r="J1812" i="15"/>
  <c r="J1813" i="15"/>
  <c r="J1814" i="15"/>
  <c r="J1815" i="15"/>
  <c r="J1816" i="15"/>
  <c r="J1817" i="15"/>
  <c r="J1818" i="15"/>
  <c r="J1819" i="15"/>
  <c r="J1820" i="15"/>
  <c r="J1821" i="15"/>
  <c r="J1822" i="15"/>
  <c r="J1823" i="15"/>
  <c r="J1824" i="15"/>
  <c r="J1825" i="15"/>
  <c r="J1826" i="15"/>
  <c r="J1827" i="15"/>
  <c r="J1828" i="15"/>
  <c r="J1829" i="15"/>
  <c r="J1830" i="15"/>
  <c r="J1831" i="15"/>
  <c r="J1832" i="15"/>
  <c r="J1833" i="15"/>
  <c r="J1834" i="15"/>
  <c r="J1835" i="15"/>
  <c r="J1836" i="15"/>
  <c r="J1837" i="15"/>
  <c r="J1838" i="15"/>
  <c r="J1839" i="15"/>
  <c r="J1840" i="15"/>
  <c r="J1841" i="15"/>
  <c r="J1842" i="15"/>
  <c r="J1843" i="15"/>
  <c r="J1844" i="15"/>
  <c r="J1845" i="15"/>
  <c r="J1846" i="15"/>
  <c r="J1847" i="15"/>
  <c r="J1848" i="15"/>
  <c r="J1849" i="15"/>
  <c r="J1850" i="15"/>
  <c r="J1851" i="15"/>
  <c r="J1852" i="15"/>
  <c r="J1853" i="15"/>
  <c r="J1854" i="15"/>
  <c r="J1855" i="15"/>
  <c r="J1856" i="15"/>
  <c r="J1857" i="15"/>
  <c r="J1858" i="15"/>
  <c r="J1859" i="15"/>
  <c r="J1860" i="15"/>
  <c r="J1861" i="15"/>
  <c r="J1862" i="15"/>
  <c r="J1863" i="15"/>
  <c r="J1864" i="15"/>
  <c r="J1865" i="15"/>
  <c r="J1866" i="15"/>
  <c r="J1867" i="15"/>
  <c r="J1868" i="15"/>
  <c r="J1869" i="15"/>
  <c r="J1870" i="15"/>
  <c r="J1871" i="15"/>
  <c r="J1872" i="15"/>
  <c r="J1873" i="15"/>
  <c r="J1874" i="15"/>
  <c r="J1875" i="15"/>
  <c r="J1876" i="15"/>
  <c r="J1877" i="15"/>
  <c r="J1878" i="15"/>
  <c r="J1879" i="15"/>
  <c r="J1880" i="15"/>
  <c r="J1881" i="15"/>
  <c r="J1882" i="15"/>
  <c r="J1883" i="15"/>
  <c r="J1884" i="15"/>
  <c r="J1885" i="15"/>
  <c r="J1886" i="15"/>
  <c r="J1887" i="15"/>
  <c r="J1888" i="15"/>
  <c r="J1889" i="15"/>
  <c r="J1890" i="15"/>
  <c r="J1891" i="15"/>
  <c r="J1892" i="15"/>
  <c r="J1893" i="15"/>
  <c r="J1894" i="15"/>
  <c r="J1895" i="15"/>
  <c r="J1896" i="15"/>
  <c r="J1897" i="15"/>
  <c r="J1898" i="15"/>
  <c r="J1899" i="15"/>
  <c r="J1900" i="15"/>
  <c r="J1901" i="15"/>
  <c r="J1902" i="15"/>
  <c r="J1903" i="15"/>
  <c r="J1904" i="15"/>
  <c r="J1905" i="15"/>
  <c r="J1906" i="15"/>
  <c r="J1907" i="15"/>
  <c r="J1908" i="15"/>
  <c r="J1909" i="15"/>
  <c r="J1910" i="15"/>
  <c r="J1911" i="15"/>
  <c r="J1912" i="15"/>
  <c r="J1913" i="15"/>
  <c r="J1914" i="15"/>
  <c r="J1915" i="15"/>
  <c r="J1916" i="15"/>
  <c r="J1917" i="15"/>
  <c r="J1918" i="15"/>
  <c r="J1919" i="15"/>
  <c r="J1920" i="15"/>
  <c r="J1921" i="15"/>
  <c r="J1922" i="15"/>
  <c r="J1923" i="15"/>
  <c r="J1924" i="15"/>
  <c r="J1925" i="15"/>
  <c r="J1926" i="15"/>
  <c r="J1927" i="15"/>
  <c r="J1928" i="15"/>
  <c r="J1929" i="15"/>
  <c r="J1930" i="15"/>
  <c r="J1931" i="15"/>
  <c r="J1932" i="15"/>
  <c r="J1933" i="15"/>
  <c r="J1934" i="15"/>
  <c r="J1935" i="15"/>
  <c r="J1936" i="15"/>
  <c r="J1937" i="15"/>
  <c r="J1938" i="15"/>
  <c r="J1939" i="15"/>
  <c r="J1940" i="15"/>
  <c r="J1941" i="15"/>
  <c r="J1942" i="15"/>
  <c r="J1943" i="15"/>
  <c r="J1944" i="15"/>
  <c r="J1945" i="15"/>
  <c r="J1946" i="15"/>
  <c r="J1947" i="15"/>
  <c r="J1948" i="15"/>
  <c r="J1949" i="15"/>
  <c r="J1950" i="15"/>
  <c r="J1951" i="15"/>
  <c r="J1952" i="15"/>
  <c r="J1953" i="15"/>
  <c r="J1954" i="15"/>
  <c r="J1955" i="15"/>
  <c r="J1956" i="15"/>
  <c r="J1957" i="15"/>
  <c r="J1958" i="15"/>
  <c r="J1959" i="15"/>
  <c r="J1960" i="15"/>
  <c r="J1961" i="15"/>
  <c r="J1962" i="15"/>
  <c r="J1963" i="15"/>
  <c r="J1964" i="15"/>
  <c r="J1965" i="15"/>
  <c r="J1966" i="15"/>
  <c r="J1967" i="15"/>
  <c r="J1968" i="15"/>
  <c r="J1969" i="15"/>
  <c r="J1970" i="15"/>
  <c r="J1971" i="15"/>
  <c r="J1972" i="15"/>
  <c r="J1973" i="15"/>
  <c r="J1974" i="15"/>
  <c r="J1975" i="15"/>
  <c r="J1976" i="15"/>
  <c r="J1977" i="15"/>
  <c r="J1978" i="15"/>
  <c r="J1979" i="15"/>
  <c r="J1980" i="15"/>
  <c r="J1981" i="15"/>
  <c r="J1982" i="15"/>
  <c r="J1983" i="15"/>
  <c r="J1984" i="15"/>
  <c r="J1985" i="15"/>
  <c r="J1986" i="15"/>
  <c r="J1987" i="15"/>
  <c r="J1988" i="15"/>
  <c r="J1989" i="15"/>
  <c r="J1990" i="15"/>
  <c r="J1991" i="15"/>
  <c r="J1992" i="15"/>
  <c r="J1993" i="15"/>
  <c r="J1994" i="15"/>
  <c r="J1995" i="15"/>
  <c r="J1996" i="15"/>
  <c r="J1997" i="15"/>
  <c r="J1998" i="15"/>
  <c r="J1999" i="15"/>
  <c r="J2000" i="15"/>
  <c r="J2001" i="15"/>
  <c r="J2002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C103" i="15"/>
  <c r="C104" i="15"/>
  <c r="C105" i="15"/>
  <c r="C106" i="15"/>
  <c r="C107" i="15"/>
  <c r="C108" i="15"/>
  <c r="C109" i="15"/>
  <c r="C110" i="15"/>
  <c r="C111" i="15"/>
  <c r="C112" i="15"/>
  <c r="C113" i="15"/>
  <c r="C114" i="15"/>
  <c r="C115" i="15"/>
  <c r="C116" i="15"/>
  <c r="C117" i="15"/>
  <c r="C118" i="15"/>
  <c r="C119" i="15"/>
  <c r="C120" i="15"/>
  <c r="C121" i="15"/>
  <c r="C122" i="15"/>
  <c r="C123" i="15"/>
  <c r="C124" i="15"/>
  <c r="C125" i="15"/>
  <c r="C126" i="15"/>
  <c r="C127" i="15"/>
  <c r="C128" i="15"/>
  <c r="C129" i="15"/>
  <c r="C130" i="15"/>
  <c r="C131" i="15"/>
  <c r="C132" i="15"/>
  <c r="C133" i="15"/>
  <c r="C134" i="15"/>
  <c r="C135" i="15"/>
  <c r="C136" i="15"/>
  <c r="C137" i="15"/>
  <c r="C138" i="15"/>
  <c r="C139" i="15"/>
  <c r="C140" i="15"/>
  <c r="C141" i="15"/>
  <c r="C142" i="15"/>
  <c r="C143" i="15"/>
  <c r="C144" i="15"/>
  <c r="C145" i="15"/>
  <c r="C146" i="15"/>
  <c r="C147" i="15"/>
  <c r="C148" i="15"/>
  <c r="C149" i="15"/>
  <c r="C150" i="15"/>
  <c r="C151" i="15"/>
  <c r="C152" i="15"/>
  <c r="C153" i="15"/>
  <c r="C154" i="15"/>
  <c r="C155" i="15"/>
  <c r="C156" i="15"/>
  <c r="C157" i="15"/>
  <c r="C158" i="15"/>
  <c r="C159" i="15"/>
  <c r="C160" i="15"/>
  <c r="C161" i="15"/>
  <c r="C162" i="15"/>
  <c r="C163" i="15"/>
  <c r="C164" i="15"/>
  <c r="C165" i="15"/>
  <c r="C166" i="15"/>
  <c r="C167" i="15"/>
  <c r="C168" i="15"/>
  <c r="C169" i="15"/>
  <c r="C170" i="15"/>
  <c r="C171" i="15"/>
  <c r="C172" i="15"/>
  <c r="C173" i="15"/>
  <c r="C174" i="15"/>
  <c r="C175" i="15"/>
  <c r="C176" i="15"/>
  <c r="C177" i="15"/>
  <c r="C178" i="15"/>
  <c r="C179" i="15"/>
  <c r="C180" i="15"/>
  <c r="C181" i="15"/>
  <c r="C182" i="15"/>
  <c r="C183" i="15"/>
  <c r="C184" i="15"/>
  <c r="C185" i="15"/>
  <c r="C186" i="15"/>
  <c r="C187" i="15"/>
  <c r="C188" i="15"/>
  <c r="C189" i="15"/>
  <c r="C190" i="15"/>
  <c r="C191" i="15"/>
  <c r="C192" i="15"/>
  <c r="C193" i="15"/>
  <c r="C194" i="15"/>
  <c r="C195" i="15"/>
  <c r="C196" i="15"/>
  <c r="C197" i="15"/>
  <c r="C198" i="15"/>
  <c r="C199" i="15"/>
  <c r="C200" i="15"/>
  <c r="C201" i="15"/>
  <c r="C202" i="15"/>
  <c r="C203" i="15"/>
  <c r="C204" i="15"/>
  <c r="C205" i="15"/>
  <c r="C206" i="15"/>
  <c r="C207" i="15"/>
  <c r="C208" i="15"/>
  <c r="C209" i="15"/>
  <c r="C210" i="15"/>
  <c r="C211" i="15"/>
  <c r="C212" i="15"/>
  <c r="C213" i="15"/>
  <c r="C214" i="15"/>
  <c r="C215" i="15"/>
  <c r="C216" i="15"/>
  <c r="C217" i="15"/>
  <c r="C218" i="15"/>
  <c r="C219" i="15"/>
  <c r="C220" i="15"/>
  <c r="C221" i="15"/>
  <c r="C222" i="15"/>
  <c r="C223" i="15"/>
  <c r="C224" i="15"/>
  <c r="C225" i="15"/>
  <c r="C226" i="15"/>
  <c r="C227" i="15"/>
  <c r="C228" i="15"/>
  <c r="C229" i="15"/>
  <c r="C230" i="15"/>
  <c r="C231" i="15"/>
  <c r="C232" i="15"/>
  <c r="C233" i="15"/>
  <c r="C234" i="15"/>
  <c r="C235" i="15"/>
  <c r="C236" i="15"/>
  <c r="C237" i="15"/>
  <c r="C238" i="15"/>
  <c r="C239" i="15"/>
  <c r="C240" i="15"/>
  <c r="C241" i="15"/>
  <c r="C242" i="15"/>
  <c r="C243" i="15"/>
  <c r="C244" i="15"/>
  <c r="C245" i="15"/>
  <c r="C246" i="15"/>
  <c r="C247" i="15"/>
  <c r="C248" i="15"/>
  <c r="C249" i="15"/>
  <c r="C250" i="15"/>
  <c r="C251" i="15"/>
  <c r="C252" i="15"/>
  <c r="C253" i="15"/>
  <c r="C254" i="15"/>
  <c r="C255" i="15"/>
  <c r="C256" i="15"/>
  <c r="C257" i="15"/>
  <c r="C258" i="15"/>
  <c r="C259" i="15"/>
  <c r="C260" i="15"/>
  <c r="C261" i="15"/>
  <c r="C262" i="15"/>
  <c r="C263" i="15"/>
  <c r="C264" i="15"/>
  <c r="C265" i="15"/>
  <c r="C266" i="15"/>
  <c r="C267" i="15"/>
  <c r="C268" i="15"/>
  <c r="C269" i="15"/>
  <c r="C270" i="15"/>
  <c r="C271" i="15"/>
  <c r="C272" i="15"/>
  <c r="C273" i="15"/>
  <c r="C274" i="15"/>
  <c r="C275" i="15"/>
  <c r="C276" i="15"/>
  <c r="C277" i="15"/>
  <c r="C278" i="15"/>
  <c r="C279" i="15"/>
  <c r="C280" i="15"/>
  <c r="C281" i="15"/>
  <c r="C282" i="15"/>
  <c r="C283" i="15"/>
  <c r="C284" i="15"/>
  <c r="C285" i="15"/>
  <c r="C286" i="15"/>
  <c r="C287" i="15"/>
  <c r="C288" i="15"/>
  <c r="C289" i="15"/>
  <c r="C290" i="15"/>
  <c r="C291" i="15"/>
  <c r="C292" i="15"/>
  <c r="C293" i="15"/>
  <c r="C294" i="15"/>
  <c r="C295" i="15"/>
  <c r="C296" i="15"/>
  <c r="C297" i="15"/>
  <c r="C298" i="15"/>
  <c r="C299" i="15"/>
  <c r="C300" i="15"/>
  <c r="C301" i="15"/>
  <c r="C302" i="15"/>
  <c r="C303" i="15"/>
  <c r="C304" i="15"/>
  <c r="C305" i="15"/>
  <c r="C306" i="15"/>
  <c r="C307" i="15"/>
  <c r="C308" i="15"/>
  <c r="C309" i="15"/>
  <c r="C310" i="15"/>
  <c r="C311" i="15"/>
  <c r="C312" i="15"/>
  <c r="C313" i="15"/>
  <c r="C314" i="15"/>
  <c r="C315" i="15"/>
  <c r="C316" i="15"/>
  <c r="C317" i="15"/>
  <c r="C318" i="15"/>
  <c r="C319" i="15"/>
  <c r="C320" i="15"/>
  <c r="C321" i="15"/>
  <c r="C322" i="15"/>
  <c r="C323" i="15"/>
  <c r="C324" i="15"/>
  <c r="C325" i="15"/>
  <c r="C326" i="15"/>
  <c r="C327" i="15"/>
  <c r="C328" i="15"/>
  <c r="C329" i="15"/>
  <c r="C330" i="15"/>
  <c r="C331" i="15"/>
  <c r="C332" i="15"/>
  <c r="C333" i="15"/>
  <c r="C334" i="15"/>
  <c r="C335" i="15"/>
  <c r="C336" i="15"/>
  <c r="C337" i="15"/>
  <c r="C338" i="15"/>
  <c r="C339" i="15"/>
  <c r="C340" i="15"/>
  <c r="C341" i="15"/>
  <c r="C342" i="15"/>
  <c r="C343" i="15"/>
  <c r="C344" i="15"/>
  <c r="C345" i="15"/>
  <c r="C346" i="15"/>
  <c r="C347" i="15"/>
  <c r="C348" i="15"/>
  <c r="C349" i="15"/>
  <c r="C350" i="15"/>
  <c r="C351" i="15"/>
  <c r="C352" i="15"/>
  <c r="C353" i="15"/>
  <c r="C354" i="15"/>
  <c r="C355" i="15"/>
  <c r="C356" i="15"/>
  <c r="C357" i="15"/>
  <c r="C358" i="15"/>
  <c r="C359" i="15"/>
  <c r="C360" i="15"/>
  <c r="C361" i="15"/>
  <c r="C362" i="15"/>
  <c r="C363" i="15"/>
  <c r="C364" i="15"/>
  <c r="C365" i="15"/>
  <c r="C366" i="15"/>
  <c r="C367" i="15"/>
  <c r="C368" i="15"/>
  <c r="C369" i="15"/>
  <c r="C370" i="15"/>
  <c r="C371" i="15"/>
  <c r="C372" i="15"/>
  <c r="C373" i="15"/>
  <c r="C374" i="15"/>
  <c r="C375" i="15"/>
  <c r="C376" i="15"/>
  <c r="C377" i="15"/>
  <c r="C378" i="15"/>
  <c r="C379" i="15"/>
  <c r="C380" i="15"/>
  <c r="C381" i="15"/>
  <c r="C382" i="15"/>
  <c r="C383" i="15"/>
  <c r="C384" i="15"/>
  <c r="C385" i="15"/>
  <c r="C386" i="15"/>
  <c r="C387" i="15"/>
  <c r="C388" i="15"/>
  <c r="C389" i="15"/>
  <c r="C390" i="15"/>
  <c r="C391" i="15"/>
  <c r="C392" i="15"/>
  <c r="C393" i="15"/>
  <c r="C394" i="15"/>
  <c r="C395" i="15"/>
  <c r="C396" i="15"/>
  <c r="C397" i="15"/>
  <c r="C398" i="15"/>
  <c r="C399" i="15"/>
  <c r="C400" i="15"/>
  <c r="C401" i="15"/>
  <c r="C402" i="15"/>
  <c r="C403" i="15"/>
  <c r="C404" i="15"/>
  <c r="C405" i="15"/>
  <c r="C406" i="15"/>
  <c r="C407" i="15"/>
  <c r="C408" i="15"/>
  <c r="C409" i="15"/>
  <c r="C410" i="15"/>
  <c r="C411" i="15"/>
  <c r="C412" i="15"/>
  <c r="C413" i="15"/>
  <c r="C414" i="15"/>
  <c r="C415" i="15"/>
  <c r="C416" i="15"/>
  <c r="C417" i="15"/>
  <c r="C418" i="15"/>
  <c r="C419" i="15"/>
  <c r="C420" i="15"/>
  <c r="C421" i="15"/>
  <c r="C422" i="15"/>
  <c r="C423" i="15"/>
  <c r="C424" i="15"/>
  <c r="C425" i="15"/>
  <c r="C426" i="15"/>
  <c r="C427" i="15"/>
  <c r="C428" i="15"/>
  <c r="C429" i="15"/>
  <c r="C430" i="15"/>
  <c r="C431" i="15"/>
  <c r="C432" i="15"/>
  <c r="C433" i="15"/>
  <c r="C434" i="15"/>
  <c r="C435" i="15"/>
  <c r="C436" i="15"/>
  <c r="C437" i="15"/>
  <c r="C438" i="15"/>
  <c r="C439" i="15"/>
  <c r="C440" i="15"/>
  <c r="C441" i="15"/>
  <c r="C442" i="15"/>
  <c r="C443" i="15"/>
  <c r="C444" i="15"/>
  <c r="C445" i="15"/>
  <c r="C446" i="15"/>
  <c r="C447" i="15"/>
  <c r="C448" i="15"/>
  <c r="C449" i="15"/>
  <c r="C450" i="15"/>
  <c r="C451" i="15"/>
  <c r="C452" i="15"/>
  <c r="C453" i="15"/>
  <c r="C454" i="15"/>
  <c r="C455" i="15"/>
  <c r="C456" i="15"/>
  <c r="C457" i="15"/>
  <c r="C458" i="15"/>
  <c r="C459" i="15"/>
  <c r="C460" i="15"/>
  <c r="C461" i="15"/>
  <c r="C462" i="15"/>
  <c r="C463" i="15"/>
  <c r="C464" i="15"/>
  <c r="C465" i="15"/>
  <c r="C466" i="15"/>
  <c r="C467" i="15"/>
  <c r="C468" i="15"/>
  <c r="C469" i="15"/>
  <c r="C470" i="15"/>
  <c r="C471" i="15"/>
  <c r="C472" i="15"/>
  <c r="C473" i="15"/>
  <c r="C474" i="15"/>
  <c r="C475" i="15"/>
  <c r="C476" i="15"/>
  <c r="C477" i="15"/>
  <c r="C478" i="15"/>
  <c r="C479" i="15"/>
  <c r="C480" i="15"/>
  <c r="C481" i="15"/>
  <c r="C482" i="15"/>
  <c r="C483" i="15"/>
  <c r="C484" i="15"/>
  <c r="C485" i="15"/>
  <c r="C486" i="15"/>
  <c r="C487" i="15"/>
  <c r="C488" i="15"/>
  <c r="C489" i="15"/>
  <c r="C490" i="15"/>
  <c r="C491" i="15"/>
  <c r="C492" i="15"/>
  <c r="C493" i="15"/>
  <c r="C494" i="15"/>
  <c r="C495" i="15"/>
  <c r="C496" i="15"/>
  <c r="C497" i="15"/>
  <c r="C498" i="15"/>
  <c r="C499" i="15"/>
  <c r="C500" i="15"/>
  <c r="C501" i="15"/>
  <c r="C502" i="15"/>
  <c r="C503" i="15"/>
  <c r="C504" i="15"/>
  <c r="C505" i="15"/>
  <c r="C506" i="15"/>
  <c r="C507" i="15"/>
  <c r="C508" i="15"/>
  <c r="C509" i="15"/>
  <c r="C510" i="15"/>
  <c r="C511" i="15"/>
  <c r="C512" i="15"/>
  <c r="C513" i="15"/>
  <c r="C514" i="15"/>
  <c r="C515" i="15"/>
  <c r="C516" i="15"/>
  <c r="C517" i="15"/>
  <c r="C518" i="15"/>
  <c r="C519" i="15"/>
  <c r="C520" i="15"/>
  <c r="C521" i="15"/>
  <c r="C522" i="15"/>
  <c r="C523" i="15"/>
  <c r="C524" i="15"/>
  <c r="C525" i="15"/>
  <c r="C526" i="15"/>
  <c r="C527" i="15"/>
  <c r="C528" i="15"/>
  <c r="C529" i="15"/>
  <c r="C530" i="15"/>
  <c r="C531" i="15"/>
  <c r="C532" i="15"/>
  <c r="C533" i="15"/>
  <c r="C534" i="15"/>
  <c r="C535" i="15"/>
  <c r="C536" i="15"/>
  <c r="C537" i="15"/>
  <c r="C538" i="15"/>
  <c r="C539" i="15"/>
  <c r="C540" i="15"/>
  <c r="C541" i="15"/>
  <c r="C542" i="15"/>
  <c r="C543" i="15"/>
  <c r="C544" i="15"/>
  <c r="C545" i="15"/>
  <c r="C546" i="15"/>
  <c r="C547" i="15"/>
  <c r="C548" i="15"/>
  <c r="C549" i="15"/>
  <c r="C550" i="15"/>
  <c r="C551" i="15"/>
  <c r="C552" i="15"/>
  <c r="C553" i="15"/>
  <c r="C554" i="15"/>
  <c r="C555" i="15"/>
  <c r="C556" i="15"/>
  <c r="C557" i="15"/>
  <c r="C558" i="15"/>
  <c r="C559" i="15"/>
  <c r="C560" i="15"/>
  <c r="C561" i="15"/>
  <c r="C562" i="15"/>
  <c r="C563" i="15"/>
  <c r="C564" i="15"/>
  <c r="C565" i="15"/>
  <c r="C566" i="15"/>
  <c r="C567" i="15"/>
  <c r="C568" i="15"/>
  <c r="C569" i="15"/>
  <c r="C570" i="15"/>
  <c r="C571" i="15"/>
  <c r="C572" i="15"/>
  <c r="C573" i="15"/>
  <c r="C574" i="15"/>
  <c r="C575" i="15"/>
  <c r="C576" i="15"/>
  <c r="C577" i="15"/>
  <c r="C578" i="15"/>
  <c r="C579" i="15"/>
  <c r="C580" i="15"/>
  <c r="C581" i="15"/>
  <c r="C582" i="15"/>
  <c r="C583" i="15"/>
  <c r="C584" i="15"/>
  <c r="C585" i="15"/>
  <c r="C586" i="15"/>
  <c r="C587" i="15"/>
  <c r="C588" i="15"/>
  <c r="C589" i="15"/>
  <c r="C590" i="15"/>
  <c r="C591" i="15"/>
  <c r="C592" i="15"/>
  <c r="C593" i="15"/>
  <c r="C594" i="15"/>
  <c r="C595" i="15"/>
  <c r="C596" i="15"/>
  <c r="C597" i="15"/>
  <c r="C598" i="15"/>
  <c r="C599" i="15"/>
  <c r="C600" i="15"/>
  <c r="C601" i="15"/>
  <c r="C602" i="15"/>
  <c r="C603" i="15"/>
  <c r="C604" i="15"/>
  <c r="C605" i="15"/>
  <c r="C606" i="15"/>
  <c r="C607" i="15"/>
  <c r="C608" i="15"/>
  <c r="C609" i="15"/>
  <c r="C610" i="15"/>
  <c r="C611" i="15"/>
  <c r="C612" i="15"/>
  <c r="C613" i="15"/>
  <c r="C614" i="15"/>
  <c r="C615" i="15"/>
  <c r="C616" i="15"/>
  <c r="C617" i="15"/>
  <c r="C618" i="15"/>
  <c r="C619" i="15"/>
  <c r="C620" i="15"/>
  <c r="C621" i="15"/>
  <c r="C622" i="15"/>
  <c r="C623" i="15"/>
  <c r="C624" i="15"/>
  <c r="C625" i="15"/>
  <c r="C626" i="15"/>
  <c r="C627" i="15"/>
  <c r="C628" i="15"/>
  <c r="C629" i="15"/>
  <c r="C630" i="15"/>
  <c r="C631" i="15"/>
  <c r="C632" i="15"/>
  <c r="C633" i="15"/>
  <c r="C634" i="15"/>
  <c r="C635" i="15"/>
  <c r="C636" i="15"/>
  <c r="C637" i="15"/>
  <c r="C638" i="15"/>
  <c r="C639" i="15"/>
  <c r="C640" i="15"/>
  <c r="C641" i="15"/>
  <c r="C642" i="15"/>
  <c r="C643" i="15"/>
  <c r="C644" i="15"/>
  <c r="C645" i="15"/>
  <c r="C646" i="15"/>
  <c r="C647" i="15"/>
  <c r="C648" i="15"/>
  <c r="C649" i="15"/>
  <c r="C650" i="15"/>
  <c r="C651" i="15"/>
  <c r="C652" i="15"/>
  <c r="C653" i="15"/>
  <c r="C654" i="15"/>
  <c r="C655" i="15"/>
  <c r="C656" i="15"/>
  <c r="C657" i="15"/>
  <c r="C658" i="15"/>
  <c r="C659" i="15"/>
  <c r="C660" i="15"/>
  <c r="C661" i="15"/>
  <c r="C662" i="15"/>
  <c r="C663" i="15"/>
  <c r="C664" i="15"/>
  <c r="C665" i="15"/>
  <c r="C666" i="15"/>
  <c r="C667" i="15"/>
  <c r="C668" i="15"/>
  <c r="C669" i="15"/>
  <c r="C670" i="15"/>
  <c r="C671" i="15"/>
  <c r="C672" i="15"/>
  <c r="C673" i="15"/>
  <c r="C674" i="15"/>
  <c r="C675" i="15"/>
  <c r="C676" i="15"/>
  <c r="C677" i="15"/>
  <c r="C678" i="15"/>
  <c r="C679" i="15"/>
  <c r="C680" i="15"/>
  <c r="C681" i="15"/>
  <c r="C682" i="15"/>
  <c r="C683" i="15"/>
  <c r="C684" i="15"/>
  <c r="C685" i="15"/>
  <c r="C686" i="15"/>
  <c r="C687" i="15"/>
  <c r="C688" i="15"/>
  <c r="C689" i="15"/>
  <c r="C690" i="15"/>
  <c r="C691" i="15"/>
  <c r="C692" i="15"/>
  <c r="C693" i="15"/>
  <c r="C694" i="15"/>
  <c r="C695" i="15"/>
  <c r="C696" i="15"/>
  <c r="C697" i="15"/>
  <c r="C698" i="15"/>
  <c r="C699" i="15"/>
  <c r="C700" i="15"/>
  <c r="C701" i="15"/>
  <c r="C702" i="15"/>
  <c r="C703" i="15"/>
  <c r="C704" i="15"/>
  <c r="C705" i="15"/>
  <c r="C706" i="15"/>
  <c r="C707" i="15"/>
  <c r="C708" i="15"/>
  <c r="C709" i="15"/>
  <c r="C710" i="15"/>
  <c r="C711" i="15"/>
  <c r="C712" i="15"/>
  <c r="C713" i="15"/>
  <c r="C714" i="15"/>
  <c r="C715" i="15"/>
  <c r="C716" i="15"/>
  <c r="C717" i="15"/>
  <c r="C718" i="15"/>
  <c r="C719" i="15"/>
  <c r="C720" i="15"/>
  <c r="C721" i="15"/>
  <c r="C722" i="15"/>
  <c r="C723" i="15"/>
  <c r="C724" i="15"/>
  <c r="C725" i="15"/>
  <c r="C726" i="15"/>
  <c r="C727" i="15"/>
  <c r="C728" i="15"/>
  <c r="C729" i="15"/>
  <c r="C730" i="15"/>
  <c r="C731" i="15"/>
  <c r="C732" i="15"/>
  <c r="C733" i="15"/>
  <c r="C734" i="15"/>
  <c r="C735" i="15"/>
  <c r="C736" i="15"/>
  <c r="C737" i="15"/>
  <c r="C738" i="15"/>
  <c r="C739" i="15"/>
  <c r="C740" i="15"/>
  <c r="C741" i="15"/>
  <c r="C742" i="15"/>
  <c r="C743" i="15"/>
  <c r="C744" i="15"/>
  <c r="C745" i="15"/>
  <c r="C746" i="15"/>
  <c r="C747" i="15"/>
  <c r="C748" i="15"/>
  <c r="C749" i="15"/>
  <c r="C750" i="15"/>
  <c r="C751" i="15"/>
  <c r="C752" i="15"/>
  <c r="C753" i="15"/>
  <c r="C754" i="15"/>
  <c r="C755" i="15"/>
  <c r="C756" i="15"/>
  <c r="C757" i="15"/>
  <c r="C758" i="15"/>
  <c r="C759" i="15"/>
  <c r="C760" i="15"/>
  <c r="C761" i="15"/>
  <c r="C762" i="15"/>
  <c r="C763" i="15"/>
  <c r="C764" i="15"/>
  <c r="C765" i="15"/>
  <c r="C766" i="15"/>
  <c r="C767" i="15"/>
  <c r="C768" i="15"/>
  <c r="C769" i="15"/>
  <c r="C770" i="15"/>
  <c r="C771" i="15"/>
  <c r="C772" i="15"/>
  <c r="C773" i="15"/>
  <c r="C774" i="15"/>
  <c r="C775" i="15"/>
  <c r="C776" i="15"/>
  <c r="C777" i="15"/>
  <c r="C778" i="15"/>
  <c r="C779" i="15"/>
  <c r="C780" i="15"/>
  <c r="C781" i="15"/>
  <c r="C782" i="15"/>
  <c r="C783" i="15"/>
  <c r="C784" i="15"/>
  <c r="C785" i="15"/>
  <c r="C786" i="15"/>
  <c r="C787" i="15"/>
  <c r="C788" i="15"/>
  <c r="C789" i="15"/>
  <c r="C790" i="15"/>
  <c r="C791" i="15"/>
  <c r="C792" i="15"/>
  <c r="C793" i="15"/>
  <c r="C794" i="15"/>
  <c r="C795" i="15"/>
  <c r="C796" i="15"/>
  <c r="C797" i="15"/>
  <c r="C798" i="15"/>
  <c r="C799" i="15"/>
  <c r="C800" i="15"/>
  <c r="C801" i="15"/>
  <c r="C802" i="15"/>
  <c r="C803" i="15"/>
  <c r="C804" i="15"/>
  <c r="C805" i="15"/>
  <c r="C806" i="15"/>
  <c r="C807" i="15"/>
  <c r="C808" i="15"/>
  <c r="C809" i="15"/>
  <c r="C810" i="15"/>
  <c r="C811" i="15"/>
  <c r="C812" i="15"/>
  <c r="C813" i="15"/>
  <c r="C814" i="15"/>
  <c r="C815" i="15"/>
  <c r="C816" i="15"/>
  <c r="C817" i="15"/>
  <c r="C818" i="15"/>
  <c r="C819" i="15"/>
  <c r="C820" i="15"/>
  <c r="C821" i="15"/>
  <c r="C822" i="15"/>
  <c r="C823" i="15"/>
  <c r="C824" i="15"/>
  <c r="C825" i="15"/>
  <c r="C826" i="15"/>
  <c r="C827" i="15"/>
  <c r="C828" i="15"/>
  <c r="C829" i="15"/>
  <c r="C830" i="15"/>
  <c r="C831" i="15"/>
  <c r="C832" i="15"/>
  <c r="C833" i="15"/>
  <c r="C834" i="15"/>
  <c r="C835" i="15"/>
  <c r="C836" i="15"/>
  <c r="C837" i="15"/>
  <c r="C838" i="15"/>
  <c r="C839" i="15"/>
  <c r="C840" i="15"/>
  <c r="C841" i="15"/>
  <c r="C842" i="15"/>
  <c r="C843" i="15"/>
  <c r="C844" i="15"/>
  <c r="C845" i="15"/>
  <c r="C846" i="15"/>
  <c r="C847" i="15"/>
  <c r="C848" i="15"/>
  <c r="C849" i="15"/>
  <c r="C850" i="15"/>
  <c r="C851" i="15"/>
  <c r="C852" i="15"/>
  <c r="C853" i="15"/>
  <c r="C854" i="15"/>
  <c r="C855" i="15"/>
  <c r="C856" i="15"/>
  <c r="C857" i="15"/>
  <c r="C858" i="15"/>
  <c r="C859" i="15"/>
  <c r="C860" i="15"/>
  <c r="C861" i="15"/>
  <c r="C862" i="15"/>
  <c r="C863" i="15"/>
  <c r="C864" i="15"/>
  <c r="C865" i="15"/>
  <c r="C866" i="15"/>
  <c r="C867" i="15"/>
  <c r="C868" i="15"/>
  <c r="C869" i="15"/>
  <c r="C870" i="15"/>
  <c r="C871" i="15"/>
  <c r="C872" i="15"/>
  <c r="C873" i="15"/>
  <c r="C874" i="15"/>
  <c r="C875" i="15"/>
  <c r="C876" i="15"/>
  <c r="C877" i="15"/>
  <c r="C878" i="15"/>
  <c r="C879" i="15"/>
  <c r="C880" i="15"/>
  <c r="C881" i="15"/>
  <c r="C882" i="15"/>
  <c r="C883" i="15"/>
  <c r="C884" i="15"/>
  <c r="C885" i="15"/>
  <c r="C886" i="15"/>
  <c r="C887" i="15"/>
  <c r="C888" i="15"/>
  <c r="C889" i="15"/>
  <c r="C890" i="15"/>
  <c r="C891" i="15"/>
  <c r="C892" i="15"/>
  <c r="C893" i="15"/>
  <c r="C894" i="15"/>
  <c r="C895" i="15"/>
  <c r="C896" i="15"/>
  <c r="C897" i="15"/>
  <c r="C898" i="15"/>
  <c r="C899" i="15"/>
  <c r="C900" i="15"/>
  <c r="C901" i="15"/>
  <c r="C902" i="15"/>
  <c r="C903" i="15"/>
  <c r="C904" i="15"/>
  <c r="C905" i="15"/>
  <c r="C906" i="15"/>
  <c r="C907" i="15"/>
  <c r="C908" i="15"/>
  <c r="C909" i="15"/>
  <c r="C910" i="15"/>
  <c r="C911" i="15"/>
  <c r="C912" i="15"/>
  <c r="C913" i="15"/>
  <c r="C914" i="15"/>
  <c r="C915" i="15"/>
  <c r="C916" i="15"/>
  <c r="C917" i="15"/>
  <c r="C918" i="15"/>
  <c r="C919" i="15"/>
  <c r="C920" i="15"/>
  <c r="C921" i="15"/>
  <c r="C922" i="15"/>
  <c r="C923" i="15"/>
  <c r="C924" i="15"/>
  <c r="C925" i="15"/>
  <c r="C926" i="15"/>
  <c r="C927" i="15"/>
  <c r="C928" i="15"/>
  <c r="C929" i="15"/>
  <c r="C930" i="15"/>
  <c r="C931" i="15"/>
  <c r="C932" i="15"/>
  <c r="C933" i="15"/>
  <c r="C934" i="15"/>
  <c r="C935" i="15"/>
  <c r="C936" i="15"/>
  <c r="C937" i="15"/>
  <c r="C938" i="15"/>
  <c r="C939" i="15"/>
  <c r="C940" i="15"/>
  <c r="C941" i="15"/>
  <c r="C942" i="15"/>
  <c r="C943" i="15"/>
  <c r="C944" i="15"/>
  <c r="C945" i="15"/>
  <c r="C946" i="15"/>
  <c r="C947" i="15"/>
  <c r="C948" i="15"/>
  <c r="C949" i="15"/>
  <c r="C950" i="15"/>
  <c r="C951" i="15"/>
  <c r="C952" i="15"/>
  <c r="C953" i="15"/>
  <c r="C954" i="15"/>
  <c r="C955" i="15"/>
  <c r="C956" i="15"/>
  <c r="C957" i="15"/>
  <c r="C958" i="15"/>
  <c r="C959" i="15"/>
  <c r="C960" i="15"/>
  <c r="C961" i="15"/>
  <c r="C962" i="15"/>
  <c r="C963" i="15"/>
  <c r="C964" i="15"/>
  <c r="C965" i="15"/>
  <c r="C966" i="15"/>
  <c r="C967" i="15"/>
  <c r="C968" i="15"/>
  <c r="C969" i="15"/>
  <c r="C970" i="15"/>
  <c r="C971" i="15"/>
  <c r="C972" i="15"/>
  <c r="C973" i="15"/>
  <c r="C974" i="15"/>
  <c r="C975" i="15"/>
  <c r="C976" i="15"/>
  <c r="C977" i="15"/>
  <c r="C978" i="15"/>
  <c r="C979" i="15"/>
  <c r="C980" i="15"/>
  <c r="C981" i="15"/>
  <c r="C982" i="15"/>
  <c r="C983" i="15"/>
  <c r="C984" i="15"/>
  <c r="C985" i="15"/>
  <c r="C986" i="15"/>
  <c r="C987" i="15"/>
  <c r="C988" i="15"/>
  <c r="C989" i="15"/>
  <c r="C990" i="15"/>
  <c r="C991" i="15"/>
  <c r="C992" i="15"/>
  <c r="C993" i="15"/>
  <c r="C994" i="15"/>
  <c r="C995" i="15"/>
  <c r="C996" i="15"/>
  <c r="C997" i="15"/>
  <c r="C998" i="15"/>
  <c r="C999" i="15"/>
  <c r="C1000" i="15"/>
  <c r="C1001" i="15"/>
  <c r="C1002" i="15"/>
  <c r="C1003" i="15"/>
  <c r="C1004" i="15"/>
  <c r="C1005" i="15"/>
  <c r="C1006" i="15"/>
  <c r="C1007" i="15"/>
  <c r="C1008" i="15"/>
  <c r="C1009" i="15"/>
  <c r="C1010" i="15"/>
  <c r="C1011" i="15"/>
  <c r="C1012" i="15"/>
  <c r="C1013" i="15"/>
  <c r="C1014" i="15"/>
  <c r="C1015" i="15"/>
  <c r="C1016" i="15"/>
  <c r="C1017" i="15"/>
  <c r="C1018" i="15"/>
  <c r="C1019" i="15"/>
  <c r="C1020" i="15"/>
  <c r="C1021" i="15"/>
  <c r="C1022" i="15"/>
  <c r="C1023" i="15"/>
  <c r="C1024" i="15"/>
  <c r="C1025" i="15"/>
  <c r="C1026" i="15"/>
  <c r="C1027" i="15"/>
  <c r="C1028" i="15"/>
  <c r="C1029" i="15"/>
  <c r="C1030" i="15"/>
  <c r="C1031" i="15"/>
  <c r="C1032" i="15"/>
  <c r="C1033" i="15"/>
  <c r="C1034" i="15"/>
  <c r="C1035" i="15"/>
  <c r="C1036" i="15"/>
  <c r="C1037" i="15"/>
  <c r="C1038" i="15"/>
  <c r="C1039" i="15"/>
  <c r="C1040" i="15"/>
  <c r="C1041" i="15"/>
  <c r="C1042" i="15"/>
  <c r="C1043" i="15"/>
  <c r="C1044" i="15"/>
  <c r="C1045" i="15"/>
  <c r="C1046" i="15"/>
  <c r="C1047" i="15"/>
  <c r="C1048" i="15"/>
  <c r="C1049" i="15"/>
  <c r="C1050" i="15"/>
  <c r="C1051" i="15"/>
  <c r="C1052" i="15"/>
  <c r="C1053" i="15"/>
  <c r="C1054" i="15"/>
  <c r="C1055" i="15"/>
  <c r="C1056" i="15"/>
  <c r="C1057" i="15"/>
  <c r="C1058" i="15"/>
  <c r="C1059" i="15"/>
  <c r="C1060" i="15"/>
  <c r="C1061" i="15"/>
  <c r="C1062" i="15"/>
  <c r="C1063" i="15"/>
  <c r="C1064" i="15"/>
  <c r="C1065" i="15"/>
  <c r="C1066" i="15"/>
  <c r="C1067" i="15"/>
  <c r="C1068" i="15"/>
  <c r="C1069" i="15"/>
  <c r="C1070" i="15"/>
  <c r="C1071" i="15"/>
  <c r="C1072" i="15"/>
  <c r="C1073" i="15"/>
  <c r="C1074" i="15"/>
  <c r="C1075" i="15"/>
  <c r="C1076" i="15"/>
  <c r="C1077" i="15"/>
  <c r="C1078" i="15"/>
  <c r="C1079" i="15"/>
  <c r="C1080" i="15"/>
  <c r="C1081" i="15"/>
  <c r="C1082" i="15"/>
  <c r="C1083" i="15"/>
  <c r="C1084" i="15"/>
  <c r="C1085" i="15"/>
  <c r="C1086" i="15"/>
  <c r="C1087" i="15"/>
  <c r="C1088" i="15"/>
  <c r="C1089" i="15"/>
  <c r="C1090" i="15"/>
  <c r="C1091" i="15"/>
  <c r="C1092" i="15"/>
  <c r="C1093" i="15"/>
  <c r="C1094" i="15"/>
  <c r="C1095" i="15"/>
  <c r="C1096" i="15"/>
  <c r="C1097" i="15"/>
  <c r="C1098" i="15"/>
  <c r="C1099" i="15"/>
  <c r="C1100" i="15"/>
  <c r="C1101" i="15"/>
  <c r="C1102" i="15"/>
  <c r="C1103" i="15"/>
  <c r="C1104" i="15"/>
  <c r="C1105" i="15"/>
  <c r="C1106" i="15"/>
  <c r="C1107" i="15"/>
  <c r="C1108" i="15"/>
  <c r="C1109" i="15"/>
  <c r="C1110" i="15"/>
  <c r="C1111" i="15"/>
  <c r="C1112" i="15"/>
  <c r="C1113" i="15"/>
  <c r="C1114" i="15"/>
  <c r="C1115" i="15"/>
  <c r="C1116" i="15"/>
  <c r="C1117" i="15"/>
  <c r="C1118" i="15"/>
  <c r="C1119" i="15"/>
  <c r="C1120" i="15"/>
  <c r="C1121" i="15"/>
  <c r="C1122" i="15"/>
  <c r="C1123" i="15"/>
  <c r="C1124" i="15"/>
  <c r="C1125" i="15"/>
  <c r="C1126" i="15"/>
  <c r="C1127" i="15"/>
  <c r="C1128" i="15"/>
  <c r="C1129" i="15"/>
  <c r="C1130" i="15"/>
  <c r="C1131" i="15"/>
  <c r="C1132" i="15"/>
  <c r="C1133" i="15"/>
  <c r="C1134" i="15"/>
  <c r="C1135" i="15"/>
  <c r="C1136" i="15"/>
  <c r="C1137" i="15"/>
  <c r="C1138" i="15"/>
  <c r="C1139" i="15"/>
  <c r="C1140" i="15"/>
  <c r="C1141" i="15"/>
  <c r="C1142" i="15"/>
  <c r="C1143" i="15"/>
  <c r="C1144" i="15"/>
  <c r="C1145" i="15"/>
  <c r="C1146" i="15"/>
  <c r="C1147" i="15"/>
  <c r="C1148" i="15"/>
  <c r="C1149" i="15"/>
  <c r="C1150" i="15"/>
  <c r="C1151" i="15"/>
  <c r="C1152" i="15"/>
  <c r="C1153" i="15"/>
  <c r="C1154" i="15"/>
  <c r="C1155" i="15"/>
  <c r="C1156" i="15"/>
  <c r="C1157" i="15"/>
  <c r="C1158" i="15"/>
  <c r="C1159" i="15"/>
  <c r="C1160" i="15"/>
  <c r="C1161" i="15"/>
  <c r="C1162" i="15"/>
  <c r="C1163" i="15"/>
  <c r="C1164" i="15"/>
  <c r="C1165" i="15"/>
  <c r="C1166" i="15"/>
  <c r="C1167" i="15"/>
  <c r="C1168" i="15"/>
  <c r="C1169" i="15"/>
  <c r="C1170" i="15"/>
  <c r="C1171" i="15"/>
  <c r="C1172" i="15"/>
  <c r="C1173" i="15"/>
  <c r="C1174" i="15"/>
  <c r="C1175" i="15"/>
  <c r="C1176" i="15"/>
  <c r="C1177" i="15"/>
  <c r="C1178" i="15"/>
  <c r="C1179" i="15"/>
  <c r="C1180" i="15"/>
  <c r="C1181" i="15"/>
  <c r="C1182" i="15"/>
  <c r="C1183" i="15"/>
  <c r="C1184" i="15"/>
  <c r="C1185" i="15"/>
  <c r="C1186" i="15"/>
  <c r="C1187" i="15"/>
  <c r="C1188" i="15"/>
  <c r="C1189" i="15"/>
  <c r="C1190" i="15"/>
  <c r="C1191" i="15"/>
  <c r="C1192" i="15"/>
  <c r="C1193" i="15"/>
  <c r="C1194" i="15"/>
  <c r="C1195" i="15"/>
  <c r="C1196" i="15"/>
  <c r="C1197" i="15"/>
  <c r="C1198" i="15"/>
  <c r="C1199" i="15"/>
  <c r="C1200" i="15"/>
  <c r="C1201" i="15"/>
  <c r="C1202" i="15"/>
  <c r="C1203" i="15"/>
  <c r="C1204" i="15"/>
  <c r="C1205" i="15"/>
  <c r="C1206" i="15"/>
  <c r="C1207" i="15"/>
  <c r="C1208" i="15"/>
  <c r="C1209" i="15"/>
  <c r="C1210" i="15"/>
  <c r="C1211" i="15"/>
  <c r="C1212" i="15"/>
  <c r="C1213" i="15"/>
  <c r="C1214" i="15"/>
  <c r="C1215" i="15"/>
  <c r="C1216" i="15"/>
  <c r="C1217" i="15"/>
  <c r="C1218" i="15"/>
  <c r="C1219" i="15"/>
  <c r="C1220" i="15"/>
  <c r="C1221" i="15"/>
  <c r="C1222" i="15"/>
  <c r="C1223" i="15"/>
  <c r="C1224" i="15"/>
  <c r="C1225" i="15"/>
  <c r="C1226" i="15"/>
  <c r="C1227" i="15"/>
  <c r="C1228" i="15"/>
  <c r="C1229" i="15"/>
  <c r="C1230" i="15"/>
  <c r="C1231" i="15"/>
  <c r="C1232" i="15"/>
  <c r="C1233" i="15"/>
  <c r="C1234" i="15"/>
  <c r="C1235" i="15"/>
  <c r="C1236" i="15"/>
  <c r="C1237" i="15"/>
  <c r="C1238" i="15"/>
  <c r="C1239" i="15"/>
  <c r="C1240" i="15"/>
  <c r="C1241" i="15"/>
  <c r="C1242" i="15"/>
  <c r="C1243" i="15"/>
  <c r="C1244" i="15"/>
  <c r="C1245" i="15"/>
  <c r="C1246" i="15"/>
  <c r="C1247" i="15"/>
  <c r="C1248" i="15"/>
  <c r="C1249" i="15"/>
  <c r="C1250" i="15"/>
  <c r="C1251" i="15"/>
  <c r="C1252" i="15"/>
  <c r="C1253" i="15"/>
  <c r="C1254" i="15"/>
  <c r="C1255" i="15"/>
  <c r="C1256" i="15"/>
  <c r="C1257" i="15"/>
  <c r="C1258" i="15"/>
  <c r="C1259" i="15"/>
  <c r="C1260" i="15"/>
  <c r="C1261" i="15"/>
  <c r="C1262" i="15"/>
  <c r="C1263" i="15"/>
  <c r="C1264" i="15"/>
  <c r="C1265" i="15"/>
  <c r="C1266" i="15"/>
  <c r="C1267" i="15"/>
  <c r="C1268" i="15"/>
  <c r="C1269" i="15"/>
  <c r="C1270" i="15"/>
  <c r="C1271" i="15"/>
  <c r="C1272" i="15"/>
  <c r="C1273" i="15"/>
  <c r="C1274" i="15"/>
  <c r="C1275" i="15"/>
  <c r="C1276" i="15"/>
  <c r="C1277" i="15"/>
  <c r="C1278" i="15"/>
  <c r="C1279" i="15"/>
  <c r="C1280" i="15"/>
  <c r="C1281" i="15"/>
  <c r="C1282" i="15"/>
  <c r="C1283" i="15"/>
  <c r="C1284" i="15"/>
  <c r="C1285" i="15"/>
  <c r="C1286" i="15"/>
  <c r="C1287" i="15"/>
  <c r="C1288" i="15"/>
  <c r="C1289" i="15"/>
  <c r="C1290" i="15"/>
  <c r="C1291" i="15"/>
  <c r="C1292" i="15"/>
  <c r="C1293" i="15"/>
  <c r="C1294" i="15"/>
  <c r="C1295" i="15"/>
  <c r="C1296" i="15"/>
  <c r="C1297" i="15"/>
  <c r="C1298" i="15"/>
  <c r="C1299" i="15"/>
  <c r="C1300" i="15"/>
  <c r="C1301" i="15"/>
  <c r="C1302" i="15"/>
  <c r="C1303" i="15"/>
  <c r="C1304" i="15"/>
  <c r="C1305" i="15"/>
  <c r="C1306" i="15"/>
  <c r="C1307" i="15"/>
  <c r="C1308" i="15"/>
  <c r="C1309" i="15"/>
  <c r="C1310" i="15"/>
  <c r="C1311" i="15"/>
  <c r="C1312" i="15"/>
  <c r="C1313" i="15"/>
  <c r="C1314" i="15"/>
  <c r="C1315" i="15"/>
  <c r="C1316" i="15"/>
  <c r="C1317" i="15"/>
  <c r="C1318" i="15"/>
  <c r="C1319" i="15"/>
  <c r="C1320" i="15"/>
  <c r="C1321" i="15"/>
  <c r="C1322" i="15"/>
  <c r="C1323" i="15"/>
  <c r="C1324" i="15"/>
  <c r="C1325" i="15"/>
  <c r="C1326" i="15"/>
  <c r="C1327" i="15"/>
  <c r="C1328" i="15"/>
  <c r="C1329" i="15"/>
  <c r="C1330" i="15"/>
  <c r="C1331" i="15"/>
  <c r="C1332" i="15"/>
  <c r="C1333" i="15"/>
  <c r="C1334" i="15"/>
  <c r="C1335" i="15"/>
  <c r="C1336" i="15"/>
  <c r="C1337" i="15"/>
  <c r="C1338" i="15"/>
  <c r="C1339" i="15"/>
  <c r="C1340" i="15"/>
  <c r="C1341" i="15"/>
  <c r="C1342" i="15"/>
  <c r="C1343" i="15"/>
  <c r="C1344" i="15"/>
  <c r="C1345" i="15"/>
  <c r="C1346" i="15"/>
  <c r="C1347" i="15"/>
  <c r="C1348" i="15"/>
  <c r="C1349" i="15"/>
  <c r="C1350" i="15"/>
  <c r="C1351" i="15"/>
  <c r="C1352" i="15"/>
  <c r="C1353" i="15"/>
  <c r="C1354" i="15"/>
  <c r="C1355" i="15"/>
  <c r="C1356" i="15"/>
  <c r="C1357" i="15"/>
  <c r="C1358" i="15"/>
  <c r="C1359" i="15"/>
  <c r="C1360" i="15"/>
  <c r="C1361" i="15"/>
  <c r="C1362" i="15"/>
  <c r="C1363" i="15"/>
  <c r="C1364" i="15"/>
  <c r="C1365" i="15"/>
  <c r="C1366" i="15"/>
  <c r="C1367" i="15"/>
  <c r="C1368" i="15"/>
  <c r="C1369" i="15"/>
  <c r="C1370" i="15"/>
  <c r="C1371" i="15"/>
  <c r="C1372" i="15"/>
  <c r="C1373" i="15"/>
  <c r="C1374" i="15"/>
  <c r="C1375" i="15"/>
  <c r="C1376" i="15"/>
  <c r="C1377" i="15"/>
  <c r="C1378" i="15"/>
  <c r="C1379" i="15"/>
  <c r="C1380" i="15"/>
  <c r="C1381" i="15"/>
  <c r="C1382" i="15"/>
  <c r="C1383" i="15"/>
  <c r="C1384" i="15"/>
  <c r="C1385" i="15"/>
  <c r="C1386" i="15"/>
  <c r="C1387" i="15"/>
  <c r="C1388" i="15"/>
  <c r="C1389" i="15"/>
  <c r="C1390" i="15"/>
  <c r="C1391" i="15"/>
  <c r="C1392" i="15"/>
  <c r="C1393" i="15"/>
  <c r="C1394" i="15"/>
  <c r="C1395" i="15"/>
  <c r="C1396" i="15"/>
  <c r="C1397" i="15"/>
  <c r="C1398" i="15"/>
  <c r="C1399" i="15"/>
  <c r="C1400" i="15"/>
  <c r="C1401" i="15"/>
  <c r="C1402" i="15"/>
  <c r="C1403" i="15"/>
  <c r="C1404" i="15"/>
  <c r="C1405" i="15"/>
  <c r="C1406" i="15"/>
  <c r="C1407" i="15"/>
  <c r="C1408" i="15"/>
  <c r="C1409" i="15"/>
  <c r="C1410" i="15"/>
  <c r="C1411" i="15"/>
  <c r="C1412" i="15"/>
  <c r="C1413" i="15"/>
  <c r="C1414" i="15"/>
  <c r="C1415" i="15"/>
  <c r="C1416" i="15"/>
  <c r="C1417" i="15"/>
  <c r="C1418" i="15"/>
  <c r="C1419" i="15"/>
  <c r="C1420" i="15"/>
  <c r="C1421" i="15"/>
  <c r="C1422" i="15"/>
  <c r="C1423" i="15"/>
  <c r="C1424" i="15"/>
  <c r="C1425" i="15"/>
  <c r="C1426" i="15"/>
  <c r="C1427" i="15"/>
  <c r="C1428" i="15"/>
  <c r="C1429" i="15"/>
  <c r="C1430" i="15"/>
  <c r="C1431" i="15"/>
  <c r="C1432" i="15"/>
  <c r="C1433" i="15"/>
  <c r="C1434" i="15"/>
  <c r="C1435" i="15"/>
  <c r="C1436" i="15"/>
  <c r="C1437" i="15"/>
  <c r="C1438" i="15"/>
  <c r="C1439" i="15"/>
  <c r="C1440" i="15"/>
  <c r="C1441" i="15"/>
  <c r="C1442" i="15"/>
  <c r="C1443" i="15"/>
  <c r="C1444" i="15"/>
  <c r="C1445" i="15"/>
  <c r="C1446" i="15"/>
  <c r="C1447" i="15"/>
  <c r="C1448" i="15"/>
  <c r="C1449" i="15"/>
  <c r="C1450" i="15"/>
  <c r="C1451" i="15"/>
  <c r="C1452" i="15"/>
  <c r="C1453" i="15"/>
  <c r="C1454" i="15"/>
  <c r="C1455" i="15"/>
  <c r="C1456" i="15"/>
  <c r="C1457" i="15"/>
  <c r="C1458" i="15"/>
  <c r="C1459" i="15"/>
  <c r="C1460" i="15"/>
  <c r="C1461" i="15"/>
  <c r="C1462" i="15"/>
  <c r="C1463" i="15"/>
  <c r="C1464" i="15"/>
  <c r="C1465" i="15"/>
  <c r="C1466" i="15"/>
  <c r="C1467" i="15"/>
  <c r="C1468" i="15"/>
  <c r="C1469" i="15"/>
  <c r="C1470" i="15"/>
  <c r="C1471" i="15"/>
  <c r="C1472" i="15"/>
  <c r="C1473" i="15"/>
  <c r="C1474" i="15"/>
  <c r="C1475" i="15"/>
  <c r="C1476" i="15"/>
  <c r="C1477" i="15"/>
  <c r="C1478" i="15"/>
  <c r="C1479" i="15"/>
  <c r="C1480" i="15"/>
  <c r="C1481" i="15"/>
  <c r="C1482" i="15"/>
  <c r="C1483" i="15"/>
  <c r="C1484" i="15"/>
  <c r="C1485" i="15"/>
  <c r="C1486" i="15"/>
  <c r="C1487" i="15"/>
  <c r="C1488" i="15"/>
  <c r="C1489" i="15"/>
  <c r="C1490" i="15"/>
  <c r="C1491" i="15"/>
  <c r="C1492" i="15"/>
  <c r="C1493" i="15"/>
  <c r="C1494" i="15"/>
  <c r="C1495" i="15"/>
  <c r="C1496" i="15"/>
  <c r="C1497" i="15"/>
  <c r="C1498" i="15"/>
  <c r="C1499" i="15"/>
  <c r="C1500" i="15"/>
  <c r="C1501" i="15"/>
  <c r="C1502" i="15"/>
  <c r="C1503" i="15"/>
  <c r="C1504" i="15"/>
  <c r="C1505" i="15"/>
  <c r="C1506" i="15"/>
  <c r="C1507" i="15"/>
  <c r="C1508" i="15"/>
  <c r="C1509" i="15"/>
  <c r="C1510" i="15"/>
  <c r="C1511" i="15"/>
  <c r="C1512" i="15"/>
  <c r="C1513" i="15"/>
  <c r="C1514" i="15"/>
  <c r="C1515" i="15"/>
  <c r="C1516" i="15"/>
  <c r="C1517" i="15"/>
  <c r="C1518" i="15"/>
  <c r="C1519" i="15"/>
  <c r="C1520" i="15"/>
  <c r="C1521" i="15"/>
  <c r="C1522" i="15"/>
  <c r="C1523" i="15"/>
  <c r="C1524" i="15"/>
  <c r="C1525" i="15"/>
  <c r="C1526" i="15"/>
  <c r="C1527" i="15"/>
  <c r="C1528" i="15"/>
  <c r="C1529" i="15"/>
  <c r="C1530" i="15"/>
  <c r="C1531" i="15"/>
  <c r="C1532" i="15"/>
  <c r="C1533" i="15"/>
  <c r="C1534" i="15"/>
  <c r="C1535" i="15"/>
  <c r="C1536" i="15"/>
  <c r="C1537" i="15"/>
  <c r="C1538" i="15"/>
  <c r="C1539" i="15"/>
  <c r="C1540" i="15"/>
  <c r="C1541" i="15"/>
  <c r="C1542" i="15"/>
  <c r="C1543" i="15"/>
  <c r="C1544" i="15"/>
  <c r="C1545" i="15"/>
  <c r="C1546" i="15"/>
  <c r="C1547" i="15"/>
  <c r="C1548" i="15"/>
  <c r="C1549" i="15"/>
  <c r="C1550" i="15"/>
  <c r="C1551" i="15"/>
  <c r="C1552" i="15"/>
  <c r="C1553" i="15"/>
  <c r="C1554" i="15"/>
  <c r="C1555" i="15"/>
  <c r="C1556" i="15"/>
  <c r="C1557" i="15"/>
  <c r="C1558" i="15"/>
  <c r="C1559" i="15"/>
  <c r="C1560" i="15"/>
  <c r="C1561" i="15"/>
  <c r="C1562" i="15"/>
  <c r="C1563" i="15"/>
  <c r="C1564" i="15"/>
  <c r="C1565" i="15"/>
  <c r="C1566" i="15"/>
  <c r="C1567" i="15"/>
  <c r="C1568" i="15"/>
  <c r="C1569" i="15"/>
  <c r="C1570" i="15"/>
  <c r="C1571" i="15"/>
  <c r="C1572" i="15"/>
  <c r="C1573" i="15"/>
  <c r="C1574" i="15"/>
  <c r="C1575" i="15"/>
  <c r="C1576" i="15"/>
  <c r="C1577" i="15"/>
  <c r="C1578" i="15"/>
  <c r="C1579" i="15"/>
  <c r="C1580" i="15"/>
  <c r="C1581" i="15"/>
  <c r="C1582" i="15"/>
  <c r="C1583" i="15"/>
  <c r="C1584" i="15"/>
  <c r="C1585" i="15"/>
  <c r="C1586" i="15"/>
  <c r="C1587" i="15"/>
  <c r="C1588" i="15"/>
  <c r="C1589" i="15"/>
  <c r="C1590" i="15"/>
  <c r="C1591" i="15"/>
  <c r="C1592" i="15"/>
  <c r="C1593" i="15"/>
  <c r="C1594" i="15"/>
  <c r="C1595" i="15"/>
  <c r="C1596" i="15"/>
  <c r="C1597" i="15"/>
  <c r="C1598" i="15"/>
  <c r="C1599" i="15"/>
  <c r="C1600" i="15"/>
  <c r="C1601" i="15"/>
  <c r="C1602" i="15"/>
  <c r="C1603" i="15"/>
  <c r="C1604" i="15"/>
  <c r="C1605" i="15"/>
  <c r="C1606" i="15"/>
  <c r="C1607" i="15"/>
  <c r="C1608" i="15"/>
  <c r="C1609" i="15"/>
  <c r="C1610" i="15"/>
  <c r="C1611" i="15"/>
  <c r="C1612" i="15"/>
  <c r="C1613" i="15"/>
  <c r="C1614" i="15"/>
  <c r="C1615" i="15"/>
  <c r="C1616" i="15"/>
  <c r="C1617" i="15"/>
  <c r="C1618" i="15"/>
  <c r="C1619" i="15"/>
  <c r="C1620" i="15"/>
  <c r="C1621" i="15"/>
  <c r="C1622" i="15"/>
  <c r="C1623" i="15"/>
  <c r="C1624" i="15"/>
  <c r="C1625" i="15"/>
  <c r="C1626" i="15"/>
  <c r="C1627" i="15"/>
  <c r="C1628" i="15"/>
  <c r="C1629" i="15"/>
  <c r="C1630" i="15"/>
  <c r="C1631" i="15"/>
  <c r="C1632" i="15"/>
  <c r="C1633" i="15"/>
  <c r="C1634" i="15"/>
  <c r="C1635" i="15"/>
  <c r="C1636" i="15"/>
  <c r="C1637" i="15"/>
  <c r="C1638" i="15"/>
  <c r="C1639" i="15"/>
  <c r="C1640" i="15"/>
  <c r="C1641" i="15"/>
  <c r="C1642" i="15"/>
  <c r="C1643" i="15"/>
  <c r="C1644" i="15"/>
  <c r="C1645" i="15"/>
  <c r="C1646" i="15"/>
  <c r="C1647" i="15"/>
  <c r="C1648" i="15"/>
  <c r="C1649" i="15"/>
  <c r="C1650" i="15"/>
  <c r="C1651" i="15"/>
  <c r="C1652" i="15"/>
  <c r="C1653" i="15"/>
  <c r="C1654" i="15"/>
  <c r="C1655" i="15"/>
  <c r="C1656" i="15"/>
  <c r="C1657" i="15"/>
  <c r="C1658" i="15"/>
  <c r="C1659" i="15"/>
  <c r="C1660" i="15"/>
  <c r="C1661" i="15"/>
  <c r="C1662" i="15"/>
  <c r="C1663" i="15"/>
  <c r="C1664" i="15"/>
  <c r="C1665" i="15"/>
  <c r="C1666" i="15"/>
  <c r="C1667" i="15"/>
  <c r="C1668" i="15"/>
  <c r="C1669" i="15"/>
  <c r="C1670" i="15"/>
  <c r="C1671" i="15"/>
  <c r="C1672" i="15"/>
  <c r="C1673" i="15"/>
  <c r="C1674" i="15"/>
  <c r="C1675" i="15"/>
  <c r="C1676" i="15"/>
  <c r="C1677" i="15"/>
  <c r="C1678" i="15"/>
  <c r="C1679" i="15"/>
  <c r="C1680" i="15"/>
  <c r="C1681" i="15"/>
  <c r="C1682" i="15"/>
  <c r="C1683" i="15"/>
  <c r="C1684" i="15"/>
  <c r="C1685" i="15"/>
  <c r="C1686" i="15"/>
  <c r="C1687" i="15"/>
  <c r="C1688" i="15"/>
  <c r="C1689" i="15"/>
  <c r="C1690" i="15"/>
  <c r="C1691" i="15"/>
  <c r="C1692" i="15"/>
  <c r="C1693" i="15"/>
  <c r="C1694" i="15"/>
  <c r="C1695" i="15"/>
  <c r="C1696" i="15"/>
  <c r="C1697" i="15"/>
  <c r="C1698" i="15"/>
  <c r="C1699" i="15"/>
  <c r="C1700" i="15"/>
  <c r="C1701" i="15"/>
  <c r="C1702" i="15"/>
  <c r="C1703" i="15"/>
  <c r="C1704" i="15"/>
  <c r="C1705" i="15"/>
  <c r="C1706" i="15"/>
  <c r="C1707" i="15"/>
  <c r="C1708" i="15"/>
  <c r="C1709" i="15"/>
  <c r="C1710" i="15"/>
  <c r="C1711" i="15"/>
  <c r="C1712" i="15"/>
  <c r="C1713" i="15"/>
  <c r="C1714" i="15"/>
  <c r="C1715" i="15"/>
  <c r="C1716" i="15"/>
  <c r="C1717" i="15"/>
  <c r="C1718" i="15"/>
  <c r="C1719" i="15"/>
  <c r="C1720" i="15"/>
  <c r="C1721" i="15"/>
  <c r="C1722" i="15"/>
  <c r="C1723" i="15"/>
  <c r="C1724" i="15"/>
  <c r="C1725" i="15"/>
  <c r="C1726" i="15"/>
  <c r="C1727" i="15"/>
  <c r="C1728" i="15"/>
  <c r="C1729" i="15"/>
  <c r="C1730" i="15"/>
  <c r="C1731" i="15"/>
  <c r="C1732" i="15"/>
  <c r="C1733" i="15"/>
  <c r="C1734" i="15"/>
  <c r="C1735" i="15"/>
  <c r="C1736" i="15"/>
  <c r="C1737" i="15"/>
  <c r="C1738" i="15"/>
  <c r="C1739" i="15"/>
  <c r="C1740" i="15"/>
  <c r="C1741" i="15"/>
  <c r="C1742" i="15"/>
  <c r="C1743" i="15"/>
  <c r="C1744" i="15"/>
  <c r="C1745" i="15"/>
  <c r="C1746" i="15"/>
  <c r="C1747" i="15"/>
  <c r="C1748" i="15"/>
  <c r="C1749" i="15"/>
  <c r="C1750" i="15"/>
  <c r="C1751" i="15"/>
  <c r="C1752" i="15"/>
  <c r="C1753" i="15"/>
  <c r="C1754" i="15"/>
  <c r="C1755" i="15"/>
  <c r="C1756" i="15"/>
  <c r="C1757" i="15"/>
  <c r="C1758" i="15"/>
  <c r="C1759" i="15"/>
  <c r="C1760" i="15"/>
  <c r="C1761" i="15"/>
  <c r="C1762" i="15"/>
  <c r="C1763" i="15"/>
  <c r="C1764" i="15"/>
  <c r="C1765" i="15"/>
  <c r="C1766" i="15"/>
  <c r="C1767" i="15"/>
  <c r="C1768" i="15"/>
  <c r="C1769" i="15"/>
  <c r="C1770" i="15"/>
  <c r="C1771" i="15"/>
  <c r="C1772" i="15"/>
  <c r="C1773" i="15"/>
  <c r="C1774" i="15"/>
  <c r="C1775" i="15"/>
  <c r="C1776" i="15"/>
  <c r="C1777" i="15"/>
  <c r="C1778" i="15"/>
  <c r="C1779" i="15"/>
  <c r="C1780" i="15"/>
  <c r="C1781" i="15"/>
  <c r="C1782" i="15"/>
  <c r="C1783" i="15"/>
  <c r="C1784" i="15"/>
  <c r="C1785" i="15"/>
  <c r="C1786" i="15"/>
  <c r="C1787" i="15"/>
  <c r="C1788" i="15"/>
  <c r="C1789" i="15"/>
  <c r="C1790" i="15"/>
  <c r="C1791" i="15"/>
  <c r="C1792" i="15"/>
  <c r="C1793" i="15"/>
  <c r="C1794" i="15"/>
  <c r="C1795" i="15"/>
  <c r="C1796" i="15"/>
  <c r="C1797" i="15"/>
  <c r="C1798" i="15"/>
  <c r="C1799" i="15"/>
  <c r="C1800" i="15"/>
  <c r="C1801" i="15"/>
  <c r="C1802" i="15"/>
  <c r="C1803" i="15"/>
  <c r="C1804" i="15"/>
  <c r="C1805" i="15"/>
  <c r="C1806" i="15"/>
  <c r="C1807" i="15"/>
  <c r="C1808" i="15"/>
  <c r="C1809" i="15"/>
  <c r="C1810" i="15"/>
  <c r="C1811" i="15"/>
  <c r="C1812" i="15"/>
  <c r="C1813" i="15"/>
  <c r="C1814" i="15"/>
  <c r="C1815" i="15"/>
  <c r="C1816" i="15"/>
  <c r="C1817" i="15"/>
  <c r="C1818" i="15"/>
  <c r="C1819" i="15"/>
  <c r="C1820" i="15"/>
  <c r="C1821" i="15"/>
  <c r="C1822" i="15"/>
  <c r="C1823" i="15"/>
  <c r="C1824" i="15"/>
  <c r="C1825" i="15"/>
  <c r="C1826" i="15"/>
  <c r="C1827" i="15"/>
  <c r="C1828" i="15"/>
  <c r="C1829" i="15"/>
  <c r="C1830" i="15"/>
  <c r="C1831" i="15"/>
  <c r="C1832" i="15"/>
  <c r="C1833" i="15"/>
  <c r="C1834" i="15"/>
  <c r="C1835" i="15"/>
  <c r="C1836" i="15"/>
  <c r="C1837" i="15"/>
  <c r="C1838" i="15"/>
  <c r="C1839" i="15"/>
  <c r="C1840" i="15"/>
  <c r="C1841" i="15"/>
  <c r="C1842" i="15"/>
  <c r="C1843" i="15"/>
  <c r="C1844" i="15"/>
  <c r="C1845" i="15"/>
  <c r="C1846" i="15"/>
  <c r="C1847" i="15"/>
  <c r="C1848" i="15"/>
  <c r="C1849" i="15"/>
  <c r="C1850" i="15"/>
  <c r="C1851" i="15"/>
  <c r="C1852" i="15"/>
  <c r="C1853" i="15"/>
  <c r="C1854" i="15"/>
  <c r="C1855" i="15"/>
  <c r="C1856" i="15"/>
  <c r="C1857" i="15"/>
  <c r="C1858" i="15"/>
  <c r="C1859" i="15"/>
  <c r="C1860" i="15"/>
  <c r="C1861" i="15"/>
  <c r="C1862" i="15"/>
  <c r="C1863" i="15"/>
  <c r="C1864" i="15"/>
  <c r="C1865" i="15"/>
  <c r="C1866" i="15"/>
  <c r="C1867" i="15"/>
  <c r="C1868" i="15"/>
  <c r="C1869" i="15"/>
  <c r="C1870" i="15"/>
  <c r="C1871" i="15"/>
  <c r="C1872" i="15"/>
  <c r="C1873" i="15"/>
  <c r="C1874" i="15"/>
  <c r="C1875" i="15"/>
  <c r="C1876" i="15"/>
  <c r="C1877" i="15"/>
  <c r="C1878" i="15"/>
  <c r="C1879" i="15"/>
  <c r="C1880" i="15"/>
  <c r="C1881" i="15"/>
  <c r="C1882" i="15"/>
  <c r="C1883" i="15"/>
  <c r="C1884" i="15"/>
  <c r="C1885" i="15"/>
  <c r="C1886" i="15"/>
  <c r="C1887" i="15"/>
  <c r="C1888" i="15"/>
  <c r="C1889" i="15"/>
  <c r="C1890" i="15"/>
  <c r="C1891" i="15"/>
  <c r="C1892" i="15"/>
  <c r="C1893" i="15"/>
  <c r="C1894" i="15"/>
  <c r="C1895" i="15"/>
  <c r="C1896" i="15"/>
  <c r="C1897" i="15"/>
  <c r="C1898" i="15"/>
  <c r="C1899" i="15"/>
  <c r="C1900" i="15"/>
  <c r="C1901" i="15"/>
  <c r="C1902" i="15"/>
  <c r="C1903" i="15"/>
  <c r="C1904" i="15"/>
  <c r="C1905" i="15"/>
  <c r="C1906" i="15"/>
  <c r="C1907" i="15"/>
  <c r="C1908" i="15"/>
  <c r="C1909" i="15"/>
  <c r="C1910" i="15"/>
  <c r="C1911" i="15"/>
  <c r="C1912" i="15"/>
  <c r="C1913" i="15"/>
  <c r="C1914" i="15"/>
  <c r="C1915" i="15"/>
  <c r="C1916" i="15"/>
  <c r="C1917" i="15"/>
  <c r="C1918" i="15"/>
  <c r="C1919" i="15"/>
  <c r="C1920" i="15"/>
  <c r="C1921" i="15"/>
  <c r="C1922" i="15"/>
  <c r="C1923" i="15"/>
  <c r="C1924" i="15"/>
  <c r="C1925" i="15"/>
  <c r="C1926" i="15"/>
  <c r="C1927" i="15"/>
  <c r="C1928" i="15"/>
  <c r="C1929" i="15"/>
  <c r="C1930" i="15"/>
  <c r="C1931" i="15"/>
  <c r="C1932" i="15"/>
  <c r="C1933" i="15"/>
  <c r="C1934" i="15"/>
  <c r="C1935" i="15"/>
  <c r="C1936" i="15"/>
  <c r="C1937" i="15"/>
  <c r="C1938" i="15"/>
  <c r="C1939" i="15"/>
  <c r="C1940" i="15"/>
  <c r="C1941" i="15"/>
  <c r="C1942" i="15"/>
  <c r="C1943" i="15"/>
  <c r="C1944" i="15"/>
  <c r="C1945" i="15"/>
  <c r="C1946" i="15"/>
  <c r="C1947" i="15"/>
  <c r="C1948" i="15"/>
  <c r="C1949" i="15"/>
  <c r="C1950" i="15"/>
  <c r="C1951" i="15"/>
  <c r="C1952" i="15"/>
  <c r="C1953" i="15"/>
  <c r="C1954" i="15"/>
  <c r="C1955" i="15"/>
  <c r="C1956" i="15"/>
  <c r="C1957" i="15"/>
  <c r="C1958" i="15"/>
  <c r="C1959" i="15"/>
  <c r="C1960" i="15"/>
  <c r="C1961" i="15"/>
  <c r="C1962" i="15"/>
  <c r="C1963" i="15"/>
  <c r="C1964" i="15"/>
  <c r="C1965" i="15"/>
  <c r="C1966" i="15"/>
  <c r="C1967" i="15"/>
  <c r="C1968" i="15"/>
  <c r="C1969" i="15"/>
  <c r="C1970" i="15"/>
  <c r="C1971" i="15"/>
  <c r="C1972" i="15"/>
  <c r="C1973" i="15"/>
  <c r="C1974" i="15"/>
  <c r="C1975" i="15"/>
  <c r="C1976" i="15"/>
  <c r="C1977" i="15"/>
  <c r="C1978" i="15"/>
  <c r="C1979" i="15"/>
  <c r="C1980" i="15"/>
  <c r="C1981" i="15"/>
  <c r="C1982" i="15"/>
  <c r="C1983" i="15"/>
  <c r="C1984" i="15"/>
  <c r="C1985" i="15"/>
  <c r="C1986" i="15"/>
  <c r="C1987" i="15"/>
  <c r="C1988" i="15"/>
  <c r="C1989" i="15"/>
  <c r="C1990" i="15"/>
  <c r="C1991" i="15"/>
  <c r="C1992" i="15"/>
  <c r="C1993" i="15"/>
  <c r="C1994" i="15"/>
  <c r="C1995" i="15"/>
  <c r="C1996" i="15"/>
  <c r="C1997" i="15"/>
  <c r="C1998" i="15"/>
  <c r="C1999" i="15"/>
  <c r="C2000" i="15"/>
  <c r="C2001" i="15"/>
  <c r="C2002" i="15"/>
  <c r="C28" i="13"/>
  <c r="B6" i="28" l="1"/>
  <c r="B7" i="28"/>
  <c r="B8" i="28"/>
  <c r="B9" i="28"/>
  <c r="B10" i="28"/>
  <c r="B11" i="28"/>
  <c r="B12" i="28"/>
  <c r="B13" i="28"/>
  <c r="B14" i="28"/>
  <c r="B15" i="28"/>
  <c r="B16" i="28"/>
  <c r="B17" i="28"/>
  <c r="B18" i="28"/>
  <c r="B19" i="28"/>
  <c r="B20" i="28"/>
  <c r="B21" i="28"/>
  <c r="B22" i="28"/>
  <c r="B23" i="28"/>
  <c r="B24" i="28"/>
  <c r="B25" i="28"/>
  <c r="B26" i="28"/>
  <c r="B27" i="28"/>
  <c r="B28" i="28"/>
  <c r="B29" i="28"/>
  <c r="B30" i="28"/>
  <c r="B31" i="28"/>
  <c r="B32" i="28"/>
  <c r="B33" i="28"/>
  <c r="I17" i="27"/>
  <c r="I16" i="27"/>
  <c r="I15" i="27"/>
  <c r="J9" i="33" l="1"/>
  <c r="K9" i="33" s="1"/>
  <c r="J10" i="33"/>
  <c r="K10" i="33" s="1"/>
  <c r="J11" i="33"/>
  <c r="K11" i="33" s="1"/>
  <c r="J12" i="33"/>
  <c r="K12" i="33" s="1"/>
  <c r="J13" i="33"/>
  <c r="K13" i="33" s="1"/>
  <c r="J14" i="33"/>
  <c r="K14" i="33" s="1"/>
  <c r="J15" i="33"/>
  <c r="K15" i="33" s="1"/>
  <c r="J16" i="33"/>
  <c r="K16" i="33" s="1"/>
  <c r="J17" i="33"/>
  <c r="K17" i="33" s="1"/>
  <c r="J18" i="33"/>
  <c r="K18" i="33" s="1"/>
  <c r="J19" i="33"/>
  <c r="K19" i="33" s="1"/>
  <c r="J20" i="33"/>
  <c r="K20" i="33" s="1"/>
  <c r="J21" i="33"/>
  <c r="K21" i="33" s="1"/>
  <c r="J22" i="33"/>
  <c r="K22" i="33" s="1"/>
  <c r="J23" i="33"/>
  <c r="K23" i="33" s="1"/>
  <c r="J24" i="33"/>
  <c r="K24" i="33" s="1"/>
  <c r="J25" i="33"/>
  <c r="K25" i="33" s="1"/>
  <c r="J26" i="33"/>
  <c r="K26" i="33" s="1"/>
  <c r="J27" i="33"/>
  <c r="K27" i="33" s="1"/>
  <c r="J28" i="33"/>
  <c r="K28" i="33" s="1"/>
  <c r="J29" i="33"/>
  <c r="K29" i="33" s="1"/>
  <c r="J30" i="33"/>
  <c r="K30" i="33" s="1"/>
  <c r="J31" i="33"/>
  <c r="K31" i="33" s="1"/>
  <c r="J32" i="33"/>
  <c r="K32" i="33" s="1"/>
  <c r="J33" i="33"/>
  <c r="K33" i="33" s="1"/>
  <c r="J34" i="33"/>
  <c r="K34" i="33" s="1"/>
  <c r="J35" i="33"/>
  <c r="K35" i="33" s="1"/>
  <c r="J36" i="33"/>
  <c r="K36" i="33" s="1"/>
  <c r="J37" i="33"/>
  <c r="K37" i="33" s="1"/>
  <c r="J38" i="33"/>
  <c r="K38" i="33" s="1"/>
  <c r="J39" i="33"/>
  <c r="K39" i="33" s="1"/>
  <c r="J40" i="33"/>
  <c r="K40" i="33" s="1"/>
  <c r="J41" i="33"/>
  <c r="K41" i="33" s="1"/>
  <c r="J42" i="33"/>
  <c r="K42" i="33" s="1"/>
  <c r="J43" i="33"/>
  <c r="K43" i="33" s="1"/>
  <c r="J44" i="33"/>
  <c r="K44" i="33" s="1"/>
  <c r="J45" i="33"/>
  <c r="K45" i="33" s="1"/>
  <c r="J46" i="33"/>
  <c r="K46" i="33" s="1"/>
  <c r="J47" i="33"/>
  <c r="K47" i="33" s="1"/>
  <c r="J48" i="33"/>
  <c r="K48" i="33" s="1"/>
  <c r="J49" i="33"/>
  <c r="K49" i="33" s="1"/>
  <c r="J50" i="33"/>
  <c r="K50" i="33" s="1"/>
  <c r="J51" i="33"/>
  <c r="K51" i="33" s="1"/>
  <c r="J52" i="33"/>
  <c r="K52" i="33" s="1"/>
  <c r="J53" i="33"/>
  <c r="K53" i="33" s="1"/>
  <c r="J54" i="33"/>
  <c r="K54" i="33" s="1"/>
  <c r="J55" i="33"/>
  <c r="K55" i="33" s="1"/>
  <c r="J56" i="33"/>
  <c r="K56" i="33" s="1"/>
  <c r="J57" i="33"/>
  <c r="K57" i="33" s="1"/>
  <c r="J58" i="33"/>
  <c r="K58" i="33" s="1"/>
  <c r="J59" i="33"/>
  <c r="K59" i="33" s="1"/>
  <c r="J60" i="33"/>
  <c r="K60" i="33" s="1"/>
  <c r="J61" i="33"/>
  <c r="K61" i="33" s="1"/>
  <c r="J62" i="33"/>
  <c r="K62" i="33" s="1"/>
  <c r="J63" i="33"/>
  <c r="K63" i="33" s="1"/>
  <c r="J64" i="33"/>
  <c r="K64" i="33" s="1"/>
  <c r="J65" i="33"/>
  <c r="K65" i="33" s="1"/>
  <c r="J66" i="33"/>
  <c r="K66" i="33" s="1"/>
  <c r="J67" i="33"/>
  <c r="K67" i="33" s="1"/>
  <c r="J68" i="33"/>
  <c r="K68" i="33" s="1"/>
  <c r="J69" i="33"/>
  <c r="K69" i="33" s="1"/>
  <c r="J70" i="33"/>
  <c r="K70" i="33" s="1"/>
  <c r="J71" i="33"/>
  <c r="K71" i="33" s="1"/>
  <c r="J72" i="33"/>
  <c r="K72" i="33" s="1"/>
  <c r="J73" i="33"/>
  <c r="K73" i="33" s="1"/>
  <c r="J74" i="33"/>
  <c r="K74" i="33" s="1"/>
  <c r="J75" i="33"/>
  <c r="K75" i="33" s="1"/>
  <c r="J76" i="33"/>
  <c r="K76" i="33" s="1"/>
  <c r="J77" i="33"/>
  <c r="K77" i="33" s="1"/>
  <c r="J78" i="33"/>
  <c r="K78" i="33" s="1"/>
  <c r="J79" i="33"/>
  <c r="K79" i="33" s="1"/>
  <c r="J80" i="33"/>
  <c r="K80" i="33" s="1"/>
  <c r="J81" i="33"/>
  <c r="K81" i="33" s="1"/>
  <c r="J82" i="33"/>
  <c r="K82" i="33" s="1"/>
  <c r="J83" i="33"/>
  <c r="K83" i="33" s="1"/>
  <c r="J84" i="33"/>
  <c r="K84" i="33" s="1"/>
  <c r="J85" i="33"/>
  <c r="K85" i="33" s="1"/>
  <c r="J86" i="33"/>
  <c r="K86" i="33" s="1"/>
  <c r="J87" i="33"/>
  <c r="K87" i="33" s="1"/>
  <c r="J88" i="33"/>
  <c r="K88" i="33" s="1"/>
  <c r="J89" i="33"/>
  <c r="K89" i="33" s="1"/>
  <c r="J90" i="33"/>
  <c r="K90" i="33" s="1"/>
  <c r="J91" i="33"/>
  <c r="K91" i="33" s="1"/>
  <c r="J92" i="33"/>
  <c r="K92" i="33" s="1"/>
  <c r="J93" i="33"/>
  <c r="K93" i="33" s="1"/>
  <c r="J94" i="33"/>
  <c r="K94" i="33" s="1"/>
  <c r="J95" i="33"/>
  <c r="K95" i="33" s="1"/>
  <c r="J96" i="33"/>
  <c r="K96" i="33" s="1"/>
  <c r="J97" i="33"/>
  <c r="K97" i="33" s="1"/>
  <c r="J98" i="33"/>
  <c r="K98" i="33" s="1"/>
  <c r="J99" i="33"/>
  <c r="K99" i="33" s="1"/>
  <c r="J100" i="33"/>
  <c r="K100" i="33" s="1"/>
  <c r="J101" i="33"/>
  <c r="K101" i="33" s="1"/>
  <c r="J102" i="33"/>
  <c r="K102" i="33" s="1"/>
  <c r="J103" i="33"/>
  <c r="K103" i="33" s="1"/>
  <c r="J104" i="33"/>
  <c r="K104" i="33" s="1"/>
  <c r="J105" i="33"/>
  <c r="K105" i="33" s="1"/>
  <c r="J106" i="33"/>
  <c r="K106" i="33" s="1"/>
  <c r="J107" i="33"/>
  <c r="K107" i="33" s="1"/>
  <c r="J108" i="33"/>
  <c r="K108" i="33" s="1"/>
  <c r="J109" i="33"/>
  <c r="K109" i="33" s="1"/>
  <c r="J110" i="33"/>
  <c r="K110" i="33" s="1"/>
  <c r="J111" i="33"/>
  <c r="K111" i="33" s="1"/>
  <c r="J112" i="33"/>
  <c r="K112" i="33" s="1"/>
  <c r="J113" i="33"/>
  <c r="K113" i="33" s="1"/>
  <c r="J114" i="33"/>
  <c r="K114" i="33" s="1"/>
  <c r="J115" i="33"/>
  <c r="K115" i="33" s="1"/>
  <c r="J116" i="33"/>
  <c r="K116" i="33" s="1"/>
  <c r="J117" i="33"/>
  <c r="K117" i="33" s="1"/>
  <c r="J118" i="33"/>
  <c r="K118" i="33" s="1"/>
  <c r="J119" i="33"/>
  <c r="K119" i="33" s="1"/>
  <c r="J120" i="33"/>
  <c r="K120" i="33" s="1"/>
  <c r="J121" i="33"/>
  <c r="K121" i="33" s="1"/>
  <c r="J122" i="33"/>
  <c r="K122" i="33" s="1"/>
  <c r="J123" i="33"/>
  <c r="K123" i="33" s="1"/>
  <c r="J124" i="33"/>
  <c r="K124" i="33" s="1"/>
  <c r="J125" i="33"/>
  <c r="K125" i="33" s="1"/>
  <c r="J126" i="33"/>
  <c r="K126" i="33" s="1"/>
  <c r="J127" i="33"/>
  <c r="K127" i="33" s="1"/>
  <c r="J128" i="33"/>
  <c r="K128" i="33" s="1"/>
  <c r="J129" i="33"/>
  <c r="K129" i="33" s="1"/>
  <c r="J130" i="33"/>
  <c r="K130" i="33" s="1"/>
  <c r="J131" i="33"/>
  <c r="K131" i="33" s="1"/>
  <c r="J132" i="33"/>
  <c r="K132" i="33" s="1"/>
  <c r="J133" i="33"/>
  <c r="K133" i="33" s="1"/>
  <c r="J134" i="33"/>
  <c r="K134" i="33" s="1"/>
  <c r="J135" i="33"/>
  <c r="K135" i="33" s="1"/>
  <c r="J136" i="33"/>
  <c r="K136" i="33" s="1"/>
  <c r="J137" i="33"/>
  <c r="K137" i="33" s="1"/>
  <c r="J138" i="33"/>
  <c r="K138" i="33" s="1"/>
  <c r="J139" i="33"/>
  <c r="K139" i="33" s="1"/>
  <c r="J140" i="33"/>
  <c r="K140" i="33" s="1"/>
  <c r="J141" i="33"/>
  <c r="K141" i="33" s="1"/>
  <c r="J142" i="33"/>
  <c r="K142" i="33" s="1"/>
  <c r="J143" i="33"/>
  <c r="K143" i="33" s="1"/>
  <c r="J144" i="33"/>
  <c r="K144" i="33" s="1"/>
  <c r="J145" i="33"/>
  <c r="K145" i="33" s="1"/>
  <c r="J146" i="33"/>
  <c r="K146" i="33" s="1"/>
  <c r="J147" i="33"/>
  <c r="K147" i="33" s="1"/>
  <c r="J148" i="33"/>
  <c r="K148" i="33" s="1"/>
  <c r="J149" i="33"/>
  <c r="K149" i="33" s="1"/>
  <c r="J150" i="33"/>
  <c r="K150" i="33" s="1"/>
  <c r="J151" i="33"/>
  <c r="K151" i="33" s="1"/>
  <c r="J152" i="33"/>
  <c r="K152" i="33" s="1"/>
  <c r="J153" i="33"/>
  <c r="K153" i="33" s="1"/>
  <c r="J154" i="33"/>
  <c r="K154" i="33" s="1"/>
  <c r="J155" i="33"/>
  <c r="K155" i="33" s="1"/>
  <c r="J156" i="33"/>
  <c r="K156" i="33" s="1"/>
  <c r="J157" i="33"/>
  <c r="K157" i="33" s="1"/>
  <c r="J158" i="33"/>
  <c r="K158" i="33" s="1"/>
  <c r="J159" i="33"/>
  <c r="K159" i="33" s="1"/>
  <c r="J160" i="33"/>
  <c r="K160" i="33" s="1"/>
  <c r="J161" i="33"/>
  <c r="K161" i="33" s="1"/>
  <c r="J162" i="33"/>
  <c r="K162" i="33" s="1"/>
  <c r="J163" i="33"/>
  <c r="K163" i="33" s="1"/>
  <c r="J164" i="33"/>
  <c r="K164" i="33" s="1"/>
  <c r="J165" i="33"/>
  <c r="K165" i="33" s="1"/>
  <c r="J166" i="33"/>
  <c r="K166" i="33" s="1"/>
  <c r="J167" i="33"/>
  <c r="K167" i="33" s="1"/>
  <c r="J168" i="33"/>
  <c r="K168" i="33" s="1"/>
  <c r="J169" i="33"/>
  <c r="K169" i="33" s="1"/>
  <c r="J170" i="33"/>
  <c r="K170" i="33" s="1"/>
  <c r="J171" i="33"/>
  <c r="K171" i="33" s="1"/>
  <c r="J172" i="33"/>
  <c r="K172" i="33" s="1"/>
  <c r="J173" i="33"/>
  <c r="K173" i="33" s="1"/>
  <c r="J174" i="33"/>
  <c r="K174" i="33" s="1"/>
  <c r="J175" i="33"/>
  <c r="K175" i="33" s="1"/>
  <c r="J176" i="33"/>
  <c r="K176" i="33" s="1"/>
  <c r="J177" i="33"/>
  <c r="K177" i="33" s="1"/>
  <c r="J178" i="33"/>
  <c r="K178" i="33" s="1"/>
  <c r="J179" i="33"/>
  <c r="K179" i="33" s="1"/>
  <c r="J180" i="33"/>
  <c r="K180" i="33" s="1"/>
  <c r="J181" i="33"/>
  <c r="K181" i="33" s="1"/>
  <c r="J182" i="33"/>
  <c r="K182" i="33" s="1"/>
  <c r="J183" i="33"/>
  <c r="K183" i="33" s="1"/>
  <c r="J184" i="33"/>
  <c r="K184" i="33" s="1"/>
  <c r="J185" i="33"/>
  <c r="K185" i="33" s="1"/>
  <c r="J186" i="33"/>
  <c r="K186" i="33" s="1"/>
  <c r="J187" i="33"/>
  <c r="K187" i="33" s="1"/>
  <c r="J188" i="33"/>
  <c r="K188" i="33" s="1"/>
  <c r="J189" i="33"/>
  <c r="K189" i="33" s="1"/>
  <c r="J190" i="33"/>
  <c r="K190" i="33" s="1"/>
  <c r="J191" i="33"/>
  <c r="K191" i="33" s="1"/>
  <c r="J192" i="33"/>
  <c r="K192" i="33" s="1"/>
  <c r="J193" i="33"/>
  <c r="K193" i="33" s="1"/>
  <c r="J194" i="33"/>
  <c r="K194" i="33" s="1"/>
  <c r="J195" i="33"/>
  <c r="K195" i="33" s="1"/>
  <c r="J196" i="33"/>
  <c r="K196" i="33" s="1"/>
  <c r="J197" i="33"/>
  <c r="K197" i="33" s="1"/>
  <c r="J198" i="33"/>
  <c r="K198" i="33" s="1"/>
  <c r="J199" i="33"/>
  <c r="K199" i="33" s="1"/>
  <c r="J200" i="33"/>
  <c r="K200" i="33" s="1"/>
  <c r="J201" i="33"/>
  <c r="K201" i="33" s="1"/>
  <c r="J202" i="33"/>
  <c r="K202" i="33" s="1"/>
  <c r="J203" i="33"/>
  <c r="K203" i="33" s="1"/>
  <c r="J204" i="33"/>
  <c r="K204" i="33" s="1"/>
  <c r="J205" i="33"/>
  <c r="K205" i="33" s="1"/>
  <c r="J206" i="33"/>
  <c r="K206" i="33" s="1"/>
  <c r="J207" i="33"/>
  <c r="K207" i="33" s="1"/>
  <c r="J208" i="33"/>
  <c r="K208" i="33" s="1"/>
  <c r="J209" i="33"/>
  <c r="K209" i="33" s="1"/>
  <c r="J210" i="33"/>
  <c r="K210" i="33" s="1"/>
  <c r="J211" i="33"/>
  <c r="K211" i="33" s="1"/>
  <c r="J212" i="33"/>
  <c r="K212" i="33" s="1"/>
  <c r="J213" i="33"/>
  <c r="K213" i="33" s="1"/>
  <c r="J214" i="33"/>
  <c r="K214" i="33" s="1"/>
  <c r="J215" i="33"/>
  <c r="K215" i="33" s="1"/>
  <c r="J216" i="33"/>
  <c r="K216" i="33" s="1"/>
  <c r="J217" i="33"/>
  <c r="K217" i="33" s="1"/>
  <c r="J218" i="33"/>
  <c r="K218" i="33" s="1"/>
  <c r="J219" i="33"/>
  <c r="K219" i="33" s="1"/>
  <c r="J220" i="33"/>
  <c r="K220" i="33" s="1"/>
  <c r="J221" i="33"/>
  <c r="K221" i="33" s="1"/>
  <c r="J222" i="33"/>
  <c r="K222" i="33" s="1"/>
  <c r="J223" i="33"/>
  <c r="K223" i="33" s="1"/>
  <c r="J224" i="33"/>
  <c r="K224" i="33" s="1"/>
  <c r="J225" i="33"/>
  <c r="K225" i="33" s="1"/>
  <c r="J226" i="33"/>
  <c r="K226" i="33" s="1"/>
  <c r="J227" i="33"/>
  <c r="K227" i="33" s="1"/>
  <c r="J228" i="33"/>
  <c r="K228" i="33" s="1"/>
  <c r="J229" i="33"/>
  <c r="K229" i="33" s="1"/>
  <c r="J230" i="33"/>
  <c r="K230" i="33" s="1"/>
  <c r="J231" i="33"/>
  <c r="K231" i="33" s="1"/>
  <c r="J232" i="33"/>
  <c r="K232" i="33" s="1"/>
  <c r="J233" i="33"/>
  <c r="K233" i="33" s="1"/>
  <c r="J234" i="33"/>
  <c r="K234" i="33" s="1"/>
  <c r="J235" i="33"/>
  <c r="K235" i="33" s="1"/>
  <c r="J236" i="33"/>
  <c r="K236" i="33" s="1"/>
  <c r="J237" i="33"/>
  <c r="K237" i="33" s="1"/>
  <c r="J238" i="33"/>
  <c r="K238" i="33" s="1"/>
  <c r="J239" i="33"/>
  <c r="K239" i="33" s="1"/>
  <c r="J240" i="33"/>
  <c r="K240" i="33" s="1"/>
  <c r="J241" i="33"/>
  <c r="K241" i="33" s="1"/>
  <c r="J242" i="33"/>
  <c r="K242" i="33" s="1"/>
  <c r="J243" i="33"/>
  <c r="K243" i="33" s="1"/>
  <c r="J244" i="33"/>
  <c r="K244" i="33" s="1"/>
  <c r="J245" i="33"/>
  <c r="K245" i="33" s="1"/>
  <c r="J246" i="33"/>
  <c r="K246" i="33" s="1"/>
  <c r="J247" i="33"/>
  <c r="K247" i="33" s="1"/>
  <c r="J248" i="33"/>
  <c r="K248" i="33" s="1"/>
  <c r="J249" i="33"/>
  <c r="K249" i="33" s="1"/>
  <c r="J250" i="33"/>
  <c r="K250" i="33" s="1"/>
  <c r="J251" i="33"/>
  <c r="K251" i="33" s="1"/>
  <c r="J252" i="33"/>
  <c r="K252" i="33" s="1"/>
  <c r="J253" i="33"/>
  <c r="K253" i="33" s="1"/>
  <c r="J254" i="33"/>
  <c r="K254" i="33" s="1"/>
  <c r="J255" i="33"/>
  <c r="K255" i="33" s="1"/>
  <c r="J256" i="33"/>
  <c r="K256" i="33" s="1"/>
  <c r="J257" i="33"/>
  <c r="K257" i="33" s="1"/>
  <c r="J258" i="33"/>
  <c r="K258" i="33" s="1"/>
  <c r="J259" i="33"/>
  <c r="K259" i="33" s="1"/>
  <c r="J260" i="33"/>
  <c r="K260" i="33" s="1"/>
  <c r="J261" i="33"/>
  <c r="K261" i="33" s="1"/>
  <c r="J262" i="33"/>
  <c r="K262" i="33" s="1"/>
  <c r="J263" i="33"/>
  <c r="K263" i="33" s="1"/>
  <c r="J264" i="33"/>
  <c r="K264" i="33" s="1"/>
  <c r="J265" i="33"/>
  <c r="K265" i="33" s="1"/>
  <c r="J266" i="33"/>
  <c r="K266" i="33" s="1"/>
  <c r="J267" i="33"/>
  <c r="K267" i="33" s="1"/>
  <c r="J268" i="33"/>
  <c r="K268" i="33" s="1"/>
  <c r="J269" i="33"/>
  <c r="K269" i="33" s="1"/>
  <c r="J270" i="33"/>
  <c r="K270" i="33" s="1"/>
  <c r="J271" i="33"/>
  <c r="K271" i="33" s="1"/>
  <c r="J272" i="33"/>
  <c r="K272" i="33" s="1"/>
  <c r="J273" i="33"/>
  <c r="K273" i="33" s="1"/>
  <c r="J274" i="33"/>
  <c r="K274" i="33" s="1"/>
  <c r="J275" i="33"/>
  <c r="K275" i="33" s="1"/>
  <c r="J276" i="33"/>
  <c r="K276" i="33" s="1"/>
  <c r="J277" i="33"/>
  <c r="K277" i="33" s="1"/>
  <c r="J278" i="33"/>
  <c r="K278" i="33" s="1"/>
  <c r="J279" i="33"/>
  <c r="K279" i="33" s="1"/>
  <c r="J280" i="33"/>
  <c r="K280" i="33" s="1"/>
  <c r="J281" i="33"/>
  <c r="K281" i="33" s="1"/>
  <c r="J282" i="33"/>
  <c r="K282" i="33" s="1"/>
  <c r="J283" i="33"/>
  <c r="K283" i="33" s="1"/>
  <c r="J284" i="33"/>
  <c r="K284" i="33" s="1"/>
  <c r="J285" i="33"/>
  <c r="K285" i="33" s="1"/>
  <c r="J286" i="33"/>
  <c r="K286" i="33" s="1"/>
  <c r="J287" i="33"/>
  <c r="K287" i="33" s="1"/>
  <c r="J288" i="33"/>
  <c r="K288" i="33" s="1"/>
  <c r="J289" i="33"/>
  <c r="K289" i="33" s="1"/>
  <c r="J290" i="33"/>
  <c r="K290" i="33" s="1"/>
  <c r="J291" i="33"/>
  <c r="K291" i="33" s="1"/>
  <c r="J292" i="33"/>
  <c r="K292" i="33" s="1"/>
  <c r="J293" i="33"/>
  <c r="K293" i="33" s="1"/>
  <c r="J294" i="33"/>
  <c r="K294" i="33" s="1"/>
  <c r="J295" i="33"/>
  <c r="K295" i="33" s="1"/>
  <c r="J296" i="33"/>
  <c r="K296" i="33" s="1"/>
  <c r="J297" i="33"/>
  <c r="K297" i="33" s="1"/>
  <c r="J298" i="33"/>
  <c r="K298" i="33" s="1"/>
  <c r="J299" i="33"/>
  <c r="K299" i="33" s="1"/>
  <c r="J300" i="33"/>
  <c r="K300" i="33" s="1"/>
  <c r="J301" i="33"/>
  <c r="K301" i="33" s="1"/>
  <c r="J302" i="33"/>
  <c r="K302" i="33" s="1"/>
  <c r="J303" i="33"/>
  <c r="K303" i="33" s="1"/>
  <c r="J304" i="33"/>
  <c r="K304" i="33" s="1"/>
  <c r="J305" i="33"/>
  <c r="K305" i="33" s="1"/>
  <c r="J306" i="33"/>
  <c r="K306" i="33" s="1"/>
  <c r="J307" i="33"/>
  <c r="K307" i="33" s="1"/>
  <c r="J308" i="33"/>
  <c r="K308" i="33" s="1"/>
  <c r="J309" i="33"/>
  <c r="K309" i="33" s="1"/>
  <c r="J310" i="33"/>
  <c r="K310" i="33" s="1"/>
  <c r="J311" i="33"/>
  <c r="K311" i="33" s="1"/>
  <c r="J312" i="33"/>
  <c r="K312" i="33" s="1"/>
  <c r="J313" i="33"/>
  <c r="K313" i="33" s="1"/>
  <c r="J314" i="33"/>
  <c r="K314" i="33" s="1"/>
  <c r="J315" i="33"/>
  <c r="K315" i="33" s="1"/>
  <c r="J316" i="33"/>
  <c r="K316" i="33" s="1"/>
  <c r="J317" i="33"/>
  <c r="K317" i="33" s="1"/>
  <c r="J318" i="33"/>
  <c r="K318" i="33" s="1"/>
  <c r="J319" i="33"/>
  <c r="K319" i="33" s="1"/>
  <c r="J320" i="33"/>
  <c r="K320" i="33" s="1"/>
  <c r="J321" i="33"/>
  <c r="K321" i="33" s="1"/>
  <c r="J322" i="33"/>
  <c r="K322" i="33" s="1"/>
  <c r="J323" i="33"/>
  <c r="K323" i="33" s="1"/>
  <c r="J324" i="33"/>
  <c r="K324" i="33" s="1"/>
  <c r="J325" i="33"/>
  <c r="K325" i="33" s="1"/>
  <c r="J326" i="33"/>
  <c r="K326" i="33" s="1"/>
  <c r="J327" i="33"/>
  <c r="K327" i="33" s="1"/>
  <c r="J328" i="33"/>
  <c r="K328" i="33" s="1"/>
  <c r="J329" i="33"/>
  <c r="K329" i="33" s="1"/>
  <c r="J330" i="33"/>
  <c r="K330" i="33" s="1"/>
  <c r="J331" i="33"/>
  <c r="K331" i="33" s="1"/>
  <c r="J332" i="33"/>
  <c r="K332" i="33" s="1"/>
  <c r="J333" i="33"/>
  <c r="K333" i="33" s="1"/>
  <c r="J334" i="33"/>
  <c r="K334" i="33" s="1"/>
  <c r="J335" i="33"/>
  <c r="K335" i="33" s="1"/>
  <c r="J336" i="33"/>
  <c r="K336" i="33" s="1"/>
  <c r="J337" i="33"/>
  <c r="K337" i="33" s="1"/>
  <c r="J338" i="33"/>
  <c r="K338" i="33" s="1"/>
  <c r="J339" i="33"/>
  <c r="K339" i="33" s="1"/>
  <c r="J340" i="33"/>
  <c r="K340" i="33" s="1"/>
  <c r="J341" i="33"/>
  <c r="K341" i="33" s="1"/>
  <c r="J342" i="33"/>
  <c r="K342" i="33" s="1"/>
  <c r="J343" i="33"/>
  <c r="K343" i="33" s="1"/>
  <c r="J344" i="33"/>
  <c r="K344" i="33" s="1"/>
  <c r="J345" i="33"/>
  <c r="K345" i="33" s="1"/>
  <c r="J346" i="33"/>
  <c r="K346" i="33" s="1"/>
  <c r="J347" i="33"/>
  <c r="K347" i="33" s="1"/>
  <c r="J348" i="33"/>
  <c r="K348" i="33" s="1"/>
  <c r="J349" i="33"/>
  <c r="K349" i="33" s="1"/>
  <c r="J350" i="33"/>
  <c r="K350" i="33" s="1"/>
  <c r="J351" i="33"/>
  <c r="K351" i="33" s="1"/>
  <c r="J352" i="33"/>
  <c r="K352" i="33" s="1"/>
  <c r="J353" i="33"/>
  <c r="K353" i="33" s="1"/>
  <c r="J354" i="33"/>
  <c r="K354" i="33" s="1"/>
  <c r="J355" i="33"/>
  <c r="K355" i="33" s="1"/>
  <c r="J356" i="33"/>
  <c r="K356" i="33" s="1"/>
  <c r="J357" i="33"/>
  <c r="K357" i="33" s="1"/>
  <c r="J358" i="33"/>
  <c r="K358" i="33" s="1"/>
  <c r="J359" i="33"/>
  <c r="K359" i="33" s="1"/>
  <c r="J360" i="33"/>
  <c r="K360" i="33" s="1"/>
  <c r="J361" i="33"/>
  <c r="K361" i="33" s="1"/>
  <c r="J362" i="33"/>
  <c r="K362" i="33" s="1"/>
  <c r="J363" i="33"/>
  <c r="K363" i="33" s="1"/>
  <c r="J364" i="33"/>
  <c r="K364" i="33" s="1"/>
  <c r="J365" i="33"/>
  <c r="K365" i="33" s="1"/>
  <c r="J366" i="33"/>
  <c r="K366" i="33" s="1"/>
  <c r="J367" i="33"/>
  <c r="K367" i="33" s="1"/>
  <c r="J368" i="33"/>
  <c r="K368" i="33" s="1"/>
  <c r="J369" i="33"/>
  <c r="K369" i="33" s="1"/>
  <c r="J370" i="33"/>
  <c r="K370" i="33" s="1"/>
  <c r="J371" i="33"/>
  <c r="K371" i="33" s="1"/>
  <c r="J372" i="33"/>
  <c r="K372" i="33" s="1"/>
  <c r="J373" i="33"/>
  <c r="K373" i="33" s="1"/>
  <c r="J374" i="33"/>
  <c r="K374" i="33" s="1"/>
  <c r="J375" i="33"/>
  <c r="K375" i="33" s="1"/>
  <c r="J376" i="33"/>
  <c r="K376" i="33" s="1"/>
  <c r="J377" i="33"/>
  <c r="K377" i="33" s="1"/>
  <c r="J378" i="33"/>
  <c r="K378" i="33" s="1"/>
  <c r="J379" i="33"/>
  <c r="K379" i="33" s="1"/>
  <c r="J380" i="33"/>
  <c r="K380" i="33" s="1"/>
  <c r="J381" i="33"/>
  <c r="K381" i="33" s="1"/>
  <c r="J382" i="33"/>
  <c r="K382" i="33" s="1"/>
  <c r="J383" i="33"/>
  <c r="K383" i="33" s="1"/>
  <c r="J384" i="33"/>
  <c r="K384" i="33" s="1"/>
  <c r="J385" i="33"/>
  <c r="K385" i="33" s="1"/>
  <c r="J386" i="33"/>
  <c r="K386" i="33" s="1"/>
  <c r="J387" i="33"/>
  <c r="K387" i="33" s="1"/>
  <c r="J388" i="33"/>
  <c r="K388" i="33" s="1"/>
  <c r="J389" i="33"/>
  <c r="K389" i="33" s="1"/>
  <c r="J390" i="33"/>
  <c r="K390" i="33" s="1"/>
  <c r="J391" i="33"/>
  <c r="K391" i="33" s="1"/>
  <c r="J392" i="33"/>
  <c r="K392" i="33" s="1"/>
  <c r="J393" i="33"/>
  <c r="K393" i="33" s="1"/>
  <c r="J394" i="33"/>
  <c r="K394" i="33" s="1"/>
  <c r="J395" i="33"/>
  <c r="K395" i="33" s="1"/>
  <c r="J396" i="33"/>
  <c r="K396" i="33" s="1"/>
  <c r="J397" i="33"/>
  <c r="K397" i="33" s="1"/>
  <c r="J398" i="33"/>
  <c r="K398" i="33" s="1"/>
  <c r="J399" i="33"/>
  <c r="K399" i="33" s="1"/>
  <c r="J400" i="33"/>
  <c r="K400" i="33" s="1"/>
  <c r="J401" i="33"/>
  <c r="K401" i="33" s="1"/>
  <c r="J402" i="33"/>
  <c r="K402" i="33" s="1"/>
  <c r="J403" i="33"/>
  <c r="K403" i="33" s="1"/>
  <c r="J404" i="33"/>
  <c r="K404" i="33" s="1"/>
  <c r="J405" i="33"/>
  <c r="K405" i="33" s="1"/>
  <c r="J406" i="33"/>
  <c r="K406" i="33" s="1"/>
  <c r="J407" i="33"/>
  <c r="K407" i="33" s="1"/>
  <c r="J408" i="33"/>
  <c r="K408" i="33" s="1"/>
  <c r="J409" i="33"/>
  <c r="K409" i="33" s="1"/>
  <c r="J410" i="33"/>
  <c r="K410" i="33" s="1"/>
  <c r="J411" i="33"/>
  <c r="K411" i="33" s="1"/>
  <c r="J412" i="33"/>
  <c r="K412" i="33" s="1"/>
  <c r="J413" i="33"/>
  <c r="K413" i="33" s="1"/>
  <c r="J414" i="33"/>
  <c r="K414" i="33" s="1"/>
  <c r="J415" i="33"/>
  <c r="K415" i="33" s="1"/>
  <c r="J416" i="33"/>
  <c r="K416" i="33" s="1"/>
  <c r="J417" i="33"/>
  <c r="K417" i="33" s="1"/>
  <c r="J418" i="33"/>
  <c r="K418" i="33" s="1"/>
  <c r="J419" i="33"/>
  <c r="K419" i="33" s="1"/>
  <c r="J420" i="33"/>
  <c r="K420" i="33" s="1"/>
  <c r="J421" i="33"/>
  <c r="K421" i="33" s="1"/>
  <c r="J422" i="33"/>
  <c r="K422" i="33" s="1"/>
  <c r="J423" i="33"/>
  <c r="K423" i="33" s="1"/>
  <c r="J424" i="33"/>
  <c r="K424" i="33" s="1"/>
  <c r="J425" i="33"/>
  <c r="K425" i="33" s="1"/>
  <c r="J426" i="33"/>
  <c r="K426" i="33" s="1"/>
  <c r="J427" i="33"/>
  <c r="K427" i="33" s="1"/>
  <c r="J428" i="33"/>
  <c r="K428" i="33" s="1"/>
  <c r="J429" i="33"/>
  <c r="K429" i="33" s="1"/>
  <c r="J430" i="33"/>
  <c r="K430" i="33" s="1"/>
  <c r="J431" i="33"/>
  <c r="K431" i="33" s="1"/>
  <c r="J432" i="33"/>
  <c r="K432" i="33" s="1"/>
  <c r="J433" i="33"/>
  <c r="K433" i="33" s="1"/>
  <c r="J434" i="33"/>
  <c r="K434" i="33" s="1"/>
  <c r="J435" i="33"/>
  <c r="K435" i="33" s="1"/>
  <c r="J436" i="33"/>
  <c r="K436" i="33" s="1"/>
  <c r="J437" i="33"/>
  <c r="K437" i="33" s="1"/>
  <c r="J438" i="33"/>
  <c r="K438" i="33" s="1"/>
  <c r="J439" i="33"/>
  <c r="K439" i="33" s="1"/>
  <c r="J440" i="33"/>
  <c r="K440" i="33" s="1"/>
  <c r="J441" i="33"/>
  <c r="K441" i="33" s="1"/>
  <c r="J442" i="33"/>
  <c r="K442" i="33" s="1"/>
  <c r="J443" i="33"/>
  <c r="K443" i="33" s="1"/>
  <c r="J444" i="33"/>
  <c r="K444" i="33" s="1"/>
  <c r="J445" i="33"/>
  <c r="K445" i="33" s="1"/>
  <c r="J446" i="33"/>
  <c r="K446" i="33" s="1"/>
  <c r="J447" i="33"/>
  <c r="K447" i="33" s="1"/>
  <c r="J448" i="33"/>
  <c r="K448" i="33" s="1"/>
  <c r="J449" i="33"/>
  <c r="K449" i="33" s="1"/>
  <c r="J450" i="33"/>
  <c r="K450" i="33" s="1"/>
  <c r="J451" i="33"/>
  <c r="K451" i="33" s="1"/>
  <c r="J452" i="33"/>
  <c r="K452" i="33" s="1"/>
  <c r="J453" i="33"/>
  <c r="K453" i="33" s="1"/>
  <c r="J454" i="33"/>
  <c r="K454" i="33" s="1"/>
  <c r="J455" i="33"/>
  <c r="K455" i="33" s="1"/>
  <c r="J456" i="33"/>
  <c r="K456" i="33" s="1"/>
  <c r="J457" i="33"/>
  <c r="K457" i="33" s="1"/>
  <c r="J458" i="33"/>
  <c r="K458" i="33" s="1"/>
  <c r="J459" i="33"/>
  <c r="K459" i="33" s="1"/>
  <c r="J460" i="33"/>
  <c r="K460" i="33" s="1"/>
  <c r="J461" i="33"/>
  <c r="K461" i="33" s="1"/>
  <c r="J462" i="33"/>
  <c r="K462" i="33" s="1"/>
  <c r="J463" i="33"/>
  <c r="K463" i="33" s="1"/>
  <c r="J464" i="33"/>
  <c r="K464" i="33" s="1"/>
  <c r="J465" i="33"/>
  <c r="K465" i="33" s="1"/>
  <c r="J466" i="33"/>
  <c r="K466" i="33" s="1"/>
  <c r="J467" i="33"/>
  <c r="K467" i="33" s="1"/>
  <c r="J468" i="33"/>
  <c r="K468" i="33" s="1"/>
  <c r="J469" i="33"/>
  <c r="K469" i="33" s="1"/>
  <c r="J470" i="33"/>
  <c r="K470" i="33" s="1"/>
  <c r="J471" i="33"/>
  <c r="K471" i="33" s="1"/>
  <c r="J472" i="33"/>
  <c r="K472" i="33" s="1"/>
  <c r="J473" i="33"/>
  <c r="K473" i="33" s="1"/>
  <c r="J474" i="33"/>
  <c r="K474" i="33" s="1"/>
  <c r="J475" i="33"/>
  <c r="K475" i="33" s="1"/>
  <c r="J476" i="33"/>
  <c r="K476" i="33" s="1"/>
  <c r="J477" i="33"/>
  <c r="K477" i="33" s="1"/>
  <c r="J478" i="33"/>
  <c r="K478" i="33" s="1"/>
  <c r="J479" i="33"/>
  <c r="K479" i="33" s="1"/>
  <c r="J480" i="33"/>
  <c r="K480" i="33" s="1"/>
  <c r="J481" i="33"/>
  <c r="K481" i="33" s="1"/>
  <c r="J482" i="33"/>
  <c r="K482" i="33" s="1"/>
  <c r="J483" i="33"/>
  <c r="K483" i="33" s="1"/>
  <c r="J484" i="33"/>
  <c r="K484" i="33" s="1"/>
  <c r="J485" i="33"/>
  <c r="K485" i="33" s="1"/>
  <c r="J486" i="33"/>
  <c r="K486" i="33" s="1"/>
  <c r="J487" i="33"/>
  <c r="K487" i="33" s="1"/>
  <c r="J488" i="33"/>
  <c r="K488" i="33" s="1"/>
  <c r="J489" i="33"/>
  <c r="K489" i="33" s="1"/>
  <c r="J490" i="33"/>
  <c r="K490" i="33" s="1"/>
  <c r="J491" i="33"/>
  <c r="K491" i="33" s="1"/>
  <c r="J492" i="33"/>
  <c r="K492" i="33" s="1"/>
  <c r="J493" i="33"/>
  <c r="K493" i="33" s="1"/>
  <c r="J494" i="33"/>
  <c r="K494" i="33" s="1"/>
  <c r="J495" i="33"/>
  <c r="K495" i="33" s="1"/>
  <c r="J496" i="33"/>
  <c r="K496" i="33" s="1"/>
  <c r="J497" i="33"/>
  <c r="K497" i="33" s="1"/>
  <c r="J498" i="33"/>
  <c r="K498" i="33" s="1"/>
  <c r="J499" i="33"/>
  <c r="K499" i="33" s="1"/>
  <c r="J500" i="33"/>
  <c r="K500" i="33" s="1"/>
  <c r="J501" i="33"/>
  <c r="K501" i="33" s="1"/>
  <c r="J502" i="33"/>
  <c r="K502" i="33" s="1"/>
  <c r="J503" i="33"/>
  <c r="K503" i="33" s="1"/>
  <c r="J504" i="33"/>
  <c r="K504" i="33" s="1"/>
  <c r="J505" i="33"/>
  <c r="K505" i="33" s="1"/>
  <c r="J506" i="33"/>
  <c r="K506" i="33" s="1"/>
  <c r="J507" i="33"/>
  <c r="K507" i="33" s="1"/>
  <c r="J508" i="33"/>
  <c r="K508" i="33" s="1"/>
  <c r="J509" i="33"/>
  <c r="K509" i="33" s="1"/>
  <c r="J510" i="33"/>
  <c r="K510" i="33" s="1"/>
  <c r="J511" i="33"/>
  <c r="K511" i="33" s="1"/>
  <c r="J512" i="33"/>
  <c r="K512" i="33" s="1"/>
  <c r="J513" i="33"/>
  <c r="K513" i="33" s="1"/>
  <c r="J514" i="33"/>
  <c r="K514" i="33" s="1"/>
  <c r="J515" i="33"/>
  <c r="K515" i="33" s="1"/>
  <c r="J516" i="33"/>
  <c r="K516" i="33" s="1"/>
  <c r="J517" i="33"/>
  <c r="K517" i="33" s="1"/>
  <c r="J518" i="33"/>
  <c r="K518" i="33" s="1"/>
  <c r="J519" i="33"/>
  <c r="K519" i="33" s="1"/>
  <c r="J520" i="33"/>
  <c r="K520" i="33" s="1"/>
  <c r="J521" i="33"/>
  <c r="K521" i="33" s="1"/>
  <c r="J522" i="33"/>
  <c r="K522" i="33" s="1"/>
  <c r="J523" i="33"/>
  <c r="K523" i="33" s="1"/>
  <c r="J524" i="33"/>
  <c r="K524" i="33" s="1"/>
  <c r="J525" i="33"/>
  <c r="K525" i="33" s="1"/>
  <c r="J526" i="33"/>
  <c r="K526" i="33" s="1"/>
  <c r="J527" i="33"/>
  <c r="K527" i="33" s="1"/>
  <c r="J528" i="33"/>
  <c r="K528" i="33" s="1"/>
  <c r="J529" i="33"/>
  <c r="K529" i="33" s="1"/>
  <c r="J530" i="33"/>
  <c r="K530" i="33" s="1"/>
  <c r="J531" i="33"/>
  <c r="K531" i="33" s="1"/>
  <c r="J532" i="33"/>
  <c r="K532" i="33" s="1"/>
  <c r="J533" i="33"/>
  <c r="K533" i="33" s="1"/>
  <c r="J534" i="33"/>
  <c r="K534" i="33" s="1"/>
  <c r="J535" i="33"/>
  <c r="K535" i="33" s="1"/>
  <c r="J536" i="33"/>
  <c r="K536" i="33" s="1"/>
  <c r="J537" i="33"/>
  <c r="K537" i="33" s="1"/>
  <c r="J538" i="33"/>
  <c r="K538" i="33" s="1"/>
  <c r="J539" i="33"/>
  <c r="K539" i="33" s="1"/>
  <c r="J540" i="33"/>
  <c r="K540" i="33" s="1"/>
  <c r="J541" i="33"/>
  <c r="K541" i="33" s="1"/>
  <c r="J542" i="33"/>
  <c r="K542" i="33" s="1"/>
  <c r="J543" i="33"/>
  <c r="K543" i="33" s="1"/>
  <c r="J544" i="33"/>
  <c r="K544" i="33" s="1"/>
  <c r="J545" i="33"/>
  <c r="K545" i="33" s="1"/>
  <c r="J546" i="33"/>
  <c r="K546" i="33" s="1"/>
  <c r="J547" i="33"/>
  <c r="K547" i="33" s="1"/>
  <c r="J548" i="33"/>
  <c r="K548" i="33" s="1"/>
  <c r="J549" i="33"/>
  <c r="K549" i="33" s="1"/>
  <c r="J550" i="33"/>
  <c r="K550" i="33" s="1"/>
  <c r="J551" i="33"/>
  <c r="K551" i="33" s="1"/>
  <c r="J552" i="33"/>
  <c r="K552" i="33" s="1"/>
  <c r="J553" i="33"/>
  <c r="K553" i="33" s="1"/>
  <c r="J554" i="33"/>
  <c r="K554" i="33" s="1"/>
  <c r="J555" i="33"/>
  <c r="K555" i="33" s="1"/>
  <c r="J556" i="33"/>
  <c r="K556" i="33" s="1"/>
  <c r="J557" i="33"/>
  <c r="K557" i="33" s="1"/>
  <c r="J558" i="33"/>
  <c r="K558" i="33" s="1"/>
  <c r="J559" i="33"/>
  <c r="K559" i="33" s="1"/>
  <c r="J560" i="33"/>
  <c r="K560" i="33" s="1"/>
  <c r="J561" i="33"/>
  <c r="K561" i="33" s="1"/>
  <c r="J562" i="33"/>
  <c r="K562" i="33" s="1"/>
  <c r="J563" i="33"/>
  <c r="K563" i="33" s="1"/>
  <c r="J564" i="33"/>
  <c r="K564" i="33" s="1"/>
  <c r="J565" i="33"/>
  <c r="K565" i="33" s="1"/>
  <c r="J566" i="33"/>
  <c r="K566" i="33" s="1"/>
  <c r="J567" i="33"/>
  <c r="K567" i="33" s="1"/>
  <c r="J568" i="33"/>
  <c r="K568" i="33" s="1"/>
  <c r="J569" i="33"/>
  <c r="K569" i="33" s="1"/>
  <c r="J570" i="33"/>
  <c r="K570" i="33" s="1"/>
  <c r="J571" i="33"/>
  <c r="K571" i="33" s="1"/>
  <c r="J572" i="33"/>
  <c r="K572" i="33" s="1"/>
  <c r="J573" i="33"/>
  <c r="K573" i="33" s="1"/>
  <c r="J574" i="33"/>
  <c r="K574" i="33" s="1"/>
  <c r="J575" i="33"/>
  <c r="K575" i="33" s="1"/>
  <c r="J576" i="33"/>
  <c r="K576" i="33" s="1"/>
  <c r="J577" i="33"/>
  <c r="K577" i="33" s="1"/>
  <c r="J578" i="33"/>
  <c r="K578" i="33" s="1"/>
  <c r="J579" i="33"/>
  <c r="K579" i="33" s="1"/>
  <c r="J580" i="33"/>
  <c r="K580" i="33" s="1"/>
  <c r="J581" i="33"/>
  <c r="K581" i="33" s="1"/>
  <c r="J582" i="33"/>
  <c r="K582" i="33" s="1"/>
  <c r="J583" i="33"/>
  <c r="K583" i="33" s="1"/>
  <c r="J584" i="33"/>
  <c r="K584" i="33" s="1"/>
  <c r="J585" i="33"/>
  <c r="K585" i="33" s="1"/>
  <c r="J586" i="33"/>
  <c r="K586" i="33" s="1"/>
  <c r="J587" i="33"/>
  <c r="K587" i="33" s="1"/>
  <c r="J588" i="33"/>
  <c r="K588" i="33" s="1"/>
  <c r="J589" i="33"/>
  <c r="K589" i="33" s="1"/>
  <c r="J590" i="33"/>
  <c r="K590" i="33" s="1"/>
  <c r="J591" i="33"/>
  <c r="K591" i="33" s="1"/>
  <c r="J592" i="33"/>
  <c r="K592" i="33" s="1"/>
  <c r="J593" i="33"/>
  <c r="K593" i="33" s="1"/>
  <c r="J594" i="33"/>
  <c r="K594" i="33" s="1"/>
  <c r="J595" i="33"/>
  <c r="K595" i="33" s="1"/>
  <c r="J596" i="33"/>
  <c r="K596" i="33" s="1"/>
  <c r="J597" i="33"/>
  <c r="K597" i="33" s="1"/>
  <c r="J598" i="33"/>
  <c r="K598" i="33" s="1"/>
  <c r="J599" i="33"/>
  <c r="K599" i="33" s="1"/>
  <c r="J600" i="33"/>
  <c r="K600" i="33" s="1"/>
  <c r="J601" i="33"/>
  <c r="K601" i="33" s="1"/>
  <c r="J602" i="33"/>
  <c r="K602" i="33" s="1"/>
  <c r="J603" i="33"/>
  <c r="K603" i="33" s="1"/>
  <c r="J604" i="33"/>
  <c r="K604" i="33" s="1"/>
  <c r="J605" i="33"/>
  <c r="K605" i="33" s="1"/>
  <c r="J606" i="33"/>
  <c r="K606" i="33" s="1"/>
  <c r="J607" i="33"/>
  <c r="K607" i="33" s="1"/>
  <c r="J608" i="33"/>
  <c r="K608" i="33" s="1"/>
  <c r="J609" i="33"/>
  <c r="K609" i="33" s="1"/>
  <c r="J610" i="33"/>
  <c r="K610" i="33" s="1"/>
  <c r="J611" i="33"/>
  <c r="K611" i="33" s="1"/>
  <c r="J612" i="33"/>
  <c r="K612" i="33" s="1"/>
  <c r="J613" i="33"/>
  <c r="K613" i="33" s="1"/>
  <c r="J614" i="33"/>
  <c r="K614" i="33" s="1"/>
  <c r="J615" i="33"/>
  <c r="K615" i="33" s="1"/>
  <c r="J616" i="33"/>
  <c r="K616" i="33" s="1"/>
  <c r="J617" i="33"/>
  <c r="K617" i="33" s="1"/>
  <c r="J618" i="33"/>
  <c r="K618" i="33" s="1"/>
  <c r="J619" i="33"/>
  <c r="K619" i="33" s="1"/>
  <c r="J620" i="33"/>
  <c r="K620" i="33" s="1"/>
  <c r="J621" i="33"/>
  <c r="K621" i="33" s="1"/>
  <c r="J622" i="33"/>
  <c r="K622" i="33" s="1"/>
  <c r="J623" i="33"/>
  <c r="K623" i="33" s="1"/>
  <c r="J624" i="33"/>
  <c r="K624" i="33" s="1"/>
  <c r="J625" i="33"/>
  <c r="K625" i="33" s="1"/>
  <c r="J626" i="33"/>
  <c r="K626" i="33" s="1"/>
  <c r="J627" i="33"/>
  <c r="K627" i="33" s="1"/>
  <c r="J628" i="33"/>
  <c r="K628" i="33" s="1"/>
  <c r="J629" i="33"/>
  <c r="K629" i="33" s="1"/>
  <c r="J630" i="33"/>
  <c r="K630" i="33" s="1"/>
  <c r="J631" i="33"/>
  <c r="K631" i="33" s="1"/>
  <c r="J632" i="33"/>
  <c r="K632" i="33" s="1"/>
  <c r="J633" i="33"/>
  <c r="K633" i="33" s="1"/>
  <c r="J634" i="33"/>
  <c r="K634" i="33" s="1"/>
  <c r="J635" i="33"/>
  <c r="K635" i="33" s="1"/>
  <c r="J636" i="33"/>
  <c r="K636" i="33" s="1"/>
  <c r="J637" i="33"/>
  <c r="K637" i="33" s="1"/>
  <c r="J638" i="33"/>
  <c r="K638" i="33" s="1"/>
  <c r="J639" i="33"/>
  <c r="K639" i="33" s="1"/>
  <c r="J640" i="33"/>
  <c r="K640" i="33" s="1"/>
  <c r="J641" i="33"/>
  <c r="K641" i="33" s="1"/>
  <c r="J642" i="33"/>
  <c r="K642" i="33" s="1"/>
  <c r="J643" i="33"/>
  <c r="K643" i="33" s="1"/>
  <c r="J644" i="33"/>
  <c r="K644" i="33" s="1"/>
  <c r="J645" i="33"/>
  <c r="K645" i="33" s="1"/>
  <c r="J646" i="33"/>
  <c r="K646" i="33" s="1"/>
  <c r="J647" i="33"/>
  <c r="K647" i="33" s="1"/>
  <c r="J648" i="33"/>
  <c r="K648" i="33" s="1"/>
  <c r="J649" i="33"/>
  <c r="K649" i="33" s="1"/>
  <c r="J650" i="33"/>
  <c r="K650" i="33" s="1"/>
  <c r="J651" i="33"/>
  <c r="K651" i="33" s="1"/>
  <c r="J652" i="33"/>
  <c r="K652" i="33" s="1"/>
  <c r="J653" i="33"/>
  <c r="K653" i="33" s="1"/>
  <c r="J654" i="33"/>
  <c r="K654" i="33" s="1"/>
  <c r="J655" i="33"/>
  <c r="K655" i="33" s="1"/>
  <c r="J656" i="33"/>
  <c r="K656" i="33" s="1"/>
  <c r="J657" i="33"/>
  <c r="K657" i="33" s="1"/>
  <c r="J658" i="33"/>
  <c r="K658" i="33" s="1"/>
  <c r="J659" i="33"/>
  <c r="K659" i="33" s="1"/>
  <c r="J660" i="33"/>
  <c r="K660" i="33" s="1"/>
  <c r="J661" i="33"/>
  <c r="K661" i="33" s="1"/>
  <c r="J662" i="33"/>
  <c r="K662" i="33" s="1"/>
  <c r="J663" i="33"/>
  <c r="K663" i="33" s="1"/>
  <c r="J664" i="33"/>
  <c r="K664" i="33" s="1"/>
  <c r="J665" i="33"/>
  <c r="K665" i="33" s="1"/>
  <c r="J666" i="33"/>
  <c r="K666" i="33" s="1"/>
  <c r="J667" i="33"/>
  <c r="K667" i="33" s="1"/>
  <c r="J668" i="33"/>
  <c r="K668" i="33" s="1"/>
  <c r="J669" i="33"/>
  <c r="K669" i="33" s="1"/>
  <c r="J670" i="33"/>
  <c r="K670" i="33" s="1"/>
  <c r="J671" i="33"/>
  <c r="K671" i="33" s="1"/>
  <c r="J672" i="33"/>
  <c r="K672" i="33" s="1"/>
  <c r="J673" i="33"/>
  <c r="K673" i="33" s="1"/>
  <c r="J674" i="33"/>
  <c r="K674" i="33" s="1"/>
  <c r="J675" i="33"/>
  <c r="K675" i="33" s="1"/>
  <c r="J676" i="33"/>
  <c r="K676" i="33" s="1"/>
  <c r="J677" i="33"/>
  <c r="K677" i="33" s="1"/>
  <c r="J678" i="33"/>
  <c r="K678" i="33" s="1"/>
  <c r="J679" i="33"/>
  <c r="K679" i="33" s="1"/>
  <c r="J680" i="33"/>
  <c r="K680" i="33" s="1"/>
  <c r="J681" i="33"/>
  <c r="K681" i="33" s="1"/>
  <c r="J682" i="33"/>
  <c r="K682" i="33" s="1"/>
  <c r="J683" i="33"/>
  <c r="K683" i="33" s="1"/>
  <c r="J684" i="33"/>
  <c r="K684" i="33" s="1"/>
  <c r="J685" i="33"/>
  <c r="K685" i="33" s="1"/>
  <c r="J686" i="33"/>
  <c r="K686" i="33" s="1"/>
  <c r="J687" i="33"/>
  <c r="K687" i="33" s="1"/>
  <c r="J688" i="33"/>
  <c r="K688" i="33" s="1"/>
  <c r="J689" i="33"/>
  <c r="K689" i="33" s="1"/>
  <c r="J690" i="33"/>
  <c r="K690" i="33" s="1"/>
  <c r="J691" i="33"/>
  <c r="K691" i="33" s="1"/>
  <c r="J692" i="33"/>
  <c r="K692" i="33" s="1"/>
  <c r="J693" i="33"/>
  <c r="K693" i="33" s="1"/>
  <c r="J694" i="33"/>
  <c r="K694" i="33" s="1"/>
  <c r="J695" i="33"/>
  <c r="K695" i="33" s="1"/>
  <c r="J696" i="33"/>
  <c r="K696" i="33" s="1"/>
  <c r="J697" i="33"/>
  <c r="K697" i="33" s="1"/>
  <c r="J698" i="33"/>
  <c r="K698" i="33" s="1"/>
  <c r="J699" i="33"/>
  <c r="K699" i="33" s="1"/>
  <c r="J700" i="33"/>
  <c r="K700" i="33" s="1"/>
  <c r="J701" i="33"/>
  <c r="K701" i="33" s="1"/>
  <c r="J702" i="33"/>
  <c r="K702" i="33" s="1"/>
  <c r="J703" i="33"/>
  <c r="K703" i="33" s="1"/>
  <c r="J704" i="33"/>
  <c r="K704" i="33" s="1"/>
  <c r="J705" i="33"/>
  <c r="K705" i="33" s="1"/>
  <c r="J706" i="33"/>
  <c r="K706" i="33" s="1"/>
  <c r="J707" i="33"/>
  <c r="K707" i="33" s="1"/>
  <c r="J708" i="33"/>
  <c r="K708" i="33" s="1"/>
  <c r="J709" i="33"/>
  <c r="K709" i="33" s="1"/>
  <c r="J710" i="33"/>
  <c r="K710" i="33" s="1"/>
  <c r="J711" i="33"/>
  <c r="K711" i="33" s="1"/>
  <c r="J712" i="33"/>
  <c r="K712" i="33" s="1"/>
  <c r="J713" i="33"/>
  <c r="K713" i="33" s="1"/>
  <c r="J714" i="33"/>
  <c r="K714" i="33" s="1"/>
  <c r="J715" i="33"/>
  <c r="K715" i="33" s="1"/>
  <c r="J716" i="33"/>
  <c r="K716" i="33" s="1"/>
  <c r="J717" i="33"/>
  <c r="K717" i="33" s="1"/>
  <c r="J718" i="33"/>
  <c r="K718" i="33" s="1"/>
  <c r="J719" i="33"/>
  <c r="K719" i="33" s="1"/>
  <c r="J720" i="33"/>
  <c r="K720" i="33" s="1"/>
  <c r="J721" i="33"/>
  <c r="K721" i="33" s="1"/>
  <c r="J722" i="33"/>
  <c r="K722" i="33" s="1"/>
  <c r="J723" i="33"/>
  <c r="K723" i="33" s="1"/>
  <c r="J724" i="33"/>
  <c r="K724" i="33" s="1"/>
  <c r="J725" i="33"/>
  <c r="K725" i="33" s="1"/>
  <c r="J726" i="33"/>
  <c r="K726" i="33" s="1"/>
  <c r="J727" i="33"/>
  <c r="K727" i="33" s="1"/>
  <c r="J728" i="33"/>
  <c r="K728" i="33" s="1"/>
  <c r="J729" i="33"/>
  <c r="K729" i="33" s="1"/>
  <c r="J730" i="33"/>
  <c r="K730" i="33" s="1"/>
  <c r="J731" i="33"/>
  <c r="K731" i="33" s="1"/>
  <c r="J732" i="33"/>
  <c r="K732" i="33" s="1"/>
  <c r="J733" i="33"/>
  <c r="K733" i="33" s="1"/>
  <c r="J734" i="33"/>
  <c r="K734" i="33" s="1"/>
  <c r="J735" i="33"/>
  <c r="K735" i="33" s="1"/>
  <c r="J736" i="33"/>
  <c r="K736" i="33" s="1"/>
  <c r="J737" i="33"/>
  <c r="K737" i="33" s="1"/>
  <c r="J738" i="33"/>
  <c r="K738" i="33" s="1"/>
  <c r="J739" i="33"/>
  <c r="K739" i="33" s="1"/>
  <c r="J740" i="33"/>
  <c r="K740" i="33" s="1"/>
  <c r="J741" i="33"/>
  <c r="K741" i="33" s="1"/>
  <c r="J742" i="33"/>
  <c r="K742" i="33" s="1"/>
  <c r="J743" i="33"/>
  <c r="K743" i="33" s="1"/>
  <c r="J744" i="33"/>
  <c r="K744" i="33" s="1"/>
  <c r="J745" i="33"/>
  <c r="K745" i="33" s="1"/>
  <c r="J746" i="33"/>
  <c r="K746" i="33" s="1"/>
  <c r="J747" i="33"/>
  <c r="K747" i="33" s="1"/>
  <c r="J748" i="33"/>
  <c r="K748" i="33" s="1"/>
  <c r="J749" i="33"/>
  <c r="K749" i="33" s="1"/>
  <c r="J750" i="33"/>
  <c r="K750" i="33" s="1"/>
  <c r="J751" i="33"/>
  <c r="K751" i="33" s="1"/>
  <c r="J752" i="33"/>
  <c r="K752" i="33" s="1"/>
  <c r="J753" i="33"/>
  <c r="K753" i="33" s="1"/>
  <c r="J754" i="33"/>
  <c r="K754" i="33" s="1"/>
  <c r="J755" i="33"/>
  <c r="K755" i="33" s="1"/>
  <c r="J756" i="33"/>
  <c r="K756" i="33" s="1"/>
  <c r="J757" i="33"/>
  <c r="K757" i="33" s="1"/>
  <c r="J758" i="33"/>
  <c r="K758" i="33" s="1"/>
  <c r="J759" i="33"/>
  <c r="K759" i="33" s="1"/>
  <c r="J760" i="33"/>
  <c r="K760" i="33" s="1"/>
  <c r="J761" i="33"/>
  <c r="K761" i="33" s="1"/>
  <c r="J762" i="33"/>
  <c r="K762" i="33" s="1"/>
  <c r="J763" i="33"/>
  <c r="K763" i="33" s="1"/>
  <c r="J764" i="33"/>
  <c r="K764" i="33" s="1"/>
  <c r="J765" i="33"/>
  <c r="K765" i="33" s="1"/>
  <c r="J766" i="33"/>
  <c r="K766" i="33" s="1"/>
  <c r="J767" i="33"/>
  <c r="K767" i="33" s="1"/>
  <c r="J768" i="33"/>
  <c r="K768" i="33" s="1"/>
  <c r="J769" i="33"/>
  <c r="K769" i="33" s="1"/>
  <c r="J770" i="33"/>
  <c r="K770" i="33" s="1"/>
  <c r="J771" i="33"/>
  <c r="K771" i="33" s="1"/>
  <c r="J772" i="33"/>
  <c r="K772" i="33" s="1"/>
  <c r="J773" i="33"/>
  <c r="K773" i="33" s="1"/>
  <c r="J774" i="33"/>
  <c r="K774" i="33" s="1"/>
  <c r="J775" i="33"/>
  <c r="K775" i="33" s="1"/>
  <c r="J776" i="33"/>
  <c r="K776" i="33" s="1"/>
  <c r="J777" i="33"/>
  <c r="K777" i="33" s="1"/>
  <c r="J778" i="33"/>
  <c r="K778" i="33" s="1"/>
  <c r="J779" i="33"/>
  <c r="K779" i="33" s="1"/>
  <c r="J780" i="33"/>
  <c r="K780" i="33" s="1"/>
  <c r="J781" i="33"/>
  <c r="K781" i="33" s="1"/>
  <c r="J782" i="33"/>
  <c r="K782" i="33" s="1"/>
  <c r="J783" i="33"/>
  <c r="K783" i="33" s="1"/>
  <c r="J784" i="33"/>
  <c r="K784" i="33" s="1"/>
  <c r="J785" i="33"/>
  <c r="K785" i="33" s="1"/>
  <c r="J786" i="33"/>
  <c r="K786" i="33" s="1"/>
  <c r="J787" i="33"/>
  <c r="K787" i="33" s="1"/>
  <c r="J788" i="33"/>
  <c r="K788" i="33" s="1"/>
  <c r="J789" i="33"/>
  <c r="K789" i="33" s="1"/>
  <c r="J790" i="33"/>
  <c r="K790" i="33" s="1"/>
  <c r="J791" i="33"/>
  <c r="K791" i="33" s="1"/>
  <c r="J792" i="33"/>
  <c r="K792" i="33" s="1"/>
  <c r="J793" i="33"/>
  <c r="K793" i="33" s="1"/>
  <c r="J794" i="33"/>
  <c r="K794" i="33" s="1"/>
  <c r="J795" i="33"/>
  <c r="K795" i="33" s="1"/>
  <c r="J796" i="33"/>
  <c r="K796" i="33" s="1"/>
  <c r="J797" i="33"/>
  <c r="K797" i="33" s="1"/>
  <c r="J798" i="33"/>
  <c r="K798" i="33" s="1"/>
  <c r="J799" i="33"/>
  <c r="K799" i="33" s="1"/>
  <c r="J800" i="33"/>
  <c r="K800" i="33" s="1"/>
  <c r="J801" i="33"/>
  <c r="K801" i="33" s="1"/>
  <c r="J802" i="33"/>
  <c r="K802" i="33" s="1"/>
  <c r="J803" i="33"/>
  <c r="K803" i="33" s="1"/>
  <c r="J804" i="33"/>
  <c r="K804" i="33" s="1"/>
  <c r="J805" i="33"/>
  <c r="K805" i="33" s="1"/>
  <c r="J806" i="33"/>
  <c r="K806" i="33" s="1"/>
  <c r="J807" i="33"/>
  <c r="K807" i="33" s="1"/>
  <c r="J808" i="33"/>
  <c r="K808" i="33" s="1"/>
  <c r="J809" i="33"/>
  <c r="K809" i="33" s="1"/>
  <c r="J810" i="33"/>
  <c r="K810" i="33" s="1"/>
  <c r="J811" i="33"/>
  <c r="K811" i="33" s="1"/>
  <c r="J812" i="33"/>
  <c r="K812" i="33" s="1"/>
  <c r="J813" i="33"/>
  <c r="K813" i="33" s="1"/>
  <c r="J814" i="33"/>
  <c r="K814" i="33" s="1"/>
  <c r="J815" i="33"/>
  <c r="K815" i="33" s="1"/>
  <c r="J816" i="33"/>
  <c r="K816" i="33" s="1"/>
  <c r="J817" i="33"/>
  <c r="K817" i="33" s="1"/>
  <c r="J818" i="33"/>
  <c r="K818" i="33" s="1"/>
  <c r="J819" i="33"/>
  <c r="K819" i="33" s="1"/>
  <c r="J820" i="33"/>
  <c r="K820" i="33" s="1"/>
  <c r="J821" i="33"/>
  <c r="K821" i="33" s="1"/>
  <c r="J822" i="33"/>
  <c r="K822" i="33" s="1"/>
  <c r="J823" i="33"/>
  <c r="K823" i="33" s="1"/>
  <c r="J824" i="33"/>
  <c r="K824" i="33" s="1"/>
  <c r="J825" i="33"/>
  <c r="K825" i="33" s="1"/>
  <c r="J826" i="33"/>
  <c r="K826" i="33" s="1"/>
  <c r="J827" i="33"/>
  <c r="K827" i="33" s="1"/>
  <c r="J828" i="33"/>
  <c r="K828" i="33" s="1"/>
  <c r="J829" i="33"/>
  <c r="K829" i="33" s="1"/>
  <c r="J830" i="33"/>
  <c r="K830" i="33" s="1"/>
  <c r="J831" i="33"/>
  <c r="K831" i="33" s="1"/>
  <c r="J832" i="33"/>
  <c r="K832" i="33" s="1"/>
  <c r="J833" i="33"/>
  <c r="K833" i="33" s="1"/>
  <c r="J834" i="33"/>
  <c r="K834" i="33" s="1"/>
  <c r="J835" i="33"/>
  <c r="K835" i="33" s="1"/>
  <c r="J836" i="33"/>
  <c r="K836" i="33" s="1"/>
  <c r="J837" i="33"/>
  <c r="K837" i="33" s="1"/>
  <c r="J838" i="33"/>
  <c r="K838" i="33" s="1"/>
  <c r="J839" i="33"/>
  <c r="K839" i="33" s="1"/>
  <c r="J840" i="33"/>
  <c r="K840" i="33" s="1"/>
  <c r="J841" i="33"/>
  <c r="K841" i="33" s="1"/>
  <c r="J842" i="33"/>
  <c r="K842" i="33" s="1"/>
  <c r="J843" i="33"/>
  <c r="K843" i="33" s="1"/>
  <c r="J844" i="33"/>
  <c r="K844" i="33" s="1"/>
  <c r="J845" i="33"/>
  <c r="K845" i="33" s="1"/>
  <c r="J846" i="33"/>
  <c r="K846" i="33" s="1"/>
  <c r="J847" i="33"/>
  <c r="K847" i="33" s="1"/>
  <c r="J848" i="33"/>
  <c r="K848" i="33" s="1"/>
  <c r="J849" i="33"/>
  <c r="K849" i="33" s="1"/>
  <c r="J850" i="33"/>
  <c r="K850" i="33" s="1"/>
  <c r="J851" i="33"/>
  <c r="K851" i="33" s="1"/>
  <c r="J852" i="33"/>
  <c r="K852" i="33" s="1"/>
  <c r="J853" i="33"/>
  <c r="K853" i="33" s="1"/>
  <c r="J854" i="33"/>
  <c r="K854" i="33" s="1"/>
  <c r="J855" i="33"/>
  <c r="K855" i="33" s="1"/>
  <c r="J856" i="33"/>
  <c r="K856" i="33" s="1"/>
  <c r="J857" i="33"/>
  <c r="K857" i="33" s="1"/>
  <c r="J858" i="33"/>
  <c r="K858" i="33" s="1"/>
  <c r="J859" i="33"/>
  <c r="K859" i="33" s="1"/>
  <c r="J860" i="33"/>
  <c r="K860" i="33" s="1"/>
  <c r="J861" i="33"/>
  <c r="K861" i="33" s="1"/>
  <c r="J862" i="33"/>
  <c r="K862" i="33" s="1"/>
  <c r="J863" i="33"/>
  <c r="K863" i="33" s="1"/>
  <c r="J864" i="33"/>
  <c r="K864" i="33" s="1"/>
  <c r="J865" i="33"/>
  <c r="K865" i="33" s="1"/>
  <c r="J866" i="33"/>
  <c r="K866" i="33" s="1"/>
  <c r="J867" i="33"/>
  <c r="K867" i="33" s="1"/>
  <c r="J868" i="33"/>
  <c r="K868" i="33" s="1"/>
  <c r="J869" i="33"/>
  <c r="K869" i="33" s="1"/>
  <c r="J870" i="33"/>
  <c r="K870" i="33" s="1"/>
  <c r="J871" i="33"/>
  <c r="K871" i="33" s="1"/>
  <c r="J872" i="33"/>
  <c r="K872" i="33" s="1"/>
  <c r="J873" i="33"/>
  <c r="K873" i="33" s="1"/>
  <c r="J874" i="33"/>
  <c r="K874" i="33" s="1"/>
  <c r="J875" i="33"/>
  <c r="K875" i="33" s="1"/>
  <c r="J876" i="33"/>
  <c r="K876" i="33" s="1"/>
  <c r="J877" i="33"/>
  <c r="K877" i="33" s="1"/>
  <c r="J878" i="33"/>
  <c r="K878" i="33" s="1"/>
  <c r="J879" i="33"/>
  <c r="K879" i="33" s="1"/>
  <c r="J880" i="33"/>
  <c r="K880" i="33" s="1"/>
  <c r="J881" i="33"/>
  <c r="K881" i="33" s="1"/>
  <c r="J882" i="33"/>
  <c r="K882" i="33" s="1"/>
  <c r="J883" i="33"/>
  <c r="K883" i="33" s="1"/>
  <c r="J884" i="33"/>
  <c r="K884" i="33" s="1"/>
  <c r="J885" i="33"/>
  <c r="K885" i="33" s="1"/>
  <c r="J886" i="33"/>
  <c r="K886" i="33" s="1"/>
  <c r="J887" i="33"/>
  <c r="K887" i="33" s="1"/>
  <c r="J888" i="33"/>
  <c r="K888" i="33" s="1"/>
  <c r="J889" i="33"/>
  <c r="K889" i="33" s="1"/>
  <c r="J890" i="33"/>
  <c r="K890" i="33" s="1"/>
  <c r="J891" i="33"/>
  <c r="K891" i="33" s="1"/>
  <c r="J892" i="33"/>
  <c r="K892" i="33" s="1"/>
  <c r="J893" i="33"/>
  <c r="K893" i="33" s="1"/>
  <c r="J894" i="33"/>
  <c r="K894" i="33" s="1"/>
  <c r="J895" i="33"/>
  <c r="K895" i="33" s="1"/>
  <c r="J896" i="33"/>
  <c r="K896" i="33" s="1"/>
  <c r="J897" i="33"/>
  <c r="K897" i="33" s="1"/>
  <c r="J898" i="33"/>
  <c r="K898" i="33" s="1"/>
  <c r="J899" i="33"/>
  <c r="K899" i="33" s="1"/>
  <c r="J900" i="33"/>
  <c r="K900" i="33" s="1"/>
  <c r="J901" i="33"/>
  <c r="K901" i="33" s="1"/>
  <c r="J902" i="33"/>
  <c r="K902" i="33" s="1"/>
  <c r="J903" i="33"/>
  <c r="K903" i="33" s="1"/>
  <c r="J904" i="33"/>
  <c r="K904" i="33" s="1"/>
  <c r="J905" i="33"/>
  <c r="K905" i="33" s="1"/>
  <c r="J906" i="33"/>
  <c r="K906" i="33" s="1"/>
  <c r="J907" i="33"/>
  <c r="K907" i="33" s="1"/>
  <c r="J908" i="33"/>
  <c r="K908" i="33" s="1"/>
  <c r="J909" i="33"/>
  <c r="K909" i="33" s="1"/>
  <c r="J910" i="33"/>
  <c r="K910" i="33" s="1"/>
  <c r="J911" i="33"/>
  <c r="K911" i="33" s="1"/>
  <c r="J912" i="33"/>
  <c r="K912" i="33" s="1"/>
  <c r="J913" i="33"/>
  <c r="K913" i="33" s="1"/>
  <c r="J914" i="33"/>
  <c r="K914" i="33" s="1"/>
  <c r="J915" i="33"/>
  <c r="K915" i="33" s="1"/>
  <c r="J916" i="33"/>
  <c r="K916" i="33" s="1"/>
  <c r="J917" i="33"/>
  <c r="K917" i="33" s="1"/>
  <c r="J918" i="33"/>
  <c r="K918" i="33" s="1"/>
  <c r="J919" i="33"/>
  <c r="K919" i="33" s="1"/>
  <c r="J920" i="33"/>
  <c r="K920" i="33" s="1"/>
  <c r="J921" i="33"/>
  <c r="K921" i="33" s="1"/>
  <c r="J922" i="33"/>
  <c r="K922" i="33" s="1"/>
  <c r="J923" i="33"/>
  <c r="K923" i="33" s="1"/>
  <c r="J924" i="33"/>
  <c r="K924" i="33" s="1"/>
  <c r="J925" i="33"/>
  <c r="K925" i="33" s="1"/>
  <c r="J926" i="33"/>
  <c r="K926" i="33" s="1"/>
  <c r="J927" i="33"/>
  <c r="K927" i="33" s="1"/>
  <c r="J928" i="33"/>
  <c r="K928" i="33" s="1"/>
  <c r="J929" i="33"/>
  <c r="K929" i="33" s="1"/>
  <c r="J930" i="33"/>
  <c r="K930" i="33" s="1"/>
  <c r="J931" i="33"/>
  <c r="K931" i="33" s="1"/>
  <c r="J932" i="33"/>
  <c r="K932" i="33" s="1"/>
  <c r="J933" i="33"/>
  <c r="K933" i="33" s="1"/>
  <c r="J934" i="33"/>
  <c r="K934" i="33" s="1"/>
  <c r="J935" i="33"/>
  <c r="K935" i="33" s="1"/>
  <c r="J936" i="33"/>
  <c r="K936" i="33" s="1"/>
  <c r="J937" i="33"/>
  <c r="K937" i="33" s="1"/>
  <c r="J938" i="33"/>
  <c r="K938" i="33" s="1"/>
  <c r="J939" i="33"/>
  <c r="K939" i="33" s="1"/>
  <c r="J940" i="33"/>
  <c r="K940" i="33" s="1"/>
  <c r="J941" i="33"/>
  <c r="K941" i="33" s="1"/>
  <c r="J942" i="33"/>
  <c r="K942" i="33" s="1"/>
  <c r="J943" i="33"/>
  <c r="K943" i="33" s="1"/>
  <c r="J944" i="33"/>
  <c r="K944" i="33" s="1"/>
  <c r="J945" i="33"/>
  <c r="K945" i="33" s="1"/>
  <c r="J946" i="33"/>
  <c r="K946" i="33" s="1"/>
  <c r="J947" i="33"/>
  <c r="K947" i="33" s="1"/>
  <c r="J948" i="33"/>
  <c r="K948" i="33" s="1"/>
  <c r="J949" i="33"/>
  <c r="K949" i="33" s="1"/>
  <c r="J950" i="33"/>
  <c r="K950" i="33" s="1"/>
  <c r="J951" i="33"/>
  <c r="K951" i="33" s="1"/>
  <c r="J952" i="33"/>
  <c r="K952" i="33" s="1"/>
  <c r="J953" i="33"/>
  <c r="K953" i="33" s="1"/>
  <c r="J954" i="33"/>
  <c r="K954" i="33" s="1"/>
  <c r="J955" i="33"/>
  <c r="K955" i="33" s="1"/>
  <c r="J956" i="33"/>
  <c r="K956" i="33" s="1"/>
  <c r="J957" i="33"/>
  <c r="K957" i="33" s="1"/>
  <c r="J958" i="33"/>
  <c r="K958" i="33" s="1"/>
  <c r="J959" i="33"/>
  <c r="K959" i="33" s="1"/>
  <c r="J960" i="33"/>
  <c r="K960" i="33" s="1"/>
  <c r="J961" i="33"/>
  <c r="K961" i="33" s="1"/>
  <c r="J962" i="33"/>
  <c r="K962" i="33" s="1"/>
  <c r="J963" i="33"/>
  <c r="K963" i="33" s="1"/>
  <c r="J964" i="33"/>
  <c r="K964" i="33" s="1"/>
  <c r="J965" i="33"/>
  <c r="K965" i="33" s="1"/>
  <c r="J966" i="33"/>
  <c r="K966" i="33" s="1"/>
  <c r="J967" i="33"/>
  <c r="K967" i="33" s="1"/>
  <c r="J968" i="33"/>
  <c r="K968" i="33" s="1"/>
  <c r="J969" i="33"/>
  <c r="K969" i="33" s="1"/>
  <c r="J970" i="33"/>
  <c r="K970" i="33" s="1"/>
  <c r="J971" i="33"/>
  <c r="K971" i="33" s="1"/>
  <c r="J972" i="33"/>
  <c r="K972" i="33" s="1"/>
  <c r="J973" i="33"/>
  <c r="K973" i="33" s="1"/>
  <c r="J974" i="33"/>
  <c r="K974" i="33" s="1"/>
  <c r="J975" i="33"/>
  <c r="K975" i="33" s="1"/>
  <c r="J976" i="33"/>
  <c r="K976" i="33" s="1"/>
  <c r="J977" i="33"/>
  <c r="K977" i="33" s="1"/>
  <c r="J978" i="33"/>
  <c r="K978" i="33" s="1"/>
  <c r="J979" i="33"/>
  <c r="K979" i="33" s="1"/>
  <c r="J980" i="33"/>
  <c r="K980" i="33" s="1"/>
  <c r="J981" i="33"/>
  <c r="K981" i="33" s="1"/>
  <c r="J982" i="33"/>
  <c r="K982" i="33" s="1"/>
  <c r="J983" i="33"/>
  <c r="K983" i="33" s="1"/>
  <c r="J984" i="33"/>
  <c r="K984" i="33" s="1"/>
  <c r="J985" i="33"/>
  <c r="K985" i="33" s="1"/>
  <c r="J986" i="33"/>
  <c r="K986" i="33" s="1"/>
  <c r="J987" i="33"/>
  <c r="K987" i="33" s="1"/>
  <c r="J988" i="33"/>
  <c r="K988" i="33" s="1"/>
  <c r="J989" i="33"/>
  <c r="K989" i="33" s="1"/>
  <c r="J990" i="33"/>
  <c r="K990" i="33" s="1"/>
  <c r="J991" i="33"/>
  <c r="K991" i="33" s="1"/>
  <c r="J992" i="33"/>
  <c r="K992" i="33" s="1"/>
  <c r="J993" i="33"/>
  <c r="K993" i="33" s="1"/>
  <c r="J994" i="33"/>
  <c r="K994" i="33" s="1"/>
  <c r="J995" i="33"/>
  <c r="K995" i="33" s="1"/>
  <c r="J996" i="33"/>
  <c r="K996" i="33" s="1"/>
  <c r="J997" i="33"/>
  <c r="K997" i="33" s="1"/>
  <c r="J998" i="33"/>
  <c r="K998" i="33" s="1"/>
  <c r="J999" i="33"/>
  <c r="K999" i="33" s="1"/>
  <c r="J1000" i="33"/>
  <c r="K1000" i="33" s="1"/>
  <c r="J1001" i="33"/>
  <c r="K1001" i="33" s="1"/>
  <c r="J1002" i="33"/>
  <c r="K1002" i="33" s="1"/>
  <c r="J1003" i="33"/>
  <c r="K1003" i="33" s="1"/>
  <c r="J1004" i="33"/>
  <c r="K1004" i="33" s="1"/>
  <c r="J1005" i="33"/>
  <c r="K1005" i="33" s="1"/>
  <c r="J1006" i="33"/>
  <c r="K1006" i="33" s="1"/>
  <c r="J1007" i="33"/>
  <c r="K1007" i="33" s="1"/>
  <c r="J1008" i="33"/>
  <c r="K1008" i="33" s="1"/>
  <c r="J1009" i="33"/>
  <c r="K1009" i="33" s="1"/>
  <c r="J1010" i="33"/>
  <c r="K1010" i="33" s="1"/>
  <c r="J1011" i="33"/>
  <c r="K1011" i="33" s="1"/>
  <c r="J1012" i="33"/>
  <c r="K1012" i="33" s="1"/>
  <c r="J1013" i="33"/>
  <c r="K1013" i="33" s="1"/>
  <c r="J1014" i="33"/>
  <c r="K1014" i="33" s="1"/>
  <c r="J1015" i="33"/>
  <c r="K1015" i="33" s="1"/>
  <c r="J1016" i="33"/>
  <c r="K1016" i="33" s="1"/>
  <c r="J1017" i="33"/>
  <c r="K1017" i="33" s="1"/>
  <c r="J1018" i="33"/>
  <c r="K1018" i="33" s="1"/>
  <c r="J1019" i="33"/>
  <c r="K1019" i="33" s="1"/>
  <c r="J1020" i="33"/>
  <c r="K1020" i="33" s="1"/>
  <c r="J1021" i="33"/>
  <c r="K1021" i="33" s="1"/>
  <c r="J1022" i="33"/>
  <c r="K1022" i="33" s="1"/>
  <c r="J1023" i="33"/>
  <c r="K1023" i="33" s="1"/>
  <c r="J1024" i="33"/>
  <c r="K1024" i="33" s="1"/>
  <c r="J1025" i="33"/>
  <c r="K1025" i="33" s="1"/>
  <c r="J1026" i="33"/>
  <c r="K1026" i="33" s="1"/>
  <c r="J1027" i="33"/>
  <c r="K1027" i="33" s="1"/>
  <c r="J1028" i="33"/>
  <c r="K1028" i="33" s="1"/>
  <c r="J1029" i="33"/>
  <c r="K1029" i="33" s="1"/>
  <c r="J1030" i="33"/>
  <c r="K1030" i="33" s="1"/>
  <c r="J1031" i="33"/>
  <c r="K1031" i="33" s="1"/>
  <c r="J1032" i="33"/>
  <c r="K1032" i="33" s="1"/>
  <c r="J1033" i="33"/>
  <c r="K1033" i="33" s="1"/>
  <c r="J1034" i="33"/>
  <c r="K1034" i="33" s="1"/>
  <c r="J1035" i="33"/>
  <c r="K1035" i="33" s="1"/>
  <c r="J1036" i="33"/>
  <c r="K1036" i="33" s="1"/>
  <c r="J1037" i="33"/>
  <c r="K1037" i="33" s="1"/>
  <c r="J1038" i="33"/>
  <c r="K1038" i="33" s="1"/>
  <c r="J1039" i="33"/>
  <c r="K1039" i="33" s="1"/>
  <c r="J1040" i="33"/>
  <c r="K1040" i="33" s="1"/>
  <c r="J1041" i="33"/>
  <c r="K1041" i="33" s="1"/>
  <c r="J1042" i="33"/>
  <c r="K1042" i="33" s="1"/>
  <c r="J1043" i="33"/>
  <c r="K1043" i="33" s="1"/>
  <c r="J1044" i="33"/>
  <c r="K1044" i="33" s="1"/>
  <c r="J1045" i="33"/>
  <c r="K1045" i="33" s="1"/>
  <c r="J1046" i="33"/>
  <c r="K1046" i="33" s="1"/>
  <c r="J1047" i="33"/>
  <c r="K1047" i="33" s="1"/>
  <c r="J1048" i="33"/>
  <c r="K1048" i="33" s="1"/>
  <c r="J1049" i="33"/>
  <c r="K1049" i="33" s="1"/>
  <c r="J1050" i="33"/>
  <c r="K1050" i="33" s="1"/>
  <c r="J1051" i="33"/>
  <c r="K1051" i="33" s="1"/>
  <c r="J1052" i="33"/>
  <c r="K1052" i="33" s="1"/>
  <c r="J1053" i="33"/>
  <c r="K1053" i="33" s="1"/>
  <c r="J1054" i="33"/>
  <c r="K1054" i="33" s="1"/>
  <c r="J1055" i="33"/>
  <c r="K1055" i="33" s="1"/>
  <c r="J1056" i="33"/>
  <c r="K1056" i="33" s="1"/>
  <c r="J1057" i="33"/>
  <c r="K1057" i="33" s="1"/>
  <c r="J1058" i="33"/>
  <c r="K1058" i="33" s="1"/>
  <c r="J1059" i="33"/>
  <c r="K1059" i="33" s="1"/>
  <c r="J1060" i="33"/>
  <c r="K1060" i="33" s="1"/>
  <c r="J1061" i="33"/>
  <c r="K1061" i="33" s="1"/>
  <c r="J1062" i="33"/>
  <c r="K1062" i="33" s="1"/>
  <c r="J1063" i="33"/>
  <c r="K1063" i="33" s="1"/>
  <c r="J1064" i="33"/>
  <c r="K1064" i="33" s="1"/>
  <c r="J1065" i="33"/>
  <c r="K1065" i="33" s="1"/>
  <c r="J1066" i="33"/>
  <c r="K1066" i="33" s="1"/>
  <c r="J1067" i="33"/>
  <c r="K1067" i="33" s="1"/>
  <c r="J1068" i="33"/>
  <c r="K1068" i="33" s="1"/>
  <c r="J1069" i="33"/>
  <c r="K1069" i="33" s="1"/>
  <c r="J1070" i="33"/>
  <c r="K1070" i="33" s="1"/>
  <c r="J1071" i="33"/>
  <c r="K1071" i="33" s="1"/>
  <c r="J1072" i="33"/>
  <c r="K1072" i="33" s="1"/>
  <c r="J1073" i="33"/>
  <c r="K1073" i="33" s="1"/>
  <c r="J1074" i="33"/>
  <c r="K1074" i="33" s="1"/>
  <c r="J1075" i="33"/>
  <c r="K1075" i="33" s="1"/>
  <c r="J1076" i="33"/>
  <c r="K1076" i="33" s="1"/>
  <c r="J1077" i="33"/>
  <c r="K1077" i="33" s="1"/>
  <c r="J1078" i="33"/>
  <c r="K1078" i="33" s="1"/>
  <c r="J1079" i="33"/>
  <c r="K1079" i="33" s="1"/>
  <c r="J1080" i="33"/>
  <c r="K1080" i="33" s="1"/>
  <c r="J1081" i="33"/>
  <c r="K1081" i="33" s="1"/>
  <c r="J1082" i="33"/>
  <c r="K1082" i="33" s="1"/>
  <c r="J1083" i="33"/>
  <c r="K1083" i="33" s="1"/>
  <c r="J1084" i="33"/>
  <c r="K1084" i="33" s="1"/>
  <c r="J1085" i="33"/>
  <c r="K1085" i="33" s="1"/>
  <c r="J1086" i="33"/>
  <c r="K1086" i="33" s="1"/>
  <c r="J1087" i="33"/>
  <c r="K1087" i="33" s="1"/>
  <c r="J1088" i="33"/>
  <c r="K1088" i="33" s="1"/>
  <c r="J1089" i="33"/>
  <c r="K1089" i="33" s="1"/>
  <c r="J1090" i="33"/>
  <c r="K1090" i="33" s="1"/>
  <c r="J1091" i="33"/>
  <c r="K1091" i="33" s="1"/>
  <c r="J1092" i="33"/>
  <c r="K1092" i="33" s="1"/>
  <c r="J1093" i="33"/>
  <c r="K1093" i="33" s="1"/>
  <c r="J1094" i="33"/>
  <c r="K1094" i="33" s="1"/>
  <c r="J1095" i="33"/>
  <c r="K1095" i="33" s="1"/>
  <c r="J1096" i="33"/>
  <c r="K1096" i="33" s="1"/>
  <c r="J1097" i="33"/>
  <c r="K1097" i="33" s="1"/>
  <c r="J1098" i="33"/>
  <c r="K1098" i="33" s="1"/>
  <c r="J1099" i="33"/>
  <c r="K1099" i="33" s="1"/>
  <c r="J1100" i="33"/>
  <c r="K1100" i="33" s="1"/>
  <c r="J1101" i="33"/>
  <c r="K1101" i="33" s="1"/>
  <c r="J1102" i="33"/>
  <c r="K1102" i="33" s="1"/>
  <c r="J1103" i="33"/>
  <c r="K1103" i="33" s="1"/>
  <c r="J1104" i="33"/>
  <c r="K1104" i="33" s="1"/>
  <c r="J1105" i="33"/>
  <c r="K1105" i="33" s="1"/>
  <c r="J1106" i="33"/>
  <c r="K1106" i="33" s="1"/>
  <c r="J1107" i="33"/>
  <c r="K1107" i="33" s="1"/>
  <c r="J1108" i="33"/>
  <c r="K1108" i="33" s="1"/>
  <c r="J1109" i="33"/>
  <c r="K1109" i="33" s="1"/>
  <c r="J1110" i="33"/>
  <c r="K1110" i="33" s="1"/>
  <c r="J1111" i="33"/>
  <c r="K1111" i="33" s="1"/>
  <c r="J1112" i="33"/>
  <c r="K1112" i="33" s="1"/>
  <c r="J1113" i="33"/>
  <c r="K1113" i="33" s="1"/>
  <c r="J1114" i="33"/>
  <c r="K1114" i="33" s="1"/>
  <c r="J1115" i="33"/>
  <c r="K1115" i="33" s="1"/>
  <c r="J1116" i="33"/>
  <c r="K1116" i="33" s="1"/>
  <c r="J1117" i="33"/>
  <c r="K1117" i="33" s="1"/>
  <c r="J1118" i="33"/>
  <c r="K1118" i="33" s="1"/>
  <c r="J1119" i="33"/>
  <c r="K1119" i="33" s="1"/>
  <c r="J1120" i="33"/>
  <c r="K1120" i="33" s="1"/>
  <c r="J1121" i="33"/>
  <c r="K1121" i="33" s="1"/>
  <c r="J1122" i="33"/>
  <c r="K1122" i="33" s="1"/>
  <c r="J1123" i="33"/>
  <c r="K1123" i="33" s="1"/>
  <c r="J1124" i="33"/>
  <c r="K1124" i="33" s="1"/>
  <c r="J1125" i="33"/>
  <c r="K1125" i="33" s="1"/>
  <c r="J1126" i="33"/>
  <c r="K1126" i="33" s="1"/>
  <c r="J1127" i="33"/>
  <c r="K1127" i="33" s="1"/>
  <c r="J1128" i="33"/>
  <c r="K1128" i="33" s="1"/>
  <c r="J1129" i="33"/>
  <c r="K1129" i="33" s="1"/>
  <c r="J1130" i="33"/>
  <c r="K1130" i="33" s="1"/>
  <c r="J1131" i="33"/>
  <c r="K1131" i="33" s="1"/>
  <c r="J1132" i="33"/>
  <c r="K1132" i="33" s="1"/>
  <c r="J1133" i="33"/>
  <c r="K1133" i="33" s="1"/>
  <c r="J1134" i="33"/>
  <c r="K1134" i="33" s="1"/>
  <c r="J1135" i="33"/>
  <c r="K1135" i="33" s="1"/>
  <c r="J1136" i="33"/>
  <c r="K1136" i="33" s="1"/>
  <c r="J1137" i="33"/>
  <c r="K1137" i="33" s="1"/>
  <c r="J1138" i="33"/>
  <c r="K1138" i="33" s="1"/>
  <c r="J1139" i="33"/>
  <c r="K1139" i="33" s="1"/>
  <c r="J1140" i="33"/>
  <c r="K1140" i="33" s="1"/>
  <c r="J1141" i="33"/>
  <c r="K1141" i="33" s="1"/>
  <c r="J1142" i="33"/>
  <c r="K1142" i="33" s="1"/>
  <c r="J1143" i="33"/>
  <c r="K1143" i="33" s="1"/>
  <c r="J1144" i="33"/>
  <c r="K1144" i="33" s="1"/>
  <c r="J1145" i="33"/>
  <c r="K1145" i="33" s="1"/>
  <c r="J1146" i="33"/>
  <c r="K1146" i="33" s="1"/>
  <c r="J1147" i="33"/>
  <c r="K1147" i="33" s="1"/>
  <c r="J1148" i="33"/>
  <c r="K1148" i="33" s="1"/>
  <c r="J1149" i="33"/>
  <c r="K1149" i="33" s="1"/>
  <c r="J1150" i="33"/>
  <c r="K1150" i="33" s="1"/>
  <c r="J1151" i="33"/>
  <c r="K1151" i="33" s="1"/>
  <c r="J1152" i="33"/>
  <c r="K1152" i="33" s="1"/>
  <c r="J1153" i="33"/>
  <c r="K1153" i="33" s="1"/>
  <c r="J1154" i="33"/>
  <c r="K1154" i="33" s="1"/>
  <c r="J1155" i="33"/>
  <c r="K1155" i="33" s="1"/>
  <c r="J1156" i="33"/>
  <c r="K1156" i="33" s="1"/>
  <c r="J1157" i="33"/>
  <c r="K1157" i="33" s="1"/>
  <c r="J1158" i="33"/>
  <c r="K1158" i="33" s="1"/>
  <c r="J1159" i="33"/>
  <c r="K1159" i="33" s="1"/>
  <c r="J1160" i="33"/>
  <c r="K1160" i="33" s="1"/>
  <c r="J1161" i="33"/>
  <c r="K1161" i="33" s="1"/>
  <c r="J1162" i="33"/>
  <c r="K1162" i="33" s="1"/>
  <c r="J1163" i="33"/>
  <c r="K1163" i="33" s="1"/>
  <c r="J1164" i="33"/>
  <c r="K1164" i="33" s="1"/>
  <c r="J1165" i="33"/>
  <c r="K1165" i="33" s="1"/>
  <c r="J1166" i="33"/>
  <c r="K1166" i="33" s="1"/>
  <c r="J1167" i="33"/>
  <c r="K1167" i="33" s="1"/>
  <c r="J1168" i="33"/>
  <c r="K1168" i="33" s="1"/>
  <c r="J1169" i="33"/>
  <c r="K1169" i="33" s="1"/>
  <c r="J1170" i="33"/>
  <c r="K1170" i="33" s="1"/>
  <c r="J1171" i="33"/>
  <c r="K1171" i="33" s="1"/>
  <c r="J1172" i="33"/>
  <c r="K1172" i="33" s="1"/>
  <c r="J1173" i="33"/>
  <c r="K1173" i="33" s="1"/>
  <c r="J1174" i="33"/>
  <c r="K1174" i="33" s="1"/>
  <c r="J1175" i="33"/>
  <c r="K1175" i="33" s="1"/>
  <c r="J1176" i="33"/>
  <c r="K1176" i="33" s="1"/>
  <c r="J1177" i="33"/>
  <c r="K1177" i="33" s="1"/>
  <c r="J1178" i="33"/>
  <c r="K1178" i="33" s="1"/>
  <c r="J1179" i="33"/>
  <c r="K1179" i="33" s="1"/>
  <c r="J1180" i="33"/>
  <c r="K1180" i="33" s="1"/>
  <c r="J1181" i="33"/>
  <c r="K1181" i="33" s="1"/>
  <c r="J1182" i="33"/>
  <c r="K1182" i="33" s="1"/>
  <c r="J1183" i="33"/>
  <c r="K1183" i="33" s="1"/>
  <c r="J1184" i="33"/>
  <c r="K1184" i="33" s="1"/>
  <c r="J1185" i="33"/>
  <c r="K1185" i="33" s="1"/>
  <c r="J1186" i="33"/>
  <c r="K1186" i="33" s="1"/>
  <c r="J1187" i="33"/>
  <c r="K1187" i="33" s="1"/>
  <c r="J1188" i="33"/>
  <c r="K1188" i="33" s="1"/>
  <c r="J1189" i="33"/>
  <c r="K1189" i="33" s="1"/>
  <c r="J1190" i="33"/>
  <c r="K1190" i="33" s="1"/>
  <c r="J1191" i="33"/>
  <c r="K1191" i="33" s="1"/>
  <c r="J1192" i="33"/>
  <c r="K1192" i="33" s="1"/>
  <c r="J1193" i="33"/>
  <c r="K1193" i="33" s="1"/>
  <c r="J1194" i="33"/>
  <c r="K1194" i="33" s="1"/>
  <c r="J1195" i="33"/>
  <c r="K1195" i="33" s="1"/>
  <c r="J1196" i="33"/>
  <c r="K1196" i="33" s="1"/>
  <c r="J1197" i="33"/>
  <c r="K1197" i="33" s="1"/>
  <c r="J1198" i="33"/>
  <c r="K1198" i="33" s="1"/>
  <c r="J1199" i="33"/>
  <c r="K1199" i="33" s="1"/>
  <c r="J1200" i="33"/>
  <c r="K1200" i="33" s="1"/>
  <c r="J1201" i="33"/>
  <c r="K1201" i="33" s="1"/>
  <c r="J1202" i="33"/>
  <c r="K1202" i="33" s="1"/>
  <c r="J1203" i="33"/>
  <c r="K1203" i="33" s="1"/>
  <c r="J1204" i="33"/>
  <c r="K1204" i="33" s="1"/>
  <c r="J1205" i="33"/>
  <c r="K1205" i="33" s="1"/>
  <c r="J1206" i="33"/>
  <c r="K1206" i="33" s="1"/>
  <c r="J1207" i="33"/>
  <c r="K1207" i="33" s="1"/>
  <c r="J1208" i="33"/>
  <c r="K1208" i="33" s="1"/>
  <c r="J1209" i="33"/>
  <c r="K1209" i="33" s="1"/>
  <c r="J1210" i="33"/>
  <c r="K1210" i="33" s="1"/>
  <c r="J1211" i="33"/>
  <c r="K1211" i="33" s="1"/>
  <c r="J1212" i="33"/>
  <c r="K1212" i="33" s="1"/>
  <c r="J1213" i="33"/>
  <c r="K1213" i="33" s="1"/>
  <c r="J1214" i="33"/>
  <c r="K1214" i="33" s="1"/>
  <c r="J1215" i="33"/>
  <c r="K1215" i="33" s="1"/>
  <c r="J1216" i="33"/>
  <c r="K1216" i="33" s="1"/>
  <c r="J1217" i="33"/>
  <c r="K1217" i="33" s="1"/>
  <c r="J1218" i="33"/>
  <c r="K1218" i="33" s="1"/>
  <c r="J1219" i="33"/>
  <c r="K1219" i="33" s="1"/>
  <c r="J1220" i="33"/>
  <c r="K1220" i="33" s="1"/>
  <c r="J1221" i="33"/>
  <c r="K1221" i="33" s="1"/>
  <c r="J1222" i="33"/>
  <c r="K1222" i="33" s="1"/>
  <c r="J1223" i="33"/>
  <c r="K1223" i="33" s="1"/>
  <c r="J1224" i="33"/>
  <c r="K1224" i="33" s="1"/>
  <c r="J1225" i="33"/>
  <c r="K1225" i="33" s="1"/>
  <c r="J1226" i="33"/>
  <c r="K1226" i="33" s="1"/>
  <c r="J1227" i="33"/>
  <c r="K1227" i="33" s="1"/>
  <c r="J1228" i="33"/>
  <c r="K1228" i="33" s="1"/>
  <c r="J1229" i="33"/>
  <c r="K1229" i="33" s="1"/>
  <c r="J1230" i="33"/>
  <c r="K1230" i="33" s="1"/>
  <c r="J1231" i="33"/>
  <c r="K1231" i="33" s="1"/>
  <c r="J1232" i="33"/>
  <c r="K1232" i="33" s="1"/>
  <c r="J1233" i="33"/>
  <c r="K1233" i="33" s="1"/>
  <c r="J1234" i="33"/>
  <c r="K1234" i="33" s="1"/>
  <c r="J1235" i="33"/>
  <c r="K1235" i="33" s="1"/>
  <c r="J1236" i="33"/>
  <c r="K1236" i="33" s="1"/>
  <c r="J1237" i="33"/>
  <c r="K1237" i="33" s="1"/>
  <c r="J1238" i="33"/>
  <c r="K1238" i="33" s="1"/>
  <c r="J1239" i="33"/>
  <c r="K1239" i="33" s="1"/>
  <c r="J1240" i="33"/>
  <c r="K1240" i="33" s="1"/>
  <c r="J1241" i="33"/>
  <c r="K1241" i="33" s="1"/>
  <c r="J1242" i="33"/>
  <c r="K1242" i="33" s="1"/>
  <c r="J1243" i="33"/>
  <c r="K1243" i="33" s="1"/>
  <c r="J1244" i="33"/>
  <c r="K1244" i="33" s="1"/>
  <c r="J1245" i="33"/>
  <c r="K1245" i="33" s="1"/>
  <c r="J1246" i="33"/>
  <c r="K1246" i="33" s="1"/>
  <c r="J1247" i="33"/>
  <c r="K1247" i="33" s="1"/>
  <c r="J1248" i="33"/>
  <c r="K1248" i="33" s="1"/>
  <c r="J1249" i="33"/>
  <c r="K1249" i="33" s="1"/>
  <c r="J1250" i="33"/>
  <c r="K1250" i="33" s="1"/>
  <c r="J1251" i="33"/>
  <c r="K1251" i="33" s="1"/>
  <c r="J1252" i="33"/>
  <c r="K1252" i="33" s="1"/>
  <c r="J1253" i="33"/>
  <c r="K1253" i="33" s="1"/>
  <c r="J1254" i="33"/>
  <c r="K1254" i="33" s="1"/>
  <c r="J1255" i="33"/>
  <c r="K1255" i="33" s="1"/>
  <c r="J1256" i="33"/>
  <c r="K1256" i="33" s="1"/>
  <c r="J1257" i="33"/>
  <c r="K1257" i="33" s="1"/>
  <c r="J1258" i="33"/>
  <c r="K1258" i="33" s="1"/>
  <c r="J1259" i="33"/>
  <c r="K1259" i="33" s="1"/>
  <c r="J1260" i="33"/>
  <c r="K1260" i="33" s="1"/>
  <c r="J1261" i="33"/>
  <c r="K1261" i="33" s="1"/>
  <c r="J1262" i="33"/>
  <c r="K1262" i="33" s="1"/>
  <c r="J1263" i="33"/>
  <c r="K1263" i="33" s="1"/>
  <c r="J1264" i="33"/>
  <c r="K1264" i="33" s="1"/>
  <c r="J1265" i="33"/>
  <c r="K1265" i="33" s="1"/>
  <c r="J1266" i="33"/>
  <c r="K1266" i="33" s="1"/>
  <c r="J1267" i="33"/>
  <c r="K1267" i="33" s="1"/>
  <c r="J1268" i="33"/>
  <c r="K1268" i="33" s="1"/>
  <c r="J1269" i="33"/>
  <c r="K1269" i="33" s="1"/>
  <c r="J1270" i="33"/>
  <c r="K1270" i="33" s="1"/>
  <c r="J1271" i="33"/>
  <c r="K1271" i="33" s="1"/>
  <c r="J1272" i="33"/>
  <c r="K1272" i="33" s="1"/>
  <c r="J1273" i="33"/>
  <c r="K1273" i="33" s="1"/>
  <c r="J1274" i="33"/>
  <c r="K1274" i="33" s="1"/>
  <c r="J1275" i="33"/>
  <c r="K1275" i="33" s="1"/>
  <c r="J1276" i="33"/>
  <c r="K1276" i="33" s="1"/>
  <c r="J1277" i="33"/>
  <c r="K1277" i="33" s="1"/>
  <c r="J1278" i="33"/>
  <c r="K1278" i="33" s="1"/>
  <c r="J1279" i="33"/>
  <c r="K1279" i="33" s="1"/>
  <c r="J1280" i="33"/>
  <c r="K1280" i="33" s="1"/>
  <c r="J1281" i="33"/>
  <c r="K1281" i="33" s="1"/>
  <c r="J1282" i="33"/>
  <c r="K1282" i="33" s="1"/>
  <c r="J1283" i="33"/>
  <c r="K1283" i="33" s="1"/>
  <c r="J1284" i="33"/>
  <c r="K1284" i="33" s="1"/>
  <c r="J1285" i="33"/>
  <c r="K1285" i="33" s="1"/>
  <c r="J1286" i="33"/>
  <c r="K1286" i="33" s="1"/>
  <c r="J1287" i="33"/>
  <c r="K1287" i="33" s="1"/>
  <c r="J1288" i="33"/>
  <c r="K1288" i="33" s="1"/>
  <c r="J1289" i="33"/>
  <c r="K1289" i="33" s="1"/>
  <c r="J1290" i="33"/>
  <c r="K1290" i="33" s="1"/>
  <c r="J1291" i="33"/>
  <c r="K1291" i="33" s="1"/>
  <c r="J1292" i="33"/>
  <c r="K1292" i="33" s="1"/>
  <c r="J1293" i="33"/>
  <c r="K1293" i="33" s="1"/>
  <c r="J1294" i="33"/>
  <c r="K1294" i="33" s="1"/>
  <c r="J1295" i="33"/>
  <c r="K1295" i="33" s="1"/>
  <c r="J1296" i="33"/>
  <c r="K1296" i="33" s="1"/>
  <c r="J1297" i="33"/>
  <c r="K1297" i="33" s="1"/>
  <c r="J1298" i="33"/>
  <c r="K1298" i="33" s="1"/>
  <c r="J1299" i="33"/>
  <c r="K1299" i="33" s="1"/>
  <c r="J1300" i="33"/>
  <c r="K1300" i="33" s="1"/>
  <c r="J1301" i="33"/>
  <c r="K1301" i="33" s="1"/>
  <c r="J1302" i="33"/>
  <c r="K1302" i="33" s="1"/>
  <c r="J1303" i="33"/>
  <c r="K1303" i="33" s="1"/>
  <c r="J1304" i="33"/>
  <c r="K1304" i="33" s="1"/>
  <c r="J1305" i="33"/>
  <c r="K1305" i="33" s="1"/>
  <c r="J1306" i="33"/>
  <c r="K1306" i="33" s="1"/>
  <c r="J1307" i="33"/>
  <c r="K1307" i="33" s="1"/>
  <c r="J1308" i="33"/>
  <c r="K1308" i="33" s="1"/>
  <c r="J1309" i="33"/>
  <c r="K1309" i="33" s="1"/>
  <c r="J1310" i="33"/>
  <c r="K1310" i="33" s="1"/>
  <c r="J1311" i="33"/>
  <c r="K1311" i="33" s="1"/>
  <c r="J1312" i="33"/>
  <c r="K1312" i="33" s="1"/>
  <c r="J1313" i="33"/>
  <c r="K1313" i="33" s="1"/>
  <c r="J1314" i="33"/>
  <c r="K1314" i="33" s="1"/>
  <c r="J1315" i="33"/>
  <c r="K1315" i="33" s="1"/>
  <c r="J1316" i="33"/>
  <c r="K1316" i="33" s="1"/>
  <c r="J1317" i="33"/>
  <c r="K1317" i="33" s="1"/>
  <c r="J1318" i="33"/>
  <c r="K1318" i="33" s="1"/>
  <c r="J1319" i="33"/>
  <c r="K1319" i="33" s="1"/>
  <c r="J1320" i="33"/>
  <c r="K1320" i="33" s="1"/>
  <c r="J1321" i="33"/>
  <c r="K1321" i="33" s="1"/>
  <c r="J1322" i="33"/>
  <c r="K1322" i="33" s="1"/>
  <c r="J1323" i="33"/>
  <c r="K1323" i="33" s="1"/>
  <c r="J1324" i="33"/>
  <c r="K1324" i="33" s="1"/>
  <c r="J1325" i="33"/>
  <c r="K1325" i="33" s="1"/>
  <c r="J1326" i="33"/>
  <c r="K1326" i="33" s="1"/>
  <c r="J1327" i="33"/>
  <c r="K1327" i="33" s="1"/>
  <c r="J1328" i="33"/>
  <c r="K1328" i="33" s="1"/>
  <c r="J1329" i="33"/>
  <c r="K1329" i="33" s="1"/>
  <c r="J1330" i="33"/>
  <c r="K1330" i="33" s="1"/>
  <c r="J1331" i="33"/>
  <c r="K1331" i="33" s="1"/>
  <c r="J1332" i="33"/>
  <c r="K1332" i="33" s="1"/>
  <c r="J1333" i="33"/>
  <c r="K1333" i="33" s="1"/>
  <c r="J1334" i="33"/>
  <c r="K1334" i="33" s="1"/>
  <c r="J1335" i="33"/>
  <c r="K1335" i="33" s="1"/>
  <c r="J1336" i="33"/>
  <c r="K1336" i="33" s="1"/>
  <c r="J1337" i="33"/>
  <c r="K1337" i="33" s="1"/>
  <c r="J1338" i="33"/>
  <c r="K1338" i="33" s="1"/>
  <c r="J1339" i="33"/>
  <c r="K1339" i="33" s="1"/>
  <c r="J1340" i="33"/>
  <c r="K1340" i="33" s="1"/>
  <c r="J1341" i="33"/>
  <c r="K1341" i="33" s="1"/>
  <c r="J1342" i="33"/>
  <c r="K1342" i="33" s="1"/>
  <c r="J1343" i="33"/>
  <c r="K1343" i="33" s="1"/>
  <c r="J1344" i="33"/>
  <c r="K1344" i="33" s="1"/>
  <c r="J1345" i="33"/>
  <c r="K1345" i="33" s="1"/>
  <c r="J1346" i="33"/>
  <c r="K1346" i="33" s="1"/>
  <c r="J1347" i="33"/>
  <c r="K1347" i="33" s="1"/>
  <c r="J1348" i="33"/>
  <c r="K1348" i="33" s="1"/>
  <c r="J1349" i="33"/>
  <c r="K1349" i="33" s="1"/>
  <c r="J1350" i="33"/>
  <c r="K1350" i="33" s="1"/>
  <c r="J1351" i="33"/>
  <c r="K1351" i="33" s="1"/>
  <c r="J1352" i="33"/>
  <c r="K1352" i="33" s="1"/>
  <c r="J1353" i="33"/>
  <c r="K1353" i="33" s="1"/>
  <c r="J1354" i="33"/>
  <c r="K1354" i="33" s="1"/>
  <c r="J1355" i="33"/>
  <c r="K1355" i="33" s="1"/>
  <c r="J1356" i="33"/>
  <c r="K1356" i="33" s="1"/>
  <c r="J1357" i="33"/>
  <c r="K1357" i="33" s="1"/>
  <c r="J1358" i="33"/>
  <c r="K1358" i="33" s="1"/>
  <c r="J1359" i="33"/>
  <c r="K1359" i="33" s="1"/>
  <c r="J1360" i="33"/>
  <c r="K1360" i="33" s="1"/>
  <c r="J1361" i="33"/>
  <c r="K1361" i="33" s="1"/>
  <c r="J1362" i="33"/>
  <c r="K1362" i="33" s="1"/>
  <c r="J1363" i="33"/>
  <c r="K1363" i="33" s="1"/>
  <c r="J1364" i="33"/>
  <c r="K1364" i="33" s="1"/>
  <c r="J1365" i="33"/>
  <c r="K1365" i="33" s="1"/>
  <c r="J1366" i="33"/>
  <c r="K1366" i="33" s="1"/>
  <c r="J1367" i="33"/>
  <c r="K1367" i="33" s="1"/>
  <c r="J1368" i="33"/>
  <c r="K1368" i="33" s="1"/>
  <c r="J1369" i="33"/>
  <c r="K1369" i="33" s="1"/>
  <c r="J1370" i="33"/>
  <c r="K1370" i="33" s="1"/>
  <c r="J1371" i="33"/>
  <c r="K1371" i="33" s="1"/>
  <c r="J1372" i="33"/>
  <c r="K1372" i="33" s="1"/>
  <c r="J1373" i="33"/>
  <c r="K1373" i="33" s="1"/>
  <c r="J1374" i="33"/>
  <c r="K1374" i="33" s="1"/>
  <c r="J1375" i="33"/>
  <c r="K1375" i="33" s="1"/>
  <c r="J1376" i="33"/>
  <c r="K1376" i="33" s="1"/>
  <c r="J1377" i="33"/>
  <c r="K1377" i="33" s="1"/>
  <c r="J1378" i="33"/>
  <c r="K1378" i="33" s="1"/>
  <c r="J1379" i="33"/>
  <c r="K1379" i="33" s="1"/>
  <c r="J1380" i="33"/>
  <c r="K1380" i="33" s="1"/>
  <c r="J1381" i="33"/>
  <c r="K1381" i="33" s="1"/>
  <c r="J1382" i="33"/>
  <c r="K1382" i="33" s="1"/>
  <c r="J1383" i="33"/>
  <c r="K1383" i="33" s="1"/>
  <c r="J1384" i="33"/>
  <c r="K1384" i="33" s="1"/>
  <c r="J1385" i="33"/>
  <c r="K1385" i="33" s="1"/>
  <c r="J1386" i="33"/>
  <c r="K1386" i="33" s="1"/>
  <c r="J1387" i="33"/>
  <c r="K1387" i="33" s="1"/>
  <c r="J1388" i="33"/>
  <c r="K1388" i="33" s="1"/>
  <c r="J1389" i="33"/>
  <c r="K1389" i="33" s="1"/>
  <c r="J1390" i="33"/>
  <c r="K1390" i="33" s="1"/>
  <c r="J1391" i="33"/>
  <c r="K1391" i="33" s="1"/>
  <c r="J1392" i="33"/>
  <c r="K1392" i="33" s="1"/>
  <c r="J1393" i="33"/>
  <c r="K1393" i="33" s="1"/>
  <c r="J1394" i="33"/>
  <c r="K1394" i="33" s="1"/>
  <c r="J1395" i="33"/>
  <c r="K1395" i="33" s="1"/>
  <c r="J1396" i="33"/>
  <c r="K1396" i="33" s="1"/>
  <c r="J1397" i="33"/>
  <c r="K1397" i="33" s="1"/>
  <c r="J1398" i="33"/>
  <c r="K1398" i="33" s="1"/>
  <c r="J1399" i="33"/>
  <c r="K1399" i="33" s="1"/>
  <c r="J1400" i="33"/>
  <c r="K1400" i="33" s="1"/>
  <c r="J1401" i="33"/>
  <c r="K1401" i="33" s="1"/>
  <c r="J1402" i="33"/>
  <c r="K1402" i="33" s="1"/>
  <c r="J1403" i="33"/>
  <c r="K1403" i="33" s="1"/>
  <c r="J1404" i="33"/>
  <c r="K1404" i="33" s="1"/>
  <c r="J1405" i="33"/>
  <c r="K1405" i="33" s="1"/>
  <c r="J1406" i="33"/>
  <c r="K1406" i="33" s="1"/>
  <c r="J1407" i="33"/>
  <c r="K1407" i="33" s="1"/>
  <c r="J1408" i="33"/>
  <c r="K1408" i="33" s="1"/>
  <c r="J1409" i="33"/>
  <c r="K1409" i="33" s="1"/>
  <c r="J1410" i="33"/>
  <c r="K1410" i="33" s="1"/>
  <c r="J1411" i="33"/>
  <c r="K1411" i="33" s="1"/>
  <c r="J1412" i="33"/>
  <c r="K1412" i="33" s="1"/>
  <c r="J1413" i="33"/>
  <c r="K1413" i="33" s="1"/>
  <c r="J1414" i="33"/>
  <c r="K1414" i="33" s="1"/>
  <c r="J1415" i="33"/>
  <c r="K1415" i="33" s="1"/>
  <c r="J1416" i="33"/>
  <c r="K1416" i="33" s="1"/>
  <c r="J1417" i="33"/>
  <c r="K1417" i="33" s="1"/>
  <c r="J1418" i="33"/>
  <c r="K1418" i="33" s="1"/>
  <c r="J1419" i="33"/>
  <c r="K1419" i="33" s="1"/>
  <c r="J1420" i="33"/>
  <c r="K1420" i="33" s="1"/>
  <c r="J1421" i="33"/>
  <c r="K1421" i="33" s="1"/>
  <c r="J1422" i="33"/>
  <c r="K1422" i="33" s="1"/>
  <c r="J1423" i="33"/>
  <c r="K1423" i="33" s="1"/>
  <c r="J1424" i="33"/>
  <c r="K1424" i="33" s="1"/>
  <c r="J1425" i="33"/>
  <c r="K1425" i="33" s="1"/>
  <c r="J1426" i="33"/>
  <c r="K1426" i="33" s="1"/>
  <c r="J1427" i="33"/>
  <c r="K1427" i="33" s="1"/>
  <c r="J1428" i="33"/>
  <c r="K1428" i="33" s="1"/>
  <c r="J1429" i="33"/>
  <c r="K1429" i="33" s="1"/>
  <c r="J1430" i="33"/>
  <c r="K1430" i="33" s="1"/>
  <c r="J1431" i="33"/>
  <c r="K1431" i="33" s="1"/>
  <c r="J1432" i="33"/>
  <c r="K1432" i="33" s="1"/>
  <c r="J1433" i="33"/>
  <c r="K1433" i="33" s="1"/>
  <c r="J1434" i="33"/>
  <c r="K1434" i="33" s="1"/>
  <c r="J1435" i="33"/>
  <c r="K1435" i="33" s="1"/>
  <c r="J1436" i="33"/>
  <c r="K1436" i="33" s="1"/>
  <c r="J1437" i="33"/>
  <c r="K1437" i="33" s="1"/>
  <c r="J1438" i="33"/>
  <c r="K1438" i="33" s="1"/>
  <c r="J1439" i="33"/>
  <c r="K1439" i="33" s="1"/>
  <c r="J1440" i="33"/>
  <c r="K1440" i="33" s="1"/>
  <c r="J1441" i="33"/>
  <c r="K1441" i="33" s="1"/>
  <c r="J1442" i="33"/>
  <c r="K1442" i="33" s="1"/>
  <c r="J1443" i="33"/>
  <c r="K1443" i="33" s="1"/>
  <c r="J1444" i="33"/>
  <c r="K1444" i="33" s="1"/>
  <c r="J1445" i="33"/>
  <c r="K1445" i="33" s="1"/>
  <c r="J1446" i="33"/>
  <c r="K1446" i="33" s="1"/>
  <c r="J1447" i="33"/>
  <c r="K1447" i="33" s="1"/>
  <c r="J1448" i="33"/>
  <c r="K1448" i="33" s="1"/>
  <c r="J1449" i="33"/>
  <c r="K1449" i="33" s="1"/>
  <c r="J1450" i="33"/>
  <c r="K1450" i="33" s="1"/>
  <c r="J1451" i="33"/>
  <c r="K1451" i="33" s="1"/>
  <c r="J1452" i="33"/>
  <c r="K1452" i="33" s="1"/>
  <c r="J1453" i="33"/>
  <c r="K1453" i="33" s="1"/>
  <c r="J1454" i="33"/>
  <c r="K1454" i="33" s="1"/>
  <c r="J1455" i="33"/>
  <c r="K1455" i="33" s="1"/>
  <c r="J1456" i="33"/>
  <c r="K1456" i="33" s="1"/>
  <c r="J1457" i="33"/>
  <c r="K1457" i="33" s="1"/>
  <c r="J1458" i="33"/>
  <c r="K1458" i="33" s="1"/>
  <c r="J1459" i="33"/>
  <c r="K1459" i="33" s="1"/>
  <c r="J1460" i="33"/>
  <c r="K1460" i="33" s="1"/>
  <c r="J1461" i="33"/>
  <c r="K1461" i="33" s="1"/>
  <c r="J1462" i="33"/>
  <c r="K1462" i="33" s="1"/>
  <c r="J1463" i="33"/>
  <c r="K1463" i="33" s="1"/>
  <c r="J1464" i="33"/>
  <c r="K1464" i="33" s="1"/>
  <c r="J1465" i="33"/>
  <c r="K1465" i="33" s="1"/>
  <c r="J1466" i="33"/>
  <c r="K1466" i="33" s="1"/>
  <c r="J1467" i="33"/>
  <c r="K1467" i="33" s="1"/>
  <c r="J1468" i="33"/>
  <c r="K1468" i="33" s="1"/>
  <c r="J1469" i="33"/>
  <c r="K1469" i="33" s="1"/>
  <c r="J1470" i="33"/>
  <c r="K1470" i="33" s="1"/>
  <c r="J1471" i="33"/>
  <c r="K1471" i="33" s="1"/>
  <c r="J1472" i="33"/>
  <c r="K1472" i="33" s="1"/>
  <c r="J1473" i="33"/>
  <c r="K1473" i="33" s="1"/>
  <c r="J1474" i="33"/>
  <c r="K1474" i="33" s="1"/>
  <c r="J1475" i="33"/>
  <c r="K1475" i="33" s="1"/>
  <c r="J1476" i="33"/>
  <c r="K1476" i="33" s="1"/>
  <c r="J1477" i="33"/>
  <c r="K1477" i="33" s="1"/>
  <c r="J1478" i="33"/>
  <c r="K1478" i="33" s="1"/>
  <c r="J1479" i="33"/>
  <c r="K1479" i="33" s="1"/>
  <c r="J1480" i="33"/>
  <c r="K1480" i="33" s="1"/>
  <c r="J1481" i="33"/>
  <c r="K1481" i="33" s="1"/>
  <c r="J1482" i="33"/>
  <c r="K1482" i="33" s="1"/>
  <c r="J1483" i="33"/>
  <c r="K1483" i="33" s="1"/>
  <c r="J1484" i="33"/>
  <c r="K1484" i="33" s="1"/>
  <c r="J1485" i="33"/>
  <c r="K1485" i="33" s="1"/>
  <c r="J1486" i="33"/>
  <c r="K1486" i="33" s="1"/>
  <c r="J1487" i="33"/>
  <c r="K1487" i="33" s="1"/>
  <c r="J1488" i="33"/>
  <c r="K1488" i="33" s="1"/>
  <c r="J1489" i="33"/>
  <c r="K1489" i="33" s="1"/>
  <c r="J1490" i="33"/>
  <c r="K1490" i="33" s="1"/>
  <c r="J1491" i="33"/>
  <c r="K1491" i="33" s="1"/>
  <c r="J1492" i="33"/>
  <c r="K1492" i="33" s="1"/>
  <c r="J1493" i="33"/>
  <c r="K1493" i="33" s="1"/>
  <c r="J1494" i="33"/>
  <c r="K1494" i="33" s="1"/>
  <c r="J1495" i="33"/>
  <c r="K1495" i="33" s="1"/>
  <c r="J1496" i="33"/>
  <c r="K1496" i="33" s="1"/>
  <c r="J1497" i="33"/>
  <c r="K1497" i="33" s="1"/>
  <c r="J1498" i="33"/>
  <c r="K1498" i="33" s="1"/>
  <c r="J1499" i="33"/>
  <c r="K1499" i="33" s="1"/>
  <c r="J1500" i="33"/>
  <c r="K1500" i="33" s="1"/>
  <c r="J1501" i="33"/>
  <c r="K1501" i="33" s="1"/>
  <c r="J1502" i="33"/>
  <c r="K1502" i="33" s="1"/>
  <c r="J1503" i="33"/>
  <c r="K1503" i="33" s="1"/>
  <c r="J1504" i="33"/>
  <c r="K1504" i="33" s="1"/>
  <c r="J1505" i="33"/>
  <c r="K1505" i="33" s="1"/>
  <c r="J1506" i="33"/>
  <c r="K1506" i="33" s="1"/>
  <c r="J1507" i="33"/>
  <c r="K1507" i="33" s="1"/>
  <c r="J1508" i="33"/>
  <c r="K1508" i="33" s="1"/>
  <c r="J1509" i="33"/>
  <c r="K1509" i="33" s="1"/>
  <c r="J1510" i="33"/>
  <c r="K1510" i="33" s="1"/>
  <c r="J1511" i="33"/>
  <c r="K1511" i="33" s="1"/>
  <c r="J1512" i="33"/>
  <c r="K1512" i="33" s="1"/>
  <c r="J1513" i="33"/>
  <c r="K1513" i="33" s="1"/>
  <c r="J1514" i="33"/>
  <c r="K1514" i="33" s="1"/>
  <c r="J1515" i="33"/>
  <c r="K1515" i="33" s="1"/>
  <c r="J1516" i="33"/>
  <c r="K1516" i="33" s="1"/>
  <c r="J1517" i="33"/>
  <c r="K1517" i="33" s="1"/>
  <c r="J1518" i="33"/>
  <c r="K1518" i="33" s="1"/>
  <c r="J1519" i="33"/>
  <c r="K1519" i="33" s="1"/>
  <c r="J1520" i="33"/>
  <c r="K1520" i="33" s="1"/>
  <c r="J1521" i="33"/>
  <c r="K1521" i="33" s="1"/>
  <c r="J1522" i="33"/>
  <c r="K1522" i="33" s="1"/>
  <c r="J1523" i="33"/>
  <c r="K1523" i="33" s="1"/>
  <c r="J1524" i="33"/>
  <c r="K1524" i="33" s="1"/>
  <c r="J1525" i="33"/>
  <c r="K1525" i="33" s="1"/>
  <c r="J1526" i="33"/>
  <c r="K1526" i="33" s="1"/>
  <c r="J1527" i="33"/>
  <c r="K1527" i="33" s="1"/>
  <c r="J1528" i="33"/>
  <c r="K1528" i="33" s="1"/>
  <c r="J1529" i="33"/>
  <c r="K1529" i="33" s="1"/>
  <c r="J1530" i="33"/>
  <c r="K1530" i="33" s="1"/>
  <c r="J1531" i="33"/>
  <c r="K1531" i="33" s="1"/>
  <c r="J1532" i="33"/>
  <c r="K1532" i="33" s="1"/>
  <c r="J1533" i="33"/>
  <c r="K1533" i="33" s="1"/>
  <c r="J1534" i="33"/>
  <c r="K1534" i="33" s="1"/>
  <c r="J1535" i="33"/>
  <c r="K1535" i="33" s="1"/>
  <c r="J1536" i="33"/>
  <c r="K1536" i="33" s="1"/>
  <c r="J1537" i="33"/>
  <c r="K1537" i="33" s="1"/>
  <c r="J1538" i="33"/>
  <c r="K1538" i="33" s="1"/>
  <c r="J1539" i="33"/>
  <c r="K1539" i="33" s="1"/>
  <c r="J1540" i="33"/>
  <c r="K1540" i="33" s="1"/>
  <c r="J1541" i="33"/>
  <c r="K1541" i="33" s="1"/>
  <c r="J1542" i="33"/>
  <c r="K1542" i="33" s="1"/>
  <c r="J1543" i="33"/>
  <c r="K1543" i="33" s="1"/>
  <c r="J1544" i="33"/>
  <c r="K1544" i="33" s="1"/>
  <c r="J1545" i="33"/>
  <c r="K1545" i="33" s="1"/>
  <c r="J1546" i="33"/>
  <c r="K1546" i="33" s="1"/>
  <c r="J1547" i="33"/>
  <c r="K1547" i="33" s="1"/>
  <c r="J1548" i="33"/>
  <c r="K1548" i="33" s="1"/>
  <c r="J1549" i="33"/>
  <c r="K1549" i="33" s="1"/>
  <c r="J1550" i="33"/>
  <c r="K1550" i="33" s="1"/>
  <c r="J1551" i="33"/>
  <c r="K1551" i="33" s="1"/>
  <c r="J1552" i="33"/>
  <c r="K1552" i="33" s="1"/>
  <c r="J1553" i="33"/>
  <c r="K1553" i="33" s="1"/>
  <c r="J1554" i="33"/>
  <c r="K1554" i="33" s="1"/>
  <c r="J1555" i="33"/>
  <c r="K1555" i="33" s="1"/>
  <c r="J1556" i="33"/>
  <c r="K1556" i="33" s="1"/>
  <c r="J1557" i="33"/>
  <c r="K1557" i="33" s="1"/>
  <c r="J1558" i="33"/>
  <c r="K1558" i="33" s="1"/>
  <c r="J1559" i="33"/>
  <c r="K1559" i="33" s="1"/>
  <c r="J1560" i="33"/>
  <c r="K1560" i="33" s="1"/>
  <c r="J1561" i="33"/>
  <c r="K1561" i="33" s="1"/>
  <c r="J1562" i="33"/>
  <c r="K1562" i="33" s="1"/>
  <c r="J1563" i="33"/>
  <c r="K1563" i="33" s="1"/>
  <c r="J1564" i="33"/>
  <c r="K1564" i="33" s="1"/>
  <c r="J1565" i="33"/>
  <c r="K1565" i="33" s="1"/>
  <c r="J1566" i="33"/>
  <c r="K1566" i="33" s="1"/>
  <c r="J1567" i="33"/>
  <c r="K1567" i="33" s="1"/>
  <c r="J1568" i="33"/>
  <c r="K1568" i="33" s="1"/>
  <c r="J1569" i="33"/>
  <c r="K1569" i="33" s="1"/>
  <c r="J1570" i="33"/>
  <c r="K1570" i="33" s="1"/>
  <c r="J1571" i="33"/>
  <c r="K1571" i="33" s="1"/>
  <c r="J1572" i="33"/>
  <c r="K1572" i="33" s="1"/>
  <c r="J1573" i="33"/>
  <c r="K1573" i="33" s="1"/>
  <c r="J1574" i="33"/>
  <c r="K1574" i="33" s="1"/>
  <c r="J1575" i="33"/>
  <c r="K1575" i="33" s="1"/>
  <c r="J1576" i="33"/>
  <c r="K1576" i="33" s="1"/>
  <c r="J1577" i="33"/>
  <c r="K1577" i="33" s="1"/>
  <c r="J1578" i="33"/>
  <c r="K1578" i="33" s="1"/>
  <c r="J1579" i="33"/>
  <c r="K1579" i="33" s="1"/>
  <c r="J1580" i="33"/>
  <c r="K1580" i="33" s="1"/>
  <c r="J1581" i="33"/>
  <c r="K1581" i="33" s="1"/>
  <c r="J1582" i="33"/>
  <c r="K1582" i="33" s="1"/>
  <c r="J1583" i="33"/>
  <c r="K1583" i="33" s="1"/>
  <c r="J1584" i="33"/>
  <c r="K1584" i="33" s="1"/>
  <c r="J1585" i="33"/>
  <c r="K1585" i="33" s="1"/>
  <c r="J1586" i="33"/>
  <c r="K1586" i="33" s="1"/>
  <c r="J1587" i="33"/>
  <c r="K1587" i="33" s="1"/>
  <c r="J1588" i="33"/>
  <c r="K1588" i="33" s="1"/>
  <c r="J1589" i="33"/>
  <c r="K1589" i="33" s="1"/>
  <c r="J1590" i="33"/>
  <c r="K1590" i="33" s="1"/>
  <c r="J1591" i="33"/>
  <c r="K1591" i="33" s="1"/>
  <c r="J1592" i="33"/>
  <c r="K1592" i="33" s="1"/>
  <c r="J1593" i="33"/>
  <c r="K1593" i="33" s="1"/>
  <c r="J1594" i="33"/>
  <c r="K1594" i="33" s="1"/>
  <c r="J1595" i="33"/>
  <c r="K1595" i="33" s="1"/>
  <c r="J1596" i="33"/>
  <c r="K1596" i="33" s="1"/>
  <c r="J1597" i="33"/>
  <c r="K1597" i="33" s="1"/>
  <c r="J1598" i="33"/>
  <c r="K1598" i="33" s="1"/>
  <c r="J1599" i="33"/>
  <c r="K1599" i="33" s="1"/>
  <c r="J1600" i="33"/>
  <c r="K1600" i="33" s="1"/>
  <c r="J1601" i="33"/>
  <c r="K1601" i="33" s="1"/>
  <c r="J1602" i="33"/>
  <c r="K1602" i="33" s="1"/>
  <c r="J1603" i="33"/>
  <c r="K1603" i="33" s="1"/>
  <c r="J1604" i="33"/>
  <c r="K1604" i="33" s="1"/>
  <c r="J1605" i="33"/>
  <c r="K1605" i="33" s="1"/>
  <c r="J1606" i="33"/>
  <c r="K1606" i="33" s="1"/>
  <c r="J1607" i="33"/>
  <c r="K1607" i="33" s="1"/>
  <c r="J1608" i="33"/>
  <c r="K1608" i="33" s="1"/>
  <c r="J1609" i="33"/>
  <c r="K1609" i="33" s="1"/>
  <c r="J1610" i="33"/>
  <c r="K1610" i="33" s="1"/>
  <c r="J1611" i="33"/>
  <c r="K1611" i="33" s="1"/>
  <c r="J1612" i="33"/>
  <c r="K1612" i="33" s="1"/>
  <c r="J1613" i="33"/>
  <c r="K1613" i="33" s="1"/>
  <c r="J1614" i="33"/>
  <c r="K1614" i="33" s="1"/>
  <c r="J1615" i="33"/>
  <c r="K1615" i="33" s="1"/>
  <c r="J1616" i="33"/>
  <c r="K1616" i="33" s="1"/>
  <c r="J1617" i="33"/>
  <c r="K1617" i="33" s="1"/>
  <c r="J1618" i="33"/>
  <c r="K1618" i="33" s="1"/>
  <c r="J1619" i="33"/>
  <c r="K1619" i="33" s="1"/>
  <c r="J1620" i="33"/>
  <c r="K1620" i="33" s="1"/>
  <c r="J1621" i="33"/>
  <c r="K1621" i="33" s="1"/>
  <c r="J1622" i="33"/>
  <c r="K1622" i="33" s="1"/>
  <c r="J1623" i="33"/>
  <c r="K1623" i="33" s="1"/>
  <c r="J1624" i="33"/>
  <c r="K1624" i="33" s="1"/>
  <c r="J1625" i="33"/>
  <c r="K1625" i="33" s="1"/>
  <c r="J1626" i="33"/>
  <c r="K1626" i="33" s="1"/>
  <c r="J1627" i="33"/>
  <c r="K1627" i="33" s="1"/>
  <c r="J1628" i="33"/>
  <c r="K1628" i="33" s="1"/>
  <c r="J1629" i="33"/>
  <c r="K1629" i="33" s="1"/>
  <c r="J1630" i="33"/>
  <c r="K1630" i="33" s="1"/>
  <c r="J1631" i="33"/>
  <c r="K1631" i="33" s="1"/>
  <c r="J1632" i="33"/>
  <c r="K1632" i="33" s="1"/>
  <c r="J1633" i="33"/>
  <c r="K1633" i="33" s="1"/>
  <c r="J1634" i="33"/>
  <c r="K1634" i="33" s="1"/>
  <c r="J1635" i="33"/>
  <c r="K1635" i="33" s="1"/>
  <c r="J1636" i="33"/>
  <c r="K1636" i="33" s="1"/>
  <c r="J1637" i="33"/>
  <c r="K1637" i="33" s="1"/>
  <c r="J1638" i="33"/>
  <c r="K1638" i="33" s="1"/>
  <c r="J1639" i="33"/>
  <c r="K1639" i="33" s="1"/>
  <c r="J1640" i="33"/>
  <c r="K1640" i="33" s="1"/>
  <c r="J1641" i="33"/>
  <c r="K1641" i="33" s="1"/>
  <c r="J1642" i="33"/>
  <c r="K1642" i="33" s="1"/>
  <c r="J1643" i="33"/>
  <c r="K1643" i="33" s="1"/>
  <c r="J1644" i="33"/>
  <c r="K1644" i="33" s="1"/>
  <c r="J1645" i="33"/>
  <c r="K1645" i="33" s="1"/>
  <c r="J1646" i="33"/>
  <c r="K1646" i="33" s="1"/>
  <c r="J1647" i="33"/>
  <c r="K1647" i="33" s="1"/>
  <c r="J1648" i="33"/>
  <c r="K1648" i="33" s="1"/>
  <c r="J1649" i="33"/>
  <c r="K1649" i="33" s="1"/>
  <c r="J1650" i="33"/>
  <c r="K1650" i="33" s="1"/>
  <c r="J1651" i="33"/>
  <c r="K1651" i="33" s="1"/>
  <c r="J1652" i="33"/>
  <c r="K1652" i="33" s="1"/>
  <c r="J1653" i="33"/>
  <c r="K1653" i="33" s="1"/>
  <c r="J1654" i="33"/>
  <c r="K1654" i="33" s="1"/>
  <c r="J1655" i="33"/>
  <c r="K1655" i="33" s="1"/>
  <c r="J1656" i="33"/>
  <c r="K1656" i="33" s="1"/>
  <c r="J1657" i="33"/>
  <c r="K1657" i="33" s="1"/>
  <c r="J1658" i="33"/>
  <c r="K1658" i="33" s="1"/>
  <c r="J1659" i="33"/>
  <c r="K1659" i="33" s="1"/>
  <c r="J1660" i="33"/>
  <c r="K1660" i="33" s="1"/>
  <c r="J1661" i="33"/>
  <c r="K1661" i="33" s="1"/>
  <c r="J1662" i="33"/>
  <c r="K1662" i="33" s="1"/>
  <c r="J1663" i="33"/>
  <c r="K1663" i="33" s="1"/>
  <c r="J1664" i="33"/>
  <c r="K1664" i="33" s="1"/>
  <c r="J1665" i="33"/>
  <c r="K1665" i="33" s="1"/>
  <c r="J1666" i="33"/>
  <c r="K1666" i="33" s="1"/>
  <c r="J1667" i="33"/>
  <c r="K1667" i="33" s="1"/>
  <c r="J1668" i="33"/>
  <c r="K1668" i="33" s="1"/>
  <c r="J1669" i="33"/>
  <c r="K1669" i="33" s="1"/>
  <c r="J1670" i="33"/>
  <c r="K1670" i="33" s="1"/>
  <c r="J1671" i="33"/>
  <c r="K1671" i="33" s="1"/>
  <c r="J1672" i="33"/>
  <c r="K1672" i="33" s="1"/>
  <c r="J1673" i="33"/>
  <c r="K1673" i="33" s="1"/>
  <c r="J1674" i="33"/>
  <c r="K1674" i="33" s="1"/>
  <c r="J1675" i="33"/>
  <c r="K1675" i="33" s="1"/>
  <c r="J1676" i="33"/>
  <c r="K1676" i="33" s="1"/>
  <c r="J1677" i="33"/>
  <c r="K1677" i="33" s="1"/>
  <c r="J1678" i="33"/>
  <c r="K1678" i="33" s="1"/>
  <c r="J1679" i="33"/>
  <c r="K1679" i="33" s="1"/>
  <c r="J1680" i="33"/>
  <c r="K1680" i="33" s="1"/>
  <c r="J1681" i="33"/>
  <c r="K1681" i="33" s="1"/>
  <c r="J1682" i="33"/>
  <c r="K1682" i="33" s="1"/>
  <c r="J1683" i="33"/>
  <c r="K1683" i="33" s="1"/>
  <c r="J1684" i="33"/>
  <c r="K1684" i="33" s="1"/>
  <c r="J1685" i="33"/>
  <c r="K1685" i="33" s="1"/>
  <c r="J1686" i="33"/>
  <c r="K1686" i="33" s="1"/>
  <c r="J1687" i="33"/>
  <c r="K1687" i="33" s="1"/>
  <c r="J1688" i="33"/>
  <c r="K1688" i="33" s="1"/>
  <c r="J1689" i="33"/>
  <c r="K1689" i="33" s="1"/>
  <c r="J1690" i="33"/>
  <c r="K1690" i="33" s="1"/>
  <c r="J1691" i="33"/>
  <c r="K1691" i="33" s="1"/>
  <c r="J1692" i="33"/>
  <c r="K1692" i="33" s="1"/>
  <c r="J1693" i="33"/>
  <c r="K1693" i="33" s="1"/>
  <c r="J1694" i="33"/>
  <c r="K1694" i="33" s="1"/>
  <c r="J1695" i="33"/>
  <c r="K1695" i="33" s="1"/>
  <c r="J1696" i="33"/>
  <c r="K1696" i="33" s="1"/>
  <c r="J1697" i="33"/>
  <c r="K1697" i="33" s="1"/>
  <c r="J1698" i="33"/>
  <c r="K1698" i="33" s="1"/>
  <c r="J1699" i="33"/>
  <c r="K1699" i="33" s="1"/>
  <c r="J1700" i="33"/>
  <c r="K1700" i="33" s="1"/>
  <c r="J1701" i="33"/>
  <c r="K1701" i="33" s="1"/>
  <c r="J1702" i="33"/>
  <c r="K1702" i="33" s="1"/>
  <c r="J1703" i="33"/>
  <c r="K1703" i="33" s="1"/>
  <c r="J1704" i="33"/>
  <c r="K1704" i="33" s="1"/>
  <c r="J1705" i="33"/>
  <c r="K1705" i="33" s="1"/>
  <c r="J1706" i="33"/>
  <c r="K1706" i="33" s="1"/>
  <c r="J1707" i="33"/>
  <c r="K1707" i="33" s="1"/>
  <c r="J1708" i="33"/>
  <c r="K1708" i="33" s="1"/>
  <c r="J1709" i="33"/>
  <c r="K1709" i="33" s="1"/>
  <c r="J1710" i="33"/>
  <c r="K1710" i="33" s="1"/>
  <c r="J1711" i="33"/>
  <c r="K1711" i="33" s="1"/>
  <c r="J1712" i="33"/>
  <c r="K1712" i="33" s="1"/>
  <c r="J1713" i="33"/>
  <c r="K1713" i="33" s="1"/>
  <c r="J1714" i="33"/>
  <c r="K1714" i="33" s="1"/>
  <c r="J1715" i="33"/>
  <c r="K1715" i="33" s="1"/>
  <c r="J1716" i="33"/>
  <c r="K1716" i="33" s="1"/>
  <c r="J1717" i="33"/>
  <c r="K1717" i="33" s="1"/>
  <c r="J1718" i="33"/>
  <c r="K1718" i="33" s="1"/>
  <c r="J1719" i="33"/>
  <c r="K1719" i="33" s="1"/>
  <c r="J1720" i="33"/>
  <c r="K1720" i="33" s="1"/>
  <c r="J1721" i="33"/>
  <c r="K1721" i="33" s="1"/>
  <c r="J1722" i="33"/>
  <c r="K1722" i="33" s="1"/>
  <c r="J1723" i="33"/>
  <c r="K1723" i="33" s="1"/>
  <c r="J1724" i="33"/>
  <c r="K1724" i="33" s="1"/>
  <c r="J1725" i="33"/>
  <c r="K1725" i="33" s="1"/>
  <c r="J1726" i="33"/>
  <c r="K1726" i="33" s="1"/>
  <c r="J1727" i="33"/>
  <c r="K1727" i="33" s="1"/>
  <c r="J1728" i="33"/>
  <c r="K1728" i="33" s="1"/>
  <c r="J1729" i="33"/>
  <c r="K1729" i="33" s="1"/>
  <c r="J1730" i="33"/>
  <c r="K1730" i="33" s="1"/>
  <c r="J1731" i="33"/>
  <c r="K1731" i="33" s="1"/>
  <c r="J1732" i="33"/>
  <c r="K1732" i="33" s="1"/>
  <c r="J1733" i="33"/>
  <c r="K1733" i="33" s="1"/>
  <c r="J1734" i="33"/>
  <c r="K1734" i="33" s="1"/>
  <c r="J1735" i="33"/>
  <c r="K1735" i="33" s="1"/>
  <c r="J1736" i="33"/>
  <c r="K1736" i="33" s="1"/>
  <c r="J1737" i="33"/>
  <c r="K1737" i="33" s="1"/>
  <c r="J1738" i="33"/>
  <c r="K1738" i="33" s="1"/>
  <c r="J1739" i="33"/>
  <c r="K1739" i="33" s="1"/>
  <c r="J1740" i="33"/>
  <c r="K1740" i="33" s="1"/>
  <c r="J1741" i="33"/>
  <c r="K1741" i="33" s="1"/>
  <c r="J1742" i="33"/>
  <c r="K1742" i="33" s="1"/>
  <c r="J1743" i="33"/>
  <c r="K1743" i="33" s="1"/>
  <c r="J1744" i="33"/>
  <c r="K1744" i="33" s="1"/>
  <c r="J1745" i="33"/>
  <c r="K1745" i="33" s="1"/>
  <c r="J1746" i="33"/>
  <c r="K1746" i="33" s="1"/>
  <c r="J1747" i="33"/>
  <c r="K1747" i="33" s="1"/>
  <c r="J1748" i="33"/>
  <c r="K1748" i="33" s="1"/>
  <c r="J1749" i="33"/>
  <c r="K1749" i="33" s="1"/>
  <c r="J1750" i="33"/>
  <c r="K1750" i="33" s="1"/>
  <c r="J1751" i="33"/>
  <c r="K1751" i="33" s="1"/>
  <c r="J1752" i="33"/>
  <c r="K1752" i="33" s="1"/>
  <c r="J1753" i="33"/>
  <c r="K1753" i="33" s="1"/>
  <c r="J1754" i="33"/>
  <c r="K1754" i="33" s="1"/>
  <c r="J1755" i="33"/>
  <c r="K1755" i="33" s="1"/>
  <c r="J1756" i="33"/>
  <c r="K1756" i="33" s="1"/>
  <c r="J1757" i="33"/>
  <c r="K1757" i="33" s="1"/>
  <c r="J1758" i="33"/>
  <c r="K1758" i="33" s="1"/>
  <c r="J1759" i="33"/>
  <c r="K1759" i="33" s="1"/>
  <c r="J1760" i="33"/>
  <c r="K1760" i="33" s="1"/>
  <c r="J1761" i="33"/>
  <c r="K1761" i="33" s="1"/>
  <c r="J1762" i="33"/>
  <c r="K1762" i="33" s="1"/>
  <c r="J1763" i="33"/>
  <c r="K1763" i="33" s="1"/>
  <c r="J1764" i="33"/>
  <c r="K1764" i="33" s="1"/>
  <c r="J1765" i="33"/>
  <c r="K1765" i="33" s="1"/>
  <c r="J1766" i="33"/>
  <c r="K1766" i="33" s="1"/>
  <c r="J1767" i="33"/>
  <c r="K1767" i="33" s="1"/>
  <c r="J1768" i="33"/>
  <c r="K1768" i="33" s="1"/>
  <c r="J1769" i="33"/>
  <c r="K1769" i="33" s="1"/>
  <c r="J1770" i="33"/>
  <c r="K1770" i="33" s="1"/>
  <c r="J1771" i="33"/>
  <c r="K1771" i="33" s="1"/>
  <c r="J1772" i="33"/>
  <c r="K1772" i="33" s="1"/>
  <c r="J1773" i="33"/>
  <c r="K1773" i="33" s="1"/>
  <c r="J1774" i="33"/>
  <c r="K1774" i="33" s="1"/>
  <c r="J1775" i="33"/>
  <c r="K1775" i="33" s="1"/>
  <c r="J1776" i="33"/>
  <c r="K1776" i="33" s="1"/>
  <c r="J1777" i="33"/>
  <c r="K1777" i="33" s="1"/>
  <c r="J1778" i="33"/>
  <c r="K1778" i="33" s="1"/>
  <c r="J1779" i="33"/>
  <c r="K1779" i="33" s="1"/>
  <c r="J1780" i="33"/>
  <c r="K1780" i="33" s="1"/>
  <c r="J1781" i="33"/>
  <c r="K1781" i="33" s="1"/>
  <c r="J1782" i="33"/>
  <c r="K1782" i="33" s="1"/>
  <c r="J1783" i="33"/>
  <c r="K1783" i="33" s="1"/>
  <c r="J1784" i="33"/>
  <c r="K1784" i="33" s="1"/>
  <c r="J1785" i="33"/>
  <c r="K1785" i="33" s="1"/>
  <c r="J1786" i="33"/>
  <c r="K1786" i="33" s="1"/>
  <c r="J1787" i="33"/>
  <c r="K1787" i="33" s="1"/>
  <c r="J1788" i="33"/>
  <c r="K1788" i="33" s="1"/>
  <c r="J1789" i="33"/>
  <c r="K1789" i="33" s="1"/>
  <c r="J1790" i="33"/>
  <c r="K1790" i="33" s="1"/>
  <c r="J1791" i="33"/>
  <c r="K1791" i="33" s="1"/>
  <c r="J1792" i="33"/>
  <c r="K1792" i="33" s="1"/>
  <c r="J1793" i="33"/>
  <c r="K1793" i="33" s="1"/>
  <c r="J1794" i="33"/>
  <c r="K1794" i="33" s="1"/>
  <c r="J1795" i="33"/>
  <c r="K1795" i="33" s="1"/>
  <c r="J1796" i="33"/>
  <c r="K1796" i="33" s="1"/>
  <c r="J1797" i="33"/>
  <c r="K1797" i="33" s="1"/>
  <c r="J1798" i="33"/>
  <c r="K1798" i="33" s="1"/>
  <c r="J1799" i="33"/>
  <c r="K1799" i="33" s="1"/>
  <c r="J1800" i="33"/>
  <c r="K1800" i="33" s="1"/>
  <c r="J1801" i="33"/>
  <c r="K1801" i="33" s="1"/>
  <c r="J1802" i="33"/>
  <c r="K1802" i="33" s="1"/>
  <c r="J1803" i="33"/>
  <c r="K1803" i="33" s="1"/>
  <c r="J1804" i="33"/>
  <c r="K1804" i="33" s="1"/>
  <c r="J1805" i="33"/>
  <c r="K1805" i="33" s="1"/>
  <c r="J1806" i="33"/>
  <c r="K1806" i="33" s="1"/>
  <c r="J1807" i="33"/>
  <c r="K1807" i="33" s="1"/>
  <c r="J1808" i="33"/>
  <c r="K1808" i="33" s="1"/>
  <c r="J1809" i="33"/>
  <c r="K1809" i="33" s="1"/>
  <c r="J1810" i="33"/>
  <c r="K1810" i="33" s="1"/>
  <c r="J1811" i="33"/>
  <c r="K1811" i="33" s="1"/>
  <c r="J1812" i="33"/>
  <c r="K1812" i="33" s="1"/>
  <c r="J1813" i="33"/>
  <c r="K1813" i="33" s="1"/>
  <c r="J1814" i="33"/>
  <c r="K1814" i="33" s="1"/>
  <c r="J1815" i="33"/>
  <c r="K1815" i="33" s="1"/>
  <c r="J1816" i="33"/>
  <c r="K1816" i="33" s="1"/>
  <c r="J1817" i="33"/>
  <c r="K1817" i="33" s="1"/>
  <c r="J1818" i="33"/>
  <c r="K1818" i="33" s="1"/>
  <c r="J1819" i="33"/>
  <c r="K1819" i="33" s="1"/>
  <c r="J1820" i="33"/>
  <c r="K1820" i="33" s="1"/>
  <c r="J1821" i="33"/>
  <c r="K1821" i="33" s="1"/>
  <c r="J1822" i="33"/>
  <c r="K1822" i="33" s="1"/>
  <c r="J1823" i="33"/>
  <c r="K1823" i="33" s="1"/>
  <c r="J1824" i="33"/>
  <c r="K1824" i="33" s="1"/>
  <c r="J1825" i="33"/>
  <c r="K1825" i="33" s="1"/>
  <c r="J1826" i="33"/>
  <c r="K1826" i="33" s="1"/>
  <c r="J1827" i="33"/>
  <c r="K1827" i="33" s="1"/>
  <c r="J1828" i="33"/>
  <c r="K1828" i="33" s="1"/>
  <c r="J1829" i="33"/>
  <c r="K1829" i="33" s="1"/>
  <c r="J1830" i="33"/>
  <c r="K1830" i="33" s="1"/>
  <c r="J1831" i="33"/>
  <c r="K1831" i="33" s="1"/>
  <c r="J1832" i="33"/>
  <c r="K1832" i="33" s="1"/>
  <c r="J1833" i="33"/>
  <c r="K1833" i="33" s="1"/>
  <c r="J1834" i="33"/>
  <c r="K1834" i="33" s="1"/>
  <c r="J1835" i="33"/>
  <c r="K1835" i="33" s="1"/>
  <c r="J1836" i="33"/>
  <c r="K1836" i="33" s="1"/>
  <c r="J1837" i="33"/>
  <c r="K1837" i="33" s="1"/>
  <c r="J1838" i="33"/>
  <c r="K1838" i="33" s="1"/>
  <c r="J1839" i="33"/>
  <c r="K1839" i="33" s="1"/>
  <c r="J1840" i="33"/>
  <c r="K1840" i="33" s="1"/>
  <c r="J1841" i="33"/>
  <c r="K1841" i="33" s="1"/>
  <c r="J1842" i="33"/>
  <c r="K1842" i="33" s="1"/>
  <c r="J1843" i="33"/>
  <c r="K1843" i="33" s="1"/>
  <c r="J1844" i="33"/>
  <c r="K1844" i="33" s="1"/>
  <c r="J1845" i="33"/>
  <c r="K1845" i="33" s="1"/>
  <c r="J1846" i="33"/>
  <c r="K1846" i="33" s="1"/>
  <c r="J1847" i="33"/>
  <c r="K1847" i="33" s="1"/>
  <c r="J1848" i="33"/>
  <c r="K1848" i="33" s="1"/>
  <c r="J1849" i="33"/>
  <c r="K1849" i="33" s="1"/>
  <c r="J1850" i="33"/>
  <c r="K1850" i="33" s="1"/>
  <c r="J1851" i="33"/>
  <c r="K1851" i="33" s="1"/>
  <c r="J1852" i="33"/>
  <c r="K1852" i="33" s="1"/>
  <c r="J1853" i="33"/>
  <c r="K1853" i="33" s="1"/>
  <c r="J1854" i="33"/>
  <c r="K1854" i="33" s="1"/>
  <c r="J1855" i="33"/>
  <c r="K1855" i="33" s="1"/>
  <c r="J1856" i="33"/>
  <c r="K1856" i="33" s="1"/>
  <c r="J1857" i="33"/>
  <c r="K1857" i="33" s="1"/>
  <c r="J1858" i="33"/>
  <c r="K1858" i="33" s="1"/>
  <c r="J1859" i="33"/>
  <c r="K1859" i="33" s="1"/>
  <c r="J1860" i="33"/>
  <c r="K1860" i="33" s="1"/>
  <c r="J1861" i="33"/>
  <c r="K1861" i="33" s="1"/>
  <c r="J1862" i="33"/>
  <c r="K1862" i="33" s="1"/>
  <c r="J1863" i="33"/>
  <c r="K1863" i="33" s="1"/>
  <c r="J1864" i="33"/>
  <c r="K1864" i="33" s="1"/>
  <c r="J1865" i="33"/>
  <c r="K1865" i="33" s="1"/>
  <c r="J1866" i="33"/>
  <c r="K1866" i="33" s="1"/>
  <c r="J1867" i="33"/>
  <c r="K1867" i="33" s="1"/>
  <c r="J1868" i="33"/>
  <c r="K1868" i="33" s="1"/>
  <c r="J1869" i="33"/>
  <c r="K1869" i="33" s="1"/>
  <c r="J1870" i="33"/>
  <c r="K1870" i="33" s="1"/>
  <c r="J1871" i="33"/>
  <c r="K1871" i="33" s="1"/>
  <c r="J1872" i="33"/>
  <c r="K1872" i="33" s="1"/>
  <c r="J1873" i="33"/>
  <c r="K1873" i="33" s="1"/>
  <c r="J1874" i="33"/>
  <c r="K1874" i="33" s="1"/>
  <c r="J1875" i="33"/>
  <c r="K1875" i="33" s="1"/>
  <c r="J1876" i="33"/>
  <c r="K1876" i="33" s="1"/>
  <c r="J1877" i="33"/>
  <c r="K1877" i="33" s="1"/>
  <c r="J1878" i="33"/>
  <c r="K1878" i="33" s="1"/>
  <c r="J1879" i="33"/>
  <c r="K1879" i="33" s="1"/>
  <c r="J1880" i="33"/>
  <c r="K1880" i="33" s="1"/>
  <c r="J1881" i="33"/>
  <c r="K1881" i="33" s="1"/>
  <c r="J1882" i="33"/>
  <c r="K1882" i="33" s="1"/>
  <c r="J1883" i="33"/>
  <c r="K1883" i="33" s="1"/>
  <c r="J1884" i="33"/>
  <c r="K1884" i="33" s="1"/>
  <c r="J1885" i="33"/>
  <c r="K1885" i="33" s="1"/>
  <c r="J1886" i="33"/>
  <c r="K1886" i="33" s="1"/>
  <c r="J1887" i="33"/>
  <c r="K1887" i="33" s="1"/>
  <c r="J1888" i="33"/>
  <c r="K1888" i="33" s="1"/>
  <c r="J1889" i="33"/>
  <c r="K1889" i="33" s="1"/>
  <c r="J1890" i="33"/>
  <c r="K1890" i="33" s="1"/>
  <c r="J1891" i="33"/>
  <c r="K1891" i="33" s="1"/>
  <c r="J1892" i="33"/>
  <c r="K1892" i="33" s="1"/>
  <c r="J1893" i="33"/>
  <c r="K1893" i="33" s="1"/>
  <c r="J1894" i="33"/>
  <c r="K1894" i="33" s="1"/>
  <c r="J1895" i="33"/>
  <c r="K1895" i="33" s="1"/>
  <c r="J1896" i="33"/>
  <c r="K1896" i="33" s="1"/>
  <c r="J1897" i="33"/>
  <c r="K1897" i="33" s="1"/>
  <c r="J1898" i="33"/>
  <c r="K1898" i="33" s="1"/>
  <c r="J1899" i="33"/>
  <c r="K1899" i="33" s="1"/>
  <c r="J1900" i="33"/>
  <c r="K1900" i="33" s="1"/>
  <c r="J1901" i="33"/>
  <c r="K1901" i="33" s="1"/>
  <c r="J1902" i="33"/>
  <c r="K1902" i="33" s="1"/>
  <c r="J1903" i="33"/>
  <c r="K1903" i="33" s="1"/>
  <c r="J1904" i="33"/>
  <c r="K1904" i="33" s="1"/>
  <c r="J1905" i="33"/>
  <c r="K1905" i="33" s="1"/>
  <c r="J1906" i="33"/>
  <c r="K1906" i="33" s="1"/>
  <c r="J1907" i="33"/>
  <c r="K1907" i="33" s="1"/>
  <c r="J1908" i="33"/>
  <c r="K1908" i="33" s="1"/>
  <c r="J1909" i="33"/>
  <c r="K1909" i="33" s="1"/>
  <c r="J1910" i="33"/>
  <c r="K1910" i="33" s="1"/>
  <c r="J1911" i="33"/>
  <c r="K1911" i="33" s="1"/>
  <c r="J1912" i="33"/>
  <c r="K1912" i="33" s="1"/>
  <c r="J1913" i="33"/>
  <c r="K1913" i="33" s="1"/>
  <c r="J1914" i="33"/>
  <c r="K1914" i="33" s="1"/>
  <c r="J1915" i="33"/>
  <c r="K1915" i="33" s="1"/>
  <c r="J1916" i="33"/>
  <c r="K1916" i="33" s="1"/>
  <c r="J1917" i="33"/>
  <c r="K1917" i="33" s="1"/>
  <c r="J1918" i="33"/>
  <c r="K1918" i="33" s="1"/>
  <c r="J1919" i="33"/>
  <c r="K1919" i="33" s="1"/>
  <c r="J1920" i="33"/>
  <c r="K1920" i="33" s="1"/>
  <c r="J1921" i="33"/>
  <c r="K1921" i="33" s="1"/>
  <c r="J1922" i="33"/>
  <c r="K1922" i="33" s="1"/>
  <c r="J1923" i="33"/>
  <c r="K1923" i="33" s="1"/>
  <c r="J1924" i="33"/>
  <c r="K1924" i="33" s="1"/>
  <c r="J1925" i="33"/>
  <c r="K1925" i="33" s="1"/>
  <c r="J1926" i="33"/>
  <c r="K1926" i="33" s="1"/>
  <c r="J1927" i="33"/>
  <c r="K1927" i="33" s="1"/>
  <c r="J1928" i="33"/>
  <c r="K1928" i="33" s="1"/>
  <c r="J1929" i="33"/>
  <c r="K1929" i="33" s="1"/>
  <c r="J1930" i="33"/>
  <c r="K1930" i="33" s="1"/>
  <c r="J1931" i="33"/>
  <c r="K1931" i="33" s="1"/>
  <c r="J1932" i="33"/>
  <c r="K1932" i="33" s="1"/>
  <c r="J1933" i="33"/>
  <c r="K1933" i="33" s="1"/>
  <c r="J1934" i="33"/>
  <c r="K1934" i="33" s="1"/>
  <c r="J1935" i="33"/>
  <c r="K1935" i="33" s="1"/>
  <c r="J1936" i="33"/>
  <c r="K1936" i="33" s="1"/>
  <c r="J1937" i="33"/>
  <c r="K1937" i="33" s="1"/>
  <c r="J1938" i="33"/>
  <c r="K1938" i="33" s="1"/>
  <c r="J1939" i="33"/>
  <c r="K1939" i="33" s="1"/>
  <c r="J1940" i="33"/>
  <c r="K1940" i="33" s="1"/>
  <c r="J1941" i="33"/>
  <c r="K1941" i="33" s="1"/>
  <c r="J1942" i="33"/>
  <c r="K1942" i="33" s="1"/>
  <c r="J1943" i="33"/>
  <c r="K1943" i="33" s="1"/>
  <c r="J1944" i="33"/>
  <c r="K1944" i="33" s="1"/>
  <c r="J1945" i="33"/>
  <c r="K1945" i="33" s="1"/>
  <c r="J1946" i="33"/>
  <c r="K1946" i="33" s="1"/>
  <c r="J1947" i="33"/>
  <c r="K1947" i="33" s="1"/>
  <c r="J1948" i="33"/>
  <c r="K1948" i="33" s="1"/>
  <c r="J1949" i="33"/>
  <c r="K1949" i="33" s="1"/>
  <c r="J1950" i="33"/>
  <c r="K1950" i="33" s="1"/>
  <c r="J1951" i="33"/>
  <c r="K1951" i="33" s="1"/>
  <c r="J1952" i="33"/>
  <c r="K1952" i="33" s="1"/>
  <c r="J1953" i="33"/>
  <c r="K1953" i="33" s="1"/>
  <c r="J1954" i="33"/>
  <c r="K1954" i="33" s="1"/>
  <c r="J1955" i="33"/>
  <c r="K1955" i="33" s="1"/>
  <c r="J1956" i="33"/>
  <c r="K1956" i="33" s="1"/>
  <c r="J1957" i="33"/>
  <c r="K1957" i="33" s="1"/>
  <c r="J1958" i="33"/>
  <c r="K1958" i="33" s="1"/>
  <c r="J1959" i="33"/>
  <c r="K1959" i="33" s="1"/>
  <c r="J1960" i="33"/>
  <c r="K1960" i="33" s="1"/>
  <c r="J1961" i="33"/>
  <c r="K1961" i="33" s="1"/>
  <c r="J1962" i="33"/>
  <c r="K1962" i="33" s="1"/>
  <c r="J1963" i="33"/>
  <c r="K1963" i="33" s="1"/>
  <c r="J1964" i="33"/>
  <c r="K1964" i="33" s="1"/>
  <c r="J1965" i="33"/>
  <c r="K1965" i="33" s="1"/>
  <c r="J1966" i="33"/>
  <c r="K1966" i="33" s="1"/>
  <c r="J1967" i="33"/>
  <c r="K1967" i="33" s="1"/>
  <c r="J1968" i="33"/>
  <c r="K1968" i="33" s="1"/>
  <c r="J1969" i="33"/>
  <c r="K1969" i="33" s="1"/>
  <c r="J1970" i="33"/>
  <c r="K1970" i="33" s="1"/>
  <c r="J1971" i="33"/>
  <c r="K1971" i="33" s="1"/>
  <c r="J1972" i="33"/>
  <c r="K1972" i="33" s="1"/>
  <c r="J1973" i="33"/>
  <c r="K1973" i="33" s="1"/>
  <c r="J1974" i="33"/>
  <c r="K1974" i="33" s="1"/>
  <c r="J1975" i="33"/>
  <c r="K1975" i="33" s="1"/>
  <c r="J1976" i="33"/>
  <c r="K1976" i="33" s="1"/>
  <c r="J1977" i="33"/>
  <c r="K1977" i="33" s="1"/>
  <c r="J1978" i="33"/>
  <c r="K1978" i="33" s="1"/>
  <c r="J1979" i="33"/>
  <c r="K1979" i="33" s="1"/>
  <c r="J1980" i="33"/>
  <c r="K1980" i="33" s="1"/>
  <c r="J1981" i="33"/>
  <c r="K1981" i="33" s="1"/>
  <c r="J1982" i="33"/>
  <c r="K1982" i="33" s="1"/>
  <c r="J1983" i="33"/>
  <c r="K1983" i="33" s="1"/>
  <c r="J1984" i="33"/>
  <c r="K1984" i="33" s="1"/>
  <c r="J1985" i="33"/>
  <c r="K1985" i="33" s="1"/>
  <c r="J1986" i="33"/>
  <c r="K1986" i="33" s="1"/>
  <c r="J1987" i="33"/>
  <c r="K1987" i="33" s="1"/>
  <c r="J1988" i="33"/>
  <c r="K1988" i="33" s="1"/>
  <c r="J1989" i="33"/>
  <c r="K1989" i="33" s="1"/>
  <c r="J1990" i="33"/>
  <c r="K1990" i="33" s="1"/>
  <c r="J1991" i="33"/>
  <c r="K1991" i="33" s="1"/>
  <c r="J1992" i="33"/>
  <c r="K1992" i="33" s="1"/>
  <c r="J1993" i="33"/>
  <c r="K1993" i="33" s="1"/>
  <c r="J1994" i="33"/>
  <c r="K1994" i="33" s="1"/>
  <c r="J1995" i="33"/>
  <c r="K1995" i="33" s="1"/>
  <c r="J1996" i="33"/>
  <c r="K1996" i="33" s="1"/>
  <c r="J1997" i="33"/>
  <c r="K1997" i="33" s="1"/>
  <c r="J1998" i="33"/>
  <c r="K1998" i="33" s="1"/>
  <c r="J1999" i="33"/>
  <c r="K1999" i="33" s="1"/>
  <c r="J2000" i="33"/>
  <c r="K2000" i="33" s="1"/>
  <c r="J2001" i="33"/>
  <c r="K2001" i="33" s="1"/>
  <c r="J2002" i="33"/>
  <c r="K2002" i="33" s="1"/>
  <c r="J2003" i="33"/>
  <c r="K2003" i="33" s="1"/>
  <c r="J2004" i="33"/>
  <c r="K2004" i="33" s="1"/>
  <c r="J2005" i="33"/>
  <c r="K2005" i="33" s="1"/>
  <c r="J2006" i="33"/>
  <c r="K2006" i="33" s="1"/>
  <c r="J2007" i="33"/>
  <c r="K2007" i="33" s="1"/>
  <c r="J2008" i="33"/>
  <c r="K2008" i="33" s="1"/>
  <c r="J2009" i="33"/>
  <c r="K2009" i="33" s="1"/>
  <c r="J2010" i="33"/>
  <c r="K2010" i="33" s="1"/>
  <c r="J2011" i="33"/>
  <c r="K2011" i="33" s="1"/>
  <c r="J2012" i="33"/>
  <c r="K2012" i="33" s="1"/>
  <c r="J2013" i="33"/>
  <c r="K2013" i="33" s="1"/>
  <c r="J2014" i="33"/>
  <c r="K2014" i="33" s="1"/>
  <c r="J2015" i="33"/>
  <c r="K2015" i="33" s="1"/>
  <c r="J2016" i="33"/>
  <c r="K2016" i="33" s="1"/>
  <c r="J2017" i="33"/>
  <c r="K2017" i="33" s="1"/>
  <c r="J2018" i="33"/>
  <c r="K2018" i="33" s="1"/>
  <c r="J2019" i="33"/>
  <c r="K2019" i="33" s="1"/>
  <c r="J2020" i="33"/>
  <c r="K2020" i="33" s="1"/>
  <c r="J2021" i="33"/>
  <c r="K2021" i="33" s="1"/>
  <c r="J2022" i="33"/>
  <c r="K2022" i="33" s="1"/>
  <c r="J2023" i="33"/>
  <c r="K2023" i="33" s="1"/>
  <c r="J2024" i="33"/>
  <c r="K2024" i="33" s="1"/>
  <c r="J2025" i="33"/>
  <c r="K2025" i="33" s="1"/>
  <c r="J2026" i="33"/>
  <c r="K2026" i="33" s="1"/>
  <c r="J2027" i="33"/>
  <c r="K2027" i="33" s="1"/>
  <c r="J2028" i="33"/>
  <c r="K2028" i="33" s="1"/>
  <c r="J2029" i="33"/>
  <c r="K2029" i="33" s="1"/>
  <c r="J2030" i="33"/>
  <c r="K2030" i="33" s="1"/>
  <c r="J2031" i="33"/>
  <c r="K2031" i="33" s="1"/>
  <c r="J2032" i="33"/>
  <c r="K2032" i="33" s="1"/>
  <c r="J2033" i="33"/>
  <c r="K2033" i="33" s="1"/>
  <c r="J2034" i="33"/>
  <c r="K2034" i="33" s="1"/>
  <c r="J2035" i="33"/>
  <c r="K2035" i="33" s="1"/>
  <c r="J2036" i="33"/>
  <c r="K2036" i="33" s="1"/>
  <c r="J2037" i="33"/>
  <c r="K2037" i="33" s="1"/>
  <c r="J2038" i="33"/>
  <c r="K2038" i="33" s="1"/>
  <c r="J2039" i="33"/>
  <c r="K2039" i="33" s="1"/>
  <c r="J2040" i="33"/>
  <c r="K2040" i="33" s="1"/>
  <c r="J2041" i="33"/>
  <c r="K2041" i="33" s="1"/>
  <c r="J2042" i="33"/>
  <c r="K2042" i="33" s="1"/>
  <c r="J2043" i="33"/>
  <c r="K2043" i="33" s="1"/>
  <c r="J2044" i="33"/>
  <c r="K2044" i="33" s="1"/>
  <c r="J2045" i="33"/>
  <c r="K2045" i="33" s="1"/>
  <c r="J2046" i="33"/>
  <c r="K2046" i="33" s="1"/>
  <c r="J2047" i="33"/>
  <c r="K2047" i="33" s="1"/>
  <c r="J2048" i="33"/>
  <c r="K2048" i="33" s="1"/>
  <c r="J2049" i="33"/>
  <c r="K2049" i="33" s="1"/>
  <c r="J2050" i="33"/>
  <c r="K2050" i="33" s="1"/>
  <c r="J2051" i="33"/>
  <c r="K2051" i="33" s="1"/>
  <c r="J2052" i="33"/>
  <c r="K2052" i="33" s="1"/>
  <c r="J2053" i="33"/>
  <c r="K2053" i="33" s="1"/>
  <c r="J2054" i="33"/>
  <c r="K2054" i="33" s="1"/>
  <c r="J2055" i="33"/>
  <c r="K2055" i="33" s="1"/>
  <c r="J2056" i="33"/>
  <c r="K2056" i="33" s="1"/>
  <c r="J2057" i="33"/>
  <c r="K2057" i="33" s="1"/>
  <c r="J2058" i="33"/>
  <c r="K2058" i="33" s="1"/>
  <c r="J2059" i="33"/>
  <c r="K2059" i="33" s="1"/>
  <c r="J2060" i="33"/>
  <c r="K2060" i="33" s="1"/>
  <c r="J2061" i="33"/>
  <c r="K2061" i="33" s="1"/>
  <c r="J2062" i="33"/>
  <c r="K2062" i="33" s="1"/>
  <c r="J2063" i="33"/>
  <c r="K2063" i="33" s="1"/>
  <c r="J2064" i="33"/>
  <c r="K2064" i="33" s="1"/>
  <c r="J2065" i="33"/>
  <c r="K2065" i="33" s="1"/>
  <c r="J2066" i="33"/>
  <c r="K2066" i="33" s="1"/>
  <c r="J2067" i="33"/>
  <c r="K2067" i="33" s="1"/>
  <c r="J2068" i="33"/>
  <c r="K2068" i="33" s="1"/>
  <c r="J2069" i="33"/>
  <c r="K2069" i="33" s="1"/>
  <c r="J2070" i="33"/>
  <c r="K2070" i="33" s="1"/>
  <c r="J2071" i="33"/>
  <c r="K2071" i="33" s="1"/>
  <c r="J2072" i="33"/>
  <c r="K2072" i="33" s="1"/>
  <c r="J2073" i="33"/>
  <c r="K2073" i="33" s="1"/>
  <c r="J2074" i="33"/>
  <c r="K2074" i="33" s="1"/>
  <c r="J2075" i="33"/>
  <c r="K2075" i="33" s="1"/>
  <c r="J2076" i="33"/>
  <c r="K2076" i="33" s="1"/>
  <c r="J2077" i="33"/>
  <c r="K2077" i="33" s="1"/>
  <c r="J2078" i="33"/>
  <c r="K2078" i="33" s="1"/>
  <c r="J2079" i="33"/>
  <c r="K2079" i="33" s="1"/>
  <c r="J2080" i="33"/>
  <c r="K2080" i="33" s="1"/>
  <c r="J2081" i="33"/>
  <c r="K2081" i="33" s="1"/>
  <c r="J2082" i="33"/>
  <c r="K2082" i="33" s="1"/>
  <c r="J2083" i="33"/>
  <c r="K2083" i="33" s="1"/>
  <c r="J2084" i="33"/>
  <c r="K2084" i="33" s="1"/>
  <c r="J2085" i="33"/>
  <c r="K2085" i="33" s="1"/>
  <c r="J2086" i="33"/>
  <c r="K2086" i="33" s="1"/>
  <c r="J2087" i="33"/>
  <c r="K2087" i="33" s="1"/>
  <c r="J2088" i="33"/>
  <c r="K2088" i="33" s="1"/>
  <c r="J2089" i="33"/>
  <c r="K2089" i="33" s="1"/>
  <c r="J2090" i="33"/>
  <c r="K2090" i="33" s="1"/>
  <c r="J2091" i="33"/>
  <c r="K2091" i="33" s="1"/>
  <c r="J2092" i="33"/>
  <c r="K2092" i="33" s="1"/>
  <c r="J2093" i="33"/>
  <c r="K2093" i="33" s="1"/>
  <c r="J2094" i="33"/>
  <c r="K2094" i="33" s="1"/>
  <c r="J2095" i="33"/>
  <c r="K2095" i="33" s="1"/>
  <c r="J2096" i="33"/>
  <c r="K2096" i="33" s="1"/>
  <c r="J2097" i="33"/>
  <c r="K2097" i="33" s="1"/>
  <c r="J2098" i="33"/>
  <c r="K2098" i="33" s="1"/>
  <c r="J2099" i="33"/>
  <c r="K2099" i="33" s="1"/>
  <c r="J2100" i="33"/>
  <c r="K2100" i="33" s="1"/>
  <c r="J2101" i="33"/>
  <c r="K2101" i="33" s="1"/>
  <c r="J2102" i="33"/>
  <c r="K2102" i="33" s="1"/>
  <c r="J2103" i="33"/>
  <c r="K2103" i="33" s="1"/>
  <c r="J2104" i="33"/>
  <c r="K2104" i="33" s="1"/>
  <c r="J2105" i="33"/>
  <c r="K2105" i="33" s="1"/>
  <c r="J2106" i="33"/>
  <c r="K2106" i="33" s="1"/>
  <c r="J2107" i="33"/>
  <c r="K2107" i="33" s="1"/>
  <c r="J2108" i="33"/>
  <c r="K2108" i="33" s="1"/>
  <c r="J2109" i="33"/>
  <c r="K2109" i="33" s="1"/>
  <c r="J2110" i="33"/>
  <c r="K2110" i="33" s="1"/>
  <c r="J2111" i="33"/>
  <c r="K2111" i="33" s="1"/>
  <c r="J2112" i="33"/>
  <c r="K2112" i="33" s="1"/>
  <c r="J2113" i="33"/>
  <c r="K2113" i="33" s="1"/>
  <c r="J2114" i="33"/>
  <c r="K2114" i="33" s="1"/>
  <c r="J2115" i="33"/>
  <c r="K2115" i="33" s="1"/>
  <c r="J2116" i="33"/>
  <c r="K2116" i="33" s="1"/>
  <c r="J2117" i="33"/>
  <c r="K2117" i="33" s="1"/>
  <c r="J2118" i="33"/>
  <c r="K2118" i="33" s="1"/>
  <c r="J2119" i="33"/>
  <c r="K2119" i="33" s="1"/>
  <c r="J2120" i="33"/>
  <c r="K2120" i="33" s="1"/>
  <c r="J2121" i="33"/>
  <c r="K2121" i="33" s="1"/>
  <c r="J2122" i="33"/>
  <c r="K2122" i="33" s="1"/>
  <c r="J2123" i="33"/>
  <c r="K2123" i="33" s="1"/>
  <c r="J2124" i="33"/>
  <c r="K2124" i="33" s="1"/>
  <c r="J2125" i="33"/>
  <c r="K2125" i="33" s="1"/>
  <c r="J2126" i="33"/>
  <c r="K2126" i="33" s="1"/>
  <c r="J2127" i="33"/>
  <c r="K2127" i="33" s="1"/>
  <c r="J2128" i="33"/>
  <c r="K2128" i="33" s="1"/>
  <c r="J2129" i="33"/>
  <c r="K2129" i="33" s="1"/>
  <c r="J2130" i="33"/>
  <c r="K2130" i="33" s="1"/>
  <c r="J2131" i="33"/>
  <c r="K2131" i="33" s="1"/>
  <c r="J2132" i="33"/>
  <c r="K2132" i="33" s="1"/>
  <c r="J2133" i="33"/>
  <c r="K2133" i="33" s="1"/>
  <c r="J2134" i="33"/>
  <c r="K2134" i="33" s="1"/>
  <c r="J2135" i="33"/>
  <c r="K2135" i="33" s="1"/>
  <c r="J2136" i="33"/>
  <c r="K2136" i="33" s="1"/>
  <c r="J2137" i="33"/>
  <c r="K2137" i="33" s="1"/>
  <c r="J2138" i="33"/>
  <c r="K2138" i="33" s="1"/>
  <c r="J2139" i="33"/>
  <c r="K2139" i="33" s="1"/>
  <c r="J2140" i="33"/>
  <c r="K2140" i="33" s="1"/>
  <c r="J2141" i="33"/>
  <c r="K2141" i="33" s="1"/>
  <c r="J2142" i="33"/>
  <c r="K2142" i="33" s="1"/>
  <c r="J2143" i="33"/>
  <c r="K2143" i="33" s="1"/>
  <c r="J2144" i="33"/>
  <c r="K2144" i="33" s="1"/>
  <c r="J2145" i="33"/>
  <c r="K2145" i="33" s="1"/>
  <c r="J2146" i="33"/>
  <c r="K2146" i="33" s="1"/>
  <c r="J2147" i="33"/>
  <c r="K2147" i="33" s="1"/>
  <c r="J2148" i="33"/>
  <c r="K2148" i="33" s="1"/>
  <c r="J2149" i="33"/>
  <c r="K2149" i="33" s="1"/>
  <c r="J2150" i="33"/>
  <c r="K2150" i="33" s="1"/>
  <c r="J2151" i="33"/>
  <c r="K2151" i="33" s="1"/>
  <c r="J2152" i="33"/>
  <c r="K2152" i="33" s="1"/>
  <c r="J2153" i="33"/>
  <c r="K2153" i="33" s="1"/>
  <c r="J2154" i="33"/>
  <c r="K2154" i="33" s="1"/>
  <c r="J2155" i="33"/>
  <c r="K2155" i="33" s="1"/>
  <c r="J2156" i="33"/>
  <c r="K2156" i="33" s="1"/>
  <c r="J2157" i="33"/>
  <c r="K2157" i="33" s="1"/>
  <c r="J2158" i="33"/>
  <c r="K2158" i="33" s="1"/>
  <c r="J2159" i="33"/>
  <c r="K2159" i="33" s="1"/>
  <c r="J2160" i="33"/>
  <c r="K2160" i="33" s="1"/>
  <c r="J2161" i="33"/>
  <c r="K2161" i="33" s="1"/>
  <c r="J2162" i="33"/>
  <c r="K2162" i="33" s="1"/>
  <c r="J2163" i="33"/>
  <c r="K2163" i="33" s="1"/>
  <c r="J2164" i="33"/>
  <c r="K2164" i="33" s="1"/>
  <c r="J2165" i="33"/>
  <c r="K2165" i="33" s="1"/>
  <c r="J2166" i="33"/>
  <c r="K2166" i="33" s="1"/>
  <c r="J2167" i="33"/>
  <c r="K2167" i="33" s="1"/>
  <c r="J2168" i="33"/>
  <c r="K2168" i="33" s="1"/>
  <c r="J2169" i="33"/>
  <c r="K2169" i="33" s="1"/>
  <c r="J2170" i="33"/>
  <c r="K2170" i="33" s="1"/>
  <c r="J2171" i="33"/>
  <c r="K2171" i="33" s="1"/>
  <c r="J2172" i="33"/>
  <c r="K2172" i="33" s="1"/>
  <c r="J2173" i="33"/>
  <c r="K2173" i="33" s="1"/>
  <c r="J2174" i="33"/>
  <c r="K2174" i="33" s="1"/>
  <c r="J2175" i="33"/>
  <c r="K2175" i="33" s="1"/>
  <c r="J2176" i="33"/>
  <c r="K2176" i="33" s="1"/>
  <c r="J2177" i="33"/>
  <c r="K2177" i="33" s="1"/>
  <c r="J2178" i="33"/>
  <c r="K2178" i="33" s="1"/>
  <c r="J2179" i="33"/>
  <c r="K2179" i="33" s="1"/>
  <c r="J2180" i="33"/>
  <c r="K2180" i="33" s="1"/>
  <c r="J2181" i="33"/>
  <c r="K2181" i="33" s="1"/>
  <c r="J2182" i="33"/>
  <c r="K2182" i="33" s="1"/>
  <c r="J2183" i="33"/>
  <c r="K2183" i="33" s="1"/>
  <c r="J2184" i="33"/>
  <c r="K2184" i="33" s="1"/>
  <c r="J2185" i="33"/>
  <c r="K2185" i="33" s="1"/>
  <c r="J2186" i="33"/>
  <c r="K2186" i="33" s="1"/>
  <c r="J2187" i="33"/>
  <c r="K2187" i="33" s="1"/>
  <c r="J2188" i="33"/>
  <c r="K2188" i="33" s="1"/>
  <c r="J2189" i="33"/>
  <c r="K2189" i="33" s="1"/>
  <c r="J2190" i="33"/>
  <c r="K2190" i="33" s="1"/>
  <c r="J2191" i="33"/>
  <c r="K2191" i="33" s="1"/>
  <c r="J2192" i="33"/>
  <c r="K2192" i="33" s="1"/>
  <c r="J2193" i="33"/>
  <c r="K2193" i="33" s="1"/>
  <c r="J2194" i="33"/>
  <c r="K2194" i="33" s="1"/>
  <c r="J2195" i="33"/>
  <c r="K2195" i="33" s="1"/>
  <c r="J2196" i="33"/>
  <c r="K2196" i="33" s="1"/>
  <c r="J2197" i="33"/>
  <c r="K2197" i="33" s="1"/>
  <c r="J2198" i="33"/>
  <c r="K2198" i="33" s="1"/>
  <c r="J2199" i="33"/>
  <c r="K2199" i="33" s="1"/>
  <c r="J2200" i="33"/>
  <c r="K2200" i="33" s="1"/>
  <c r="J2201" i="33"/>
  <c r="K2201" i="33" s="1"/>
  <c r="J2202" i="33"/>
  <c r="K2202" i="33" s="1"/>
  <c r="J2203" i="33"/>
  <c r="K2203" i="33" s="1"/>
  <c r="J2204" i="33"/>
  <c r="K2204" i="33" s="1"/>
  <c r="J2205" i="33"/>
  <c r="K2205" i="33" s="1"/>
  <c r="J2206" i="33"/>
  <c r="K2206" i="33" s="1"/>
  <c r="J2207" i="33"/>
  <c r="K2207" i="33" s="1"/>
  <c r="J2208" i="33"/>
  <c r="K2208" i="33" s="1"/>
  <c r="J2209" i="33"/>
  <c r="K2209" i="33" s="1"/>
  <c r="J2210" i="33"/>
  <c r="K2210" i="33" s="1"/>
  <c r="J2211" i="33"/>
  <c r="K2211" i="33" s="1"/>
  <c r="J2212" i="33"/>
  <c r="K2212" i="33" s="1"/>
  <c r="J2213" i="33"/>
  <c r="K2213" i="33" s="1"/>
  <c r="J2214" i="33"/>
  <c r="K2214" i="33" s="1"/>
  <c r="J2215" i="33"/>
  <c r="K2215" i="33" s="1"/>
  <c r="J2216" i="33"/>
  <c r="K2216" i="33" s="1"/>
  <c r="J2217" i="33"/>
  <c r="K2217" i="33" s="1"/>
  <c r="J2218" i="33"/>
  <c r="K2218" i="33" s="1"/>
  <c r="J2219" i="33"/>
  <c r="K2219" i="33" s="1"/>
  <c r="J2220" i="33"/>
  <c r="K2220" i="33" s="1"/>
  <c r="J2221" i="33"/>
  <c r="K2221" i="33" s="1"/>
  <c r="J2222" i="33"/>
  <c r="K2222" i="33" s="1"/>
  <c r="J2223" i="33"/>
  <c r="K2223" i="33" s="1"/>
  <c r="J2224" i="33"/>
  <c r="K2224" i="33" s="1"/>
  <c r="J2225" i="33"/>
  <c r="K2225" i="33" s="1"/>
  <c r="J2226" i="33"/>
  <c r="K2226" i="33" s="1"/>
  <c r="J2227" i="33"/>
  <c r="K2227" i="33" s="1"/>
  <c r="J2228" i="33"/>
  <c r="K2228" i="33" s="1"/>
  <c r="J2229" i="33"/>
  <c r="K2229" i="33" s="1"/>
  <c r="J2230" i="33"/>
  <c r="K2230" i="33" s="1"/>
  <c r="J2231" i="33"/>
  <c r="K2231" i="33" s="1"/>
  <c r="J2232" i="33"/>
  <c r="K2232" i="33" s="1"/>
  <c r="J2233" i="33"/>
  <c r="K2233" i="33" s="1"/>
  <c r="J2234" i="33"/>
  <c r="K2234" i="33" s="1"/>
  <c r="J2235" i="33"/>
  <c r="K2235" i="33" s="1"/>
  <c r="J2236" i="33"/>
  <c r="K2236" i="33" s="1"/>
  <c r="J2237" i="33"/>
  <c r="K2237" i="33" s="1"/>
  <c r="J2238" i="33"/>
  <c r="K2238" i="33" s="1"/>
  <c r="J2239" i="33"/>
  <c r="K2239" i="33" s="1"/>
  <c r="J2240" i="33"/>
  <c r="K2240" i="33" s="1"/>
  <c r="J2241" i="33"/>
  <c r="K2241" i="33" s="1"/>
  <c r="J2242" i="33"/>
  <c r="K2242" i="33" s="1"/>
  <c r="J2243" i="33"/>
  <c r="K2243" i="33" s="1"/>
  <c r="J2244" i="33"/>
  <c r="K2244" i="33" s="1"/>
  <c r="J2245" i="33"/>
  <c r="K2245" i="33" s="1"/>
  <c r="J2246" i="33"/>
  <c r="K2246" i="33" s="1"/>
  <c r="J2247" i="33"/>
  <c r="K2247" i="33" s="1"/>
  <c r="J2248" i="33"/>
  <c r="K2248" i="33" s="1"/>
  <c r="J2249" i="33"/>
  <c r="K2249" i="33" s="1"/>
  <c r="J2250" i="33"/>
  <c r="K2250" i="33" s="1"/>
  <c r="J2251" i="33"/>
  <c r="K2251" i="33" s="1"/>
  <c r="J2252" i="33"/>
  <c r="K2252" i="33" s="1"/>
  <c r="J2253" i="33"/>
  <c r="K2253" i="33" s="1"/>
  <c r="J2254" i="33"/>
  <c r="K2254" i="33" s="1"/>
  <c r="J2255" i="33"/>
  <c r="K2255" i="33" s="1"/>
  <c r="J2256" i="33"/>
  <c r="K2256" i="33" s="1"/>
  <c r="J2257" i="33"/>
  <c r="K2257" i="33" s="1"/>
  <c r="J2258" i="33"/>
  <c r="K2258" i="33" s="1"/>
  <c r="J2259" i="33"/>
  <c r="K2259" i="33" s="1"/>
  <c r="J2260" i="33"/>
  <c r="K2260" i="33" s="1"/>
  <c r="J2261" i="33"/>
  <c r="K2261" i="33" s="1"/>
  <c r="J2262" i="33"/>
  <c r="K2262" i="33" s="1"/>
  <c r="J2263" i="33"/>
  <c r="K2263" i="33" s="1"/>
  <c r="J2264" i="33"/>
  <c r="K2264" i="33" s="1"/>
  <c r="J2265" i="33"/>
  <c r="K2265" i="33" s="1"/>
  <c r="J2266" i="33"/>
  <c r="K2266" i="33" s="1"/>
  <c r="J2267" i="33"/>
  <c r="K2267" i="33" s="1"/>
  <c r="J2268" i="33"/>
  <c r="K2268" i="33" s="1"/>
  <c r="J2269" i="33"/>
  <c r="K2269" i="33" s="1"/>
  <c r="J2270" i="33"/>
  <c r="K2270" i="33" s="1"/>
  <c r="J2271" i="33"/>
  <c r="K2271" i="33" s="1"/>
  <c r="J2272" i="33"/>
  <c r="K2272" i="33" s="1"/>
  <c r="J2273" i="33"/>
  <c r="K2273" i="33" s="1"/>
  <c r="J2274" i="33"/>
  <c r="K2274" i="33" s="1"/>
  <c r="J2275" i="33"/>
  <c r="K2275" i="33" s="1"/>
  <c r="J2276" i="33"/>
  <c r="K2276" i="33" s="1"/>
  <c r="J2277" i="33"/>
  <c r="K2277" i="33" s="1"/>
  <c r="J2278" i="33"/>
  <c r="K2278" i="33" s="1"/>
  <c r="J2279" i="33"/>
  <c r="K2279" i="33" s="1"/>
  <c r="J2280" i="33"/>
  <c r="K2280" i="33" s="1"/>
  <c r="J2281" i="33"/>
  <c r="K2281" i="33" s="1"/>
  <c r="J2282" i="33"/>
  <c r="K2282" i="33" s="1"/>
  <c r="J2283" i="33"/>
  <c r="K2283" i="33" s="1"/>
  <c r="J2284" i="33"/>
  <c r="K2284" i="33" s="1"/>
  <c r="J2285" i="33"/>
  <c r="K2285" i="33" s="1"/>
  <c r="J2286" i="33"/>
  <c r="K2286" i="33" s="1"/>
  <c r="J2287" i="33"/>
  <c r="K2287" i="33" s="1"/>
  <c r="J2288" i="33"/>
  <c r="K2288" i="33" s="1"/>
  <c r="J2289" i="33"/>
  <c r="K2289" i="33" s="1"/>
  <c r="J2290" i="33"/>
  <c r="K2290" i="33" s="1"/>
  <c r="J2291" i="33"/>
  <c r="K2291" i="33" s="1"/>
  <c r="J2292" i="33"/>
  <c r="K2292" i="33" s="1"/>
  <c r="J2293" i="33"/>
  <c r="K2293" i="33" s="1"/>
  <c r="J2294" i="33"/>
  <c r="K2294" i="33" s="1"/>
  <c r="J2295" i="33"/>
  <c r="K2295" i="33" s="1"/>
  <c r="J2296" i="33"/>
  <c r="K2296" i="33" s="1"/>
  <c r="J2297" i="33"/>
  <c r="K2297" i="33" s="1"/>
  <c r="J2298" i="33"/>
  <c r="K2298" i="33" s="1"/>
  <c r="J2299" i="33"/>
  <c r="K2299" i="33" s="1"/>
  <c r="J2300" i="33"/>
  <c r="K2300" i="33" s="1"/>
  <c r="J2301" i="33"/>
  <c r="K2301" i="33" s="1"/>
  <c r="J2302" i="33"/>
  <c r="K2302" i="33" s="1"/>
  <c r="J2303" i="33"/>
  <c r="K2303" i="33" s="1"/>
  <c r="J2304" i="33"/>
  <c r="K2304" i="33" s="1"/>
  <c r="J2305" i="33"/>
  <c r="K2305" i="33" s="1"/>
  <c r="J2306" i="33"/>
  <c r="K2306" i="33" s="1"/>
  <c r="J2307" i="33"/>
  <c r="K2307" i="33" s="1"/>
  <c r="J2308" i="33"/>
  <c r="K2308" i="33" s="1"/>
  <c r="J2309" i="33"/>
  <c r="K2309" i="33" s="1"/>
  <c r="J2310" i="33"/>
  <c r="K2310" i="33" s="1"/>
  <c r="J2311" i="33"/>
  <c r="K2311" i="33" s="1"/>
  <c r="J2312" i="33"/>
  <c r="K2312" i="33" s="1"/>
  <c r="J2313" i="33"/>
  <c r="K2313" i="33" s="1"/>
  <c r="J2314" i="33"/>
  <c r="K2314" i="33" s="1"/>
  <c r="J2315" i="33"/>
  <c r="K2315" i="33" s="1"/>
  <c r="J2316" i="33"/>
  <c r="K2316" i="33" s="1"/>
  <c r="J2317" i="33"/>
  <c r="K2317" i="33" s="1"/>
  <c r="J2318" i="33"/>
  <c r="K2318" i="33" s="1"/>
  <c r="J2319" i="33"/>
  <c r="K2319" i="33" s="1"/>
  <c r="J2320" i="33"/>
  <c r="K2320" i="33" s="1"/>
  <c r="J2321" i="33"/>
  <c r="K2321" i="33" s="1"/>
  <c r="J2322" i="33"/>
  <c r="K2322" i="33" s="1"/>
  <c r="J2323" i="33"/>
  <c r="K2323" i="33" s="1"/>
  <c r="J2324" i="33"/>
  <c r="K2324" i="33" s="1"/>
  <c r="J2325" i="33"/>
  <c r="K2325" i="33" s="1"/>
  <c r="J2326" i="33"/>
  <c r="K2326" i="33" s="1"/>
  <c r="J2327" i="33"/>
  <c r="K2327" i="33" s="1"/>
  <c r="J2328" i="33"/>
  <c r="K2328" i="33" s="1"/>
  <c r="J2329" i="33"/>
  <c r="K2329" i="33" s="1"/>
  <c r="J2330" i="33"/>
  <c r="K2330" i="33" s="1"/>
  <c r="J2331" i="33"/>
  <c r="K2331" i="33" s="1"/>
  <c r="J2332" i="33"/>
  <c r="K2332" i="33" s="1"/>
  <c r="J2333" i="33"/>
  <c r="K2333" i="33" s="1"/>
  <c r="J2334" i="33"/>
  <c r="K2334" i="33" s="1"/>
  <c r="J2335" i="33"/>
  <c r="K2335" i="33" s="1"/>
  <c r="J2336" i="33"/>
  <c r="K2336" i="33" s="1"/>
  <c r="J2337" i="33"/>
  <c r="K2337" i="33" s="1"/>
  <c r="J2338" i="33"/>
  <c r="K2338" i="33" s="1"/>
  <c r="J2339" i="33"/>
  <c r="K2339" i="33" s="1"/>
  <c r="J2340" i="33"/>
  <c r="K2340" i="33" s="1"/>
  <c r="J2341" i="33"/>
  <c r="K2341" i="33" s="1"/>
  <c r="J2342" i="33"/>
  <c r="K2342" i="33" s="1"/>
  <c r="J2343" i="33"/>
  <c r="K2343" i="33" s="1"/>
  <c r="J2344" i="33"/>
  <c r="K2344" i="33" s="1"/>
  <c r="J2345" i="33"/>
  <c r="K2345" i="33" s="1"/>
  <c r="J2346" i="33"/>
  <c r="K2346" i="33" s="1"/>
  <c r="J2347" i="33"/>
  <c r="K2347" i="33" s="1"/>
  <c r="J2348" i="33"/>
  <c r="K2348" i="33" s="1"/>
  <c r="J2349" i="33"/>
  <c r="K2349" i="33" s="1"/>
  <c r="J2350" i="33"/>
  <c r="K2350" i="33" s="1"/>
  <c r="J2351" i="33"/>
  <c r="K2351" i="33" s="1"/>
  <c r="J2352" i="33"/>
  <c r="K2352" i="33" s="1"/>
  <c r="J2353" i="33"/>
  <c r="K2353" i="33" s="1"/>
  <c r="J2354" i="33"/>
  <c r="K2354" i="33" s="1"/>
  <c r="J2355" i="33"/>
  <c r="K2355" i="33" s="1"/>
  <c r="J2356" i="33"/>
  <c r="K2356" i="33" s="1"/>
  <c r="J2357" i="33"/>
  <c r="K2357" i="33" s="1"/>
  <c r="J2358" i="33"/>
  <c r="K2358" i="33" s="1"/>
  <c r="J2359" i="33"/>
  <c r="K2359" i="33" s="1"/>
  <c r="J2360" i="33"/>
  <c r="K2360" i="33" s="1"/>
  <c r="J2361" i="33"/>
  <c r="K2361" i="33" s="1"/>
  <c r="J2362" i="33"/>
  <c r="K2362" i="33" s="1"/>
  <c r="J2363" i="33"/>
  <c r="K2363" i="33" s="1"/>
  <c r="J2364" i="33"/>
  <c r="K2364" i="33" s="1"/>
  <c r="J2365" i="33"/>
  <c r="K2365" i="33" s="1"/>
  <c r="J2366" i="33"/>
  <c r="K2366" i="33" s="1"/>
  <c r="J2367" i="33"/>
  <c r="K2367" i="33" s="1"/>
  <c r="J2368" i="33"/>
  <c r="K2368" i="33" s="1"/>
  <c r="J2369" i="33"/>
  <c r="K2369" i="33" s="1"/>
  <c r="J2370" i="33"/>
  <c r="K2370" i="33" s="1"/>
  <c r="J2371" i="33"/>
  <c r="K2371" i="33" s="1"/>
  <c r="J2372" i="33"/>
  <c r="K2372" i="33" s="1"/>
  <c r="J2373" i="33"/>
  <c r="K2373" i="33" s="1"/>
  <c r="J2374" i="33"/>
  <c r="K2374" i="33" s="1"/>
  <c r="J2375" i="33"/>
  <c r="K2375" i="33" s="1"/>
  <c r="J2376" i="33"/>
  <c r="K2376" i="33" s="1"/>
  <c r="J2377" i="33"/>
  <c r="K2377" i="33" s="1"/>
  <c r="J2378" i="33"/>
  <c r="K2378" i="33" s="1"/>
  <c r="J2379" i="33"/>
  <c r="K2379" i="33" s="1"/>
  <c r="J2380" i="33"/>
  <c r="K2380" i="33" s="1"/>
  <c r="J2381" i="33"/>
  <c r="K2381" i="33" s="1"/>
  <c r="J2382" i="33"/>
  <c r="K2382" i="33" s="1"/>
  <c r="J2383" i="33"/>
  <c r="K2383" i="33" s="1"/>
  <c r="J2384" i="33"/>
  <c r="K2384" i="33" s="1"/>
  <c r="J2385" i="33"/>
  <c r="K2385" i="33" s="1"/>
  <c r="J2386" i="33"/>
  <c r="K2386" i="33" s="1"/>
  <c r="J2387" i="33"/>
  <c r="K2387" i="33" s="1"/>
  <c r="J2388" i="33"/>
  <c r="K2388" i="33" s="1"/>
  <c r="J2389" i="33"/>
  <c r="K2389" i="33" s="1"/>
  <c r="J2390" i="33"/>
  <c r="K2390" i="33" s="1"/>
  <c r="J2391" i="33"/>
  <c r="K2391" i="33" s="1"/>
  <c r="J2392" i="33"/>
  <c r="K2392" i="33" s="1"/>
  <c r="J2393" i="33"/>
  <c r="K2393" i="33" s="1"/>
  <c r="J2394" i="33"/>
  <c r="K2394" i="33" s="1"/>
  <c r="J2395" i="33"/>
  <c r="K2395" i="33" s="1"/>
  <c r="J2396" i="33"/>
  <c r="K2396" i="33" s="1"/>
  <c r="J2397" i="33"/>
  <c r="K2397" i="33" s="1"/>
  <c r="J2398" i="33"/>
  <c r="K2398" i="33" s="1"/>
  <c r="J2399" i="33"/>
  <c r="K2399" i="33" s="1"/>
  <c r="J2400" i="33"/>
  <c r="K2400" i="33" s="1"/>
  <c r="J2401" i="33"/>
  <c r="K2401" i="33" s="1"/>
  <c r="J2402" i="33"/>
  <c r="K2402" i="33" s="1"/>
  <c r="J2403" i="33"/>
  <c r="K2403" i="33" s="1"/>
  <c r="J2404" i="33"/>
  <c r="K2404" i="33" s="1"/>
  <c r="J2405" i="33"/>
  <c r="K2405" i="33" s="1"/>
  <c r="J2406" i="33"/>
  <c r="K2406" i="33" s="1"/>
  <c r="J2407" i="33"/>
  <c r="K2407" i="33" s="1"/>
  <c r="J2408" i="33"/>
  <c r="K2408" i="33" s="1"/>
  <c r="J2409" i="33"/>
  <c r="K2409" i="33" s="1"/>
  <c r="J2410" i="33"/>
  <c r="K2410" i="33" s="1"/>
  <c r="J2411" i="33"/>
  <c r="K2411" i="33" s="1"/>
  <c r="J2412" i="33"/>
  <c r="K2412" i="33" s="1"/>
  <c r="J2413" i="33"/>
  <c r="K2413" i="33" s="1"/>
  <c r="J2414" i="33"/>
  <c r="K2414" i="33" s="1"/>
  <c r="J2415" i="33"/>
  <c r="K2415" i="33" s="1"/>
  <c r="J2416" i="33"/>
  <c r="K2416" i="33" s="1"/>
  <c r="J2417" i="33"/>
  <c r="K2417" i="33" s="1"/>
  <c r="J2418" i="33"/>
  <c r="K2418" i="33" s="1"/>
  <c r="J2419" i="33"/>
  <c r="K2419" i="33" s="1"/>
  <c r="J2420" i="33"/>
  <c r="K2420" i="33" s="1"/>
  <c r="J2421" i="33"/>
  <c r="K2421" i="33" s="1"/>
  <c r="J2422" i="33"/>
  <c r="K2422" i="33" s="1"/>
  <c r="J2423" i="33"/>
  <c r="K2423" i="33" s="1"/>
  <c r="J2424" i="33"/>
  <c r="K2424" i="33" s="1"/>
  <c r="J2425" i="33"/>
  <c r="K2425" i="33" s="1"/>
  <c r="J2426" i="33"/>
  <c r="K2426" i="33" s="1"/>
  <c r="J2427" i="33"/>
  <c r="K2427" i="33" s="1"/>
  <c r="J2428" i="33"/>
  <c r="K2428" i="33" s="1"/>
  <c r="J2429" i="33"/>
  <c r="K2429" i="33" s="1"/>
  <c r="J2430" i="33"/>
  <c r="K2430" i="33" s="1"/>
  <c r="J2431" i="33"/>
  <c r="K2431" i="33" s="1"/>
  <c r="J2432" i="33"/>
  <c r="K2432" i="33" s="1"/>
  <c r="J2433" i="33"/>
  <c r="K2433" i="33" s="1"/>
  <c r="J2434" i="33"/>
  <c r="K2434" i="33" s="1"/>
  <c r="J2435" i="33"/>
  <c r="K2435" i="33" s="1"/>
  <c r="J2436" i="33"/>
  <c r="K2436" i="33" s="1"/>
  <c r="J2437" i="33"/>
  <c r="K2437" i="33" s="1"/>
  <c r="J2438" i="33"/>
  <c r="K2438" i="33" s="1"/>
  <c r="J2439" i="33"/>
  <c r="K2439" i="33" s="1"/>
  <c r="J2440" i="33"/>
  <c r="K2440" i="33" s="1"/>
  <c r="J2441" i="33"/>
  <c r="K2441" i="33" s="1"/>
  <c r="J2442" i="33"/>
  <c r="K2442" i="33" s="1"/>
  <c r="J2443" i="33"/>
  <c r="K2443" i="33" s="1"/>
  <c r="J2444" i="33"/>
  <c r="K2444" i="33" s="1"/>
  <c r="J2445" i="33"/>
  <c r="K2445" i="33" s="1"/>
  <c r="J2446" i="33"/>
  <c r="K2446" i="33" s="1"/>
  <c r="J2447" i="33"/>
  <c r="K2447" i="33" s="1"/>
  <c r="J2448" i="33"/>
  <c r="K2448" i="33" s="1"/>
  <c r="J2449" i="33"/>
  <c r="K2449" i="33" s="1"/>
  <c r="J2450" i="33"/>
  <c r="K2450" i="33" s="1"/>
  <c r="J2451" i="33"/>
  <c r="K2451" i="33" s="1"/>
  <c r="J2452" i="33"/>
  <c r="K2452" i="33" s="1"/>
  <c r="J2453" i="33"/>
  <c r="K2453" i="33" s="1"/>
  <c r="J2454" i="33"/>
  <c r="K2454" i="33" s="1"/>
  <c r="J2455" i="33"/>
  <c r="K2455" i="33" s="1"/>
  <c r="J2456" i="33"/>
  <c r="K2456" i="33" s="1"/>
  <c r="J2457" i="33"/>
  <c r="K2457" i="33" s="1"/>
  <c r="J2458" i="33"/>
  <c r="K2458" i="33" s="1"/>
  <c r="J2459" i="33"/>
  <c r="K2459" i="33" s="1"/>
  <c r="J2460" i="33"/>
  <c r="K2460" i="33" s="1"/>
  <c r="J2461" i="33"/>
  <c r="K2461" i="33" s="1"/>
  <c r="J2462" i="33"/>
  <c r="K2462" i="33" s="1"/>
  <c r="J2463" i="33"/>
  <c r="K2463" i="33" s="1"/>
  <c r="J2464" i="33"/>
  <c r="K2464" i="33" s="1"/>
  <c r="J2465" i="33"/>
  <c r="K2465" i="33" s="1"/>
  <c r="J2466" i="33"/>
  <c r="K2466" i="33" s="1"/>
  <c r="J2467" i="33"/>
  <c r="K2467" i="33" s="1"/>
  <c r="J2468" i="33"/>
  <c r="K2468" i="33" s="1"/>
  <c r="J2469" i="33"/>
  <c r="K2469" i="33" s="1"/>
  <c r="J2470" i="33"/>
  <c r="K2470" i="33" s="1"/>
  <c r="J2471" i="33"/>
  <c r="K2471" i="33" s="1"/>
  <c r="J2472" i="33"/>
  <c r="K2472" i="33" s="1"/>
  <c r="J2473" i="33"/>
  <c r="K2473" i="33" s="1"/>
  <c r="J2474" i="33"/>
  <c r="K2474" i="33" s="1"/>
  <c r="J2475" i="33"/>
  <c r="K2475" i="33" s="1"/>
  <c r="J2476" i="33"/>
  <c r="K2476" i="33" s="1"/>
  <c r="J2477" i="33"/>
  <c r="K2477" i="33" s="1"/>
  <c r="J2478" i="33"/>
  <c r="K2478" i="33" s="1"/>
  <c r="J2479" i="33"/>
  <c r="K2479" i="33" s="1"/>
  <c r="J2480" i="33"/>
  <c r="K2480" i="33" s="1"/>
  <c r="J2481" i="33"/>
  <c r="K2481" i="33" s="1"/>
  <c r="J2482" i="33"/>
  <c r="K2482" i="33" s="1"/>
  <c r="J2483" i="33"/>
  <c r="K2483" i="33" s="1"/>
  <c r="J2484" i="33"/>
  <c r="K2484" i="33" s="1"/>
  <c r="J2485" i="33"/>
  <c r="K2485" i="33" s="1"/>
  <c r="J2486" i="33"/>
  <c r="K2486" i="33" s="1"/>
  <c r="J2487" i="33"/>
  <c r="K2487" i="33" s="1"/>
  <c r="J2488" i="33"/>
  <c r="K2488" i="33" s="1"/>
  <c r="J2489" i="33"/>
  <c r="K2489" i="33" s="1"/>
  <c r="J2490" i="33"/>
  <c r="K2490" i="33" s="1"/>
  <c r="J2491" i="33"/>
  <c r="K2491" i="33" s="1"/>
  <c r="J2492" i="33"/>
  <c r="K2492" i="33" s="1"/>
  <c r="J2493" i="33"/>
  <c r="K2493" i="33" s="1"/>
  <c r="J2494" i="33"/>
  <c r="K2494" i="33" s="1"/>
  <c r="J2495" i="33"/>
  <c r="K2495" i="33" s="1"/>
  <c r="J2496" i="33"/>
  <c r="K2496" i="33" s="1"/>
  <c r="J2497" i="33"/>
  <c r="K2497" i="33" s="1"/>
  <c r="J2498" i="33"/>
  <c r="K2498" i="33" s="1"/>
  <c r="J2499" i="33"/>
  <c r="K2499" i="33" s="1"/>
  <c r="J2500" i="33"/>
  <c r="K2500" i="33" s="1"/>
  <c r="J2501" i="33"/>
  <c r="K2501" i="33" s="1"/>
  <c r="J2502" i="33"/>
  <c r="K2502" i="33" s="1"/>
  <c r="J2503" i="33"/>
  <c r="K2503" i="33" s="1"/>
  <c r="J2504" i="33"/>
  <c r="K2504" i="33" s="1"/>
  <c r="J2505" i="33"/>
  <c r="K2505" i="33" s="1"/>
  <c r="J2506" i="33"/>
  <c r="K2506" i="33" s="1"/>
  <c r="J2507" i="33"/>
  <c r="K2507" i="33" s="1"/>
  <c r="J2508" i="33"/>
  <c r="K2508" i="33" s="1"/>
  <c r="J2509" i="33"/>
  <c r="K2509" i="33" s="1"/>
  <c r="J2510" i="33"/>
  <c r="K2510" i="33" s="1"/>
  <c r="J2511" i="33"/>
  <c r="K2511" i="33" s="1"/>
  <c r="J2512" i="33"/>
  <c r="K2512" i="33" s="1"/>
  <c r="J2513" i="33"/>
  <c r="K2513" i="33" s="1"/>
  <c r="J2514" i="33"/>
  <c r="K2514" i="33" s="1"/>
  <c r="J2515" i="33"/>
  <c r="K2515" i="33" s="1"/>
  <c r="J2516" i="33"/>
  <c r="K2516" i="33" s="1"/>
  <c r="J2517" i="33"/>
  <c r="K2517" i="33" s="1"/>
  <c r="J2518" i="33"/>
  <c r="K2518" i="33" s="1"/>
  <c r="J2519" i="33"/>
  <c r="K2519" i="33" s="1"/>
  <c r="J2520" i="33"/>
  <c r="K2520" i="33" s="1"/>
  <c r="J2521" i="33"/>
  <c r="K2521" i="33" s="1"/>
  <c r="J2522" i="33"/>
  <c r="K2522" i="33" s="1"/>
  <c r="J2523" i="33"/>
  <c r="K2523" i="33" s="1"/>
  <c r="J2524" i="33"/>
  <c r="K2524" i="33" s="1"/>
  <c r="J2525" i="33"/>
  <c r="K2525" i="33" s="1"/>
  <c r="J2526" i="33"/>
  <c r="K2526" i="33" s="1"/>
  <c r="J2527" i="33"/>
  <c r="K2527" i="33" s="1"/>
  <c r="J2528" i="33"/>
  <c r="K2528" i="33" s="1"/>
  <c r="J2529" i="33"/>
  <c r="K2529" i="33" s="1"/>
  <c r="J2530" i="33"/>
  <c r="K2530" i="33" s="1"/>
  <c r="J2531" i="33"/>
  <c r="K2531" i="33" s="1"/>
  <c r="J2532" i="33"/>
  <c r="K2532" i="33" s="1"/>
  <c r="J2533" i="33"/>
  <c r="K2533" i="33" s="1"/>
  <c r="J2534" i="33"/>
  <c r="K2534" i="33" s="1"/>
  <c r="J2535" i="33"/>
  <c r="K2535" i="33" s="1"/>
  <c r="J2536" i="33"/>
  <c r="K2536" i="33" s="1"/>
  <c r="J2537" i="33"/>
  <c r="K2537" i="33" s="1"/>
  <c r="J2538" i="33"/>
  <c r="K2538" i="33" s="1"/>
  <c r="J2539" i="33"/>
  <c r="K2539" i="33" s="1"/>
  <c r="J2540" i="33"/>
  <c r="K2540" i="33" s="1"/>
  <c r="J2541" i="33"/>
  <c r="K2541" i="33" s="1"/>
  <c r="J2542" i="33"/>
  <c r="K2542" i="33" s="1"/>
  <c r="J2543" i="33"/>
  <c r="K2543" i="33" s="1"/>
  <c r="J2544" i="33"/>
  <c r="K2544" i="33" s="1"/>
  <c r="J2545" i="33"/>
  <c r="K2545" i="33" s="1"/>
  <c r="J2546" i="33"/>
  <c r="K2546" i="33" s="1"/>
  <c r="J2547" i="33"/>
  <c r="K2547" i="33" s="1"/>
  <c r="J2548" i="33"/>
  <c r="K2548" i="33" s="1"/>
  <c r="J2549" i="33"/>
  <c r="K2549" i="33" s="1"/>
  <c r="J2550" i="33"/>
  <c r="K2550" i="33" s="1"/>
  <c r="J2551" i="33"/>
  <c r="K2551" i="33" s="1"/>
  <c r="J2552" i="33"/>
  <c r="K2552" i="33" s="1"/>
  <c r="J2553" i="33"/>
  <c r="K2553" i="33" s="1"/>
  <c r="J2554" i="33"/>
  <c r="K2554" i="33" s="1"/>
  <c r="J2555" i="33"/>
  <c r="K2555" i="33" s="1"/>
  <c r="J2556" i="33"/>
  <c r="K2556" i="33" s="1"/>
  <c r="J2557" i="33"/>
  <c r="K2557" i="33" s="1"/>
  <c r="J2558" i="33"/>
  <c r="K2558" i="33" s="1"/>
  <c r="J2559" i="33"/>
  <c r="K2559" i="33" s="1"/>
  <c r="J2560" i="33"/>
  <c r="K2560" i="33" s="1"/>
  <c r="J2561" i="33"/>
  <c r="K2561" i="33" s="1"/>
  <c r="J2562" i="33"/>
  <c r="K2562" i="33" s="1"/>
  <c r="J2563" i="33"/>
  <c r="K2563" i="33" s="1"/>
  <c r="J2564" i="33"/>
  <c r="K2564" i="33" s="1"/>
  <c r="J2565" i="33"/>
  <c r="K2565" i="33" s="1"/>
  <c r="J2566" i="33"/>
  <c r="K2566" i="33" s="1"/>
  <c r="J2567" i="33"/>
  <c r="K2567" i="33" s="1"/>
  <c r="J2568" i="33"/>
  <c r="K2568" i="33" s="1"/>
  <c r="J2569" i="33"/>
  <c r="K2569" i="33" s="1"/>
  <c r="J2570" i="33"/>
  <c r="K2570" i="33" s="1"/>
  <c r="J2571" i="33"/>
  <c r="K2571" i="33" s="1"/>
  <c r="J2572" i="33"/>
  <c r="K2572" i="33" s="1"/>
  <c r="J2573" i="33"/>
  <c r="K2573" i="33" s="1"/>
  <c r="J2574" i="33"/>
  <c r="K2574" i="33" s="1"/>
  <c r="J2575" i="33"/>
  <c r="K2575" i="33" s="1"/>
  <c r="J2576" i="33"/>
  <c r="K2576" i="33" s="1"/>
  <c r="J2577" i="33"/>
  <c r="K2577" i="33" s="1"/>
  <c r="J2578" i="33"/>
  <c r="K2578" i="33" s="1"/>
  <c r="J2579" i="33"/>
  <c r="K2579" i="33" s="1"/>
  <c r="J2580" i="33"/>
  <c r="K2580" i="33" s="1"/>
  <c r="J2581" i="33"/>
  <c r="K2581" i="33" s="1"/>
  <c r="J2582" i="33"/>
  <c r="K2582" i="33" s="1"/>
  <c r="J2583" i="33"/>
  <c r="K2583" i="33" s="1"/>
  <c r="J2584" i="33"/>
  <c r="K2584" i="33" s="1"/>
  <c r="J2585" i="33"/>
  <c r="K2585" i="33" s="1"/>
  <c r="J2586" i="33"/>
  <c r="K2586" i="33" s="1"/>
  <c r="J2587" i="33"/>
  <c r="K2587" i="33" s="1"/>
  <c r="J2588" i="33"/>
  <c r="K2588" i="33" s="1"/>
  <c r="J2589" i="33"/>
  <c r="K2589" i="33" s="1"/>
  <c r="J2590" i="33"/>
  <c r="K2590" i="33" s="1"/>
  <c r="J2591" i="33"/>
  <c r="K2591" i="33" s="1"/>
  <c r="J2592" i="33"/>
  <c r="K2592" i="33" s="1"/>
  <c r="J2593" i="33"/>
  <c r="K2593" i="33" s="1"/>
  <c r="J2594" i="33"/>
  <c r="K2594" i="33" s="1"/>
  <c r="J2595" i="33"/>
  <c r="K2595" i="33" s="1"/>
  <c r="J2596" i="33"/>
  <c r="K2596" i="33" s="1"/>
  <c r="J2597" i="33"/>
  <c r="K2597" i="33" s="1"/>
  <c r="J2598" i="33"/>
  <c r="K2598" i="33" s="1"/>
  <c r="J2599" i="33"/>
  <c r="K2599" i="33" s="1"/>
  <c r="J2600" i="33"/>
  <c r="K2600" i="33" s="1"/>
  <c r="J2601" i="33"/>
  <c r="K2601" i="33" s="1"/>
  <c r="J2602" i="33"/>
  <c r="K2602" i="33" s="1"/>
  <c r="J2603" i="33"/>
  <c r="K2603" i="33" s="1"/>
  <c r="J2604" i="33"/>
  <c r="K2604" i="33" s="1"/>
  <c r="J2605" i="33"/>
  <c r="K2605" i="33" s="1"/>
  <c r="J2606" i="33"/>
  <c r="K2606" i="33" s="1"/>
  <c r="J2607" i="33"/>
  <c r="K2607" i="33" s="1"/>
  <c r="J2608" i="33"/>
  <c r="K2608" i="33" s="1"/>
  <c r="J2609" i="33"/>
  <c r="K2609" i="33" s="1"/>
  <c r="J2610" i="33"/>
  <c r="K2610" i="33" s="1"/>
  <c r="J2611" i="33"/>
  <c r="K2611" i="33" s="1"/>
  <c r="J2612" i="33"/>
  <c r="K2612" i="33" s="1"/>
  <c r="J2613" i="33"/>
  <c r="K2613" i="33" s="1"/>
  <c r="J2614" i="33"/>
  <c r="K2614" i="33" s="1"/>
  <c r="J2615" i="33"/>
  <c r="K2615" i="33" s="1"/>
  <c r="J2616" i="33"/>
  <c r="K2616" i="33" s="1"/>
  <c r="J2617" i="33"/>
  <c r="K2617" i="33" s="1"/>
  <c r="J2618" i="33"/>
  <c r="K2618" i="33" s="1"/>
  <c r="J2619" i="33"/>
  <c r="K2619" i="33" s="1"/>
  <c r="J2620" i="33"/>
  <c r="K2620" i="33" s="1"/>
  <c r="J2621" i="33"/>
  <c r="K2621" i="33" s="1"/>
  <c r="J2622" i="33"/>
  <c r="K2622" i="33" s="1"/>
  <c r="J2623" i="33"/>
  <c r="K2623" i="33" s="1"/>
  <c r="J2624" i="33"/>
  <c r="K2624" i="33" s="1"/>
  <c r="J2625" i="33"/>
  <c r="K2625" i="33" s="1"/>
  <c r="J2626" i="33"/>
  <c r="K2626" i="33" s="1"/>
  <c r="J2627" i="33"/>
  <c r="K2627" i="33" s="1"/>
  <c r="J2628" i="33"/>
  <c r="K2628" i="33" s="1"/>
  <c r="J2629" i="33"/>
  <c r="K2629" i="33" s="1"/>
  <c r="J2630" i="33"/>
  <c r="K2630" i="33" s="1"/>
  <c r="J2631" i="33"/>
  <c r="K2631" i="33" s="1"/>
  <c r="J2632" i="33"/>
  <c r="K2632" i="33" s="1"/>
  <c r="J2633" i="33"/>
  <c r="K2633" i="33" s="1"/>
  <c r="J2634" i="33"/>
  <c r="K2634" i="33" s="1"/>
  <c r="J2635" i="33"/>
  <c r="K2635" i="33" s="1"/>
  <c r="J2636" i="33"/>
  <c r="K2636" i="33" s="1"/>
  <c r="J2637" i="33"/>
  <c r="K2637" i="33" s="1"/>
  <c r="J2638" i="33"/>
  <c r="K2638" i="33" s="1"/>
  <c r="J2639" i="33"/>
  <c r="K2639" i="33" s="1"/>
  <c r="J2640" i="33"/>
  <c r="K2640" i="33" s="1"/>
  <c r="J2641" i="33"/>
  <c r="K2641" i="33" s="1"/>
  <c r="J2642" i="33"/>
  <c r="K2642" i="33" s="1"/>
  <c r="J2643" i="33"/>
  <c r="K2643" i="33" s="1"/>
  <c r="J2644" i="33"/>
  <c r="K2644" i="33" s="1"/>
  <c r="J2645" i="33"/>
  <c r="K2645" i="33" s="1"/>
  <c r="J2646" i="33"/>
  <c r="K2646" i="33" s="1"/>
  <c r="J2647" i="33"/>
  <c r="K2647" i="33" s="1"/>
  <c r="J2648" i="33"/>
  <c r="K2648" i="33" s="1"/>
  <c r="J2649" i="33"/>
  <c r="K2649" i="33" s="1"/>
  <c r="J2650" i="33"/>
  <c r="K2650" i="33" s="1"/>
  <c r="J2651" i="33"/>
  <c r="K2651" i="33" s="1"/>
  <c r="J2652" i="33"/>
  <c r="K2652" i="33" s="1"/>
  <c r="J2653" i="33"/>
  <c r="K2653" i="33" s="1"/>
  <c r="J2654" i="33"/>
  <c r="K2654" i="33" s="1"/>
  <c r="J2655" i="33"/>
  <c r="K2655" i="33" s="1"/>
  <c r="J2656" i="33"/>
  <c r="K2656" i="33" s="1"/>
  <c r="J2657" i="33"/>
  <c r="K2657" i="33" s="1"/>
  <c r="J2658" i="33"/>
  <c r="K2658" i="33" s="1"/>
  <c r="J2659" i="33"/>
  <c r="K2659" i="33" s="1"/>
  <c r="J2660" i="33"/>
  <c r="K2660" i="33" s="1"/>
  <c r="J2661" i="33"/>
  <c r="K2661" i="33" s="1"/>
  <c r="J2662" i="33"/>
  <c r="K2662" i="33" s="1"/>
  <c r="J2663" i="33"/>
  <c r="K2663" i="33" s="1"/>
  <c r="J2664" i="33"/>
  <c r="K2664" i="33" s="1"/>
  <c r="J2665" i="33"/>
  <c r="K2665" i="33" s="1"/>
  <c r="J2666" i="33"/>
  <c r="K2666" i="33" s="1"/>
  <c r="J2667" i="33"/>
  <c r="K2667" i="33" s="1"/>
  <c r="J2668" i="33"/>
  <c r="K2668" i="33" s="1"/>
  <c r="J2669" i="33"/>
  <c r="K2669" i="33" s="1"/>
  <c r="J2670" i="33"/>
  <c r="K2670" i="33" s="1"/>
  <c r="J2671" i="33"/>
  <c r="K2671" i="33" s="1"/>
  <c r="J2672" i="33"/>
  <c r="K2672" i="33" s="1"/>
  <c r="J2673" i="33"/>
  <c r="K2673" i="33" s="1"/>
  <c r="J2674" i="33"/>
  <c r="K2674" i="33" s="1"/>
  <c r="J2675" i="33"/>
  <c r="K2675" i="33" s="1"/>
  <c r="J2676" i="33"/>
  <c r="K2676" i="33" s="1"/>
  <c r="J2677" i="33"/>
  <c r="K2677" i="33" s="1"/>
  <c r="J2678" i="33"/>
  <c r="K2678" i="33" s="1"/>
  <c r="J2679" i="33"/>
  <c r="K2679" i="33" s="1"/>
  <c r="J2680" i="33"/>
  <c r="K2680" i="33" s="1"/>
  <c r="J2681" i="33"/>
  <c r="K2681" i="33" s="1"/>
  <c r="J2682" i="33"/>
  <c r="K2682" i="33" s="1"/>
  <c r="J2683" i="33"/>
  <c r="K2683" i="33" s="1"/>
  <c r="J2684" i="33"/>
  <c r="K2684" i="33" s="1"/>
  <c r="J2685" i="33"/>
  <c r="K2685" i="33" s="1"/>
  <c r="J2686" i="33"/>
  <c r="K2686" i="33" s="1"/>
  <c r="J2687" i="33"/>
  <c r="K2687" i="33" s="1"/>
  <c r="J2688" i="33"/>
  <c r="K2688" i="33" s="1"/>
  <c r="J2689" i="33"/>
  <c r="K2689" i="33" s="1"/>
  <c r="J2690" i="33"/>
  <c r="K2690" i="33" s="1"/>
  <c r="J2691" i="33"/>
  <c r="K2691" i="33" s="1"/>
  <c r="J2692" i="33"/>
  <c r="K2692" i="33" s="1"/>
  <c r="J2693" i="33"/>
  <c r="K2693" i="33" s="1"/>
  <c r="J2694" i="33"/>
  <c r="K2694" i="33" s="1"/>
  <c r="J2695" i="33"/>
  <c r="K2695" i="33" s="1"/>
  <c r="J2696" i="33"/>
  <c r="K2696" i="33" s="1"/>
  <c r="J2697" i="33"/>
  <c r="K2697" i="33" s="1"/>
  <c r="J2698" i="33"/>
  <c r="K2698" i="33" s="1"/>
  <c r="J2699" i="33"/>
  <c r="K2699" i="33" s="1"/>
  <c r="J2700" i="33"/>
  <c r="K2700" i="33" s="1"/>
  <c r="J2701" i="33"/>
  <c r="K2701" i="33" s="1"/>
  <c r="J2702" i="33"/>
  <c r="K2702" i="33" s="1"/>
  <c r="J2703" i="33"/>
  <c r="K2703" i="33" s="1"/>
  <c r="J2704" i="33"/>
  <c r="K2704" i="33" s="1"/>
  <c r="J2705" i="33"/>
  <c r="K2705" i="33" s="1"/>
  <c r="J2706" i="33"/>
  <c r="K2706" i="33" s="1"/>
  <c r="J2707" i="33"/>
  <c r="K2707" i="33" s="1"/>
  <c r="J2708" i="33"/>
  <c r="K2708" i="33" s="1"/>
  <c r="J2709" i="33"/>
  <c r="K2709" i="33" s="1"/>
  <c r="J2710" i="33"/>
  <c r="K2710" i="33" s="1"/>
  <c r="J2711" i="33"/>
  <c r="K2711" i="33" s="1"/>
  <c r="J2712" i="33"/>
  <c r="K2712" i="33" s="1"/>
  <c r="J2713" i="33"/>
  <c r="K2713" i="33" s="1"/>
  <c r="J2714" i="33"/>
  <c r="K2714" i="33" s="1"/>
  <c r="J2715" i="33"/>
  <c r="K2715" i="33" s="1"/>
  <c r="J2716" i="33"/>
  <c r="K2716" i="33" s="1"/>
  <c r="J2717" i="33"/>
  <c r="K2717" i="33" s="1"/>
  <c r="J2718" i="33"/>
  <c r="K2718" i="33" s="1"/>
  <c r="J2719" i="33"/>
  <c r="K2719" i="33" s="1"/>
  <c r="J2720" i="33"/>
  <c r="K2720" i="33" s="1"/>
  <c r="J2721" i="33"/>
  <c r="K2721" i="33" s="1"/>
  <c r="J2722" i="33"/>
  <c r="K2722" i="33" s="1"/>
  <c r="J2723" i="33"/>
  <c r="K2723" i="33" s="1"/>
  <c r="J2724" i="33"/>
  <c r="K2724" i="33" s="1"/>
  <c r="J2725" i="33"/>
  <c r="K2725" i="33" s="1"/>
  <c r="J2726" i="33"/>
  <c r="K2726" i="33" s="1"/>
  <c r="J2727" i="33"/>
  <c r="K2727" i="33" s="1"/>
  <c r="J2728" i="33"/>
  <c r="K2728" i="33" s="1"/>
  <c r="J2729" i="33"/>
  <c r="K2729" i="33" s="1"/>
  <c r="J2730" i="33"/>
  <c r="K2730" i="33" s="1"/>
  <c r="J2731" i="33"/>
  <c r="K2731" i="33" s="1"/>
  <c r="J2732" i="33"/>
  <c r="K2732" i="33" s="1"/>
  <c r="J2733" i="33"/>
  <c r="K2733" i="33" s="1"/>
  <c r="J2734" i="33"/>
  <c r="K2734" i="33" s="1"/>
  <c r="J2735" i="33"/>
  <c r="K2735" i="33" s="1"/>
  <c r="J2736" i="33"/>
  <c r="K2736" i="33" s="1"/>
  <c r="J2737" i="33"/>
  <c r="K2737" i="33" s="1"/>
  <c r="J2738" i="33"/>
  <c r="K2738" i="33" s="1"/>
  <c r="J2739" i="33"/>
  <c r="K2739" i="33" s="1"/>
  <c r="J2740" i="33"/>
  <c r="K2740" i="33" s="1"/>
  <c r="J2741" i="33"/>
  <c r="K2741" i="33" s="1"/>
  <c r="J2742" i="33"/>
  <c r="K2742" i="33" s="1"/>
  <c r="J2743" i="33"/>
  <c r="K2743" i="33" s="1"/>
  <c r="J2744" i="33"/>
  <c r="K2744" i="33" s="1"/>
  <c r="J2745" i="33"/>
  <c r="K2745" i="33" s="1"/>
  <c r="J2746" i="33"/>
  <c r="K2746" i="33" s="1"/>
  <c r="J2747" i="33"/>
  <c r="K2747" i="33" s="1"/>
  <c r="J2748" i="33"/>
  <c r="K2748" i="33" s="1"/>
  <c r="J2749" i="33"/>
  <c r="K2749" i="33" s="1"/>
  <c r="J2750" i="33"/>
  <c r="K2750" i="33" s="1"/>
  <c r="J2751" i="33"/>
  <c r="K2751" i="33" s="1"/>
  <c r="J2752" i="33"/>
  <c r="K2752" i="33" s="1"/>
  <c r="J2753" i="33"/>
  <c r="K2753" i="33" s="1"/>
  <c r="J2754" i="33"/>
  <c r="K2754" i="33" s="1"/>
  <c r="J2755" i="33"/>
  <c r="K2755" i="33" s="1"/>
  <c r="J2756" i="33"/>
  <c r="K2756" i="33" s="1"/>
  <c r="J2757" i="33"/>
  <c r="K2757" i="33" s="1"/>
  <c r="J2758" i="33"/>
  <c r="K2758" i="33" s="1"/>
  <c r="J2759" i="33"/>
  <c r="K2759" i="33" s="1"/>
  <c r="J2760" i="33"/>
  <c r="K2760" i="33" s="1"/>
  <c r="J2761" i="33"/>
  <c r="K2761" i="33" s="1"/>
  <c r="J2762" i="33"/>
  <c r="K2762" i="33" s="1"/>
  <c r="J2763" i="33"/>
  <c r="K2763" i="33" s="1"/>
  <c r="J2764" i="33"/>
  <c r="K2764" i="33" s="1"/>
  <c r="J2765" i="33"/>
  <c r="K2765" i="33" s="1"/>
  <c r="J2766" i="33"/>
  <c r="K2766" i="33" s="1"/>
  <c r="J2767" i="33"/>
  <c r="K2767" i="33" s="1"/>
  <c r="J2768" i="33"/>
  <c r="K2768" i="33" s="1"/>
  <c r="J2769" i="33"/>
  <c r="K2769" i="33" s="1"/>
  <c r="J2770" i="33"/>
  <c r="K2770" i="33" s="1"/>
  <c r="J2771" i="33"/>
  <c r="K2771" i="33" s="1"/>
  <c r="J2772" i="33"/>
  <c r="K2772" i="33" s="1"/>
  <c r="J2773" i="33"/>
  <c r="K2773" i="33" s="1"/>
  <c r="J2774" i="33"/>
  <c r="K2774" i="33" s="1"/>
  <c r="J2775" i="33"/>
  <c r="K2775" i="33" s="1"/>
  <c r="J2776" i="33"/>
  <c r="K2776" i="33" s="1"/>
  <c r="J2777" i="33"/>
  <c r="K2777" i="33" s="1"/>
  <c r="J2778" i="33"/>
  <c r="K2778" i="33" s="1"/>
  <c r="J2779" i="33"/>
  <c r="K2779" i="33" s="1"/>
  <c r="J2780" i="33"/>
  <c r="K2780" i="33" s="1"/>
  <c r="J2781" i="33"/>
  <c r="K2781" i="33" s="1"/>
  <c r="J2782" i="33"/>
  <c r="K2782" i="33" s="1"/>
  <c r="J2783" i="33"/>
  <c r="K2783" i="33" s="1"/>
  <c r="J2784" i="33"/>
  <c r="K2784" i="33" s="1"/>
  <c r="J2785" i="33"/>
  <c r="K2785" i="33" s="1"/>
  <c r="J2786" i="33"/>
  <c r="K2786" i="33" s="1"/>
  <c r="J2787" i="33"/>
  <c r="K2787" i="33" s="1"/>
  <c r="J2788" i="33"/>
  <c r="K2788" i="33" s="1"/>
  <c r="J2789" i="33"/>
  <c r="K2789" i="33" s="1"/>
  <c r="J2790" i="33"/>
  <c r="K2790" i="33" s="1"/>
  <c r="J2791" i="33"/>
  <c r="K2791" i="33" s="1"/>
  <c r="J2792" i="33"/>
  <c r="K2792" i="33" s="1"/>
  <c r="J2793" i="33"/>
  <c r="K2793" i="33" s="1"/>
  <c r="J2794" i="33"/>
  <c r="K2794" i="33" s="1"/>
  <c r="J2795" i="33"/>
  <c r="K2795" i="33" s="1"/>
  <c r="J2796" i="33"/>
  <c r="K2796" i="33" s="1"/>
  <c r="J2797" i="33"/>
  <c r="K2797" i="33" s="1"/>
  <c r="J2798" i="33"/>
  <c r="K2798" i="33" s="1"/>
  <c r="J2799" i="33"/>
  <c r="K2799" i="33" s="1"/>
  <c r="J2800" i="33"/>
  <c r="K2800" i="33" s="1"/>
  <c r="J2801" i="33"/>
  <c r="K2801" i="33" s="1"/>
  <c r="J2802" i="33"/>
  <c r="K2802" i="33" s="1"/>
  <c r="J2803" i="33"/>
  <c r="K2803" i="33" s="1"/>
  <c r="J2804" i="33"/>
  <c r="K2804" i="33" s="1"/>
  <c r="J2805" i="33"/>
  <c r="K2805" i="33" s="1"/>
  <c r="J2806" i="33"/>
  <c r="K2806" i="33" s="1"/>
  <c r="J2807" i="33"/>
  <c r="K2807" i="33" s="1"/>
  <c r="J2808" i="33"/>
  <c r="K2808" i="33" s="1"/>
  <c r="J2809" i="33"/>
  <c r="K2809" i="33" s="1"/>
  <c r="J2810" i="33"/>
  <c r="K2810" i="33" s="1"/>
  <c r="J2811" i="33"/>
  <c r="K2811" i="33" s="1"/>
  <c r="J2812" i="33"/>
  <c r="K2812" i="33" s="1"/>
  <c r="J2813" i="33"/>
  <c r="K2813" i="33" s="1"/>
  <c r="J2814" i="33"/>
  <c r="K2814" i="33" s="1"/>
  <c r="J2815" i="33"/>
  <c r="K2815" i="33" s="1"/>
  <c r="J2816" i="33"/>
  <c r="K2816" i="33" s="1"/>
  <c r="J2817" i="33"/>
  <c r="K2817" i="33" s="1"/>
  <c r="J2818" i="33"/>
  <c r="K2818" i="33" s="1"/>
  <c r="J2819" i="33"/>
  <c r="K2819" i="33" s="1"/>
  <c r="J2820" i="33"/>
  <c r="K2820" i="33" s="1"/>
  <c r="J2821" i="33"/>
  <c r="K2821" i="33" s="1"/>
  <c r="J2822" i="33"/>
  <c r="K2822" i="33" s="1"/>
  <c r="J2823" i="33"/>
  <c r="K2823" i="33" s="1"/>
  <c r="J2824" i="33"/>
  <c r="K2824" i="33" s="1"/>
  <c r="J2825" i="33"/>
  <c r="K2825" i="33" s="1"/>
  <c r="J2826" i="33"/>
  <c r="K2826" i="33" s="1"/>
  <c r="J2827" i="33"/>
  <c r="K2827" i="33" s="1"/>
  <c r="J2828" i="33"/>
  <c r="K2828" i="33" s="1"/>
  <c r="J2829" i="33"/>
  <c r="K2829" i="33" s="1"/>
  <c r="J2830" i="33"/>
  <c r="K2830" i="33" s="1"/>
  <c r="J2831" i="33"/>
  <c r="K2831" i="33" s="1"/>
  <c r="J2832" i="33"/>
  <c r="K2832" i="33" s="1"/>
  <c r="J2833" i="33"/>
  <c r="K2833" i="33" s="1"/>
  <c r="J2834" i="33"/>
  <c r="K2834" i="33" s="1"/>
  <c r="J2835" i="33"/>
  <c r="K2835" i="33" s="1"/>
  <c r="J2836" i="33"/>
  <c r="K2836" i="33" s="1"/>
  <c r="J2837" i="33"/>
  <c r="K2837" i="33" s="1"/>
  <c r="J2838" i="33"/>
  <c r="K2838" i="33" s="1"/>
  <c r="J2839" i="33"/>
  <c r="K2839" i="33" s="1"/>
  <c r="J2840" i="33"/>
  <c r="K2840" i="33" s="1"/>
  <c r="J2841" i="33"/>
  <c r="K2841" i="33" s="1"/>
  <c r="J2842" i="33"/>
  <c r="K2842" i="33" s="1"/>
  <c r="J2843" i="33"/>
  <c r="K2843" i="33" s="1"/>
  <c r="J2844" i="33"/>
  <c r="K2844" i="33" s="1"/>
  <c r="J2845" i="33"/>
  <c r="K2845" i="33" s="1"/>
  <c r="J2846" i="33"/>
  <c r="K2846" i="33" s="1"/>
  <c r="J2847" i="33"/>
  <c r="K2847" i="33" s="1"/>
  <c r="J2848" i="33"/>
  <c r="K2848" i="33" s="1"/>
  <c r="J2849" i="33"/>
  <c r="K2849" i="33" s="1"/>
  <c r="J2850" i="33"/>
  <c r="K2850" i="33" s="1"/>
  <c r="J2851" i="33"/>
  <c r="K2851" i="33" s="1"/>
  <c r="J2852" i="33"/>
  <c r="K2852" i="33" s="1"/>
  <c r="J2853" i="33"/>
  <c r="K2853" i="33" s="1"/>
  <c r="J2854" i="33"/>
  <c r="K2854" i="33" s="1"/>
  <c r="J2855" i="33"/>
  <c r="K2855" i="33" s="1"/>
  <c r="J2856" i="33"/>
  <c r="K2856" i="33" s="1"/>
  <c r="J2857" i="33"/>
  <c r="K2857" i="33" s="1"/>
  <c r="J2858" i="33"/>
  <c r="K2858" i="33" s="1"/>
  <c r="J2859" i="33"/>
  <c r="K2859" i="33" s="1"/>
  <c r="J2860" i="33"/>
  <c r="K2860" i="33" s="1"/>
  <c r="J2861" i="33"/>
  <c r="K2861" i="33" s="1"/>
  <c r="J2862" i="33"/>
  <c r="K2862" i="33" s="1"/>
  <c r="J2863" i="33"/>
  <c r="K2863" i="33" s="1"/>
  <c r="J2864" i="33"/>
  <c r="K2864" i="33" s="1"/>
  <c r="J2865" i="33"/>
  <c r="K2865" i="33" s="1"/>
  <c r="J2866" i="33"/>
  <c r="K2866" i="33" s="1"/>
  <c r="J2867" i="33"/>
  <c r="K2867" i="33" s="1"/>
  <c r="J2868" i="33"/>
  <c r="K2868" i="33" s="1"/>
  <c r="J2869" i="33"/>
  <c r="K2869" i="33" s="1"/>
  <c r="J2870" i="33"/>
  <c r="K2870" i="33" s="1"/>
  <c r="J2871" i="33"/>
  <c r="K2871" i="33" s="1"/>
  <c r="J2872" i="33"/>
  <c r="K2872" i="33" s="1"/>
  <c r="J2873" i="33"/>
  <c r="K2873" i="33" s="1"/>
  <c r="J2874" i="33"/>
  <c r="K2874" i="33" s="1"/>
  <c r="J2875" i="33"/>
  <c r="K2875" i="33" s="1"/>
  <c r="J2876" i="33"/>
  <c r="K2876" i="33" s="1"/>
  <c r="J2877" i="33"/>
  <c r="K2877" i="33" s="1"/>
  <c r="J2878" i="33"/>
  <c r="K2878" i="33" s="1"/>
  <c r="J2879" i="33"/>
  <c r="K2879" i="33" s="1"/>
  <c r="J2880" i="33"/>
  <c r="K2880" i="33" s="1"/>
  <c r="J2881" i="33"/>
  <c r="K2881" i="33" s="1"/>
  <c r="J2882" i="33"/>
  <c r="K2882" i="33" s="1"/>
  <c r="J2883" i="33"/>
  <c r="K2883" i="33" s="1"/>
  <c r="J2884" i="33"/>
  <c r="K2884" i="33" s="1"/>
  <c r="J2885" i="33"/>
  <c r="K2885" i="33" s="1"/>
  <c r="J2886" i="33"/>
  <c r="K2886" i="33" s="1"/>
  <c r="J2887" i="33"/>
  <c r="K2887" i="33" s="1"/>
  <c r="J2888" i="33"/>
  <c r="K2888" i="33" s="1"/>
  <c r="J2889" i="33"/>
  <c r="K2889" i="33" s="1"/>
  <c r="J2890" i="33"/>
  <c r="K2890" i="33" s="1"/>
  <c r="J2891" i="33"/>
  <c r="K2891" i="33" s="1"/>
  <c r="J2892" i="33"/>
  <c r="K2892" i="33" s="1"/>
  <c r="J2893" i="33"/>
  <c r="K2893" i="33" s="1"/>
  <c r="J2894" i="33"/>
  <c r="K2894" i="33" s="1"/>
  <c r="J2895" i="33"/>
  <c r="K2895" i="33" s="1"/>
  <c r="J2896" i="33"/>
  <c r="K2896" i="33" s="1"/>
  <c r="J2897" i="33"/>
  <c r="K2897" i="33" s="1"/>
  <c r="J2898" i="33"/>
  <c r="K2898" i="33" s="1"/>
  <c r="J2899" i="33"/>
  <c r="K2899" i="33" s="1"/>
  <c r="J2900" i="33"/>
  <c r="K2900" i="33" s="1"/>
  <c r="J2901" i="33"/>
  <c r="K2901" i="33" s="1"/>
  <c r="J2902" i="33"/>
  <c r="K2902" i="33" s="1"/>
  <c r="J2903" i="33"/>
  <c r="K2903" i="33" s="1"/>
  <c r="J2904" i="33"/>
  <c r="K2904" i="33" s="1"/>
  <c r="J2905" i="33"/>
  <c r="K2905" i="33" s="1"/>
  <c r="J2906" i="33"/>
  <c r="K2906" i="33" s="1"/>
  <c r="J2907" i="33"/>
  <c r="K2907" i="33" s="1"/>
  <c r="J2908" i="33"/>
  <c r="K2908" i="33" s="1"/>
  <c r="J2909" i="33"/>
  <c r="K2909" i="33" s="1"/>
  <c r="J2910" i="33"/>
  <c r="K2910" i="33" s="1"/>
  <c r="J2911" i="33"/>
  <c r="K2911" i="33" s="1"/>
  <c r="J2912" i="33"/>
  <c r="K2912" i="33" s="1"/>
  <c r="J2913" i="33"/>
  <c r="K2913" i="33" s="1"/>
  <c r="J2914" i="33"/>
  <c r="K2914" i="33" s="1"/>
  <c r="J2915" i="33"/>
  <c r="K2915" i="33" s="1"/>
  <c r="J2916" i="33"/>
  <c r="K2916" i="33" s="1"/>
  <c r="J2917" i="33"/>
  <c r="K2917" i="33" s="1"/>
  <c r="J2918" i="33"/>
  <c r="K2918" i="33" s="1"/>
  <c r="J2919" i="33"/>
  <c r="K2919" i="33" s="1"/>
  <c r="J2920" i="33"/>
  <c r="K2920" i="33" s="1"/>
  <c r="J2921" i="33"/>
  <c r="K2921" i="33" s="1"/>
  <c r="J2922" i="33"/>
  <c r="K2922" i="33" s="1"/>
  <c r="J2923" i="33"/>
  <c r="K2923" i="33" s="1"/>
  <c r="J2924" i="33"/>
  <c r="K2924" i="33" s="1"/>
  <c r="J2925" i="33"/>
  <c r="K2925" i="33" s="1"/>
  <c r="J2926" i="33"/>
  <c r="K2926" i="33" s="1"/>
  <c r="J2927" i="33"/>
  <c r="K2927" i="33" s="1"/>
  <c r="J2928" i="33"/>
  <c r="K2928" i="33" s="1"/>
  <c r="J2929" i="33"/>
  <c r="K2929" i="33" s="1"/>
  <c r="J2930" i="33"/>
  <c r="K2930" i="33" s="1"/>
  <c r="J2931" i="33"/>
  <c r="K2931" i="33" s="1"/>
  <c r="J2932" i="33"/>
  <c r="K2932" i="33" s="1"/>
  <c r="J2933" i="33"/>
  <c r="K2933" i="33" s="1"/>
  <c r="J2934" i="33"/>
  <c r="K2934" i="33" s="1"/>
  <c r="J2935" i="33"/>
  <c r="K2935" i="33" s="1"/>
  <c r="J2936" i="33"/>
  <c r="K2936" i="33" s="1"/>
  <c r="J2937" i="33"/>
  <c r="K2937" i="33" s="1"/>
  <c r="J2938" i="33"/>
  <c r="K2938" i="33" s="1"/>
  <c r="J2939" i="33"/>
  <c r="K2939" i="33" s="1"/>
  <c r="J2940" i="33"/>
  <c r="K2940" i="33" s="1"/>
  <c r="J2941" i="33"/>
  <c r="K2941" i="33" s="1"/>
  <c r="J2942" i="33"/>
  <c r="K2942" i="33" s="1"/>
  <c r="J2943" i="33"/>
  <c r="K2943" i="33" s="1"/>
  <c r="J2944" i="33"/>
  <c r="K2944" i="33" s="1"/>
  <c r="J2945" i="33"/>
  <c r="K2945" i="33" s="1"/>
  <c r="J2946" i="33"/>
  <c r="K2946" i="33" s="1"/>
  <c r="J2947" i="33"/>
  <c r="K2947" i="33" s="1"/>
  <c r="J2948" i="33"/>
  <c r="K2948" i="33" s="1"/>
  <c r="J2949" i="33"/>
  <c r="K2949" i="33" s="1"/>
  <c r="J2950" i="33"/>
  <c r="K2950" i="33" s="1"/>
  <c r="J2951" i="33"/>
  <c r="K2951" i="33" s="1"/>
  <c r="J2952" i="33"/>
  <c r="K2952" i="33" s="1"/>
  <c r="J2953" i="33"/>
  <c r="K2953" i="33" s="1"/>
  <c r="J2954" i="33"/>
  <c r="K2954" i="33" s="1"/>
  <c r="J2955" i="33"/>
  <c r="K2955" i="33" s="1"/>
  <c r="J2956" i="33"/>
  <c r="K2956" i="33" s="1"/>
  <c r="J2957" i="33"/>
  <c r="K2957" i="33" s="1"/>
  <c r="J2958" i="33"/>
  <c r="K2958" i="33" s="1"/>
  <c r="J2959" i="33"/>
  <c r="K2959" i="33" s="1"/>
  <c r="J2960" i="33"/>
  <c r="K2960" i="33" s="1"/>
  <c r="J2961" i="33"/>
  <c r="K2961" i="33" s="1"/>
  <c r="J2962" i="33"/>
  <c r="K2962" i="33" s="1"/>
  <c r="J2963" i="33"/>
  <c r="K2963" i="33" s="1"/>
  <c r="J2964" i="33"/>
  <c r="K2964" i="33" s="1"/>
  <c r="J2965" i="33"/>
  <c r="K2965" i="33" s="1"/>
  <c r="J2966" i="33"/>
  <c r="K2966" i="33" s="1"/>
  <c r="J2967" i="33"/>
  <c r="K2967" i="33" s="1"/>
  <c r="J2968" i="33"/>
  <c r="K2968" i="33" s="1"/>
  <c r="J2969" i="33"/>
  <c r="K2969" i="33" s="1"/>
  <c r="J2970" i="33"/>
  <c r="K2970" i="33" s="1"/>
  <c r="J2971" i="33"/>
  <c r="K2971" i="33" s="1"/>
  <c r="J2972" i="33"/>
  <c r="K2972" i="33" s="1"/>
  <c r="J2973" i="33"/>
  <c r="K2973" i="33" s="1"/>
  <c r="J2974" i="33"/>
  <c r="K2974" i="33" s="1"/>
  <c r="J2975" i="33"/>
  <c r="K2975" i="33" s="1"/>
  <c r="J2976" i="33"/>
  <c r="K2976" i="33" s="1"/>
  <c r="J2977" i="33"/>
  <c r="K2977" i="33" s="1"/>
  <c r="J2978" i="33"/>
  <c r="K2978" i="33" s="1"/>
  <c r="J2979" i="33"/>
  <c r="K2979" i="33" s="1"/>
  <c r="J2980" i="33"/>
  <c r="K2980" i="33" s="1"/>
  <c r="J2981" i="33"/>
  <c r="K2981" i="33" s="1"/>
  <c r="J2982" i="33"/>
  <c r="K2982" i="33" s="1"/>
  <c r="J2983" i="33"/>
  <c r="K2983" i="33" s="1"/>
  <c r="J2984" i="33"/>
  <c r="K2984" i="33" s="1"/>
  <c r="J2985" i="33"/>
  <c r="K2985" i="33" s="1"/>
  <c r="J2986" i="33"/>
  <c r="K2986" i="33" s="1"/>
  <c r="J2987" i="33"/>
  <c r="K2987" i="33" s="1"/>
  <c r="J2988" i="33"/>
  <c r="K2988" i="33" s="1"/>
  <c r="J2989" i="33"/>
  <c r="K2989" i="33" s="1"/>
  <c r="J2990" i="33"/>
  <c r="K2990" i="33" s="1"/>
  <c r="J2991" i="33"/>
  <c r="K2991" i="33" s="1"/>
  <c r="J2992" i="33"/>
  <c r="K2992" i="33" s="1"/>
  <c r="J2993" i="33"/>
  <c r="K2993" i="33" s="1"/>
  <c r="J2994" i="33"/>
  <c r="K2994" i="33" s="1"/>
  <c r="J2995" i="33"/>
  <c r="K2995" i="33" s="1"/>
  <c r="J2996" i="33"/>
  <c r="K2996" i="33" s="1"/>
  <c r="J2997" i="33"/>
  <c r="K2997" i="33" s="1"/>
  <c r="J2998" i="33"/>
  <c r="K2998" i="33" s="1"/>
  <c r="J2999" i="33"/>
  <c r="K2999" i="33" s="1"/>
  <c r="J3000" i="33"/>
  <c r="K3000" i="33" s="1"/>
  <c r="J3001" i="33"/>
  <c r="K3001" i="33" s="1"/>
  <c r="C13" i="13" l="1"/>
  <c r="N4" i="15" l="1"/>
  <c r="N5" i="15"/>
  <c r="N6" i="15"/>
  <c r="N7" i="15"/>
  <c r="N8" i="15"/>
  <c r="N9" i="15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N31" i="15"/>
  <c r="N32" i="15"/>
  <c r="N33" i="15"/>
  <c r="N34" i="15"/>
  <c r="N35" i="15"/>
  <c r="N36" i="15"/>
  <c r="N37" i="15"/>
  <c r="N38" i="15"/>
  <c r="N39" i="15"/>
  <c r="N40" i="15"/>
  <c r="N41" i="15"/>
  <c r="N42" i="15"/>
  <c r="N43" i="15"/>
  <c r="N44" i="15"/>
  <c r="N45" i="15"/>
  <c r="N46" i="15"/>
  <c r="N47" i="15"/>
  <c r="N48" i="15"/>
  <c r="N49" i="15"/>
  <c r="N50" i="15"/>
  <c r="N51" i="15"/>
  <c r="N52" i="15"/>
  <c r="N53" i="15"/>
  <c r="N54" i="15"/>
  <c r="N55" i="15"/>
  <c r="N56" i="15"/>
  <c r="N57" i="15"/>
  <c r="N58" i="15"/>
  <c r="N59" i="15"/>
  <c r="N60" i="15"/>
  <c r="N61" i="15"/>
  <c r="N62" i="15"/>
  <c r="N63" i="15"/>
  <c r="N64" i="15"/>
  <c r="N65" i="15"/>
  <c r="N66" i="15"/>
  <c r="N67" i="15"/>
  <c r="N68" i="15"/>
  <c r="N69" i="15"/>
  <c r="N70" i="15"/>
  <c r="N71" i="15"/>
  <c r="N72" i="15"/>
  <c r="N73" i="15"/>
  <c r="N74" i="15"/>
  <c r="N75" i="15"/>
  <c r="N76" i="15"/>
  <c r="N77" i="15"/>
  <c r="N78" i="15"/>
  <c r="N79" i="15"/>
  <c r="N80" i="15"/>
  <c r="N81" i="15"/>
  <c r="N82" i="15"/>
  <c r="N83" i="15"/>
  <c r="N84" i="15"/>
  <c r="N85" i="15"/>
  <c r="N86" i="15"/>
  <c r="N87" i="15"/>
  <c r="N88" i="15"/>
  <c r="N89" i="15"/>
  <c r="N90" i="15"/>
  <c r="N91" i="15"/>
  <c r="N92" i="15"/>
  <c r="N93" i="15"/>
  <c r="N94" i="15"/>
  <c r="N95" i="15"/>
  <c r="N96" i="15"/>
  <c r="N97" i="15"/>
  <c r="N98" i="15"/>
  <c r="N99" i="15"/>
  <c r="N100" i="15"/>
  <c r="N101" i="15"/>
  <c r="N102" i="15"/>
  <c r="N103" i="15"/>
  <c r="N104" i="15"/>
  <c r="N105" i="15"/>
  <c r="N106" i="15"/>
  <c r="N107" i="15"/>
  <c r="N108" i="15"/>
  <c r="N109" i="15"/>
  <c r="N110" i="15"/>
  <c r="N111" i="15"/>
  <c r="N112" i="15"/>
  <c r="N113" i="15"/>
  <c r="N114" i="15"/>
  <c r="N115" i="15"/>
  <c r="N116" i="15"/>
  <c r="N117" i="15"/>
  <c r="N118" i="15"/>
  <c r="N119" i="15"/>
  <c r="N120" i="15"/>
  <c r="N121" i="15"/>
  <c r="N122" i="15"/>
  <c r="N123" i="15"/>
  <c r="N124" i="15"/>
  <c r="N125" i="15"/>
  <c r="N126" i="15"/>
  <c r="N127" i="15"/>
  <c r="N128" i="15"/>
  <c r="N129" i="15"/>
  <c r="N130" i="15"/>
  <c r="N131" i="15"/>
  <c r="N132" i="15"/>
  <c r="N133" i="15"/>
  <c r="N134" i="15"/>
  <c r="N135" i="15"/>
  <c r="N136" i="15"/>
  <c r="N137" i="15"/>
  <c r="N138" i="15"/>
  <c r="N139" i="15"/>
  <c r="N140" i="15"/>
  <c r="N141" i="15"/>
  <c r="N142" i="15"/>
  <c r="N143" i="15"/>
  <c r="N144" i="15"/>
  <c r="N145" i="15"/>
  <c r="N146" i="15"/>
  <c r="N147" i="15"/>
  <c r="N148" i="15"/>
  <c r="N149" i="15"/>
  <c r="N150" i="15"/>
  <c r="N151" i="15"/>
  <c r="N152" i="15"/>
  <c r="N153" i="15"/>
  <c r="N154" i="15"/>
  <c r="N155" i="15"/>
  <c r="N156" i="15"/>
  <c r="N157" i="15"/>
  <c r="N158" i="15"/>
  <c r="N159" i="15"/>
  <c r="N160" i="15"/>
  <c r="N161" i="15"/>
  <c r="N162" i="15"/>
  <c r="N163" i="15"/>
  <c r="N164" i="15"/>
  <c r="N165" i="15"/>
  <c r="N166" i="15"/>
  <c r="N167" i="15"/>
  <c r="N168" i="15"/>
  <c r="N169" i="15"/>
  <c r="N170" i="15"/>
  <c r="N171" i="15"/>
  <c r="N172" i="15"/>
  <c r="N173" i="15"/>
  <c r="N174" i="15"/>
  <c r="N175" i="15"/>
  <c r="N176" i="15"/>
  <c r="N177" i="15"/>
  <c r="N178" i="15"/>
  <c r="N179" i="15"/>
  <c r="N180" i="15"/>
  <c r="N181" i="15"/>
  <c r="N182" i="15"/>
  <c r="N183" i="15"/>
  <c r="N184" i="15"/>
  <c r="N185" i="15"/>
  <c r="N186" i="15"/>
  <c r="N187" i="15"/>
  <c r="N188" i="15"/>
  <c r="N189" i="15"/>
  <c r="N190" i="15"/>
  <c r="N191" i="15"/>
  <c r="N192" i="15"/>
  <c r="N193" i="15"/>
  <c r="N194" i="15"/>
  <c r="N195" i="15"/>
  <c r="N196" i="15"/>
  <c r="N197" i="15"/>
  <c r="N198" i="15"/>
  <c r="N199" i="15"/>
  <c r="N200" i="15"/>
  <c r="N201" i="15"/>
  <c r="N202" i="15"/>
  <c r="N203" i="15"/>
  <c r="N204" i="15"/>
  <c r="N205" i="15"/>
  <c r="N206" i="15"/>
  <c r="N207" i="15"/>
  <c r="N208" i="15"/>
  <c r="N209" i="15"/>
  <c r="N210" i="15"/>
  <c r="N211" i="15"/>
  <c r="N212" i="15"/>
  <c r="N213" i="15"/>
  <c r="N214" i="15"/>
  <c r="N215" i="15"/>
  <c r="N216" i="15"/>
  <c r="N217" i="15"/>
  <c r="N218" i="15"/>
  <c r="N219" i="15"/>
  <c r="N220" i="15"/>
  <c r="N221" i="15"/>
  <c r="N222" i="15"/>
  <c r="N223" i="15"/>
  <c r="N224" i="15"/>
  <c r="N225" i="15"/>
  <c r="N226" i="15"/>
  <c r="N227" i="15"/>
  <c r="N228" i="15"/>
  <c r="N229" i="15"/>
  <c r="N230" i="15"/>
  <c r="N231" i="15"/>
  <c r="N232" i="15"/>
  <c r="N233" i="15"/>
  <c r="N234" i="15"/>
  <c r="N235" i="15"/>
  <c r="N236" i="15"/>
  <c r="N237" i="15"/>
  <c r="N238" i="15"/>
  <c r="N239" i="15"/>
  <c r="N240" i="15"/>
  <c r="N241" i="15"/>
  <c r="N242" i="15"/>
  <c r="N243" i="15"/>
  <c r="N244" i="15"/>
  <c r="N245" i="15"/>
  <c r="N246" i="15"/>
  <c r="N247" i="15"/>
  <c r="N248" i="15"/>
  <c r="N249" i="15"/>
  <c r="N250" i="15"/>
  <c r="N251" i="15"/>
  <c r="N252" i="15"/>
  <c r="N253" i="15"/>
  <c r="N254" i="15"/>
  <c r="N255" i="15"/>
  <c r="N256" i="15"/>
  <c r="N257" i="15"/>
  <c r="N258" i="15"/>
  <c r="N259" i="15"/>
  <c r="N260" i="15"/>
  <c r="N261" i="15"/>
  <c r="N262" i="15"/>
  <c r="N263" i="15"/>
  <c r="N264" i="15"/>
  <c r="N265" i="15"/>
  <c r="N266" i="15"/>
  <c r="N267" i="15"/>
  <c r="N268" i="15"/>
  <c r="N269" i="15"/>
  <c r="N270" i="15"/>
  <c r="N271" i="15"/>
  <c r="N272" i="15"/>
  <c r="N273" i="15"/>
  <c r="N274" i="15"/>
  <c r="N275" i="15"/>
  <c r="N276" i="15"/>
  <c r="N277" i="15"/>
  <c r="N278" i="15"/>
  <c r="N279" i="15"/>
  <c r="N280" i="15"/>
  <c r="N281" i="15"/>
  <c r="N282" i="15"/>
  <c r="N283" i="15"/>
  <c r="N284" i="15"/>
  <c r="N285" i="15"/>
  <c r="N286" i="15"/>
  <c r="N287" i="15"/>
  <c r="N288" i="15"/>
  <c r="N289" i="15"/>
  <c r="N290" i="15"/>
  <c r="N291" i="15"/>
  <c r="N292" i="15"/>
  <c r="N293" i="15"/>
  <c r="N294" i="15"/>
  <c r="N295" i="15"/>
  <c r="N296" i="15"/>
  <c r="N297" i="15"/>
  <c r="N298" i="15"/>
  <c r="N299" i="15"/>
  <c r="N300" i="15"/>
  <c r="N301" i="15"/>
  <c r="N302" i="15"/>
  <c r="N303" i="15"/>
  <c r="N304" i="15"/>
  <c r="N305" i="15"/>
  <c r="N306" i="15"/>
  <c r="N307" i="15"/>
  <c r="N308" i="15"/>
  <c r="N309" i="15"/>
  <c r="N310" i="15"/>
  <c r="N311" i="15"/>
  <c r="N312" i="15"/>
  <c r="N313" i="15"/>
  <c r="N314" i="15"/>
  <c r="N315" i="15"/>
  <c r="N316" i="15"/>
  <c r="N317" i="15"/>
  <c r="N318" i="15"/>
  <c r="N319" i="15"/>
  <c r="N320" i="15"/>
  <c r="N321" i="15"/>
  <c r="N322" i="15"/>
  <c r="N323" i="15"/>
  <c r="N324" i="15"/>
  <c r="N325" i="15"/>
  <c r="N326" i="15"/>
  <c r="N327" i="15"/>
  <c r="N328" i="15"/>
  <c r="N329" i="15"/>
  <c r="N330" i="15"/>
  <c r="N331" i="15"/>
  <c r="N332" i="15"/>
  <c r="N333" i="15"/>
  <c r="N334" i="15"/>
  <c r="N335" i="15"/>
  <c r="N336" i="15"/>
  <c r="N337" i="15"/>
  <c r="N338" i="15"/>
  <c r="N339" i="15"/>
  <c r="N340" i="15"/>
  <c r="N341" i="15"/>
  <c r="N342" i="15"/>
  <c r="N343" i="15"/>
  <c r="N344" i="15"/>
  <c r="N345" i="15"/>
  <c r="N346" i="15"/>
  <c r="N347" i="15"/>
  <c r="N348" i="15"/>
  <c r="N349" i="15"/>
  <c r="N350" i="15"/>
  <c r="N351" i="15"/>
  <c r="N352" i="15"/>
  <c r="N353" i="15"/>
  <c r="N354" i="15"/>
  <c r="N355" i="15"/>
  <c r="N356" i="15"/>
  <c r="N357" i="15"/>
  <c r="N358" i="15"/>
  <c r="N359" i="15"/>
  <c r="N360" i="15"/>
  <c r="N361" i="15"/>
  <c r="N362" i="15"/>
  <c r="N363" i="15"/>
  <c r="N364" i="15"/>
  <c r="N365" i="15"/>
  <c r="N366" i="15"/>
  <c r="N367" i="15"/>
  <c r="N368" i="15"/>
  <c r="N369" i="15"/>
  <c r="N370" i="15"/>
  <c r="N371" i="15"/>
  <c r="N372" i="15"/>
  <c r="N373" i="15"/>
  <c r="N374" i="15"/>
  <c r="N375" i="15"/>
  <c r="N376" i="15"/>
  <c r="N377" i="15"/>
  <c r="N378" i="15"/>
  <c r="N379" i="15"/>
  <c r="N380" i="15"/>
  <c r="N381" i="15"/>
  <c r="N382" i="15"/>
  <c r="N383" i="15"/>
  <c r="N384" i="15"/>
  <c r="N385" i="15"/>
  <c r="N386" i="15"/>
  <c r="N387" i="15"/>
  <c r="N388" i="15"/>
  <c r="N389" i="15"/>
  <c r="N390" i="15"/>
  <c r="N391" i="15"/>
  <c r="N392" i="15"/>
  <c r="N393" i="15"/>
  <c r="N394" i="15"/>
  <c r="N395" i="15"/>
  <c r="N396" i="15"/>
  <c r="N397" i="15"/>
  <c r="N398" i="15"/>
  <c r="N399" i="15"/>
  <c r="N400" i="15"/>
  <c r="N401" i="15"/>
  <c r="N402" i="15"/>
  <c r="N403" i="15"/>
  <c r="N404" i="15"/>
  <c r="N405" i="15"/>
  <c r="N406" i="15"/>
  <c r="N407" i="15"/>
  <c r="N408" i="15"/>
  <c r="N409" i="15"/>
  <c r="N410" i="15"/>
  <c r="N411" i="15"/>
  <c r="N412" i="15"/>
  <c r="N413" i="15"/>
  <c r="N414" i="15"/>
  <c r="N415" i="15"/>
  <c r="N416" i="15"/>
  <c r="N417" i="15"/>
  <c r="N418" i="15"/>
  <c r="N419" i="15"/>
  <c r="N420" i="15"/>
  <c r="N421" i="15"/>
  <c r="N422" i="15"/>
  <c r="N423" i="15"/>
  <c r="N424" i="15"/>
  <c r="N425" i="15"/>
  <c r="N426" i="15"/>
  <c r="N427" i="15"/>
  <c r="N428" i="15"/>
  <c r="N429" i="15"/>
  <c r="N430" i="15"/>
  <c r="N431" i="15"/>
  <c r="N432" i="15"/>
  <c r="N433" i="15"/>
  <c r="N434" i="15"/>
  <c r="N435" i="15"/>
  <c r="N436" i="15"/>
  <c r="N437" i="15"/>
  <c r="N438" i="15"/>
  <c r="N439" i="15"/>
  <c r="N440" i="15"/>
  <c r="N441" i="15"/>
  <c r="N442" i="15"/>
  <c r="N443" i="15"/>
  <c r="N444" i="15"/>
  <c r="N445" i="15"/>
  <c r="N446" i="15"/>
  <c r="N447" i="15"/>
  <c r="N448" i="15"/>
  <c r="N449" i="15"/>
  <c r="N450" i="15"/>
  <c r="N451" i="15"/>
  <c r="N452" i="15"/>
  <c r="N453" i="15"/>
  <c r="N454" i="15"/>
  <c r="N455" i="15"/>
  <c r="N456" i="15"/>
  <c r="N457" i="15"/>
  <c r="N458" i="15"/>
  <c r="N459" i="15"/>
  <c r="N460" i="15"/>
  <c r="N461" i="15"/>
  <c r="N462" i="15"/>
  <c r="N463" i="15"/>
  <c r="N464" i="15"/>
  <c r="N465" i="15"/>
  <c r="N466" i="15"/>
  <c r="N467" i="15"/>
  <c r="N468" i="15"/>
  <c r="N469" i="15"/>
  <c r="N470" i="15"/>
  <c r="N471" i="15"/>
  <c r="N472" i="15"/>
  <c r="N473" i="15"/>
  <c r="N474" i="15"/>
  <c r="N475" i="15"/>
  <c r="N476" i="15"/>
  <c r="N477" i="15"/>
  <c r="N478" i="15"/>
  <c r="N479" i="15"/>
  <c r="N480" i="15"/>
  <c r="N481" i="15"/>
  <c r="N482" i="15"/>
  <c r="N483" i="15"/>
  <c r="N484" i="15"/>
  <c r="N485" i="15"/>
  <c r="N486" i="15"/>
  <c r="N487" i="15"/>
  <c r="N488" i="15"/>
  <c r="N489" i="15"/>
  <c r="N490" i="15"/>
  <c r="N491" i="15"/>
  <c r="N492" i="15"/>
  <c r="N493" i="15"/>
  <c r="N494" i="15"/>
  <c r="N495" i="15"/>
  <c r="N496" i="15"/>
  <c r="N497" i="15"/>
  <c r="N498" i="15"/>
  <c r="N499" i="15"/>
  <c r="N500" i="15"/>
  <c r="N501" i="15"/>
  <c r="N502" i="15"/>
  <c r="N503" i="15"/>
  <c r="N504" i="15"/>
  <c r="N505" i="15"/>
  <c r="N506" i="15"/>
  <c r="N507" i="15"/>
  <c r="N508" i="15"/>
  <c r="N509" i="15"/>
  <c r="N510" i="15"/>
  <c r="N511" i="15"/>
  <c r="N512" i="15"/>
  <c r="N513" i="15"/>
  <c r="N514" i="15"/>
  <c r="N515" i="15"/>
  <c r="N516" i="15"/>
  <c r="N517" i="15"/>
  <c r="N518" i="15"/>
  <c r="N519" i="15"/>
  <c r="N520" i="15"/>
  <c r="N521" i="15"/>
  <c r="N522" i="15"/>
  <c r="N523" i="15"/>
  <c r="N524" i="15"/>
  <c r="N525" i="15"/>
  <c r="N526" i="15"/>
  <c r="N527" i="15"/>
  <c r="N528" i="15"/>
  <c r="N529" i="15"/>
  <c r="N530" i="15"/>
  <c r="N531" i="15"/>
  <c r="N532" i="15"/>
  <c r="N533" i="15"/>
  <c r="N534" i="15"/>
  <c r="N535" i="15"/>
  <c r="N536" i="15"/>
  <c r="N537" i="15"/>
  <c r="N538" i="15"/>
  <c r="N539" i="15"/>
  <c r="N540" i="15"/>
  <c r="N541" i="15"/>
  <c r="N542" i="15"/>
  <c r="N543" i="15"/>
  <c r="N544" i="15"/>
  <c r="N545" i="15"/>
  <c r="N546" i="15"/>
  <c r="N547" i="15"/>
  <c r="N548" i="15"/>
  <c r="N549" i="15"/>
  <c r="N550" i="15"/>
  <c r="N551" i="15"/>
  <c r="N552" i="15"/>
  <c r="N553" i="15"/>
  <c r="N554" i="15"/>
  <c r="N555" i="15"/>
  <c r="N556" i="15"/>
  <c r="N557" i="15"/>
  <c r="N558" i="15"/>
  <c r="N559" i="15"/>
  <c r="N560" i="15"/>
  <c r="N561" i="15"/>
  <c r="N562" i="15"/>
  <c r="N563" i="15"/>
  <c r="N564" i="15"/>
  <c r="N565" i="15"/>
  <c r="N566" i="15"/>
  <c r="N567" i="15"/>
  <c r="N568" i="15"/>
  <c r="N569" i="15"/>
  <c r="N570" i="15"/>
  <c r="N571" i="15"/>
  <c r="N572" i="15"/>
  <c r="N573" i="15"/>
  <c r="N574" i="15"/>
  <c r="N575" i="15"/>
  <c r="N576" i="15"/>
  <c r="N577" i="15"/>
  <c r="N578" i="15"/>
  <c r="N579" i="15"/>
  <c r="N580" i="15"/>
  <c r="N581" i="15"/>
  <c r="N582" i="15"/>
  <c r="N583" i="15"/>
  <c r="N584" i="15"/>
  <c r="N585" i="15"/>
  <c r="N586" i="15"/>
  <c r="N587" i="15"/>
  <c r="N588" i="15"/>
  <c r="N589" i="15"/>
  <c r="N590" i="15"/>
  <c r="N591" i="15"/>
  <c r="N592" i="15"/>
  <c r="N593" i="15"/>
  <c r="N594" i="15"/>
  <c r="N595" i="15"/>
  <c r="N596" i="15"/>
  <c r="N597" i="15"/>
  <c r="N598" i="15"/>
  <c r="N599" i="15"/>
  <c r="N600" i="15"/>
  <c r="N601" i="15"/>
  <c r="N602" i="15"/>
  <c r="N603" i="15"/>
  <c r="N604" i="15"/>
  <c r="N605" i="15"/>
  <c r="N606" i="15"/>
  <c r="N607" i="15"/>
  <c r="N608" i="15"/>
  <c r="N609" i="15"/>
  <c r="N610" i="15"/>
  <c r="N611" i="15"/>
  <c r="N612" i="15"/>
  <c r="N613" i="15"/>
  <c r="N614" i="15"/>
  <c r="N615" i="15"/>
  <c r="N616" i="15"/>
  <c r="N617" i="15"/>
  <c r="N618" i="15"/>
  <c r="N619" i="15"/>
  <c r="N620" i="15"/>
  <c r="N621" i="15"/>
  <c r="N622" i="15"/>
  <c r="N623" i="15"/>
  <c r="N624" i="15"/>
  <c r="N625" i="15"/>
  <c r="N626" i="15"/>
  <c r="N627" i="15"/>
  <c r="N628" i="15"/>
  <c r="N629" i="15"/>
  <c r="N630" i="15"/>
  <c r="N631" i="15"/>
  <c r="N632" i="15"/>
  <c r="N633" i="15"/>
  <c r="N634" i="15"/>
  <c r="N635" i="15"/>
  <c r="N636" i="15"/>
  <c r="N637" i="15"/>
  <c r="N638" i="15"/>
  <c r="N639" i="15"/>
  <c r="N640" i="15"/>
  <c r="N641" i="15"/>
  <c r="N642" i="15"/>
  <c r="N643" i="15"/>
  <c r="N644" i="15"/>
  <c r="N645" i="15"/>
  <c r="N646" i="15"/>
  <c r="N647" i="15"/>
  <c r="N648" i="15"/>
  <c r="N649" i="15"/>
  <c r="N650" i="15"/>
  <c r="N651" i="15"/>
  <c r="N652" i="15"/>
  <c r="N653" i="15"/>
  <c r="N654" i="15"/>
  <c r="N655" i="15"/>
  <c r="N656" i="15"/>
  <c r="N657" i="15"/>
  <c r="N658" i="15"/>
  <c r="N659" i="15"/>
  <c r="N660" i="15"/>
  <c r="N661" i="15"/>
  <c r="N662" i="15"/>
  <c r="N663" i="15"/>
  <c r="N664" i="15"/>
  <c r="N665" i="15"/>
  <c r="N666" i="15"/>
  <c r="N667" i="15"/>
  <c r="N668" i="15"/>
  <c r="N669" i="15"/>
  <c r="N670" i="15"/>
  <c r="N671" i="15"/>
  <c r="N672" i="15"/>
  <c r="N673" i="15"/>
  <c r="N674" i="15"/>
  <c r="N675" i="15"/>
  <c r="N676" i="15"/>
  <c r="N677" i="15"/>
  <c r="N678" i="15"/>
  <c r="N679" i="15"/>
  <c r="N680" i="15"/>
  <c r="N681" i="15"/>
  <c r="N682" i="15"/>
  <c r="N683" i="15"/>
  <c r="N684" i="15"/>
  <c r="N685" i="15"/>
  <c r="N686" i="15"/>
  <c r="N687" i="15"/>
  <c r="N688" i="15"/>
  <c r="N689" i="15"/>
  <c r="N690" i="15"/>
  <c r="N691" i="15"/>
  <c r="N692" i="15"/>
  <c r="N693" i="15"/>
  <c r="N694" i="15"/>
  <c r="N695" i="15"/>
  <c r="N696" i="15"/>
  <c r="N697" i="15"/>
  <c r="N698" i="15"/>
  <c r="N699" i="15"/>
  <c r="N700" i="15"/>
  <c r="N701" i="15"/>
  <c r="N702" i="15"/>
  <c r="N703" i="15"/>
  <c r="N704" i="15"/>
  <c r="N705" i="15"/>
  <c r="N706" i="15"/>
  <c r="N707" i="15"/>
  <c r="N708" i="15"/>
  <c r="N709" i="15"/>
  <c r="N710" i="15"/>
  <c r="N711" i="15"/>
  <c r="N712" i="15"/>
  <c r="N713" i="15"/>
  <c r="N714" i="15"/>
  <c r="N715" i="15"/>
  <c r="N716" i="15"/>
  <c r="N717" i="15"/>
  <c r="N718" i="15"/>
  <c r="N719" i="15"/>
  <c r="N720" i="15"/>
  <c r="N721" i="15"/>
  <c r="N722" i="15"/>
  <c r="N723" i="15"/>
  <c r="N724" i="15"/>
  <c r="N725" i="15"/>
  <c r="N726" i="15"/>
  <c r="N727" i="15"/>
  <c r="N728" i="15"/>
  <c r="N729" i="15"/>
  <c r="N730" i="15"/>
  <c r="N731" i="15"/>
  <c r="N732" i="15"/>
  <c r="N733" i="15"/>
  <c r="N734" i="15"/>
  <c r="N735" i="15"/>
  <c r="N736" i="15"/>
  <c r="N737" i="15"/>
  <c r="N738" i="15"/>
  <c r="N739" i="15"/>
  <c r="N740" i="15"/>
  <c r="N741" i="15"/>
  <c r="N742" i="15"/>
  <c r="N743" i="15"/>
  <c r="N744" i="15"/>
  <c r="N745" i="15"/>
  <c r="N746" i="15"/>
  <c r="N747" i="15"/>
  <c r="N748" i="15"/>
  <c r="N749" i="15"/>
  <c r="N750" i="15"/>
  <c r="N751" i="15"/>
  <c r="N752" i="15"/>
  <c r="N753" i="15"/>
  <c r="N754" i="15"/>
  <c r="N755" i="15"/>
  <c r="N756" i="15"/>
  <c r="N757" i="15"/>
  <c r="N758" i="15"/>
  <c r="N759" i="15"/>
  <c r="N760" i="15"/>
  <c r="N761" i="15"/>
  <c r="N762" i="15"/>
  <c r="N763" i="15"/>
  <c r="N764" i="15"/>
  <c r="N765" i="15"/>
  <c r="N766" i="15"/>
  <c r="N767" i="15"/>
  <c r="N768" i="15"/>
  <c r="N769" i="15"/>
  <c r="N770" i="15"/>
  <c r="N771" i="15"/>
  <c r="N772" i="15"/>
  <c r="N773" i="15"/>
  <c r="N774" i="15"/>
  <c r="N775" i="15"/>
  <c r="N776" i="15"/>
  <c r="N777" i="15"/>
  <c r="N778" i="15"/>
  <c r="N779" i="15"/>
  <c r="N780" i="15"/>
  <c r="N781" i="15"/>
  <c r="N782" i="15"/>
  <c r="N783" i="15"/>
  <c r="N784" i="15"/>
  <c r="N785" i="15"/>
  <c r="N786" i="15"/>
  <c r="N787" i="15"/>
  <c r="N788" i="15"/>
  <c r="N789" i="15"/>
  <c r="N790" i="15"/>
  <c r="N791" i="15"/>
  <c r="N792" i="15"/>
  <c r="N793" i="15"/>
  <c r="N794" i="15"/>
  <c r="N795" i="15"/>
  <c r="N796" i="15"/>
  <c r="N797" i="15"/>
  <c r="N798" i="15"/>
  <c r="N799" i="15"/>
  <c r="N800" i="15"/>
  <c r="N801" i="15"/>
  <c r="N802" i="15"/>
  <c r="N803" i="15"/>
  <c r="N804" i="15"/>
  <c r="N805" i="15"/>
  <c r="N806" i="15"/>
  <c r="N807" i="15"/>
  <c r="N808" i="15"/>
  <c r="N809" i="15"/>
  <c r="N810" i="15"/>
  <c r="N811" i="15"/>
  <c r="N812" i="15"/>
  <c r="N813" i="15"/>
  <c r="N814" i="15"/>
  <c r="N815" i="15"/>
  <c r="N816" i="15"/>
  <c r="N817" i="15"/>
  <c r="N818" i="15"/>
  <c r="N819" i="15"/>
  <c r="N820" i="15"/>
  <c r="N821" i="15"/>
  <c r="N822" i="15"/>
  <c r="N823" i="15"/>
  <c r="N824" i="15"/>
  <c r="N825" i="15"/>
  <c r="N826" i="15"/>
  <c r="N827" i="15"/>
  <c r="N828" i="15"/>
  <c r="N829" i="15"/>
  <c r="N830" i="15"/>
  <c r="N831" i="15"/>
  <c r="N832" i="15"/>
  <c r="N833" i="15"/>
  <c r="N834" i="15"/>
  <c r="N835" i="15"/>
  <c r="N836" i="15"/>
  <c r="N837" i="15"/>
  <c r="N838" i="15"/>
  <c r="N839" i="15"/>
  <c r="N840" i="15"/>
  <c r="N841" i="15"/>
  <c r="N842" i="15"/>
  <c r="N843" i="15"/>
  <c r="N844" i="15"/>
  <c r="N845" i="15"/>
  <c r="N846" i="15"/>
  <c r="N847" i="15"/>
  <c r="N848" i="15"/>
  <c r="N849" i="15"/>
  <c r="N850" i="15"/>
  <c r="N851" i="15"/>
  <c r="N852" i="15"/>
  <c r="N853" i="15"/>
  <c r="N854" i="15"/>
  <c r="N855" i="15"/>
  <c r="N856" i="15"/>
  <c r="N857" i="15"/>
  <c r="N858" i="15"/>
  <c r="N859" i="15"/>
  <c r="N860" i="15"/>
  <c r="N861" i="15"/>
  <c r="N862" i="15"/>
  <c r="N863" i="15"/>
  <c r="N864" i="15"/>
  <c r="N865" i="15"/>
  <c r="N866" i="15"/>
  <c r="N867" i="15"/>
  <c r="N868" i="15"/>
  <c r="N869" i="15"/>
  <c r="N870" i="15"/>
  <c r="N871" i="15"/>
  <c r="N872" i="15"/>
  <c r="N873" i="15"/>
  <c r="N874" i="15"/>
  <c r="N875" i="15"/>
  <c r="N876" i="15"/>
  <c r="N877" i="15"/>
  <c r="N878" i="15"/>
  <c r="N879" i="15"/>
  <c r="N880" i="15"/>
  <c r="N881" i="15"/>
  <c r="N882" i="15"/>
  <c r="N883" i="15"/>
  <c r="N884" i="15"/>
  <c r="N885" i="15"/>
  <c r="N886" i="15"/>
  <c r="N887" i="15"/>
  <c r="N888" i="15"/>
  <c r="N889" i="15"/>
  <c r="N890" i="15"/>
  <c r="N891" i="15"/>
  <c r="N892" i="15"/>
  <c r="N893" i="15"/>
  <c r="N894" i="15"/>
  <c r="N895" i="15"/>
  <c r="N896" i="15"/>
  <c r="N897" i="15"/>
  <c r="N898" i="15"/>
  <c r="N899" i="15"/>
  <c r="N900" i="15"/>
  <c r="N901" i="15"/>
  <c r="N902" i="15"/>
  <c r="N903" i="15"/>
  <c r="N904" i="15"/>
  <c r="N905" i="15"/>
  <c r="N906" i="15"/>
  <c r="N907" i="15"/>
  <c r="N908" i="15"/>
  <c r="N909" i="15"/>
  <c r="N910" i="15"/>
  <c r="N911" i="15"/>
  <c r="N912" i="15"/>
  <c r="N913" i="15"/>
  <c r="N914" i="15"/>
  <c r="N915" i="15"/>
  <c r="N916" i="15"/>
  <c r="N917" i="15"/>
  <c r="N918" i="15"/>
  <c r="N919" i="15"/>
  <c r="N920" i="15"/>
  <c r="N921" i="15"/>
  <c r="N922" i="15"/>
  <c r="N923" i="15"/>
  <c r="N924" i="15"/>
  <c r="N925" i="15"/>
  <c r="N926" i="15"/>
  <c r="N927" i="15"/>
  <c r="N928" i="15"/>
  <c r="N929" i="15"/>
  <c r="N930" i="15"/>
  <c r="N931" i="15"/>
  <c r="N932" i="15"/>
  <c r="N933" i="15"/>
  <c r="N934" i="15"/>
  <c r="N935" i="15"/>
  <c r="N936" i="15"/>
  <c r="N937" i="15"/>
  <c r="N938" i="15"/>
  <c r="N939" i="15"/>
  <c r="N940" i="15"/>
  <c r="N941" i="15"/>
  <c r="N942" i="15"/>
  <c r="N943" i="15"/>
  <c r="N944" i="15"/>
  <c r="N945" i="15"/>
  <c r="N946" i="15"/>
  <c r="N947" i="15"/>
  <c r="N948" i="15"/>
  <c r="N949" i="15"/>
  <c r="N950" i="15"/>
  <c r="N951" i="15"/>
  <c r="N952" i="15"/>
  <c r="N953" i="15"/>
  <c r="N954" i="15"/>
  <c r="N955" i="15"/>
  <c r="N956" i="15"/>
  <c r="N957" i="15"/>
  <c r="N958" i="15"/>
  <c r="N959" i="15"/>
  <c r="N960" i="15"/>
  <c r="N961" i="15"/>
  <c r="N962" i="15"/>
  <c r="N963" i="15"/>
  <c r="N964" i="15"/>
  <c r="N965" i="15"/>
  <c r="N966" i="15"/>
  <c r="N967" i="15"/>
  <c r="N968" i="15"/>
  <c r="N969" i="15"/>
  <c r="N970" i="15"/>
  <c r="N971" i="15"/>
  <c r="N972" i="15"/>
  <c r="N973" i="15"/>
  <c r="N974" i="15"/>
  <c r="N975" i="15"/>
  <c r="N976" i="15"/>
  <c r="N977" i="15"/>
  <c r="N978" i="15"/>
  <c r="N979" i="15"/>
  <c r="N980" i="15"/>
  <c r="N981" i="15"/>
  <c r="N982" i="15"/>
  <c r="N983" i="15"/>
  <c r="N984" i="15"/>
  <c r="N985" i="15"/>
  <c r="N986" i="15"/>
  <c r="N987" i="15"/>
  <c r="N988" i="15"/>
  <c r="N989" i="15"/>
  <c r="N990" i="15"/>
  <c r="N991" i="15"/>
  <c r="N992" i="15"/>
  <c r="N993" i="15"/>
  <c r="N994" i="15"/>
  <c r="N995" i="15"/>
  <c r="N996" i="15"/>
  <c r="N997" i="15"/>
  <c r="N998" i="15"/>
  <c r="N999" i="15"/>
  <c r="N1000" i="15"/>
  <c r="N1001" i="15"/>
  <c r="N1002" i="15"/>
  <c r="N1003" i="15"/>
  <c r="N1004" i="15"/>
  <c r="N1005" i="15"/>
  <c r="N1006" i="15"/>
  <c r="N1007" i="15"/>
  <c r="N1008" i="15"/>
  <c r="N1009" i="15"/>
  <c r="N1010" i="15"/>
  <c r="N1011" i="15"/>
  <c r="N1012" i="15"/>
  <c r="N1013" i="15"/>
  <c r="N1014" i="15"/>
  <c r="N1015" i="15"/>
  <c r="N1016" i="15"/>
  <c r="N1017" i="15"/>
  <c r="N1018" i="15"/>
  <c r="N1019" i="15"/>
  <c r="N1020" i="15"/>
  <c r="N1021" i="15"/>
  <c r="N1022" i="15"/>
  <c r="N1023" i="15"/>
  <c r="N1024" i="15"/>
  <c r="N1025" i="15"/>
  <c r="N1026" i="15"/>
  <c r="N1027" i="15"/>
  <c r="N1028" i="15"/>
  <c r="N1029" i="15"/>
  <c r="N1030" i="15"/>
  <c r="N1031" i="15"/>
  <c r="N1032" i="15"/>
  <c r="N1033" i="15"/>
  <c r="N1034" i="15"/>
  <c r="N1035" i="15"/>
  <c r="N1036" i="15"/>
  <c r="N1037" i="15"/>
  <c r="N1038" i="15"/>
  <c r="N1039" i="15"/>
  <c r="N1040" i="15"/>
  <c r="N1041" i="15"/>
  <c r="N1042" i="15"/>
  <c r="N1043" i="15"/>
  <c r="N1044" i="15"/>
  <c r="N1045" i="15"/>
  <c r="N1046" i="15"/>
  <c r="N1047" i="15"/>
  <c r="N1048" i="15"/>
  <c r="N1049" i="15"/>
  <c r="N1050" i="15"/>
  <c r="N1051" i="15"/>
  <c r="N1052" i="15"/>
  <c r="N1053" i="15"/>
  <c r="N1054" i="15"/>
  <c r="N1055" i="15"/>
  <c r="N1056" i="15"/>
  <c r="N1057" i="15"/>
  <c r="N1058" i="15"/>
  <c r="N1059" i="15"/>
  <c r="N1060" i="15"/>
  <c r="N1061" i="15"/>
  <c r="N1062" i="15"/>
  <c r="N1063" i="15"/>
  <c r="N1064" i="15"/>
  <c r="N1065" i="15"/>
  <c r="N1066" i="15"/>
  <c r="N1067" i="15"/>
  <c r="N1068" i="15"/>
  <c r="N1069" i="15"/>
  <c r="N1070" i="15"/>
  <c r="N1071" i="15"/>
  <c r="N1072" i="15"/>
  <c r="N1073" i="15"/>
  <c r="N1074" i="15"/>
  <c r="N1075" i="15"/>
  <c r="N1076" i="15"/>
  <c r="N1077" i="15"/>
  <c r="N1078" i="15"/>
  <c r="N1079" i="15"/>
  <c r="N1080" i="15"/>
  <c r="N1081" i="15"/>
  <c r="N1082" i="15"/>
  <c r="N1083" i="15"/>
  <c r="N1084" i="15"/>
  <c r="N1085" i="15"/>
  <c r="N1086" i="15"/>
  <c r="N1087" i="15"/>
  <c r="N1088" i="15"/>
  <c r="N1089" i="15"/>
  <c r="N1090" i="15"/>
  <c r="N1091" i="15"/>
  <c r="N1092" i="15"/>
  <c r="N1093" i="15"/>
  <c r="N1094" i="15"/>
  <c r="N1095" i="15"/>
  <c r="N1096" i="15"/>
  <c r="N1097" i="15"/>
  <c r="N1098" i="15"/>
  <c r="N1099" i="15"/>
  <c r="N1100" i="15"/>
  <c r="N1101" i="15"/>
  <c r="N1102" i="15"/>
  <c r="N1103" i="15"/>
  <c r="N1104" i="15"/>
  <c r="N1105" i="15"/>
  <c r="N1106" i="15"/>
  <c r="N1107" i="15"/>
  <c r="N1108" i="15"/>
  <c r="N1109" i="15"/>
  <c r="N1110" i="15"/>
  <c r="N1111" i="15"/>
  <c r="N1112" i="15"/>
  <c r="N1113" i="15"/>
  <c r="N1114" i="15"/>
  <c r="N1115" i="15"/>
  <c r="N1116" i="15"/>
  <c r="N1117" i="15"/>
  <c r="N1118" i="15"/>
  <c r="N1119" i="15"/>
  <c r="N1120" i="15"/>
  <c r="N1121" i="15"/>
  <c r="N1122" i="15"/>
  <c r="N1123" i="15"/>
  <c r="N1124" i="15"/>
  <c r="N1125" i="15"/>
  <c r="N1126" i="15"/>
  <c r="N1127" i="15"/>
  <c r="N1128" i="15"/>
  <c r="N1129" i="15"/>
  <c r="N1130" i="15"/>
  <c r="N1131" i="15"/>
  <c r="N1132" i="15"/>
  <c r="N1133" i="15"/>
  <c r="N1134" i="15"/>
  <c r="N1135" i="15"/>
  <c r="N1136" i="15"/>
  <c r="N1137" i="15"/>
  <c r="N1138" i="15"/>
  <c r="N1139" i="15"/>
  <c r="N1140" i="15"/>
  <c r="N1141" i="15"/>
  <c r="N1142" i="15"/>
  <c r="N1143" i="15"/>
  <c r="N1144" i="15"/>
  <c r="N1145" i="15"/>
  <c r="N1146" i="15"/>
  <c r="N1147" i="15"/>
  <c r="N1148" i="15"/>
  <c r="N1149" i="15"/>
  <c r="N1150" i="15"/>
  <c r="N1151" i="15"/>
  <c r="N1152" i="15"/>
  <c r="N1153" i="15"/>
  <c r="N1154" i="15"/>
  <c r="N1155" i="15"/>
  <c r="N1156" i="15"/>
  <c r="N1157" i="15"/>
  <c r="N1158" i="15"/>
  <c r="N1159" i="15"/>
  <c r="N1160" i="15"/>
  <c r="N1161" i="15"/>
  <c r="N1162" i="15"/>
  <c r="N1163" i="15"/>
  <c r="N1164" i="15"/>
  <c r="N1165" i="15"/>
  <c r="N1166" i="15"/>
  <c r="N1167" i="15"/>
  <c r="N1168" i="15"/>
  <c r="N1169" i="15"/>
  <c r="N1170" i="15"/>
  <c r="N1171" i="15"/>
  <c r="N1172" i="15"/>
  <c r="N1173" i="15"/>
  <c r="N1174" i="15"/>
  <c r="N1175" i="15"/>
  <c r="N1176" i="15"/>
  <c r="N1177" i="15"/>
  <c r="N1178" i="15"/>
  <c r="N1179" i="15"/>
  <c r="N1180" i="15"/>
  <c r="N1181" i="15"/>
  <c r="N1182" i="15"/>
  <c r="N1183" i="15"/>
  <c r="N1184" i="15"/>
  <c r="N1185" i="15"/>
  <c r="N1186" i="15"/>
  <c r="N1187" i="15"/>
  <c r="N1188" i="15"/>
  <c r="N1189" i="15"/>
  <c r="N1190" i="15"/>
  <c r="N1191" i="15"/>
  <c r="N1192" i="15"/>
  <c r="N1193" i="15"/>
  <c r="N1194" i="15"/>
  <c r="N1195" i="15"/>
  <c r="N1196" i="15"/>
  <c r="N1197" i="15"/>
  <c r="N1198" i="15"/>
  <c r="N1199" i="15"/>
  <c r="N1200" i="15"/>
  <c r="N1201" i="15"/>
  <c r="N1202" i="15"/>
  <c r="N1203" i="15"/>
  <c r="N1204" i="15"/>
  <c r="N1205" i="15"/>
  <c r="N1206" i="15"/>
  <c r="N1207" i="15"/>
  <c r="N1208" i="15"/>
  <c r="N1209" i="15"/>
  <c r="N1210" i="15"/>
  <c r="N1211" i="15"/>
  <c r="N1212" i="15"/>
  <c r="N1213" i="15"/>
  <c r="N1214" i="15"/>
  <c r="N1215" i="15"/>
  <c r="N1216" i="15"/>
  <c r="N1217" i="15"/>
  <c r="N1218" i="15"/>
  <c r="N1219" i="15"/>
  <c r="N1220" i="15"/>
  <c r="N1221" i="15"/>
  <c r="N1222" i="15"/>
  <c r="N1223" i="15"/>
  <c r="N1224" i="15"/>
  <c r="N1225" i="15"/>
  <c r="N1226" i="15"/>
  <c r="N1227" i="15"/>
  <c r="N1228" i="15"/>
  <c r="N1229" i="15"/>
  <c r="N1230" i="15"/>
  <c r="N1231" i="15"/>
  <c r="N1232" i="15"/>
  <c r="N1233" i="15"/>
  <c r="N1234" i="15"/>
  <c r="N1235" i="15"/>
  <c r="N1236" i="15"/>
  <c r="N1237" i="15"/>
  <c r="N1238" i="15"/>
  <c r="N1239" i="15"/>
  <c r="N1240" i="15"/>
  <c r="N1241" i="15"/>
  <c r="N1242" i="15"/>
  <c r="N1243" i="15"/>
  <c r="N1244" i="15"/>
  <c r="N1245" i="15"/>
  <c r="N1246" i="15"/>
  <c r="N1247" i="15"/>
  <c r="N1248" i="15"/>
  <c r="N1249" i="15"/>
  <c r="N1250" i="15"/>
  <c r="N1251" i="15"/>
  <c r="N1252" i="15"/>
  <c r="N1253" i="15"/>
  <c r="N1254" i="15"/>
  <c r="N1255" i="15"/>
  <c r="N1256" i="15"/>
  <c r="N1257" i="15"/>
  <c r="N1258" i="15"/>
  <c r="N1259" i="15"/>
  <c r="N1260" i="15"/>
  <c r="N1261" i="15"/>
  <c r="N1262" i="15"/>
  <c r="N1263" i="15"/>
  <c r="N1264" i="15"/>
  <c r="N1265" i="15"/>
  <c r="N1266" i="15"/>
  <c r="N1267" i="15"/>
  <c r="N1268" i="15"/>
  <c r="N1269" i="15"/>
  <c r="N1270" i="15"/>
  <c r="N1271" i="15"/>
  <c r="N1272" i="15"/>
  <c r="N1273" i="15"/>
  <c r="N1274" i="15"/>
  <c r="N1275" i="15"/>
  <c r="N1276" i="15"/>
  <c r="N1277" i="15"/>
  <c r="N1278" i="15"/>
  <c r="N1279" i="15"/>
  <c r="N1280" i="15"/>
  <c r="N1281" i="15"/>
  <c r="N1282" i="15"/>
  <c r="N1283" i="15"/>
  <c r="N1284" i="15"/>
  <c r="N1285" i="15"/>
  <c r="N1286" i="15"/>
  <c r="N1287" i="15"/>
  <c r="N1288" i="15"/>
  <c r="N1289" i="15"/>
  <c r="N1290" i="15"/>
  <c r="N1291" i="15"/>
  <c r="N1292" i="15"/>
  <c r="N1293" i="15"/>
  <c r="N1294" i="15"/>
  <c r="N1295" i="15"/>
  <c r="N1296" i="15"/>
  <c r="N1297" i="15"/>
  <c r="N1298" i="15"/>
  <c r="N1299" i="15"/>
  <c r="N1300" i="15"/>
  <c r="N1301" i="15"/>
  <c r="N1302" i="15"/>
  <c r="N1303" i="15"/>
  <c r="N1304" i="15"/>
  <c r="N1305" i="15"/>
  <c r="N1306" i="15"/>
  <c r="N1307" i="15"/>
  <c r="N1308" i="15"/>
  <c r="N1309" i="15"/>
  <c r="N1310" i="15"/>
  <c r="N1311" i="15"/>
  <c r="N1312" i="15"/>
  <c r="N1313" i="15"/>
  <c r="N1314" i="15"/>
  <c r="N1315" i="15"/>
  <c r="N1316" i="15"/>
  <c r="N1317" i="15"/>
  <c r="N1318" i="15"/>
  <c r="N1319" i="15"/>
  <c r="N1320" i="15"/>
  <c r="N1321" i="15"/>
  <c r="N1322" i="15"/>
  <c r="N1323" i="15"/>
  <c r="N1324" i="15"/>
  <c r="N1325" i="15"/>
  <c r="N1326" i="15"/>
  <c r="N1327" i="15"/>
  <c r="N1328" i="15"/>
  <c r="N1329" i="15"/>
  <c r="N1330" i="15"/>
  <c r="N1331" i="15"/>
  <c r="N1332" i="15"/>
  <c r="N1333" i="15"/>
  <c r="N1334" i="15"/>
  <c r="N1335" i="15"/>
  <c r="N1336" i="15"/>
  <c r="N1337" i="15"/>
  <c r="N1338" i="15"/>
  <c r="N1339" i="15"/>
  <c r="N1340" i="15"/>
  <c r="N1341" i="15"/>
  <c r="N1342" i="15"/>
  <c r="N1343" i="15"/>
  <c r="N1344" i="15"/>
  <c r="N1345" i="15"/>
  <c r="N1346" i="15"/>
  <c r="N1347" i="15"/>
  <c r="N1348" i="15"/>
  <c r="N1349" i="15"/>
  <c r="N1350" i="15"/>
  <c r="N1351" i="15"/>
  <c r="N1352" i="15"/>
  <c r="N1353" i="15"/>
  <c r="N1354" i="15"/>
  <c r="N1355" i="15"/>
  <c r="N1356" i="15"/>
  <c r="N1357" i="15"/>
  <c r="N1358" i="15"/>
  <c r="N1359" i="15"/>
  <c r="N1360" i="15"/>
  <c r="N1361" i="15"/>
  <c r="N1362" i="15"/>
  <c r="N1363" i="15"/>
  <c r="N1364" i="15"/>
  <c r="N1365" i="15"/>
  <c r="N1366" i="15"/>
  <c r="N1367" i="15"/>
  <c r="N1368" i="15"/>
  <c r="N1369" i="15"/>
  <c r="N1370" i="15"/>
  <c r="N1371" i="15"/>
  <c r="N1372" i="15"/>
  <c r="N1373" i="15"/>
  <c r="N1374" i="15"/>
  <c r="N1375" i="15"/>
  <c r="N1376" i="15"/>
  <c r="N1377" i="15"/>
  <c r="N1378" i="15"/>
  <c r="N1379" i="15"/>
  <c r="N1380" i="15"/>
  <c r="N1381" i="15"/>
  <c r="N1382" i="15"/>
  <c r="N1383" i="15"/>
  <c r="N1384" i="15"/>
  <c r="N1385" i="15"/>
  <c r="N1386" i="15"/>
  <c r="N1387" i="15"/>
  <c r="N1388" i="15"/>
  <c r="N1389" i="15"/>
  <c r="N1390" i="15"/>
  <c r="N1391" i="15"/>
  <c r="N1392" i="15"/>
  <c r="N1393" i="15"/>
  <c r="N1394" i="15"/>
  <c r="N1395" i="15"/>
  <c r="N1396" i="15"/>
  <c r="N1397" i="15"/>
  <c r="N1398" i="15"/>
  <c r="N1399" i="15"/>
  <c r="N1400" i="15"/>
  <c r="N1401" i="15"/>
  <c r="N1402" i="15"/>
  <c r="N1403" i="15"/>
  <c r="N1404" i="15"/>
  <c r="N1405" i="15"/>
  <c r="N1406" i="15"/>
  <c r="N1407" i="15"/>
  <c r="N1408" i="15"/>
  <c r="N1409" i="15"/>
  <c r="N1410" i="15"/>
  <c r="N1411" i="15"/>
  <c r="N1412" i="15"/>
  <c r="N1413" i="15"/>
  <c r="N1414" i="15"/>
  <c r="N1415" i="15"/>
  <c r="N1416" i="15"/>
  <c r="N1417" i="15"/>
  <c r="N1418" i="15"/>
  <c r="N1419" i="15"/>
  <c r="N1420" i="15"/>
  <c r="N1421" i="15"/>
  <c r="N1422" i="15"/>
  <c r="N1423" i="15"/>
  <c r="N1424" i="15"/>
  <c r="N1425" i="15"/>
  <c r="N1426" i="15"/>
  <c r="N1427" i="15"/>
  <c r="N1428" i="15"/>
  <c r="N1429" i="15"/>
  <c r="N1430" i="15"/>
  <c r="N1431" i="15"/>
  <c r="N1432" i="15"/>
  <c r="N1433" i="15"/>
  <c r="N1434" i="15"/>
  <c r="N1435" i="15"/>
  <c r="N1436" i="15"/>
  <c r="N1437" i="15"/>
  <c r="N1438" i="15"/>
  <c r="N1439" i="15"/>
  <c r="N1440" i="15"/>
  <c r="N1441" i="15"/>
  <c r="N1442" i="15"/>
  <c r="N1443" i="15"/>
  <c r="N1444" i="15"/>
  <c r="N1445" i="15"/>
  <c r="N1446" i="15"/>
  <c r="N1447" i="15"/>
  <c r="N1448" i="15"/>
  <c r="N1449" i="15"/>
  <c r="N1450" i="15"/>
  <c r="N1451" i="15"/>
  <c r="N1452" i="15"/>
  <c r="N1453" i="15"/>
  <c r="N1454" i="15"/>
  <c r="N1455" i="15"/>
  <c r="N1456" i="15"/>
  <c r="N1457" i="15"/>
  <c r="N1458" i="15"/>
  <c r="N1459" i="15"/>
  <c r="N1460" i="15"/>
  <c r="N1461" i="15"/>
  <c r="N1462" i="15"/>
  <c r="N1463" i="15"/>
  <c r="N1464" i="15"/>
  <c r="N1465" i="15"/>
  <c r="N1466" i="15"/>
  <c r="N1467" i="15"/>
  <c r="N1468" i="15"/>
  <c r="N1469" i="15"/>
  <c r="N1470" i="15"/>
  <c r="N1471" i="15"/>
  <c r="N1472" i="15"/>
  <c r="N1473" i="15"/>
  <c r="N1474" i="15"/>
  <c r="N1475" i="15"/>
  <c r="N1476" i="15"/>
  <c r="N1477" i="15"/>
  <c r="N1478" i="15"/>
  <c r="N1479" i="15"/>
  <c r="N1480" i="15"/>
  <c r="N1481" i="15"/>
  <c r="N1482" i="15"/>
  <c r="N1483" i="15"/>
  <c r="N1484" i="15"/>
  <c r="N1485" i="15"/>
  <c r="N1486" i="15"/>
  <c r="N1487" i="15"/>
  <c r="N1488" i="15"/>
  <c r="N1489" i="15"/>
  <c r="N1490" i="15"/>
  <c r="N1491" i="15"/>
  <c r="N1492" i="15"/>
  <c r="N1493" i="15"/>
  <c r="N1494" i="15"/>
  <c r="N1495" i="15"/>
  <c r="N1496" i="15"/>
  <c r="N1497" i="15"/>
  <c r="N1498" i="15"/>
  <c r="N1499" i="15"/>
  <c r="N1500" i="15"/>
  <c r="N1501" i="15"/>
  <c r="N1502" i="15"/>
  <c r="N1503" i="15"/>
  <c r="N1504" i="15"/>
  <c r="N1505" i="15"/>
  <c r="N1506" i="15"/>
  <c r="N1507" i="15"/>
  <c r="N1508" i="15"/>
  <c r="N1509" i="15"/>
  <c r="N1510" i="15"/>
  <c r="N1511" i="15"/>
  <c r="N1512" i="15"/>
  <c r="N1513" i="15"/>
  <c r="N1514" i="15"/>
  <c r="N1515" i="15"/>
  <c r="N1516" i="15"/>
  <c r="N1517" i="15"/>
  <c r="N1518" i="15"/>
  <c r="N1519" i="15"/>
  <c r="N1520" i="15"/>
  <c r="N1521" i="15"/>
  <c r="N1522" i="15"/>
  <c r="N1523" i="15"/>
  <c r="N1524" i="15"/>
  <c r="N1525" i="15"/>
  <c r="N1526" i="15"/>
  <c r="N1527" i="15"/>
  <c r="N1528" i="15"/>
  <c r="N1529" i="15"/>
  <c r="N1530" i="15"/>
  <c r="N1531" i="15"/>
  <c r="N1532" i="15"/>
  <c r="N1533" i="15"/>
  <c r="N1534" i="15"/>
  <c r="N1535" i="15"/>
  <c r="N1536" i="15"/>
  <c r="N1537" i="15"/>
  <c r="N1538" i="15"/>
  <c r="N1539" i="15"/>
  <c r="N1540" i="15"/>
  <c r="N1541" i="15"/>
  <c r="N1542" i="15"/>
  <c r="N1543" i="15"/>
  <c r="N1544" i="15"/>
  <c r="N1545" i="15"/>
  <c r="N1546" i="15"/>
  <c r="N1547" i="15"/>
  <c r="N1548" i="15"/>
  <c r="N1549" i="15"/>
  <c r="N1550" i="15"/>
  <c r="N1551" i="15"/>
  <c r="N1552" i="15"/>
  <c r="N1553" i="15"/>
  <c r="N1554" i="15"/>
  <c r="N1555" i="15"/>
  <c r="N1556" i="15"/>
  <c r="N1557" i="15"/>
  <c r="N1558" i="15"/>
  <c r="N1559" i="15"/>
  <c r="N1560" i="15"/>
  <c r="N1561" i="15"/>
  <c r="N1562" i="15"/>
  <c r="N1563" i="15"/>
  <c r="N1564" i="15"/>
  <c r="N1565" i="15"/>
  <c r="N1566" i="15"/>
  <c r="N1567" i="15"/>
  <c r="N1568" i="15"/>
  <c r="N1569" i="15"/>
  <c r="N1570" i="15"/>
  <c r="N1571" i="15"/>
  <c r="N1572" i="15"/>
  <c r="N1573" i="15"/>
  <c r="N1574" i="15"/>
  <c r="N1575" i="15"/>
  <c r="N1576" i="15"/>
  <c r="N1577" i="15"/>
  <c r="N1578" i="15"/>
  <c r="N1579" i="15"/>
  <c r="N1580" i="15"/>
  <c r="N1581" i="15"/>
  <c r="N1582" i="15"/>
  <c r="N1583" i="15"/>
  <c r="N1584" i="15"/>
  <c r="N1585" i="15"/>
  <c r="N1586" i="15"/>
  <c r="N1587" i="15"/>
  <c r="N1588" i="15"/>
  <c r="N1589" i="15"/>
  <c r="N1590" i="15"/>
  <c r="N1591" i="15"/>
  <c r="N1592" i="15"/>
  <c r="N1593" i="15"/>
  <c r="N1594" i="15"/>
  <c r="N1595" i="15"/>
  <c r="N1596" i="15"/>
  <c r="N1597" i="15"/>
  <c r="N1598" i="15"/>
  <c r="N1599" i="15"/>
  <c r="N1600" i="15"/>
  <c r="N1601" i="15"/>
  <c r="N1602" i="15"/>
  <c r="N1603" i="15"/>
  <c r="N1604" i="15"/>
  <c r="N1605" i="15"/>
  <c r="N1606" i="15"/>
  <c r="N1607" i="15"/>
  <c r="N1608" i="15"/>
  <c r="N1609" i="15"/>
  <c r="N1610" i="15"/>
  <c r="N1611" i="15"/>
  <c r="N1612" i="15"/>
  <c r="N1613" i="15"/>
  <c r="N1614" i="15"/>
  <c r="N1615" i="15"/>
  <c r="N1616" i="15"/>
  <c r="N1617" i="15"/>
  <c r="N1618" i="15"/>
  <c r="N1619" i="15"/>
  <c r="N1620" i="15"/>
  <c r="N1621" i="15"/>
  <c r="N1622" i="15"/>
  <c r="N1623" i="15"/>
  <c r="N1624" i="15"/>
  <c r="N1625" i="15"/>
  <c r="N1626" i="15"/>
  <c r="N1627" i="15"/>
  <c r="N1628" i="15"/>
  <c r="N1629" i="15"/>
  <c r="N1630" i="15"/>
  <c r="N1631" i="15"/>
  <c r="N1632" i="15"/>
  <c r="N1633" i="15"/>
  <c r="N1634" i="15"/>
  <c r="N1635" i="15"/>
  <c r="N1636" i="15"/>
  <c r="N1637" i="15"/>
  <c r="N1638" i="15"/>
  <c r="N1639" i="15"/>
  <c r="N1640" i="15"/>
  <c r="N1641" i="15"/>
  <c r="N1642" i="15"/>
  <c r="N1643" i="15"/>
  <c r="N1644" i="15"/>
  <c r="N1645" i="15"/>
  <c r="N1646" i="15"/>
  <c r="N1647" i="15"/>
  <c r="N1648" i="15"/>
  <c r="N1649" i="15"/>
  <c r="N1650" i="15"/>
  <c r="N1651" i="15"/>
  <c r="N1652" i="15"/>
  <c r="N1653" i="15"/>
  <c r="N1654" i="15"/>
  <c r="N1655" i="15"/>
  <c r="N1656" i="15"/>
  <c r="N1657" i="15"/>
  <c r="N1658" i="15"/>
  <c r="N1659" i="15"/>
  <c r="N1660" i="15"/>
  <c r="N1661" i="15"/>
  <c r="N1662" i="15"/>
  <c r="N1663" i="15"/>
  <c r="N1664" i="15"/>
  <c r="N1665" i="15"/>
  <c r="N1666" i="15"/>
  <c r="N1667" i="15"/>
  <c r="N1668" i="15"/>
  <c r="N1669" i="15"/>
  <c r="N1670" i="15"/>
  <c r="N1671" i="15"/>
  <c r="N1672" i="15"/>
  <c r="N1673" i="15"/>
  <c r="N1674" i="15"/>
  <c r="N1675" i="15"/>
  <c r="N1676" i="15"/>
  <c r="N1677" i="15"/>
  <c r="N1678" i="15"/>
  <c r="N1679" i="15"/>
  <c r="N1680" i="15"/>
  <c r="N1681" i="15"/>
  <c r="N1682" i="15"/>
  <c r="N1683" i="15"/>
  <c r="N1684" i="15"/>
  <c r="N1685" i="15"/>
  <c r="N1686" i="15"/>
  <c r="N1687" i="15"/>
  <c r="N1688" i="15"/>
  <c r="N1689" i="15"/>
  <c r="N1690" i="15"/>
  <c r="N1691" i="15"/>
  <c r="N1692" i="15"/>
  <c r="N1693" i="15"/>
  <c r="N1694" i="15"/>
  <c r="N1695" i="15"/>
  <c r="N1696" i="15"/>
  <c r="N1697" i="15"/>
  <c r="N1698" i="15"/>
  <c r="N1699" i="15"/>
  <c r="N1700" i="15"/>
  <c r="N1701" i="15"/>
  <c r="N1702" i="15"/>
  <c r="N1703" i="15"/>
  <c r="N1704" i="15"/>
  <c r="N1705" i="15"/>
  <c r="N1706" i="15"/>
  <c r="N1707" i="15"/>
  <c r="N1708" i="15"/>
  <c r="N1709" i="15"/>
  <c r="N1710" i="15"/>
  <c r="N1711" i="15"/>
  <c r="N1712" i="15"/>
  <c r="N1713" i="15"/>
  <c r="N1714" i="15"/>
  <c r="N1715" i="15"/>
  <c r="N1716" i="15"/>
  <c r="N1717" i="15"/>
  <c r="N1718" i="15"/>
  <c r="N1719" i="15"/>
  <c r="N1720" i="15"/>
  <c r="N1721" i="15"/>
  <c r="N1722" i="15"/>
  <c r="N1723" i="15"/>
  <c r="N1724" i="15"/>
  <c r="N1725" i="15"/>
  <c r="N1726" i="15"/>
  <c r="N1727" i="15"/>
  <c r="N1728" i="15"/>
  <c r="N1729" i="15"/>
  <c r="N1730" i="15"/>
  <c r="N1731" i="15"/>
  <c r="N1732" i="15"/>
  <c r="N1733" i="15"/>
  <c r="N1734" i="15"/>
  <c r="N1735" i="15"/>
  <c r="N1736" i="15"/>
  <c r="N1737" i="15"/>
  <c r="N1738" i="15"/>
  <c r="N1739" i="15"/>
  <c r="N1740" i="15"/>
  <c r="N1741" i="15"/>
  <c r="N1742" i="15"/>
  <c r="N1743" i="15"/>
  <c r="N1744" i="15"/>
  <c r="N1745" i="15"/>
  <c r="N1746" i="15"/>
  <c r="N1747" i="15"/>
  <c r="N1748" i="15"/>
  <c r="N1749" i="15"/>
  <c r="N1750" i="15"/>
  <c r="N1751" i="15"/>
  <c r="N1752" i="15"/>
  <c r="N1753" i="15"/>
  <c r="N1754" i="15"/>
  <c r="N1755" i="15"/>
  <c r="N1756" i="15"/>
  <c r="N1757" i="15"/>
  <c r="N1758" i="15"/>
  <c r="N1759" i="15"/>
  <c r="N1760" i="15"/>
  <c r="N1761" i="15"/>
  <c r="N1762" i="15"/>
  <c r="N1763" i="15"/>
  <c r="N1764" i="15"/>
  <c r="N1765" i="15"/>
  <c r="N1766" i="15"/>
  <c r="N1767" i="15"/>
  <c r="N1768" i="15"/>
  <c r="N1769" i="15"/>
  <c r="N1770" i="15"/>
  <c r="N1771" i="15"/>
  <c r="N1772" i="15"/>
  <c r="N1773" i="15"/>
  <c r="N1774" i="15"/>
  <c r="N1775" i="15"/>
  <c r="N1776" i="15"/>
  <c r="N1777" i="15"/>
  <c r="N1778" i="15"/>
  <c r="N1779" i="15"/>
  <c r="N1780" i="15"/>
  <c r="N1781" i="15"/>
  <c r="N1782" i="15"/>
  <c r="N1783" i="15"/>
  <c r="N1784" i="15"/>
  <c r="N1785" i="15"/>
  <c r="N1786" i="15"/>
  <c r="N1787" i="15"/>
  <c r="N1788" i="15"/>
  <c r="N1789" i="15"/>
  <c r="N1790" i="15"/>
  <c r="N1791" i="15"/>
  <c r="N1792" i="15"/>
  <c r="N1793" i="15"/>
  <c r="N1794" i="15"/>
  <c r="N1795" i="15"/>
  <c r="N1796" i="15"/>
  <c r="N1797" i="15"/>
  <c r="N1798" i="15"/>
  <c r="N1799" i="15"/>
  <c r="N1800" i="15"/>
  <c r="N1801" i="15"/>
  <c r="N1802" i="15"/>
  <c r="N1803" i="15"/>
  <c r="N1804" i="15"/>
  <c r="N1805" i="15"/>
  <c r="N1806" i="15"/>
  <c r="N1807" i="15"/>
  <c r="N1808" i="15"/>
  <c r="N1809" i="15"/>
  <c r="N1810" i="15"/>
  <c r="N1811" i="15"/>
  <c r="N1812" i="15"/>
  <c r="N1813" i="15"/>
  <c r="N1814" i="15"/>
  <c r="N1815" i="15"/>
  <c r="N1816" i="15"/>
  <c r="N1817" i="15"/>
  <c r="N1818" i="15"/>
  <c r="N1819" i="15"/>
  <c r="N1820" i="15"/>
  <c r="N1821" i="15"/>
  <c r="N1822" i="15"/>
  <c r="N1823" i="15"/>
  <c r="N1824" i="15"/>
  <c r="N1825" i="15"/>
  <c r="N1826" i="15"/>
  <c r="N1827" i="15"/>
  <c r="N1828" i="15"/>
  <c r="N1829" i="15"/>
  <c r="N1830" i="15"/>
  <c r="N1831" i="15"/>
  <c r="N1832" i="15"/>
  <c r="N1833" i="15"/>
  <c r="N1834" i="15"/>
  <c r="N1835" i="15"/>
  <c r="N1836" i="15"/>
  <c r="N1837" i="15"/>
  <c r="N1838" i="15"/>
  <c r="N1839" i="15"/>
  <c r="N1840" i="15"/>
  <c r="N1841" i="15"/>
  <c r="N1842" i="15"/>
  <c r="N1843" i="15"/>
  <c r="N1844" i="15"/>
  <c r="N1845" i="15"/>
  <c r="N1846" i="15"/>
  <c r="N1847" i="15"/>
  <c r="N1848" i="15"/>
  <c r="N1849" i="15"/>
  <c r="N1850" i="15"/>
  <c r="N1851" i="15"/>
  <c r="N1852" i="15"/>
  <c r="N1853" i="15"/>
  <c r="N1854" i="15"/>
  <c r="N1855" i="15"/>
  <c r="N1856" i="15"/>
  <c r="N1857" i="15"/>
  <c r="N1858" i="15"/>
  <c r="N1859" i="15"/>
  <c r="N1860" i="15"/>
  <c r="N1861" i="15"/>
  <c r="N1862" i="15"/>
  <c r="N1863" i="15"/>
  <c r="N1864" i="15"/>
  <c r="N1865" i="15"/>
  <c r="N1866" i="15"/>
  <c r="N1867" i="15"/>
  <c r="N1868" i="15"/>
  <c r="N1869" i="15"/>
  <c r="N1870" i="15"/>
  <c r="N1871" i="15"/>
  <c r="N1872" i="15"/>
  <c r="N1873" i="15"/>
  <c r="N1874" i="15"/>
  <c r="N1875" i="15"/>
  <c r="N1876" i="15"/>
  <c r="N1877" i="15"/>
  <c r="N1878" i="15"/>
  <c r="N1879" i="15"/>
  <c r="N1880" i="15"/>
  <c r="N1881" i="15"/>
  <c r="N1882" i="15"/>
  <c r="N1883" i="15"/>
  <c r="N1884" i="15"/>
  <c r="N1885" i="15"/>
  <c r="N1886" i="15"/>
  <c r="N1887" i="15"/>
  <c r="N1888" i="15"/>
  <c r="N1889" i="15"/>
  <c r="N1890" i="15"/>
  <c r="N1891" i="15"/>
  <c r="N1892" i="15"/>
  <c r="N1893" i="15"/>
  <c r="N1894" i="15"/>
  <c r="N1895" i="15"/>
  <c r="N1896" i="15"/>
  <c r="N1897" i="15"/>
  <c r="N1898" i="15"/>
  <c r="N1899" i="15"/>
  <c r="N1900" i="15"/>
  <c r="N1901" i="15"/>
  <c r="N1902" i="15"/>
  <c r="N1903" i="15"/>
  <c r="N1904" i="15"/>
  <c r="N1905" i="15"/>
  <c r="N1906" i="15"/>
  <c r="N1907" i="15"/>
  <c r="N1908" i="15"/>
  <c r="N1909" i="15"/>
  <c r="N1910" i="15"/>
  <c r="N1911" i="15"/>
  <c r="N1912" i="15"/>
  <c r="N1913" i="15"/>
  <c r="N1914" i="15"/>
  <c r="N1915" i="15"/>
  <c r="N1916" i="15"/>
  <c r="N1917" i="15"/>
  <c r="N1918" i="15"/>
  <c r="N1919" i="15"/>
  <c r="N1920" i="15"/>
  <c r="N1921" i="15"/>
  <c r="N1922" i="15"/>
  <c r="N1923" i="15"/>
  <c r="N1924" i="15"/>
  <c r="N1925" i="15"/>
  <c r="N1926" i="15"/>
  <c r="N1927" i="15"/>
  <c r="N1928" i="15"/>
  <c r="N1929" i="15"/>
  <c r="N1930" i="15"/>
  <c r="N1931" i="15"/>
  <c r="N1932" i="15"/>
  <c r="N1933" i="15"/>
  <c r="N1934" i="15"/>
  <c r="N1935" i="15"/>
  <c r="N1936" i="15"/>
  <c r="N1937" i="15"/>
  <c r="N1938" i="15"/>
  <c r="N1939" i="15"/>
  <c r="N1940" i="15"/>
  <c r="N1941" i="15"/>
  <c r="N1942" i="15"/>
  <c r="N1943" i="15"/>
  <c r="N1944" i="15"/>
  <c r="N1945" i="15"/>
  <c r="N1946" i="15"/>
  <c r="N1947" i="15"/>
  <c r="N1948" i="15"/>
  <c r="N1949" i="15"/>
  <c r="N1950" i="15"/>
  <c r="N1951" i="15"/>
  <c r="N1952" i="15"/>
  <c r="N1953" i="15"/>
  <c r="N1954" i="15"/>
  <c r="N1955" i="15"/>
  <c r="N1956" i="15"/>
  <c r="N1957" i="15"/>
  <c r="N1958" i="15"/>
  <c r="N1959" i="15"/>
  <c r="N1960" i="15"/>
  <c r="N1961" i="15"/>
  <c r="N1962" i="15"/>
  <c r="N1963" i="15"/>
  <c r="N1964" i="15"/>
  <c r="N1965" i="15"/>
  <c r="N1966" i="15"/>
  <c r="N1967" i="15"/>
  <c r="N1968" i="15"/>
  <c r="N1969" i="15"/>
  <c r="N1970" i="15"/>
  <c r="N1971" i="15"/>
  <c r="N1972" i="15"/>
  <c r="N1973" i="15"/>
  <c r="N1974" i="15"/>
  <c r="N1975" i="15"/>
  <c r="N1976" i="15"/>
  <c r="N1977" i="15"/>
  <c r="N1978" i="15"/>
  <c r="N1979" i="15"/>
  <c r="N1980" i="15"/>
  <c r="N1981" i="15"/>
  <c r="N1982" i="15"/>
  <c r="N1983" i="15"/>
  <c r="N1984" i="15"/>
  <c r="N1985" i="15"/>
  <c r="N1986" i="15"/>
  <c r="N1987" i="15"/>
  <c r="N1988" i="15"/>
  <c r="N1989" i="15"/>
  <c r="N1990" i="15"/>
  <c r="N1991" i="15"/>
  <c r="N1992" i="15"/>
  <c r="N1993" i="15"/>
  <c r="N1994" i="15"/>
  <c r="N1995" i="15"/>
  <c r="N1996" i="15"/>
  <c r="N1997" i="15"/>
  <c r="N1998" i="15"/>
  <c r="N1999" i="15"/>
  <c r="N2000" i="15"/>
  <c r="N2001" i="15"/>
  <c r="N2002" i="15"/>
  <c r="A21" i="13"/>
  <c r="N3" i="15"/>
  <c r="A36" i="13" l="1"/>
  <c r="A51" i="13" l="1"/>
  <c r="A66" i="13" l="1"/>
  <c r="A81" i="13" l="1"/>
  <c r="L2978" i="33"/>
  <c r="N2978" i="33" s="1"/>
  <c r="M2978" i="33"/>
  <c r="L2898" i="33"/>
  <c r="N2898" i="33" s="1"/>
  <c r="M2898" i="33"/>
  <c r="L2818" i="33"/>
  <c r="N2818" i="33" s="1"/>
  <c r="M2818" i="33"/>
  <c r="L2738" i="33"/>
  <c r="N2738" i="33" s="1"/>
  <c r="M2738" i="33"/>
  <c r="L2658" i="33"/>
  <c r="N2658" i="33" s="1"/>
  <c r="M2658" i="33"/>
  <c r="L2546" i="33"/>
  <c r="N2546" i="33" s="1"/>
  <c r="M2546" i="33"/>
  <c r="L2466" i="33"/>
  <c r="N2466" i="33" s="1"/>
  <c r="M2466" i="33"/>
  <c r="L2386" i="33"/>
  <c r="N2386" i="33" s="1"/>
  <c r="M2386" i="33"/>
  <c r="L2306" i="33"/>
  <c r="N2306" i="33" s="1"/>
  <c r="M2306" i="33"/>
  <c r="L2226" i="33"/>
  <c r="N2226" i="33" s="1"/>
  <c r="M2226" i="33"/>
  <c r="L2130" i="33"/>
  <c r="N2130" i="33" s="1"/>
  <c r="M2130" i="33"/>
  <c r="L2002" i="33"/>
  <c r="N2002" i="33" s="1"/>
  <c r="M2002" i="33"/>
  <c r="L1922" i="33"/>
  <c r="N1922" i="33" s="1"/>
  <c r="M1922" i="33"/>
  <c r="L1842" i="33"/>
  <c r="N1842" i="33" s="1"/>
  <c r="M1842" i="33"/>
  <c r="L1762" i="33"/>
  <c r="N1762" i="33" s="1"/>
  <c r="M1762" i="33"/>
  <c r="L1682" i="33"/>
  <c r="N1682" i="33" s="1"/>
  <c r="M1682" i="33"/>
  <c r="L1602" i="33"/>
  <c r="N1602" i="33" s="1"/>
  <c r="M1602" i="33"/>
  <c r="L1538" i="33"/>
  <c r="N1538" i="33" s="1"/>
  <c r="M1538" i="33"/>
  <c r="L1458" i="33"/>
  <c r="N1458" i="33" s="1"/>
  <c r="M1458" i="33"/>
  <c r="L1378" i="33"/>
  <c r="N1378" i="33" s="1"/>
  <c r="M1378" i="33"/>
  <c r="L1298" i="33"/>
  <c r="N1298" i="33" s="1"/>
  <c r="M1298" i="33"/>
  <c r="L1218" i="33"/>
  <c r="N1218" i="33" s="1"/>
  <c r="M1218" i="33"/>
  <c r="L1138" i="33"/>
  <c r="N1138" i="33" s="1"/>
  <c r="M1138" i="33"/>
  <c r="L1042" i="33"/>
  <c r="N1042" i="33" s="1"/>
  <c r="M1042" i="33"/>
  <c r="L962" i="33"/>
  <c r="N962" i="33" s="1"/>
  <c r="M962" i="33"/>
  <c r="L866" i="33"/>
  <c r="N866" i="33" s="1"/>
  <c r="M866" i="33"/>
  <c r="L786" i="33"/>
  <c r="N786" i="33" s="1"/>
  <c r="M786" i="33"/>
  <c r="L722" i="33"/>
  <c r="N722" i="33" s="1"/>
  <c r="M722" i="33"/>
  <c r="L642" i="33"/>
  <c r="N642" i="33" s="1"/>
  <c r="M642" i="33"/>
  <c r="L562" i="33"/>
  <c r="N562" i="33" s="1"/>
  <c r="M562" i="33"/>
  <c r="L482" i="33"/>
  <c r="N482" i="33" s="1"/>
  <c r="M482" i="33"/>
  <c r="L434" i="33"/>
  <c r="N434" i="33" s="1"/>
  <c r="M434" i="33"/>
  <c r="L354" i="33"/>
  <c r="N354" i="33" s="1"/>
  <c r="M354" i="33"/>
  <c r="L290" i="33"/>
  <c r="N290" i="33" s="1"/>
  <c r="M290" i="33"/>
  <c r="L226" i="33"/>
  <c r="N226" i="33" s="1"/>
  <c r="M226" i="33"/>
  <c r="L146" i="33"/>
  <c r="N146" i="33" s="1"/>
  <c r="M146" i="33"/>
  <c r="L82" i="33"/>
  <c r="N82" i="33" s="1"/>
  <c r="M82" i="33"/>
  <c r="L2977" i="33"/>
  <c r="N2977" i="33" s="1"/>
  <c r="M2977" i="33"/>
  <c r="L2897" i="33"/>
  <c r="N2897" i="33" s="1"/>
  <c r="M2897" i="33"/>
  <c r="L2833" i="33"/>
  <c r="N2833" i="33" s="1"/>
  <c r="M2833" i="33"/>
  <c r="L2769" i="33"/>
  <c r="N2769" i="33" s="1"/>
  <c r="M2769" i="33"/>
  <c r="L2689" i="33"/>
  <c r="N2689" i="33" s="1"/>
  <c r="M2689" i="33"/>
  <c r="L2577" i="33"/>
  <c r="N2577" i="33" s="1"/>
  <c r="M2577" i="33"/>
  <c r="L2497" i="33"/>
  <c r="N2497" i="33" s="1"/>
  <c r="M2497" i="33"/>
  <c r="L2401" i="33"/>
  <c r="N2401" i="33" s="1"/>
  <c r="M2401" i="33"/>
  <c r="L2321" i="33"/>
  <c r="N2321" i="33" s="1"/>
  <c r="M2321" i="33"/>
  <c r="L2241" i="33"/>
  <c r="N2241" i="33" s="1"/>
  <c r="M2241" i="33"/>
  <c r="L2161" i="33"/>
  <c r="N2161" i="33" s="1"/>
  <c r="M2161" i="33"/>
  <c r="L2065" i="33"/>
  <c r="N2065" i="33" s="1"/>
  <c r="M2065" i="33"/>
  <c r="L1969" i="33"/>
  <c r="N1969" i="33" s="1"/>
  <c r="M1969" i="33"/>
  <c r="L1873" i="33"/>
  <c r="N1873" i="33" s="1"/>
  <c r="M1873" i="33"/>
  <c r="L1793" i="33"/>
  <c r="N1793" i="33" s="1"/>
  <c r="M1793" i="33"/>
  <c r="L1697" i="33"/>
  <c r="N1697" i="33" s="1"/>
  <c r="M1697" i="33"/>
  <c r="L1601" i="33"/>
  <c r="N1601" i="33" s="1"/>
  <c r="M1601" i="33"/>
  <c r="L1521" i="33"/>
  <c r="N1521" i="33" s="1"/>
  <c r="M1521" i="33"/>
  <c r="L1457" i="33"/>
  <c r="N1457" i="33" s="1"/>
  <c r="M1457" i="33"/>
  <c r="L1361" i="33"/>
  <c r="N1361" i="33" s="1"/>
  <c r="M1361" i="33"/>
  <c r="L1297" i="33"/>
  <c r="N1297" i="33" s="1"/>
  <c r="M1297" i="33"/>
  <c r="L1201" i="33"/>
  <c r="N1201" i="33" s="1"/>
  <c r="M1201" i="33"/>
  <c r="L1089" i="33"/>
  <c r="N1089" i="33" s="1"/>
  <c r="M1089" i="33"/>
  <c r="L993" i="33"/>
  <c r="N993" i="33" s="1"/>
  <c r="M993" i="33"/>
  <c r="L913" i="33"/>
  <c r="N913" i="33" s="1"/>
  <c r="M913" i="33"/>
  <c r="L833" i="33"/>
  <c r="N833" i="33" s="1"/>
  <c r="M833" i="33"/>
  <c r="L769" i="33"/>
  <c r="N769" i="33" s="1"/>
  <c r="M769" i="33"/>
  <c r="L689" i="33"/>
  <c r="N689" i="33" s="1"/>
  <c r="M689" i="33"/>
  <c r="L609" i="33"/>
  <c r="N609" i="33" s="1"/>
  <c r="M609" i="33"/>
  <c r="L529" i="33"/>
  <c r="N529" i="33" s="1"/>
  <c r="M529" i="33"/>
  <c r="L465" i="33"/>
  <c r="N465" i="33" s="1"/>
  <c r="M465" i="33"/>
  <c r="L385" i="33"/>
  <c r="N385" i="33" s="1"/>
  <c r="M385" i="33"/>
  <c r="L321" i="33"/>
  <c r="N321" i="33" s="1"/>
  <c r="M321" i="33"/>
  <c r="L257" i="33"/>
  <c r="N257" i="33" s="1"/>
  <c r="M257" i="33"/>
  <c r="L209" i="33"/>
  <c r="N209" i="33" s="1"/>
  <c r="M209" i="33"/>
  <c r="L49" i="33"/>
  <c r="N49" i="33" s="1"/>
  <c r="M49" i="33"/>
  <c r="L2960" i="33"/>
  <c r="N2960" i="33" s="1"/>
  <c r="M2960" i="33"/>
  <c r="L2864" i="33"/>
  <c r="N2864" i="33" s="1"/>
  <c r="M2864" i="33"/>
  <c r="L2784" i="33"/>
  <c r="N2784" i="33" s="1"/>
  <c r="M2784" i="33"/>
  <c r="L2704" i="33"/>
  <c r="N2704" i="33" s="1"/>
  <c r="M2704" i="33"/>
  <c r="L2624" i="33"/>
  <c r="N2624" i="33" s="1"/>
  <c r="M2624" i="33"/>
  <c r="L2544" i="33"/>
  <c r="N2544" i="33" s="1"/>
  <c r="M2544" i="33"/>
  <c r="L2464" i="33"/>
  <c r="N2464" i="33" s="1"/>
  <c r="M2464" i="33"/>
  <c r="L2384" i="33"/>
  <c r="N2384" i="33" s="1"/>
  <c r="M2384" i="33"/>
  <c r="L2304" i="33"/>
  <c r="N2304" i="33" s="1"/>
  <c r="M2304" i="33"/>
  <c r="L2224" i="33"/>
  <c r="N2224" i="33" s="1"/>
  <c r="M2224" i="33"/>
  <c r="L2128" i="33"/>
  <c r="N2128" i="33" s="1"/>
  <c r="M2128" i="33"/>
  <c r="L2000" i="33"/>
  <c r="N2000" i="33" s="1"/>
  <c r="M2000" i="33"/>
  <c r="L1584" i="33"/>
  <c r="N1584" i="33" s="1"/>
  <c r="M1584" i="33"/>
  <c r="L1472" i="33"/>
  <c r="N1472" i="33" s="1"/>
  <c r="M1472" i="33"/>
  <c r="L1392" i="33"/>
  <c r="N1392" i="33" s="1"/>
  <c r="M1392" i="33"/>
  <c r="L1296" i="33"/>
  <c r="N1296" i="33" s="1"/>
  <c r="M1296" i="33"/>
  <c r="L1216" i="33"/>
  <c r="N1216" i="33" s="1"/>
  <c r="M1216" i="33"/>
  <c r="L1136" i="33"/>
  <c r="N1136" i="33" s="1"/>
  <c r="M1136" i="33"/>
  <c r="L1056" i="33"/>
  <c r="N1056" i="33" s="1"/>
  <c r="M1056" i="33"/>
  <c r="L960" i="33"/>
  <c r="N960" i="33" s="1"/>
  <c r="M960" i="33"/>
  <c r="L816" i="33"/>
  <c r="N816" i="33" s="1"/>
  <c r="M816" i="33"/>
  <c r="L720" i="33"/>
  <c r="N720" i="33" s="1"/>
  <c r="M720" i="33"/>
  <c r="L640" i="33"/>
  <c r="N640" i="33" s="1"/>
  <c r="M640" i="33"/>
  <c r="L496" i="33"/>
  <c r="N496" i="33" s="1"/>
  <c r="M496" i="33"/>
  <c r="L416" i="33"/>
  <c r="N416" i="33" s="1"/>
  <c r="M416" i="33"/>
  <c r="L352" i="33"/>
  <c r="N352" i="33" s="1"/>
  <c r="M352" i="33"/>
  <c r="L272" i="33"/>
  <c r="N272" i="33" s="1"/>
  <c r="M272" i="33"/>
  <c r="L208" i="33"/>
  <c r="N208" i="33" s="1"/>
  <c r="M208" i="33"/>
  <c r="L64" i="33"/>
  <c r="N64" i="33" s="1"/>
  <c r="M64" i="33"/>
  <c r="L2943" i="33"/>
  <c r="N2943" i="33" s="1"/>
  <c r="M2943" i="33"/>
  <c r="L2863" i="33"/>
  <c r="N2863" i="33" s="1"/>
  <c r="M2863" i="33"/>
  <c r="L2767" i="33"/>
  <c r="N2767" i="33" s="1"/>
  <c r="M2767" i="33"/>
  <c r="L2671" i="33"/>
  <c r="N2671" i="33" s="1"/>
  <c r="M2671" i="33"/>
  <c r="L2591" i="33"/>
  <c r="N2591" i="33" s="1"/>
  <c r="M2591" i="33"/>
  <c r="L2495" i="33"/>
  <c r="N2495" i="33" s="1"/>
  <c r="M2495" i="33"/>
  <c r="L2351" i="33"/>
  <c r="N2351" i="33" s="1"/>
  <c r="M2351" i="33"/>
  <c r="L2271" i="33"/>
  <c r="N2271" i="33" s="1"/>
  <c r="M2271" i="33"/>
  <c r="L2175" i="33"/>
  <c r="N2175" i="33" s="1"/>
  <c r="M2175" i="33"/>
  <c r="L2079" i="33"/>
  <c r="N2079" i="33" s="1"/>
  <c r="M2079" i="33"/>
  <c r="L1999" i="33"/>
  <c r="N1999" i="33" s="1"/>
  <c r="M1999" i="33"/>
  <c r="L1903" i="33"/>
  <c r="N1903" i="33" s="1"/>
  <c r="M1903" i="33"/>
  <c r="L1823" i="33"/>
  <c r="N1823" i="33" s="1"/>
  <c r="M1823" i="33"/>
  <c r="L1727" i="33"/>
  <c r="N1727" i="33" s="1"/>
  <c r="M1727" i="33"/>
  <c r="L1647" i="33"/>
  <c r="N1647" i="33" s="1"/>
  <c r="M1647" i="33"/>
  <c r="L1567" i="33"/>
  <c r="N1567" i="33" s="1"/>
  <c r="M1567" i="33"/>
  <c r="L1471" i="33"/>
  <c r="N1471" i="33" s="1"/>
  <c r="M1471" i="33"/>
  <c r="L1391" i="33"/>
  <c r="N1391" i="33" s="1"/>
  <c r="M1391" i="33"/>
  <c r="L1311" i="33"/>
  <c r="N1311" i="33" s="1"/>
  <c r="M1311" i="33"/>
  <c r="L1215" i="33"/>
  <c r="N1215" i="33" s="1"/>
  <c r="M1215" i="33"/>
  <c r="L1103" i="33"/>
  <c r="N1103" i="33" s="1"/>
  <c r="M1103" i="33"/>
  <c r="L1023" i="33"/>
  <c r="N1023" i="33" s="1"/>
  <c r="M1023" i="33"/>
  <c r="L927" i="33"/>
  <c r="N927" i="33" s="1"/>
  <c r="M927" i="33"/>
  <c r="L815" i="33"/>
  <c r="N815" i="33" s="1"/>
  <c r="M815" i="33"/>
  <c r="L735" i="33"/>
  <c r="N735" i="33" s="1"/>
  <c r="M735" i="33"/>
  <c r="L639" i="33"/>
  <c r="N639" i="33" s="1"/>
  <c r="M639" i="33"/>
  <c r="L527" i="33"/>
  <c r="N527" i="33" s="1"/>
  <c r="M527" i="33"/>
  <c r="L463" i="33"/>
  <c r="N463" i="33" s="1"/>
  <c r="M463" i="33"/>
  <c r="L383" i="33"/>
  <c r="N383" i="33" s="1"/>
  <c r="M383" i="33"/>
  <c r="L287" i="33"/>
  <c r="N287" i="33" s="1"/>
  <c r="M287" i="33"/>
  <c r="L191" i="33"/>
  <c r="N191" i="33" s="1"/>
  <c r="M191" i="33"/>
  <c r="L79" i="33"/>
  <c r="N79" i="33" s="1"/>
  <c r="M79" i="33"/>
  <c r="L2990" i="33"/>
  <c r="N2990" i="33" s="1"/>
  <c r="M2990" i="33"/>
  <c r="L2910" i="33"/>
  <c r="N2910" i="33" s="1"/>
  <c r="M2910" i="33"/>
  <c r="L2830" i="33"/>
  <c r="N2830" i="33" s="1"/>
  <c r="M2830" i="33"/>
  <c r="L2750" i="33"/>
  <c r="N2750" i="33" s="1"/>
  <c r="M2750" i="33"/>
  <c r="L2670" i="33"/>
  <c r="N2670" i="33" s="1"/>
  <c r="M2670" i="33"/>
  <c r="L2590" i="33"/>
  <c r="N2590" i="33" s="1"/>
  <c r="M2590" i="33"/>
  <c r="L2510" i="33"/>
  <c r="N2510" i="33" s="1"/>
  <c r="M2510" i="33"/>
  <c r="L2414" i="33"/>
  <c r="N2414" i="33" s="1"/>
  <c r="M2414" i="33"/>
  <c r="L2334" i="33"/>
  <c r="N2334" i="33" s="1"/>
  <c r="M2334" i="33"/>
  <c r="L2222" i="33"/>
  <c r="N2222" i="33" s="1"/>
  <c r="M2222" i="33"/>
  <c r="L2126" i="33"/>
  <c r="N2126" i="33" s="1"/>
  <c r="M2126" i="33"/>
  <c r="L2046" i="33"/>
  <c r="N2046" i="33" s="1"/>
  <c r="M2046" i="33"/>
  <c r="L1950" i="33"/>
  <c r="N1950" i="33" s="1"/>
  <c r="M1950" i="33"/>
  <c r="L1870" i="33"/>
  <c r="N1870" i="33" s="1"/>
  <c r="M1870" i="33"/>
  <c r="L1774" i="33"/>
  <c r="N1774" i="33" s="1"/>
  <c r="M1774" i="33"/>
  <c r="L1678" i="33"/>
  <c r="N1678" i="33" s="1"/>
  <c r="M1678" i="33"/>
  <c r="L1566" i="33"/>
  <c r="N1566" i="33" s="1"/>
  <c r="M1566" i="33"/>
  <c r="L1486" i="33"/>
  <c r="N1486" i="33" s="1"/>
  <c r="M1486" i="33"/>
  <c r="L1358" i="33"/>
  <c r="N1358" i="33" s="1"/>
  <c r="M1358" i="33"/>
  <c r="L1134" i="33"/>
  <c r="N1134" i="33" s="1"/>
  <c r="M1134" i="33"/>
  <c r="L478" i="33"/>
  <c r="N478" i="33" s="1"/>
  <c r="M478" i="33"/>
  <c r="L442" i="33"/>
  <c r="N442" i="33" s="1"/>
  <c r="M442" i="33"/>
  <c r="L378" i="33"/>
  <c r="N378" i="33" s="1"/>
  <c r="M378" i="33"/>
  <c r="L330" i="33"/>
  <c r="N330" i="33" s="1"/>
  <c r="M330" i="33"/>
  <c r="L282" i="33"/>
  <c r="N282" i="33" s="1"/>
  <c r="M282" i="33"/>
  <c r="L234" i="33"/>
  <c r="N234" i="33" s="1"/>
  <c r="M234" i="33"/>
  <c r="L186" i="33"/>
  <c r="N186" i="33" s="1"/>
  <c r="M186" i="33"/>
  <c r="L122" i="33"/>
  <c r="N122" i="33" s="1"/>
  <c r="M122" i="33"/>
  <c r="L26" i="33"/>
  <c r="N26" i="33" s="1"/>
  <c r="M26" i="33"/>
  <c r="L2953" i="33"/>
  <c r="N2953" i="33" s="1"/>
  <c r="M2953" i="33"/>
  <c r="L2857" i="33"/>
  <c r="N2857" i="33" s="1"/>
  <c r="M2857" i="33"/>
  <c r="L2777" i="33"/>
  <c r="N2777" i="33" s="1"/>
  <c r="M2777" i="33"/>
  <c r="L2665" i="33"/>
  <c r="N2665" i="33" s="1"/>
  <c r="M2665" i="33"/>
  <c r="L2585" i="33"/>
  <c r="N2585" i="33" s="1"/>
  <c r="M2585" i="33"/>
  <c r="L2505" i="33"/>
  <c r="N2505" i="33" s="1"/>
  <c r="M2505" i="33"/>
  <c r="L2441" i="33"/>
  <c r="N2441" i="33" s="1"/>
  <c r="M2441" i="33"/>
  <c r="L2361" i="33"/>
  <c r="N2361" i="33" s="1"/>
  <c r="M2361" i="33"/>
  <c r="L2281" i="33"/>
  <c r="N2281" i="33" s="1"/>
  <c r="M2281" i="33"/>
  <c r="L2201" i="33"/>
  <c r="N2201" i="33" s="1"/>
  <c r="M2201" i="33"/>
  <c r="L2153" i="33"/>
  <c r="N2153" i="33" s="1"/>
  <c r="M2153" i="33"/>
  <c r="L2073" i="33"/>
  <c r="N2073" i="33" s="1"/>
  <c r="M2073" i="33"/>
  <c r="L1977" i="33"/>
  <c r="N1977" i="33" s="1"/>
  <c r="M1977" i="33"/>
  <c r="L1897" i="33"/>
  <c r="N1897" i="33" s="1"/>
  <c r="M1897" i="33"/>
  <c r="L1833" i="33"/>
  <c r="N1833" i="33" s="1"/>
  <c r="M1833" i="33"/>
  <c r="L1753" i="33"/>
  <c r="N1753" i="33" s="1"/>
  <c r="M1753" i="33"/>
  <c r="L1657" i="33"/>
  <c r="N1657" i="33" s="1"/>
  <c r="M1657" i="33"/>
  <c r="L1593" i="33"/>
  <c r="N1593" i="33" s="1"/>
  <c r="M1593" i="33"/>
  <c r="L1497" i="33"/>
  <c r="N1497" i="33" s="1"/>
  <c r="M1497" i="33"/>
  <c r="L1417" i="33"/>
  <c r="N1417" i="33" s="1"/>
  <c r="M1417" i="33"/>
  <c r="L1337" i="33"/>
  <c r="N1337" i="33" s="1"/>
  <c r="M1337" i="33"/>
  <c r="L1241" i="33"/>
  <c r="N1241" i="33" s="1"/>
  <c r="M1241" i="33"/>
  <c r="L1161" i="33"/>
  <c r="N1161" i="33" s="1"/>
  <c r="M1161" i="33"/>
  <c r="L1081" i="33"/>
  <c r="N1081" i="33" s="1"/>
  <c r="M1081" i="33"/>
  <c r="L1001" i="33"/>
  <c r="N1001" i="33" s="1"/>
  <c r="M1001" i="33"/>
  <c r="L937" i="33"/>
  <c r="N937" i="33" s="1"/>
  <c r="M937" i="33"/>
  <c r="L873" i="33"/>
  <c r="N873" i="33" s="1"/>
  <c r="M873" i="33"/>
  <c r="L777" i="33"/>
  <c r="N777" i="33" s="1"/>
  <c r="M777" i="33"/>
  <c r="L713" i="33"/>
  <c r="N713" i="33" s="1"/>
  <c r="M713" i="33"/>
  <c r="L633" i="33"/>
  <c r="N633" i="33" s="1"/>
  <c r="M633" i="33"/>
  <c r="L569" i="33"/>
  <c r="N569" i="33" s="1"/>
  <c r="M569" i="33"/>
  <c r="L489" i="33"/>
  <c r="N489" i="33" s="1"/>
  <c r="M489" i="33"/>
  <c r="L409" i="33"/>
  <c r="N409" i="33" s="1"/>
  <c r="M409" i="33"/>
  <c r="L345" i="33"/>
  <c r="N345" i="33" s="1"/>
  <c r="M345" i="33"/>
  <c r="L281" i="33"/>
  <c r="N281" i="33" s="1"/>
  <c r="M281" i="33"/>
  <c r="L217" i="33"/>
  <c r="N217" i="33" s="1"/>
  <c r="M217" i="33"/>
  <c r="L57" i="33"/>
  <c r="N57" i="33" s="1"/>
  <c r="M57" i="33"/>
  <c r="L3000" i="33"/>
  <c r="N3000" i="33" s="1"/>
  <c r="M3000" i="33"/>
  <c r="L2952" i="33"/>
  <c r="N2952" i="33" s="1"/>
  <c r="M2952" i="33"/>
  <c r="L2872" i="33"/>
  <c r="N2872" i="33" s="1"/>
  <c r="M2872" i="33"/>
  <c r="L2792" i="33"/>
  <c r="N2792" i="33" s="1"/>
  <c r="M2792" i="33"/>
  <c r="L2712" i="33"/>
  <c r="N2712" i="33" s="1"/>
  <c r="M2712" i="33"/>
  <c r="L2648" i="33"/>
  <c r="N2648" i="33" s="1"/>
  <c r="M2648" i="33"/>
  <c r="L2568" i="33"/>
  <c r="N2568" i="33" s="1"/>
  <c r="M2568" i="33"/>
  <c r="L2488" i="33"/>
  <c r="N2488" i="33" s="1"/>
  <c r="M2488" i="33"/>
  <c r="L2408" i="33"/>
  <c r="N2408" i="33" s="1"/>
  <c r="M2408" i="33"/>
  <c r="L2344" i="33"/>
  <c r="N2344" i="33" s="1"/>
  <c r="M2344" i="33"/>
  <c r="L2264" i="33"/>
  <c r="N2264" i="33" s="1"/>
  <c r="M2264" i="33"/>
  <c r="L2184" i="33"/>
  <c r="N2184" i="33" s="1"/>
  <c r="M2184" i="33"/>
  <c r="L2088" i="33"/>
  <c r="N2088" i="33" s="1"/>
  <c r="M2088" i="33"/>
  <c r="L2008" i="33"/>
  <c r="N2008" i="33" s="1"/>
  <c r="M2008" i="33"/>
  <c r="L1928" i="33"/>
  <c r="N1928" i="33" s="1"/>
  <c r="M1928" i="33"/>
  <c r="L1848" i="33"/>
  <c r="N1848" i="33" s="1"/>
  <c r="M1848" i="33"/>
  <c r="L1752" i="33"/>
  <c r="N1752" i="33" s="1"/>
  <c r="M1752" i="33"/>
  <c r="L1656" i="33"/>
  <c r="N1656" i="33" s="1"/>
  <c r="M1656" i="33"/>
  <c r="L1576" i="33"/>
  <c r="N1576" i="33" s="1"/>
  <c r="M1576" i="33"/>
  <c r="L1496" i="33"/>
  <c r="N1496" i="33" s="1"/>
  <c r="M1496" i="33"/>
  <c r="L1416" i="33"/>
  <c r="N1416" i="33" s="1"/>
  <c r="M1416" i="33"/>
  <c r="L1336" i="33"/>
  <c r="N1336" i="33" s="1"/>
  <c r="M1336" i="33"/>
  <c r="L1256" i="33"/>
  <c r="N1256" i="33" s="1"/>
  <c r="M1256" i="33"/>
  <c r="L1176" i="33"/>
  <c r="N1176" i="33" s="1"/>
  <c r="M1176" i="33"/>
  <c r="L1112" i="33"/>
  <c r="N1112" i="33" s="1"/>
  <c r="M1112" i="33"/>
  <c r="L1048" i="33"/>
  <c r="N1048" i="33" s="1"/>
  <c r="M1048" i="33"/>
  <c r="L968" i="33"/>
  <c r="N968" i="33" s="1"/>
  <c r="M968" i="33"/>
  <c r="L888" i="33"/>
  <c r="N888" i="33" s="1"/>
  <c r="M888" i="33"/>
  <c r="L808" i="33"/>
  <c r="N808" i="33" s="1"/>
  <c r="M808" i="33"/>
  <c r="L712" i="33"/>
  <c r="N712" i="33" s="1"/>
  <c r="M712" i="33"/>
  <c r="L632" i="33"/>
  <c r="N632" i="33" s="1"/>
  <c r="M632" i="33"/>
  <c r="L568" i="33"/>
  <c r="N568" i="33" s="1"/>
  <c r="M568" i="33"/>
  <c r="L488" i="33"/>
  <c r="N488" i="33" s="1"/>
  <c r="M488" i="33"/>
  <c r="L408" i="33"/>
  <c r="N408" i="33" s="1"/>
  <c r="M408" i="33"/>
  <c r="L312" i="33"/>
  <c r="N312" i="33" s="1"/>
  <c r="M312" i="33"/>
  <c r="L72" i="33"/>
  <c r="N72" i="33" s="1"/>
  <c r="M72" i="33"/>
  <c r="L2999" i="33"/>
  <c r="N2999" i="33" s="1"/>
  <c r="M2999" i="33"/>
  <c r="L2983" i="33"/>
  <c r="N2983" i="33" s="1"/>
  <c r="M2983" i="33"/>
  <c r="L2967" i="33"/>
  <c r="N2967" i="33" s="1"/>
  <c r="M2967" i="33"/>
  <c r="L2951" i="33"/>
  <c r="N2951" i="33" s="1"/>
  <c r="M2951" i="33"/>
  <c r="L2935" i="33"/>
  <c r="N2935" i="33" s="1"/>
  <c r="M2935" i="33"/>
  <c r="L2919" i="33"/>
  <c r="N2919" i="33" s="1"/>
  <c r="M2919" i="33"/>
  <c r="L2903" i="33"/>
  <c r="N2903" i="33" s="1"/>
  <c r="M2903" i="33"/>
  <c r="L2887" i="33"/>
  <c r="N2887" i="33" s="1"/>
  <c r="M2887" i="33"/>
  <c r="L2871" i="33"/>
  <c r="N2871" i="33" s="1"/>
  <c r="M2871" i="33"/>
  <c r="L2855" i="33"/>
  <c r="N2855" i="33" s="1"/>
  <c r="M2855" i="33"/>
  <c r="L2839" i="33"/>
  <c r="N2839" i="33" s="1"/>
  <c r="M2839" i="33"/>
  <c r="L2823" i="33"/>
  <c r="N2823" i="33" s="1"/>
  <c r="M2823" i="33"/>
  <c r="L2807" i="33"/>
  <c r="N2807" i="33" s="1"/>
  <c r="M2807" i="33"/>
  <c r="L2791" i="33"/>
  <c r="N2791" i="33" s="1"/>
  <c r="M2791" i="33"/>
  <c r="L2775" i="33"/>
  <c r="N2775" i="33" s="1"/>
  <c r="M2775" i="33"/>
  <c r="L2759" i="33"/>
  <c r="N2759" i="33" s="1"/>
  <c r="M2759" i="33"/>
  <c r="L2743" i="33"/>
  <c r="N2743" i="33" s="1"/>
  <c r="M2743" i="33"/>
  <c r="L2727" i="33"/>
  <c r="N2727" i="33" s="1"/>
  <c r="M2727" i="33"/>
  <c r="L2711" i="33"/>
  <c r="N2711" i="33" s="1"/>
  <c r="M2711" i="33"/>
  <c r="L2695" i="33"/>
  <c r="N2695" i="33" s="1"/>
  <c r="M2695" i="33"/>
  <c r="L2679" i="33"/>
  <c r="N2679" i="33" s="1"/>
  <c r="M2679" i="33"/>
  <c r="L2663" i="33"/>
  <c r="N2663" i="33" s="1"/>
  <c r="M2663" i="33"/>
  <c r="L2647" i="33"/>
  <c r="N2647" i="33" s="1"/>
  <c r="M2647" i="33"/>
  <c r="L2631" i="33"/>
  <c r="N2631" i="33" s="1"/>
  <c r="M2631" i="33"/>
  <c r="L2615" i="33"/>
  <c r="N2615" i="33" s="1"/>
  <c r="M2615" i="33"/>
  <c r="L2599" i="33"/>
  <c r="N2599" i="33" s="1"/>
  <c r="M2599" i="33"/>
  <c r="L2583" i="33"/>
  <c r="N2583" i="33" s="1"/>
  <c r="M2583" i="33"/>
  <c r="L2567" i="33"/>
  <c r="N2567" i="33" s="1"/>
  <c r="M2567" i="33"/>
  <c r="L2551" i="33"/>
  <c r="N2551" i="33" s="1"/>
  <c r="M2551" i="33"/>
  <c r="L2535" i="33"/>
  <c r="N2535" i="33" s="1"/>
  <c r="M2535" i="33"/>
  <c r="L2519" i="33"/>
  <c r="N2519" i="33" s="1"/>
  <c r="M2519" i="33"/>
  <c r="L2503" i="33"/>
  <c r="N2503" i="33" s="1"/>
  <c r="M2503" i="33"/>
  <c r="L2487" i="33"/>
  <c r="N2487" i="33" s="1"/>
  <c r="M2487" i="33"/>
  <c r="L2471" i="33"/>
  <c r="N2471" i="33" s="1"/>
  <c r="M2471" i="33"/>
  <c r="L2455" i="33"/>
  <c r="N2455" i="33" s="1"/>
  <c r="M2455" i="33"/>
  <c r="L2439" i="33"/>
  <c r="N2439" i="33" s="1"/>
  <c r="M2439" i="33"/>
  <c r="L2423" i="33"/>
  <c r="N2423" i="33" s="1"/>
  <c r="M2423" i="33"/>
  <c r="L2407" i="33"/>
  <c r="N2407" i="33" s="1"/>
  <c r="M2407" i="33"/>
  <c r="L2391" i="33"/>
  <c r="N2391" i="33" s="1"/>
  <c r="M2391" i="33"/>
  <c r="L2375" i="33"/>
  <c r="N2375" i="33" s="1"/>
  <c r="M2375" i="33"/>
  <c r="L2359" i="33"/>
  <c r="N2359" i="33" s="1"/>
  <c r="M2359" i="33"/>
  <c r="L2343" i="33"/>
  <c r="N2343" i="33" s="1"/>
  <c r="M2343" i="33"/>
  <c r="L2327" i="33"/>
  <c r="N2327" i="33" s="1"/>
  <c r="M2327" i="33"/>
  <c r="L2311" i="33"/>
  <c r="N2311" i="33" s="1"/>
  <c r="M2311" i="33"/>
  <c r="L2295" i="33"/>
  <c r="N2295" i="33" s="1"/>
  <c r="M2295" i="33"/>
  <c r="L2279" i="33"/>
  <c r="N2279" i="33" s="1"/>
  <c r="M2279" i="33"/>
  <c r="L2263" i="33"/>
  <c r="N2263" i="33" s="1"/>
  <c r="M2263" i="33"/>
  <c r="L2247" i="33"/>
  <c r="N2247" i="33" s="1"/>
  <c r="M2247" i="33"/>
  <c r="L2231" i="33"/>
  <c r="N2231" i="33" s="1"/>
  <c r="M2231" i="33"/>
  <c r="L2215" i="33"/>
  <c r="N2215" i="33" s="1"/>
  <c r="M2215" i="33"/>
  <c r="L2199" i="33"/>
  <c r="N2199" i="33" s="1"/>
  <c r="M2199" i="33"/>
  <c r="L2183" i="33"/>
  <c r="N2183" i="33" s="1"/>
  <c r="M2183" i="33"/>
  <c r="L2167" i="33"/>
  <c r="N2167" i="33" s="1"/>
  <c r="M2167" i="33"/>
  <c r="L2151" i="33"/>
  <c r="N2151" i="33" s="1"/>
  <c r="M2151" i="33"/>
  <c r="L2135" i="33"/>
  <c r="N2135" i="33" s="1"/>
  <c r="M2135" i="33"/>
  <c r="L2119" i="33"/>
  <c r="N2119" i="33" s="1"/>
  <c r="M2119" i="33"/>
  <c r="L2103" i="33"/>
  <c r="N2103" i="33" s="1"/>
  <c r="M2103" i="33"/>
  <c r="L2087" i="33"/>
  <c r="N2087" i="33" s="1"/>
  <c r="M2087" i="33"/>
  <c r="L2071" i="33"/>
  <c r="N2071" i="33" s="1"/>
  <c r="M2071" i="33"/>
  <c r="L2055" i="33"/>
  <c r="N2055" i="33" s="1"/>
  <c r="M2055" i="33"/>
  <c r="L2039" i="33"/>
  <c r="N2039" i="33" s="1"/>
  <c r="M2039" i="33"/>
  <c r="L2023" i="33"/>
  <c r="N2023" i="33" s="1"/>
  <c r="M2023" i="33"/>
  <c r="L2007" i="33"/>
  <c r="N2007" i="33" s="1"/>
  <c r="M2007" i="33"/>
  <c r="L1991" i="33"/>
  <c r="N1991" i="33" s="1"/>
  <c r="M1991" i="33"/>
  <c r="L1975" i="33"/>
  <c r="N1975" i="33" s="1"/>
  <c r="M1975" i="33"/>
  <c r="L1959" i="33"/>
  <c r="N1959" i="33" s="1"/>
  <c r="M1959" i="33"/>
  <c r="L1943" i="33"/>
  <c r="N1943" i="33" s="1"/>
  <c r="M1943" i="33"/>
  <c r="L1927" i="33"/>
  <c r="N1927" i="33" s="1"/>
  <c r="M1927" i="33"/>
  <c r="L1911" i="33"/>
  <c r="N1911" i="33" s="1"/>
  <c r="M1911" i="33"/>
  <c r="L1895" i="33"/>
  <c r="N1895" i="33" s="1"/>
  <c r="M1895" i="33"/>
  <c r="L1879" i="33"/>
  <c r="N1879" i="33" s="1"/>
  <c r="M1879" i="33"/>
  <c r="L1863" i="33"/>
  <c r="N1863" i="33" s="1"/>
  <c r="M1863" i="33"/>
  <c r="L1847" i="33"/>
  <c r="N1847" i="33" s="1"/>
  <c r="M1847" i="33"/>
  <c r="L1831" i="33"/>
  <c r="N1831" i="33" s="1"/>
  <c r="M1831" i="33"/>
  <c r="L1815" i="33"/>
  <c r="N1815" i="33" s="1"/>
  <c r="M1815" i="33"/>
  <c r="L1799" i="33"/>
  <c r="N1799" i="33" s="1"/>
  <c r="M1799" i="33"/>
  <c r="L1783" i="33"/>
  <c r="N1783" i="33" s="1"/>
  <c r="M1783" i="33"/>
  <c r="L1767" i="33"/>
  <c r="N1767" i="33" s="1"/>
  <c r="M1767" i="33"/>
  <c r="L1751" i="33"/>
  <c r="N1751" i="33" s="1"/>
  <c r="M1751" i="33"/>
  <c r="L1735" i="33"/>
  <c r="N1735" i="33" s="1"/>
  <c r="M1735" i="33"/>
  <c r="L1719" i="33"/>
  <c r="N1719" i="33" s="1"/>
  <c r="M1719" i="33"/>
  <c r="L1703" i="33"/>
  <c r="N1703" i="33" s="1"/>
  <c r="M1703" i="33"/>
  <c r="L1687" i="33"/>
  <c r="N1687" i="33" s="1"/>
  <c r="M1687" i="33"/>
  <c r="L1671" i="33"/>
  <c r="N1671" i="33" s="1"/>
  <c r="M1671" i="33"/>
  <c r="L1655" i="33"/>
  <c r="N1655" i="33" s="1"/>
  <c r="M1655" i="33"/>
  <c r="L1639" i="33"/>
  <c r="N1639" i="33" s="1"/>
  <c r="M1639" i="33"/>
  <c r="L1623" i="33"/>
  <c r="N1623" i="33" s="1"/>
  <c r="M1623" i="33"/>
  <c r="L1607" i="33"/>
  <c r="N1607" i="33" s="1"/>
  <c r="M1607" i="33"/>
  <c r="L1591" i="33"/>
  <c r="N1591" i="33" s="1"/>
  <c r="M1591" i="33"/>
  <c r="L1575" i="33"/>
  <c r="N1575" i="33" s="1"/>
  <c r="M1575" i="33"/>
  <c r="L1559" i="33"/>
  <c r="N1559" i="33" s="1"/>
  <c r="M1559" i="33"/>
  <c r="L1543" i="33"/>
  <c r="N1543" i="33" s="1"/>
  <c r="M1543" i="33"/>
  <c r="L1527" i="33"/>
  <c r="N1527" i="33" s="1"/>
  <c r="M1527" i="33"/>
  <c r="L1511" i="33"/>
  <c r="N1511" i="33" s="1"/>
  <c r="M1511" i="33"/>
  <c r="L1495" i="33"/>
  <c r="N1495" i="33" s="1"/>
  <c r="M1495" i="33"/>
  <c r="L1479" i="33"/>
  <c r="N1479" i="33" s="1"/>
  <c r="M1479" i="33"/>
  <c r="L1463" i="33"/>
  <c r="N1463" i="33" s="1"/>
  <c r="M1463" i="33"/>
  <c r="L1447" i="33"/>
  <c r="N1447" i="33" s="1"/>
  <c r="M1447" i="33"/>
  <c r="L1431" i="33"/>
  <c r="N1431" i="33" s="1"/>
  <c r="M1431" i="33"/>
  <c r="L1415" i="33"/>
  <c r="N1415" i="33" s="1"/>
  <c r="M1415" i="33"/>
  <c r="L1399" i="33"/>
  <c r="N1399" i="33" s="1"/>
  <c r="M1399" i="33"/>
  <c r="L1383" i="33"/>
  <c r="N1383" i="33" s="1"/>
  <c r="M1383" i="33"/>
  <c r="L1367" i="33"/>
  <c r="N1367" i="33" s="1"/>
  <c r="M1367" i="33"/>
  <c r="L1351" i="33"/>
  <c r="N1351" i="33" s="1"/>
  <c r="M1351" i="33"/>
  <c r="L1335" i="33"/>
  <c r="N1335" i="33" s="1"/>
  <c r="M1335" i="33"/>
  <c r="L1319" i="33"/>
  <c r="N1319" i="33" s="1"/>
  <c r="M1319" i="33"/>
  <c r="L1303" i="33"/>
  <c r="N1303" i="33" s="1"/>
  <c r="M1303" i="33"/>
  <c r="L1287" i="33"/>
  <c r="N1287" i="33" s="1"/>
  <c r="M1287" i="33"/>
  <c r="L1271" i="33"/>
  <c r="N1271" i="33" s="1"/>
  <c r="M1271" i="33"/>
  <c r="L1255" i="33"/>
  <c r="N1255" i="33" s="1"/>
  <c r="M1255" i="33"/>
  <c r="L1239" i="33"/>
  <c r="N1239" i="33" s="1"/>
  <c r="M1239" i="33"/>
  <c r="L1223" i="33"/>
  <c r="N1223" i="33" s="1"/>
  <c r="M1223" i="33"/>
  <c r="L1207" i="33"/>
  <c r="N1207" i="33" s="1"/>
  <c r="M1207" i="33"/>
  <c r="L1191" i="33"/>
  <c r="N1191" i="33" s="1"/>
  <c r="M1191" i="33"/>
  <c r="L1175" i="33"/>
  <c r="N1175" i="33" s="1"/>
  <c r="M1175" i="33"/>
  <c r="L1159" i="33"/>
  <c r="N1159" i="33" s="1"/>
  <c r="M1159" i="33"/>
  <c r="L1143" i="33"/>
  <c r="N1143" i="33" s="1"/>
  <c r="M1143" i="33"/>
  <c r="L1127" i="33"/>
  <c r="N1127" i="33" s="1"/>
  <c r="M1127" i="33"/>
  <c r="L1111" i="33"/>
  <c r="N1111" i="33" s="1"/>
  <c r="M1111" i="33"/>
  <c r="L1095" i="33"/>
  <c r="N1095" i="33" s="1"/>
  <c r="M1095" i="33"/>
  <c r="L1079" i="33"/>
  <c r="N1079" i="33" s="1"/>
  <c r="M1079" i="33"/>
  <c r="L1063" i="33"/>
  <c r="N1063" i="33" s="1"/>
  <c r="M1063" i="33"/>
  <c r="L1047" i="33"/>
  <c r="N1047" i="33" s="1"/>
  <c r="M1047" i="33"/>
  <c r="L1031" i="33"/>
  <c r="N1031" i="33" s="1"/>
  <c r="M1031" i="33"/>
  <c r="L1015" i="33"/>
  <c r="N1015" i="33" s="1"/>
  <c r="M1015" i="33"/>
  <c r="L999" i="33"/>
  <c r="N999" i="33" s="1"/>
  <c r="M999" i="33"/>
  <c r="L983" i="33"/>
  <c r="N983" i="33" s="1"/>
  <c r="M983" i="33"/>
  <c r="L967" i="33"/>
  <c r="N967" i="33" s="1"/>
  <c r="M967" i="33"/>
  <c r="L951" i="33"/>
  <c r="N951" i="33" s="1"/>
  <c r="M951" i="33"/>
  <c r="L935" i="33"/>
  <c r="N935" i="33" s="1"/>
  <c r="M935" i="33"/>
  <c r="L919" i="33"/>
  <c r="N919" i="33" s="1"/>
  <c r="M919" i="33"/>
  <c r="L903" i="33"/>
  <c r="N903" i="33" s="1"/>
  <c r="M903" i="33"/>
  <c r="L887" i="33"/>
  <c r="N887" i="33" s="1"/>
  <c r="M887" i="33"/>
  <c r="L871" i="33"/>
  <c r="N871" i="33" s="1"/>
  <c r="M871" i="33"/>
  <c r="L855" i="33"/>
  <c r="N855" i="33" s="1"/>
  <c r="M855" i="33"/>
  <c r="L839" i="33"/>
  <c r="N839" i="33" s="1"/>
  <c r="M839" i="33"/>
  <c r="L823" i="33"/>
  <c r="N823" i="33" s="1"/>
  <c r="M823" i="33"/>
  <c r="L807" i="33"/>
  <c r="N807" i="33" s="1"/>
  <c r="M807" i="33"/>
  <c r="L791" i="33"/>
  <c r="N791" i="33" s="1"/>
  <c r="M791" i="33"/>
  <c r="L775" i="33"/>
  <c r="N775" i="33" s="1"/>
  <c r="M775" i="33"/>
  <c r="L759" i="33"/>
  <c r="N759" i="33" s="1"/>
  <c r="M759" i="33"/>
  <c r="L743" i="33"/>
  <c r="N743" i="33" s="1"/>
  <c r="M743" i="33"/>
  <c r="L727" i="33"/>
  <c r="N727" i="33" s="1"/>
  <c r="M727" i="33"/>
  <c r="L711" i="33"/>
  <c r="N711" i="33" s="1"/>
  <c r="M711" i="33"/>
  <c r="L695" i="33"/>
  <c r="N695" i="33" s="1"/>
  <c r="M695" i="33"/>
  <c r="L679" i="33"/>
  <c r="N679" i="33" s="1"/>
  <c r="M679" i="33"/>
  <c r="L663" i="33"/>
  <c r="N663" i="33" s="1"/>
  <c r="M663" i="33"/>
  <c r="L647" i="33"/>
  <c r="N647" i="33" s="1"/>
  <c r="M647" i="33"/>
  <c r="L631" i="33"/>
  <c r="N631" i="33" s="1"/>
  <c r="M631" i="33"/>
  <c r="L615" i="33"/>
  <c r="N615" i="33" s="1"/>
  <c r="M615" i="33"/>
  <c r="L599" i="33"/>
  <c r="N599" i="33" s="1"/>
  <c r="M599" i="33"/>
  <c r="L583" i="33"/>
  <c r="N583" i="33" s="1"/>
  <c r="M583" i="33"/>
  <c r="L567" i="33"/>
  <c r="N567" i="33" s="1"/>
  <c r="M567" i="33"/>
  <c r="L551" i="33"/>
  <c r="N551" i="33" s="1"/>
  <c r="M551" i="33"/>
  <c r="L535" i="33"/>
  <c r="N535" i="33" s="1"/>
  <c r="M535" i="33"/>
  <c r="L519" i="33"/>
  <c r="N519" i="33" s="1"/>
  <c r="M519" i="33"/>
  <c r="L503" i="33"/>
  <c r="N503" i="33" s="1"/>
  <c r="M503" i="33"/>
  <c r="L487" i="33"/>
  <c r="N487" i="33" s="1"/>
  <c r="M487" i="33"/>
  <c r="L471" i="33"/>
  <c r="N471" i="33" s="1"/>
  <c r="M471" i="33"/>
  <c r="L455" i="33"/>
  <c r="N455" i="33" s="1"/>
  <c r="M455" i="33"/>
  <c r="L439" i="33"/>
  <c r="N439" i="33" s="1"/>
  <c r="M439" i="33"/>
  <c r="L423" i="33"/>
  <c r="N423" i="33" s="1"/>
  <c r="M423" i="33"/>
  <c r="L407" i="33"/>
  <c r="N407" i="33" s="1"/>
  <c r="M407" i="33"/>
  <c r="L391" i="33"/>
  <c r="N391" i="33" s="1"/>
  <c r="M391" i="33"/>
  <c r="L375" i="33"/>
  <c r="N375" i="33" s="1"/>
  <c r="M375" i="33"/>
  <c r="L359" i="33"/>
  <c r="N359" i="33" s="1"/>
  <c r="M359" i="33"/>
  <c r="L343" i="33"/>
  <c r="N343" i="33" s="1"/>
  <c r="M343" i="33"/>
  <c r="L327" i="33"/>
  <c r="N327" i="33" s="1"/>
  <c r="M327" i="33"/>
  <c r="L311" i="33"/>
  <c r="N311" i="33" s="1"/>
  <c r="M311" i="33"/>
  <c r="L295" i="33"/>
  <c r="N295" i="33" s="1"/>
  <c r="M295" i="33"/>
  <c r="L279" i="33"/>
  <c r="N279" i="33" s="1"/>
  <c r="M279" i="33"/>
  <c r="L263" i="33"/>
  <c r="N263" i="33" s="1"/>
  <c r="M263" i="33"/>
  <c r="L247" i="33"/>
  <c r="N247" i="33" s="1"/>
  <c r="M247" i="33"/>
  <c r="L231" i="33"/>
  <c r="N231" i="33" s="1"/>
  <c r="M231" i="33"/>
  <c r="L215" i="33"/>
  <c r="N215" i="33" s="1"/>
  <c r="M215" i="33"/>
  <c r="L199" i="33"/>
  <c r="N199" i="33" s="1"/>
  <c r="M199" i="33"/>
  <c r="L183" i="33"/>
  <c r="N183" i="33" s="1"/>
  <c r="M183" i="33"/>
  <c r="L167" i="33"/>
  <c r="N167" i="33" s="1"/>
  <c r="M167" i="33"/>
  <c r="L151" i="33"/>
  <c r="N151" i="33" s="1"/>
  <c r="M151" i="33"/>
  <c r="L135" i="33"/>
  <c r="N135" i="33" s="1"/>
  <c r="M135" i="33"/>
  <c r="L119" i="33"/>
  <c r="N119" i="33" s="1"/>
  <c r="M119" i="33"/>
  <c r="L103" i="33"/>
  <c r="N103" i="33" s="1"/>
  <c r="M103" i="33"/>
  <c r="L87" i="33"/>
  <c r="N87" i="33" s="1"/>
  <c r="M87" i="33"/>
  <c r="L71" i="33"/>
  <c r="N71" i="33" s="1"/>
  <c r="M71" i="33"/>
  <c r="L55" i="33"/>
  <c r="N55" i="33" s="1"/>
  <c r="M55" i="33"/>
  <c r="L39" i="33"/>
  <c r="N39" i="33" s="1"/>
  <c r="M39" i="33"/>
  <c r="L23" i="33"/>
  <c r="N23" i="33" s="1"/>
  <c r="M23" i="33"/>
  <c r="L7" i="33"/>
  <c r="L2994" i="33"/>
  <c r="N2994" i="33" s="1"/>
  <c r="M2994" i="33"/>
  <c r="L2914" i="33"/>
  <c r="N2914" i="33" s="1"/>
  <c r="M2914" i="33"/>
  <c r="L2834" i="33"/>
  <c r="N2834" i="33" s="1"/>
  <c r="M2834" i="33"/>
  <c r="L2770" i="33"/>
  <c r="N2770" i="33" s="1"/>
  <c r="M2770" i="33"/>
  <c r="L2722" i="33"/>
  <c r="N2722" i="33" s="1"/>
  <c r="M2722" i="33"/>
  <c r="L2642" i="33"/>
  <c r="N2642" i="33" s="1"/>
  <c r="M2642" i="33"/>
  <c r="L2578" i="33"/>
  <c r="N2578" i="33" s="1"/>
  <c r="M2578" i="33"/>
  <c r="L2498" i="33"/>
  <c r="N2498" i="33" s="1"/>
  <c r="M2498" i="33"/>
  <c r="L2434" i="33"/>
  <c r="N2434" i="33" s="1"/>
  <c r="M2434" i="33"/>
  <c r="L2354" i="33"/>
  <c r="N2354" i="33" s="1"/>
  <c r="M2354" i="33"/>
  <c r="L2290" i="33"/>
  <c r="N2290" i="33" s="1"/>
  <c r="M2290" i="33"/>
  <c r="L2210" i="33"/>
  <c r="N2210" i="33" s="1"/>
  <c r="M2210" i="33"/>
  <c r="L2114" i="33"/>
  <c r="N2114" i="33" s="1"/>
  <c r="M2114" i="33"/>
  <c r="L2034" i="33"/>
  <c r="N2034" i="33" s="1"/>
  <c r="M2034" i="33"/>
  <c r="L1954" i="33"/>
  <c r="N1954" i="33" s="1"/>
  <c r="M1954" i="33"/>
  <c r="L1874" i="33"/>
  <c r="N1874" i="33" s="1"/>
  <c r="M1874" i="33"/>
  <c r="L1794" i="33"/>
  <c r="N1794" i="33" s="1"/>
  <c r="M1794" i="33"/>
  <c r="L1730" i="33"/>
  <c r="N1730" i="33" s="1"/>
  <c r="M1730" i="33"/>
  <c r="L1650" i="33"/>
  <c r="N1650" i="33" s="1"/>
  <c r="M1650" i="33"/>
  <c r="L1618" i="33"/>
  <c r="N1618" i="33" s="1"/>
  <c r="M1618" i="33"/>
  <c r="L1554" i="33"/>
  <c r="N1554" i="33" s="1"/>
  <c r="M1554" i="33"/>
  <c r="L1474" i="33"/>
  <c r="N1474" i="33" s="1"/>
  <c r="M1474" i="33"/>
  <c r="L1394" i="33"/>
  <c r="N1394" i="33" s="1"/>
  <c r="M1394" i="33"/>
  <c r="L1314" i="33"/>
  <c r="N1314" i="33" s="1"/>
  <c r="M1314" i="33"/>
  <c r="L1234" i="33"/>
  <c r="N1234" i="33" s="1"/>
  <c r="M1234" i="33"/>
  <c r="L1154" i="33"/>
  <c r="N1154" i="33" s="1"/>
  <c r="M1154" i="33"/>
  <c r="L1090" i="33"/>
  <c r="N1090" i="33" s="1"/>
  <c r="M1090" i="33"/>
  <c r="L1010" i="33"/>
  <c r="N1010" i="33" s="1"/>
  <c r="M1010" i="33"/>
  <c r="L946" i="33"/>
  <c r="N946" i="33" s="1"/>
  <c r="M946" i="33"/>
  <c r="L882" i="33"/>
  <c r="N882" i="33" s="1"/>
  <c r="M882" i="33"/>
  <c r="L834" i="33"/>
  <c r="N834" i="33" s="1"/>
  <c r="M834" i="33"/>
  <c r="L754" i="33"/>
  <c r="N754" i="33" s="1"/>
  <c r="M754" i="33"/>
  <c r="L674" i="33"/>
  <c r="N674" i="33" s="1"/>
  <c r="M674" i="33"/>
  <c r="L594" i="33"/>
  <c r="N594" i="33" s="1"/>
  <c r="M594" i="33"/>
  <c r="L530" i="33"/>
  <c r="N530" i="33" s="1"/>
  <c r="M530" i="33"/>
  <c r="L450" i="33"/>
  <c r="N450" i="33" s="1"/>
  <c r="M450" i="33"/>
  <c r="L370" i="33"/>
  <c r="N370" i="33" s="1"/>
  <c r="M370" i="33"/>
  <c r="L322" i="33"/>
  <c r="N322" i="33" s="1"/>
  <c r="M322" i="33"/>
  <c r="L258" i="33"/>
  <c r="N258" i="33" s="1"/>
  <c r="M258" i="33"/>
  <c r="L194" i="33"/>
  <c r="N194" i="33" s="1"/>
  <c r="M194" i="33"/>
  <c r="L130" i="33"/>
  <c r="N130" i="33" s="1"/>
  <c r="M130" i="33"/>
  <c r="L98" i="33"/>
  <c r="N98" i="33" s="1"/>
  <c r="M98" i="33"/>
  <c r="L50" i="33"/>
  <c r="N50" i="33" s="1"/>
  <c r="M50" i="33"/>
  <c r="L2993" i="33"/>
  <c r="N2993" i="33" s="1"/>
  <c r="M2993" i="33"/>
  <c r="L2913" i="33"/>
  <c r="N2913" i="33" s="1"/>
  <c r="M2913" i="33"/>
  <c r="L2865" i="33"/>
  <c r="N2865" i="33" s="1"/>
  <c r="M2865" i="33"/>
  <c r="L2785" i="33"/>
  <c r="N2785" i="33" s="1"/>
  <c r="M2785" i="33"/>
  <c r="L2737" i="33"/>
  <c r="N2737" i="33" s="1"/>
  <c r="M2737" i="33"/>
  <c r="L2657" i="33"/>
  <c r="N2657" i="33" s="1"/>
  <c r="M2657" i="33"/>
  <c r="L2609" i="33"/>
  <c r="N2609" i="33" s="1"/>
  <c r="M2609" i="33"/>
  <c r="L2545" i="33"/>
  <c r="N2545" i="33" s="1"/>
  <c r="M2545" i="33"/>
  <c r="L2481" i="33"/>
  <c r="N2481" i="33" s="1"/>
  <c r="M2481" i="33"/>
  <c r="L2417" i="33"/>
  <c r="N2417" i="33" s="1"/>
  <c r="M2417" i="33"/>
  <c r="L2337" i="33"/>
  <c r="N2337" i="33" s="1"/>
  <c r="M2337" i="33"/>
  <c r="L2257" i="33"/>
  <c r="N2257" i="33" s="1"/>
  <c r="M2257" i="33"/>
  <c r="L2177" i="33"/>
  <c r="N2177" i="33" s="1"/>
  <c r="M2177" i="33"/>
  <c r="L2097" i="33"/>
  <c r="N2097" i="33" s="1"/>
  <c r="M2097" i="33"/>
  <c r="L2033" i="33"/>
  <c r="N2033" i="33" s="1"/>
  <c r="M2033" i="33"/>
  <c r="L1985" i="33"/>
  <c r="N1985" i="33" s="1"/>
  <c r="M1985" i="33"/>
  <c r="L1921" i="33"/>
  <c r="N1921" i="33" s="1"/>
  <c r="M1921" i="33"/>
  <c r="L1841" i="33"/>
  <c r="N1841" i="33" s="1"/>
  <c r="M1841" i="33"/>
  <c r="L1761" i="33"/>
  <c r="N1761" i="33" s="1"/>
  <c r="M1761" i="33"/>
  <c r="L1681" i="33"/>
  <c r="N1681" i="33" s="1"/>
  <c r="M1681" i="33"/>
  <c r="L1617" i="33"/>
  <c r="N1617" i="33" s="1"/>
  <c r="M1617" i="33"/>
  <c r="L1553" i="33"/>
  <c r="N1553" i="33" s="1"/>
  <c r="M1553" i="33"/>
  <c r="L1473" i="33"/>
  <c r="N1473" i="33" s="1"/>
  <c r="M1473" i="33"/>
  <c r="L1409" i="33"/>
  <c r="N1409" i="33" s="1"/>
  <c r="M1409" i="33"/>
  <c r="L1345" i="33"/>
  <c r="N1345" i="33" s="1"/>
  <c r="M1345" i="33"/>
  <c r="L1281" i="33"/>
  <c r="N1281" i="33" s="1"/>
  <c r="M1281" i="33"/>
  <c r="L1217" i="33"/>
  <c r="N1217" i="33" s="1"/>
  <c r="M1217" i="33"/>
  <c r="L1137" i="33"/>
  <c r="N1137" i="33" s="1"/>
  <c r="M1137" i="33"/>
  <c r="L1073" i="33"/>
  <c r="N1073" i="33" s="1"/>
  <c r="M1073" i="33"/>
  <c r="L1025" i="33"/>
  <c r="N1025" i="33" s="1"/>
  <c r="M1025" i="33"/>
  <c r="L945" i="33"/>
  <c r="N945" i="33" s="1"/>
  <c r="M945" i="33"/>
  <c r="L865" i="33"/>
  <c r="N865" i="33" s="1"/>
  <c r="M865" i="33"/>
  <c r="L785" i="33"/>
  <c r="N785" i="33" s="1"/>
  <c r="M785" i="33"/>
  <c r="L705" i="33"/>
  <c r="N705" i="33" s="1"/>
  <c r="M705" i="33"/>
  <c r="L641" i="33"/>
  <c r="N641" i="33" s="1"/>
  <c r="M641" i="33"/>
  <c r="L545" i="33"/>
  <c r="N545" i="33" s="1"/>
  <c r="M545" i="33"/>
  <c r="L481" i="33"/>
  <c r="N481" i="33" s="1"/>
  <c r="M481" i="33"/>
  <c r="L401" i="33"/>
  <c r="N401" i="33" s="1"/>
  <c r="M401" i="33"/>
  <c r="L353" i="33"/>
  <c r="N353" i="33" s="1"/>
  <c r="M353" i="33"/>
  <c r="L289" i="33"/>
  <c r="N289" i="33" s="1"/>
  <c r="M289" i="33"/>
  <c r="L225" i="33"/>
  <c r="N225" i="33" s="1"/>
  <c r="M225" i="33"/>
  <c r="L161" i="33"/>
  <c r="N161" i="33" s="1"/>
  <c r="M161" i="33"/>
  <c r="L129" i="33"/>
  <c r="N129" i="33" s="1"/>
  <c r="M129" i="33"/>
  <c r="L97" i="33"/>
  <c r="N97" i="33" s="1"/>
  <c r="M97" i="33"/>
  <c r="L65" i="33"/>
  <c r="N65" i="33" s="1"/>
  <c r="M65" i="33"/>
  <c r="L2976" i="33"/>
  <c r="N2976" i="33" s="1"/>
  <c r="M2976" i="33"/>
  <c r="L2896" i="33"/>
  <c r="N2896" i="33" s="1"/>
  <c r="M2896" i="33"/>
  <c r="L2800" i="33"/>
  <c r="N2800" i="33" s="1"/>
  <c r="M2800" i="33"/>
  <c r="L2720" i="33"/>
  <c r="N2720" i="33" s="1"/>
  <c r="M2720" i="33"/>
  <c r="L2656" i="33"/>
  <c r="N2656" i="33" s="1"/>
  <c r="M2656" i="33"/>
  <c r="L2592" i="33"/>
  <c r="N2592" i="33" s="1"/>
  <c r="M2592" i="33"/>
  <c r="L2512" i="33"/>
  <c r="N2512" i="33" s="1"/>
  <c r="M2512" i="33"/>
  <c r="L2432" i="33"/>
  <c r="N2432" i="33" s="1"/>
  <c r="M2432" i="33"/>
  <c r="L2368" i="33"/>
  <c r="N2368" i="33" s="1"/>
  <c r="M2368" i="33"/>
  <c r="L2288" i="33"/>
  <c r="N2288" i="33" s="1"/>
  <c r="M2288" i="33"/>
  <c r="L2208" i="33"/>
  <c r="N2208" i="33" s="1"/>
  <c r="M2208" i="33"/>
  <c r="L2144" i="33"/>
  <c r="N2144" i="33" s="1"/>
  <c r="M2144" i="33"/>
  <c r="L2064" i="33"/>
  <c r="N2064" i="33" s="1"/>
  <c r="M2064" i="33"/>
  <c r="L1984" i="33"/>
  <c r="N1984" i="33" s="1"/>
  <c r="M1984" i="33"/>
  <c r="L1904" i="33"/>
  <c r="N1904" i="33" s="1"/>
  <c r="M1904" i="33"/>
  <c r="L1840" i="33"/>
  <c r="N1840" i="33" s="1"/>
  <c r="M1840" i="33"/>
  <c r="L1776" i="33"/>
  <c r="N1776" i="33" s="1"/>
  <c r="M1776" i="33"/>
  <c r="L1696" i="33"/>
  <c r="N1696" i="33" s="1"/>
  <c r="M1696" i="33"/>
  <c r="L1632" i="33"/>
  <c r="N1632" i="33" s="1"/>
  <c r="M1632" i="33"/>
  <c r="L1552" i="33"/>
  <c r="N1552" i="33" s="1"/>
  <c r="M1552" i="33"/>
  <c r="L1504" i="33"/>
  <c r="N1504" i="33" s="1"/>
  <c r="M1504" i="33"/>
  <c r="L1424" i="33"/>
  <c r="N1424" i="33" s="1"/>
  <c r="M1424" i="33"/>
  <c r="L1344" i="33"/>
  <c r="N1344" i="33" s="1"/>
  <c r="M1344" i="33"/>
  <c r="L1264" i="33"/>
  <c r="N1264" i="33" s="1"/>
  <c r="M1264" i="33"/>
  <c r="L1168" i="33"/>
  <c r="N1168" i="33" s="1"/>
  <c r="M1168" i="33"/>
  <c r="L1072" i="33"/>
  <c r="N1072" i="33" s="1"/>
  <c r="M1072" i="33"/>
  <c r="L992" i="33"/>
  <c r="N992" i="33" s="1"/>
  <c r="M992" i="33"/>
  <c r="L912" i="33"/>
  <c r="N912" i="33" s="1"/>
  <c r="M912" i="33"/>
  <c r="L848" i="33"/>
  <c r="N848" i="33" s="1"/>
  <c r="M848" i="33"/>
  <c r="L752" i="33"/>
  <c r="N752" i="33" s="1"/>
  <c r="M752" i="33"/>
  <c r="L656" i="33"/>
  <c r="N656" i="33" s="1"/>
  <c r="M656" i="33"/>
  <c r="L592" i="33"/>
  <c r="N592" i="33" s="1"/>
  <c r="M592" i="33"/>
  <c r="L512" i="33"/>
  <c r="N512" i="33" s="1"/>
  <c r="M512" i="33"/>
  <c r="L432" i="33"/>
  <c r="N432" i="33" s="1"/>
  <c r="M432" i="33"/>
  <c r="L368" i="33"/>
  <c r="N368" i="33" s="1"/>
  <c r="M368" i="33"/>
  <c r="L288" i="33"/>
  <c r="N288" i="33" s="1"/>
  <c r="M288" i="33"/>
  <c r="L224" i="33"/>
  <c r="N224" i="33" s="1"/>
  <c r="M224" i="33"/>
  <c r="L160" i="33"/>
  <c r="N160" i="33" s="1"/>
  <c r="M160" i="33"/>
  <c r="L128" i="33"/>
  <c r="N128" i="33" s="1"/>
  <c r="M128" i="33"/>
  <c r="L96" i="33"/>
  <c r="N96" i="33" s="1"/>
  <c r="M96" i="33"/>
  <c r="L32" i="33"/>
  <c r="N32" i="33" s="1"/>
  <c r="M32" i="33"/>
  <c r="L2959" i="33"/>
  <c r="N2959" i="33" s="1"/>
  <c r="M2959" i="33"/>
  <c r="L2895" i="33"/>
  <c r="N2895" i="33" s="1"/>
  <c r="M2895" i="33"/>
  <c r="L2831" i="33"/>
  <c r="N2831" i="33" s="1"/>
  <c r="M2831" i="33"/>
  <c r="L2751" i="33"/>
  <c r="N2751" i="33" s="1"/>
  <c r="M2751" i="33"/>
  <c r="L2687" i="33"/>
  <c r="N2687" i="33" s="1"/>
  <c r="M2687" i="33"/>
  <c r="L2623" i="33"/>
  <c r="N2623" i="33" s="1"/>
  <c r="M2623" i="33"/>
  <c r="L2559" i="33"/>
  <c r="N2559" i="33" s="1"/>
  <c r="M2559" i="33"/>
  <c r="L2479" i="33"/>
  <c r="N2479" i="33" s="1"/>
  <c r="M2479" i="33"/>
  <c r="L2415" i="33"/>
  <c r="N2415" i="33" s="1"/>
  <c r="M2415" i="33"/>
  <c r="L2335" i="33"/>
  <c r="N2335" i="33" s="1"/>
  <c r="M2335" i="33"/>
  <c r="L2255" i="33"/>
  <c r="N2255" i="33" s="1"/>
  <c r="M2255" i="33"/>
  <c r="L2191" i="33"/>
  <c r="N2191" i="33" s="1"/>
  <c r="M2191" i="33"/>
  <c r="L2111" i="33"/>
  <c r="N2111" i="33" s="1"/>
  <c r="M2111" i="33"/>
  <c r="L2015" i="33"/>
  <c r="N2015" i="33" s="1"/>
  <c r="M2015" i="33"/>
  <c r="L1935" i="33"/>
  <c r="N1935" i="33" s="1"/>
  <c r="M1935" i="33"/>
  <c r="L1871" i="33"/>
  <c r="N1871" i="33" s="1"/>
  <c r="M1871" i="33"/>
  <c r="L1791" i="33"/>
  <c r="N1791" i="33" s="1"/>
  <c r="M1791" i="33"/>
  <c r="L1695" i="33"/>
  <c r="N1695" i="33" s="1"/>
  <c r="M1695" i="33"/>
  <c r="L1599" i="33"/>
  <c r="N1599" i="33" s="1"/>
  <c r="M1599" i="33"/>
  <c r="L1519" i="33"/>
  <c r="N1519" i="33" s="1"/>
  <c r="M1519" i="33"/>
  <c r="L1439" i="33"/>
  <c r="N1439" i="33" s="1"/>
  <c r="M1439" i="33"/>
  <c r="L1343" i="33"/>
  <c r="N1343" i="33" s="1"/>
  <c r="M1343" i="33"/>
  <c r="L1279" i="33"/>
  <c r="N1279" i="33" s="1"/>
  <c r="M1279" i="33"/>
  <c r="L1199" i="33"/>
  <c r="N1199" i="33" s="1"/>
  <c r="M1199" i="33"/>
  <c r="L1135" i="33"/>
  <c r="N1135" i="33" s="1"/>
  <c r="M1135" i="33"/>
  <c r="L1055" i="33"/>
  <c r="N1055" i="33" s="1"/>
  <c r="M1055" i="33"/>
  <c r="L991" i="33"/>
  <c r="N991" i="33" s="1"/>
  <c r="M991" i="33"/>
  <c r="L911" i="33"/>
  <c r="N911" i="33" s="1"/>
  <c r="M911" i="33"/>
  <c r="L831" i="33"/>
  <c r="N831" i="33" s="1"/>
  <c r="M831" i="33"/>
  <c r="L751" i="33"/>
  <c r="N751" i="33" s="1"/>
  <c r="M751" i="33"/>
  <c r="L671" i="33"/>
  <c r="N671" i="33" s="1"/>
  <c r="M671" i="33"/>
  <c r="L591" i="33"/>
  <c r="N591" i="33" s="1"/>
  <c r="M591" i="33"/>
  <c r="L511" i="33"/>
  <c r="N511" i="33" s="1"/>
  <c r="M511" i="33"/>
  <c r="L431" i="33"/>
  <c r="N431" i="33" s="1"/>
  <c r="M431" i="33"/>
  <c r="L367" i="33"/>
  <c r="N367" i="33" s="1"/>
  <c r="M367" i="33"/>
  <c r="L271" i="33"/>
  <c r="N271" i="33" s="1"/>
  <c r="M271" i="33"/>
  <c r="L207" i="33"/>
  <c r="N207" i="33" s="1"/>
  <c r="M207" i="33"/>
  <c r="L143" i="33"/>
  <c r="N143" i="33" s="1"/>
  <c r="M143" i="33"/>
  <c r="L111" i="33"/>
  <c r="N111" i="33" s="1"/>
  <c r="M111" i="33"/>
  <c r="L47" i="33"/>
  <c r="N47" i="33" s="1"/>
  <c r="M47" i="33"/>
  <c r="L2958" i="33"/>
  <c r="N2958" i="33" s="1"/>
  <c r="M2958" i="33"/>
  <c r="L2878" i="33"/>
  <c r="N2878" i="33" s="1"/>
  <c r="M2878" i="33"/>
  <c r="L2798" i="33"/>
  <c r="N2798" i="33" s="1"/>
  <c r="M2798" i="33"/>
  <c r="L2718" i="33"/>
  <c r="N2718" i="33" s="1"/>
  <c r="M2718" i="33"/>
  <c r="L2638" i="33"/>
  <c r="N2638" i="33" s="1"/>
  <c r="M2638" i="33"/>
  <c r="L2558" i="33"/>
  <c r="N2558" i="33" s="1"/>
  <c r="M2558" i="33"/>
  <c r="L2478" i="33"/>
  <c r="N2478" i="33" s="1"/>
  <c r="M2478" i="33"/>
  <c r="L2382" i="33"/>
  <c r="N2382" i="33" s="1"/>
  <c r="M2382" i="33"/>
  <c r="L2286" i="33"/>
  <c r="N2286" i="33" s="1"/>
  <c r="M2286" i="33"/>
  <c r="L2206" i="33"/>
  <c r="N2206" i="33" s="1"/>
  <c r="M2206" i="33"/>
  <c r="L2158" i="33"/>
  <c r="N2158" i="33" s="1"/>
  <c r="M2158" i="33"/>
  <c r="L2078" i="33"/>
  <c r="N2078" i="33" s="1"/>
  <c r="M2078" i="33"/>
  <c r="L2014" i="33"/>
  <c r="N2014" i="33" s="1"/>
  <c r="M2014" i="33"/>
  <c r="L1934" i="33"/>
  <c r="N1934" i="33" s="1"/>
  <c r="M1934" i="33"/>
  <c r="L1854" i="33"/>
  <c r="N1854" i="33" s="1"/>
  <c r="M1854" i="33"/>
  <c r="L1790" i="33"/>
  <c r="N1790" i="33" s="1"/>
  <c r="M1790" i="33"/>
  <c r="L1710" i="33"/>
  <c r="N1710" i="33" s="1"/>
  <c r="M1710" i="33"/>
  <c r="L1630" i="33"/>
  <c r="N1630" i="33" s="1"/>
  <c r="M1630" i="33"/>
  <c r="L1550" i="33"/>
  <c r="N1550" i="33" s="1"/>
  <c r="M1550" i="33"/>
  <c r="L1470" i="33"/>
  <c r="N1470" i="33" s="1"/>
  <c r="M1470" i="33"/>
  <c r="L1422" i="33"/>
  <c r="N1422" i="33" s="1"/>
  <c r="M1422" i="33"/>
  <c r="L1342" i="33"/>
  <c r="N1342" i="33" s="1"/>
  <c r="M1342" i="33"/>
  <c r="L1278" i="33"/>
  <c r="N1278" i="33" s="1"/>
  <c r="M1278" i="33"/>
  <c r="L1198" i="33"/>
  <c r="N1198" i="33" s="1"/>
  <c r="M1198" i="33"/>
  <c r="L1118" i="33"/>
  <c r="N1118" i="33" s="1"/>
  <c r="M1118" i="33"/>
  <c r="L1054" i="33"/>
  <c r="N1054" i="33" s="1"/>
  <c r="M1054" i="33"/>
  <c r="L990" i="33"/>
  <c r="N990" i="33" s="1"/>
  <c r="M990" i="33"/>
  <c r="L926" i="33"/>
  <c r="N926" i="33" s="1"/>
  <c r="M926" i="33"/>
  <c r="L862" i="33"/>
  <c r="N862" i="33" s="1"/>
  <c r="M862" i="33"/>
  <c r="L798" i="33"/>
  <c r="N798" i="33" s="1"/>
  <c r="M798" i="33"/>
  <c r="L734" i="33"/>
  <c r="N734" i="33" s="1"/>
  <c r="M734" i="33"/>
  <c r="L670" i="33"/>
  <c r="N670" i="33" s="1"/>
  <c r="M670" i="33"/>
  <c r="L606" i="33"/>
  <c r="N606" i="33" s="1"/>
  <c r="M606" i="33"/>
  <c r="L542" i="33"/>
  <c r="N542" i="33" s="1"/>
  <c r="M542" i="33"/>
  <c r="L462" i="33"/>
  <c r="N462" i="33" s="1"/>
  <c r="M462" i="33"/>
  <c r="L398" i="33"/>
  <c r="N398" i="33" s="1"/>
  <c r="M398" i="33"/>
  <c r="L350" i="33"/>
  <c r="N350" i="33" s="1"/>
  <c r="M350" i="33"/>
  <c r="L286" i="33"/>
  <c r="N286" i="33" s="1"/>
  <c r="M286" i="33"/>
  <c r="L238" i="33"/>
  <c r="N238" i="33" s="1"/>
  <c r="M238" i="33"/>
  <c r="L190" i="33"/>
  <c r="N190" i="33" s="1"/>
  <c r="M190" i="33"/>
  <c r="L158" i="33"/>
  <c r="N158" i="33" s="1"/>
  <c r="M158" i="33"/>
  <c r="L126" i="33"/>
  <c r="N126" i="33" s="1"/>
  <c r="M126" i="33"/>
  <c r="L94" i="33"/>
  <c r="N94" i="33" s="1"/>
  <c r="M94" i="33"/>
  <c r="L14" i="33"/>
  <c r="N14" i="33" s="1"/>
  <c r="M14" i="33"/>
  <c r="L2973" i="33"/>
  <c r="N2973" i="33" s="1"/>
  <c r="M2973" i="33"/>
  <c r="L2909" i="33"/>
  <c r="N2909" i="33" s="1"/>
  <c r="M2909" i="33"/>
  <c r="L2861" i="33"/>
  <c r="N2861" i="33" s="1"/>
  <c r="M2861" i="33"/>
  <c r="L2813" i="33"/>
  <c r="N2813" i="33" s="1"/>
  <c r="M2813" i="33"/>
  <c r="L2749" i="33"/>
  <c r="N2749" i="33" s="1"/>
  <c r="M2749" i="33"/>
  <c r="L2685" i="33"/>
  <c r="N2685" i="33" s="1"/>
  <c r="M2685" i="33"/>
  <c r="L2621" i="33"/>
  <c r="N2621" i="33" s="1"/>
  <c r="M2621" i="33"/>
  <c r="L2557" i="33"/>
  <c r="N2557" i="33" s="1"/>
  <c r="M2557" i="33"/>
  <c r="L2493" i="33"/>
  <c r="N2493" i="33" s="1"/>
  <c r="M2493" i="33"/>
  <c r="L2429" i="33"/>
  <c r="N2429" i="33" s="1"/>
  <c r="M2429" i="33"/>
  <c r="L2365" i="33"/>
  <c r="N2365" i="33" s="1"/>
  <c r="M2365" i="33"/>
  <c r="L2301" i="33"/>
  <c r="N2301" i="33" s="1"/>
  <c r="M2301" i="33"/>
  <c r="L2237" i="33"/>
  <c r="N2237" i="33" s="1"/>
  <c r="M2237" i="33"/>
  <c r="L2189" i="33"/>
  <c r="N2189" i="33" s="1"/>
  <c r="M2189" i="33"/>
  <c r="L2125" i="33"/>
  <c r="N2125" i="33" s="1"/>
  <c r="M2125" i="33"/>
  <c r="L2061" i="33"/>
  <c r="N2061" i="33" s="1"/>
  <c r="M2061" i="33"/>
  <c r="L1997" i="33"/>
  <c r="N1997" i="33" s="1"/>
  <c r="M1997" i="33"/>
  <c r="L1949" i="33"/>
  <c r="N1949" i="33" s="1"/>
  <c r="M1949" i="33"/>
  <c r="L1901" i="33"/>
  <c r="N1901" i="33" s="1"/>
  <c r="M1901" i="33"/>
  <c r="L1837" i="33"/>
  <c r="N1837" i="33" s="1"/>
  <c r="M1837" i="33"/>
  <c r="L1773" i="33"/>
  <c r="N1773" i="33" s="1"/>
  <c r="M1773" i="33"/>
  <c r="L1709" i="33"/>
  <c r="N1709" i="33" s="1"/>
  <c r="M1709" i="33"/>
  <c r="L1645" i="33"/>
  <c r="N1645" i="33" s="1"/>
  <c r="M1645" i="33"/>
  <c r="L1597" i="33"/>
  <c r="N1597" i="33" s="1"/>
  <c r="M1597" i="33"/>
  <c r="L1533" i="33"/>
  <c r="N1533" i="33" s="1"/>
  <c r="M1533" i="33"/>
  <c r="L1469" i="33"/>
  <c r="N1469" i="33" s="1"/>
  <c r="M1469" i="33"/>
  <c r="L1405" i="33"/>
  <c r="N1405" i="33" s="1"/>
  <c r="M1405" i="33"/>
  <c r="L1341" i="33"/>
  <c r="N1341" i="33" s="1"/>
  <c r="M1341" i="33"/>
  <c r="L1261" i="33"/>
  <c r="N1261" i="33" s="1"/>
  <c r="M1261" i="33"/>
  <c r="L1197" i="33"/>
  <c r="N1197" i="33" s="1"/>
  <c r="M1197" i="33"/>
  <c r="L1133" i="33"/>
  <c r="N1133" i="33" s="1"/>
  <c r="M1133" i="33"/>
  <c r="L1069" i="33"/>
  <c r="N1069" i="33" s="1"/>
  <c r="M1069" i="33"/>
  <c r="L989" i="33"/>
  <c r="N989" i="33" s="1"/>
  <c r="M989" i="33"/>
  <c r="L925" i="33"/>
  <c r="N925" i="33" s="1"/>
  <c r="M925" i="33"/>
  <c r="L877" i="33"/>
  <c r="N877" i="33" s="1"/>
  <c r="M877" i="33"/>
  <c r="L813" i="33"/>
  <c r="N813" i="33" s="1"/>
  <c r="M813" i="33"/>
  <c r="L749" i="33"/>
  <c r="N749" i="33" s="1"/>
  <c r="M749" i="33"/>
  <c r="L669" i="33"/>
  <c r="N669" i="33" s="1"/>
  <c r="M669" i="33"/>
  <c r="L605" i="33"/>
  <c r="N605" i="33" s="1"/>
  <c r="M605" i="33"/>
  <c r="L557" i="33"/>
  <c r="N557" i="33" s="1"/>
  <c r="M557" i="33"/>
  <c r="L493" i="33"/>
  <c r="N493" i="33" s="1"/>
  <c r="M493" i="33"/>
  <c r="L429" i="33"/>
  <c r="N429" i="33" s="1"/>
  <c r="M429" i="33"/>
  <c r="L381" i="33"/>
  <c r="N381" i="33" s="1"/>
  <c r="M381" i="33"/>
  <c r="L317" i="33"/>
  <c r="N317" i="33" s="1"/>
  <c r="M317" i="33"/>
  <c r="L285" i="33"/>
  <c r="N285" i="33" s="1"/>
  <c r="M285" i="33"/>
  <c r="L221" i="33"/>
  <c r="N221" i="33" s="1"/>
  <c r="M221" i="33"/>
  <c r="L189" i="33"/>
  <c r="N189" i="33" s="1"/>
  <c r="M189" i="33"/>
  <c r="L157" i="33"/>
  <c r="N157" i="33" s="1"/>
  <c r="M157" i="33"/>
  <c r="L109" i="33"/>
  <c r="N109" i="33" s="1"/>
  <c r="M109" i="33"/>
  <c r="L77" i="33"/>
  <c r="N77" i="33" s="1"/>
  <c r="M77" i="33"/>
  <c r="L45" i="33"/>
  <c r="N45" i="33" s="1"/>
  <c r="M45" i="33"/>
  <c r="L2988" i="33"/>
  <c r="N2988" i="33" s="1"/>
  <c r="M2988" i="33"/>
  <c r="L2940" i="33"/>
  <c r="N2940" i="33" s="1"/>
  <c r="M2940" i="33"/>
  <c r="L2876" i="33"/>
  <c r="N2876" i="33" s="1"/>
  <c r="M2876" i="33"/>
  <c r="L2812" i="33"/>
  <c r="N2812" i="33" s="1"/>
  <c r="M2812" i="33"/>
  <c r="L2748" i="33"/>
  <c r="N2748" i="33" s="1"/>
  <c r="M2748" i="33"/>
  <c r="L2684" i="33"/>
  <c r="N2684" i="33" s="1"/>
  <c r="M2684" i="33"/>
  <c r="L2636" i="33"/>
  <c r="N2636" i="33" s="1"/>
  <c r="M2636" i="33"/>
  <c r="L2572" i="33"/>
  <c r="N2572" i="33" s="1"/>
  <c r="M2572" i="33"/>
  <c r="L2524" i="33"/>
  <c r="N2524" i="33" s="1"/>
  <c r="M2524" i="33"/>
  <c r="L2460" i="33"/>
  <c r="N2460" i="33" s="1"/>
  <c r="M2460" i="33"/>
  <c r="L2380" i="33"/>
  <c r="N2380" i="33" s="1"/>
  <c r="M2380" i="33"/>
  <c r="L2316" i="33"/>
  <c r="N2316" i="33" s="1"/>
  <c r="M2316" i="33"/>
  <c r="L2252" i="33"/>
  <c r="N2252" i="33" s="1"/>
  <c r="M2252" i="33"/>
  <c r="L2156" i="33"/>
  <c r="N2156" i="33" s="1"/>
  <c r="M2156" i="33"/>
  <c r="L2092" i="33"/>
  <c r="N2092" i="33" s="1"/>
  <c r="M2092" i="33"/>
  <c r="L2044" i="33"/>
  <c r="N2044" i="33" s="1"/>
  <c r="M2044" i="33"/>
  <c r="L1980" i="33"/>
  <c r="N1980" i="33" s="1"/>
  <c r="M1980" i="33"/>
  <c r="L1916" i="33"/>
  <c r="N1916" i="33" s="1"/>
  <c r="M1916" i="33"/>
  <c r="L1852" i="33"/>
  <c r="N1852" i="33" s="1"/>
  <c r="M1852" i="33"/>
  <c r="L1788" i="33"/>
  <c r="N1788" i="33" s="1"/>
  <c r="M1788" i="33"/>
  <c r="L1724" i="33"/>
  <c r="N1724" i="33" s="1"/>
  <c r="M1724" i="33"/>
  <c r="L1660" i="33"/>
  <c r="N1660" i="33" s="1"/>
  <c r="M1660" i="33"/>
  <c r="L1596" i="33"/>
  <c r="N1596" i="33" s="1"/>
  <c r="M1596" i="33"/>
  <c r="L1532" i="33"/>
  <c r="N1532" i="33" s="1"/>
  <c r="M1532" i="33"/>
  <c r="L1468" i="33"/>
  <c r="N1468" i="33" s="1"/>
  <c r="M1468" i="33"/>
  <c r="L1404" i="33"/>
  <c r="N1404" i="33" s="1"/>
  <c r="M1404" i="33"/>
  <c r="L1340" i="33"/>
  <c r="N1340" i="33" s="1"/>
  <c r="M1340" i="33"/>
  <c r="L1276" i="33"/>
  <c r="N1276" i="33" s="1"/>
  <c r="M1276" i="33"/>
  <c r="L1196" i="33"/>
  <c r="N1196" i="33" s="1"/>
  <c r="M1196" i="33"/>
  <c r="L1132" i="33"/>
  <c r="N1132" i="33" s="1"/>
  <c r="M1132" i="33"/>
  <c r="L1068" i="33"/>
  <c r="N1068" i="33" s="1"/>
  <c r="M1068" i="33"/>
  <c r="L1004" i="33"/>
  <c r="N1004" i="33" s="1"/>
  <c r="M1004" i="33"/>
  <c r="L940" i="33"/>
  <c r="N940" i="33" s="1"/>
  <c r="M940" i="33"/>
  <c r="L876" i="33"/>
  <c r="N876" i="33" s="1"/>
  <c r="M876" i="33"/>
  <c r="L812" i="33"/>
  <c r="N812" i="33" s="1"/>
  <c r="M812" i="33"/>
  <c r="L732" i="33"/>
  <c r="N732" i="33" s="1"/>
  <c r="M732" i="33"/>
  <c r="L652" i="33"/>
  <c r="N652" i="33" s="1"/>
  <c r="M652" i="33"/>
  <c r="L604" i="33"/>
  <c r="N604" i="33" s="1"/>
  <c r="M604" i="33"/>
  <c r="L540" i="33"/>
  <c r="N540" i="33" s="1"/>
  <c r="M540" i="33"/>
  <c r="L476" i="33"/>
  <c r="N476" i="33" s="1"/>
  <c r="M476" i="33"/>
  <c r="L396" i="33"/>
  <c r="N396" i="33" s="1"/>
  <c r="M396" i="33"/>
  <c r="L348" i="33"/>
  <c r="N348" i="33" s="1"/>
  <c r="M348" i="33"/>
  <c r="L300" i="33"/>
  <c r="N300" i="33" s="1"/>
  <c r="M300" i="33"/>
  <c r="L252" i="33"/>
  <c r="N252" i="33" s="1"/>
  <c r="M252" i="33"/>
  <c r="L236" i="33"/>
  <c r="N236" i="33" s="1"/>
  <c r="M236" i="33"/>
  <c r="L204" i="33"/>
  <c r="N204" i="33" s="1"/>
  <c r="M204" i="33"/>
  <c r="L172" i="33"/>
  <c r="N172" i="33" s="1"/>
  <c r="M172" i="33"/>
  <c r="L140" i="33"/>
  <c r="N140" i="33" s="1"/>
  <c r="M140" i="33"/>
  <c r="L108" i="33"/>
  <c r="N108" i="33" s="1"/>
  <c r="M108" i="33"/>
  <c r="L76" i="33"/>
  <c r="N76" i="33" s="1"/>
  <c r="M76" i="33"/>
  <c r="L12" i="33"/>
  <c r="N12" i="33" s="1"/>
  <c r="M12" i="33"/>
  <c r="L2939" i="33"/>
  <c r="N2939" i="33" s="1"/>
  <c r="M2939" i="33"/>
  <c r="L2907" i="33"/>
  <c r="N2907" i="33" s="1"/>
  <c r="M2907" i="33"/>
  <c r="L2827" i="33"/>
  <c r="N2827" i="33" s="1"/>
  <c r="M2827" i="33"/>
  <c r="L2763" i="33"/>
  <c r="N2763" i="33" s="1"/>
  <c r="M2763" i="33"/>
  <c r="L2699" i="33"/>
  <c r="N2699" i="33" s="1"/>
  <c r="M2699" i="33"/>
  <c r="L2635" i="33"/>
  <c r="N2635" i="33" s="1"/>
  <c r="M2635" i="33"/>
  <c r="L2571" i="33"/>
  <c r="N2571" i="33" s="1"/>
  <c r="M2571" i="33"/>
  <c r="L2507" i="33"/>
  <c r="N2507" i="33" s="1"/>
  <c r="M2507" i="33"/>
  <c r="L2427" i="33"/>
  <c r="N2427" i="33" s="1"/>
  <c r="M2427" i="33"/>
  <c r="L2363" i="33"/>
  <c r="N2363" i="33" s="1"/>
  <c r="M2363" i="33"/>
  <c r="L2299" i="33"/>
  <c r="N2299" i="33" s="1"/>
  <c r="M2299" i="33"/>
  <c r="L2251" i="33"/>
  <c r="N2251" i="33" s="1"/>
  <c r="M2251" i="33"/>
  <c r="L2203" i="33"/>
  <c r="N2203" i="33" s="1"/>
  <c r="M2203" i="33"/>
  <c r="L2139" i="33"/>
  <c r="N2139" i="33" s="1"/>
  <c r="M2139" i="33"/>
  <c r="L2075" i="33"/>
  <c r="N2075" i="33" s="1"/>
  <c r="M2075" i="33"/>
  <c r="L2011" i="33"/>
  <c r="N2011" i="33" s="1"/>
  <c r="M2011" i="33"/>
  <c r="L1947" i="33"/>
  <c r="N1947" i="33" s="1"/>
  <c r="M1947" i="33"/>
  <c r="L1883" i="33"/>
  <c r="N1883" i="33" s="1"/>
  <c r="M1883" i="33"/>
  <c r="L1803" i="33"/>
  <c r="N1803" i="33" s="1"/>
  <c r="M1803" i="33"/>
  <c r="L1739" i="33"/>
  <c r="N1739" i="33" s="1"/>
  <c r="M1739" i="33"/>
  <c r="L1659" i="33"/>
  <c r="N1659" i="33" s="1"/>
  <c r="M1659" i="33"/>
  <c r="L1595" i="33"/>
  <c r="N1595" i="33" s="1"/>
  <c r="M1595" i="33"/>
  <c r="L1547" i="33"/>
  <c r="N1547" i="33" s="1"/>
  <c r="M1547" i="33"/>
  <c r="L1483" i="33"/>
  <c r="N1483" i="33" s="1"/>
  <c r="M1483" i="33"/>
  <c r="L1403" i="33"/>
  <c r="N1403" i="33" s="1"/>
  <c r="M1403" i="33"/>
  <c r="L1339" i="33"/>
  <c r="N1339" i="33" s="1"/>
  <c r="M1339" i="33"/>
  <c r="L1259" i="33"/>
  <c r="N1259" i="33" s="1"/>
  <c r="M1259" i="33"/>
  <c r="L1195" i="33"/>
  <c r="N1195" i="33" s="1"/>
  <c r="M1195" i="33"/>
  <c r="L1131" i="33"/>
  <c r="N1131" i="33" s="1"/>
  <c r="M1131" i="33"/>
  <c r="L1067" i="33"/>
  <c r="N1067" i="33" s="1"/>
  <c r="M1067" i="33"/>
  <c r="L1003" i="33"/>
  <c r="N1003" i="33" s="1"/>
  <c r="M1003" i="33"/>
  <c r="L971" i="33"/>
  <c r="N971" i="33" s="1"/>
  <c r="M971" i="33"/>
  <c r="L907" i="33"/>
  <c r="N907" i="33" s="1"/>
  <c r="M907" i="33"/>
  <c r="L843" i="33"/>
  <c r="N843" i="33" s="1"/>
  <c r="M843" i="33"/>
  <c r="L795" i="33"/>
  <c r="N795" i="33" s="1"/>
  <c r="M795" i="33"/>
  <c r="L731" i="33"/>
  <c r="N731" i="33" s="1"/>
  <c r="M731" i="33"/>
  <c r="L667" i="33"/>
  <c r="N667" i="33" s="1"/>
  <c r="M667" i="33"/>
  <c r="L587" i="33"/>
  <c r="N587" i="33" s="1"/>
  <c r="M587" i="33"/>
  <c r="L539" i="33"/>
  <c r="N539" i="33" s="1"/>
  <c r="M539" i="33"/>
  <c r="L475" i="33"/>
  <c r="N475" i="33" s="1"/>
  <c r="M475" i="33"/>
  <c r="L411" i="33"/>
  <c r="N411" i="33" s="1"/>
  <c r="M411" i="33"/>
  <c r="L347" i="33"/>
  <c r="N347" i="33" s="1"/>
  <c r="M347" i="33"/>
  <c r="L283" i="33"/>
  <c r="N283" i="33" s="1"/>
  <c r="M283" i="33"/>
  <c r="L235" i="33"/>
  <c r="N235" i="33" s="1"/>
  <c r="M235" i="33"/>
  <c r="L187" i="33"/>
  <c r="N187" i="33" s="1"/>
  <c r="M187" i="33"/>
  <c r="L139" i="33"/>
  <c r="N139" i="33" s="1"/>
  <c r="M139" i="33"/>
  <c r="L107" i="33"/>
  <c r="N107" i="33" s="1"/>
  <c r="M107" i="33"/>
  <c r="L75" i="33"/>
  <c r="N75" i="33" s="1"/>
  <c r="M75" i="33"/>
  <c r="L43" i="33"/>
  <c r="N43" i="33" s="1"/>
  <c r="M43" i="33"/>
  <c r="L2954" i="33"/>
  <c r="N2954" i="33" s="1"/>
  <c r="M2954" i="33"/>
  <c r="L2890" i="33"/>
  <c r="N2890" i="33" s="1"/>
  <c r="M2890" i="33"/>
  <c r="L2826" i="33"/>
  <c r="N2826" i="33" s="1"/>
  <c r="M2826" i="33"/>
  <c r="L2762" i="33"/>
  <c r="N2762" i="33" s="1"/>
  <c r="M2762" i="33"/>
  <c r="L2698" i="33"/>
  <c r="N2698" i="33" s="1"/>
  <c r="M2698" i="33"/>
  <c r="L2634" i="33"/>
  <c r="N2634" i="33" s="1"/>
  <c r="M2634" i="33"/>
  <c r="L2570" i="33"/>
  <c r="N2570" i="33" s="1"/>
  <c r="M2570" i="33"/>
  <c r="L2506" i="33"/>
  <c r="N2506" i="33" s="1"/>
  <c r="M2506" i="33"/>
  <c r="L2442" i="33"/>
  <c r="N2442" i="33" s="1"/>
  <c r="M2442" i="33"/>
  <c r="L2378" i="33"/>
  <c r="N2378" i="33" s="1"/>
  <c r="M2378" i="33"/>
  <c r="L2314" i="33"/>
  <c r="N2314" i="33" s="1"/>
  <c r="M2314" i="33"/>
  <c r="L2250" i="33"/>
  <c r="N2250" i="33" s="1"/>
  <c r="M2250" i="33"/>
  <c r="L2170" i="33"/>
  <c r="N2170" i="33" s="1"/>
  <c r="M2170" i="33"/>
  <c r="L2090" i="33"/>
  <c r="N2090" i="33" s="1"/>
  <c r="M2090" i="33"/>
  <c r="L2042" i="33"/>
  <c r="N2042" i="33" s="1"/>
  <c r="M2042" i="33"/>
  <c r="L1978" i="33"/>
  <c r="N1978" i="33" s="1"/>
  <c r="M1978" i="33"/>
  <c r="L1930" i="33"/>
  <c r="N1930" i="33" s="1"/>
  <c r="M1930" i="33"/>
  <c r="L1866" i="33"/>
  <c r="N1866" i="33" s="1"/>
  <c r="M1866" i="33"/>
  <c r="L1818" i="33"/>
  <c r="N1818" i="33" s="1"/>
  <c r="M1818" i="33"/>
  <c r="L1754" i="33"/>
  <c r="N1754" i="33" s="1"/>
  <c r="M1754" i="33"/>
  <c r="L1690" i="33"/>
  <c r="N1690" i="33" s="1"/>
  <c r="M1690" i="33"/>
  <c r="L1626" i="33"/>
  <c r="N1626" i="33" s="1"/>
  <c r="M1626" i="33"/>
  <c r="L1562" i="33"/>
  <c r="N1562" i="33" s="1"/>
  <c r="M1562" i="33"/>
  <c r="L1498" i="33"/>
  <c r="N1498" i="33" s="1"/>
  <c r="M1498" i="33"/>
  <c r="L1434" i="33"/>
  <c r="N1434" i="33" s="1"/>
  <c r="M1434" i="33"/>
  <c r="L1386" i="33"/>
  <c r="N1386" i="33" s="1"/>
  <c r="M1386" i="33"/>
  <c r="L1322" i="33"/>
  <c r="N1322" i="33" s="1"/>
  <c r="M1322" i="33"/>
  <c r="L1258" i="33"/>
  <c r="N1258" i="33" s="1"/>
  <c r="M1258" i="33"/>
  <c r="L1194" i="33"/>
  <c r="N1194" i="33" s="1"/>
  <c r="M1194" i="33"/>
  <c r="L1130" i="33"/>
  <c r="N1130" i="33" s="1"/>
  <c r="M1130" i="33"/>
  <c r="L1066" i="33"/>
  <c r="N1066" i="33" s="1"/>
  <c r="M1066" i="33"/>
  <c r="L1002" i="33"/>
  <c r="N1002" i="33" s="1"/>
  <c r="M1002" i="33"/>
  <c r="L954" i="33"/>
  <c r="N954" i="33" s="1"/>
  <c r="M954" i="33"/>
  <c r="L890" i="33"/>
  <c r="N890" i="33" s="1"/>
  <c r="M890" i="33"/>
  <c r="L826" i="33"/>
  <c r="N826" i="33" s="1"/>
  <c r="M826" i="33"/>
  <c r="L746" i="33"/>
  <c r="N746" i="33" s="1"/>
  <c r="M746" i="33"/>
  <c r="L682" i="33"/>
  <c r="N682" i="33" s="1"/>
  <c r="M682" i="33"/>
  <c r="L650" i="33"/>
  <c r="N650" i="33" s="1"/>
  <c r="M650" i="33"/>
  <c r="L602" i="33"/>
  <c r="N602" i="33" s="1"/>
  <c r="M602" i="33"/>
  <c r="L522" i="33"/>
  <c r="N522" i="33" s="1"/>
  <c r="M522" i="33"/>
  <c r="L474" i="33"/>
  <c r="N474" i="33" s="1"/>
  <c r="M474" i="33"/>
  <c r="L426" i="33"/>
  <c r="N426" i="33" s="1"/>
  <c r="M426" i="33"/>
  <c r="L362" i="33"/>
  <c r="N362" i="33" s="1"/>
  <c r="M362" i="33"/>
  <c r="L314" i="33"/>
  <c r="N314" i="33" s="1"/>
  <c r="M314" i="33"/>
  <c r="L250" i="33"/>
  <c r="N250" i="33" s="1"/>
  <c r="M250" i="33"/>
  <c r="L202" i="33"/>
  <c r="N202" i="33" s="1"/>
  <c r="M202" i="33"/>
  <c r="L154" i="33"/>
  <c r="N154" i="33" s="1"/>
  <c r="M154" i="33"/>
  <c r="L106" i="33"/>
  <c r="N106" i="33" s="1"/>
  <c r="M106" i="33"/>
  <c r="L42" i="33"/>
  <c r="N42" i="33" s="1"/>
  <c r="M42" i="33"/>
  <c r="L2969" i="33"/>
  <c r="N2969" i="33" s="1"/>
  <c r="M2969" i="33"/>
  <c r="L2905" i="33"/>
  <c r="N2905" i="33" s="1"/>
  <c r="M2905" i="33"/>
  <c r="L2825" i="33"/>
  <c r="N2825" i="33" s="1"/>
  <c r="M2825" i="33"/>
  <c r="L2761" i="33"/>
  <c r="N2761" i="33" s="1"/>
  <c r="M2761" i="33"/>
  <c r="L2697" i="33"/>
  <c r="N2697" i="33" s="1"/>
  <c r="M2697" i="33"/>
  <c r="L2633" i="33"/>
  <c r="N2633" i="33" s="1"/>
  <c r="M2633" i="33"/>
  <c r="L2537" i="33"/>
  <c r="N2537" i="33" s="1"/>
  <c r="M2537" i="33"/>
  <c r="L2457" i="33"/>
  <c r="N2457" i="33" s="1"/>
  <c r="M2457" i="33"/>
  <c r="L2393" i="33"/>
  <c r="N2393" i="33" s="1"/>
  <c r="M2393" i="33"/>
  <c r="L2329" i="33"/>
  <c r="N2329" i="33" s="1"/>
  <c r="M2329" i="33"/>
  <c r="L2249" i="33"/>
  <c r="N2249" i="33" s="1"/>
  <c r="M2249" i="33"/>
  <c r="L2105" i="33"/>
  <c r="N2105" i="33" s="1"/>
  <c r="M2105" i="33"/>
  <c r="L2025" i="33"/>
  <c r="N2025" i="33" s="1"/>
  <c r="M2025" i="33"/>
  <c r="L1945" i="33"/>
  <c r="N1945" i="33" s="1"/>
  <c r="M1945" i="33"/>
  <c r="L1881" i="33"/>
  <c r="N1881" i="33" s="1"/>
  <c r="M1881" i="33"/>
  <c r="L1817" i="33"/>
  <c r="N1817" i="33" s="1"/>
  <c r="M1817" i="33"/>
  <c r="L1737" i="33"/>
  <c r="N1737" i="33" s="1"/>
  <c r="M1737" i="33"/>
  <c r="L1641" i="33"/>
  <c r="N1641" i="33" s="1"/>
  <c r="M1641" i="33"/>
  <c r="L1561" i="33"/>
  <c r="N1561" i="33" s="1"/>
  <c r="M1561" i="33"/>
  <c r="L1513" i="33"/>
  <c r="N1513" i="33" s="1"/>
  <c r="M1513" i="33"/>
  <c r="L1433" i="33"/>
  <c r="N1433" i="33" s="1"/>
  <c r="M1433" i="33"/>
  <c r="L1353" i="33"/>
  <c r="N1353" i="33" s="1"/>
  <c r="M1353" i="33"/>
  <c r="L1273" i="33"/>
  <c r="N1273" i="33" s="1"/>
  <c r="M1273" i="33"/>
  <c r="L1193" i="33"/>
  <c r="N1193" i="33" s="1"/>
  <c r="M1193" i="33"/>
  <c r="L1113" i="33"/>
  <c r="N1113" i="33" s="1"/>
  <c r="M1113" i="33"/>
  <c r="L1033" i="33"/>
  <c r="N1033" i="33" s="1"/>
  <c r="M1033" i="33"/>
  <c r="L953" i="33"/>
  <c r="N953" i="33" s="1"/>
  <c r="M953" i="33"/>
  <c r="L841" i="33"/>
  <c r="N841" i="33" s="1"/>
  <c r="M841" i="33"/>
  <c r="L761" i="33"/>
  <c r="N761" i="33" s="1"/>
  <c r="M761" i="33"/>
  <c r="L681" i="33"/>
  <c r="N681" i="33" s="1"/>
  <c r="M681" i="33"/>
  <c r="L601" i="33"/>
  <c r="N601" i="33" s="1"/>
  <c r="M601" i="33"/>
  <c r="L521" i="33"/>
  <c r="N521" i="33" s="1"/>
  <c r="M521" i="33"/>
  <c r="L457" i="33"/>
  <c r="N457" i="33" s="1"/>
  <c r="M457" i="33"/>
  <c r="L377" i="33"/>
  <c r="N377" i="33" s="1"/>
  <c r="M377" i="33"/>
  <c r="L297" i="33"/>
  <c r="N297" i="33" s="1"/>
  <c r="M297" i="33"/>
  <c r="L233" i="33"/>
  <c r="N233" i="33" s="1"/>
  <c r="M233" i="33"/>
  <c r="L169" i="33"/>
  <c r="N169" i="33" s="1"/>
  <c r="M169" i="33"/>
  <c r="L137" i="33"/>
  <c r="N137" i="33" s="1"/>
  <c r="M137" i="33"/>
  <c r="L105" i="33"/>
  <c r="N105" i="33" s="1"/>
  <c r="M105" i="33"/>
  <c r="L25" i="33"/>
  <c r="N25" i="33" s="1"/>
  <c r="M25" i="33"/>
  <c r="L2920" i="33"/>
  <c r="N2920" i="33" s="1"/>
  <c r="M2920" i="33"/>
  <c r="L2840" i="33"/>
  <c r="N2840" i="33" s="1"/>
  <c r="M2840" i="33"/>
  <c r="L2760" i="33"/>
  <c r="N2760" i="33" s="1"/>
  <c r="M2760" i="33"/>
  <c r="L2680" i="33"/>
  <c r="N2680" i="33" s="1"/>
  <c r="M2680" i="33"/>
  <c r="L2600" i="33"/>
  <c r="N2600" i="33" s="1"/>
  <c r="M2600" i="33"/>
  <c r="L2504" i="33"/>
  <c r="N2504" i="33" s="1"/>
  <c r="M2504" i="33"/>
  <c r="L2440" i="33"/>
  <c r="N2440" i="33" s="1"/>
  <c r="M2440" i="33"/>
  <c r="L2360" i="33"/>
  <c r="N2360" i="33" s="1"/>
  <c r="M2360" i="33"/>
  <c r="L2280" i="33"/>
  <c r="N2280" i="33" s="1"/>
  <c r="M2280" i="33"/>
  <c r="L2168" i="33"/>
  <c r="N2168" i="33" s="1"/>
  <c r="M2168" i="33"/>
  <c r="L2104" i="33"/>
  <c r="N2104" i="33" s="1"/>
  <c r="M2104" i="33"/>
  <c r="L2040" i="33"/>
  <c r="N2040" i="33" s="1"/>
  <c r="M2040" i="33"/>
  <c r="L1960" i="33"/>
  <c r="N1960" i="33" s="1"/>
  <c r="M1960" i="33"/>
  <c r="L1880" i="33"/>
  <c r="N1880" i="33" s="1"/>
  <c r="M1880" i="33"/>
  <c r="L1800" i="33"/>
  <c r="N1800" i="33" s="1"/>
  <c r="M1800" i="33"/>
  <c r="L1720" i="33"/>
  <c r="N1720" i="33" s="1"/>
  <c r="M1720" i="33"/>
  <c r="L1640" i="33"/>
  <c r="N1640" i="33" s="1"/>
  <c r="M1640" i="33"/>
  <c r="L1560" i="33"/>
  <c r="N1560" i="33" s="1"/>
  <c r="M1560" i="33"/>
  <c r="L1480" i="33"/>
  <c r="N1480" i="33" s="1"/>
  <c r="M1480" i="33"/>
  <c r="L1400" i="33"/>
  <c r="N1400" i="33" s="1"/>
  <c r="M1400" i="33"/>
  <c r="L1320" i="33"/>
  <c r="N1320" i="33" s="1"/>
  <c r="M1320" i="33"/>
  <c r="L1240" i="33"/>
  <c r="N1240" i="33" s="1"/>
  <c r="M1240" i="33"/>
  <c r="L1160" i="33"/>
  <c r="N1160" i="33" s="1"/>
  <c r="M1160" i="33"/>
  <c r="L1080" i="33"/>
  <c r="N1080" i="33" s="1"/>
  <c r="M1080" i="33"/>
  <c r="L984" i="33"/>
  <c r="N984" i="33" s="1"/>
  <c r="M984" i="33"/>
  <c r="L904" i="33"/>
  <c r="N904" i="33" s="1"/>
  <c r="M904" i="33"/>
  <c r="L824" i="33"/>
  <c r="N824" i="33" s="1"/>
  <c r="M824" i="33"/>
  <c r="L760" i="33"/>
  <c r="N760" i="33" s="1"/>
  <c r="M760" i="33"/>
  <c r="L680" i="33"/>
  <c r="N680" i="33" s="1"/>
  <c r="M680" i="33"/>
  <c r="L600" i="33"/>
  <c r="N600" i="33" s="1"/>
  <c r="M600" i="33"/>
  <c r="L536" i="33"/>
  <c r="N536" i="33" s="1"/>
  <c r="M536" i="33"/>
  <c r="L472" i="33"/>
  <c r="N472" i="33" s="1"/>
  <c r="M472" i="33"/>
  <c r="L424" i="33"/>
  <c r="N424" i="33" s="1"/>
  <c r="M424" i="33"/>
  <c r="L344" i="33"/>
  <c r="N344" i="33" s="1"/>
  <c r="M344" i="33"/>
  <c r="L280" i="33"/>
  <c r="N280" i="33" s="1"/>
  <c r="M280" i="33"/>
  <c r="L248" i="33"/>
  <c r="N248" i="33" s="1"/>
  <c r="M248" i="33"/>
  <c r="L216" i="33"/>
  <c r="N216" i="33" s="1"/>
  <c r="M216" i="33"/>
  <c r="L184" i="33"/>
  <c r="N184" i="33" s="1"/>
  <c r="M184" i="33"/>
  <c r="L152" i="33"/>
  <c r="N152" i="33" s="1"/>
  <c r="M152" i="33"/>
  <c r="L120" i="33"/>
  <c r="N120" i="33" s="1"/>
  <c r="M120" i="33"/>
  <c r="L88" i="33"/>
  <c r="N88" i="33" s="1"/>
  <c r="M88" i="33"/>
  <c r="L24" i="33"/>
  <c r="N24" i="33" s="1"/>
  <c r="M24" i="33"/>
  <c r="L2998" i="33"/>
  <c r="N2998" i="33" s="1"/>
  <c r="M2998" i="33"/>
  <c r="L2982" i="33"/>
  <c r="N2982" i="33" s="1"/>
  <c r="M2982" i="33"/>
  <c r="L2966" i="33"/>
  <c r="N2966" i="33" s="1"/>
  <c r="M2966" i="33"/>
  <c r="L2950" i="33"/>
  <c r="N2950" i="33" s="1"/>
  <c r="M2950" i="33"/>
  <c r="L2934" i="33"/>
  <c r="N2934" i="33" s="1"/>
  <c r="M2934" i="33"/>
  <c r="L2918" i="33"/>
  <c r="N2918" i="33" s="1"/>
  <c r="M2918" i="33"/>
  <c r="L2902" i="33"/>
  <c r="N2902" i="33" s="1"/>
  <c r="M2902" i="33"/>
  <c r="L2886" i="33"/>
  <c r="N2886" i="33" s="1"/>
  <c r="M2886" i="33"/>
  <c r="L2870" i="33"/>
  <c r="N2870" i="33" s="1"/>
  <c r="M2870" i="33"/>
  <c r="L2854" i="33"/>
  <c r="N2854" i="33" s="1"/>
  <c r="M2854" i="33"/>
  <c r="L2838" i="33"/>
  <c r="N2838" i="33" s="1"/>
  <c r="M2838" i="33"/>
  <c r="L2822" i="33"/>
  <c r="N2822" i="33" s="1"/>
  <c r="M2822" i="33"/>
  <c r="L2806" i="33"/>
  <c r="N2806" i="33" s="1"/>
  <c r="M2806" i="33"/>
  <c r="L2790" i="33"/>
  <c r="N2790" i="33" s="1"/>
  <c r="M2790" i="33"/>
  <c r="L2774" i="33"/>
  <c r="N2774" i="33" s="1"/>
  <c r="M2774" i="33"/>
  <c r="L2758" i="33"/>
  <c r="N2758" i="33" s="1"/>
  <c r="M2758" i="33"/>
  <c r="L2742" i="33"/>
  <c r="N2742" i="33" s="1"/>
  <c r="M2742" i="33"/>
  <c r="L2726" i="33"/>
  <c r="N2726" i="33" s="1"/>
  <c r="M2726" i="33"/>
  <c r="L2710" i="33"/>
  <c r="N2710" i="33" s="1"/>
  <c r="M2710" i="33"/>
  <c r="L2694" i="33"/>
  <c r="N2694" i="33" s="1"/>
  <c r="M2694" i="33"/>
  <c r="L2678" i="33"/>
  <c r="N2678" i="33" s="1"/>
  <c r="M2678" i="33"/>
  <c r="L2662" i="33"/>
  <c r="N2662" i="33" s="1"/>
  <c r="M2662" i="33"/>
  <c r="L2646" i="33"/>
  <c r="N2646" i="33" s="1"/>
  <c r="M2646" i="33"/>
  <c r="L2630" i="33"/>
  <c r="N2630" i="33" s="1"/>
  <c r="M2630" i="33"/>
  <c r="L2614" i="33"/>
  <c r="N2614" i="33" s="1"/>
  <c r="M2614" i="33"/>
  <c r="L2598" i="33"/>
  <c r="N2598" i="33" s="1"/>
  <c r="M2598" i="33"/>
  <c r="L2582" i="33"/>
  <c r="N2582" i="33" s="1"/>
  <c r="M2582" i="33"/>
  <c r="L2566" i="33"/>
  <c r="N2566" i="33" s="1"/>
  <c r="M2566" i="33"/>
  <c r="L2550" i="33"/>
  <c r="N2550" i="33" s="1"/>
  <c r="M2550" i="33"/>
  <c r="L2534" i="33"/>
  <c r="N2534" i="33" s="1"/>
  <c r="M2534" i="33"/>
  <c r="L2518" i="33"/>
  <c r="N2518" i="33" s="1"/>
  <c r="M2518" i="33"/>
  <c r="L2502" i="33"/>
  <c r="N2502" i="33" s="1"/>
  <c r="M2502" i="33"/>
  <c r="L2486" i="33"/>
  <c r="N2486" i="33" s="1"/>
  <c r="M2486" i="33"/>
  <c r="L2470" i="33"/>
  <c r="N2470" i="33" s="1"/>
  <c r="M2470" i="33"/>
  <c r="L2454" i="33"/>
  <c r="N2454" i="33" s="1"/>
  <c r="M2454" i="33"/>
  <c r="L2438" i="33"/>
  <c r="N2438" i="33" s="1"/>
  <c r="M2438" i="33"/>
  <c r="L2422" i="33"/>
  <c r="N2422" i="33" s="1"/>
  <c r="M2422" i="33"/>
  <c r="L2406" i="33"/>
  <c r="N2406" i="33" s="1"/>
  <c r="M2406" i="33"/>
  <c r="L2390" i="33"/>
  <c r="N2390" i="33" s="1"/>
  <c r="M2390" i="33"/>
  <c r="L2374" i="33"/>
  <c r="N2374" i="33" s="1"/>
  <c r="M2374" i="33"/>
  <c r="L2358" i="33"/>
  <c r="N2358" i="33" s="1"/>
  <c r="M2358" i="33"/>
  <c r="L2342" i="33"/>
  <c r="N2342" i="33" s="1"/>
  <c r="M2342" i="33"/>
  <c r="L2326" i="33"/>
  <c r="N2326" i="33" s="1"/>
  <c r="M2326" i="33"/>
  <c r="L2310" i="33"/>
  <c r="N2310" i="33" s="1"/>
  <c r="M2310" i="33"/>
  <c r="L2294" i="33"/>
  <c r="N2294" i="33" s="1"/>
  <c r="M2294" i="33"/>
  <c r="L2278" i="33"/>
  <c r="N2278" i="33" s="1"/>
  <c r="M2278" i="33"/>
  <c r="L2262" i="33"/>
  <c r="N2262" i="33" s="1"/>
  <c r="M2262" i="33"/>
  <c r="L2246" i="33"/>
  <c r="N2246" i="33" s="1"/>
  <c r="M2246" i="33"/>
  <c r="L2230" i="33"/>
  <c r="N2230" i="33" s="1"/>
  <c r="M2230" i="33"/>
  <c r="L2214" i="33"/>
  <c r="N2214" i="33" s="1"/>
  <c r="M2214" i="33"/>
  <c r="L2198" i="33"/>
  <c r="N2198" i="33" s="1"/>
  <c r="M2198" i="33"/>
  <c r="L2182" i="33"/>
  <c r="N2182" i="33" s="1"/>
  <c r="M2182" i="33"/>
  <c r="L2166" i="33"/>
  <c r="N2166" i="33" s="1"/>
  <c r="M2166" i="33"/>
  <c r="L2150" i="33"/>
  <c r="N2150" i="33" s="1"/>
  <c r="M2150" i="33"/>
  <c r="L2134" i="33"/>
  <c r="N2134" i="33" s="1"/>
  <c r="M2134" i="33"/>
  <c r="L2118" i="33"/>
  <c r="N2118" i="33" s="1"/>
  <c r="M2118" i="33"/>
  <c r="L2102" i="33"/>
  <c r="N2102" i="33" s="1"/>
  <c r="M2102" i="33"/>
  <c r="L2086" i="33"/>
  <c r="N2086" i="33" s="1"/>
  <c r="M2086" i="33"/>
  <c r="L2070" i="33"/>
  <c r="N2070" i="33" s="1"/>
  <c r="M2070" i="33"/>
  <c r="L2054" i="33"/>
  <c r="N2054" i="33" s="1"/>
  <c r="M2054" i="33"/>
  <c r="L2038" i="33"/>
  <c r="N2038" i="33" s="1"/>
  <c r="M2038" i="33"/>
  <c r="L2022" i="33"/>
  <c r="N2022" i="33" s="1"/>
  <c r="M2022" i="33"/>
  <c r="L2006" i="33"/>
  <c r="N2006" i="33" s="1"/>
  <c r="M2006" i="33"/>
  <c r="L1990" i="33"/>
  <c r="N1990" i="33" s="1"/>
  <c r="M1990" i="33"/>
  <c r="L1974" i="33"/>
  <c r="N1974" i="33" s="1"/>
  <c r="M1974" i="33"/>
  <c r="L1958" i="33"/>
  <c r="N1958" i="33" s="1"/>
  <c r="M1958" i="33"/>
  <c r="L1942" i="33"/>
  <c r="N1942" i="33" s="1"/>
  <c r="M1942" i="33"/>
  <c r="L1926" i="33"/>
  <c r="N1926" i="33" s="1"/>
  <c r="M1926" i="33"/>
  <c r="L1910" i="33"/>
  <c r="N1910" i="33" s="1"/>
  <c r="M1910" i="33"/>
  <c r="L1894" i="33"/>
  <c r="N1894" i="33" s="1"/>
  <c r="M1894" i="33"/>
  <c r="L1878" i="33"/>
  <c r="N1878" i="33" s="1"/>
  <c r="M1878" i="33"/>
  <c r="L1862" i="33"/>
  <c r="N1862" i="33" s="1"/>
  <c r="M1862" i="33"/>
  <c r="L1846" i="33"/>
  <c r="N1846" i="33" s="1"/>
  <c r="M1846" i="33"/>
  <c r="L1830" i="33"/>
  <c r="N1830" i="33" s="1"/>
  <c r="M1830" i="33"/>
  <c r="L1814" i="33"/>
  <c r="N1814" i="33" s="1"/>
  <c r="M1814" i="33"/>
  <c r="L1798" i="33"/>
  <c r="N1798" i="33" s="1"/>
  <c r="M1798" i="33"/>
  <c r="L1782" i="33"/>
  <c r="N1782" i="33" s="1"/>
  <c r="M1782" i="33"/>
  <c r="L1766" i="33"/>
  <c r="N1766" i="33" s="1"/>
  <c r="M1766" i="33"/>
  <c r="L1750" i="33"/>
  <c r="N1750" i="33" s="1"/>
  <c r="M1750" i="33"/>
  <c r="L1734" i="33"/>
  <c r="N1734" i="33" s="1"/>
  <c r="M1734" i="33"/>
  <c r="L1718" i="33"/>
  <c r="N1718" i="33" s="1"/>
  <c r="M1718" i="33"/>
  <c r="L1702" i="33"/>
  <c r="N1702" i="33" s="1"/>
  <c r="M1702" i="33"/>
  <c r="L1686" i="33"/>
  <c r="N1686" i="33" s="1"/>
  <c r="M1686" i="33"/>
  <c r="L1670" i="33"/>
  <c r="N1670" i="33" s="1"/>
  <c r="M1670" i="33"/>
  <c r="L1654" i="33"/>
  <c r="N1654" i="33" s="1"/>
  <c r="M1654" i="33"/>
  <c r="L1638" i="33"/>
  <c r="N1638" i="33" s="1"/>
  <c r="M1638" i="33"/>
  <c r="L1622" i="33"/>
  <c r="N1622" i="33" s="1"/>
  <c r="M1622" i="33"/>
  <c r="L1606" i="33"/>
  <c r="N1606" i="33" s="1"/>
  <c r="M1606" i="33"/>
  <c r="L1590" i="33"/>
  <c r="N1590" i="33" s="1"/>
  <c r="M1590" i="33"/>
  <c r="L1574" i="33"/>
  <c r="N1574" i="33" s="1"/>
  <c r="M1574" i="33"/>
  <c r="L1558" i="33"/>
  <c r="N1558" i="33" s="1"/>
  <c r="M1558" i="33"/>
  <c r="L1542" i="33"/>
  <c r="N1542" i="33" s="1"/>
  <c r="M1542" i="33"/>
  <c r="L1526" i="33"/>
  <c r="N1526" i="33" s="1"/>
  <c r="M1526" i="33"/>
  <c r="L1510" i="33"/>
  <c r="N1510" i="33" s="1"/>
  <c r="M1510" i="33"/>
  <c r="L1494" i="33"/>
  <c r="N1494" i="33" s="1"/>
  <c r="M1494" i="33"/>
  <c r="L1478" i="33"/>
  <c r="N1478" i="33" s="1"/>
  <c r="M1478" i="33"/>
  <c r="L1462" i="33"/>
  <c r="N1462" i="33" s="1"/>
  <c r="M1462" i="33"/>
  <c r="L1446" i="33"/>
  <c r="N1446" i="33" s="1"/>
  <c r="M1446" i="33"/>
  <c r="L1430" i="33"/>
  <c r="N1430" i="33" s="1"/>
  <c r="M1430" i="33"/>
  <c r="L1414" i="33"/>
  <c r="N1414" i="33" s="1"/>
  <c r="M1414" i="33"/>
  <c r="L1398" i="33"/>
  <c r="N1398" i="33" s="1"/>
  <c r="M1398" i="33"/>
  <c r="L1382" i="33"/>
  <c r="N1382" i="33" s="1"/>
  <c r="M1382" i="33"/>
  <c r="L1366" i="33"/>
  <c r="N1366" i="33" s="1"/>
  <c r="M1366" i="33"/>
  <c r="L1350" i="33"/>
  <c r="N1350" i="33" s="1"/>
  <c r="M1350" i="33"/>
  <c r="L1334" i="33"/>
  <c r="N1334" i="33" s="1"/>
  <c r="M1334" i="33"/>
  <c r="L1318" i="33"/>
  <c r="N1318" i="33" s="1"/>
  <c r="M1318" i="33"/>
  <c r="L1302" i="33"/>
  <c r="N1302" i="33" s="1"/>
  <c r="M1302" i="33"/>
  <c r="L1286" i="33"/>
  <c r="N1286" i="33" s="1"/>
  <c r="M1286" i="33"/>
  <c r="L1270" i="33"/>
  <c r="N1270" i="33" s="1"/>
  <c r="M1270" i="33"/>
  <c r="L1254" i="33"/>
  <c r="N1254" i="33" s="1"/>
  <c r="M1254" i="33"/>
  <c r="L1238" i="33"/>
  <c r="N1238" i="33" s="1"/>
  <c r="M1238" i="33"/>
  <c r="L1222" i="33"/>
  <c r="N1222" i="33" s="1"/>
  <c r="M1222" i="33"/>
  <c r="L1206" i="33"/>
  <c r="N1206" i="33" s="1"/>
  <c r="M1206" i="33"/>
  <c r="L1190" i="33"/>
  <c r="N1190" i="33" s="1"/>
  <c r="M1190" i="33"/>
  <c r="L1174" i="33"/>
  <c r="N1174" i="33" s="1"/>
  <c r="M1174" i="33"/>
  <c r="L1158" i="33"/>
  <c r="N1158" i="33" s="1"/>
  <c r="M1158" i="33"/>
  <c r="L1142" i="33"/>
  <c r="N1142" i="33" s="1"/>
  <c r="M1142" i="33"/>
  <c r="L1126" i="33"/>
  <c r="N1126" i="33" s="1"/>
  <c r="M1126" i="33"/>
  <c r="L1110" i="33"/>
  <c r="N1110" i="33" s="1"/>
  <c r="M1110" i="33"/>
  <c r="L1094" i="33"/>
  <c r="N1094" i="33" s="1"/>
  <c r="M1094" i="33"/>
  <c r="L1078" i="33"/>
  <c r="N1078" i="33" s="1"/>
  <c r="M1078" i="33"/>
  <c r="L1062" i="33"/>
  <c r="N1062" i="33" s="1"/>
  <c r="M1062" i="33"/>
  <c r="L1046" i="33"/>
  <c r="N1046" i="33" s="1"/>
  <c r="M1046" i="33"/>
  <c r="L1030" i="33"/>
  <c r="N1030" i="33" s="1"/>
  <c r="M1030" i="33"/>
  <c r="L1014" i="33"/>
  <c r="N1014" i="33" s="1"/>
  <c r="M1014" i="33"/>
  <c r="L998" i="33"/>
  <c r="N998" i="33" s="1"/>
  <c r="M998" i="33"/>
  <c r="L982" i="33"/>
  <c r="N982" i="33" s="1"/>
  <c r="M982" i="33"/>
  <c r="L966" i="33"/>
  <c r="N966" i="33" s="1"/>
  <c r="M966" i="33"/>
  <c r="L950" i="33"/>
  <c r="N950" i="33" s="1"/>
  <c r="M950" i="33"/>
  <c r="L934" i="33"/>
  <c r="N934" i="33" s="1"/>
  <c r="M934" i="33"/>
  <c r="L918" i="33"/>
  <c r="N918" i="33" s="1"/>
  <c r="M918" i="33"/>
  <c r="L902" i="33"/>
  <c r="N902" i="33" s="1"/>
  <c r="M902" i="33"/>
  <c r="L886" i="33"/>
  <c r="N886" i="33" s="1"/>
  <c r="M886" i="33"/>
  <c r="L870" i="33"/>
  <c r="N870" i="33" s="1"/>
  <c r="M870" i="33"/>
  <c r="L854" i="33"/>
  <c r="N854" i="33" s="1"/>
  <c r="M854" i="33"/>
  <c r="L838" i="33"/>
  <c r="N838" i="33" s="1"/>
  <c r="M838" i="33"/>
  <c r="L822" i="33"/>
  <c r="N822" i="33" s="1"/>
  <c r="M822" i="33"/>
  <c r="L806" i="33"/>
  <c r="N806" i="33" s="1"/>
  <c r="M806" i="33"/>
  <c r="L790" i="33"/>
  <c r="N790" i="33" s="1"/>
  <c r="M790" i="33"/>
  <c r="L774" i="33"/>
  <c r="N774" i="33" s="1"/>
  <c r="M774" i="33"/>
  <c r="L758" i="33"/>
  <c r="N758" i="33" s="1"/>
  <c r="M758" i="33"/>
  <c r="L742" i="33"/>
  <c r="N742" i="33" s="1"/>
  <c r="M742" i="33"/>
  <c r="L726" i="33"/>
  <c r="N726" i="33" s="1"/>
  <c r="M726" i="33"/>
  <c r="L710" i="33"/>
  <c r="N710" i="33" s="1"/>
  <c r="M710" i="33"/>
  <c r="L694" i="33"/>
  <c r="N694" i="33" s="1"/>
  <c r="M694" i="33"/>
  <c r="L678" i="33"/>
  <c r="N678" i="33" s="1"/>
  <c r="M678" i="33"/>
  <c r="L662" i="33"/>
  <c r="N662" i="33" s="1"/>
  <c r="M662" i="33"/>
  <c r="L646" i="33"/>
  <c r="N646" i="33" s="1"/>
  <c r="M646" i="33"/>
  <c r="L630" i="33"/>
  <c r="N630" i="33" s="1"/>
  <c r="M630" i="33"/>
  <c r="L614" i="33"/>
  <c r="N614" i="33" s="1"/>
  <c r="M614" i="33"/>
  <c r="L598" i="33"/>
  <c r="N598" i="33" s="1"/>
  <c r="M598" i="33"/>
  <c r="L582" i="33"/>
  <c r="N582" i="33" s="1"/>
  <c r="M582" i="33"/>
  <c r="L566" i="33"/>
  <c r="N566" i="33" s="1"/>
  <c r="M566" i="33"/>
  <c r="L550" i="33"/>
  <c r="N550" i="33" s="1"/>
  <c r="M550" i="33"/>
  <c r="L534" i="33"/>
  <c r="N534" i="33" s="1"/>
  <c r="M534" i="33"/>
  <c r="L518" i="33"/>
  <c r="N518" i="33" s="1"/>
  <c r="M518" i="33"/>
  <c r="L502" i="33"/>
  <c r="N502" i="33" s="1"/>
  <c r="M502" i="33"/>
  <c r="L486" i="33"/>
  <c r="N486" i="33" s="1"/>
  <c r="M486" i="33"/>
  <c r="L470" i="33"/>
  <c r="N470" i="33" s="1"/>
  <c r="M470" i="33"/>
  <c r="L454" i="33"/>
  <c r="N454" i="33" s="1"/>
  <c r="M454" i="33"/>
  <c r="L438" i="33"/>
  <c r="N438" i="33" s="1"/>
  <c r="M438" i="33"/>
  <c r="L422" i="33"/>
  <c r="N422" i="33" s="1"/>
  <c r="M422" i="33"/>
  <c r="L406" i="33"/>
  <c r="N406" i="33" s="1"/>
  <c r="M406" i="33"/>
  <c r="L390" i="33"/>
  <c r="N390" i="33" s="1"/>
  <c r="M390" i="33"/>
  <c r="L374" i="33"/>
  <c r="N374" i="33" s="1"/>
  <c r="M374" i="33"/>
  <c r="L358" i="33"/>
  <c r="N358" i="33" s="1"/>
  <c r="M358" i="33"/>
  <c r="L342" i="33"/>
  <c r="N342" i="33" s="1"/>
  <c r="M342" i="33"/>
  <c r="L326" i="33"/>
  <c r="N326" i="33" s="1"/>
  <c r="M326" i="33"/>
  <c r="L310" i="33"/>
  <c r="N310" i="33" s="1"/>
  <c r="M310" i="33"/>
  <c r="L294" i="33"/>
  <c r="N294" i="33" s="1"/>
  <c r="M294" i="33"/>
  <c r="L278" i="33"/>
  <c r="N278" i="33" s="1"/>
  <c r="M278" i="33"/>
  <c r="L262" i="33"/>
  <c r="N262" i="33" s="1"/>
  <c r="M262" i="33"/>
  <c r="L246" i="33"/>
  <c r="N246" i="33" s="1"/>
  <c r="M246" i="33"/>
  <c r="L230" i="33"/>
  <c r="N230" i="33" s="1"/>
  <c r="M230" i="33"/>
  <c r="L214" i="33"/>
  <c r="N214" i="33" s="1"/>
  <c r="M214" i="33"/>
  <c r="L198" i="33"/>
  <c r="N198" i="33" s="1"/>
  <c r="M198" i="33"/>
  <c r="L182" i="33"/>
  <c r="N182" i="33" s="1"/>
  <c r="M182" i="33"/>
  <c r="L166" i="33"/>
  <c r="N166" i="33" s="1"/>
  <c r="M166" i="33"/>
  <c r="L150" i="33"/>
  <c r="N150" i="33" s="1"/>
  <c r="M150" i="33"/>
  <c r="L134" i="33"/>
  <c r="N134" i="33" s="1"/>
  <c r="M134" i="33"/>
  <c r="L118" i="33"/>
  <c r="N118" i="33" s="1"/>
  <c r="M118" i="33"/>
  <c r="L102" i="33"/>
  <c r="N102" i="33" s="1"/>
  <c r="M102" i="33"/>
  <c r="L86" i="33"/>
  <c r="N86" i="33" s="1"/>
  <c r="M86" i="33"/>
  <c r="L70" i="33"/>
  <c r="N70" i="33" s="1"/>
  <c r="M70" i="33"/>
  <c r="L54" i="33"/>
  <c r="N54" i="33" s="1"/>
  <c r="M54" i="33"/>
  <c r="L38" i="33"/>
  <c r="N38" i="33" s="1"/>
  <c r="M38" i="33"/>
  <c r="L22" i="33"/>
  <c r="N22" i="33" s="1"/>
  <c r="M22" i="33"/>
  <c r="L2946" i="33"/>
  <c r="N2946" i="33" s="1"/>
  <c r="M2946" i="33"/>
  <c r="L2850" i="33"/>
  <c r="N2850" i="33" s="1"/>
  <c r="M2850" i="33"/>
  <c r="L2754" i="33"/>
  <c r="N2754" i="33" s="1"/>
  <c r="M2754" i="33"/>
  <c r="L2674" i="33"/>
  <c r="N2674" i="33" s="1"/>
  <c r="M2674" i="33"/>
  <c r="L2594" i="33"/>
  <c r="N2594" i="33" s="1"/>
  <c r="M2594" i="33"/>
  <c r="L2514" i="33"/>
  <c r="N2514" i="33" s="1"/>
  <c r="M2514" i="33"/>
  <c r="L2418" i="33"/>
  <c r="N2418" i="33" s="1"/>
  <c r="M2418" i="33"/>
  <c r="L2338" i="33"/>
  <c r="N2338" i="33" s="1"/>
  <c r="M2338" i="33"/>
  <c r="L2258" i="33"/>
  <c r="N2258" i="33" s="1"/>
  <c r="M2258" i="33"/>
  <c r="L2194" i="33"/>
  <c r="N2194" i="33" s="1"/>
  <c r="M2194" i="33"/>
  <c r="L2146" i="33"/>
  <c r="N2146" i="33" s="1"/>
  <c r="M2146" i="33"/>
  <c r="L2066" i="33"/>
  <c r="N2066" i="33" s="1"/>
  <c r="M2066" i="33"/>
  <c r="L1986" i="33"/>
  <c r="N1986" i="33" s="1"/>
  <c r="M1986" i="33"/>
  <c r="L1906" i="33"/>
  <c r="N1906" i="33" s="1"/>
  <c r="M1906" i="33"/>
  <c r="L1826" i="33"/>
  <c r="N1826" i="33" s="1"/>
  <c r="M1826" i="33"/>
  <c r="L1746" i="33"/>
  <c r="N1746" i="33" s="1"/>
  <c r="M1746" i="33"/>
  <c r="L1666" i="33"/>
  <c r="N1666" i="33" s="1"/>
  <c r="M1666" i="33"/>
  <c r="L1586" i="33"/>
  <c r="N1586" i="33" s="1"/>
  <c r="M1586" i="33"/>
  <c r="L1506" i="33"/>
  <c r="N1506" i="33" s="1"/>
  <c r="M1506" i="33"/>
  <c r="L1426" i="33"/>
  <c r="N1426" i="33" s="1"/>
  <c r="M1426" i="33"/>
  <c r="L1362" i="33"/>
  <c r="N1362" i="33" s="1"/>
  <c r="M1362" i="33"/>
  <c r="L1282" i="33"/>
  <c r="N1282" i="33" s="1"/>
  <c r="M1282" i="33"/>
  <c r="L1186" i="33"/>
  <c r="N1186" i="33" s="1"/>
  <c r="M1186" i="33"/>
  <c r="L1106" i="33"/>
  <c r="N1106" i="33" s="1"/>
  <c r="M1106" i="33"/>
  <c r="L1026" i="33"/>
  <c r="N1026" i="33" s="1"/>
  <c r="M1026" i="33"/>
  <c r="L930" i="33"/>
  <c r="N930" i="33" s="1"/>
  <c r="M930" i="33"/>
  <c r="L850" i="33"/>
  <c r="N850" i="33" s="1"/>
  <c r="M850" i="33"/>
  <c r="L770" i="33"/>
  <c r="N770" i="33" s="1"/>
  <c r="M770" i="33"/>
  <c r="L690" i="33"/>
  <c r="N690" i="33" s="1"/>
  <c r="M690" i="33"/>
  <c r="L610" i="33"/>
  <c r="N610" i="33" s="1"/>
  <c r="M610" i="33"/>
  <c r="L514" i="33"/>
  <c r="N514" i="33" s="1"/>
  <c r="M514" i="33"/>
  <c r="L402" i="33"/>
  <c r="N402" i="33" s="1"/>
  <c r="M402" i="33"/>
  <c r="L66" i="33"/>
  <c r="N66" i="33" s="1"/>
  <c r="M66" i="33"/>
  <c r="L2961" i="33"/>
  <c r="N2961" i="33" s="1"/>
  <c r="M2961" i="33"/>
  <c r="L2881" i="33"/>
  <c r="N2881" i="33" s="1"/>
  <c r="M2881" i="33"/>
  <c r="L2801" i="33"/>
  <c r="N2801" i="33" s="1"/>
  <c r="M2801" i="33"/>
  <c r="L2705" i="33"/>
  <c r="N2705" i="33" s="1"/>
  <c r="M2705" i="33"/>
  <c r="L2625" i="33"/>
  <c r="N2625" i="33" s="1"/>
  <c r="M2625" i="33"/>
  <c r="L2529" i="33"/>
  <c r="N2529" i="33" s="1"/>
  <c r="M2529" i="33"/>
  <c r="L2449" i="33"/>
  <c r="N2449" i="33" s="1"/>
  <c r="M2449" i="33"/>
  <c r="L2369" i="33"/>
  <c r="N2369" i="33" s="1"/>
  <c r="M2369" i="33"/>
  <c r="L2289" i="33"/>
  <c r="N2289" i="33" s="1"/>
  <c r="M2289" i="33"/>
  <c r="L2193" i="33"/>
  <c r="N2193" i="33" s="1"/>
  <c r="M2193" i="33"/>
  <c r="L2113" i="33"/>
  <c r="N2113" i="33" s="1"/>
  <c r="M2113" i="33"/>
  <c r="L2017" i="33"/>
  <c r="N2017" i="33" s="1"/>
  <c r="M2017" i="33"/>
  <c r="L1937" i="33"/>
  <c r="N1937" i="33" s="1"/>
  <c r="M1937" i="33"/>
  <c r="L1889" i="33"/>
  <c r="N1889" i="33" s="1"/>
  <c r="M1889" i="33"/>
  <c r="L1809" i="33"/>
  <c r="N1809" i="33" s="1"/>
  <c r="M1809" i="33"/>
  <c r="L1729" i="33"/>
  <c r="N1729" i="33" s="1"/>
  <c r="M1729" i="33"/>
  <c r="L1649" i="33"/>
  <c r="N1649" i="33" s="1"/>
  <c r="M1649" i="33"/>
  <c r="L1569" i="33"/>
  <c r="N1569" i="33" s="1"/>
  <c r="M1569" i="33"/>
  <c r="L1489" i="33"/>
  <c r="N1489" i="33" s="1"/>
  <c r="M1489" i="33"/>
  <c r="L1425" i="33"/>
  <c r="N1425" i="33" s="1"/>
  <c r="M1425" i="33"/>
  <c r="L1377" i="33"/>
  <c r="N1377" i="33" s="1"/>
  <c r="M1377" i="33"/>
  <c r="L1265" i="33"/>
  <c r="N1265" i="33" s="1"/>
  <c r="M1265" i="33"/>
  <c r="L1169" i="33"/>
  <c r="N1169" i="33" s="1"/>
  <c r="M1169" i="33"/>
  <c r="L1057" i="33"/>
  <c r="N1057" i="33" s="1"/>
  <c r="M1057" i="33"/>
  <c r="L977" i="33"/>
  <c r="N977" i="33" s="1"/>
  <c r="M977" i="33"/>
  <c r="L881" i="33"/>
  <c r="N881" i="33" s="1"/>
  <c r="M881" i="33"/>
  <c r="L801" i="33"/>
  <c r="N801" i="33" s="1"/>
  <c r="M801" i="33"/>
  <c r="L721" i="33"/>
  <c r="N721" i="33" s="1"/>
  <c r="M721" i="33"/>
  <c r="L593" i="33"/>
  <c r="N593" i="33" s="1"/>
  <c r="M593" i="33"/>
  <c r="L449" i="33"/>
  <c r="N449" i="33" s="1"/>
  <c r="M449" i="33"/>
  <c r="L81" i="33"/>
  <c r="N81" i="33" s="1"/>
  <c r="M81" i="33"/>
  <c r="L2992" i="33"/>
  <c r="N2992" i="33" s="1"/>
  <c r="M2992" i="33"/>
  <c r="L2912" i="33"/>
  <c r="N2912" i="33" s="1"/>
  <c r="M2912" i="33"/>
  <c r="L2832" i="33"/>
  <c r="N2832" i="33" s="1"/>
  <c r="M2832" i="33"/>
  <c r="L2736" i="33"/>
  <c r="N2736" i="33" s="1"/>
  <c r="M2736" i="33"/>
  <c r="L2640" i="33"/>
  <c r="N2640" i="33" s="1"/>
  <c r="M2640" i="33"/>
  <c r="L2560" i="33"/>
  <c r="N2560" i="33" s="1"/>
  <c r="M2560" i="33"/>
  <c r="L2480" i="33"/>
  <c r="N2480" i="33" s="1"/>
  <c r="M2480" i="33"/>
  <c r="L2400" i="33"/>
  <c r="N2400" i="33" s="1"/>
  <c r="M2400" i="33"/>
  <c r="L2320" i="33"/>
  <c r="N2320" i="33" s="1"/>
  <c r="M2320" i="33"/>
  <c r="L2256" i="33"/>
  <c r="N2256" i="33" s="1"/>
  <c r="M2256" i="33"/>
  <c r="L2176" i="33"/>
  <c r="N2176" i="33" s="1"/>
  <c r="M2176" i="33"/>
  <c r="L2096" i="33"/>
  <c r="N2096" i="33" s="1"/>
  <c r="M2096" i="33"/>
  <c r="L2032" i="33"/>
  <c r="N2032" i="33" s="1"/>
  <c r="M2032" i="33"/>
  <c r="L1952" i="33"/>
  <c r="N1952" i="33" s="1"/>
  <c r="M1952" i="33"/>
  <c r="L1888" i="33"/>
  <c r="N1888" i="33" s="1"/>
  <c r="M1888" i="33"/>
  <c r="L1824" i="33"/>
  <c r="N1824" i="33" s="1"/>
  <c r="M1824" i="33"/>
  <c r="L1760" i="33"/>
  <c r="N1760" i="33" s="1"/>
  <c r="M1760" i="33"/>
  <c r="L1712" i="33"/>
  <c r="N1712" i="33" s="1"/>
  <c r="M1712" i="33"/>
  <c r="L1664" i="33"/>
  <c r="N1664" i="33" s="1"/>
  <c r="M1664" i="33"/>
  <c r="L1600" i="33"/>
  <c r="N1600" i="33" s="1"/>
  <c r="M1600" i="33"/>
  <c r="L1520" i="33"/>
  <c r="N1520" i="33" s="1"/>
  <c r="M1520" i="33"/>
  <c r="L1440" i="33"/>
  <c r="N1440" i="33" s="1"/>
  <c r="M1440" i="33"/>
  <c r="L1360" i="33"/>
  <c r="N1360" i="33" s="1"/>
  <c r="M1360" i="33"/>
  <c r="L1280" i="33"/>
  <c r="N1280" i="33" s="1"/>
  <c r="M1280" i="33"/>
  <c r="L1200" i="33"/>
  <c r="N1200" i="33" s="1"/>
  <c r="M1200" i="33"/>
  <c r="L1120" i="33"/>
  <c r="N1120" i="33" s="1"/>
  <c r="M1120" i="33"/>
  <c r="L1040" i="33"/>
  <c r="N1040" i="33" s="1"/>
  <c r="M1040" i="33"/>
  <c r="L976" i="33"/>
  <c r="N976" i="33" s="1"/>
  <c r="M976" i="33"/>
  <c r="L896" i="33"/>
  <c r="N896" i="33" s="1"/>
  <c r="M896" i="33"/>
  <c r="L832" i="33"/>
  <c r="N832" i="33" s="1"/>
  <c r="M832" i="33"/>
  <c r="L768" i="33"/>
  <c r="N768" i="33" s="1"/>
  <c r="M768" i="33"/>
  <c r="L688" i="33"/>
  <c r="N688" i="33" s="1"/>
  <c r="M688" i="33"/>
  <c r="L624" i="33"/>
  <c r="N624" i="33" s="1"/>
  <c r="M624" i="33"/>
  <c r="L544" i="33"/>
  <c r="N544" i="33" s="1"/>
  <c r="M544" i="33"/>
  <c r="L464" i="33"/>
  <c r="N464" i="33" s="1"/>
  <c r="M464" i="33"/>
  <c r="L336" i="33"/>
  <c r="N336" i="33" s="1"/>
  <c r="M336" i="33"/>
  <c r="L80" i="33"/>
  <c r="N80" i="33" s="1"/>
  <c r="M80" i="33"/>
  <c r="L2991" i="33"/>
  <c r="N2991" i="33" s="1"/>
  <c r="M2991" i="33"/>
  <c r="L2879" i="33"/>
  <c r="N2879" i="33" s="1"/>
  <c r="M2879" i="33"/>
  <c r="L2799" i="33"/>
  <c r="N2799" i="33" s="1"/>
  <c r="M2799" i="33"/>
  <c r="L2719" i="33"/>
  <c r="N2719" i="33" s="1"/>
  <c r="M2719" i="33"/>
  <c r="L2607" i="33"/>
  <c r="N2607" i="33" s="1"/>
  <c r="M2607" i="33"/>
  <c r="L2511" i="33"/>
  <c r="N2511" i="33" s="1"/>
  <c r="M2511" i="33"/>
  <c r="L2431" i="33"/>
  <c r="N2431" i="33" s="1"/>
  <c r="M2431" i="33"/>
  <c r="L2367" i="33"/>
  <c r="N2367" i="33" s="1"/>
  <c r="M2367" i="33"/>
  <c r="L2303" i="33"/>
  <c r="N2303" i="33" s="1"/>
  <c r="M2303" i="33"/>
  <c r="L2223" i="33"/>
  <c r="N2223" i="33" s="1"/>
  <c r="M2223" i="33"/>
  <c r="L2143" i="33"/>
  <c r="N2143" i="33" s="1"/>
  <c r="M2143" i="33"/>
  <c r="L2063" i="33"/>
  <c r="N2063" i="33" s="1"/>
  <c r="M2063" i="33"/>
  <c r="L1983" i="33"/>
  <c r="N1983" i="33" s="1"/>
  <c r="M1983" i="33"/>
  <c r="L1919" i="33"/>
  <c r="N1919" i="33" s="1"/>
  <c r="M1919" i="33"/>
  <c r="L1839" i="33"/>
  <c r="N1839" i="33" s="1"/>
  <c r="M1839" i="33"/>
  <c r="L1775" i="33"/>
  <c r="N1775" i="33" s="1"/>
  <c r="M1775" i="33"/>
  <c r="L1711" i="33"/>
  <c r="N1711" i="33" s="1"/>
  <c r="M1711" i="33"/>
  <c r="L1631" i="33"/>
  <c r="N1631" i="33" s="1"/>
  <c r="M1631" i="33"/>
  <c r="L1551" i="33"/>
  <c r="N1551" i="33" s="1"/>
  <c r="M1551" i="33"/>
  <c r="L1487" i="33"/>
  <c r="N1487" i="33" s="1"/>
  <c r="M1487" i="33"/>
  <c r="L1423" i="33"/>
  <c r="N1423" i="33" s="1"/>
  <c r="M1423" i="33"/>
  <c r="L1359" i="33"/>
  <c r="N1359" i="33" s="1"/>
  <c r="M1359" i="33"/>
  <c r="L1263" i="33"/>
  <c r="N1263" i="33" s="1"/>
  <c r="M1263" i="33"/>
  <c r="L1183" i="33"/>
  <c r="N1183" i="33" s="1"/>
  <c r="M1183" i="33"/>
  <c r="L1119" i="33"/>
  <c r="N1119" i="33" s="1"/>
  <c r="M1119" i="33"/>
  <c r="L1039" i="33"/>
  <c r="N1039" i="33" s="1"/>
  <c r="M1039" i="33"/>
  <c r="L943" i="33"/>
  <c r="N943" i="33" s="1"/>
  <c r="M943" i="33"/>
  <c r="L863" i="33"/>
  <c r="N863" i="33" s="1"/>
  <c r="M863" i="33"/>
  <c r="L783" i="33"/>
  <c r="N783" i="33" s="1"/>
  <c r="M783" i="33"/>
  <c r="L719" i="33"/>
  <c r="N719" i="33" s="1"/>
  <c r="M719" i="33"/>
  <c r="L655" i="33"/>
  <c r="N655" i="33" s="1"/>
  <c r="M655" i="33"/>
  <c r="L575" i="33"/>
  <c r="N575" i="33" s="1"/>
  <c r="M575" i="33"/>
  <c r="L495" i="33"/>
  <c r="N495" i="33" s="1"/>
  <c r="M495" i="33"/>
  <c r="L415" i="33"/>
  <c r="N415" i="33" s="1"/>
  <c r="M415" i="33"/>
  <c r="L335" i="33"/>
  <c r="N335" i="33" s="1"/>
  <c r="M335" i="33"/>
  <c r="L239" i="33"/>
  <c r="N239" i="33" s="1"/>
  <c r="M239" i="33"/>
  <c r="L31" i="33"/>
  <c r="N31" i="33" s="1"/>
  <c r="M31" i="33"/>
  <c r="L2942" i="33"/>
  <c r="N2942" i="33" s="1"/>
  <c r="M2942" i="33"/>
  <c r="L2862" i="33"/>
  <c r="N2862" i="33" s="1"/>
  <c r="M2862" i="33"/>
  <c r="L2782" i="33"/>
  <c r="N2782" i="33" s="1"/>
  <c r="M2782" i="33"/>
  <c r="L2702" i="33"/>
  <c r="N2702" i="33" s="1"/>
  <c r="M2702" i="33"/>
  <c r="L2622" i="33"/>
  <c r="N2622" i="33" s="1"/>
  <c r="M2622" i="33"/>
  <c r="L2542" i="33"/>
  <c r="N2542" i="33" s="1"/>
  <c r="M2542" i="33"/>
  <c r="L2462" i="33"/>
  <c r="N2462" i="33" s="1"/>
  <c r="M2462" i="33"/>
  <c r="L2398" i="33"/>
  <c r="N2398" i="33" s="1"/>
  <c r="M2398" i="33"/>
  <c r="L2318" i="33"/>
  <c r="N2318" i="33" s="1"/>
  <c r="M2318" i="33"/>
  <c r="L2254" i="33"/>
  <c r="N2254" i="33" s="1"/>
  <c r="M2254" i="33"/>
  <c r="L2174" i="33"/>
  <c r="N2174" i="33" s="1"/>
  <c r="M2174" i="33"/>
  <c r="L2094" i="33"/>
  <c r="N2094" i="33" s="1"/>
  <c r="M2094" i="33"/>
  <c r="L1998" i="33"/>
  <c r="N1998" i="33" s="1"/>
  <c r="M1998" i="33"/>
  <c r="L1918" i="33"/>
  <c r="N1918" i="33" s="1"/>
  <c r="M1918" i="33"/>
  <c r="L1838" i="33"/>
  <c r="N1838" i="33" s="1"/>
  <c r="M1838" i="33"/>
  <c r="L1758" i="33"/>
  <c r="N1758" i="33" s="1"/>
  <c r="M1758" i="33"/>
  <c r="L1694" i="33"/>
  <c r="N1694" i="33" s="1"/>
  <c r="M1694" i="33"/>
  <c r="L1614" i="33"/>
  <c r="N1614" i="33" s="1"/>
  <c r="M1614" i="33"/>
  <c r="L1534" i="33"/>
  <c r="N1534" i="33" s="1"/>
  <c r="M1534" i="33"/>
  <c r="L1454" i="33"/>
  <c r="N1454" i="33" s="1"/>
  <c r="M1454" i="33"/>
  <c r="L1390" i="33"/>
  <c r="N1390" i="33" s="1"/>
  <c r="M1390" i="33"/>
  <c r="L1310" i="33"/>
  <c r="N1310" i="33" s="1"/>
  <c r="M1310" i="33"/>
  <c r="L1246" i="33"/>
  <c r="N1246" i="33" s="1"/>
  <c r="M1246" i="33"/>
  <c r="L1182" i="33"/>
  <c r="N1182" i="33" s="1"/>
  <c r="M1182" i="33"/>
  <c r="L1102" i="33"/>
  <c r="N1102" i="33" s="1"/>
  <c r="M1102" i="33"/>
  <c r="L1038" i="33"/>
  <c r="N1038" i="33" s="1"/>
  <c r="M1038" i="33"/>
  <c r="L958" i="33"/>
  <c r="N958" i="33" s="1"/>
  <c r="M958" i="33"/>
  <c r="L894" i="33"/>
  <c r="N894" i="33" s="1"/>
  <c r="M894" i="33"/>
  <c r="L830" i="33"/>
  <c r="N830" i="33" s="1"/>
  <c r="M830" i="33"/>
  <c r="L782" i="33"/>
  <c r="N782" i="33" s="1"/>
  <c r="M782" i="33"/>
  <c r="L718" i="33"/>
  <c r="N718" i="33" s="1"/>
  <c r="M718" i="33"/>
  <c r="L654" i="33"/>
  <c r="N654" i="33" s="1"/>
  <c r="M654" i="33"/>
  <c r="L590" i="33"/>
  <c r="N590" i="33" s="1"/>
  <c r="M590" i="33"/>
  <c r="L510" i="33"/>
  <c r="N510" i="33" s="1"/>
  <c r="M510" i="33"/>
  <c r="L414" i="33"/>
  <c r="N414" i="33" s="1"/>
  <c r="M414" i="33"/>
  <c r="L334" i="33"/>
  <c r="N334" i="33" s="1"/>
  <c r="M334" i="33"/>
  <c r="L270" i="33"/>
  <c r="N270" i="33" s="1"/>
  <c r="M270" i="33"/>
  <c r="L62" i="33"/>
  <c r="N62" i="33" s="1"/>
  <c r="M62" i="33"/>
  <c r="L2925" i="33"/>
  <c r="N2925" i="33" s="1"/>
  <c r="M2925" i="33"/>
  <c r="L2845" i="33"/>
  <c r="N2845" i="33" s="1"/>
  <c r="M2845" i="33"/>
  <c r="L2797" i="33"/>
  <c r="N2797" i="33" s="1"/>
  <c r="M2797" i="33"/>
  <c r="L2733" i="33"/>
  <c r="N2733" i="33" s="1"/>
  <c r="M2733" i="33"/>
  <c r="L2669" i="33"/>
  <c r="N2669" i="33" s="1"/>
  <c r="M2669" i="33"/>
  <c r="L2605" i="33"/>
  <c r="N2605" i="33" s="1"/>
  <c r="M2605" i="33"/>
  <c r="L2541" i="33"/>
  <c r="N2541" i="33" s="1"/>
  <c r="M2541" i="33"/>
  <c r="L2477" i="33"/>
  <c r="N2477" i="33" s="1"/>
  <c r="M2477" i="33"/>
  <c r="L2413" i="33"/>
  <c r="N2413" i="33" s="1"/>
  <c r="M2413" i="33"/>
  <c r="L2349" i="33"/>
  <c r="N2349" i="33" s="1"/>
  <c r="M2349" i="33"/>
  <c r="L2285" i="33"/>
  <c r="N2285" i="33" s="1"/>
  <c r="M2285" i="33"/>
  <c r="L2221" i="33"/>
  <c r="N2221" i="33" s="1"/>
  <c r="M2221" i="33"/>
  <c r="L2157" i="33"/>
  <c r="N2157" i="33" s="1"/>
  <c r="M2157" i="33"/>
  <c r="L2093" i="33"/>
  <c r="N2093" i="33" s="1"/>
  <c r="M2093" i="33"/>
  <c r="L2029" i="33"/>
  <c r="N2029" i="33" s="1"/>
  <c r="M2029" i="33"/>
  <c r="L1965" i="33"/>
  <c r="N1965" i="33" s="1"/>
  <c r="M1965" i="33"/>
  <c r="L1885" i="33"/>
  <c r="N1885" i="33" s="1"/>
  <c r="M1885" i="33"/>
  <c r="L1821" i="33"/>
  <c r="N1821" i="33" s="1"/>
  <c r="M1821" i="33"/>
  <c r="L1757" i="33"/>
  <c r="N1757" i="33" s="1"/>
  <c r="M1757" i="33"/>
  <c r="L1693" i="33"/>
  <c r="N1693" i="33" s="1"/>
  <c r="M1693" i="33"/>
  <c r="L1613" i="33"/>
  <c r="N1613" i="33" s="1"/>
  <c r="M1613" i="33"/>
  <c r="L1549" i="33"/>
  <c r="N1549" i="33" s="1"/>
  <c r="M1549" i="33"/>
  <c r="L1485" i="33"/>
  <c r="N1485" i="33" s="1"/>
  <c r="M1485" i="33"/>
  <c r="L1421" i="33"/>
  <c r="N1421" i="33" s="1"/>
  <c r="M1421" i="33"/>
  <c r="L1357" i="33"/>
  <c r="N1357" i="33" s="1"/>
  <c r="M1357" i="33"/>
  <c r="L1293" i="33"/>
  <c r="N1293" i="33" s="1"/>
  <c r="M1293" i="33"/>
  <c r="L1229" i="33"/>
  <c r="N1229" i="33" s="1"/>
  <c r="M1229" i="33"/>
  <c r="L1165" i="33"/>
  <c r="N1165" i="33" s="1"/>
  <c r="M1165" i="33"/>
  <c r="L1101" i="33"/>
  <c r="N1101" i="33" s="1"/>
  <c r="M1101" i="33"/>
  <c r="L1037" i="33"/>
  <c r="N1037" i="33" s="1"/>
  <c r="M1037" i="33"/>
  <c r="L973" i="33"/>
  <c r="N973" i="33" s="1"/>
  <c r="M973" i="33"/>
  <c r="L909" i="33"/>
  <c r="N909" i="33" s="1"/>
  <c r="M909" i="33"/>
  <c r="L845" i="33"/>
  <c r="N845" i="33" s="1"/>
  <c r="M845" i="33"/>
  <c r="L781" i="33"/>
  <c r="N781" i="33" s="1"/>
  <c r="M781" i="33"/>
  <c r="L717" i="33"/>
  <c r="N717" i="33" s="1"/>
  <c r="M717" i="33"/>
  <c r="L653" i="33"/>
  <c r="N653" i="33" s="1"/>
  <c r="M653" i="33"/>
  <c r="L589" i="33"/>
  <c r="N589" i="33" s="1"/>
  <c r="M589" i="33"/>
  <c r="L525" i="33"/>
  <c r="N525" i="33" s="1"/>
  <c r="M525" i="33"/>
  <c r="L461" i="33"/>
  <c r="N461" i="33" s="1"/>
  <c r="M461" i="33"/>
  <c r="L397" i="33"/>
  <c r="N397" i="33" s="1"/>
  <c r="M397" i="33"/>
  <c r="L333" i="33"/>
  <c r="N333" i="33" s="1"/>
  <c r="M333" i="33"/>
  <c r="L237" i="33"/>
  <c r="N237" i="33" s="1"/>
  <c r="M237" i="33"/>
  <c r="L61" i="33"/>
  <c r="N61" i="33" s="1"/>
  <c r="M61" i="33"/>
  <c r="L2972" i="33"/>
  <c r="N2972" i="33" s="1"/>
  <c r="M2972" i="33"/>
  <c r="L2908" i="33"/>
  <c r="N2908" i="33" s="1"/>
  <c r="M2908" i="33"/>
  <c r="L2844" i="33"/>
  <c r="N2844" i="33" s="1"/>
  <c r="M2844" i="33"/>
  <c r="L2780" i="33"/>
  <c r="N2780" i="33" s="1"/>
  <c r="M2780" i="33"/>
  <c r="L2700" i="33"/>
  <c r="N2700" i="33" s="1"/>
  <c r="M2700" i="33"/>
  <c r="L2620" i="33"/>
  <c r="N2620" i="33" s="1"/>
  <c r="M2620" i="33"/>
  <c r="L2556" i="33"/>
  <c r="N2556" i="33" s="1"/>
  <c r="M2556" i="33"/>
  <c r="L2476" i="33"/>
  <c r="N2476" i="33" s="1"/>
  <c r="M2476" i="33"/>
  <c r="L2412" i="33"/>
  <c r="N2412" i="33" s="1"/>
  <c r="M2412" i="33"/>
  <c r="L2348" i="33"/>
  <c r="N2348" i="33" s="1"/>
  <c r="M2348" i="33"/>
  <c r="L2284" i="33"/>
  <c r="N2284" i="33" s="1"/>
  <c r="M2284" i="33"/>
  <c r="L2236" i="33"/>
  <c r="N2236" i="33" s="1"/>
  <c r="M2236" i="33"/>
  <c r="L2188" i="33"/>
  <c r="N2188" i="33" s="1"/>
  <c r="M2188" i="33"/>
  <c r="L2108" i="33"/>
  <c r="N2108" i="33" s="1"/>
  <c r="M2108" i="33"/>
  <c r="L2028" i="33"/>
  <c r="N2028" i="33" s="1"/>
  <c r="M2028" i="33"/>
  <c r="L1964" i="33"/>
  <c r="N1964" i="33" s="1"/>
  <c r="M1964" i="33"/>
  <c r="L1900" i="33"/>
  <c r="N1900" i="33" s="1"/>
  <c r="M1900" i="33"/>
  <c r="L1836" i="33"/>
  <c r="N1836" i="33" s="1"/>
  <c r="M1836" i="33"/>
  <c r="L1772" i="33"/>
  <c r="N1772" i="33" s="1"/>
  <c r="M1772" i="33"/>
  <c r="L1708" i="33"/>
  <c r="N1708" i="33" s="1"/>
  <c r="M1708" i="33"/>
  <c r="L1644" i="33"/>
  <c r="N1644" i="33" s="1"/>
  <c r="M1644" i="33"/>
  <c r="L1580" i="33"/>
  <c r="N1580" i="33" s="1"/>
  <c r="M1580" i="33"/>
  <c r="L1484" i="33"/>
  <c r="N1484" i="33" s="1"/>
  <c r="M1484" i="33"/>
  <c r="L1420" i="33"/>
  <c r="N1420" i="33" s="1"/>
  <c r="M1420" i="33"/>
  <c r="L1356" i="33"/>
  <c r="N1356" i="33" s="1"/>
  <c r="M1356" i="33"/>
  <c r="L1292" i="33"/>
  <c r="N1292" i="33" s="1"/>
  <c r="M1292" i="33"/>
  <c r="L1228" i="33"/>
  <c r="N1228" i="33" s="1"/>
  <c r="M1228" i="33"/>
  <c r="L1148" i="33"/>
  <c r="N1148" i="33" s="1"/>
  <c r="M1148" i="33"/>
  <c r="L1084" i="33"/>
  <c r="N1084" i="33" s="1"/>
  <c r="M1084" i="33"/>
  <c r="L1020" i="33"/>
  <c r="N1020" i="33" s="1"/>
  <c r="M1020" i="33"/>
  <c r="L972" i="33"/>
  <c r="N972" i="33" s="1"/>
  <c r="M972" i="33"/>
  <c r="L908" i="33"/>
  <c r="N908" i="33" s="1"/>
  <c r="M908" i="33"/>
  <c r="L844" i="33"/>
  <c r="N844" i="33" s="1"/>
  <c r="M844" i="33"/>
  <c r="L780" i="33"/>
  <c r="N780" i="33" s="1"/>
  <c r="M780" i="33"/>
  <c r="L716" i="33"/>
  <c r="N716" i="33" s="1"/>
  <c r="M716" i="33"/>
  <c r="L668" i="33"/>
  <c r="N668" i="33" s="1"/>
  <c r="M668" i="33"/>
  <c r="L620" i="33"/>
  <c r="N620" i="33" s="1"/>
  <c r="M620" i="33"/>
  <c r="L556" i="33"/>
  <c r="N556" i="33" s="1"/>
  <c r="M556" i="33"/>
  <c r="L492" i="33"/>
  <c r="N492" i="33" s="1"/>
  <c r="M492" i="33"/>
  <c r="L428" i="33"/>
  <c r="N428" i="33" s="1"/>
  <c r="M428" i="33"/>
  <c r="L332" i="33"/>
  <c r="N332" i="33" s="1"/>
  <c r="M332" i="33"/>
  <c r="L44" i="33"/>
  <c r="N44" i="33" s="1"/>
  <c r="M44" i="33"/>
  <c r="L2987" i="33"/>
  <c r="N2987" i="33" s="1"/>
  <c r="M2987" i="33"/>
  <c r="L2923" i="33"/>
  <c r="N2923" i="33" s="1"/>
  <c r="M2923" i="33"/>
  <c r="L2875" i="33"/>
  <c r="N2875" i="33" s="1"/>
  <c r="M2875" i="33"/>
  <c r="L2811" i="33"/>
  <c r="N2811" i="33" s="1"/>
  <c r="M2811" i="33"/>
  <c r="L2747" i="33"/>
  <c r="N2747" i="33" s="1"/>
  <c r="M2747" i="33"/>
  <c r="L2683" i="33"/>
  <c r="N2683" i="33" s="1"/>
  <c r="M2683" i="33"/>
  <c r="L2619" i="33"/>
  <c r="N2619" i="33" s="1"/>
  <c r="M2619" i="33"/>
  <c r="L2555" i="33"/>
  <c r="N2555" i="33" s="1"/>
  <c r="M2555" i="33"/>
  <c r="L2491" i="33"/>
  <c r="N2491" i="33" s="1"/>
  <c r="M2491" i="33"/>
  <c r="L2443" i="33"/>
  <c r="N2443" i="33" s="1"/>
  <c r="M2443" i="33"/>
  <c r="L2379" i="33"/>
  <c r="N2379" i="33" s="1"/>
  <c r="M2379" i="33"/>
  <c r="L2315" i="33"/>
  <c r="N2315" i="33" s="1"/>
  <c r="M2315" i="33"/>
  <c r="L2235" i="33"/>
  <c r="N2235" i="33" s="1"/>
  <c r="M2235" i="33"/>
  <c r="L2171" i="33"/>
  <c r="N2171" i="33" s="1"/>
  <c r="M2171" i="33"/>
  <c r="L2107" i="33"/>
  <c r="N2107" i="33" s="1"/>
  <c r="M2107" i="33"/>
  <c r="L2043" i="33"/>
  <c r="N2043" i="33" s="1"/>
  <c r="M2043" i="33"/>
  <c r="L1979" i="33"/>
  <c r="N1979" i="33" s="1"/>
  <c r="M1979" i="33"/>
  <c r="L1899" i="33"/>
  <c r="N1899" i="33" s="1"/>
  <c r="M1899" i="33"/>
  <c r="L1835" i="33"/>
  <c r="N1835" i="33" s="1"/>
  <c r="M1835" i="33"/>
  <c r="L1771" i="33"/>
  <c r="N1771" i="33" s="1"/>
  <c r="M1771" i="33"/>
  <c r="L1707" i="33"/>
  <c r="N1707" i="33" s="1"/>
  <c r="M1707" i="33"/>
  <c r="L1643" i="33"/>
  <c r="N1643" i="33" s="1"/>
  <c r="M1643" i="33"/>
  <c r="L1579" i="33"/>
  <c r="N1579" i="33" s="1"/>
  <c r="M1579" i="33"/>
  <c r="L1515" i="33"/>
  <c r="N1515" i="33" s="1"/>
  <c r="M1515" i="33"/>
  <c r="L1451" i="33"/>
  <c r="N1451" i="33" s="1"/>
  <c r="M1451" i="33"/>
  <c r="L1387" i="33"/>
  <c r="N1387" i="33" s="1"/>
  <c r="M1387" i="33"/>
  <c r="L1323" i="33"/>
  <c r="N1323" i="33" s="1"/>
  <c r="M1323" i="33"/>
  <c r="L1227" i="33"/>
  <c r="N1227" i="33" s="1"/>
  <c r="M1227" i="33"/>
  <c r="L1163" i="33"/>
  <c r="N1163" i="33" s="1"/>
  <c r="M1163" i="33"/>
  <c r="L1099" i="33"/>
  <c r="N1099" i="33" s="1"/>
  <c r="M1099" i="33"/>
  <c r="L1035" i="33"/>
  <c r="N1035" i="33" s="1"/>
  <c r="M1035" i="33"/>
  <c r="L939" i="33"/>
  <c r="N939" i="33" s="1"/>
  <c r="M939" i="33"/>
  <c r="L875" i="33"/>
  <c r="N875" i="33" s="1"/>
  <c r="M875" i="33"/>
  <c r="L811" i="33"/>
  <c r="N811" i="33" s="1"/>
  <c r="M811" i="33"/>
  <c r="L747" i="33"/>
  <c r="N747" i="33" s="1"/>
  <c r="M747" i="33"/>
  <c r="L683" i="33"/>
  <c r="N683" i="33" s="1"/>
  <c r="M683" i="33"/>
  <c r="L619" i="33"/>
  <c r="N619" i="33" s="1"/>
  <c r="M619" i="33"/>
  <c r="L555" i="33"/>
  <c r="N555" i="33" s="1"/>
  <c r="M555" i="33"/>
  <c r="L491" i="33"/>
  <c r="N491" i="33" s="1"/>
  <c r="M491" i="33"/>
  <c r="L427" i="33"/>
  <c r="N427" i="33" s="1"/>
  <c r="M427" i="33"/>
  <c r="L379" i="33"/>
  <c r="N379" i="33" s="1"/>
  <c r="M379" i="33"/>
  <c r="L315" i="33"/>
  <c r="N315" i="33" s="1"/>
  <c r="M315" i="33"/>
  <c r="L251" i="33"/>
  <c r="N251" i="33" s="1"/>
  <c r="M251" i="33"/>
  <c r="L59" i="33"/>
  <c r="N59" i="33" s="1"/>
  <c r="M59" i="33"/>
  <c r="L2986" i="33"/>
  <c r="N2986" i="33" s="1"/>
  <c r="M2986" i="33"/>
  <c r="L2922" i="33"/>
  <c r="N2922" i="33" s="1"/>
  <c r="M2922" i="33"/>
  <c r="L2858" i="33"/>
  <c r="N2858" i="33" s="1"/>
  <c r="M2858" i="33"/>
  <c r="L2794" i="33"/>
  <c r="N2794" i="33" s="1"/>
  <c r="M2794" i="33"/>
  <c r="L2730" i="33"/>
  <c r="N2730" i="33" s="1"/>
  <c r="M2730" i="33"/>
  <c r="L2666" i="33"/>
  <c r="N2666" i="33" s="1"/>
  <c r="M2666" i="33"/>
  <c r="L2602" i="33"/>
  <c r="N2602" i="33" s="1"/>
  <c r="M2602" i="33"/>
  <c r="L2538" i="33"/>
  <c r="N2538" i="33" s="1"/>
  <c r="M2538" i="33"/>
  <c r="L2474" i="33"/>
  <c r="N2474" i="33" s="1"/>
  <c r="M2474" i="33"/>
  <c r="L2410" i="33"/>
  <c r="N2410" i="33" s="1"/>
  <c r="M2410" i="33"/>
  <c r="L2346" i="33"/>
  <c r="N2346" i="33" s="1"/>
  <c r="M2346" i="33"/>
  <c r="L2282" i="33"/>
  <c r="N2282" i="33" s="1"/>
  <c r="M2282" i="33"/>
  <c r="L2202" i="33"/>
  <c r="N2202" i="33" s="1"/>
  <c r="M2202" i="33"/>
  <c r="L2138" i="33"/>
  <c r="N2138" i="33" s="1"/>
  <c r="M2138" i="33"/>
  <c r="L2074" i="33"/>
  <c r="N2074" i="33" s="1"/>
  <c r="M2074" i="33"/>
  <c r="L2010" i="33"/>
  <c r="N2010" i="33" s="1"/>
  <c r="M2010" i="33"/>
  <c r="L1946" i="33"/>
  <c r="N1946" i="33" s="1"/>
  <c r="M1946" i="33"/>
  <c r="L1882" i="33"/>
  <c r="N1882" i="33" s="1"/>
  <c r="M1882" i="33"/>
  <c r="L1802" i="33"/>
  <c r="N1802" i="33" s="1"/>
  <c r="M1802" i="33"/>
  <c r="L1738" i="33"/>
  <c r="N1738" i="33" s="1"/>
  <c r="M1738" i="33"/>
  <c r="L1674" i="33"/>
  <c r="N1674" i="33" s="1"/>
  <c r="M1674" i="33"/>
  <c r="L1610" i="33"/>
  <c r="N1610" i="33" s="1"/>
  <c r="M1610" i="33"/>
  <c r="L1514" i="33"/>
  <c r="N1514" i="33" s="1"/>
  <c r="M1514" i="33"/>
  <c r="L1450" i="33"/>
  <c r="N1450" i="33" s="1"/>
  <c r="M1450" i="33"/>
  <c r="L1370" i="33"/>
  <c r="N1370" i="33" s="1"/>
  <c r="M1370" i="33"/>
  <c r="L1306" i="33"/>
  <c r="N1306" i="33" s="1"/>
  <c r="M1306" i="33"/>
  <c r="L1242" i="33"/>
  <c r="N1242" i="33" s="1"/>
  <c r="M1242" i="33"/>
  <c r="L1178" i="33"/>
  <c r="N1178" i="33" s="1"/>
  <c r="M1178" i="33"/>
  <c r="L1114" i="33"/>
  <c r="N1114" i="33" s="1"/>
  <c r="M1114" i="33"/>
  <c r="L1050" i="33"/>
  <c r="N1050" i="33" s="1"/>
  <c r="M1050" i="33"/>
  <c r="L970" i="33"/>
  <c r="N970" i="33" s="1"/>
  <c r="M970" i="33"/>
  <c r="L906" i="33"/>
  <c r="N906" i="33" s="1"/>
  <c r="M906" i="33"/>
  <c r="L842" i="33"/>
  <c r="N842" i="33" s="1"/>
  <c r="M842" i="33"/>
  <c r="L778" i="33"/>
  <c r="N778" i="33" s="1"/>
  <c r="M778" i="33"/>
  <c r="L714" i="33"/>
  <c r="N714" i="33" s="1"/>
  <c r="M714" i="33"/>
  <c r="L666" i="33"/>
  <c r="N666" i="33" s="1"/>
  <c r="M666" i="33"/>
  <c r="L618" i="33"/>
  <c r="N618" i="33" s="1"/>
  <c r="M618" i="33"/>
  <c r="L554" i="33"/>
  <c r="N554" i="33" s="1"/>
  <c r="M554" i="33"/>
  <c r="L506" i="33"/>
  <c r="N506" i="33" s="1"/>
  <c r="M506" i="33"/>
  <c r="L458" i="33"/>
  <c r="N458" i="33" s="1"/>
  <c r="M458" i="33"/>
  <c r="L394" i="33"/>
  <c r="N394" i="33" s="1"/>
  <c r="M394" i="33"/>
  <c r="L298" i="33"/>
  <c r="N298" i="33" s="1"/>
  <c r="M298" i="33"/>
  <c r="L74" i="33"/>
  <c r="N74" i="33" s="1"/>
  <c r="M74" i="33"/>
  <c r="L3001" i="33"/>
  <c r="N3001" i="33" s="1"/>
  <c r="M3001" i="33"/>
  <c r="L2889" i="33"/>
  <c r="N2889" i="33" s="1"/>
  <c r="M2889" i="33"/>
  <c r="L2793" i="33"/>
  <c r="N2793" i="33" s="1"/>
  <c r="M2793" i="33"/>
  <c r="L2713" i="33"/>
  <c r="N2713" i="33" s="1"/>
  <c r="M2713" i="33"/>
  <c r="L2617" i="33"/>
  <c r="N2617" i="33" s="1"/>
  <c r="M2617" i="33"/>
  <c r="L2553" i="33"/>
  <c r="N2553" i="33" s="1"/>
  <c r="M2553" i="33"/>
  <c r="L2473" i="33"/>
  <c r="N2473" i="33" s="1"/>
  <c r="M2473" i="33"/>
  <c r="L2377" i="33"/>
  <c r="N2377" i="33" s="1"/>
  <c r="M2377" i="33"/>
  <c r="L2297" i="33"/>
  <c r="N2297" i="33" s="1"/>
  <c r="M2297" i="33"/>
  <c r="L2217" i="33"/>
  <c r="N2217" i="33" s="1"/>
  <c r="M2217" i="33"/>
  <c r="L2169" i="33"/>
  <c r="N2169" i="33" s="1"/>
  <c r="M2169" i="33"/>
  <c r="L2089" i="33"/>
  <c r="N2089" i="33" s="1"/>
  <c r="M2089" i="33"/>
  <c r="L2009" i="33"/>
  <c r="N2009" i="33" s="1"/>
  <c r="M2009" i="33"/>
  <c r="L1929" i="33"/>
  <c r="N1929" i="33" s="1"/>
  <c r="M1929" i="33"/>
  <c r="L1849" i="33"/>
  <c r="N1849" i="33" s="1"/>
  <c r="M1849" i="33"/>
  <c r="L1769" i="33"/>
  <c r="N1769" i="33" s="1"/>
  <c r="M1769" i="33"/>
  <c r="L1689" i="33"/>
  <c r="N1689" i="33" s="1"/>
  <c r="M1689" i="33"/>
  <c r="L1609" i="33"/>
  <c r="N1609" i="33" s="1"/>
  <c r="M1609" i="33"/>
  <c r="L1529" i="33"/>
  <c r="N1529" i="33" s="1"/>
  <c r="M1529" i="33"/>
  <c r="L1465" i="33"/>
  <c r="N1465" i="33" s="1"/>
  <c r="M1465" i="33"/>
  <c r="L1385" i="33"/>
  <c r="N1385" i="33" s="1"/>
  <c r="M1385" i="33"/>
  <c r="L1305" i="33"/>
  <c r="N1305" i="33" s="1"/>
  <c r="M1305" i="33"/>
  <c r="L1225" i="33"/>
  <c r="N1225" i="33" s="1"/>
  <c r="M1225" i="33"/>
  <c r="L1145" i="33"/>
  <c r="N1145" i="33" s="1"/>
  <c r="M1145" i="33"/>
  <c r="L1065" i="33"/>
  <c r="N1065" i="33" s="1"/>
  <c r="M1065" i="33"/>
  <c r="L985" i="33"/>
  <c r="N985" i="33" s="1"/>
  <c r="M985" i="33"/>
  <c r="L905" i="33"/>
  <c r="N905" i="33" s="1"/>
  <c r="M905" i="33"/>
  <c r="L825" i="33"/>
  <c r="N825" i="33" s="1"/>
  <c r="M825" i="33"/>
  <c r="L745" i="33"/>
  <c r="N745" i="33" s="1"/>
  <c r="M745" i="33"/>
  <c r="L665" i="33"/>
  <c r="N665" i="33" s="1"/>
  <c r="M665" i="33"/>
  <c r="L553" i="33"/>
  <c r="N553" i="33" s="1"/>
  <c r="M553" i="33"/>
  <c r="L425" i="33"/>
  <c r="N425" i="33" s="1"/>
  <c r="M425" i="33"/>
  <c r="L73" i="33"/>
  <c r="N73" i="33" s="1"/>
  <c r="M73" i="33"/>
  <c r="L2984" i="33"/>
  <c r="N2984" i="33" s="1"/>
  <c r="M2984" i="33"/>
  <c r="L2904" i="33"/>
  <c r="N2904" i="33" s="1"/>
  <c r="M2904" i="33"/>
  <c r="L2824" i="33"/>
  <c r="N2824" i="33" s="1"/>
  <c r="M2824" i="33"/>
  <c r="L2728" i="33"/>
  <c r="N2728" i="33" s="1"/>
  <c r="M2728" i="33"/>
  <c r="L2632" i="33"/>
  <c r="N2632" i="33" s="1"/>
  <c r="M2632" i="33"/>
  <c r="L2552" i="33"/>
  <c r="N2552" i="33" s="1"/>
  <c r="M2552" i="33"/>
  <c r="L2472" i="33"/>
  <c r="N2472" i="33" s="1"/>
  <c r="M2472" i="33"/>
  <c r="L2392" i="33"/>
  <c r="N2392" i="33" s="1"/>
  <c r="M2392" i="33"/>
  <c r="L2312" i="33"/>
  <c r="N2312" i="33" s="1"/>
  <c r="M2312" i="33"/>
  <c r="L2232" i="33"/>
  <c r="N2232" i="33" s="1"/>
  <c r="M2232" i="33"/>
  <c r="L2152" i="33"/>
  <c r="N2152" i="33" s="1"/>
  <c r="M2152" i="33"/>
  <c r="L2056" i="33"/>
  <c r="N2056" i="33" s="1"/>
  <c r="M2056" i="33"/>
  <c r="L1976" i="33"/>
  <c r="N1976" i="33" s="1"/>
  <c r="M1976" i="33"/>
  <c r="L1896" i="33"/>
  <c r="N1896" i="33" s="1"/>
  <c r="M1896" i="33"/>
  <c r="L1816" i="33"/>
  <c r="N1816" i="33" s="1"/>
  <c r="M1816" i="33"/>
  <c r="L1736" i="33"/>
  <c r="N1736" i="33" s="1"/>
  <c r="M1736" i="33"/>
  <c r="L1672" i="33"/>
  <c r="N1672" i="33" s="1"/>
  <c r="M1672" i="33"/>
  <c r="L1592" i="33"/>
  <c r="N1592" i="33" s="1"/>
  <c r="M1592" i="33"/>
  <c r="L1528" i="33"/>
  <c r="N1528" i="33" s="1"/>
  <c r="M1528" i="33"/>
  <c r="L1448" i="33"/>
  <c r="N1448" i="33" s="1"/>
  <c r="M1448" i="33"/>
  <c r="L1384" i="33"/>
  <c r="N1384" i="33" s="1"/>
  <c r="M1384" i="33"/>
  <c r="L1304" i="33"/>
  <c r="N1304" i="33" s="1"/>
  <c r="M1304" i="33"/>
  <c r="L1224" i="33"/>
  <c r="N1224" i="33" s="1"/>
  <c r="M1224" i="33"/>
  <c r="L1144" i="33"/>
  <c r="N1144" i="33" s="1"/>
  <c r="M1144" i="33"/>
  <c r="L1064" i="33"/>
  <c r="N1064" i="33" s="1"/>
  <c r="M1064" i="33"/>
  <c r="L1016" i="33"/>
  <c r="N1016" i="33" s="1"/>
  <c r="M1016" i="33"/>
  <c r="L936" i="33"/>
  <c r="N936" i="33" s="1"/>
  <c r="M936" i="33"/>
  <c r="L856" i="33"/>
  <c r="N856" i="33" s="1"/>
  <c r="M856" i="33"/>
  <c r="L776" i="33"/>
  <c r="N776" i="33" s="1"/>
  <c r="M776" i="33"/>
  <c r="L696" i="33"/>
  <c r="N696" i="33" s="1"/>
  <c r="M696" i="33"/>
  <c r="L616" i="33"/>
  <c r="N616" i="33" s="1"/>
  <c r="M616" i="33"/>
  <c r="L504" i="33"/>
  <c r="N504" i="33" s="1"/>
  <c r="M504" i="33"/>
  <c r="L360" i="33"/>
  <c r="N360" i="33" s="1"/>
  <c r="M360" i="33"/>
  <c r="L8" i="33"/>
  <c r="N8" i="33" s="1"/>
  <c r="L2997" i="33"/>
  <c r="N2997" i="33" s="1"/>
  <c r="M2997" i="33"/>
  <c r="L2981" i="33"/>
  <c r="N2981" i="33" s="1"/>
  <c r="M2981" i="33"/>
  <c r="L2965" i="33"/>
  <c r="N2965" i="33" s="1"/>
  <c r="M2965" i="33"/>
  <c r="L2949" i="33"/>
  <c r="N2949" i="33" s="1"/>
  <c r="M2949" i="33"/>
  <c r="L2933" i="33"/>
  <c r="N2933" i="33" s="1"/>
  <c r="M2933" i="33"/>
  <c r="L2917" i="33"/>
  <c r="N2917" i="33" s="1"/>
  <c r="M2917" i="33"/>
  <c r="L2901" i="33"/>
  <c r="N2901" i="33" s="1"/>
  <c r="M2901" i="33"/>
  <c r="L2885" i="33"/>
  <c r="N2885" i="33" s="1"/>
  <c r="M2885" i="33"/>
  <c r="L2869" i="33"/>
  <c r="N2869" i="33" s="1"/>
  <c r="M2869" i="33"/>
  <c r="L2853" i="33"/>
  <c r="N2853" i="33" s="1"/>
  <c r="M2853" i="33"/>
  <c r="L2837" i="33"/>
  <c r="N2837" i="33" s="1"/>
  <c r="M2837" i="33"/>
  <c r="L2821" i="33"/>
  <c r="N2821" i="33" s="1"/>
  <c r="M2821" i="33"/>
  <c r="L2805" i="33"/>
  <c r="N2805" i="33" s="1"/>
  <c r="M2805" i="33"/>
  <c r="L2789" i="33"/>
  <c r="N2789" i="33" s="1"/>
  <c r="M2789" i="33"/>
  <c r="L2773" i="33"/>
  <c r="N2773" i="33" s="1"/>
  <c r="M2773" i="33"/>
  <c r="L2757" i="33"/>
  <c r="N2757" i="33" s="1"/>
  <c r="M2757" i="33"/>
  <c r="L2741" i="33"/>
  <c r="N2741" i="33" s="1"/>
  <c r="M2741" i="33"/>
  <c r="L2725" i="33"/>
  <c r="N2725" i="33" s="1"/>
  <c r="M2725" i="33"/>
  <c r="L2709" i="33"/>
  <c r="N2709" i="33" s="1"/>
  <c r="M2709" i="33"/>
  <c r="L2693" i="33"/>
  <c r="N2693" i="33" s="1"/>
  <c r="M2693" i="33"/>
  <c r="L2677" i="33"/>
  <c r="N2677" i="33" s="1"/>
  <c r="M2677" i="33"/>
  <c r="L2661" i="33"/>
  <c r="N2661" i="33" s="1"/>
  <c r="M2661" i="33"/>
  <c r="L2645" i="33"/>
  <c r="N2645" i="33" s="1"/>
  <c r="M2645" i="33"/>
  <c r="L2629" i="33"/>
  <c r="N2629" i="33" s="1"/>
  <c r="M2629" i="33"/>
  <c r="L2613" i="33"/>
  <c r="N2613" i="33" s="1"/>
  <c r="M2613" i="33"/>
  <c r="L2597" i="33"/>
  <c r="N2597" i="33" s="1"/>
  <c r="M2597" i="33"/>
  <c r="L2581" i="33"/>
  <c r="N2581" i="33" s="1"/>
  <c r="M2581" i="33"/>
  <c r="L2565" i="33"/>
  <c r="N2565" i="33" s="1"/>
  <c r="M2565" i="33"/>
  <c r="L2549" i="33"/>
  <c r="N2549" i="33" s="1"/>
  <c r="M2549" i="33"/>
  <c r="L2533" i="33"/>
  <c r="N2533" i="33" s="1"/>
  <c r="M2533" i="33"/>
  <c r="L2517" i="33"/>
  <c r="N2517" i="33" s="1"/>
  <c r="M2517" i="33"/>
  <c r="L2501" i="33"/>
  <c r="N2501" i="33" s="1"/>
  <c r="M2501" i="33"/>
  <c r="L2485" i="33"/>
  <c r="N2485" i="33" s="1"/>
  <c r="M2485" i="33"/>
  <c r="L2469" i="33"/>
  <c r="N2469" i="33" s="1"/>
  <c r="M2469" i="33"/>
  <c r="L2453" i="33"/>
  <c r="N2453" i="33" s="1"/>
  <c r="M2453" i="33"/>
  <c r="L2437" i="33"/>
  <c r="N2437" i="33" s="1"/>
  <c r="M2437" i="33"/>
  <c r="L2421" i="33"/>
  <c r="N2421" i="33" s="1"/>
  <c r="M2421" i="33"/>
  <c r="L2405" i="33"/>
  <c r="N2405" i="33" s="1"/>
  <c r="M2405" i="33"/>
  <c r="L2389" i="33"/>
  <c r="N2389" i="33" s="1"/>
  <c r="M2389" i="33"/>
  <c r="L2373" i="33"/>
  <c r="N2373" i="33" s="1"/>
  <c r="M2373" i="33"/>
  <c r="L2357" i="33"/>
  <c r="N2357" i="33" s="1"/>
  <c r="M2357" i="33"/>
  <c r="L2341" i="33"/>
  <c r="N2341" i="33" s="1"/>
  <c r="M2341" i="33"/>
  <c r="L2325" i="33"/>
  <c r="N2325" i="33" s="1"/>
  <c r="M2325" i="33"/>
  <c r="L2309" i="33"/>
  <c r="N2309" i="33" s="1"/>
  <c r="M2309" i="33"/>
  <c r="L2293" i="33"/>
  <c r="N2293" i="33" s="1"/>
  <c r="M2293" i="33"/>
  <c r="L2277" i="33"/>
  <c r="N2277" i="33" s="1"/>
  <c r="M2277" i="33"/>
  <c r="L2261" i="33"/>
  <c r="N2261" i="33" s="1"/>
  <c r="M2261" i="33"/>
  <c r="L2245" i="33"/>
  <c r="N2245" i="33" s="1"/>
  <c r="M2245" i="33"/>
  <c r="L2229" i="33"/>
  <c r="N2229" i="33" s="1"/>
  <c r="M2229" i="33"/>
  <c r="L2213" i="33"/>
  <c r="N2213" i="33" s="1"/>
  <c r="M2213" i="33"/>
  <c r="L2197" i="33"/>
  <c r="N2197" i="33" s="1"/>
  <c r="M2197" i="33"/>
  <c r="L2181" i="33"/>
  <c r="N2181" i="33" s="1"/>
  <c r="M2181" i="33"/>
  <c r="L2165" i="33"/>
  <c r="N2165" i="33" s="1"/>
  <c r="M2165" i="33"/>
  <c r="L2149" i="33"/>
  <c r="N2149" i="33" s="1"/>
  <c r="M2149" i="33"/>
  <c r="L2133" i="33"/>
  <c r="N2133" i="33" s="1"/>
  <c r="M2133" i="33"/>
  <c r="L2117" i="33"/>
  <c r="N2117" i="33" s="1"/>
  <c r="M2117" i="33"/>
  <c r="L2101" i="33"/>
  <c r="N2101" i="33" s="1"/>
  <c r="M2101" i="33"/>
  <c r="L2085" i="33"/>
  <c r="N2085" i="33" s="1"/>
  <c r="M2085" i="33"/>
  <c r="L2069" i="33"/>
  <c r="N2069" i="33" s="1"/>
  <c r="M2069" i="33"/>
  <c r="L2053" i="33"/>
  <c r="N2053" i="33" s="1"/>
  <c r="M2053" i="33"/>
  <c r="L2037" i="33"/>
  <c r="N2037" i="33" s="1"/>
  <c r="M2037" i="33"/>
  <c r="L2021" i="33"/>
  <c r="N2021" i="33" s="1"/>
  <c r="M2021" i="33"/>
  <c r="L2005" i="33"/>
  <c r="N2005" i="33" s="1"/>
  <c r="M2005" i="33"/>
  <c r="L1989" i="33"/>
  <c r="N1989" i="33" s="1"/>
  <c r="M1989" i="33"/>
  <c r="L1973" i="33"/>
  <c r="N1973" i="33" s="1"/>
  <c r="M1973" i="33"/>
  <c r="L1957" i="33"/>
  <c r="N1957" i="33" s="1"/>
  <c r="M1957" i="33"/>
  <c r="L1941" i="33"/>
  <c r="N1941" i="33" s="1"/>
  <c r="M1941" i="33"/>
  <c r="L1925" i="33"/>
  <c r="N1925" i="33" s="1"/>
  <c r="M1925" i="33"/>
  <c r="L1909" i="33"/>
  <c r="N1909" i="33" s="1"/>
  <c r="M1909" i="33"/>
  <c r="L1893" i="33"/>
  <c r="N1893" i="33" s="1"/>
  <c r="M1893" i="33"/>
  <c r="L1877" i="33"/>
  <c r="N1877" i="33" s="1"/>
  <c r="M1877" i="33"/>
  <c r="L1861" i="33"/>
  <c r="N1861" i="33" s="1"/>
  <c r="M1861" i="33"/>
  <c r="L1845" i="33"/>
  <c r="N1845" i="33" s="1"/>
  <c r="M1845" i="33"/>
  <c r="L1829" i="33"/>
  <c r="N1829" i="33" s="1"/>
  <c r="M1829" i="33"/>
  <c r="L1813" i="33"/>
  <c r="N1813" i="33" s="1"/>
  <c r="M1813" i="33"/>
  <c r="L1797" i="33"/>
  <c r="N1797" i="33" s="1"/>
  <c r="M1797" i="33"/>
  <c r="L1781" i="33"/>
  <c r="N1781" i="33" s="1"/>
  <c r="M1781" i="33"/>
  <c r="L1765" i="33"/>
  <c r="N1765" i="33" s="1"/>
  <c r="M1765" i="33"/>
  <c r="L1749" i="33"/>
  <c r="N1749" i="33" s="1"/>
  <c r="M1749" i="33"/>
  <c r="L1733" i="33"/>
  <c r="N1733" i="33" s="1"/>
  <c r="M1733" i="33"/>
  <c r="L1717" i="33"/>
  <c r="N1717" i="33" s="1"/>
  <c r="M1717" i="33"/>
  <c r="L1701" i="33"/>
  <c r="N1701" i="33" s="1"/>
  <c r="M1701" i="33"/>
  <c r="L1685" i="33"/>
  <c r="N1685" i="33" s="1"/>
  <c r="M1685" i="33"/>
  <c r="L1669" i="33"/>
  <c r="N1669" i="33" s="1"/>
  <c r="M1669" i="33"/>
  <c r="L1653" i="33"/>
  <c r="N1653" i="33" s="1"/>
  <c r="M1653" i="33"/>
  <c r="L1637" i="33"/>
  <c r="N1637" i="33" s="1"/>
  <c r="M1637" i="33"/>
  <c r="L1621" i="33"/>
  <c r="N1621" i="33" s="1"/>
  <c r="M1621" i="33"/>
  <c r="L1605" i="33"/>
  <c r="N1605" i="33" s="1"/>
  <c r="M1605" i="33"/>
  <c r="L1589" i="33"/>
  <c r="N1589" i="33" s="1"/>
  <c r="M1589" i="33"/>
  <c r="L1573" i="33"/>
  <c r="N1573" i="33" s="1"/>
  <c r="M1573" i="33"/>
  <c r="L1557" i="33"/>
  <c r="N1557" i="33" s="1"/>
  <c r="M1557" i="33"/>
  <c r="L1541" i="33"/>
  <c r="N1541" i="33" s="1"/>
  <c r="M1541" i="33"/>
  <c r="L1525" i="33"/>
  <c r="N1525" i="33" s="1"/>
  <c r="M1525" i="33"/>
  <c r="L1509" i="33"/>
  <c r="N1509" i="33" s="1"/>
  <c r="M1509" i="33"/>
  <c r="L1493" i="33"/>
  <c r="N1493" i="33" s="1"/>
  <c r="M1493" i="33"/>
  <c r="L1477" i="33"/>
  <c r="N1477" i="33" s="1"/>
  <c r="M1477" i="33"/>
  <c r="L1461" i="33"/>
  <c r="N1461" i="33" s="1"/>
  <c r="M1461" i="33"/>
  <c r="L1445" i="33"/>
  <c r="N1445" i="33" s="1"/>
  <c r="M1445" i="33"/>
  <c r="L1429" i="33"/>
  <c r="N1429" i="33" s="1"/>
  <c r="M1429" i="33"/>
  <c r="L1413" i="33"/>
  <c r="N1413" i="33" s="1"/>
  <c r="M1413" i="33"/>
  <c r="L1397" i="33"/>
  <c r="N1397" i="33" s="1"/>
  <c r="M1397" i="33"/>
  <c r="L1381" i="33"/>
  <c r="N1381" i="33" s="1"/>
  <c r="M1381" i="33"/>
  <c r="L1365" i="33"/>
  <c r="N1365" i="33" s="1"/>
  <c r="M1365" i="33"/>
  <c r="L1349" i="33"/>
  <c r="N1349" i="33" s="1"/>
  <c r="M1349" i="33"/>
  <c r="L1333" i="33"/>
  <c r="N1333" i="33" s="1"/>
  <c r="M1333" i="33"/>
  <c r="L1317" i="33"/>
  <c r="N1317" i="33" s="1"/>
  <c r="M1317" i="33"/>
  <c r="L1301" i="33"/>
  <c r="N1301" i="33" s="1"/>
  <c r="M1301" i="33"/>
  <c r="L1285" i="33"/>
  <c r="N1285" i="33" s="1"/>
  <c r="M1285" i="33"/>
  <c r="L1269" i="33"/>
  <c r="N1269" i="33" s="1"/>
  <c r="M1269" i="33"/>
  <c r="L1253" i="33"/>
  <c r="N1253" i="33" s="1"/>
  <c r="M1253" i="33"/>
  <c r="L1237" i="33"/>
  <c r="N1237" i="33" s="1"/>
  <c r="M1237" i="33"/>
  <c r="L1221" i="33"/>
  <c r="N1221" i="33" s="1"/>
  <c r="M1221" i="33"/>
  <c r="L1205" i="33"/>
  <c r="N1205" i="33" s="1"/>
  <c r="M1205" i="33"/>
  <c r="L1189" i="33"/>
  <c r="N1189" i="33" s="1"/>
  <c r="M1189" i="33"/>
  <c r="L1173" i="33"/>
  <c r="N1173" i="33" s="1"/>
  <c r="M1173" i="33"/>
  <c r="L1157" i="33"/>
  <c r="N1157" i="33" s="1"/>
  <c r="M1157" i="33"/>
  <c r="L1141" i="33"/>
  <c r="N1141" i="33" s="1"/>
  <c r="M1141" i="33"/>
  <c r="L1125" i="33"/>
  <c r="N1125" i="33" s="1"/>
  <c r="M1125" i="33"/>
  <c r="L1109" i="33"/>
  <c r="N1109" i="33" s="1"/>
  <c r="M1109" i="33"/>
  <c r="L1093" i="33"/>
  <c r="N1093" i="33" s="1"/>
  <c r="M1093" i="33"/>
  <c r="L1077" i="33"/>
  <c r="N1077" i="33" s="1"/>
  <c r="M1077" i="33"/>
  <c r="L1061" i="33"/>
  <c r="N1061" i="33" s="1"/>
  <c r="M1061" i="33"/>
  <c r="L1045" i="33"/>
  <c r="N1045" i="33" s="1"/>
  <c r="M1045" i="33"/>
  <c r="L1029" i="33"/>
  <c r="N1029" i="33" s="1"/>
  <c r="M1029" i="33"/>
  <c r="L1013" i="33"/>
  <c r="N1013" i="33" s="1"/>
  <c r="M1013" i="33"/>
  <c r="L997" i="33"/>
  <c r="N997" i="33" s="1"/>
  <c r="M997" i="33"/>
  <c r="L981" i="33"/>
  <c r="N981" i="33" s="1"/>
  <c r="M981" i="33"/>
  <c r="L965" i="33"/>
  <c r="N965" i="33" s="1"/>
  <c r="M965" i="33"/>
  <c r="L949" i="33"/>
  <c r="N949" i="33" s="1"/>
  <c r="M949" i="33"/>
  <c r="L933" i="33"/>
  <c r="N933" i="33" s="1"/>
  <c r="M933" i="33"/>
  <c r="L917" i="33"/>
  <c r="N917" i="33" s="1"/>
  <c r="M917" i="33"/>
  <c r="L901" i="33"/>
  <c r="N901" i="33" s="1"/>
  <c r="M901" i="33"/>
  <c r="L885" i="33"/>
  <c r="N885" i="33" s="1"/>
  <c r="M885" i="33"/>
  <c r="L869" i="33"/>
  <c r="N869" i="33" s="1"/>
  <c r="M869" i="33"/>
  <c r="L853" i="33"/>
  <c r="N853" i="33" s="1"/>
  <c r="M853" i="33"/>
  <c r="L837" i="33"/>
  <c r="N837" i="33" s="1"/>
  <c r="M837" i="33"/>
  <c r="L821" i="33"/>
  <c r="N821" i="33" s="1"/>
  <c r="M821" i="33"/>
  <c r="L805" i="33"/>
  <c r="N805" i="33" s="1"/>
  <c r="M805" i="33"/>
  <c r="L789" i="33"/>
  <c r="N789" i="33" s="1"/>
  <c r="M789" i="33"/>
  <c r="L773" i="33"/>
  <c r="N773" i="33" s="1"/>
  <c r="M773" i="33"/>
  <c r="L757" i="33"/>
  <c r="N757" i="33" s="1"/>
  <c r="M757" i="33"/>
  <c r="L741" i="33"/>
  <c r="N741" i="33" s="1"/>
  <c r="M741" i="33"/>
  <c r="L725" i="33"/>
  <c r="N725" i="33" s="1"/>
  <c r="M725" i="33"/>
  <c r="L709" i="33"/>
  <c r="N709" i="33" s="1"/>
  <c r="M709" i="33"/>
  <c r="L693" i="33"/>
  <c r="N693" i="33" s="1"/>
  <c r="M693" i="33"/>
  <c r="L677" i="33"/>
  <c r="N677" i="33" s="1"/>
  <c r="M677" i="33"/>
  <c r="L661" i="33"/>
  <c r="N661" i="33" s="1"/>
  <c r="M661" i="33"/>
  <c r="L645" i="33"/>
  <c r="N645" i="33" s="1"/>
  <c r="M645" i="33"/>
  <c r="L629" i="33"/>
  <c r="N629" i="33" s="1"/>
  <c r="M629" i="33"/>
  <c r="L613" i="33"/>
  <c r="N613" i="33" s="1"/>
  <c r="M613" i="33"/>
  <c r="L597" i="33"/>
  <c r="N597" i="33" s="1"/>
  <c r="M597" i="33"/>
  <c r="L581" i="33"/>
  <c r="N581" i="33" s="1"/>
  <c r="M581" i="33"/>
  <c r="L565" i="33"/>
  <c r="N565" i="33" s="1"/>
  <c r="M565" i="33"/>
  <c r="L549" i="33"/>
  <c r="N549" i="33" s="1"/>
  <c r="M549" i="33"/>
  <c r="L533" i="33"/>
  <c r="N533" i="33" s="1"/>
  <c r="M533" i="33"/>
  <c r="L517" i="33"/>
  <c r="N517" i="33" s="1"/>
  <c r="M517" i="33"/>
  <c r="L501" i="33"/>
  <c r="N501" i="33" s="1"/>
  <c r="M501" i="33"/>
  <c r="L485" i="33"/>
  <c r="N485" i="33" s="1"/>
  <c r="M485" i="33"/>
  <c r="L469" i="33"/>
  <c r="N469" i="33" s="1"/>
  <c r="M469" i="33"/>
  <c r="L453" i="33"/>
  <c r="N453" i="33" s="1"/>
  <c r="M453" i="33"/>
  <c r="L437" i="33"/>
  <c r="N437" i="33" s="1"/>
  <c r="M437" i="33"/>
  <c r="L421" i="33"/>
  <c r="N421" i="33" s="1"/>
  <c r="M421" i="33"/>
  <c r="L405" i="33"/>
  <c r="N405" i="33" s="1"/>
  <c r="M405" i="33"/>
  <c r="L389" i="33"/>
  <c r="N389" i="33" s="1"/>
  <c r="M389" i="33"/>
  <c r="L373" i="33"/>
  <c r="N373" i="33" s="1"/>
  <c r="M373" i="33"/>
  <c r="L357" i="33"/>
  <c r="N357" i="33" s="1"/>
  <c r="M357" i="33"/>
  <c r="L341" i="33"/>
  <c r="N341" i="33" s="1"/>
  <c r="M341" i="33"/>
  <c r="L325" i="33"/>
  <c r="N325" i="33" s="1"/>
  <c r="M325" i="33"/>
  <c r="L309" i="33"/>
  <c r="N309" i="33" s="1"/>
  <c r="M309" i="33"/>
  <c r="L293" i="33"/>
  <c r="N293" i="33" s="1"/>
  <c r="M293" i="33"/>
  <c r="L277" i="33"/>
  <c r="N277" i="33" s="1"/>
  <c r="M277" i="33"/>
  <c r="L261" i="33"/>
  <c r="N261" i="33" s="1"/>
  <c r="M261" i="33"/>
  <c r="L245" i="33"/>
  <c r="N245" i="33" s="1"/>
  <c r="M245" i="33"/>
  <c r="L229" i="33"/>
  <c r="N229" i="33" s="1"/>
  <c r="M229" i="33"/>
  <c r="L213" i="33"/>
  <c r="N213" i="33" s="1"/>
  <c r="M213" i="33"/>
  <c r="L197" i="33"/>
  <c r="N197" i="33" s="1"/>
  <c r="M197" i="33"/>
  <c r="L181" i="33"/>
  <c r="N181" i="33" s="1"/>
  <c r="M181" i="33"/>
  <c r="L165" i="33"/>
  <c r="N165" i="33" s="1"/>
  <c r="M165" i="33"/>
  <c r="L149" i="33"/>
  <c r="N149" i="33" s="1"/>
  <c r="M149" i="33"/>
  <c r="L133" i="33"/>
  <c r="N133" i="33" s="1"/>
  <c r="M133" i="33"/>
  <c r="L117" i="33"/>
  <c r="N117" i="33" s="1"/>
  <c r="M117" i="33"/>
  <c r="L101" i="33"/>
  <c r="N101" i="33" s="1"/>
  <c r="M101" i="33"/>
  <c r="L85" i="33"/>
  <c r="N85" i="33" s="1"/>
  <c r="M85" i="33"/>
  <c r="L69" i="33"/>
  <c r="N69" i="33" s="1"/>
  <c r="M69" i="33"/>
  <c r="L53" i="33"/>
  <c r="N53" i="33" s="1"/>
  <c r="M53" i="33"/>
  <c r="L37" i="33"/>
  <c r="N37" i="33" s="1"/>
  <c r="M37" i="33"/>
  <c r="L21" i="33"/>
  <c r="N21" i="33" s="1"/>
  <c r="M21" i="33"/>
  <c r="L2962" i="33"/>
  <c r="N2962" i="33" s="1"/>
  <c r="M2962" i="33"/>
  <c r="L2882" i="33"/>
  <c r="N2882" i="33" s="1"/>
  <c r="M2882" i="33"/>
  <c r="L2786" i="33"/>
  <c r="N2786" i="33" s="1"/>
  <c r="M2786" i="33"/>
  <c r="L2690" i="33"/>
  <c r="N2690" i="33" s="1"/>
  <c r="M2690" i="33"/>
  <c r="L2610" i="33"/>
  <c r="N2610" i="33" s="1"/>
  <c r="M2610" i="33"/>
  <c r="L2530" i="33"/>
  <c r="N2530" i="33" s="1"/>
  <c r="M2530" i="33"/>
  <c r="L2450" i="33"/>
  <c r="N2450" i="33" s="1"/>
  <c r="M2450" i="33"/>
  <c r="L2370" i="33"/>
  <c r="N2370" i="33" s="1"/>
  <c r="M2370" i="33"/>
  <c r="L2274" i="33"/>
  <c r="N2274" i="33" s="1"/>
  <c r="M2274" i="33"/>
  <c r="L2178" i="33"/>
  <c r="N2178" i="33" s="1"/>
  <c r="M2178" i="33"/>
  <c r="L2082" i="33"/>
  <c r="N2082" i="33" s="1"/>
  <c r="M2082" i="33"/>
  <c r="L2018" i="33"/>
  <c r="N2018" i="33" s="1"/>
  <c r="M2018" i="33"/>
  <c r="L1938" i="33"/>
  <c r="N1938" i="33" s="1"/>
  <c r="M1938" i="33"/>
  <c r="L1858" i="33"/>
  <c r="N1858" i="33" s="1"/>
  <c r="M1858" i="33"/>
  <c r="L1778" i="33"/>
  <c r="N1778" i="33" s="1"/>
  <c r="M1778" i="33"/>
  <c r="L1698" i="33"/>
  <c r="N1698" i="33" s="1"/>
  <c r="M1698" i="33"/>
  <c r="L1522" i="33"/>
  <c r="N1522" i="33" s="1"/>
  <c r="M1522" i="33"/>
  <c r="L1442" i="33"/>
  <c r="N1442" i="33" s="1"/>
  <c r="M1442" i="33"/>
  <c r="L1346" i="33"/>
  <c r="N1346" i="33" s="1"/>
  <c r="M1346" i="33"/>
  <c r="L1266" i="33"/>
  <c r="N1266" i="33" s="1"/>
  <c r="M1266" i="33"/>
  <c r="L1202" i="33"/>
  <c r="N1202" i="33" s="1"/>
  <c r="M1202" i="33"/>
  <c r="L1122" i="33"/>
  <c r="N1122" i="33" s="1"/>
  <c r="M1122" i="33"/>
  <c r="L1058" i="33"/>
  <c r="N1058" i="33" s="1"/>
  <c r="M1058" i="33"/>
  <c r="L978" i="33"/>
  <c r="N978" i="33" s="1"/>
  <c r="M978" i="33"/>
  <c r="L898" i="33"/>
  <c r="N898" i="33" s="1"/>
  <c r="M898" i="33"/>
  <c r="L818" i="33"/>
  <c r="N818" i="33" s="1"/>
  <c r="M818" i="33"/>
  <c r="L738" i="33"/>
  <c r="N738" i="33" s="1"/>
  <c r="M738" i="33"/>
  <c r="L658" i="33"/>
  <c r="N658" i="33" s="1"/>
  <c r="M658" i="33"/>
  <c r="L578" i="33"/>
  <c r="N578" i="33" s="1"/>
  <c r="M578" i="33"/>
  <c r="L498" i="33"/>
  <c r="N498" i="33" s="1"/>
  <c r="M498" i="33"/>
  <c r="L418" i="33"/>
  <c r="N418" i="33" s="1"/>
  <c r="M418" i="33"/>
  <c r="L338" i="33"/>
  <c r="N338" i="33" s="1"/>
  <c r="M338" i="33"/>
  <c r="L274" i="33"/>
  <c r="N274" i="33" s="1"/>
  <c r="M274" i="33"/>
  <c r="L210" i="33"/>
  <c r="N210" i="33" s="1"/>
  <c r="M210" i="33"/>
  <c r="L162" i="33"/>
  <c r="N162" i="33" s="1"/>
  <c r="M162" i="33"/>
  <c r="L18" i="33"/>
  <c r="N18" i="33" s="1"/>
  <c r="M18" i="33"/>
  <c r="L2929" i="33"/>
  <c r="N2929" i="33" s="1"/>
  <c r="M2929" i="33"/>
  <c r="L2849" i="33"/>
  <c r="N2849" i="33" s="1"/>
  <c r="M2849" i="33"/>
  <c r="L2753" i="33"/>
  <c r="N2753" i="33" s="1"/>
  <c r="M2753" i="33"/>
  <c r="L2673" i="33"/>
  <c r="N2673" i="33" s="1"/>
  <c r="M2673" i="33"/>
  <c r="L2593" i="33"/>
  <c r="N2593" i="33" s="1"/>
  <c r="M2593" i="33"/>
  <c r="L2513" i="33"/>
  <c r="N2513" i="33" s="1"/>
  <c r="M2513" i="33"/>
  <c r="L2433" i="33"/>
  <c r="N2433" i="33" s="1"/>
  <c r="M2433" i="33"/>
  <c r="L2353" i="33"/>
  <c r="N2353" i="33" s="1"/>
  <c r="M2353" i="33"/>
  <c r="L2273" i="33"/>
  <c r="N2273" i="33" s="1"/>
  <c r="M2273" i="33"/>
  <c r="L2225" i="33"/>
  <c r="N2225" i="33" s="1"/>
  <c r="M2225" i="33"/>
  <c r="L2129" i="33"/>
  <c r="N2129" i="33" s="1"/>
  <c r="M2129" i="33"/>
  <c r="L2049" i="33"/>
  <c r="N2049" i="33" s="1"/>
  <c r="M2049" i="33"/>
  <c r="L1953" i="33"/>
  <c r="N1953" i="33" s="1"/>
  <c r="M1953" i="33"/>
  <c r="L1857" i="33"/>
  <c r="N1857" i="33" s="1"/>
  <c r="M1857" i="33"/>
  <c r="L1777" i="33"/>
  <c r="N1777" i="33" s="1"/>
  <c r="M1777" i="33"/>
  <c r="L1713" i="33"/>
  <c r="N1713" i="33" s="1"/>
  <c r="M1713" i="33"/>
  <c r="L1633" i="33"/>
  <c r="N1633" i="33" s="1"/>
  <c r="M1633" i="33"/>
  <c r="L1537" i="33"/>
  <c r="N1537" i="33" s="1"/>
  <c r="M1537" i="33"/>
  <c r="L1441" i="33"/>
  <c r="N1441" i="33" s="1"/>
  <c r="M1441" i="33"/>
  <c r="L1329" i="33"/>
  <c r="N1329" i="33" s="1"/>
  <c r="M1329" i="33"/>
  <c r="L1233" i="33"/>
  <c r="N1233" i="33" s="1"/>
  <c r="M1233" i="33"/>
  <c r="L1153" i="33"/>
  <c r="N1153" i="33" s="1"/>
  <c r="M1153" i="33"/>
  <c r="L1105" i="33"/>
  <c r="N1105" i="33" s="1"/>
  <c r="M1105" i="33"/>
  <c r="L1009" i="33"/>
  <c r="N1009" i="33" s="1"/>
  <c r="M1009" i="33"/>
  <c r="L929" i="33"/>
  <c r="N929" i="33" s="1"/>
  <c r="M929" i="33"/>
  <c r="L849" i="33"/>
  <c r="N849" i="33" s="1"/>
  <c r="M849" i="33"/>
  <c r="L753" i="33"/>
  <c r="N753" i="33" s="1"/>
  <c r="M753" i="33"/>
  <c r="L657" i="33"/>
  <c r="N657" i="33" s="1"/>
  <c r="M657" i="33"/>
  <c r="L577" i="33"/>
  <c r="N577" i="33" s="1"/>
  <c r="M577" i="33"/>
  <c r="L513" i="33"/>
  <c r="N513" i="33" s="1"/>
  <c r="M513" i="33"/>
  <c r="L433" i="33"/>
  <c r="N433" i="33" s="1"/>
  <c r="M433" i="33"/>
  <c r="L369" i="33"/>
  <c r="N369" i="33" s="1"/>
  <c r="M369" i="33"/>
  <c r="L305" i="33"/>
  <c r="N305" i="33" s="1"/>
  <c r="M305" i="33"/>
  <c r="L193" i="33"/>
  <c r="N193" i="33" s="1"/>
  <c r="M193" i="33"/>
  <c r="L33" i="33"/>
  <c r="N33" i="33" s="1"/>
  <c r="M33" i="33"/>
  <c r="L2928" i="33"/>
  <c r="N2928" i="33" s="1"/>
  <c r="M2928" i="33"/>
  <c r="L2848" i="33"/>
  <c r="N2848" i="33" s="1"/>
  <c r="M2848" i="33"/>
  <c r="L2768" i="33"/>
  <c r="N2768" i="33" s="1"/>
  <c r="M2768" i="33"/>
  <c r="L2688" i="33"/>
  <c r="N2688" i="33" s="1"/>
  <c r="M2688" i="33"/>
  <c r="L2608" i="33"/>
  <c r="N2608" i="33" s="1"/>
  <c r="M2608" i="33"/>
  <c r="L2528" i="33"/>
  <c r="N2528" i="33" s="1"/>
  <c r="M2528" i="33"/>
  <c r="L2448" i="33"/>
  <c r="N2448" i="33" s="1"/>
  <c r="M2448" i="33"/>
  <c r="L2352" i="33"/>
  <c r="N2352" i="33" s="1"/>
  <c r="M2352" i="33"/>
  <c r="L2240" i="33"/>
  <c r="N2240" i="33" s="1"/>
  <c r="M2240" i="33"/>
  <c r="L2160" i="33"/>
  <c r="N2160" i="33" s="1"/>
  <c r="M2160" i="33"/>
  <c r="L2080" i="33"/>
  <c r="N2080" i="33" s="1"/>
  <c r="M2080" i="33"/>
  <c r="L2016" i="33"/>
  <c r="N2016" i="33" s="1"/>
  <c r="M2016" i="33"/>
  <c r="L1936" i="33"/>
  <c r="N1936" i="33" s="1"/>
  <c r="M1936" i="33"/>
  <c r="L1872" i="33"/>
  <c r="N1872" i="33" s="1"/>
  <c r="M1872" i="33"/>
  <c r="L1808" i="33"/>
  <c r="N1808" i="33" s="1"/>
  <c r="M1808" i="33"/>
  <c r="L1744" i="33"/>
  <c r="N1744" i="33" s="1"/>
  <c r="M1744" i="33"/>
  <c r="L1680" i="33"/>
  <c r="N1680" i="33" s="1"/>
  <c r="M1680" i="33"/>
  <c r="L1616" i="33"/>
  <c r="N1616" i="33" s="1"/>
  <c r="M1616" i="33"/>
  <c r="L1536" i="33"/>
  <c r="N1536" i="33" s="1"/>
  <c r="M1536" i="33"/>
  <c r="L1488" i="33"/>
  <c r="N1488" i="33" s="1"/>
  <c r="M1488" i="33"/>
  <c r="L1408" i="33"/>
  <c r="N1408" i="33" s="1"/>
  <c r="M1408" i="33"/>
  <c r="L1328" i="33"/>
  <c r="N1328" i="33" s="1"/>
  <c r="M1328" i="33"/>
  <c r="L1232" i="33"/>
  <c r="N1232" i="33" s="1"/>
  <c r="M1232" i="33"/>
  <c r="L1152" i="33"/>
  <c r="N1152" i="33" s="1"/>
  <c r="M1152" i="33"/>
  <c r="L1104" i="33"/>
  <c r="N1104" i="33" s="1"/>
  <c r="M1104" i="33"/>
  <c r="L1024" i="33"/>
  <c r="N1024" i="33" s="1"/>
  <c r="M1024" i="33"/>
  <c r="L944" i="33"/>
  <c r="N944" i="33" s="1"/>
  <c r="M944" i="33"/>
  <c r="L880" i="33"/>
  <c r="N880" i="33" s="1"/>
  <c r="M880" i="33"/>
  <c r="L800" i="33"/>
  <c r="N800" i="33" s="1"/>
  <c r="M800" i="33"/>
  <c r="L736" i="33"/>
  <c r="N736" i="33" s="1"/>
  <c r="M736" i="33"/>
  <c r="L672" i="33"/>
  <c r="N672" i="33" s="1"/>
  <c r="M672" i="33"/>
  <c r="L560" i="33"/>
  <c r="N560" i="33" s="1"/>
  <c r="M560" i="33"/>
  <c r="L480" i="33"/>
  <c r="N480" i="33" s="1"/>
  <c r="M480" i="33"/>
  <c r="L400" i="33"/>
  <c r="N400" i="33" s="1"/>
  <c r="M400" i="33"/>
  <c r="L320" i="33"/>
  <c r="N320" i="33" s="1"/>
  <c r="M320" i="33"/>
  <c r="L256" i="33"/>
  <c r="N256" i="33" s="1"/>
  <c r="M256" i="33"/>
  <c r="L192" i="33"/>
  <c r="N192" i="33" s="1"/>
  <c r="M192" i="33"/>
  <c r="L48" i="33"/>
  <c r="N48" i="33" s="1"/>
  <c r="M48" i="33"/>
  <c r="L2927" i="33"/>
  <c r="N2927" i="33" s="1"/>
  <c r="M2927" i="33"/>
  <c r="L2847" i="33"/>
  <c r="N2847" i="33" s="1"/>
  <c r="M2847" i="33"/>
  <c r="L2783" i="33"/>
  <c r="N2783" i="33" s="1"/>
  <c r="M2783" i="33"/>
  <c r="L2703" i="33"/>
  <c r="N2703" i="33" s="1"/>
  <c r="M2703" i="33"/>
  <c r="L2639" i="33"/>
  <c r="N2639" i="33" s="1"/>
  <c r="M2639" i="33"/>
  <c r="L2543" i="33"/>
  <c r="N2543" i="33" s="1"/>
  <c r="M2543" i="33"/>
  <c r="L2463" i="33"/>
  <c r="N2463" i="33" s="1"/>
  <c r="M2463" i="33"/>
  <c r="L2383" i="33"/>
  <c r="N2383" i="33" s="1"/>
  <c r="M2383" i="33"/>
  <c r="L2287" i="33"/>
  <c r="N2287" i="33" s="1"/>
  <c r="M2287" i="33"/>
  <c r="L2207" i="33"/>
  <c r="N2207" i="33" s="1"/>
  <c r="M2207" i="33"/>
  <c r="L2127" i="33"/>
  <c r="N2127" i="33" s="1"/>
  <c r="M2127" i="33"/>
  <c r="L2047" i="33"/>
  <c r="N2047" i="33" s="1"/>
  <c r="M2047" i="33"/>
  <c r="L1951" i="33"/>
  <c r="N1951" i="33" s="1"/>
  <c r="M1951" i="33"/>
  <c r="L1855" i="33"/>
  <c r="N1855" i="33" s="1"/>
  <c r="M1855" i="33"/>
  <c r="L1759" i="33"/>
  <c r="N1759" i="33" s="1"/>
  <c r="M1759" i="33"/>
  <c r="L1663" i="33"/>
  <c r="N1663" i="33" s="1"/>
  <c r="M1663" i="33"/>
  <c r="L1583" i="33"/>
  <c r="N1583" i="33" s="1"/>
  <c r="M1583" i="33"/>
  <c r="L1503" i="33"/>
  <c r="N1503" i="33" s="1"/>
  <c r="M1503" i="33"/>
  <c r="L1407" i="33"/>
  <c r="N1407" i="33" s="1"/>
  <c r="M1407" i="33"/>
  <c r="L1327" i="33"/>
  <c r="N1327" i="33" s="1"/>
  <c r="M1327" i="33"/>
  <c r="L1247" i="33"/>
  <c r="N1247" i="33" s="1"/>
  <c r="M1247" i="33"/>
  <c r="L1151" i="33"/>
  <c r="N1151" i="33" s="1"/>
  <c r="M1151" i="33"/>
  <c r="L1071" i="33"/>
  <c r="N1071" i="33" s="1"/>
  <c r="M1071" i="33"/>
  <c r="L975" i="33"/>
  <c r="N975" i="33" s="1"/>
  <c r="M975" i="33"/>
  <c r="L879" i="33"/>
  <c r="N879" i="33" s="1"/>
  <c r="M879" i="33"/>
  <c r="L799" i="33"/>
  <c r="N799" i="33" s="1"/>
  <c r="M799" i="33"/>
  <c r="L703" i="33"/>
  <c r="N703" i="33" s="1"/>
  <c r="M703" i="33"/>
  <c r="L623" i="33"/>
  <c r="N623" i="33" s="1"/>
  <c r="M623" i="33"/>
  <c r="L543" i="33"/>
  <c r="N543" i="33" s="1"/>
  <c r="M543" i="33"/>
  <c r="L447" i="33"/>
  <c r="N447" i="33" s="1"/>
  <c r="M447" i="33"/>
  <c r="L351" i="33"/>
  <c r="N351" i="33" s="1"/>
  <c r="M351" i="33"/>
  <c r="L255" i="33"/>
  <c r="N255" i="33" s="1"/>
  <c r="M255" i="33"/>
  <c r="L175" i="33"/>
  <c r="N175" i="33" s="1"/>
  <c r="M175" i="33"/>
  <c r="L63" i="33"/>
  <c r="N63" i="33" s="1"/>
  <c r="M63" i="33"/>
  <c r="L2974" i="33"/>
  <c r="N2974" i="33" s="1"/>
  <c r="M2974" i="33"/>
  <c r="L2894" i="33"/>
  <c r="N2894" i="33" s="1"/>
  <c r="M2894" i="33"/>
  <c r="L2814" i="33"/>
  <c r="N2814" i="33" s="1"/>
  <c r="M2814" i="33"/>
  <c r="L2734" i="33"/>
  <c r="N2734" i="33" s="1"/>
  <c r="M2734" i="33"/>
  <c r="L2654" i="33"/>
  <c r="N2654" i="33" s="1"/>
  <c r="M2654" i="33"/>
  <c r="L2574" i="33"/>
  <c r="N2574" i="33" s="1"/>
  <c r="M2574" i="33"/>
  <c r="L2494" i="33"/>
  <c r="N2494" i="33" s="1"/>
  <c r="M2494" i="33"/>
  <c r="L2446" i="33"/>
  <c r="N2446" i="33" s="1"/>
  <c r="M2446" i="33"/>
  <c r="L2366" i="33"/>
  <c r="N2366" i="33" s="1"/>
  <c r="M2366" i="33"/>
  <c r="L2302" i="33"/>
  <c r="N2302" i="33" s="1"/>
  <c r="M2302" i="33"/>
  <c r="L2238" i="33"/>
  <c r="N2238" i="33" s="1"/>
  <c r="M2238" i="33"/>
  <c r="L2142" i="33"/>
  <c r="N2142" i="33" s="1"/>
  <c r="M2142" i="33"/>
  <c r="L2062" i="33"/>
  <c r="N2062" i="33" s="1"/>
  <c r="M2062" i="33"/>
  <c r="L1982" i="33"/>
  <c r="N1982" i="33" s="1"/>
  <c r="M1982" i="33"/>
  <c r="L1902" i="33"/>
  <c r="N1902" i="33" s="1"/>
  <c r="M1902" i="33"/>
  <c r="L1822" i="33"/>
  <c r="N1822" i="33" s="1"/>
  <c r="M1822" i="33"/>
  <c r="L1726" i="33"/>
  <c r="N1726" i="33" s="1"/>
  <c r="M1726" i="33"/>
  <c r="L1646" i="33"/>
  <c r="N1646" i="33" s="1"/>
  <c r="M1646" i="33"/>
  <c r="L1582" i="33"/>
  <c r="N1582" i="33" s="1"/>
  <c r="M1582" i="33"/>
  <c r="L1518" i="33"/>
  <c r="N1518" i="33" s="1"/>
  <c r="M1518" i="33"/>
  <c r="L1438" i="33"/>
  <c r="N1438" i="33" s="1"/>
  <c r="M1438" i="33"/>
  <c r="L1374" i="33"/>
  <c r="N1374" i="33" s="1"/>
  <c r="M1374" i="33"/>
  <c r="L1294" i="33"/>
  <c r="N1294" i="33" s="1"/>
  <c r="M1294" i="33"/>
  <c r="L1230" i="33"/>
  <c r="N1230" i="33" s="1"/>
  <c r="M1230" i="33"/>
  <c r="L1166" i="33"/>
  <c r="N1166" i="33" s="1"/>
  <c r="M1166" i="33"/>
  <c r="L1086" i="33"/>
  <c r="N1086" i="33" s="1"/>
  <c r="M1086" i="33"/>
  <c r="L1022" i="33"/>
  <c r="N1022" i="33" s="1"/>
  <c r="M1022" i="33"/>
  <c r="L974" i="33"/>
  <c r="N974" i="33" s="1"/>
  <c r="M974" i="33"/>
  <c r="L910" i="33"/>
  <c r="N910" i="33" s="1"/>
  <c r="M910" i="33"/>
  <c r="L846" i="33"/>
  <c r="N846" i="33" s="1"/>
  <c r="M846" i="33"/>
  <c r="L766" i="33"/>
  <c r="N766" i="33" s="1"/>
  <c r="M766" i="33"/>
  <c r="L702" i="33"/>
  <c r="N702" i="33" s="1"/>
  <c r="M702" i="33"/>
  <c r="L638" i="33"/>
  <c r="N638" i="33" s="1"/>
  <c r="M638" i="33"/>
  <c r="L574" i="33"/>
  <c r="N574" i="33" s="1"/>
  <c r="M574" i="33"/>
  <c r="L526" i="33"/>
  <c r="N526" i="33" s="1"/>
  <c r="M526" i="33"/>
  <c r="L446" i="33"/>
  <c r="N446" i="33" s="1"/>
  <c r="M446" i="33"/>
  <c r="L382" i="33"/>
  <c r="N382" i="33" s="1"/>
  <c r="M382" i="33"/>
  <c r="L302" i="33"/>
  <c r="N302" i="33" s="1"/>
  <c r="M302" i="33"/>
  <c r="L222" i="33"/>
  <c r="N222" i="33" s="1"/>
  <c r="M222" i="33"/>
  <c r="L30" i="33"/>
  <c r="N30" i="33" s="1"/>
  <c r="M30" i="33"/>
  <c r="L2957" i="33"/>
  <c r="N2957" i="33" s="1"/>
  <c r="M2957" i="33"/>
  <c r="L2877" i="33"/>
  <c r="N2877" i="33" s="1"/>
  <c r="M2877" i="33"/>
  <c r="L2781" i="33"/>
  <c r="N2781" i="33" s="1"/>
  <c r="M2781" i="33"/>
  <c r="L2717" i="33"/>
  <c r="N2717" i="33" s="1"/>
  <c r="M2717" i="33"/>
  <c r="L2653" i="33"/>
  <c r="N2653" i="33" s="1"/>
  <c r="M2653" i="33"/>
  <c r="L2589" i="33"/>
  <c r="N2589" i="33" s="1"/>
  <c r="M2589" i="33"/>
  <c r="L2525" i="33"/>
  <c r="N2525" i="33" s="1"/>
  <c r="M2525" i="33"/>
  <c r="L2461" i="33"/>
  <c r="N2461" i="33" s="1"/>
  <c r="M2461" i="33"/>
  <c r="L2397" i="33"/>
  <c r="N2397" i="33" s="1"/>
  <c r="M2397" i="33"/>
  <c r="L2333" i="33"/>
  <c r="N2333" i="33" s="1"/>
  <c r="M2333" i="33"/>
  <c r="L2269" i="33"/>
  <c r="N2269" i="33" s="1"/>
  <c r="M2269" i="33"/>
  <c r="L2205" i="33"/>
  <c r="N2205" i="33" s="1"/>
  <c r="M2205" i="33"/>
  <c r="L2141" i="33"/>
  <c r="N2141" i="33" s="1"/>
  <c r="M2141" i="33"/>
  <c r="L2077" i="33"/>
  <c r="N2077" i="33" s="1"/>
  <c r="M2077" i="33"/>
  <c r="L2013" i="33"/>
  <c r="N2013" i="33" s="1"/>
  <c r="M2013" i="33"/>
  <c r="L1933" i="33"/>
  <c r="N1933" i="33" s="1"/>
  <c r="M1933" i="33"/>
  <c r="L1853" i="33"/>
  <c r="N1853" i="33" s="1"/>
  <c r="M1853" i="33"/>
  <c r="L1805" i="33"/>
  <c r="N1805" i="33" s="1"/>
  <c r="M1805" i="33"/>
  <c r="L1741" i="33"/>
  <c r="N1741" i="33" s="1"/>
  <c r="M1741" i="33"/>
  <c r="L1677" i="33"/>
  <c r="N1677" i="33" s="1"/>
  <c r="M1677" i="33"/>
  <c r="L1629" i="33"/>
  <c r="N1629" i="33" s="1"/>
  <c r="M1629" i="33"/>
  <c r="L1565" i="33"/>
  <c r="N1565" i="33" s="1"/>
  <c r="M1565" i="33"/>
  <c r="L1501" i="33"/>
  <c r="N1501" i="33" s="1"/>
  <c r="M1501" i="33"/>
  <c r="L1437" i="33"/>
  <c r="N1437" i="33" s="1"/>
  <c r="M1437" i="33"/>
  <c r="L1389" i="33"/>
  <c r="N1389" i="33" s="1"/>
  <c r="M1389" i="33"/>
  <c r="L1325" i="33"/>
  <c r="N1325" i="33" s="1"/>
  <c r="M1325" i="33"/>
  <c r="L1277" i="33"/>
  <c r="N1277" i="33" s="1"/>
  <c r="M1277" i="33"/>
  <c r="L1213" i="33"/>
  <c r="N1213" i="33" s="1"/>
  <c r="M1213" i="33"/>
  <c r="L1149" i="33"/>
  <c r="N1149" i="33" s="1"/>
  <c r="M1149" i="33"/>
  <c r="L1085" i="33"/>
  <c r="N1085" i="33" s="1"/>
  <c r="M1085" i="33"/>
  <c r="L1021" i="33"/>
  <c r="N1021" i="33" s="1"/>
  <c r="M1021" i="33"/>
  <c r="L957" i="33"/>
  <c r="N957" i="33" s="1"/>
  <c r="M957" i="33"/>
  <c r="L893" i="33"/>
  <c r="N893" i="33" s="1"/>
  <c r="M893" i="33"/>
  <c r="L829" i="33"/>
  <c r="N829" i="33" s="1"/>
  <c r="M829" i="33"/>
  <c r="L765" i="33"/>
  <c r="N765" i="33" s="1"/>
  <c r="M765" i="33"/>
  <c r="L701" i="33"/>
  <c r="N701" i="33" s="1"/>
  <c r="M701" i="33"/>
  <c r="L637" i="33"/>
  <c r="N637" i="33" s="1"/>
  <c r="M637" i="33"/>
  <c r="L573" i="33"/>
  <c r="N573" i="33" s="1"/>
  <c r="M573" i="33"/>
  <c r="L509" i="33"/>
  <c r="N509" i="33" s="1"/>
  <c r="M509" i="33"/>
  <c r="L445" i="33"/>
  <c r="N445" i="33" s="1"/>
  <c r="M445" i="33"/>
  <c r="L349" i="33"/>
  <c r="N349" i="33" s="1"/>
  <c r="M349" i="33"/>
  <c r="L269" i="33"/>
  <c r="N269" i="33" s="1"/>
  <c r="M269" i="33"/>
  <c r="L29" i="33"/>
  <c r="N29" i="33" s="1"/>
  <c r="M29" i="33"/>
  <c r="L2924" i="33"/>
  <c r="N2924" i="33" s="1"/>
  <c r="M2924" i="33"/>
  <c r="L2860" i="33"/>
  <c r="N2860" i="33" s="1"/>
  <c r="M2860" i="33"/>
  <c r="L2796" i="33"/>
  <c r="N2796" i="33" s="1"/>
  <c r="M2796" i="33"/>
  <c r="L2732" i="33"/>
  <c r="N2732" i="33" s="1"/>
  <c r="M2732" i="33"/>
  <c r="L2668" i="33"/>
  <c r="N2668" i="33" s="1"/>
  <c r="M2668" i="33"/>
  <c r="L2604" i="33"/>
  <c r="N2604" i="33" s="1"/>
  <c r="M2604" i="33"/>
  <c r="L2540" i="33"/>
  <c r="N2540" i="33" s="1"/>
  <c r="M2540" i="33"/>
  <c r="L2492" i="33"/>
  <c r="N2492" i="33" s="1"/>
  <c r="M2492" i="33"/>
  <c r="L2444" i="33"/>
  <c r="N2444" i="33" s="1"/>
  <c r="M2444" i="33"/>
  <c r="L2396" i="33"/>
  <c r="N2396" i="33" s="1"/>
  <c r="M2396" i="33"/>
  <c r="L2332" i="33"/>
  <c r="N2332" i="33" s="1"/>
  <c r="M2332" i="33"/>
  <c r="L2268" i="33"/>
  <c r="N2268" i="33" s="1"/>
  <c r="M2268" i="33"/>
  <c r="L2204" i="33"/>
  <c r="N2204" i="33" s="1"/>
  <c r="M2204" i="33"/>
  <c r="L2140" i="33"/>
  <c r="N2140" i="33" s="1"/>
  <c r="M2140" i="33"/>
  <c r="L2076" i="33"/>
  <c r="N2076" i="33" s="1"/>
  <c r="M2076" i="33"/>
  <c r="L2012" i="33"/>
  <c r="N2012" i="33" s="1"/>
  <c r="M2012" i="33"/>
  <c r="L1948" i="33"/>
  <c r="N1948" i="33" s="1"/>
  <c r="M1948" i="33"/>
  <c r="L1884" i="33"/>
  <c r="N1884" i="33" s="1"/>
  <c r="M1884" i="33"/>
  <c r="L1820" i="33"/>
  <c r="N1820" i="33" s="1"/>
  <c r="M1820" i="33"/>
  <c r="L1756" i="33"/>
  <c r="N1756" i="33" s="1"/>
  <c r="M1756" i="33"/>
  <c r="L1692" i="33"/>
  <c r="N1692" i="33" s="1"/>
  <c r="M1692" i="33"/>
  <c r="L1628" i="33"/>
  <c r="N1628" i="33" s="1"/>
  <c r="M1628" i="33"/>
  <c r="L1564" i="33"/>
  <c r="N1564" i="33" s="1"/>
  <c r="M1564" i="33"/>
  <c r="L1500" i="33"/>
  <c r="N1500" i="33" s="1"/>
  <c r="M1500" i="33"/>
  <c r="L1436" i="33"/>
  <c r="N1436" i="33" s="1"/>
  <c r="M1436" i="33"/>
  <c r="L1372" i="33"/>
  <c r="N1372" i="33" s="1"/>
  <c r="M1372" i="33"/>
  <c r="L1308" i="33"/>
  <c r="N1308" i="33" s="1"/>
  <c r="M1308" i="33"/>
  <c r="L1244" i="33"/>
  <c r="N1244" i="33" s="1"/>
  <c r="M1244" i="33"/>
  <c r="L1180" i="33"/>
  <c r="N1180" i="33" s="1"/>
  <c r="M1180" i="33"/>
  <c r="L1116" i="33"/>
  <c r="N1116" i="33" s="1"/>
  <c r="M1116" i="33"/>
  <c r="L1052" i="33"/>
  <c r="N1052" i="33" s="1"/>
  <c r="M1052" i="33"/>
  <c r="L988" i="33"/>
  <c r="N988" i="33" s="1"/>
  <c r="M988" i="33"/>
  <c r="L924" i="33"/>
  <c r="N924" i="33" s="1"/>
  <c r="M924" i="33"/>
  <c r="L860" i="33"/>
  <c r="N860" i="33" s="1"/>
  <c r="M860" i="33"/>
  <c r="L796" i="33"/>
  <c r="N796" i="33" s="1"/>
  <c r="M796" i="33"/>
  <c r="L748" i="33"/>
  <c r="N748" i="33" s="1"/>
  <c r="M748" i="33"/>
  <c r="L684" i="33"/>
  <c r="N684" i="33" s="1"/>
  <c r="M684" i="33"/>
  <c r="L636" i="33"/>
  <c r="N636" i="33" s="1"/>
  <c r="M636" i="33"/>
  <c r="L588" i="33"/>
  <c r="N588" i="33" s="1"/>
  <c r="M588" i="33"/>
  <c r="L524" i="33"/>
  <c r="N524" i="33" s="1"/>
  <c r="M524" i="33"/>
  <c r="L460" i="33"/>
  <c r="N460" i="33" s="1"/>
  <c r="M460" i="33"/>
  <c r="L412" i="33"/>
  <c r="N412" i="33" s="1"/>
  <c r="M412" i="33"/>
  <c r="L364" i="33"/>
  <c r="N364" i="33" s="1"/>
  <c r="M364" i="33"/>
  <c r="L284" i="33"/>
  <c r="N284" i="33" s="1"/>
  <c r="M284" i="33"/>
  <c r="L60" i="33"/>
  <c r="N60" i="33" s="1"/>
  <c r="M60" i="33"/>
  <c r="L2971" i="33"/>
  <c r="N2971" i="33" s="1"/>
  <c r="M2971" i="33"/>
  <c r="L2859" i="33"/>
  <c r="N2859" i="33" s="1"/>
  <c r="M2859" i="33"/>
  <c r="L2795" i="33"/>
  <c r="N2795" i="33" s="1"/>
  <c r="M2795" i="33"/>
  <c r="L2731" i="33"/>
  <c r="N2731" i="33" s="1"/>
  <c r="M2731" i="33"/>
  <c r="L2667" i="33"/>
  <c r="N2667" i="33" s="1"/>
  <c r="M2667" i="33"/>
  <c r="L2603" i="33"/>
  <c r="N2603" i="33" s="1"/>
  <c r="M2603" i="33"/>
  <c r="L2539" i="33"/>
  <c r="N2539" i="33" s="1"/>
  <c r="M2539" i="33"/>
  <c r="L2475" i="33"/>
  <c r="N2475" i="33" s="1"/>
  <c r="M2475" i="33"/>
  <c r="L2411" i="33"/>
  <c r="N2411" i="33" s="1"/>
  <c r="M2411" i="33"/>
  <c r="L2347" i="33"/>
  <c r="N2347" i="33" s="1"/>
  <c r="M2347" i="33"/>
  <c r="L2283" i="33"/>
  <c r="N2283" i="33" s="1"/>
  <c r="M2283" i="33"/>
  <c r="L2219" i="33"/>
  <c r="N2219" i="33" s="1"/>
  <c r="M2219" i="33"/>
  <c r="L2155" i="33"/>
  <c r="N2155" i="33" s="1"/>
  <c r="M2155" i="33"/>
  <c r="L2091" i="33"/>
  <c r="N2091" i="33" s="1"/>
  <c r="M2091" i="33"/>
  <c r="L2027" i="33"/>
  <c r="N2027" i="33" s="1"/>
  <c r="M2027" i="33"/>
  <c r="L1963" i="33"/>
  <c r="N1963" i="33" s="1"/>
  <c r="M1963" i="33"/>
  <c r="L1915" i="33"/>
  <c r="N1915" i="33" s="1"/>
  <c r="M1915" i="33"/>
  <c r="L1851" i="33"/>
  <c r="N1851" i="33" s="1"/>
  <c r="M1851" i="33"/>
  <c r="L1819" i="33"/>
  <c r="N1819" i="33" s="1"/>
  <c r="M1819" i="33"/>
  <c r="L1755" i="33"/>
  <c r="N1755" i="33" s="1"/>
  <c r="M1755" i="33"/>
  <c r="L1691" i="33"/>
  <c r="N1691" i="33" s="1"/>
  <c r="M1691" i="33"/>
  <c r="L1627" i="33"/>
  <c r="N1627" i="33" s="1"/>
  <c r="M1627" i="33"/>
  <c r="L1563" i="33"/>
  <c r="N1563" i="33" s="1"/>
  <c r="M1563" i="33"/>
  <c r="L1499" i="33"/>
  <c r="N1499" i="33" s="1"/>
  <c r="M1499" i="33"/>
  <c r="L1435" i="33"/>
  <c r="N1435" i="33" s="1"/>
  <c r="M1435" i="33"/>
  <c r="L1371" i="33"/>
  <c r="N1371" i="33" s="1"/>
  <c r="M1371" i="33"/>
  <c r="L1307" i="33"/>
  <c r="N1307" i="33" s="1"/>
  <c r="M1307" i="33"/>
  <c r="L1243" i="33"/>
  <c r="N1243" i="33" s="1"/>
  <c r="M1243" i="33"/>
  <c r="L1179" i="33"/>
  <c r="N1179" i="33" s="1"/>
  <c r="M1179" i="33"/>
  <c r="L1115" i="33"/>
  <c r="N1115" i="33" s="1"/>
  <c r="M1115" i="33"/>
  <c r="L1051" i="33"/>
  <c r="N1051" i="33" s="1"/>
  <c r="M1051" i="33"/>
  <c r="L987" i="33"/>
  <c r="N987" i="33" s="1"/>
  <c r="M987" i="33"/>
  <c r="L923" i="33"/>
  <c r="N923" i="33" s="1"/>
  <c r="M923" i="33"/>
  <c r="L859" i="33"/>
  <c r="N859" i="33" s="1"/>
  <c r="M859" i="33"/>
  <c r="L779" i="33"/>
  <c r="N779" i="33" s="1"/>
  <c r="M779" i="33"/>
  <c r="L699" i="33"/>
  <c r="N699" i="33" s="1"/>
  <c r="M699" i="33"/>
  <c r="L651" i="33"/>
  <c r="N651" i="33" s="1"/>
  <c r="M651" i="33"/>
  <c r="L603" i="33"/>
  <c r="N603" i="33" s="1"/>
  <c r="M603" i="33"/>
  <c r="L523" i="33"/>
  <c r="N523" i="33" s="1"/>
  <c r="M523" i="33"/>
  <c r="L443" i="33"/>
  <c r="N443" i="33" s="1"/>
  <c r="M443" i="33"/>
  <c r="L363" i="33"/>
  <c r="N363" i="33" s="1"/>
  <c r="M363" i="33"/>
  <c r="L299" i="33"/>
  <c r="N299" i="33" s="1"/>
  <c r="M299" i="33"/>
  <c r="L219" i="33"/>
  <c r="N219" i="33" s="1"/>
  <c r="M219" i="33"/>
  <c r="L11" i="33"/>
  <c r="N11" i="33" s="1"/>
  <c r="M11" i="33"/>
  <c r="L2938" i="33"/>
  <c r="N2938" i="33" s="1"/>
  <c r="M2938" i="33"/>
  <c r="L2874" i="33"/>
  <c r="N2874" i="33" s="1"/>
  <c r="M2874" i="33"/>
  <c r="L2810" i="33"/>
  <c r="N2810" i="33" s="1"/>
  <c r="M2810" i="33"/>
  <c r="L2746" i="33"/>
  <c r="N2746" i="33" s="1"/>
  <c r="M2746" i="33"/>
  <c r="L2682" i="33"/>
  <c r="N2682" i="33" s="1"/>
  <c r="M2682" i="33"/>
  <c r="L2618" i="33"/>
  <c r="N2618" i="33" s="1"/>
  <c r="M2618" i="33"/>
  <c r="L2554" i="33"/>
  <c r="N2554" i="33" s="1"/>
  <c r="M2554" i="33"/>
  <c r="L2490" i="33"/>
  <c r="N2490" i="33" s="1"/>
  <c r="M2490" i="33"/>
  <c r="L2426" i="33"/>
  <c r="N2426" i="33" s="1"/>
  <c r="M2426" i="33"/>
  <c r="L2362" i="33"/>
  <c r="N2362" i="33" s="1"/>
  <c r="M2362" i="33"/>
  <c r="L2298" i="33"/>
  <c r="N2298" i="33" s="1"/>
  <c r="M2298" i="33"/>
  <c r="L2234" i="33"/>
  <c r="N2234" i="33" s="1"/>
  <c r="M2234" i="33"/>
  <c r="L2186" i="33"/>
  <c r="N2186" i="33" s="1"/>
  <c r="M2186" i="33"/>
  <c r="L2122" i="33"/>
  <c r="N2122" i="33" s="1"/>
  <c r="M2122" i="33"/>
  <c r="L2058" i="33"/>
  <c r="N2058" i="33" s="1"/>
  <c r="M2058" i="33"/>
  <c r="L1994" i="33"/>
  <c r="N1994" i="33" s="1"/>
  <c r="M1994" i="33"/>
  <c r="L1914" i="33"/>
  <c r="N1914" i="33" s="1"/>
  <c r="M1914" i="33"/>
  <c r="L1850" i="33"/>
  <c r="N1850" i="33" s="1"/>
  <c r="M1850" i="33"/>
  <c r="L1786" i="33"/>
  <c r="N1786" i="33" s="1"/>
  <c r="M1786" i="33"/>
  <c r="L1722" i="33"/>
  <c r="N1722" i="33" s="1"/>
  <c r="M1722" i="33"/>
  <c r="L1658" i="33"/>
  <c r="N1658" i="33" s="1"/>
  <c r="M1658" i="33"/>
  <c r="L1594" i="33"/>
  <c r="N1594" i="33" s="1"/>
  <c r="M1594" i="33"/>
  <c r="L1546" i="33"/>
  <c r="N1546" i="33" s="1"/>
  <c r="M1546" i="33"/>
  <c r="L1482" i="33"/>
  <c r="N1482" i="33" s="1"/>
  <c r="M1482" i="33"/>
  <c r="L1418" i="33"/>
  <c r="N1418" i="33" s="1"/>
  <c r="M1418" i="33"/>
  <c r="L1354" i="33"/>
  <c r="N1354" i="33" s="1"/>
  <c r="M1354" i="33"/>
  <c r="L1290" i="33"/>
  <c r="N1290" i="33" s="1"/>
  <c r="M1290" i="33"/>
  <c r="L1210" i="33"/>
  <c r="N1210" i="33" s="1"/>
  <c r="M1210" i="33"/>
  <c r="L1146" i="33"/>
  <c r="N1146" i="33" s="1"/>
  <c r="M1146" i="33"/>
  <c r="L1082" i="33"/>
  <c r="N1082" i="33" s="1"/>
  <c r="M1082" i="33"/>
  <c r="L1018" i="33"/>
  <c r="N1018" i="33" s="1"/>
  <c r="M1018" i="33"/>
  <c r="L938" i="33"/>
  <c r="N938" i="33" s="1"/>
  <c r="M938" i="33"/>
  <c r="L874" i="33"/>
  <c r="N874" i="33" s="1"/>
  <c r="M874" i="33"/>
  <c r="L794" i="33"/>
  <c r="N794" i="33" s="1"/>
  <c r="M794" i="33"/>
  <c r="L730" i="33"/>
  <c r="N730" i="33" s="1"/>
  <c r="M730" i="33"/>
  <c r="L570" i="33"/>
  <c r="N570" i="33" s="1"/>
  <c r="M570" i="33"/>
  <c r="L10" i="33"/>
  <c r="N10" i="33" s="1"/>
  <c r="M10" i="33"/>
  <c r="L2921" i="33"/>
  <c r="N2921" i="33" s="1"/>
  <c r="M2921" i="33"/>
  <c r="L2841" i="33"/>
  <c r="N2841" i="33" s="1"/>
  <c r="M2841" i="33"/>
  <c r="L2745" i="33"/>
  <c r="N2745" i="33" s="1"/>
  <c r="M2745" i="33"/>
  <c r="L2681" i="33"/>
  <c r="N2681" i="33" s="1"/>
  <c r="M2681" i="33"/>
  <c r="L2601" i="33"/>
  <c r="N2601" i="33" s="1"/>
  <c r="M2601" i="33"/>
  <c r="L2521" i="33"/>
  <c r="N2521" i="33" s="1"/>
  <c r="M2521" i="33"/>
  <c r="L2425" i="33"/>
  <c r="N2425" i="33" s="1"/>
  <c r="M2425" i="33"/>
  <c r="L2345" i="33"/>
  <c r="N2345" i="33" s="1"/>
  <c r="M2345" i="33"/>
  <c r="L2265" i="33"/>
  <c r="N2265" i="33" s="1"/>
  <c r="M2265" i="33"/>
  <c r="L2185" i="33"/>
  <c r="N2185" i="33" s="1"/>
  <c r="M2185" i="33"/>
  <c r="L2121" i="33"/>
  <c r="N2121" i="33" s="1"/>
  <c r="M2121" i="33"/>
  <c r="L2041" i="33"/>
  <c r="N2041" i="33" s="1"/>
  <c r="M2041" i="33"/>
  <c r="L1961" i="33"/>
  <c r="N1961" i="33" s="1"/>
  <c r="M1961" i="33"/>
  <c r="L1865" i="33"/>
  <c r="N1865" i="33" s="1"/>
  <c r="M1865" i="33"/>
  <c r="L1785" i="33"/>
  <c r="N1785" i="33" s="1"/>
  <c r="M1785" i="33"/>
  <c r="L1721" i="33"/>
  <c r="N1721" i="33" s="1"/>
  <c r="M1721" i="33"/>
  <c r="L1673" i="33"/>
  <c r="N1673" i="33" s="1"/>
  <c r="M1673" i="33"/>
  <c r="L1577" i="33"/>
  <c r="N1577" i="33" s="1"/>
  <c r="M1577" i="33"/>
  <c r="L1481" i="33"/>
  <c r="N1481" i="33" s="1"/>
  <c r="M1481" i="33"/>
  <c r="L1401" i="33"/>
  <c r="N1401" i="33" s="1"/>
  <c r="M1401" i="33"/>
  <c r="L1321" i="33"/>
  <c r="N1321" i="33" s="1"/>
  <c r="M1321" i="33"/>
  <c r="L1257" i="33"/>
  <c r="N1257" i="33" s="1"/>
  <c r="M1257" i="33"/>
  <c r="L1177" i="33"/>
  <c r="N1177" i="33" s="1"/>
  <c r="M1177" i="33"/>
  <c r="L1097" i="33"/>
  <c r="N1097" i="33" s="1"/>
  <c r="M1097" i="33"/>
  <c r="L1017" i="33"/>
  <c r="N1017" i="33" s="1"/>
  <c r="M1017" i="33"/>
  <c r="L921" i="33"/>
  <c r="N921" i="33" s="1"/>
  <c r="M921" i="33"/>
  <c r="L857" i="33"/>
  <c r="N857" i="33" s="1"/>
  <c r="M857" i="33"/>
  <c r="L793" i="33"/>
  <c r="N793" i="33" s="1"/>
  <c r="M793" i="33"/>
  <c r="L697" i="33"/>
  <c r="N697" i="33" s="1"/>
  <c r="M697" i="33"/>
  <c r="L617" i="33"/>
  <c r="N617" i="33" s="1"/>
  <c r="M617" i="33"/>
  <c r="L537" i="33"/>
  <c r="N537" i="33" s="1"/>
  <c r="M537" i="33"/>
  <c r="L473" i="33"/>
  <c r="N473" i="33" s="1"/>
  <c r="M473" i="33"/>
  <c r="L393" i="33"/>
  <c r="N393" i="33" s="1"/>
  <c r="M393" i="33"/>
  <c r="L329" i="33"/>
  <c r="N329" i="33" s="1"/>
  <c r="M329" i="33"/>
  <c r="L265" i="33"/>
  <c r="N265" i="33" s="1"/>
  <c r="M265" i="33"/>
  <c r="L201" i="33"/>
  <c r="N201" i="33" s="1"/>
  <c r="M201" i="33"/>
  <c r="L41" i="33"/>
  <c r="N41" i="33" s="1"/>
  <c r="M41" i="33"/>
  <c r="L2936" i="33"/>
  <c r="N2936" i="33" s="1"/>
  <c r="M2936" i="33"/>
  <c r="L2856" i="33"/>
  <c r="N2856" i="33" s="1"/>
  <c r="M2856" i="33"/>
  <c r="L2776" i="33"/>
  <c r="N2776" i="33" s="1"/>
  <c r="M2776" i="33"/>
  <c r="L2696" i="33"/>
  <c r="N2696" i="33" s="1"/>
  <c r="M2696" i="33"/>
  <c r="L2616" i="33"/>
  <c r="N2616" i="33" s="1"/>
  <c r="M2616" i="33"/>
  <c r="L2520" i="33"/>
  <c r="N2520" i="33" s="1"/>
  <c r="M2520" i="33"/>
  <c r="L2424" i="33"/>
  <c r="N2424" i="33" s="1"/>
  <c r="M2424" i="33"/>
  <c r="L2328" i="33"/>
  <c r="N2328" i="33" s="1"/>
  <c r="M2328" i="33"/>
  <c r="L2248" i="33"/>
  <c r="N2248" i="33" s="1"/>
  <c r="M2248" i="33"/>
  <c r="L2200" i="33"/>
  <c r="N2200" i="33" s="1"/>
  <c r="M2200" i="33"/>
  <c r="L2120" i="33"/>
  <c r="N2120" i="33" s="1"/>
  <c r="M2120" i="33"/>
  <c r="L2024" i="33"/>
  <c r="N2024" i="33" s="1"/>
  <c r="M2024" i="33"/>
  <c r="L1944" i="33"/>
  <c r="N1944" i="33" s="1"/>
  <c r="M1944" i="33"/>
  <c r="L1864" i="33"/>
  <c r="N1864" i="33" s="1"/>
  <c r="M1864" i="33"/>
  <c r="L1784" i="33"/>
  <c r="N1784" i="33" s="1"/>
  <c r="M1784" i="33"/>
  <c r="L1704" i="33"/>
  <c r="N1704" i="33" s="1"/>
  <c r="M1704" i="33"/>
  <c r="L1624" i="33"/>
  <c r="N1624" i="33" s="1"/>
  <c r="M1624" i="33"/>
  <c r="L1512" i="33"/>
  <c r="N1512" i="33" s="1"/>
  <c r="M1512" i="33"/>
  <c r="L1432" i="33"/>
  <c r="N1432" i="33" s="1"/>
  <c r="M1432" i="33"/>
  <c r="L1368" i="33"/>
  <c r="N1368" i="33" s="1"/>
  <c r="M1368" i="33"/>
  <c r="L1288" i="33"/>
  <c r="N1288" i="33" s="1"/>
  <c r="M1288" i="33"/>
  <c r="L1208" i="33"/>
  <c r="N1208" i="33" s="1"/>
  <c r="M1208" i="33"/>
  <c r="L1128" i="33"/>
  <c r="N1128" i="33" s="1"/>
  <c r="M1128" i="33"/>
  <c r="L1032" i="33"/>
  <c r="N1032" i="33" s="1"/>
  <c r="M1032" i="33"/>
  <c r="L952" i="33"/>
  <c r="N952" i="33" s="1"/>
  <c r="M952" i="33"/>
  <c r="L872" i="33"/>
  <c r="N872" i="33" s="1"/>
  <c r="M872" i="33"/>
  <c r="L792" i="33"/>
  <c r="N792" i="33" s="1"/>
  <c r="M792" i="33"/>
  <c r="L728" i="33"/>
  <c r="N728" i="33" s="1"/>
  <c r="M728" i="33"/>
  <c r="L648" i="33"/>
  <c r="N648" i="33" s="1"/>
  <c r="M648" i="33"/>
  <c r="L552" i="33"/>
  <c r="N552" i="33" s="1"/>
  <c r="M552" i="33"/>
  <c r="L456" i="33"/>
  <c r="N456" i="33" s="1"/>
  <c r="M456" i="33"/>
  <c r="L392" i="33"/>
  <c r="N392" i="33" s="1"/>
  <c r="M392" i="33"/>
  <c r="L296" i="33"/>
  <c r="N296" i="33" s="1"/>
  <c r="M296" i="33"/>
  <c r="L56" i="33"/>
  <c r="N56" i="33" s="1"/>
  <c r="M56" i="33"/>
  <c r="L2996" i="33"/>
  <c r="N2996" i="33" s="1"/>
  <c r="M2996" i="33"/>
  <c r="L2980" i="33"/>
  <c r="N2980" i="33" s="1"/>
  <c r="M2980" i="33"/>
  <c r="L2964" i="33"/>
  <c r="N2964" i="33" s="1"/>
  <c r="M2964" i="33"/>
  <c r="L2948" i="33"/>
  <c r="N2948" i="33" s="1"/>
  <c r="M2948" i="33"/>
  <c r="L2932" i="33"/>
  <c r="N2932" i="33" s="1"/>
  <c r="M2932" i="33"/>
  <c r="L2916" i="33"/>
  <c r="N2916" i="33" s="1"/>
  <c r="M2916" i="33"/>
  <c r="L2900" i="33"/>
  <c r="N2900" i="33" s="1"/>
  <c r="M2900" i="33"/>
  <c r="L2884" i="33"/>
  <c r="N2884" i="33" s="1"/>
  <c r="M2884" i="33"/>
  <c r="L2868" i="33"/>
  <c r="N2868" i="33" s="1"/>
  <c r="M2868" i="33"/>
  <c r="L2852" i="33"/>
  <c r="N2852" i="33" s="1"/>
  <c r="M2852" i="33"/>
  <c r="L2836" i="33"/>
  <c r="N2836" i="33" s="1"/>
  <c r="M2836" i="33"/>
  <c r="L2820" i="33"/>
  <c r="N2820" i="33" s="1"/>
  <c r="M2820" i="33"/>
  <c r="L2804" i="33"/>
  <c r="N2804" i="33" s="1"/>
  <c r="M2804" i="33"/>
  <c r="L2788" i="33"/>
  <c r="N2788" i="33" s="1"/>
  <c r="M2788" i="33"/>
  <c r="L2772" i="33"/>
  <c r="N2772" i="33" s="1"/>
  <c r="M2772" i="33"/>
  <c r="L2756" i="33"/>
  <c r="N2756" i="33" s="1"/>
  <c r="M2756" i="33"/>
  <c r="L2740" i="33"/>
  <c r="N2740" i="33" s="1"/>
  <c r="M2740" i="33"/>
  <c r="L2724" i="33"/>
  <c r="N2724" i="33" s="1"/>
  <c r="M2724" i="33"/>
  <c r="L2708" i="33"/>
  <c r="N2708" i="33" s="1"/>
  <c r="M2708" i="33"/>
  <c r="L2692" i="33"/>
  <c r="N2692" i="33" s="1"/>
  <c r="M2692" i="33"/>
  <c r="L2676" i="33"/>
  <c r="N2676" i="33" s="1"/>
  <c r="M2676" i="33"/>
  <c r="L2660" i="33"/>
  <c r="N2660" i="33" s="1"/>
  <c r="M2660" i="33"/>
  <c r="L2644" i="33"/>
  <c r="N2644" i="33" s="1"/>
  <c r="M2644" i="33"/>
  <c r="L2628" i="33"/>
  <c r="N2628" i="33" s="1"/>
  <c r="M2628" i="33"/>
  <c r="L2612" i="33"/>
  <c r="N2612" i="33" s="1"/>
  <c r="M2612" i="33"/>
  <c r="L2596" i="33"/>
  <c r="N2596" i="33" s="1"/>
  <c r="M2596" i="33"/>
  <c r="L2580" i="33"/>
  <c r="N2580" i="33" s="1"/>
  <c r="M2580" i="33"/>
  <c r="L2564" i="33"/>
  <c r="N2564" i="33" s="1"/>
  <c r="M2564" i="33"/>
  <c r="L2548" i="33"/>
  <c r="N2548" i="33" s="1"/>
  <c r="M2548" i="33"/>
  <c r="L2532" i="33"/>
  <c r="N2532" i="33" s="1"/>
  <c r="M2532" i="33"/>
  <c r="L2516" i="33"/>
  <c r="N2516" i="33" s="1"/>
  <c r="M2516" i="33"/>
  <c r="L2500" i="33"/>
  <c r="N2500" i="33" s="1"/>
  <c r="M2500" i="33"/>
  <c r="L2484" i="33"/>
  <c r="N2484" i="33" s="1"/>
  <c r="M2484" i="33"/>
  <c r="L2468" i="33"/>
  <c r="N2468" i="33" s="1"/>
  <c r="M2468" i="33"/>
  <c r="L2452" i="33"/>
  <c r="N2452" i="33" s="1"/>
  <c r="M2452" i="33"/>
  <c r="L2436" i="33"/>
  <c r="N2436" i="33" s="1"/>
  <c r="M2436" i="33"/>
  <c r="L2420" i="33"/>
  <c r="N2420" i="33" s="1"/>
  <c r="M2420" i="33"/>
  <c r="L2404" i="33"/>
  <c r="N2404" i="33" s="1"/>
  <c r="M2404" i="33"/>
  <c r="L2388" i="33"/>
  <c r="N2388" i="33" s="1"/>
  <c r="M2388" i="33"/>
  <c r="L2372" i="33"/>
  <c r="N2372" i="33" s="1"/>
  <c r="M2372" i="33"/>
  <c r="L2356" i="33"/>
  <c r="N2356" i="33" s="1"/>
  <c r="M2356" i="33"/>
  <c r="L2340" i="33"/>
  <c r="N2340" i="33" s="1"/>
  <c r="M2340" i="33"/>
  <c r="L2324" i="33"/>
  <c r="N2324" i="33" s="1"/>
  <c r="M2324" i="33"/>
  <c r="L2308" i="33"/>
  <c r="N2308" i="33" s="1"/>
  <c r="M2308" i="33"/>
  <c r="L2292" i="33"/>
  <c r="N2292" i="33" s="1"/>
  <c r="M2292" i="33"/>
  <c r="L2276" i="33"/>
  <c r="N2276" i="33" s="1"/>
  <c r="M2276" i="33"/>
  <c r="L2260" i="33"/>
  <c r="N2260" i="33" s="1"/>
  <c r="M2260" i="33"/>
  <c r="L2244" i="33"/>
  <c r="N2244" i="33" s="1"/>
  <c r="M2244" i="33"/>
  <c r="L2228" i="33"/>
  <c r="N2228" i="33" s="1"/>
  <c r="M2228" i="33"/>
  <c r="L2212" i="33"/>
  <c r="N2212" i="33" s="1"/>
  <c r="M2212" i="33"/>
  <c r="L2196" i="33"/>
  <c r="N2196" i="33" s="1"/>
  <c r="M2196" i="33"/>
  <c r="L2180" i="33"/>
  <c r="N2180" i="33" s="1"/>
  <c r="M2180" i="33"/>
  <c r="L2164" i="33"/>
  <c r="N2164" i="33" s="1"/>
  <c r="M2164" i="33"/>
  <c r="L2148" i="33"/>
  <c r="N2148" i="33" s="1"/>
  <c r="M2148" i="33"/>
  <c r="L2132" i="33"/>
  <c r="N2132" i="33" s="1"/>
  <c r="M2132" i="33"/>
  <c r="L2116" i="33"/>
  <c r="N2116" i="33" s="1"/>
  <c r="M2116" i="33"/>
  <c r="L2100" i="33"/>
  <c r="N2100" i="33" s="1"/>
  <c r="M2100" i="33"/>
  <c r="L2084" i="33"/>
  <c r="N2084" i="33" s="1"/>
  <c r="M2084" i="33"/>
  <c r="L2068" i="33"/>
  <c r="N2068" i="33" s="1"/>
  <c r="M2068" i="33"/>
  <c r="L2052" i="33"/>
  <c r="N2052" i="33" s="1"/>
  <c r="M2052" i="33"/>
  <c r="L2036" i="33"/>
  <c r="N2036" i="33" s="1"/>
  <c r="M2036" i="33"/>
  <c r="L2020" i="33"/>
  <c r="N2020" i="33" s="1"/>
  <c r="M2020" i="33"/>
  <c r="L2004" i="33"/>
  <c r="N2004" i="33" s="1"/>
  <c r="M2004" i="33"/>
  <c r="L1988" i="33"/>
  <c r="N1988" i="33" s="1"/>
  <c r="M1988" i="33"/>
  <c r="L1972" i="33"/>
  <c r="N1972" i="33" s="1"/>
  <c r="M1972" i="33"/>
  <c r="L1956" i="33"/>
  <c r="N1956" i="33" s="1"/>
  <c r="M1956" i="33"/>
  <c r="L1940" i="33"/>
  <c r="N1940" i="33" s="1"/>
  <c r="M1940" i="33"/>
  <c r="L1924" i="33"/>
  <c r="N1924" i="33" s="1"/>
  <c r="M1924" i="33"/>
  <c r="L1908" i="33"/>
  <c r="N1908" i="33" s="1"/>
  <c r="M1908" i="33"/>
  <c r="L1892" i="33"/>
  <c r="N1892" i="33" s="1"/>
  <c r="M1892" i="33"/>
  <c r="L1876" i="33"/>
  <c r="N1876" i="33" s="1"/>
  <c r="M1876" i="33"/>
  <c r="L1860" i="33"/>
  <c r="N1860" i="33" s="1"/>
  <c r="M1860" i="33"/>
  <c r="L1844" i="33"/>
  <c r="N1844" i="33" s="1"/>
  <c r="M1844" i="33"/>
  <c r="L1828" i="33"/>
  <c r="N1828" i="33" s="1"/>
  <c r="M1828" i="33"/>
  <c r="L1812" i="33"/>
  <c r="N1812" i="33" s="1"/>
  <c r="M1812" i="33"/>
  <c r="L1796" i="33"/>
  <c r="N1796" i="33" s="1"/>
  <c r="M1796" i="33"/>
  <c r="L1780" i="33"/>
  <c r="N1780" i="33" s="1"/>
  <c r="M1780" i="33"/>
  <c r="L1764" i="33"/>
  <c r="N1764" i="33" s="1"/>
  <c r="M1764" i="33"/>
  <c r="L1748" i="33"/>
  <c r="N1748" i="33" s="1"/>
  <c r="M1748" i="33"/>
  <c r="L1732" i="33"/>
  <c r="N1732" i="33" s="1"/>
  <c r="M1732" i="33"/>
  <c r="L1716" i="33"/>
  <c r="N1716" i="33" s="1"/>
  <c r="M1716" i="33"/>
  <c r="L1700" i="33"/>
  <c r="N1700" i="33" s="1"/>
  <c r="M1700" i="33"/>
  <c r="L1684" i="33"/>
  <c r="N1684" i="33" s="1"/>
  <c r="M1684" i="33"/>
  <c r="L1668" i="33"/>
  <c r="N1668" i="33" s="1"/>
  <c r="M1668" i="33"/>
  <c r="L1652" i="33"/>
  <c r="N1652" i="33" s="1"/>
  <c r="M1652" i="33"/>
  <c r="L1636" i="33"/>
  <c r="N1636" i="33" s="1"/>
  <c r="M1636" i="33"/>
  <c r="L1620" i="33"/>
  <c r="N1620" i="33" s="1"/>
  <c r="M1620" i="33"/>
  <c r="L1604" i="33"/>
  <c r="N1604" i="33" s="1"/>
  <c r="M1604" i="33"/>
  <c r="L1588" i="33"/>
  <c r="N1588" i="33" s="1"/>
  <c r="M1588" i="33"/>
  <c r="L1572" i="33"/>
  <c r="N1572" i="33" s="1"/>
  <c r="M1572" i="33"/>
  <c r="L1556" i="33"/>
  <c r="N1556" i="33" s="1"/>
  <c r="M1556" i="33"/>
  <c r="L1540" i="33"/>
  <c r="N1540" i="33" s="1"/>
  <c r="M1540" i="33"/>
  <c r="L1524" i="33"/>
  <c r="N1524" i="33" s="1"/>
  <c r="M1524" i="33"/>
  <c r="L1508" i="33"/>
  <c r="N1508" i="33" s="1"/>
  <c r="M1508" i="33"/>
  <c r="L1492" i="33"/>
  <c r="N1492" i="33" s="1"/>
  <c r="M1492" i="33"/>
  <c r="L1476" i="33"/>
  <c r="N1476" i="33" s="1"/>
  <c r="M1476" i="33"/>
  <c r="L1460" i="33"/>
  <c r="N1460" i="33" s="1"/>
  <c r="M1460" i="33"/>
  <c r="L1444" i="33"/>
  <c r="N1444" i="33" s="1"/>
  <c r="M1444" i="33"/>
  <c r="L1428" i="33"/>
  <c r="N1428" i="33" s="1"/>
  <c r="M1428" i="33"/>
  <c r="L1412" i="33"/>
  <c r="N1412" i="33" s="1"/>
  <c r="M1412" i="33"/>
  <c r="L1396" i="33"/>
  <c r="N1396" i="33" s="1"/>
  <c r="M1396" i="33"/>
  <c r="L1380" i="33"/>
  <c r="N1380" i="33" s="1"/>
  <c r="M1380" i="33"/>
  <c r="L1364" i="33"/>
  <c r="N1364" i="33" s="1"/>
  <c r="M1364" i="33"/>
  <c r="L1348" i="33"/>
  <c r="N1348" i="33" s="1"/>
  <c r="M1348" i="33"/>
  <c r="L1332" i="33"/>
  <c r="N1332" i="33" s="1"/>
  <c r="M1332" i="33"/>
  <c r="L1316" i="33"/>
  <c r="N1316" i="33" s="1"/>
  <c r="M1316" i="33"/>
  <c r="L1300" i="33"/>
  <c r="N1300" i="33" s="1"/>
  <c r="M1300" i="33"/>
  <c r="L1284" i="33"/>
  <c r="N1284" i="33" s="1"/>
  <c r="M1284" i="33"/>
  <c r="L1268" i="33"/>
  <c r="N1268" i="33" s="1"/>
  <c r="M1268" i="33"/>
  <c r="L1252" i="33"/>
  <c r="N1252" i="33" s="1"/>
  <c r="M1252" i="33"/>
  <c r="L1236" i="33"/>
  <c r="N1236" i="33" s="1"/>
  <c r="M1236" i="33"/>
  <c r="L1220" i="33"/>
  <c r="N1220" i="33" s="1"/>
  <c r="M1220" i="33"/>
  <c r="L1204" i="33"/>
  <c r="N1204" i="33" s="1"/>
  <c r="M1204" i="33"/>
  <c r="L1188" i="33"/>
  <c r="N1188" i="33" s="1"/>
  <c r="M1188" i="33"/>
  <c r="L1172" i="33"/>
  <c r="N1172" i="33" s="1"/>
  <c r="M1172" i="33"/>
  <c r="L1156" i="33"/>
  <c r="N1156" i="33" s="1"/>
  <c r="M1156" i="33"/>
  <c r="L1140" i="33"/>
  <c r="N1140" i="33" s="1"/>
  <c r="M1140" i="33"/>
  <c r="L1124" i="33"/>
  <c r="N1124" i="33" s="1"/>
  <c r="M1124" i="33"/>
  <c r="L1108" i="33"/>
  <c r="N1108" i="33" s="1"/>
  <c r="M1108" i="33"/>
  <c r="L1092" i="33"/>
  <c r="N1092" i="33" s="1"/>
  <c r="M1092" i="33"/>
  <c r="L1076" i="33"/>
  <c r="N1076" i="33" s="1"/>
  <c r="M1076" i="33"/>
  <c r="L1060" i="33"/>
  <c r="N1060" i="33" s="1"/>
  <c r="M1060" i="33"/>
  <c r="L1044" i="33"/>
  <c r="N1044" i="33" s="1"/>
  <c r="M1044" i="33"/>
  <c r="L1028" i="33"/>
  <c r="N1028" i="33" s="1"/>
  <c r="M1028" i="33"/>
  <c r="L1012" i="33"/>
  <c r="N1012" i="33" s="1"/>
  <c r="M1012" i="33"/>
  <c r="L996" i="33"/>
  <c r="N996" i="33" s="1"/>
  <c r="M996" i="33"/>
  <c r="L980" i="33"/>
  <c r="N980" i="33" s="1"/>
  <c r="M980" i="33"/>
  <c r="L964" i="33"/>
  <c r="N964" i="33" s="1"/>
  <c r="M964" i="33"/>
  <c r="L948" i="33"/>
  <c r="N948" i="33" s="1"/>
  <c r="M948" i="33"/>
  <c r="L932" i="33"/>
  <c r="N932" i="33" s="1"/>
  <c r="M932" i="33"/>
  <c r="L916" i="33"/>
  <c r="N916" i="33" s="1"/>
  <c r="M916" i="33"/>
  <c r="L900" i="33"/>
  <c r="N900" i="33" s="1"/>
  <c r="M900" i="33"/>
  <c r="L884" i="33"/>
  <c r="N884" i="33" s="1"/>
  <c r="M884" i="33"/>
  <c r="L868" i="33"/>
  <c r="N868" i="33" s="1"/>
  <c r="M868" i="33"/>
  <c r="L852" i="33"/>
  <c r="N852" i="33" s="1"/>
  <c r="M852" i="33"/>
  <c r="L836" i="33"/>
  <c r="N836" i="33" s="1"/>
  <c r="M836" i="33"/>
  <c r="L820" i="33"/>
  <c r="N820" i="33" s="1"/>
  <c r="M820" i="33"/>
  <c r="L804" i="33"/>
  <c r="N804" i="33" s="1"/>
  <c r="M804" i="33"/>
  <c r="L788" i="33"/>
  <c r="N788" i="33" s="1"/>
  <c r="M788" i="33"/>
  <c r="L772" i="33"/>
  <c r="N772" i="33" s="1"/>
  <c r="M772" i="33"/>
  <c r="L756" i="33"/>
  <c r="N756" i="33" s="1"/>
  <c r="M756" i="33"/>
  <c r="L740" i="33"/>
  <c r="N740" i="33" s="1"/>
  <c r="M740" i="33"/>
  <c r="L724" i="33"/>
  <c r="N724" i="33" s="1"/>
  <c r="M724" i="33"/>
  <c r="L708" i="33"/>
  <c r="N708" i="33" s="1"/>
  <c r="M708" i="33"/>
  <c r="L692" i="33"/>
  <c r="N692" i="33" s="1"/>
  <c r="M692" i="33"/>
  <c r="L676" i="33"/>
  <c r="N676" i="33" s="1"/>
  <c r="M676" i="33"/>
  <c r="L660" i="33"/>
  <c r="N660" i="33" s="1"/>
  <c r="M660" i="33"/>
  <c r="L644" i="33"/>
  <c r="N644" i="33" s="1"/>
  <c r="M644" i="33"/>
  <c r="L628" i="33"/>
  <c r="N628" i="33" s="1"/>
  <c r="M628" i="33"/>
  <c r="L612" i="33"/>
  <c r="N612" i="33" s="1"/>
  <c r="M612" i="33"/>
  <c r="L596" i="33"/>
  <c r="N596" i="33" s="1"/>
  <c r="M596" i="33"/>
  <c r="L580" i="33"/>
  <c r="N580" i="33" s="1"/>
  <c r="M580" i="33"/>
  <c r="L564" i="33"/>
  <c r="N564" i="33" s="1"/>
  <c r="M564" i="33"/>
  <c r="L548" i="33"/>
  <c r="N548" i="33" s="1"/>
  <c r="M548" i="33"/>
  <c r="L532" i="33"/>
  <c r="N532" i="33" s="1"/>
  <c r="M532" i="33"/>
  <c r="L516" i="33"/>
  <c r="N516" i="33" s="1"/>
  <c r="M516" i="33"/>
  <c r="L500" i="33"/>
  <c r="N500" i="33" s="1"/>
  <c r="M500" i="33"/>
  <c r="L484" i="33"/>
  <c r="N484" i="33" s="1"/>
  <c r="M484" i="33"/>
  <c r="L468" i="33"/>
  <c r="N468" i="33" s="1"/>
  <c r="M468" i="33"/>
  <c r="L452" i="33"/>
  <c r="N452" i="33" s="1"/>
  <c r="M452" i="33"/>
  <c r="L436" i="33"/>
  <c r="N436" i="33" s="1"/>
  <c r="M436" i="33"/>
  <c r="L420" i="33"/>
  <c r="N420" i="33" s="1"/>
  <c r="M420" i="33"/>
  <c r="L404" i="33"/>
  <c r="N404" i="33" s="1"/>
  <c r="M404" i="33"/>
  <c r="L388" i="33"/>
  <c r="N388" i="33" s="1"/>
  <c r="M388" i="33"/>
  <c r="L372" i="33"/>
  <c r="N372" i="33" s="1"/>
  <c r="M372" i="33"/>
  <c r="L356" i="33"/>
  <c r="N356" i="33" s="1"/>
  <c r="M356" i="33"/>
  <c r="L340" i="33"/>
  <c r="N340" i="33" s="1"/>
  <c r="M340" i="33"/>
  <c r="L324" i="33"/>
  <c r="N324" i="33" s="1"/>
  <c r="M324" i="33"/>
  <c r="L308" i="33"/>
  <c r="N308" i="33" s="1"/>
  <c r="M308" i="33"/>
  <c r="L292" i="33"/>
  <c r="N292" i="33" s="1"/>
  <c r="M292" i="33"/>
  <c r="L276" i="33"/>
  <c r="N276" i="33" s="1"/>
  <c r="M276" i="33"/>
  <c r="L260" i="33"/>
  <c r="N260" i="33" s="1"/>
  <c r="M260" i="33"/>
  <c r="L244" i="33"/>
  <c r="N244" i="33" s="1"/>
  <c r="M244" i="33"/>
  <c r="L228" i="33"/>
  <c r="N228" i="33" s="1"/>
  <c r="M228" i="33"/>
  <c r="L212" i="33"/>
  <c r="N212" i="33" s="1"/>
  <c r="M212" i="33"/>
  <c r="L196" i="33"/>
  <c r="N196" i="33" s="1"/>
  <c r="M196" i="33"/>
  <c r="L180" i="33"/>
  <c r="N180" i="33" s="1"/>
  <c r="M180" i="33"/>
  <c r="L164" i="33"/>
  <c r="N164" i="33" s="1"/>
  <c r="M164" i="33"/>
  <c r="L148" i="33"/>
  <c r="N148" i="33" s="1"/>
  <c r="M148" i="33"/>
  <c r="L132" i="33"/>
  <c r="N132" i="33" s="1"/>
  <c r="M132" i="33"/>
  <c r="L116" i="33"/>
  <c r="N116" i="33" s="1"/>
  <c r="M116" i="33"/>
  <c r="L100" i="33"/>
  <c r="N100" i="33" s="1"/>
  <c r="M100" i="33"/>
  <c r="L84" i="33"/>
  <c r="N84" i="33" s="1"/>
  <c r="M84" i="33"/>
  <c r="L68" i="33"/>
  <c r="N68" i="33" s="1"/>
  <c r="M68" i="33"/>
  <c r="L52" i="33"/>
  <c r="N52" i="33" s="1"/>
  <c r="M52" i="33"/>
  <c r="L36" i="33"/>
  <c r="N36" i="33" s="1"/>
  <c r="M36" i="33"/>
  <c r="L20" i="33"/>
  <c r="N20" i="33" s="1"/>
  <c r="M20" i="33"/>
  <c r="L2930" i="33"/>
  <c r="N2930" i="33" s="1"/>
  <c r="M2930" i="33"/>
  <c r="L2866" i="33"/>
  <c r="N2866" i="33" s="1"/>
  <c r="M2866" i="33"/>
  <c r="L2802" i="33"/>
  <c r="N2802" i="33" s="1"/>
  <c r="M2802" i="33"/>
  <c r="L2706" i="33"/>
  <c r="N2706" i="33" s="1"/>
  <c r="M2706" i="33"/>
  <c r="L2626" i="33"/>
  <c r="N2626" i="33" s="1"/>
  <c r="M2626" i="33"/>
  <c r="L2562" i="33"/>
  <c r="N2562" i="33" s="1"/>
  <c r="M2562" i="33"/>
  <c r="L2482" i="33"/>
  <c r="N2482" i="33" s="1"/>
  <c r="M2482" i="33"/>
  <c r="L2402" i="33"/>
  <c r="N2402" i="33" s="1"/>
  <c r="M2402" i="33"/>
  <c r="L2322" i="33"/>
  <c r="N2322" i="33" s="1"/>
  <c r="M2322" i="33"/>
  <c r="L2242" i="33"/>
  <c r="N2242" i="33" s="1"/>
  <c r="M2242" i="33"/>
  <c r="L2162" i="33"/>
  <c r="N2162" i="33" s="1"/>
  <c r="M2162" i="33"/>
  <c r="L2098" i="33"/>
  <c r="N2098" i="33" s="1"/>
  <c r="M2098" i="33"/>
  <c r="L2050" i="33"/>
  <c r="N2050" i="33" s="1"/>
  <c r="M2050" i="33"/>
  <c r="L1970" i="33"/>
  <c r="N1970" i="33" s="1"/>
  <c r="M1970" i="33"/>
  <c r="L1890" i="33"/>
  <c r="N1890" i="33" s="1"/>
  <c r="M1890" i="33"/>
  <c r="L1810" i="33"/>
  <c r="N1810" i="33" s="1"/>
  <c r="M1810" i="33"/>
  <c r="L1714" i="33"/>
  <c r="N1714" i="33" s="1"/>
  <c r="M1714" i="33"/>
  <c r="L1634" i="33"/>
  <c r="N1634" i="33" s="1"/>
  <c r="M1634" i="33"/>
  <c r="L1570" i="33"/>
  <c r="N1570" i="33" s="1"/>
  <c r="M1570" i="33"/>
  <c r="L1490" i="33"/>
  <c r="N1490" i="33" s="1"/>
  <c r="M1490" i="33"/>
  <c r="L1410" i="33"/>
  <c r="N1410" i="33" s="1"/>
  <c r="M1410" i="33"/>
  <c r="L1330" i="33"/>
  <c r="N1330" i="33" s="1"/>
  <c r="M1330" i="33"/>
  <c r="L1250" i="33"/>
  <c r="N1250" i="33" s="1"/>
  <c r="M1250" i="33"/>
  <c r="L1170" i="33"/>
  <c r="N1170" i="33" s="1"/>
  <c r="M1170" i="33"/>
  <c r="L1074" i="33"/>
  <c r="N1074" i="33" s="1"/>
  <c r="M1074" i="33"/>
  <c r="L994" i="33"/>
  <c r="N994" i="33" s="1"/>
  <c r="M994" i="33"/>
  <c r="L914" i="33"/>
  <c r="N914" i="33" s="1"/>
  <c r="M914" i="33"/>
  <c r="L802" i="33"/>
  <c r="N802" i="33" s="1"/>
  <c r="M802" i="33"/>
  <c r="L706" i="33"/>
  <c r="N706" i="33" s="1"/>
  <c r="M706" i="33"/>
  <c r="L626" i="33"/>
  <c r="N626" i="33" s="1"/>
  <c r="M626" i="33"/>
  <c r="L546" i="33"/>
  <c r="N546" i="33" s="1"/>
  <c r="M546" i="33"/>
  <c r="L466" i="33"/>
  <c r="N466" i="33" s="1"/>
  <c r="M466" i="33"/>
  <c r="L386" i="33"/>
  <c r="N386" i="33" s="1"/>
  <c r="M386" i="33"/>
  <c r="L306" i="33"/>
  <c r="N306" i="33" s="1"/>
  <c r="M306" i="33"/>
  <c r="L242" i="33"/>
  <c r="N242" i="33" s="1"/>
  <c r="M242" i="33"/>
  <c r="L178" i="33"/>
  <c r="N178" i="33" s="1"/>
  <c r="M178" i="33"/>
  <c r="L114" i="33"/>
  <c r="N114" i="33" s="1"/>
  <c r="M114" i="33"/>
  <c r="L34" i="33"/>
  <c r="N34" i="33" s="1"/>
  <c r="M34" i="33"/>
  <c r="L2945" i="33"/>
  <c r="N2945" i="33" s="1"/>
  <c r="M2945" i="33"/>
  <c r="L2817" i="33"/>
  <c r="N2817" i="33" s="1"/>
  <c r="M2817" i="33"/>
  <c r="L2721" i="33"/>
  <c r="N2721" i="33" s="1"/>
  <c r="M2721" i="33"/>
  <c r="L2641" i="33"/>
  <c r="N2641" i="33" s="1"/>
  <c r="M2641" i="33"/>
  <c r="L2561" i="33"/>
  <c r="N2561" i="33" s="1"/>
  <c r="M2561" i="33"/>
  <c r="L2465" i="33"/>
  <c r="N2465" i="33" s="1"/>
  <c r="M2465" i="33"/>
  <c r="L2385" i="33"/>
  <c r="N2385" i="33" s="1"/>
  <c r="M2385" i="33"/>
  <c r="L2305" i="33"/>
  <c r="N2305" i="33" s="1"/>
  <c r="M2305" i="33"/>
  <c r="L2209" i="33"/>
  <c r="N2209" i="33" s="1"/>
  <c r="M2209" i="33"/>
  <c r="L2145" i="33"/>
  <c r="N2145" i="33" s="1"/>
  <c r="M2145" i="33"/>
  <c r="L2081" i="33"/>
  <c r="N2081" i="33" s="1"/>
  <c r="M2081" i="33"/>
  <c r="L2001" i="33"/>
  <c r="N2001" i="33" s="1"/>
  <c r="M2001" i="33"/>
  <c r="L1905" i="33"/>
  <c r="N1905" i="33" s="1"/>
  <c r="M1905" i="33"/>
  <c r="L1825" i="33"/>
  <c r="N1825" i="33" s="1"/>
  <c r="M1825" i="33"/>
  <c r="L1745" i="33"/>
  <c r="N1745" i="33" s="1"/>
  <c r="M1745" i="33"/>
  <c r="L1665" i="33"/>
  <c r="N1665" i="33" s="1"/>
  <c r="M1665" i="33"/>
  <c r="L1585" i="33"/>
  <c r="N1585" i="33" s="1"/>
  <c r="M1585" i="33"/>
  <c r="L1505" i="33"/>
  <c r="N1505" i="33" s="1"/>
  <c r="M1505" i="33"/>
  <c r="L1393" i="33"/>
  <c r="N1393" i="33" s="1"/>
  <c r="M1393" i="33"/>
  <c r="L1313" i="33"/>
  <c r="N1313" i="33" s="1"/>
  <c r="M1313" i="33"/>
  <c r="L1249" i="33"/>
  <c r="N1249" i="33" s="1"/>
  <c r="M1249" i="33"/>
  <c r="L1185" i="33"/>
  <c r="N1185" i="33" s="1"/>
  <c r="M1185" i="33"/>
  <c r="L1121" i="33"/>
  <c r="N1121" i="33" s="1"/>
  <c r="M1121" i="33"/>
  <c r="L1041" i="33"/>
  <c r="N1041" i="33" s="1"/>
  <c r="M1041" i="33"/>
  <c r="L961" i="33"/>
  <c r="N961" i="33" s="1"/>
  <c r="M961" i="33"/>
  <c r="L897" i="33"/>
  <c r="N897" i="33" s="1"/>
  <c r="M897" i="33"/>
  <c r="L817" i="33"/>
  <c r="N817" i="33" s="1"/>
  <c r="M817" i="33"/>
  <c r="L737" i="33"/>
  <c r="N737" i="33" s="1"/>
  <c r="M737" i="33"/>
  <c r="L673" i="33"/>
  <c r="N673" i="33" s="1"/>
  <c r="M673" i="33"/>
  <c r="L625" i="33"/>
  <c r="N625" i="33" s="1"/>
  <c r="M625" i="33"/>
  <c r="L561" i="33"/>
  <c r="N561" i="33" s="1"/>
  <c r="M561" i="33"/>
  <c r="L497" i="33"/>
  <c r="N497" i="33" s="1"/>
  <c r="M497" i="33"/>
  <c r="L417" i="33"/>
  <c r="N417" i="33" s="1"/>
  <c r="M417" i="33"/>
  <c r="L337" i="33"/>
  <c r="N337" i="33" s="1"/>
  <c r="M337" i="33"/>
  <c r="L273" i="33"/>
  <c r="N273" i="33" s="1"/>
  <c r="M273" i="33"/>
  <c r="L241" i="33"/>
  <c r="N241" i="33" s="1"/>
  <c r="M241" i="33"/>
  <c r="L177" i="33"/>
  <c r="N177" i="33" s="1"/>
  <c r="M177" i="33"/>
  <c r="L145" i="33"/>
  <c r="N145" i="33" s="1"/>
  <c r="M145" i="33"/>
  <c r="L113" i="33"/>
  <c r="N113" i="33" s="1"/>
  <c r="M113" i="33"/>
  <c r="L17" i="33"/>
  <c r="N17" i="33" s="1"/>
  <c r="M17" i="33"/>
  <c r="L2944" i="33"/>
  <c r="N2944" i="33" s="1"/>
  <c r="M2944" i="33"/>
  <c r="L2880" i="33"/>
  <c r="N2880" i="33" s="1"/>
  <c r="M2880" i="33"/>
  <c r="L2816" i="33"/>
  <c r="N2816" i="33" s="1"/>
  <c r="M2816" i="33"/>
  <c r="L2752" i="33"/>
  <c r="N2752" i="33" s="1"/>
  <c r="M2752" i="33"/>
  <c r="L2672" i="33"/>
  <c r="N2672" i="33" s="1"/>
  <c r="M2672" i="33"/>
  <c r="L2576" i="33"/>
  <c r="N2576" i="33" s="1"/>
  <c r="M2576" i="33"/>
  <c r="L2496" i="33"/>
  <c r="N2496" i="33" s="1"/>
  <c r="M2496" i="33"/>
  <c r="L2416" i="33"/>
  <c r="N2416" i="33" s="1"/>
  <c r="M2416" i="33"/>
  <c r="L2336" i="33"/>
  <c r="N2336" i="33" s="1"/>
  <c r="M2336" i="33"/>
  <c r="L2272" i="33"/>
  <c r="N2272" i="33" s="1"/>
  <c r="M2272" i="33"/>
  <c r="L2192" i="33"/>
  <c r="N2192" i="33" s="1"/>
  <c r="M2192" i="33"/>
  <c r="L2112" i="33"/>
  <c r="N2112" i="33" s="1"/>
  <c r="M2112" i="33"/>
  <c r="L2048" i="33"/>
  <c r="N2048" i="33" s="1"/>
  <c r="M2048" i="33"/>
  <c r="L1968" i="33"/>
  <c r="N1968" i="33" s="1"/>
  <c r="M1968" i="33"/>
  <c r="L1920" i="33"/>
  <c r="N1920" i="33" s="1"/>
  <c r="M1920" i="33"/>
  <c r="L1856" i="33"/>
  <c r="N1856" i="33" s="1"/>
  <c r="M1856" i="33"/>
  <c r="L1792" i="33"/>
  <c r="N1792" i="33" s="1"/>
  <c r="M1792" i="33"/>
  <c r="L1728" i="33"/>
  <c r="N1728" i="33" s="1"/>
  <c r="M1728" i="33"/>
  <c r="L1648" i="33"/>
  <c r="N1648" i="33" s="1"/>
  <c r="M1648" i="33"/>
  <c r="L1568" i="33"/>
  <c r="N1568" i="33" s="1"/>
  <c r="M1568" i="33"/>
  <c r="L1456" i="33"/>
  <c r="N1456" i="33" s="1"/>
  <c r="M1456" i="33"/>
  <c r="L1376" i="33"/>
  <c r="N1376" i="33" s="1"/>
  <c r="M1376" i="33"/>
  <c r="L1312" i="33"/>
  <c r="N1312" i="33" s="1"/>
  <c r="M1312" i="33"/>
  <c r="L1248" i="33"/>
  <c r="N1248" i="33" s="1"/>
  <c r="M1248" i="33"/>
  <c r="L1184" i="33"/>
  <c r="N1184" i="33" s="1"/>
  <c r="M1184" i="33"/>
  <c r="L1088" i="33"/>
  <c r="N1088" i="33" s="1"/>
  <c r="M1088" i="33"/>
  <c r="L1008" i="33"/>
  <c r="N1008" i="33" s="1"/>
  <c r="M1008" i="33"/>
  <c r="L928" i="33"/>
  <c r="N928" i="33" s="1"/>
  <c r="M928" i="33"/>
  <c r="L864" i="33"/>
  <c r="N864" i="33" s="1"/>
  <c r="M864" i="33"/>
  <c r="L784" i="33"/>
  <c r="N784" i="33" s="1"/>
  <c r="M784" i="33"/>
  <c r="L704" i="33"/>
  <c r="N704" i="33" s="1"/>
  <c r="M704" i="33"/>
  <c r="L608" i="33"/>
  <c r="N608" i="33" s="1"/>
  <c r="M608" i="33"/>
  <c r="L576" i="33"/>
  <c r="N576" i="33" s="1"/>
  <c r="M576" i="33"/>
  <c r="L528" i="33"/>
  <c r="N528" i="33" s="1"/>
  <c r="M528" i="33"/>
  <c r="L448" i="33"/>
  <c r="N448" i="33" s="1"/>
  <c r="M448" i="33"/>
  <c r="L384" i="33"/>
  <c r="N384" i="33" s="1"/>
  <c r="M384" i="33"/>
  <c r="L304" i="33"/>
  <c r="N304" i="33" s="1"/>
  <c r="M304" i="33"/>
  <c r="L240" i="33"/>
  <c r="N240" i="33" s="1"/>
  <c r="M240" i="33"/>
  <c r="L176" i="33"/>
  <c r="N176" i="33" s="1"/>
  <c r="M176" i="33"/>
  <c r="L144" i="33"/>
  <c r="N144" i="33" s="1"/>
  <c r="M144" i="33"/>
  <c r="L112" i="33"/>
  <c r="N112" i="33" s="1"/>
  <c r="M112" i="33"/>
  <c r="L16" i="33"/>
  <c r="N16" i="33" s="1"/>
  <c r="M16" i="33"/>
  <c r="L2975" i="33"/>
  <c r="N2975" i="33" s="1"/>
  <c r="M2975" i="33"/>
  <c r="L2911" i="33"/>
  <c r="N2911" i="33" s="1"/>
  <c r="M2911" i="33"/>
  <c r="L2815" i="33"/>
  <c r="N2815" i="33" s="1"/>
  <c r="M2815" i="33"/>
  <c r="L2735" i="33"/>
  <c r="N2735" i="33" s="1"/>
  <c r="M2735" i="33"/>
  <c r="L2655" i="33"/>
  <c r="N2655" i="33" s="1"/>
  <c r="M2655" i="33"/>
  <c r="L2575" i="33"/>
  <c r="N2575" i="33" s="1"/>
  <c r="M2575" i="33"/>
  <c r="L2527" i="33"/>
  <c r="N2527" i="33" s="1"/>
  <c r="M2527" i="33"/>
  <c r="L2447" i="33"/>
  <c r="N2447" i="33" s="1"/>
  <c r="M2447" i="33"/>
  <c r="L2399" i="33"/>
  <c r="N2399" i="33" s="1"/>
  <c r="M2399" i="33"/>
  <c r="L2319" i="33"/>
  <c r="N2319" i="33" s="1"/>
  <c r="M2319" i="33"/>
  <c r="L2239" i="33"/>
  <c r="N2239" i="33" s="1"/>
  <c r="M2239" i="33"/>
  <c r="L2159" i="33"/>
  <c r="N2159" i="33" s="1"/>
  <c r="M2159" i="33"/>
  <c r="L2095" i="33"/>
  <c r="N2095" i="33" s="1"/>
  <c r="M2095" i="33"/>
  <c r="L2031" i="33"/>
  <c r="N2031" i="33" s="1"/>
  <c r="M2031" i="33"/>
  <c r="L1967" i="33"/>
  <c r="N1967" i="33" s="1"/>
  <c r="M1967" i="33"/>
  <c r="L1887" i="33"/>
  <c r="N1887" i="33" s="1"/>
  <c r="M1887" i="33"/>
  <c r="L1807" i="33"/>
  <c r="N1807" i="33" s="1"/>
  <c r="M1807" i="33"/>
  <c r="L1743" i="33"/>
  <c r="N1743" i="33" s="1"/>
  <c r="M1743" i="33"/>
  <c r="L1679" i="33"/>
  <c r="N1679" i="33" s="1"/>
  <c r="M1679" i="33"/>
  <c r="L1615" i="33"/>
  <c r="N1615" i="33" s="1"/>
  <c r="M1615" i="33"/>
  <c r="L1535" i="33"/>
  <c r="N1535" i="33" s="1"/>
  <c r="M1535" i="33"/>
  <c r="L1455" i="33"/>
  <c r="N1455" i="33" s="1"/>
  <c r="M1455" i="33"/>
  <c r="L1375" i="33"/>
  <c r="N1375" i="33" s="1"/>
  <c r="M1375" i="33"/>
  <c r="L1295" i="33"/>
  <c r="N1295" i="33" s="1"/>
  <c r="M1295" i="33"/>
  <c r="L1231" i="33"/>
  <c r="N1231" i="33" s="1"/>
  <c r="M1231" i="33"/>
  <c r="L1167" i="33"/>
  <c r="N1167" i="33" s="1"/>
  <c r="M1167" i="33"/>
  <c r="L1087" i="33"/>
  <c r="N1087" i="33" s="1"/>
  <c r="M1087" i="33"/>
  <c r="L1007" i="33"/>
  <c r="N1007" i="33" s="1"/>
  <c r="M1007" i="33"/>
  <c r="L959" i="33"/>
  <c r="N959" i="33" s="1"/>
  <c r="M959" i="33"/>
  <c r="L895" i="33"/>
  <c r="N895" i="33" s="1"/>
  <c r="M895" i="33"/>
  <c r="L847" i="33"/>
  <c r="N847" i="33" s="1"/>
  <c r="M847" i="33"/>
  <c r="L767" i="33"/>
  <c r="N767" i="33" s="1"/>
  <c r="M767" i="33"/>
  <c r="L687" i="33"/>
  <c r="N687" i="33" s="1"/>
  <c r="M687" i="33"/>
  <c r="L607" i="33"/>
  <c r="N607" i="33" s="1"/>
  <c r="M607" i="33"/>
  <c r="L559" i="33"/>
  <c r="N559" i="33" s="1"/>
  <c r="M559" i="33"/>
  <c r="L479" i="33"/>
  <c r="N479" i="33" s="1"/>
  <c r="M479" i="33"/>
  <c r="L399" i="33"/>
  <c r="N399" i="33" s="1"/>
  <c r="M399" i="33"/>
  <c r="L319" i="33"/>
  <c r="N319" i="33" s="1"/>
  <c r="M319" i="33"/>
  <c r="L303" i="33"/>
  <c r="N303" i="33" s="1"/>
  <c r="M303" i="33"/>
  <c r="L223" i="33"/>
  <c r="N223" i="33" s="1"/>
  <c r="M223" i="33"/>
  <c r="L159" i="33"/>
  <c r="N159" i="33" s="1"/>
  <c r="M159" i="33"/>
  <c r="L127" i="33"/>
  <c r="N127" i="33" s="1"/>
  <c r="M127" i="33"/>
  <c r="L95" i="33"/>
  <c r="N95" i="33" s="1"/>
  <c r="M95" i="33"/>
  <c r="L15" i="33"/>
  <c r="N15" i="33" s="1"/>
  <c r="M15" i="33"/>
  <c r="L2926" i="33"/>
  <c r="N2926" i="33" s="1"/>
  <c r="M2926" i="33"/>
  <c r="L2846" i="33"/>
  <c r="N2846" i="33" s="1"/>
  <c r="M2846" i="33"/>
  <c r="L2766" i="33"/>
  <c r="N2766" i="33" s="1"/>
  <c r="M2766" i="33"/>
  <c r="L2686" i="33"/>
  <c r="N2686" i="33" s="1"/>
  <c r="M2686" i="33"/>
  <c r="L2606" i="33"/>
  <c r="N2606" i="33" s="1"/>
  <c r="M2606" i="33"/>
  <c r="L2526" i="33"/>
  <c r="N2526" i="33" s="1"/>
  <c r="M2526" i="33"/>
  <c r="L2430" i="33"/>
  <c r="N2430" i="33" s="1"/>
  <c r="M2430" i="33"/>
  <c r="L2350" i="33"/>
  <c r="N2350" i="33" s="1"/>
  <c r="M2350" i="33"/>
  <c r="L2270" i="33"/>
  <c r="N2270" i="33" s="1"/>
  <c r="M2270" i="33"/>
  <c r="L2190" i="33"/>
  <c r="N2190" i="33" s="1"/>
  <c r="M2190" i="33"/>
  <c r="L2110" i="33"/>
  <c r="N2110" i="33" s="1"/>
  <c r="M2110" i="33"/>
  <c r="L2030" i="33"/>
  <c r="N2030" i="33" s="1"/>
  <c r="M2030" i="33"/>
  <c r="L1966" i="33"/>
  <c r="N1966" i="33" s="1"/>
  <c r="M1966" i="33"/>
  <c r="L1886" i="33"/>
  <c r="N1886" i="33" s="1"/>
  <c r="M1886" i="33"/>
  <c r="L1806" i="33"/>
  <c r="N1806" i="33" s="1"/>
  <c r="M1806" i="33"/>
  <c r="L1742" i="33"/>
  <c r="N1742" i="33" s="1"/>
  <c r="M1742" i="33"/>
  <c r="L1662" i="33"/>
  <c r="N1662" i="33" s="1"/>
  <c r="M1662" i="33"/>
  <c r="L1598" i="33"/>
  <c r="N1598" i="33" s="1"/>
  <c r="M1598" i="33"/>
  <c r="L1502" i="33"/>
  <c r="N1502" i="33" s="1"/>
  <c r="M1502" i="33"/>
  <c r="L1406" i="33"/>
  <c r="N1406" i="33" s="1"/>
  <c r="M1406" i="33"/>
  <c r="L1326" i="33"/>
  <c r="N1326" i="33" s="1"/>
  <c r="M1326" i="33"/>
  <c r="L1262" i="33"/>
  <c r="N1262" i="33" s="1"/>
  <c r="M1262" i="33"/>
  <c r="L1214" i="33"/>
  <c r="N1214" i="33" s="1"/>
  <c r="M1214" i="33"/>
  <c r="L1150" i="33"/>
  <c r="N1150" i="33" s="1"/>
  <c r="M1150" i="33"/>
  <c r="L1070" i="33"/>
  <c r="N1070" i="33" s="1"/>
  <c r="M1070" i="33"/>
  <c r="L1006" i="33"/>
  <c r="N1006" i="33" s="1"/>
  <c r="M1006" i="33"/>
  <c r="L942" i="33"/>
  <c r="N942" i="33" s="1"/>
  <c r="M942" i="33"/>
  <c r="L878" i="33"/>
  <c r="N878" i="33" s="1"/>
  <c r="M878" i="33"/>
  <c r="L814" i="33"/>
  <c r="N814" i="33" s="1"/>
  <c r="M814" i="33"/>
  <c r="L750" i="33"/>
  <c r="N750" i="33" s="1"/>
  <c r="M750" i="33"/>
  <c r="L686" i="33"/>
  <c r="N686" i="33" s="1"/>
  <c r="M686" i="33"/>
  <c r="L622" i="33"/>
  <c r="N622" i="33" s="1"/>
  <c r="M622" i="33"/>
  <c r="L558" i="33"/>
  <c r="N558" i="33" s="1"/>
  <c r="M558" i="33"/>
  <c r="L494" i="33"/>
  <c r="N494" i="33" s="1"/>
  <c r="M494" i="33"/>
  <c r="L430" i="33"/>
  <c r="N430" i="33" s="1"/>
  <c r="M430" i="33"/>
  <c r="L366" i="33"/>
  <c r="N366" i="33" s="1"/>
  <c r="M366" i="33"/>
  <c r="L318" i="33"/>
  <c r="N318" i="33" s="1"/>
  <c r="M318" i="33"/>
  <c r="L254" i="33"/>
  <c r="N254" i="33" s="1"/>
  <c r="M254" i="33"/>
  <c r="L206" i="33"/>
  <c r="N206" i="33" s="1"/>
  <c r="M206" i="33"/>
  <c r="L174" i="33"/>
  <c r="N174" i="33" s="1"/>
  <c r="M174" i="33"/>
  <c r="L142" i="33"/>
  <c r="N142" i="33" s="1"/>
  <c r="M142" i="33"/>
  <c r="L110" i="33"/>
  <c r="N110" i="33" s="1"/>
  <c r="M110" i="33"/>
  <c r="L78" i="33"/>
  <c r="N78" i="33" s="1"/>
  <c r="M78" i="33"/>
  <c r="L46" i="33"/>
  <c r="N46" i="33" s="1"/>
  <c r="M46" i="33"/>
  <c r="L2989" i="33"/>
  <c r="N2989" i="33" s="1"/>
  <c r="M2989" i="33"/>
  <c r="L2941" i="33"/>
  <c r="N2941" i="33" s="1"/>
  <c r="M2941" i="33"/>
  <c r="L2893" i="33"/>
  <c r="N2893" i="33" s="1"/>
  <c r="M2893" i="33"/>
  <c r="L2829" i="33"/>
  <c r="N2829" i="33" s="1"/>
  <c r="M2829" i="33"/>
  <c r="L2765" i="33"/>
  <c r="N2765" i="33" s="1"/>
  <c r="M2765" i="33"/>
  <c r="L2701" i="33"/>
  <c r="N2701" i="33" s="1"/>
  <c r="M2701" i="33"/>
  <c r="L2637" i="33"/>
  <c r="N2637" i="33" s="1"/>
  <c r="M2637" i="33"/>
  <c r="L2573" i="33"/>
  <c r="N2573" i="33" s="1"/>
  <c r="M2573" i="33"/>
  <c r="L2509" i="33"/>
  <c r="N2509" i="33" s="1"/>
  <c r="M2509" i="33"/>
  <c r="L2445" i="33"/>
  <c r="N2445" i="33" s="1"/>
  <c r="M2445" i="33"/>
  <c r="L2381" i="33"/>
  <c r="N2381" i="33" s="1"/>
  <c r="M2381" i="33"/>
  <c r="L2317" i="33"/>
  <c r="N2317" i="33" s="1"/>
  <c r="M2317" i="33"/>
  <c r="L2253" i="33"/>
  <c r="N2253" i="33" s="1"/>
  <c r="M2253" i="33"/>
  <c r="L2173" i="33"/>
  <c r="N2173" i="33" s="1"/>
  <c r="M2173" i="33"/>
  <c r="L2109" i="33"/>
  <c r="N2109" i="33" s="1"/>
  <c r="M2109" i="33"/>
  <c r="L2045" i="33"/>
  <c r="N2045" i="33" s="1"/>
  <c r="M2045" i="33"/>
  <c r="L1981" i="33"/>
  <c r="N1981" i="33" s="1"/>
  <c r="M1981" i="33"/>
  <c r="L1917" i="33"/>
  <c r="N1917" i="33" s="1"/>
  <c r="M1917" i="33"/>
  <c r="L1869" i="33"/>
  <c r="N1869" i="33" s="1"/>
  <c r="M1869" i="33"/>
  <c r="L1789" i="33"/>
  <c r="N1789" i="33" s="1"/>
  <c r="M1789" i="33"/>
  <c r="L1725" i="33"/>
  <c r="N1725" i="33" s="1"/>
  <c r="M1725" i="33"/>
  <c r="L1661" i="33"/>
  <c r="N1661" i="33" s="1"/>
  <c r="M1661" i="33"/>
  <c r="L1581" i="33"/>
  <c r="N1581" i="33" s="1"/>
  <c r="M1581" i="33"/>
  <c r="L1517" i="33"/>
  <c r="N1517" i="33" s="1"/>
  <c r="M1517" i="33"/>
  <c r="L1453" i="33"/>
  <c r="N1453" i="33" s="1"/>
  <c r="M1453" i="33"/>
  <c r="L1373" i="33"/>
  <c r="N1373" i="33" s="1"/>
  <c r="M1373" i="33"/>
  <c r="L1309" i="33"/>
  <c r="N1309" i="33" s="1"/>
  <c r="M1309" i="33"/>
  <c r="L1245" i="33"/>
  <c r="N1245" i="33" s="1"/>
  <c r="M1245" i="33"/>
  <c r="L1181" i="33"/>
  <c r="N1181" i="33" s="1"/>
  <c r="M1181" i="33"/>
  <c r="L1117" i="33"/>
  <c r="N1117" i="33" s="1"/>
  <c r="M1117" i="33"/>
  <c r="L1053" i="33"/>
  <c r="N1053" i="33" s="1"/>
  <c r="M1053" i="33"/>
  <c r="L1005" i="33"/>
  <c r="N1005" i="33" s="1"/>
  <c r="M1005" i="33"/>
  <c r="L941" i="33"/>
  <c r="N941" i="33" s="1"/>
  <c r="M941" i="33"/>
  <c r="L861" i="33"/>
  <c r="N861" i="33" s="1"/>
  <c r="M861" i="33"/>
  <c r="L797" i="33"/>
  <c r="N797" i="33" s="1"/>
  <c r="M797" i="33"/>
  <c r="L733" i="33"/>
  <c r="N733" i="33" s="1"/>
  <c r="M733" i="33"/>
  <c r="L685" i="33"/>
  <c r="N685" i="33" s="1"/>
  <c r="M685" i="33"/>
  <c r="L621" i="33"/>
  <c r="N621" i="33" s="1"/>
  <c r="M621" i="33"/>
  <c r="L541" i="33"/>
  <c r="N541" i="33" s="1"/>
  <c r="M541" i="33"/>
  <c r="L477" i="33"/>
  <c r="N477" i="33" s="1"/>
  <c r="M477" i="33"/>
  <c r="L413" i="33"/>
  <c r="N413" i="33" s="1"/>
  <c r="M413" i="33"/>
  <c r="L365" i="33"/>
  <c r="N365" i="33" s="1"/>
  <c r="M365" i="33"/>
  <c r="L301" i="33"/>
  <c r="N301" i="33" s="1"/>
  <c r="M301" i="33"/>
  <c r="L253" i="33"/>
  <c r="N253" i="33" s="1"/>
  <c r="M253" i="33"/>
  <c r="L205" i="33"/>
  <c r="N205" i="33" s="1"/>
  <c r="M205" i="33"/>
  <c r="L173" i="33"/>
  <c r="N173" i="33" s="1"/>
  <c r="M173" i="33"/>
  <c r="L141" i="33"/>
  <c r="N141" i="33" s="1"/>
  <c r="M141" i="33"/>
  <c r="L125" i="33"/>
  <c r="N125" i="33" s="1"/>
  <c r="M125" i="33"/>
  <c r="L93" i="33"/>
  <c r="N93" i="33" s="1"/>
  <c r="M93" i="33"/>
  <c r="L13" i="33"/>
  <c r="N13" i="33" s="1"/>
  <c r="M13" i="33"/>
  <c r="L2956" i="33"/>
  <c r="N2956" i="33" s="1"/>
  <c r="M2956" i="33"/>
  <c r="L2892" i="33"/>
  <c r="N2892" i="33" s="1"/>
  <c r="M2892" i="33"/>
  <c r="L2828" i="33"/>
  <c r="N2828" i="33" s="1"/>
  <c r="M2828" i="33"/>
  <c r="L2764" i="33"/>
  <c r="N2764" i="33" s="1"/>
  <c r="M2764" i="33"/>
  <c r="L2716" i="33"/>
  <c r="N2716" i="33" s="1"/>
  <c r="M2716" i="33"/>
  <c r="L2652" i="33"/>
  <c r="N2652" i="33" s="1"/>
  <c r="M2652" i="33"/>
  <c r="L2588" i="33"/>
  <c r="N2588" i="33" s="1"/>
  <c r="M2588" i="33"/>
  <c r="L2508" i="33"/>
  <c r="N2508" i="33" s="1"/>
  <c r="M2508" i="33"/>
  <c r="L2428" i="33"/>
  <c r="N2428" i="33" s="1"/>
  <c r="M2428" i="33"/>
  <c r="L2364" i="33"/>
  <c r="N2364" i="33" s="1"/>
  <c r="M2364" i="33"/>
  <c r="L2300" i="33"/>
  <c r="N2300" i="33" s="1"/>
  <c r="M2300" i="33"/>
  <c r="L2220" i="33"/>
  <c r="N2220" i="33" s="1"/>
  <c r="M2220" i="33"/>
  <c r="L2172" i="33"/>
  <c r="N2172" i="33" s="1"/>
  <c r="M2172" i="33"/>
  <c r="L2124" i="33"/>
  <c r="N2124" i="33" s="1"/>
  <c r="M2124" i="33"/>
  <c r="L2060" i="33"/>
  <c r="N2060" i="33" s="1"/>
  <c r="M2060" i="33"/>
  <c r="L1996" i="33"/>
  <c r="N1996" i="33" s="1"/>
  <c r="M1996" i="33"/>
  <c r="L1932" i="33"/>
  <c r="N1932" i="33" s="1"/>
  <c r="M1932" i="33"/>
  <c r="L1868" i="33"/>
  <c r="N1868" i="33" s="1"/>
  <c r="M1868" i="33"/>
  <c r="L1804" i="33"/>
  <c r="N1804" i="33" s="1"/>
  <c r="M1804" i="33"/>
  <c r="L1740" i="33"/>
  <c r="N1740" i="33" s="1"/>
  <c r="M1740" i="33"/>
  <c r="L1676" i="33"/>
  <c r="N1676" i="33" s="1"/>
  <c r="M1676" i="33"/>
  <c r="L1612" i="33"/>
  <c r="N1612" i="33" s="1"/>
  <c r="M1612" i="33"/>
  <c r="L1548" i="33"/>
  <c r="N1548" i="33" s="1"/>
  <c r="M1548" i="33"/>
  <c r="L1516" i="33"/>
  <c r="N1516" i="33" s="1"/>
  <c r="M1516" i="33"/>
  <c r="L1452" i="33"/>
  <c r="N1452" i="33" s="1"/>
  <c r="M1452" i="33"/>
  <c r="L1388" i="33"/>
  <c r="N1388" i="33" s="1"/>
  <c r="M1388" i="33"/>
  <c r="L1324" i="33"/>
  <c r="N1324" i="33" s="1"/>
  <c r="M1324" i="33"/>
  <c r="L1260" i="33"/>
  <c r="N1260" i="33" s="1"/>
  <c r="M1260" i="33"/>
  <c r="L1212" i="33"/>
  <c r="N1212" i="33" s="1"/>
  <c r="M1212" i="33"/>
  <c r="L1164" i="33"/>
  <c r="N1164" i="33" s="1"/>
  <c r="M1164" i="33"/>
  <c r="L1100" i="33"/>
  <c r="N1100" i="33" s="1"/>
  <c r="M1100" i="33"/>
  <c r="L1036" i="33"/>
  <c r="N1036" i="33" s="1"/>
  <c r="M1036" i="33"/>
  <c r="L956" i="33"/>
  <c r="N956" i="33" s="1"/>
  <c r="M956" i="33"/>
  <c r="L892" i="33"/>
  <c r="N892" i="33" s="1"/>
  <c r="M892" i="33"/>
  <c r="L828" i="33"/>
  <c r="N828" i="33" s="1"/>
  <c r="M828" i="33"/>
  <c r="L764" i="33"/>
  <c r="N764" i="33" s="1"/>
  <c r="M764" i="33"/>
  <c r="L700" i="33"/>
  <c r="N700" i="33" s="1"/>
  <c r="M700" i="33"/>
  <c r="L572" i="33"/>
  <c r="N572" i="33" s="1"/>
  <c r="M572" i="33"/>
  <c r="L508" i="33"/>
  <c r="N508" i="33" s="1"/>
  <c r="M508" i="33"/>
  <c r="L444" i="33"/>
  <c r="N444" i="33" s="1"/>
  <c r="M444" i="33"/>
  <c r="L380" i="33"/>
  <c r="N380" i="33" s="1"/>
  <c r="M380" i="33"/>
  <c r="L316" i="33"/>
  <c r="N316" i="33" s="1"/>
  <c r="M316" i="33"/>
  <c r="L268" i="33"/>
  <c r="N268" i="33" s="1"/>
  <c r="M268" i="33"/>
  <c r="L220" i="33"/>
  <c r="N220" i="33" s="1"/>
  <c r="M220" i="33"/>
  <c r="L188" i="33"/>
  <c r="N188" i="33" s="1"/>
  <c r="M188" i="33"/>
  <c r="L156" i="33"/>
  <c r="N156" i="33" s="1"/>
  <c r="M156" i="33"/>
  <c r="L124" i="33"/>
  <c r="N124" i="33" s="1"/>
  <c r="M124" i="33"/>
  <c r="L92" i="33"/>
  <c r="N92" i="33" s="1"/>
  <c r="M92" i="33"/>
  <c r="L28" i="33"/>
  <c r="N28" i="33" s="1"/>
  <c r="M28" i="33"/>
  <c r="L2955" i="33"/>
  <c r="N2955" i="33" s="1"/>
  <c r="M2955" i="33"/>
  <c r="L2891" i="33"/>
  <c r="N2891" i="33" s="1"/>
  <c r="M2891" i="33"/>
  <c r="L2843" i="33"/>
  <c r="N2843" i="33" s="1"/>
  <c r="M2843" i="33"/>
  <c r="L2779" i="33"/>
  <c r="N2779" i="33" s="1"/>
  <c r="M2779" i="33"/>
  <c r="L2715" i="33"/>
  <c r="N2715" i="33" s="1"/>
  <c r="M2715" i="33"/>
  <c r="L2651" i="33"/>
  <c r="N2651" i="33" s="1"/>
  <c r="M2651" i="33"/>
  <c r="L2587" i="33"/>
  <c r="N2587" i="33" s="1"/>
  <c r="M2587" i="33"/>
  <c r="L2523" i="33"/>
  <c r="N2523" i="33" s="1"/>
  <c r="M2523" i="33"/>
  <c r="L2459" i="33"/>
  <c r="N2459" i="33" s="1"/>
  <c r="M2459" i="33"/>
  <c r="L2395" i="33"/>
  <c r="N2395" i="33" s="1"/>
  <c r="M2395" i="33"/>
  <c r="L2331" i="33"/>
  <c r="N2331" i="33" s="1"/>
  <c r="M2331" i="33"/>
  <c r="L2267" i="33"/>
  <c r="N2267" i="33" s="1"/>
  <c r="M2267" i="33"/>
  <c r="L2187" i="33"/>
  <c r="N2187" i="33" s="1"/>
  <c r="M2187" i="33"/>
  <c r="L2123" i="33"/>
  <c r="N2123" i="33" s="1"/>
  <c r="M2123" i="33"/>
  <c r="L2059" i="33"/>
  <c r="N2059" i="33" s="1"/>
  <c r="M2059" i="33"/>
  <c r="L1995" i="33"/>
  <c r="N1995" i="33" s="1"/>
  <c r="M1995" i="33"/>
  <c r="L1931" i="33"/>
  <c r="N1931" i="33" s="1"/>
  <c r="M1931" i="33"/>
  <c r="L1867" i="33"/>
  <c r="N1867" i="33" s="1"/>
  <c r="M1867" i="33"/>
  <c r="L1787" i="33"/>
  <c r="N1787" i="33" s="1"/>
  <c r="M1787" i="33"/>
  <c r="L1723" i="33"/>
  <c r="N1723" i="33" s="1"/>
  <c r="M1723" i="33"/>
  <c r="L1675" i="33"/>
  <c r="N1675" i="33" s="1"/>
  <c r="M1675" i="33"/>
  <c r="L1611" i="33"/>
  <c r="N1611" i="33" s="1"/>
  <c r="M1611" i="33"/>
  <c r="L1531" i="33"/>
  <c r="N1531" i="33" s="1"/>
  <c r="M1531" i="33"/>
  <c r="L1467" i="33"/>
  <c r="N1467" i="33" s="1"/>
  <c r="M1467" i="33"/>
  <c r="L1419" i="33"/>
  <c r="N1419" i="33" s="1"/>
  <c r="M1419" i="33"/>
  <c r="L1355" i="33"/>
  <c r="N1355" i="33" s="1"/>
  <c r="M1355" i="33"/>
  <c r="L1291" i="33"/>
  <c r="N1291" i="33" s="1"/>
  <c r="M1291" i="33"/>
  <c r="L1275" i="33"/>
  <c r="N1275" i="33" s="1"/>
  <c r="M1275" i="33"/>
  <c r="L1211" i="33"/>
  <c r="N1211" i="33" s="1"/>
  <c r="M1211" i="33"/>
  <c r="L1147" i="33"/>
  <c r="N1147" i="33" s="1"/>
  <c r="M1147" i="33"/>
  <c r="L1083" i="33"/>
  <c r="N1083" i="33" s="1"/>
  <c r="M1083" i="33"/>
  <c r="L1019" i="33"/>
  <c r="N1019" i="33" s="1"/>
  <c r="M1019" i="33"/>
  <c r="L955" i="33"/>
  <c r="N955" i="33" s="1"/>
  <c r="M955" i="33"/>
  <c r="L891" i="33"/>
  <c r="N891" i="33" s="1"/>
  <c r="M891" i="33"/>
  <c r="L827" i="33"/>
  <c r="N827" i="33" s="1"/>
  <c r="M827" i="33"/>
  <c r="L763" i="33"/>
  <c r="N763" i="33" s="1"/>
  <c r="M763" i="33"/>
  <c r="L715" i="33"/>
  <c r="N715" i="33" s="1"/>
  <c r="M715" i="33"/>
  <c r="L635" i="33"/>
  <c r="N635" i="33" s="1"/>
  <c r="M635" i="33"/>
  <c r="L571" i="33"/>
  <c r="N571" i="33" s="1"/>
  <c r="M571" i="33"/>
  <c r="L507" i="33"/>
  <c r="N507" i="33" s="1"/>
  <c r="M507" i="33"/>
  <c r="L459" i="33"/>
  <c r="N459" i="33" s="1"/>
  <c r="M459" i="33"/>
  <c r="L395" i="33"/>
  <c r="N395" i="33" s="1"/>
  <c r="M395" i="33"/>
  <c r="L331" i="33"/>
  <c r="N331" i="33" s="1"/>
  <c r="M331" i="33"/>
  <c r="L267" i="33"/>
  <c r="N267" i="33" s="1"/>
  <c r="M267" i="33"/>
  <c r="L203" i="33"/>
  <c r="N203" i="33" s="1"/>
  <c r="M203" i="33"/>
  <c r="L171" i="33"/>
  <c r="N171" i="33" s="1"/>
  <c r="M171" i="33"/>
  <c r="L155" i="33"/>
  <c r="N155" i="33" s="1"/>
  <c r="M155" i="33"/>
  <c r="L123" i="33"/>
  <c r="N123" i="33" s="1"/>
  <c r="M123" i="33"/>
  <c r="L91" i="33"/>
  <c r="N91" i="33" s="1"/>
  <c r="M91" i="33"/>
  <c r="L27" i="33"/>
  <c r="N27" i="33" s="1"/>
  <c r="M27" i="33"/>
  <c r="L2970" i="33"/>
  <c r="N2970" i="33" s="1"/>
  <c r="M2970" i="33"/>
  <c r="L2906" i="33"/>
  <c r="N2906" i="33" s="1"/>
  <c r="M2906" i="33"/>
  <c r="L2842" i="33"/>
  <c r="N2842" i="33" s="1"/>
  <c r="M2842" i="33"/>
  <c r="L2778" i="33"/>
  <c r="N2778" i="33" s="1"/>
  <c r="M2778" i="33"/>
  <c r="L2714" i="33"/>
  <c r="N2714" i="33" s="1"/>
  <c r="M2714" i="33"/>
  <c r="L2650" i="33"/>
  <c r="N2650" i="33" s="1"/>
  <c r="M2650" i="33"/>
  <c r="L2586" i="33"/>
  <c r="N2586" i="33" s="1"/>
  <c r="M2586" i="33"/>
  <c r="L2522" i="33"/>
  <c r="N2522" i="33" s="1"/>
  <c r="M2522" i="33"/>
  <c r="L2458" i="33"/>
  <c r="N2458" i="33" s="1"/>
  <c r="M2458" i="33"/>
  <c r="L2394" i="33"/>
  <c r="N2394" i="33" s="1"/>
  <c r="M2394" i="33"/>
  <c r="L2330" i="33"/>
  <c r="N2330" i="33" s="1"/>
  <c r="M2330" i="33"/>
  <c r="L2266" i="33"/>
  <c r="N2266" i="33" s="1"/>
  <c r="M2266" i="33"/>
  <c r="L2218" i="33"/>
  <c r="N2218" i="33" s="1"/>
  <c r="M2218" i="33"/>
  <c r="L2154" i="33"/>
  <c r="N2154" i="33" s="1"/>
  <c r="M2154" i="33"/>
  <c r="L2106" i="33"/>
  <c r="N2106" i="33" s="1"/>
  <c r="M2106" i="33"/>
  <c r="L2026" i="33"/>
  <c r="N2026" i="33" s="1"/>
  <c r="M2026" i="33"/>
  <c r="L1962" i="33"/>
  <c r="N1962" i="33" s="1"/>
  <c r="M1962" i="33"/>
  <c r="L1898" i="33"/>
  <c r="N1898" i="33" s="1"/>
  <c r="M1898" i="33"/>
  <c r="L1834" i="33"/>
  <c r="N1834" i="33" s="1"/>
  <c r="M1834" i="33"/>
  <c r="L1770" i="33"/>
  <c r="N1770" i="33" s="1"/>
  <c r="M1770" i="33"/>
  <c r="L1706" i="33"/>
  <c r="N1706" i="33" s="1"/>
  <c r="M1706" i="33"/>
  <c r="L1642" i="33"/>
  <c r="N1642" i="33" s="1"/>
  <c r="M1642" i="33"/>
  <c r="L1578" i="33"/>
  <c r="N1578" i="33" s="1"/>
  <c r="M1578" i="33"/>
  <c r="L1530" i="33"/>
  <c r="N1530" i="33" s="1"/>
  <c r="M1530" i="33"/>
  <c r="L1466" i="33"/>
  <c r="N1466" i="33" s="1"/>
  <c r="M1466" i="33"/>
  <c r="L1402" i="33"/>
  <c r="N1402" i="33" s="1"/>
  <c r="M1402" i="33"/>
  <c r="L1338" i="33"/>
  <c r="N1338" i="33" s="1"/>
  <c r="M1338" i="33"/>
  <c r="L1274" i="33"/>
  <c r="N1274" i="33" s="1"/>
  <c r="M1274" i="33"/>
  <c r="L1226" i="33"/>
  <c r="N1226" i="33" s="1"/>
  <c r="M1226" i="33"/>
  <c r="L1162" i="33"/>
  <c r="N1162" i="33" s="1"/>
  <c r="M1162" i="33"/>
  <c r="L1098" i="33"/>
  <c r="N1098" i="33" s="1"/>
  <c r="M1098" i="33"/>
  <c r="L1034" i="33"/>
  <c r="N1034" i="33" s="1"/>
  <c r="M1034" i="33"/>
  <c r="L986" i="33"/>
  <c r="N986" i="33" s="1"/>
  <c r="M986" i="33"/>
  <c r="L922" i="33"/>
  <c r="N922" i="33" s="1"/>
  <c r="M922" i="33"/>
  <c r="L858" i="33"/>
  <c r="N858" i="33" s="1"/>
  <c r="M858" i="33"/>
  <c r="L810" i="33"/>
  <c r="N810" i="33" s="1"/>
  <c r="M810" i="33"/>
  <c r="L762" i="33"/>
  <c r="N762" i="33" s="1"/>
  <c r="M762" i="33"/>
  <c r="L698" i="33"/>
  <c r="N698" i="33" s="1"/>
  <c r="M698" i="33"/>
  <c r="L634" i="33"/>
  <c r="N634" i="33" s="1"/>
  <c r="M634" i="33"/>
  <c r="L586" i="33"/>
  <c r="N586" i="33" s="1"/>
  <c r="M586" i="33"/>
  <c r="L538" i="33"/>
  <c r="N538" i="33" s="1"/>
  <c r="M538" i="33"/>
  <c r="L490" i="33"/>
  <c r="N490" i="33" s="1"/>
  <c r="M490" i="33"/>
  <c r="L410" i="33"/>
  <c r="N410" i="33" s="1"/>
  <c r="M410" i="33"/>
  <c r="L346" i="33"/>
  <c r="N346" i="33" s="1"/>
  <c r="M346" i="33"/>
  <c r="L266" i="33"/>
  <c r="N266" i="33" s="1"/>
  <c r="M266" i="33"/>
  <c r="L218" i="33"/>
  <c r="N218" i="33" s="1"/>
  <c r="M218" i="33"/>
  <c r="L170" i="33"/>
  <c r="N170" i="33" s="1"/>
  <c r="M170" i="33"/>
  <c r="L138" i="33"/>
  <c r="N138" i="33" s="1"/>
  <c r="M138" i="33"/>
  <c r="L90" i="33"/>
  <c r="N90" i="33" s="1"/>
  <c r="M90" i="33"/>
  <c r="L58" i="33"/>
  <c r="N58" i="33" s="1"/>
  <c r="M58" i="33"/>
  <c r="L2985" i="33"/>
  <c r="N2985" i="33" s="1"/>
  <c r="M2985" i="33"/>
  <c r="L2937" i="33"/>
  <c r="N2937" i="33" s="1"/>
  <c r="M2937" i="33"/>
  <c r="L2873" i="33"/>
  <c r="N2873" i="33" s="1"/>
  <c r="M2873" i="33"/>
  <c r="L2809" i="33"/>
  <c r="N2809" i="33" s="1"/>
  <c r="M2809" i="33"/>
  <c r="L2729" i="33"/>
  <c r="N2729" i="33" s="1"/>
  <c r="M2729" i="33"/>
  <c r="L2649" i="33"/>
  <c r="N2649" i="33" s="1"/>
  <c r="M2649" i="33"/>
  <c r="L2569" i="33"/>
  <c r="N2569" i="33" s="1"/>
  <c r="M2569" i="33"/>
  <c r="L2489" i="33"/>
  <c r="N2489" i="33" s="1"/>
  <c r="M2489" i="33"/>
  <c r="L2409" i="33"/>
  <c r="N2409" i="33" s="1"/>
  <c r="M2409" i="33"/>
  <c r="L2313" i="33"/>
  <c r="N2313" i="33" s="1"/>
  <c r="M2313" i="33"/>
  <c r="L2233" i="33"/>
  <c r="N2233" i="33" s="1"/>
  <c r="M2233" i="33"/>
  <c r="L2137" i="33"/>
  <c r="N2137" i="33" s="1"/>
  <c r="M2137" i="33"/>
  <c r="L2057" i="33"/>
  <c r="N2057" i="33" s="1"/>
  <c r="M2057" i="33"/>
  <c r="L1993" i="33"/>
  <c r="N1993" i="33" s="1"/>
  <c r="M1993" i="33"/>
  <c r="L1913" i="33"/>
  <c r="N1913" i="33" s="1"/>
  <c r="M1913" i="33"/>
  <c r="L1801" i="33"/>
  <c r="N1801" i="33" s="1"/>
  <c r="M1801" i="33"/>
  <c r="L1705" i="33"/>
  <c r="N1705" i="33" s="1"/>
  <c r="M1705" i="33"/>
  <c r="L1625" i="33"/>
  <c r="N1625" i="33" s="1"/>
  <c r="M1625" i="33"/>
  <c r="L1545" i="33"/>
  <c r="N1545" i="33" s="1"/>
  <c r="M1545" i="33"/>
  <c r="L1449" i="33"/>
  <c r="N1449" i="33" s="1"/>
  <c r="M1449" i="33"/>
  <c r="L1369" i="33"/>
  <c r="N1369" i="33" s="1"/>
  <c r="M1369" i="33"/>
  <c r="L1289" i="33"/>
  <c r="N1289" i="33" s="1"/>
  <c r="M1289" i="33"/>
  <c r="L1209" i="33"/>
  <c r="N1209" i="33" s="1"/>
  <c r="M1209" i="33"/>
  <c r="L1129" i="33"/>
  <c r="N1129" i="33" s="1"/>
  <c r="M1129" i="33"/>
  <c r="L1049" i="33"/>
  <c r="N1049" i="33" s="1"/>
  <c r="M1049" i="33"/>
  <c r="L969" i="33"/>
  <c r="N969" i="33" s="1"/>
  <c r="M969" i="33"/>
  <c r="L889" i="33"/>
  <c r="N889" i="33" s="1"/>
  <c r="M889" i="33"/>
  <c r="L809" i="33"/>
  <c r="N809" i="33" s="1"/>
  <c r="M809" i="33"/>
  <c r="L729" i="33"/>
  <c r="N729" i="33" s="1"/>
  <c r="M729" i="33"/>
  <c r="L649" i="33"/>
  <c r="N649" i="33" s="1"/>
  <c r="M649" i="33"/>
  <c r="L585" i="33"/>
  <c r="N585" i="33" s="1"/>
  <c r="M585" i="33"/>
  <c r="L505" i="33"/>
  <c r="N505" i="33" s="1"/>
  <c r="M505" i="33"/>
  <c r="L441" i="33"/>
  <c r="N441" i="33" s="1"/>
  <c r="M441" i="33"/>
  <c r="L361" i="33"/>
  <c r="N361" i="33" s="1"/>
  <c r="M361" i="33"/>
  <c r="L313" i="33"/>
  <c r="N313" i="33" s="1"/>
  <c r="M313" i="33"/>
  <c r="L249" i="33"/>
  <c r="N249" i="33" s="1"/>
  <c r="M249" i="33"/>
  <c r="L185" i="33"/>
  <c r="N185" i="33" s="1"/>
  <c r="M185" i="33"/>
  <c r="L153" i="33"/>
  <c r="N153" i="33" s="1"/>
  <c r="M153" i="33"/>
  <c r="L121" i="33"/>
  <c r="N121" i="33" s="1"/>
  <c r="M121" i="33"/>
  <c r="L89" i="33"/>
  <c r="N89" i="33" s="1"/>
  <c r="M89" i="33"/>
  <c r="L9" i="33"/>
  <c r="N9" i="33" s="1"/>
  <c r="M9" i="33"/>
  <c r="L2968" i="33"/>
  <c r="N2968" i="33" s="1"/>
  <c r="M2968" i="33"/>
  <c r="L2888" i="33"/>
  <c r="N2888" i="33" s="1"/>
  <c r="M2888" i="33"/>
  <c r="L2808" i="33"/>
  <c r="N2808" i="33" s="1"/>
  <c r="M2808" i="33"/>
  <c r="L2744" i="33"/>
  <c r="N2744" i="33" s="1"/>
  <c r="M2744" i="33"/>
  <c r="L2664" i="33"/>
  <c r="N2664" i="33" s="1"/>
  <c r="M2664" i="33"/>
  <c r="L2584" i="33"/>
  <c r="N2584" i="33" s="1"/>
  <c r="M2584" i="33"/>
  <c r="L2536" i="33"/>
  <c r="N2536" i="33" s="1"/>
  <c r="M2536" i="33"/>
  <c r="L2456" i="33"/>
  <c r="N2456" i="33" s="1"/>
  <c r="M2456" i="33"/>
  <c r="L2376" i="33"/>
  <c r="N2376" i="33" s="1"/>
  <c r="M2376" i="33"/>
  <c r="L2296" i="33"/>
  <c r="N2296" i="33" s="1"/>
  <c r="M2296" i="33"/>
  <c r="L2216" i="33"/>
  <c r="N2216" i="33" s="1"/>
  <c r="M2216" i="33"/>
  <c r="L2136" i="33"/>
  <c r="N2136" i="33" s="1"/>
  <c r="M2136" i="33"/>
  <c r="L2072" i="33"/>
  <c r="N2072" i="33" s="1"/>
  <c r="M2072" i="33"/>
  <c r="L1992" i="33"/>
  <c r="N1992" i="33" s="1"/>
  <c r="M1992" i="33"/>
  <c r="L1912" i="33"/>
  <c r="N1912" i="33" s="1"/>
  <c r="M1912" i="33"/>
  <c r="L1832" i="33"/>
  <c r="N1832" i="33" s="1"/>
  <c r="M1832" i="33"/>
  <c r="L1768" i="33"/>
  <c r="N1768" i="33" s="1"/>
  <c r="M1768" i="33"/>
  <c r="L1688" i="33"/>
  <c r="N1688" i="33" s="1"/>
  <c r="M1688" i="33"/>
  <c r="L1608" i="33"/>
  <c r="N1608" i="33" s="1"/>
  <c r="M1608" i="33"/>
  <c r="L1544" i="33"/>
  <c r="N1544" i="33" s="1"/>
  <c r="M1544" i="33"/>
  <c r="L1464" i="33"/>
  <c r="N1464" i="33" s="1"/>
  <c r="M1464" i="33"/>
  <c r="L1352" i="33"/>
  <c r="N1352" i="33" s="1"/>
  <c r="M1352" i="33"/>
  <c r="L1272" i="33"/>
  <c r="N1272" i="33" s="1"/>
  <c r="M1272" i="33"/>
  <c r="L1192" i="33"/>
  <c r="N1192" i="33" s="1"/>
  <c r="M1192" i="33"/>
  <c r="L1096" i="33"/>
  <c r="N1096" i="33" s="1"/>
  <c r="M1096" i="33"/>
  <c r="L1000" i="33"/>
  <c r="N1000" i="33" s="1"/>
  <c r="M1000" i="33"/>
  <c r="L920" i="33"/>
  <c r="N920" i="33" s="1"/>
  <c r="M920" i="33"/>
  <c r="L840" i="33"/>
  <c r="N840" i="33" s="1"/>
  <c r="M840" i="33"/>
  <c r="L744" i="33"/>
  <c r="N744" i="33" s="1"/>
  <c r="M744" i="33"/>
  <c r="L664" i="33"/>
  <c r="N664" i="33" s="1"/>
  <c r="M664" i="33"/>
  <c r="L584" i="33"/>
  <c r="N584" i="33" s="1"/>
  <c r="M584" i="33"/>
  <c r="L520" i="33"/>
  <c r="N520" i="33" s="1"/>
  <c r="M520" i="33"/>
  <c r="L440" i="33"/>
  <c r="N440" i="33" s="1"/>
  <c r="M440" i="33"/>
  <c r="L376" i="33"/>
  <c r="N376" i="33" s="1"/>
  <c r="M376" i="33"/>
  <c r="L328" i="33"/>
  <c r="N328" i="33" s="1"/>
  <c r="M328" i="33"/>
  <c r="L264" i="33"/>
  <c r="N264" i="33" s="1"/>
  <c r="M264" i="33"/>
  <c r="L232" i="33"/>
  <c r="N232" i="33" s="1"/>
  <c r="M232" i="33"/>
  <c r="L200" i="33"/>
  <c r="N200" i="33" s="1"/>
  <c r="M200" i="33"/>
  <c r="L168" i="33"/>
  <c r="N168" i="33" s="1"/>
  <c r="M168" i="33"/>
  <c r="L136" i="33"/>
  <c r="N136" i="33" s="1"/>
  <c r="M136" i="33"/>
  <c r="L104" i="33"/>
  <c r="N104" i="33" s="1"/>
  <c r="M104" i="33"/>
  <c r="L40" i="33"/>
  <c r="N40" i="33" s="1"/>
  <c r="M40" i="33"/>
  <c r="L2995" i="33"/>
  <c r="N2995" i="33" s="1"/>
  <c r="M2995" i="33"/>
  <c r="L2979" i="33"/>
  <c r="N2979" i="33" s="1"/>
  <c r="M2979" i="33"/>
  <c r="L2963" i="33"/>
  <c r="N2963" i="33" s="1"/>
  <c r="M2963" i="33"/>
  <c r="L2947" i="33"/>
  <c r="N2947" i="33" s="1"/>
  <c r="M2947" i="33"/>
  <c r="L2931" i="33"/>
  <c r="N2931" i="33" s="1"/>
  <c r="M2931" i="33"/>
  <c r="L2915" i="33"/>
  <c r="N2915" i="33" s="1"/>
  <c r="M2915" i="33"/>
  <c r="L2899" i="33"/>
  <c r="N2899" i="33" s="1"/>
  <c r="M2899" i="33"/>
  <c r="L2883" i="33"/>
  <c r="N2883" i="33" s="1"/>
  <c r="M2883" i="33"/>
  <c r="L2867" i="33"/>
  <c r="N2867" i="33" s="1"/>
  <c r="M2867" i="33"/>
  <c r="L2851" i="33"/>
  <c r="N2851" i="33" s="1"/>
  <c r="M2851" i="33"/>
  <c r="L2835" i="33"/>
  <c r="N2835" i="33" s="1"/>
  <c r="M2835" i="33"/>
  <c r="L2819" i="33"/>
  <c r="N2819" i="33" s="1"/>
  <c r="M2819" i="33"/>
  <c r="L2803" i="33"/>
  <c r="N2803" i="33" s="1"/>
  <c r="M2803" i="33"/>
  <c r="L2787" i="33"/>
  <c r="N2787" i="33" s="1"/>
  <c r="M2787" i="33"/>
  <c r="L2771" i="33"/>
  <c r="N2771" i="33" s="1"/>
  <c r="M2771" i="33"/>
  <c r="L2755" i="33"/>
  <c r="N2755" i="33" s="1"/>
  <c r="M2755" i="33"/>
  <c r="L2739" i="33"/>
  <c r="N2739" i="33" s="1"/>
  <c r="M2739" i="33"/>
  <c r="L2723" i="33"/>
  <c r="N2723" i="33" s="1"/>
  <c r="M2723" i="33"/>
  <c r="L2707" i="33"/>
  <c r="N2707" i="33" s="1"/>
  <c r="M2707" i="33"/>
  <c r="L2691" i="33"/>
  <c r="N2691" i="33" s="1"/>
  <c r="M2691" i="33"/>
  <c r="L2675" i="33"/>
  <c r="N2675" i="33" s="1"/>
  <c r="M2675" i="33"/>
  <c r="L2659" i="33"/>
  <c r="N2659" i="33" s="1"/>
  <c r="M2659" i="33"/>
  <c r="L2643" i="33"/>
  <c r="N2643" i="33" s="1"/>
  <c r="M2643" i="33"/>
  <c r="L2627" i="33"/>
  <c r="N2627" i="33" s="1"/>
  <c r="M2627" i="33"/>
  <c r="L2611" i="33"/>
  <c r="N2611" i="33" s="1"/>
  <c r="M2611" i="33"/>
  <c r="L2595" i="33"/>
  <c r="N2595" i="33" s="1"/>
  <c r="M2595" i="33"/>
  <c r="L2579" i="33"/>
  <c r="N2579" i="33" s="1"/>
  <c r="M2579" i="33"/>
  <c r="L2563" i="33"/>
  <c r="N2563" i="33" s="1"/>
  <c r="M2563" i="33"/>
  <c r="L2547" i="33"/>
  <c r="N2547" i="33" s="1"/>
  <c r="M2547" i="33"/>
  <c r="L2531" i="33"/>
  <c r="N2531" i="33" s="1"/>
  <c r="M2531" i="33"/>
  <c r="L2515" i="33"/>
  <c r="N2515" i="33" s="1"/>
  <c r="M2515" i="33"/>
  <c r="L2499" i="33"/>
  <c r="N2499" i="33" s="1"/>
  <c r="M2499" i="33"/>
  <c r="L2483" i="33"/>
  <c r="N2483" i="33" s="1"/>
  <c r="M2483" i="33"/>
  <c r="L2467" i="33"/>
  <c r="N2467" i="33" s="1"/>
  <c r="M2467" i="33"/>
  <c r="L2451" i="33"/>
  <c r="N2451" i="33" s="1"/>
  <c r="M2451" i="33"/>
  <c r="L2435" i="33"/>
  <c r="N2435" i="33" s="1"/>
  <c r="M2435" i="33"/>
  <c r="L2419" i="33"/>
  <c r="N2419" i="33" s="1"/>
  <c r="M2419" i="33"/>
  <c r="L2403" i="33"/>
  <c r="N2403" i="33" s="1"/>
  <c r="M2403" i="33"/>
  <c r="L2387" i="33"/>
  <c r="N2387" i="33" s="1"/>
  <c r="M2387" i="33"/>
  <c r="L2371" i="33"/>
  <c r="N2371" i="33" s="1"/>
  <c r="M2371" i="33"/>
  <c r="L2355" i="33"/>
  <c r="N2355" i="33" s="1"/>
  <c r="M2355" i="33"/>
  <c r="L2339" i="33"/>
  <c r="N2339" i="33" s="1"/>
  <c r="M2339" i="33"/>
  <c r="L2323" i="33"/>
  <c r="N2323" i="33" s="1"/>
  <c r="M2323" i="33"/>
  <c r="L2307" i="33"/>
  <c r="N2307" i="33" s="1"/>
  <c r="M2307" i="33"/>
  <c r="L2291" i="33"/>
  <c r="N2291" i="33" s="1"/>
  <c r="M2291" i="33"/>
  <c r="L2275" i="33"/>
  <c r="N2275" i="33" s="1"/>
  <c r="M2275" i="33"/>
  <c r="L2259" i="33"/>
  <c r="N2259" i="33" s="1"/>
  <c r="M2259" i="33"/>
  <c r="L2243" i="33"/>
  <c r="N2243" i="33" s="1"/>
  <c r="M2243" i="33"/>
  <c r="L2227" i="33"/>
  <c r="N2227" i="33" s="1"/>
  <c r="M2227" i="33"/>
  <c r="L2211" i="33"/>
  <c r="N2211" i="33" s="1"/>
  <c r="M2211" i="33"/>
  <c r="L2195" i="33"/>
  <c r="N2195" i="33" s="1"/>
  <c r="M2195" i="33"/>
  <c r="L2179" i="33"/>
  <c r="N2179" i="33" s="1"/>
  <c r="M2179" i="33"/>
  <c r="L2163" i="33"/>
  <c r="N2163" i="33" s="1"/>
  <c r="M2163" i="33"/>
  <c r="L2147" i="33"/>
  <c r="N2147" i="33" s="1"/>
  <c r="M2147" i="33"/>
  <c r="L2131" i="33"/>
  <c r="N2131" i="33" s="1"/>
  <c r="M2131" i="33"/>
  <c r="L2115" i="33"/>
  <c r="N2115" i="33" s="1"/>
  <c r="M2115" i="33"/>
  <c r="L2099" i="33"/>
  <c r="N2099" i="33" s="1"/>
  <c r="M2099" i="33"/>
  <c r="L2083" i="33"/>
  <c r="N2083" i="33" s="1"/>
  <c r="M2083" i="33"/>
  <c r="L2067" i="33"/>
  <c r="N2067" i="33" s="1"/>
  <c r="M2067" i="33"/>
  <c r="L2051" i="33"/>
  <c r="N2051" i="33" s="1"/>
  <c r="M2051" i="33"/>
  <c r="L2035" i="33"/>
  <c r="N2035" i="33" s="1"/>
  <c r="M2035" i="33"/>
  <c r="L2019" i="33"/>
  <c r="N2019" i="33" s="1"/>
  <c r="M2019" i="33"/>
  <c r="L2003" i="33"/>
  <c r="N2003" i="33" s="1"/>
  <c r="M2003" i="33"/>
  <c r="L1987" i="33"/>
  <c r="N1987" i="33" s="1"/>
  <c r="M1987" i="33"/>
  <c r="L1971" i="33"/>
  <c r="N1971" i="33" s="1"/>
  <c r="M1971" i="33"/>
  <c r="L1955" i="33"/>
  <c r="N1955" i="33" s="1"/>
  <c r="M1955" i="33"/>
  <c r="L1939" i="33"/>
  <c r="N1939" i="33" s="1"/>
  <c r="M1939" i="33"/>
  <c r="L1923" i="33"/>
  <c r="N1923" i="33" s="1"/>
  <c r="M1923" i="33"/>
  <c r="L1907" i="33"/>
  <c r="N1907" i="33" s="1"/>
  <c r="M1907" i="33"/>
  <c r="L1891" i="33"/>
  <c r="N1891" i="33" s="1"/>
  <c r="M1891" i="33"/>
  <c r="L1875" i="33"/>
  <c r="N1875" i="33" s="1"/>
  <c r="M1875" i="33"/>
  <c r="L1859" i="33"/>
  <c r="N1859" i="33" s="1"/>
  <c r="M1859" i="33"/>
  <c r="L1843" i="33"/>
  <c r="N1843" i="33" s="1"/>
  <c r="M1843" i="33"/>
  <c r="L1827" i="33"/>
  <c r="N1827" i="33" s="1"/>
  <c r="M1827" i="33"/>
  <c r="L1811" i="33"/>
  <c r="N1811" i="33" s="1"/>
  <c r="M1811" i="33"/>
  <c r="L1795" i="33"/>
  <c r="N1795" i="33" s="1"/>
  <c r="M1795" i="33"/>
  <c r="L1779" i="33"/>
  <c r="N1779" i="33" s="1"/>
  <c r="M1779" i="33"/>
  <c r="L1763" i="33"/>
  <c r="N1763" i="33" s="1"/>
  <c r="M1763" i="33"/>
  <c r="L1747" i="33"/>
  <c r="N1747" i="33" s="1"/>
  <c r="M1747" i="33"/>
  <c r="L1731" i="33"/>
  <c r="N1731" i="33" s="1"/>
  <c r="M1731" i="33"/>
  <c r="L1715" i="33"/>
  <c r="N1715" i="33" s="1"/>
  <c r="M1715" i="33"/>
  <c r="L1699" i="33"/>
  <c r="N1699" i="33" s="1"/>
  <c r="M1699" i="33"/>
  <c r="L1683" i="33"/>
  <c r="N1683" i="33" s="1"/>
  <c r="M1683" i="33"/>
  <c r="L1667" i="33"/>
  <c r="N1667" i="33" s="1"/>
  <c r="M1667" i="33"/>
  <c r="L1651" i="33"/>
  <c r="N1651" i="33" s="1"/>
  <c r="M1651" i="33"/>
  <c r="L1635" i="33"/>
  <c r="N1635" i="33" s="1"/>
  <c r="M1635" i="33"/>
  <c r="L1619" i="33"/>
  <c r="N1619" i="33" s="1"/>
  <c r="M1619" i="33"/>
  <c r="L1603" i="33"/>
  <c r="N1603" i="33" s="1"/>
  <c r="M1603" i="33"/>
  <c r="L1587" i="33"/>
  <c r="N1587" i="33" s="1"/>
  <c r="M1587" i="33"/>
  <c r="L1571" i="33"/>
  <c r="N1571" i="33" s="1"/>
  <c r="M1571" i="33"/>
  <c r="L1555" i="33"/>
  <c r="N1555" i="33" s="1"/>
  <c r="M1555" i="33"/>
  <c r="L1539" i="33"/>
  <c r="N1539" i="33" s="1"/>
  <c r="M1539" i="33"/>
  <c r="L1523" i="33"/>
  <c r="N1523" i="33" s="1"/>
  <c r="M1523" i="33"/>
  <c r="L1507" i="33"/>
  <c r="N1507" i="33" s="1"/>
  <c r="M1507" i="33"/>
  <c r="L1491" i="33"/>
  <c r="N1491" i="33" s="1"/>
  <c r="M1491" i="33"/>
  <c r="L1475" i="33"/>
  <c r="N1475" i="33" s="1"/>
  <c r="M1475" i="33"/>
  <c r="L1459" i="33"/>
  <c r="N1459" i="33" s="1"/>
  <c r="M1459" i="33"/>
  <c r="L1443" i="33"/>
  <c r="N1443" i="33" s="1"/>
  <c r="M1443" i="33"/>
  <c r="L1427" i="33"/>
  <c r="N1427" i="33" s="1"/>
  <c r="M1427" i="33"/>
  <c r="L1411" i="33"/>
  <c r="N1411" i="33" s="1"/>
  <c r="M1411" i="33"/>
  <c r="L1395" i="33"/>
  <c r="N1395" i="33" s="1"/>
  <c r="M1395" i="33"/>
  <c r="L1379" i="33"/>
  <c r="N1379" i="33" s="1"/>
  <c r="M1379" i="33"/>
  <c r="L1363" i="33"/>
  <c r="N1363" i="33" s="1"/>
  <c r="M1363" i="33"/>
  <c r="L1347" i="33"/>
  <c r="N1347" i="33" s="1"/>
  <c r="M1347" i="33"/>
  <c r="L1331" i="33"/>
  <c r="N1331" i="33" s="1"/>
  <c r="M1331" i="33"/>
  <c r="L1315" i="33"/>
  <c r="N1315" i="33" s="1"/>
  <c r="M1315" i="33"/>
  <c r="L1299" i="33"/>
  <c r="N1299" i="33" s="1"/>
  <c r="M1299" i="33"/>
  <c r="L1283" i="33"/>
  <c r="N1283" i="33" s="1"/>
  <c r="M1283" i="33"/>
  <c r="L1267" i="33"/>
  <c r="N1267" i="33" s="1"/>
  <c r="M1267" i="33"/>
  <c r="L1251" i="33"/>
  <c r="N1251" i="33" s="1"/>
  <c r="M1251" i="33"/>
  <c r="L1235" i="33"/>
  <c r="N1235" i="33" s="1"/>
  <c r="M1235" i="33"/>
  <c r="L1219" i="33"/>
  <c r="N1219" i="33" s="1"/>
  <c r="M1219" i="33"/>
  <c r="L1203" i="33"/>
  <c r="N1203" i="33" s="1"/>
  <c r="M1203" i="33"/>
  <c r="L1187" i="33"/>
  <c r="N1187" i="33" s="1"/>
  <c r="M1187" i="33"/>
  <c r="L1171" i="33"/>
  <c r="N1171" i="33" s="1"/>
  <c r="M1171" i="33"/>
  <c r="L1155" i="33"/>
  <c r="N1155" i="33" s="1"/>
  <c r="M1155" i="33"/>
  <c r="L1139" i="33"/>
  <c r="N1139" i="33" s="1"/>
  <c r="M1139" i="33"/>
  <c r="L1123" i="33"/>
  <c r="N1123" i="33" s="1"/>
  <c r="M1123" i="33"/>
  <c r="L1107" i="33"/>
  <c r="N1107" i="33" s="1"/>
  <c r="M1107" i="33"/>
  <c r="L1091" i="33"/>
  <c r="N1091" i="33" s="1"/>
  <c r="M1091" i="33"/>
  <c r="L1075" i="33"/>
  <c r="N1075" i="33" s="1"/>
  <c r="M1075" i="33"/>
  <c r="L1059" i="33"/>
  <c r="N1059" i="33" s="1"/>
  <c r="M1059" i="33"/>
  <c r="L1043" i="33"/>
  <c r="N1043" i="33" s="1"/>
  <c r="M1043" i="33"/>
  <c r="L1027" i="33"/>
  <c r="N1027" i="33" s="1"/>
  <c r="M1027" i="33"/>
  <c r="L1011" i="33"/>
  <c r="N1011" i="33" s="1"/>
  <c r="M1011" i="33"/>
  <c r="L995" i="33"/>
  <c r="N995" i="33" s="1"/>
  <c r="M995" i="33"/>
  <c r="L979" i="33"/>
  <c r="N979" i="33" s="1"/>
  <c r="M979" i="33"/>
  <c r="L963" i="33"/>
  <c r="N963" i="33" s="1"/>
  <c r="M963" i="33"/>
  <c r="L947" i="33"/>
  <c r="N947" i="33" s="1"/>
  <c r="M947" i="33"/>
  <c r="L931" i="33"/>
  <c r="N931" i="33" s="1"/>
  <c r="M931" i="33"/>
  <c r="L915" i="33"/>
  <c r="N915" i="33" s="1"/>
  <c r="M915" i="33"/>
  <c r="L899" i="33"/>
  <c r="N899" i="33" s="1"/>
  <c r="M899" i="33"/>
  <c r="L883" i="33"/>
  <c r="N883" i="33" s="1"/>
  <c r="M883" i="33"/>
  <c r="L867" i="33"/>
  <c r="N867" i="33" s="1"/>
  <c r="M867" i="33"/>
  <c r="L851" i="33"/>
  <c r="N851" i="33" s="1"/>
  <c r="M851" i="33"/>
  <c r="L835" i="33"/>
  <c r="N835" i="33" s="1"/>
  <c r="M835" i="33"/>
  <c r="L819" i="33"/>
  <c r="N819" i="33" s="1"/>
  <c r="M819" i="33"/>
  <c r="L803" i="33"/>
  <c r="N803" i="33" s="1"/>
  <c r="M803" i="33"/>
  <c r="L787" i="33"/>
  <c r="N787" i="33" s="1"/>
  <c r="M787" i="33"/>
  <c r="L771" i="33"/>
  <c r="N771" i="33" s="1"/>
  <c r="M771" i="33"/>
  <c r="L755" i="33"/>
  <c r="N755" i="33" s="1"/>
  <c r="M755" i="33"/>
  <c r="L739" i="33"/>
  <c r="N739" i="33" s="1"/>
  <c r="M739" i="33"/>
  <c r="L723" i="33"/>
  <c r="N723" i="33" s="1"/>
  <c r="M723" i="33"/>
  <c r="L707" i="33"/>
  <c r="N707" i="33" s="1"/>
  <c r="M707" i="33"/>
  <c r="L691" i="33"/>
  <c r="N691" i="33" s="1"/>
  <c r="M691" i="33"/>
  <c r="L675" i="33"/>
  <c r="N675" i="33" s="1"/>
  <c r="M675" i="33"/>
  <c r="L659" i="33"/>
  <c r="N659" i="33" s="1"/>
  <c r="M659" i="33"/>
  <c r="L643" i="33"/>
  <c r="N643" i="33" s="1"/>
  <c r="M643" i="33"/>
  <c r="L627" i="33"/>
  <c r="N627" i="33" s="1"/>
  <c r="M627" i="33"/>
  <c r="L611" i="33"/>
  <c r="N611" i="33" s="1"/>
  <c r="M611" i="33"/>
  <c r="L595" i="33"/>
  <c r="N595" i="33" s="1"/>
  <c r="M595" i="33"/>
  <c r="L579" i="33"/>
  <c r="N579" i="33" s="1"/>
  <c r="M579" i="33"/>
  <c r="L563" i="33"/>
  <c r="N563" i="33" s="1"/>
  <c r="M563" i="33"/>
  <c r="L547" i="33"/>
  <c r="N547" i="33" s="1"/>
  <c r="M547" i="33"/>
  <c r="L531" i="33"/>
  <c r="N531" i="33" s="1"/>
  <c r="M531" i="33"/>
  <c r="L515" i="33"/>
  <c r="N515" i="33" s="1"/>
  <c r="M515" i="33"/>
  <c r="L499" i="33"/>
  <c r="N499" i="33" s="1"/>
  <c r="M499" i="33"/>
  <c r="L483" i="33"/>
  <c r="N483" i="33" s="1"/>
  <c r="M483" i="33"/>
  <c r="L467" i="33"/>
  <c r="N467" i="33" s="1"/>
  <c r="M467" i="33"/>
  <c r="L451" i="33"/>
  <c r="N451" i="33" s="1"/>
  <c r="M451" i="33"/>
  <c r="L435" i="33"/>
  <c r="N435" i="33" s="1"/>
  <c r="M435" i="33"/>
  <c r="L419" i="33"/>
  <c r="N419" i="33" s="1"/>
  <c r="M419" i="33"/>
  <c r="L403" i="33"/>
  <c r="N403" i="33" s="1"/>
  <c r="M403" i="33"/>
  <c r="L387" i="33"/>
  <c r="N387" i="33" s="1"/>
  <c r="M387" i="33"/>
  <c r="L371" i="33"/>
  <c r="N371" i="33" s="1"/>
  <c r="M371" i="33"/>
  <c r="L355" i="33"/>
  <c r="N355" i="33" s="1"/>
  <c r="M355" i="33"/>
  <c r="L339" i="33"/>
  <c r="N339" i="33" s="1"/>
  <c r="M339" i="33"/>
  <c r="L323" i="33"/>
  <c r="N323" i="33" s="1"/>
  <c r="M323" i="33"/>
  <c r="L307" i="33"/>
  <c r="N307" i="33" s="1"/>
  <c r="M307" i="33"/>
  <c r="L291" i="33"/>
  <c r="N291" i="33" s="1"/>
  <c r="M291" i="33"/>
  <c r="L275" i="33"/>
  <c r="N275" i="33" s="1"/>
  <c r="M275" i="33"/>
  <c r="L259" i="33"/>
  <c r="N259" i="33" s="1"/>
  <c r="M259" i="33"/>
  <c r="L243" i="33"/>
  <c r="N243" i="33" s="1"/>
  <c r="M243" i="33"/>
  <c r="L227" i="33"/>
  <c r="N227" i="33" s="1"/>
  <c r="M227" i="33"/>
  <c r="L211" i="33"/>
  <c r="N211" i="33" s="1"/>
  <c r="M211" i="33"/>
  <c r="L195" i="33"/>
  <c r="N195" i="33" s="1"/>
  <c r="M195" i="33"/>
  <c r="L179" i="33"/>
  <c r="N179" i="33" s="1"/>
  <c r="M179" i="33"/>
  <c r="L163" i="33"/>
  <c r="N163" i="33" s="1"/>
  <c r="M163" i="33"/>
  <c r="L147" i="33"/>
  <c r="N147" i="33" s="1"/>
  <c r="M147" i="33"/>
  <c r="L131" i="33"/>
  <c r="N131" i="33" s="1"/>
  <c r="M131" i="33"/>
  <c r="L115" i="33"/>
  <c r="N115" i="33" s="1"/>
  <c r="M115" i="33"/>
  <c r="L99" i="33"/>
  <c r="N99" i="33" s="1"/>
  <c r="M99" i="33"/>
  <c r="L83" i="33"/>
  <c r="N83" i="33" s="1"/>
  <c r="M83" i="33"/>
  <c r="L67" i="33"/>
  <c r="N67" i="33" s="1"/>
  <c r="M67" i="33"/>
  <c r="L51" i="33"/>
  <c r="N51" i="33" s="1"/>
  <c r="M51" i="33"/>
  <c r="L35" i="33"/>
  <c r="N35" i="33" s="1"/>
  <c r="M35" i="33"/>
  <c r="L19" i="33"/>
  <c r="N19" i="33" s="1"/>
  <c r="M19" i="33"/>
  <c r="I44" i="27"/>
  <c r="I45" i="27"/>
  <c r="I46" i="27"/>
  <c r="I47" i="27"/>
  <c r="I48" i="27"/>
  <c r="I43" i="27"/>
  <c r="A96" i="13" l="1"/>
  <c r="D37" i="27"/>
  <c r="A4" i="32"/>
  <c r="A5" i="32" s="1"/>
  <c r="A6" i="32" s="1"/>
  <c r="A7" i="32" s="1"/>
  <c r="A8" i="32" s="1"/>
  <c r="A9" i="32" s="1"/>
  <c r="A10" i="32" s="1"/>
  <c r="A11" i="32" s="1"/>
  <c r="A12" i="32" s="1"/>
  <c r="A13" i="32" s="1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  <c r="A45" i="32" s="1"/>
  <c r="A46" i="32" s="1"/>
  <c r="A47" i="32" s="1"/>
  <c r="A48" i="32" s="1"/>
  <c r="A49" i="32" s="1"/>
  <c r="A50" i="32" s="1"/>
  <c r="A51" i="32" s="1"/>
  <c r="A52" i="32" s="1"/>
  <c r="A53" i="32" s="1"/>
  <c r="A54" i="32" s="1"/>
  <c r="A55" i="32" s="1"/>
  <c r="A56" i="32" s="1"/>
  <c r="A57" i="32" s="1"/>
  <c r="A58" i="32" s="1"/>
  <c r="A59" i="32" s="1"/>
  <c r="A60" i="32" s="1"/>
  <c r="A61" i="32" s="1"/>
  <c r="A62" i="32" s="1"/>
  <c r="A63" i="32" s="1"/>
  <c r="A64" i="32" s="1"/>
  <c r="A65" i="32" s="1"/>
  <c r="A66" i="32" s="1"/>
  <c r="A67" i="32" s="1"/>
  <c r="A68" i="32" s="1"/>
  <c r="A69" i="32" s="1"/>
  <c r="A70" i="32" s="1"/>
  <c r="A71" i="32" s="1"/>
  <c r="A72" i="32" s="1"/>
  <c r="A73" i="32" s="1"/>
  <c r="A74" i="32" s="1"/>
  <c r="A75" i="32" s="1"/>
  <c r="A76" i="32" s="1"/>
  <c r="A77" i="32" s="1"/>
  <c r="A78" i="32" s="1"/>
  <c r="A79" i="32" s="1"/>
  <c r="A80" i="32" s="1"/>
  <c r="A81" i="32" s="1"/>
  <c r="A82" i="32" s="1"/>
  <c r="A83" i="32" s="1"/>
  <c r="E5" i="28"/>
  <c r="E6" i="28" s="1"/>
  <c r="E7" i="28" s="1"/>
  <c r="E8" i="28" s="1"/>
  <c r="E9" i="28" s="1"/>
  <c r="E10" i="28" s="1"/>
  <c r="E11" i="28" s="1"/>
  <c r="E12" i="28" s="1"/>
  <c r="E13" i="28" s="1"/>
  <c r="E14" i="28" s="1"/>
  <c r="E15" i="28" s="1"/>
  <c r="E16" i="28" s="1"/>
  <c r="E17" i="28" s="1"/>
  <c r="E18" i="28" s="1"/>
  <c r="E19" i="28" s="1"/>
  <c r="E20" i="28" s="1"/>
  <c r="E21" i="28" s="1"/>
  <c r="E22" i="28" s="1"/>
  <c r="E23" i="28" s="1"/>
  <c r="E24" i="28" s="1"/>
  <c r="E25" i="28" s="1"/>
  <c r="E26" i="28" s="1"/>
  <c r="E27" i="28" s="1"/>
  <c r="E28" i="28" s="1"/>
  <c r="E29" i="28" s="1"/>
  <c r="E30" i="28" s="1"/>
  <c r="E31" i="28" s="1"/>
  <c r="E32" i="28" s="1"/>
  <c r="E33" i="28" s="1"/>
  <c r="A111" i="13" l="1"/>
  <c r="B34" i="12"/>
  <c r="C34" i="12" s="1"/>
  <c r="B35" i="12"/>
  <c r="C35" i="12" s="1"/>
  <c r="B36" i="12"/>
  <c r="C36" i="12" s="1"/>
  <c r="B37" i="12"/>
  <c r="C37" i="12" s="1"/>
  <c r="B38" i="12"/>
  <c r="C38" i="12" s="1"/>
  <c r="B39" i="12"/>
  <c r="C39" i="12" s="1"/>
  <c r="B40" i="12"/>
  <c r="C40" i="12" s="1"/>
  <c r="B41" i="12"/>
  <c r="C41" i="12" s="1"/>
  <c r="B42" i="12"/>
  <c r="C42" i="12" s="1"/>
  <c r="B43" i="12"/>
  <c r="C43" i="12" s="1"/>
  <c r="B44" i="12"/>
  <c r="C44" i="12" s="1"/>
  <c r="B45" i="12"/>
  <c r="C45" i="12" s="1"/>
  <c r="B46" i="12"/>
  <c r="C46" i="12" s="1"/>
  <c r="B47" i="12"/>
  <c r="C47" i="12" s="1"/>
  <c r="B48" i="12"/>
  <c r="C48" i="12" s="1"/>
  <c r="B49" i="12"/>
  <c r="C49" i="12" s="1"/>
  <c r="B50" i="12"/>
  <c r="C50" i="12" s="1"/>
  <c r="B51" i="12"/>
  <c r="C51" i="12" s="1"/>
  <c r="B52" i="12"/>
  <c r="C52" i="12" s="1"/>
  <c r="B53" i="12"/>
  <c r="C53" i="12" s="1"/>
  <c r="B54" i="12"/>
  <c r="C54" i="12" s="1"/>
  <c r="B55" i="12"/>
  <c r="C55" i="12" s="1"/>
  <c r="B56" i="12"/>
  <c r="C56" i="12" s="1"/>
  <c r="B57" i="12"/>
  <c r="C57" i="12" s="1"/>
  <c r="B58" i="12"/>
  <c r="C58" i="12" s="1"/>
  <c r="B59" i="12"/>
  <c r="C59" i="12" s="1"/>
  <c r="B60" i="12"/>
  <c r="C60" i="12" s="1"/>
  <c r="B61" i="12"/>
  <c r="C61" i="12" s="1"/>
  <c r="B62" i="12"/>
  <c r="C62" i="12" s="1"/>
  <c r="B63" i="12"/>
  <c r="C63" i="12" s="1"/>
  <c r="B64" i="12"/>
  <c r="C64" i="12" s="1"/>
  <c r="B65" i="12"/>
  <c r="C65" i="12" s="1"/>
  <c r="B66" i="12"/>
  <c r="C66" i="12" s="1"/>
  <c r="B67" i="12"/>
  <c r="C67" i="12" s="1"/>
  <c r="B68" i="12"/>
  <c r="C68" i="12" s="1"/>
  <c r="B69" i="12"/>
  <c r="C69" i="12" s="1"/>
  <c r="B70" i="12"/>
  <c r="C70" i="12" s="1"/>
  <c r="B71" i="12"/>
  <c r="C71" i="12" s="1"/>
  <c r="B72" i="12"/>
  <c r="C72" i="12" s="1"/>
  <c r="B73" i="12"/>
  <c r="C73" i="12" s="1"/>
  <c r="B74" i="12"/>
  <c r="C74" i="12" s="1"/>
  <c r="B75" i="12"/>
  <c r="C75" i="12" s="1"/>
  <c r="B76" i="12"/>
  <c r="C76" i="12" s="1"/>
  <c r="B77" i="12"/>
  <c r="C77" i="12" s="1"/>
  <c r="B78" i="12"/>
  <c r="C78" i="12" s="1"/>
  <c r="B79" i="12"/>
  <c r="C79" i="12" s="1"/>
  <c r="B80" i="12"/>
  <c r="C80" i="12" s="1"/>
  <c r="B81" i="12"/>
  <c r="C81" i="12" s="1"/>
  <c r="B82" i="12"/>
  <c r="C82" i="12" s="1"/>
  <c r="B83" i="12"/>
  <c r="C83" i="12" s="1"/>
  <c r="B84" i="12"/>
  <c r="C84" i="12" s="1"/>
  <c r="B85" i="12"/>
  <c r="C85" i="12" s="1"/>
  <c r="B86" i="12"/>
  <c r="C86" i="12" s="1"/>
  <c r="B87" i="12"/>
  <c r="C87" i="12" s="1"/>
  <c r="B88" i="12"/>
  <c r="C88" i="12" s="1"/>
  <c r="B89" i="12"/>
  <c r="C89" i="12" s="1"/>
  <c r="B90" i="12"/>
  <c r="C90" i="12" s="1"/>
  <c r="B91" i="12"/>
  <c r="C91" i="12" s="1"/>
  <c r="B92" i="12"/>
  <c r="C92" i="12" s="1"/>
  <c r="B93" i="12"/>
  <c r="C93" i="12" s="1"/>
  <c r="B94" i="12"/>
  <c r="C94" i="12" s="1"/>
  <c r="B95" i="12"/>
  <c r="C95" i="12" s="1"/>
  <c r="B96" i="12"/>
  <c r="C96" i="12" s="1"/>
  <c r="B97" i="12"/>
  <c r="C97" i="12" s="1"/>
  <c r="B98" i="12"/>
  <c r="C98" i="12" s="1"/>
  <c r="B99" i="12"/>
  <c r="C99" i="12" s="1"/>
  <c r="B100" i="12"/>
  <c r="C100" i="12" s="1"/>
  <c r="B101" i="12"/>
  <c r="C101" i="12" s="1"/>
  <c r="B102" i="12"/>
  <c r="C102" i="12" s="1"/>
  <c r="B103" i="12"/>
  <c r="C103" i="12" s="1"/>
  <c r="A126" i="13" l="1"/>
  <c r="F56" i="12"/>
  <c r="D56" i="12"/>
  <c r="F54" i="12"/>
  <c r="D54" i="12"/>
  <c r="F44" i="12"/>
  <c r="D44" i="12"/>
  <c r="F90" i="12"/>
  <c r="D90" i="12"/>
  <c r="F65" i="12"/>
  <c r="D65" i="12"/>
  <c r="F39" i="12"/>
  <c r="D39" i="12"/>
  <c r="F67" i="12"/>
  <c r="D67" i="12"/>
  <c r="F41" i="12"/>
  <c r="D41" i="12"/>
  <c r="F38" i="12"/>
  <c r="D38" i="12"/>
  <c r="F91" i="12"/>
  <c r="D91" i="12"/>
  <c r="F102" i="12"/>
  <c r="D102" i="12"/>
  <c r="F101" i="12"/>
  <c r="D101" i="12"/>
  <c r="F100" i="12"/>
  <c r="D100" i="12"/>
  <c r="F52" i="12"/>
  <c r="D52" i="12"/>
  <c r="F63" i="12"/>
  <c r="D63" i="12"/>
  <c r="F86" i="12"/>
  <c r="D86" i="12"/>
  <c r="F85" i="12"/>
  <c r="D85" i="12"/>
  <c r="F61" i="12"/>
  <c r="D61" i="12"/>
  <c r="F49" i="12"/>
  <c r="D49" i="12"/>
  <c r="F37" i="12"/>
  <c r="D37" i="12"/>
  <c r="F80" i="12"/>
  <c r="D80" i="12"/>
  <c r="F43" i="12"/>
  <c r="D43" i="12"/>
  <c r="F53" i="12"/>
  <c r="D53" i="12"/>
  <c r="F99" i="12"/>
  <c r="D99" i="12"/>
  <c r="F51" i="12"/>
  <c r="D51" i="12"/>
  <c r="F50" i="12"/>
  <c r="D50" i="12"/>
  <c r="F84" i="12"/>
  <c r="D84" i="12"/>
  <c r="F60" i="12"/>
  <c r="D60" i="12"/>
  <c r="F48" i="12"/>
  <c r="D48" i="12"/>
  <c r="F36" i="12"/>
  <c r="D36" i="12"/>
  <c r="F79" i="12"/>
  <c r="D79" i="12"/>
  <c r="F42" i="12"/>
  <c r="D42" i="12"/>
  <c r="F88" i="12"/>
  <c r="D88" i="12"/>
  <c r="F40" i="12"/>
  <c r="D40" i="12"/>
  <c r="F98" i="12"/>
  <c r="D98" i="12"/>
  <c r="F73" i="12"/>
  <c r="D73" i="12"/>
  <c r="F95" i="12"/>
  <c r="D95" i="12"/>
  <c r="F71" i="12"/>
  <c r="D71" i="12"/>
  <c r="F59" i="12"/>
  <c r="D59" i="12"/>
  <c r="F47" i="12"/>
  <c r="D47" i="12"/>
  <c r="F35" i="12"/>
  <c r="D35" i="12"/>
  <c r="F68" i="12"/>
  <c r="D68" i="12"/>
  <c r="F55" i="12"/>
  <c r="D55" i="12"/>
  <c r="F78" i="12"/>
  <c r="D78" i="12"/>
  <c r="F89" i="12"/>
  <c r="D89" i="12"/>
  <c r="F64" i="12"/>
  <c r="D64" i="12"/>
  <c r="F87" i="12"/>
  <c r="D87" i="12"/>
  <c r="F74" i="12"/>
  <c r="D74" i="12"/>
  <c r="F97" i="12"/>
  <c r="D97" i="12"/>
  <c r="F72" i="12"/>
  <c r="D72" i="12"/>
  <c r="F94" i="12"/>
  <c r="D94" i="12"/>
  <c r="F82" i="12"/>
  <c r="D82" i="12"/>
  <c r="F70" i="12"/>
  <c r="D70" i="12"/>
  <c r="F58" i="12"/>
  <c r="D58" i="12"/>
  <c r="F46" i="12"/>
  <c r="D46" i="12"/>
  <c r="F34" i="12"/>
  <c r="D34" i="12"/>
  <c r="F92" i="12"/>
  <c r="D92" i="12"/>
  <c r="F103" i="12"/>
  <c r="D103" i="12"/>
  <c r="F66" i="12"/>
  <c r="D66" i="12"/>
  <c r="F77" i="12"/>
  <c r="D77" i="12"/>
  <c r="F76" i="12"/>
  <c r="D76" i="12"/>
  <c r="F75" i="12"/>
  <c r="D75" i="12"/>
  <c r="F62" i="12"/>
  <c r="D62" i="12"/>
  <c r="F96" i="12"/>
  <c r="D96" i="12"/>
  <c r="F83" i="12"/>
  <c r="D83" i="12"/>
  <c r="F93" i="12"/>
  <c r="D93" i="12"/>
  <c r="F81" i="12"/>
  <c r="D81" i="12"/>
  <c r="F69" i="12"/>
  <c r="D69" i="12"/>
  <c r="F57" i="12"/>
  <c r="D57" i="12"/>
  <c r="F45" i="12"/>
  <c r="D45" i="12"/>
  <c r="D8" i="7"/>
  <c r="A141" i="13" l="1"/>
  <c r="J6" i="33" l="1"/>
  <c r="K6" i="33" s="1"/>
  <c r="J3" i="33"/>
  <c r="K3" i="33" s="1"/>
  <c r="J4" i="33"/>
  <c r="K4" i="33" s="1"/>
  <c r="J5" i="33"/>
  <c r="K5" i="33" s="1"/>
  <c r="A156" i="13"/>
  <c r="I12" i="15"/>
  <c r="I13" i="15"/>
  <c r="I17" i="15"/>
  <c r="I18" i="15"/>
  <c r="I28" i="15"/>
  <c r="I29" i="15"/>
  <c r="I33" i="15"/>
  <c r="I34" i="15"/>
  <c r="I40" i="15"/>
  <c r="I41" i="15"/>
  <c r="I42" i="15"/>
  <c r="I43" i="15"/>
  <c r="I44" i="15"/>
  <c r="I45" i="15"/>
  <c r="I46" i="15"/>
  <c r="I47" i="15"/>
  <c r="I48" i="15"/>
  <c r="I49" i="15"/>
  <c r="I50" i="15"/>
  <c r="I51" i="15"/>
  <c r="I52" i="15"/>
  <c r="I53" i="15"/>
  <c r="I54" i="15"/>
  <c r="I55" i="15"/>
  <c r="I56" i="15"/>
  <c r="I57" i="15"/>
  <c r="I58" i="15"/>
  <c r="I59" i="15"/>
  <c r="I60" i="15"/>
  <c r="I61" i="15"/>
  <c r="I62" i="15"/>
  <c r="I63" i="15"/>
  <c r="I64" i="15"/>
  <c r="I65" i="15"/>
  <c r="I66" i="15"/>
  <c r="I67" i="15"/>
  <c r="I68" i="15"/>
  <c r="I69" i="15"/>
  <c r="I70" i="15"/>
  <c r="I71" i="15"/>
  <c r="I72" i="15"/>
  <c r="I73" i="15"/>
  <c r="I74" i="15"/>
  <c r="I75" i="15"/>
  <c r="I76" i="15"/>
  <c r="I77" i="15"/>
  <c r="I78" i="15"/>
  <c r="I79" i="15"/>
  <c r="I80" i="15"/>
  <c r="I81" i="15"/>
  <c r="I82" i="15"/>
  <c r="I83" i="15"/>
  <c r="I84" i="15"/>
  <c r="I85" i="15"/>
  <c r="I86" i="15"/>
  <c r="I87" i="15"/>
  <c r="I88" i="15"/>
  <c r="I89" i="15"/>
  <c r="I90" i="15"/>
  <c r="I91" i="15"/>
  <c r="I92" i="15"/>
  <c r="I93" i="15"/>
  <c r="I94" i="15"/>
  <c r="I95" i="15"/>
  <c r="I96" i="15"/>
  <c r="I97" i="15"/>
  <c r="I98" i="15"/>
  <c r="I99" i="15"/>
  <c r="I100" i="15"/>
  <c r="I101" i="15"/>
  <c r="I102" i="15"/>
  <c r="I103" i="15"/>
  <c r="I104" i="15"/>
  <c r="I105" i="15"/>
  <c r="I106" i="15"/>
  <c r="I107" i="15"/>
  <c r="I108" i="15"/>
  <c r="I109" i="15"/>
  <c r="I110" i="15"/>
  <c r="I111" i="15"/>
  <c r="I112" i="15"/>
  <c r="I113" i="15"/>
  <c r="I114" i="15"/>
  <c r="I115" i="15"/>
  <c r="I116" i="15"/>
  <c r="I117" i="15"/>
  <c r="I118" i="15"/>
  <c r="I119" i="15"/>
  <c r="I120" i="15"/>
  <c r="I121" i="15"/>
  <c r="I122" i="15"/>
  <c r="I123" i="15"/>
  <c r="I124" i="15"/>
  <c r="I125" i="15"/>
  <c r="I126" i="15"/>
  <c r="I127" i="15"/>
  <c r="I128" i="15"/>
  <c r="I129" i="15"/>
  <c r="I130" i="15"/>
  <c r="I131" i="15"/>
  <c r="I132" i="15"/>
  <c r="I133" i="15"/>
  <c r="I134" i="15"/>
  <c r="I135" i="15"/>
  <c r="I136" i="15"/>
  <c r="I137" i="15"/>
  <c r="I138" i="15"/>
  <c r="I139" i="15"/>
  <c r="I140" i="15"/>
  <c r="I141" i="15"/>
  <c r="I142" i="15"/>
  <c r="I143" i="15"/>
  <c r="I144" i="15"/>
  <c r="I145" i="15"/>
  <c r="I146" i="15"/>
  <c r="I147" i="15"/>
  <c r="I148" i="15"/>
  <c r="I149" i="15"/>
  <c r="I150" i="15"/>
  <c r="I151" i="15"/>
  <c r="I152" i="15"/>
  <c r="I153" i="15"/>
  <c r="I154" i="15"/>
  <c r="I155" i="15"/>
  <c r="I156" i="15"/>
  <c r="I157" i="15"/>
  <c r="I158" i="15"/>
  <c r="I159" i="15"/>
  <c r="I160" i="15"/>
  <c r="I161" i="15"/>
  <c r="I162" i="15"/>
  <c r="I163" i="15"/>
  <c r="I164" i="15"/>
  <c r="I165" i="15"/>
  <c r="I166" i="15"/>
  <c r="I167" i="15"/>
  <c r="I168" i="15"/>
  <c r="I169" i="15"/>
  <c r="I170" i="15"/>
  <c r="I171" i="15"/>
  <c r="I172" i="15"/>
  <c r="I173" i="15"/>
  <c r="I174" i="15"/>
  <c r="I175" i="15"/>
  <c r="I176" i="15"/>
  <c r="I177" i="15"/>
  <c r="I178" i="15"/>
  <c r="I179" i="15"/>
  <c r="I180" i="15"/>
  <c r="I181" i="15"/>
  <c r="I182" i="15"/>
  <c r="I183" i="15"/>
  <c r="I184" i="15"/>
  <c r="I185" i="15"/>
  <c r="I186" i="15"/>
  <c r="I187" i="15"/>
  <c r="I188" i="15"/>
  <c r="I189" i="15"/>
  <c r="I190" i="15"/>
  <c r="I191" i="15"/>
  <c r="I192" i="15"/>
  <c r="I193" i="15"/>
  <c r="I194" i="15"/>
  <c r="I195" i="15"/>
  <c r="I196" i="15"/>
  <c r="I197" i="15"/>
  <c r="I198" i="15"/>
  <c r="I199" i="15"/>
  <c r="I200" i="15"/>
  <c r="I201" i="15"/>
  <c r="I202" i="15"/>
  <c r="I203" i="15"/>
  <c r="I204" i="15"/>
  <c r="I205" i="15"/>
  <c r="I206" i="15"/>
  <c r="I207" i="15"/>
  <c r="I208" i="15"/>
  <c r="I209" i="15"/>
  <c r="I210" i="15"/>
  <c r="I211" i="15"/>
  <c r="I212" i="15"/>
  <c r="I213" i="15"/>
  <c r="I214" i="15"/>
  <c r="I215" i="15"/>
  <c r="I216" i="15"/>
  <c r="I217" i="15"/>
  <c r="I218" i="15"/>
  <c r="I219" i="15"/>
  <c r="I220" i="15"/>
  <c r="I221" i="15"/>
  <c r="I222" i="15"/>
  <c r="I223" i="15"/>
  <c r="I224" i="15"/>
  <c r="I225" i="15"/>
  <c r="I226" i="15"/>
  <c r="I227" i="15"/>
  <c r="I228" i="15"/>
  <c r="I229" i="15"/>
  <c r="I230" i="15"/>
  <c r="I231" i="15"/>
  <c r="I232" i="15"/>
  <c r="I233" i="15"/>
  <c r="I234" i="15"/>
  <c r="I235" i="15"/>
  <c r="I236" i="15"/>
  <c r="I237" i="15"/>
  <c r="I238" i="15"/>
  <c r="I239" i="15"/>
  <c r="I240" i="15"/>
  <c r="I241" i="15"/>
  <c r="I242" i="15"/>
  <c r="I243" i="15"/>
  <c r="I244" i="15"/>
  <c r="I245" i="15"/>
  <c r="I246" i="15"/>
  <c r="I247" i="15"/>
  <c r="I248" i="15"/>
  <c r="I249" i="15"/>
  <c r="I250" i="15"/>
  <c r="I251" i="15"/>
  <c r="I252" i="15"/>
  <c r="I253" i="15"/>
  <c r="I254" i="15"/>
  <c r="I255" i="15"/>
  <c r="I256" i="15"/>
  <c r="I257" i="15"/>
  <c r="I258" i="15"/>
  <c r="I259" i="15"/>
  <c r="I260" i="15"/>
  <c r="I261" i="15"/>
  <c r="I262" i="15"/>
  <c r="I263" i="15"/>
  <c r="I264" i="15"/>
  <c r="I265" i="15"/>
  <c r="I266" i="15"/>
  <c r="I267" i="15"/>
  <c r="I268" i="15"/>
  <c r="I269" i="15"/>
  <c r="I270" i="15"/>
  <c r="I271" i="15"/>
  <c r="I272" i="15"/>
  <c r="I273" i="15"/>
  <c r="I274" i="15"/>
  <c r="I275" i="15"/>
  <c r="I276" i="15"/>
  <c r="I277" i="15"/>
  <c r="I278" i="15"/>
  <c r="I279" i="15"/>
  <c r="I280" i="15"/>
  <c r="I281" i="15"/>
  <c r="I282" i="15"/>
  <c r="I283" i="15"/>
  <c r="I284" i="15"/>
  <c r="I285" i="15"/>
  <c r="I286" i="15"/>
  <c r="I287" i="15"/>
  <c r="I288" i="15"/>
  <c r="I289" i="15"/>
  <c r="I290" i="15"/>
  <c r="I291" i="15"/>
  <c r="I292" i="15"/>
  <c r="I293" i="15"/>
  <c r="I294" i="15"/>
  <c r="I295" i="15"/>
  <c r="I296" i="15"/>
  <c r="I297" i="15"/>
  <c r="I298" i="15"/>
  <c r="I299" i="15"/>
  <c r="I300" i="15"/>
  <c r="I301" i="15"/>
  <c r="I302" i="15"/>
  <c r="I303" i="15"/>
  <c r="I304" i="15"/>
  <c r="I305" i="15"/>
  <c r="I306" i="15"/>
  <c r="I307" i="15"/>
  <c r="I308" i="15"/>
  <c r="I309" i="15"/>
  <c r="I310" i="15"/>
  <c r="I311" i="15"/>
  <c r="I312" i="15"/>
  <c r="I313" i="15"/>
  <c r="I314" i="15"/>
  <c r="I315" i="15"/>
  <c r="I316" i="15"/>
  <c r="I317" i="15"/>
  <c r="I318" i="15"/>
  <c r="I319" i="15"/>
  <c r="I320" i="15"/>
  <c r="I321" i="15"/>
  <c r="I322" i="15"/>
  <c r="I323" i="15"/>
  <c r="I324" i="15"/>
  <c r="I325" i="15"/>
  <c r="I326" i="15"/>
  <c r="I327" i="15"/>
  <c r="I328" i="15"/>
  <c r="I329" i="15"/>
  <c r="I330" i="15"/>
  <c r="I331" i="15"/>
  <c r="I332" i="15"/>
  <c r="I333" i="15"/>
  <c r="I334" i="15"/>
  <c r="I335" i="15"/>
  <c r="I336" i="15"/>
  <c r="I337" i="15"/>
  <c r="I338" i="15"/>
  <c r="I339" i="15"/>
  <c r="I340" i="15"/>
  <c r="I341" i="15"/>
  <c r="I342" i="15"/>
  <c r="I343" i="15"/>
  <c r="I344" i="15"/>
  <c r="I345" i="15"/>
  <c r="I346" i="15"/>
  <c r="I347" i="15"/>
  <c r="I348" i="15"/>
  <c r="I349" i="15"/>
  <c r="I350" i="15"/>
  <c r="I351" i="15"/>
  <c r="I352" i="15"/>
  <c r="I353" i="15"/>
  <c r="I354" i="15"/>
  <c r="I355" i="15"/>
  <c r="I356" i="15"/>
  <c r="I357" i="15"/>
  <c r="I358" i="15"/>
  <c r="I359" i="15"/>
  <c r="I360" i="15"/>
  <c r="I361" i="15"/>
  <c r="I362" i="15"/>
  <c r="I363" i="15"/>
  <c r="I364" i="15"/>
  <c r="I365" i="15"/>
  <c r="I366" i="15"/>
  <c r="I367" i="15"/>
  <c r="I368" i="15"/>
  <c r="I369" i="15"/>
  <c r="I370" i="15"/>
  <c r="I371" i="15"/>
  <c r="I372" i="15"/>
  <c r="I373" i="15"/>
  <c r="I374" i="15"/>
  <c r="I375" i="15"/>
  <c r="I376" i="15"/>
  <c r="I377" i="15"/>
  <c r="I378" i="15"/>
  <c r="I379" i="15"/>
  <c r="I380" i="15"/>
  <c r="I381" i="15"/>
  <c r="I382" i="15"/>
  <c r="I383" i="15"/>
  <c r="I384" i="15"/>
  <c r="I385" i="15"/>
  <c r="I386" i="15"/>
  <c r="I387" i="15"/>
  <c r="I388" i="15"/>
  <c r="I389" i="15"/>
  <c r="I390" i="15"/>
  <c r="I391" i="15"/>
  <c r="I392" i="15"/>
  <c r="I393" i="15"/>
  <c r="I394" i="15"/>
  <c r="I395" i="15"/>
  <c r="I396" i="15"/>
  <c r="I397" i="15"/>
  <c r="I398" i="15"/>
  <c r="I399" i="15"/>
  <c r="I400" i="15"/>
  <c r="I401" i="15"/>
  <c r="I402" i="15"/>
  <c r="I403" i="15"/>
  <c r="I404" i="15"/>
  <c r="I405" i="15"/>
  <c r="I406" i="15"/>
  <c r="I407" i="15"/>
  <c r="I408" i="15"/>
  <c r="I409" i="15"/>
  <c r="I410" i="15"/>
  <c r="I411" i="15"/>
  <c r="I412" i="15"/>
  <c r="I413" i="15"/>
  <c r="I414" i="15"/>
  <c r="I415" i="15"/>
  <c r="I416" i="15"/>
  <c r="I417" i="15"/>
  <c r="I418" i="15"/>
  <c r="I419" i="15"/>
  <c r="I420" i="15"/>
  <c r="I421" i="15"/>
  <c r="I422" i="15"/>
  <c r="I423" i="15"/>
  <c r="I424" i="15"/>
  <c r="I425" i="15"/>
  <c r="I426" i="15"/>
  <c r="I427" i="15"/>
  <c r="I428" i="15"/>
  <c r="I429" i="15"/>
  <c r="I430" i="15"/>
  <c r="I431" i="15"/>
  <c r="I432" i="15"/>
  <c r="I433" i="15"/>
  <c r="I434" i="15"/>
  <c r="I435" i="15"/>
  <c r="I436" i="15"/>
  <c r="I437" i="15"/>
  <c r="I438" i="15"/>
  <c r="I439" i="15"/>
  <c r="I440" i="15"/>
  <c r="I441" i="15"/>
  <c r="I442" i="15"/>
  <c r="I443" i="15"/>
  <c r="I444" i="15"/>
  <c r="I445" i="15"/>
  <c r="I446" i="15"/>
  <c r="I447" i="15"/>
  <c r="I448" i="15"/>
  <c r="I449" i="15"/>
  <c r="I450" i="15"/>
  <c r="I451" i="15"/>
  <c r="I452" i="15"/>
  <c r="I453" i="15"/>
  <c r="I454" i="15"/>
  <c r="I455" i="15"/>
  <c r="I456" i="15"/>
  <c r="I457" i="15"/>
  <c r="I458" i="15"/>
  <c r="I459" i="15"/>
  <c r="I460" i="15"/>
  <c r="I461" i="15"/>
  <c r="I462" i="15"/>
  <c r="I463" i="15"/>
  <c r="I464" i="15"/>
  <c r="I465" i="15"/>
  <c r="I466" i="15"/>
  <c r="I467" i="15"/>
  <c r="I468" i="15"/>
  <c r="I469" i="15"/>
  <c r="I470" i="15"/>
  <c r="I471" i="15"/>
  <c r="I472" i="15"/>
  <c r="I473" i="15"/>
  <c r="I474" i="15"/>
  <c r="I475" i="15"/>
  <c r="I476" i="15"/>
  <c r="I477" i="15"/>
  <c r="I478" i="15"/>
  <c r="I479" i="15"/>
  <c r="I480" i="15"/>
  <c r="I481" i="15"/>
  <c r="I482" i="15"/>
  <c r="I483" i="15"/>
  <c r="I484" i="15"/>
  <c r="I485" i="15"/>
  <c r="I486" i="15"/>
  <c r="I487" i="15"/>
  <c r="I488" i="15"/>
  <c r="I489" i="15"/>
  <c r="I490" i="15"/>
  <c r="I491" i="15"/>
  <c r="I492" i="15"/>
  <c r="I493" i="15"/>
  <c r="I494" i="15"/>
  <c r="I495" i="15"/>
  <c r="I496" i="15"/>
  <c r="I497" i="15"/>
  <c r="I498" i="15"/>
  <c r="I499" i="15"/>
  <c r="I500" i="15"/>
  <c r="I501" i="15"/>
  <c r="I502" i="15"/>
  <c r="I503" i="15"/>
  <c r="I504" i="15"/>
  <c r="I505" i="15"/>
  <c r="I506" i="15"/>
  <c r="I507" i="15"/>
  <c r="I508" i="15"/>
  <c r="I509" i="15"/>
  <c r="I510" i="15"/>
  <c r="I511" i="15"/>
  <c r="I512" i="15"/>
  <c r="I513" i="15"/>
  <c r="I514" i="15"/>
  <c r="I515" i="15"/>
  <c r="I516" i="15"/>
  <c r="I517" i="15"/>
  <c r="I518" i="15"/>
  <c r="I519" i="15"/>
  <c r="I520" i="15"/>
  <c r="I521" i="15"/>
  <c r="I522" i="15"/>
  <c r="I523" i="15"/>
  <c r="I524" i="15"/>
  <c r="I525" i="15"/>
  <c r="I526" i="15"/>
  <c r="I527" i="15"/>
  <c r="I528" i="15"/>
  <c r="I529" i="15"/>
  <c r="I530" i="15"/>
  <c r="I531" i="15"/>
  <c r="I532" i="15"/>
  <c r="I533" i="15"/>
  <c r="I534" i="15"/>
  <c r="I535" i="15"/>
  <c r="I536" i="15"/>
  <c r="I537" i="15"/>
  <c r="I538" i="15"/>
  <c r="I539" i="15"/>
  <c r="I540" i="15"/>
  <c r="I541" i="15"/>
  <c r="I542" i="15"/>
  <c r="I543" i="15"/>
  <c r="I544" i="15"/>
  <c r="I545" i="15"/>
  <c r="I546" i="15"/>
  <c r="I547" i="15"/>
  <c r="I548" i="15"/>
  <c r="I549" i="15"/>
  <c r="I550" i="15"/>
  <c r="I551" i="15"/>
  <c r="I552" i="15"/>
  <c r="I553" i="15"/>
  <c r="I554" i="15"/>
  <c r="I555" i="15"/>
  <c r="I556" i="15"/>
  <c r="I557" i="15"/>
  <c r="I558" i="15"/>
  <c r="I559" i="15"/>
  <c r="I560" i="15"/>
  <c r="I561" i="15"/>
  <c r="I562" i="15"/>
  <c r="I563" i="15"/>
  <c r="I564" i="15"/>
  <c r="I565" i="15"/>
  <c r="I566" i="15"/>
  <c r="I567" i="15"/>
  <c r="I568" i="15"/>
  <c r="I569" i="15"/>
  <c r="I570" i="15"/>
  <c r="I571" i="15"/>
  <c r="I572" i="15"/>
  <c r="I573" i="15"/>
  <c r="I574" i="15"/>
  <c r="I575" i="15"/>
  <c r="I576" i="15"/>
  <c r="I577" i="15"/>
  <c r="I578" i="15"/>
  <c r="I579" i="15"/>
  <c r="I580" i="15"/>
  <c r="I581" i="15"/>
  <c r="I582" i="15"/>
  <c r="I583" i="15"/>
  <c r="I584" i="15"/>
  <c r="I585" i="15"/>
  <c r="I586" i="15"/>
  <c r="I587" i="15"/>
  <c r="I588" i="15"/>
  <c r="I589" i="15"/>
  <c r="I590" i="15"/>
  <c r="I591" i="15"/>
  <c r="I592" i="15"/>
  <c r="I593" i="15"/>
  <c r="I594" i="15"/>
  <c r="I595" i="15"/>
  <c r="I596" i="15"/>
  <c r="I597" i="15"/>
  <c r="I598" i="15"/>
  <c r="I599" i="15"/>
  <c r="I600" i="15"/>
  <c r="I601" i="15"/>
  <c r="I602" i="15"/>
  <c r="I603" i="15"/>
  <c r="I604" i="15"/>
  <c r="I605" i="15"/>
  <c r="I606" i="15"/>
  <c r="I607" i="15"/>
  <c r="I608" i="15"/>
  <c r="I609" i="15"/>
  <c r="I610" i="15"/>
  <c r="I611" i="15"/>
  <c r="I612" i="15"/>
  <c r="I613" i="15"/>
  <c r="I614" i="15"/>
  <c r="I615" i="15"/>
  <c r="I616" i="15"/>
  <c r="I617" i="15"/>
  <c r="I618" i="15"/>
  <c r="I619" i="15"/>
  <c r="I620" i="15"/>
  <c r="I621" i="15"/>
  <c r="I622" i="15"/>
  <c r="I623" i="15"/>
  <c r="I624" i="15"/>
  <c r="I625" i="15"/>
  <c r="I626" i="15"/>
  <c r="I627" i="15"/>
  <c r="I628" i="15"/>
  <c r="I629" i="15"/>
  <c r="I630" i="15"/>
  <c r="I631" i="15"/>
  <c r="I632" i="15"/>
  <c r="I633" i="15"/>
  <c r="I634" i="15"/>
  <c r="I635" i="15"/>
  <c r="I636" i="15"/>
  <c r="I637" i="15"/>
  <c r="I638" i="15"/>
  <c r="I639" i="15"/>
  <c r="I640" i="15"/>
  <c r="I641" i="15"/>
  <c r="I642" i="15"/>
  <c r="I643" i="15"/>
  <c r="I644" i="15"/>
  <c r="I645" i="15"/>
  <c r="I646" i="15"/>
  <c r="I647" i="15"/>
  <c r="I648" i="15"/>
  <c r="I649" i="15"/>
  <c r="I650" i="15"/>
  <c r="I651" i="15"/>
  <c r="I652" i="15"/>
  <c r="I653" i="15"/>
  <c r="I654" i="15"/>
  <c r="I655" i="15"/>
  <c r="I656" i="15"/>
  <c r="I657" i="15"/>
  <c r="I658" i="15"/>
  <c r="I659" i="15"/>
  <c r="I660" i="15"/>
  <c r="I661" i="15"/>
  <c r="I662" i="15"/>
  <c r="I663" i="15"/>
  <c r="I664" i="15"/>
  <c r="I665" i="15"/>
  <c r="I666" i="15"/>
  <c r="I667" i="15"/>
  <c r="I668" i="15"/>
  <c r="I669" i="15"/>
  <c r="I670" i="15"/>
  <c r="I671" i="15"/>
  <c r="I672" i="15"/>
  <c r="I673" i="15"/>
  <c r="I674" i="15"/>
  <c r="I675" i="15"/>
  <c r="I676" i="15"/>
  <c r="I677" i="15"/>
  <c r="I678" i="15"/>
  <c r="I679" i="15"/>
  <c r="I680" i="15"/>
  <c r="I681" i="15"/>
  <c r="I682" i="15"/>
  <c r="I683" i="15"/>
  <c r="I684" i="15"/>
  <c r="I685" i="15"/>
  <c r="I686" i="15"/>
  <c r="I687" i="15"/>
  <c r="I688" i="15"/>
  <c r="I689" i="15"/>
  <c r="I690" i="15"/>
  <c r="I691" i="15"/>
  <c r="I692" i="15"/>
  <c r="I693" i="15"/>
  <c r="I694" i="15"/>
  <c r="I695" i="15"/>
  <c r="I696" i="15"/>
  <c r="I697" i="15"/>
  <c r="I698" i="15"/>
  <c r="I699" i="15"/>
  <c r="I700" i="15"/>
  <c r="I701" i="15"/>
  <c r="I702" i="15"/>
  <c r="I703" i="15"/>
  <c r="I704" i="15"/>
  <c r="I705" i="15"/>
  <c r="I706" i="15"/>
  <c r="I707" i="15"/>
  <c r="I708" i="15"/>
  <c r="I709" i="15"/>
  <c r="I710" i="15"/>
  <c r="I711" i="15"/>
  <c r="I712" i="15"/>
  <c r="I713" i="15"/>
  <c r="I714" i="15"/>
  <c r="I715" i="15"/>
  <c r="I716" i="15"/>
  <c r="I717" i="15"/>
  <c r="I718" i="15"/>
  <c r="I719" i="15"/>
  <c r="I720" i="15"/>
  <c r="I721" i="15"/>
  <c r="I722" i="15"/>
  <c r="I723" i="15"/>
  <c r="I724" i="15"/>
  <c r="I725" i="15"/>
  <c r="I726" i="15"/>
  <c r="I727" i="15"/>
  <c r="I728" i="15"/>
  <c r="I729" i="15"/>
  <c r="I730" i="15"/>
  <c r="I731" i="15"/>
  <c r="I732" i="15"/>
  <c r="I733" i="15"/>
  <c r="I734" i="15"/>
  <c r="I735" i="15"/>
  <c r="I736" i="15"/>
  <c r="I737" i="15"/>
  <c r="I738" i="15"/>
  <c r="I739" i="15"/>
  <c r="I740" i="15"/>
  <c r="I741" i="15"/>
  <c r="I742" i="15"/>
  <c r="I743" i="15"/>
  <c r="I744" i="15"/>
  <c r="I745" i="15"/>
  <c r="I746" i="15"/>
  <c r="I747" i="15"/>
  <c r="I748" i="15"/>
  <c r="I749" i="15"/>
  <c r="I750" i="15"/>
  <c r="I751" i="15"/>
  <c r="I752" i="15"/>
  <c r="I753" i="15"/>
  <c r="I754" i="15"/>
  <c r="I755" i="15"/>
  <c r="I756" i="15"/>
  <c r="I757" i="15"/>
  <c r="I758" i="15"/>
  <c r="I759" i="15"/>
  <c r="I760" i="15"/>
  <c r="I761" i="15"/>
  <c r="I762" i="15"/>
  <c r="I763" i="15"/>
  <c r="I764" i="15"/>
  <c r="I765" i="15"/>
  <c r="I766" i="15"/>
  <c r="I767" i="15"/>
  <c r="I768" i="15"/>
  <c r="I769" i="15"/>
  <c r="I770" i="15"/>
  <c r="I771" i="15"/>
  <c r="I772" i="15"/>
  <c r="I773" i="15"/>
  <c r="I774" i="15"/>
  <c r="I775" i="15"/>
  <c r="I776" i="15"/>
  <c r="I777" i="15"/>
  <c r="I778" i="15"/>
  <c r="I779" i="15"/>
  <c r="I780" i="15"/>
  <c r="I781" i="15"/>
  <c r="I782" i="15"/>
  <c r="I783" i="15"/>
  <c r="I784" i="15"/>
  <c r="I785" i="15"/>
  <c r="I786" i="15"/>
  <c r="I787" i="15"/>
  <c r="I788" i="15"/>
  <c r="I789" i="15"/>
  <c r="I790" i="15"/>
  <c r="I791" i="15"/>
  <c r="I792" i="15"/>
  <c r="I793" i="15"/>
  <c r="I794" i="15"/>
  <c r="I795" i="15"/>
  <c r="I796" i="15"/>
  <c r="I797" i="15"/>
  <c r="I798" i="15"/>
  <c r="I799" i="15"/>
  <c r="I800" i="15"/>
  <c r="I801" i="15"/>
  <c r="I802" i="15"/>
  <c r="I803" i="15"/>
  <c r="I804" i="15"/>
  <c r="I805" i="15"/>
  <c r="I806" i="15"/>
  <c r="I807" i="15"/>
  <c r="I808" i="15"/>
  <c r="I809" i="15"/>
  <c r="I810" i="15"/>
  <c r="I811" i="15"/>
  <c r="I812" i="15"/>
  <c r="I813" i="15"/>
  <c r="I814" i="15"/>
  <c r="I815" i="15"/>
  <c r="I816" i="15"/>
  <c r="I817" i="15"/>
  <c r="I818" i="15"/>
  <c r="I819" i="15"/>
  <c r="I820" i="15"/>
  <c r="I821" i="15"/>
  <c r="I822" i="15"/>
  <c r="I823" i="15"/>
  <c r="I824" i="15"/>
  <c r="I825" i="15"/>
  <c r="I826" i="15"/>
  <c r="I827" i="15"/>
  <c r="I828" i="15"/>
  <c r="I829" i="15"/>
  <c r="I830" i="15"/>
  <c r="I831" i="15"/>
  <c r="I832" i="15"/>
  <c r="I833" i="15"/>
  <c r="I834" i="15"/>
  <c r="I835" i="15"/>
  <c r="I836" i="15"/>
  <c r="I837" i="15"/>
  <c r="I838" i="15"/>
  <c r="I839" i="15"/>
  <c r="I840" i="15"/>
  <c r="I841" i="15"/>
  <c r="I842" i="15"/>
  <c r="I843" i="15"/>
  <c r="I844" i="15"/>
  <c r="I845" i="15"/>
  <c r="I846" i="15"/>
  <c r="I847" i="15"/>
  <c r="I848" i="15"/>
  <c r="I849" i="15"/>
  <c r="I850" i="15"/>
  <c r="I851" i="15"/>
  <c r="I852" i="15"/>
  <c r="I853" i="15"/>
  <c r="I854" i="15"/>
  <c r="I855" i="15"/>
  <c r="I856" i="15"/>
  <c r="I857" i="15"/>
  <c r="I858" i="15"/>
  <c r="I859" i="15"/>
  <c r="I860" i="15"/>
  <c r="I861" i="15"/>
  <c r="I862" i="15"/>
  <c r="I863" i="15"/>
  <c r="I864" i="15"/>
  <c r="I865" i="15"/>
  <c r="I866" i="15"/>
  <c r="I867" i="15"/>
  <c r="I868" i="15"/>
  <c r="I869" i="15"/>
  <c r="I870" i="15"/>
  <c r="I871" i="15"/>
  <c r="I872" i="15"/>
  <c r="I873" i="15"/>
  <c r="I874" i="15"/>
  <c r="I875" i="15"/>
  <c r="I876" i="15"/>
  <c r="I877" i="15"/>
  <c r="I878" i="15"/>
  <c r="I879" i="15"/>
  <c r="I880" i="15"/>
  <c r="I881" i="15"/>
  <c r="I882" i="15"/>
  <c r="I883" i="15"/>
  <c r="I884" i="15"/>
  <c r="I885" i="15"/>
  <c r="I886" i="15"/>
  <c r="I887" i="15"/>
  <c r="I888" i="15"/>
  <c r="I889" i="15"/>
  <c r="I890" i="15"/>
  <c r="I891" i="15"/>
  <c r="I892" i="15"/>
  <c r="I893" i="15"/>
  <c r="I894" i="15"/>
  <c r="I895" i="15"/>
  <c r="I896" i="15"/>
  <c r="I897" i="15"/>
  <c r="I898" i="15"/>
  <c r="I899" i="15"/>
  <c r="I900" i="15"/>
  <c r="I901" i="15"/>
  <c r="I902" i="15"/>
  <c r="I903" i="15"/>
  <c r="I904" i="15"/>
  <c r="I905" i="15"/>
  <c r="I906" i="15"/>
  <c r="I907" i="15"/>
  <c r="I908" i="15"/>
  <c r="I909" i="15"/>
  <c r="I910" i="15"/>
  <c r="I911" i="15"/>
  <c r="I912" i="15"/>
  <c r="I913" i="15"/>
  <c r="I914" i="15"/>
  <c r="I915" i="15"/>
  <c r="I916" i="15"/>
  <c r="I917" i="15"/>
  <c r="I918" i="15"/>
  <c r="I919" i="15"/>
  <c r="I920" i="15"/>
  <c r="I921" i="15"/>
  <c r="I922" i="15"/>
  <c r="I923" i="15"/>
  <c r="I924" i="15"/>
  <c r="I925" i="15"/>
  <c r="I926" i="15"/>
  <c r="I927" i="15"/>
  <c r="I928" i="15"/>
  <c r="I929" i="15"/>
  <c r="I930" i="15"/>
  <c r="I931" i="15"/>
  <c r="I932" i="15"/>
  <c r="I933" i="15"/>
  <c r="I934" i="15"/>
  <c r="I935" i="15"/>
  <c r="I936" i="15"/>
  <c r="I937" i="15"/>
  <c r="I938" i="15"/>
  <c r="I939" i="15"/>
  <c r="I940" i="15"/>
  <c r="I941" i="15"/>
  <c r="I942" i="15"/>
  <c r="I943" i="15"/>
  <c r="I944" i="15"/>
  <c r="I945" i="15"/>
  <c r="I946" i="15"/>
  <c r="I947" i="15"/>
  <c r="I948" i="15"/>
  <c r="I949" i="15"/>
  <c r="I950" i="15"/>
  <c r="I951" i="15"/>
  <c r="I952" i="15"/>
  <c r="I953" i="15"/>
  <c r="I954" i="15"/>
  <c r="I955" i="15"/>
  <c r="I956" i="15"/>
  <c r="I957" i="15"/>
  <c r="I958" i="15"/>
  <c r="I959" i="15"/>
  <c r="I960" i="15"/>
  <c r="I961" i="15"/>
  <c r="I962" i="15"/>
  <c r="I963" i="15"/>
  <c r="I964" i="15"/>
  <c r="I965" i="15"/>
  <c r="I966" i="15"/>
  <c r="I967" i="15"/>
  <c r="I968" i="15"/>
  <c r="I969" i="15"/>
  <c r="I970" i="15"/>
  <c r="I971" i="15"/>
  <c r="I972" i="15"/>
  <c r="I973" i="15"/>
  <c r="I974" i="15"/>
  <c r="I975" i="15"/>
  <c r="I976" i="15"/>
  <c r="I977" i="15"/>
  <c r="I978" i="15"/>
  <c r="I979" i="15"/>
  <c r="I980" i="15"/>
  <c r="I981" i="15"/>
  <c r="I982" i="15"/>
  <c r="I983" i="15"/>
  <c r="I984" i="15"/>
  <c r="I985" i="15"/>
  <c r="I986" i="15"/>
  <c r="I987" i="15"/>
  <c r="I988" i="15"/>
  <c r="I989" i="15"/>
  <c r="I990" i="15"/>
  <c r="I991" i="15"/>
  <c r="I992" i="15"/>
  <c r="I993" i="15"/>
  <c r="I994" i="15"/>
  <c r="I995" i="15"/>
  <c r="I996" i="15"/>
  <c r="I997" i="15"/>
  <c r="I998" i="15"/>
  <c r="I999" i="15"/>
  <c r="I1000" i="15"/>
  <c r="I1001" i="15"/>
  <c r="I1002" i="15"/>
  <c r="I1003" i="15"/>
  <c r="I1004" i="15"/>
  <c r="I1005" i="15"/>
  <c r="I1006" i="15"/>
  <c r="I1007" i="15"/>
  <c r="I1008" i="15"/>
  <c r="I1009" i="15"/>
  <c r="I1010" i="15"/>
  <c r="I1011" i="15"/>
  <c r="I1012" i="15"/>
  <c r="I1013" i="15"/>
  <c r="I1014" i="15"/>
  <c r="I1015" i="15"/>
  <c r="I1016" i="15"/>
  <c r="I1017" i="15"/>
  <c r="I1018" i="15"/>
  <c r="I1019" i="15"/>
  <c r="I1020" i="15"/>
  <c r="I1021" i="15"/>
  <c r="I1022" i="15"/>
  <c r="I1023" i="15"/>
  <c r="I1024" i="15"/>
  <c r="I1025" i="15"/>
  <c r="I1026" i="15"/>
  <c r="I1027" i="15"/>
  <c r="I1028" i="15"/>
  <c r="I1029" i="15"/>
  <c r="I1030" i="15"/>
  <c r="I1031" i="15"/>
  <c r="I1032" i="15"/>
  <c r="I1033" i="15"/>
  <c r="I1034" i="15"/>
  <c r="I1035" i="15"/>
  <c r="I1036" i="15"/>
  <c r="I1037" i="15"/>
  <c r="I1038" i="15"/>
  <c r="I1039" i="15"/>
  <c r="I1040" i="15"/>
  <c r="I1041" i="15"/>
  <c r="I1042" i="15"/>
  <c r="I1043" i="15"/>
  <c r="I1044" i="15"/>
  <c r="I1045" i="15"/>
  <c r="I1046" i="15"/>
  <c r="I1047" i="15"/>
  <c r="I1048" i="15"/>
  <c r="I1049" i="15"/>
  <c r="I1050" i="15"/>
  <c r="I1051" i="15"/>
  <c r="I1052" i="15"/>
  <c r="I1053" i="15"/>
  <c r="I1054" i="15"/>
  <c r="I1055" i="15"/>
  <c r="I1056" i="15"/>
  <c r="I1057" i="15"/>
  <c r="I1058" i="15"/>
  <c r="I1059" i="15"/>
  <c r="I1060" i="15"/>
  <c r="I1061" i="15"/>
  <c r="I1062" i="15"/>
  <c r="I1063" i="15"/>
  <c r="I1064" i="15"/>
  <c r="I1065" i="15"/>
  <c r="I1066" i="15"/>
  <c r="I1067" i="15"/>
  <c r="I1068" i="15"/>
  <c r="I1069" i="15"/>
  <c r="I1070" i="15"/>
  <c r="I1071" i="15"/>
  <c r="I1072" i="15"/>
  <c r="I1073" i="15"/>
  <c r="I1074" i="15"/>
  <c r="I1075" i="15"/>
  <c r="I1076" i="15"/>
  <c r="I1077" i="15"/>
  <c r="I1078" i="15"/>
  <c r="I1079" i="15"/>
  <c r="I1080" i="15"/>
  <c r="I1081" i="15"/>
  <c r="I1082" i="15"/>
  <c r="I1083" i="15"/>
  <c r="I1084" i="15"/>
  <c r="I1085" i="15"/>
  <c r="I1086" i="15"/>
  <c r="I1087" i="15"/>
  <c r="I1088" i="15"/>
  <c r="I1089" i="15"/>
  <c r="I1090" i="15"/>
  <c r="I1091" i="15"/>
  <c r="I1092" i="15"/>
  <c r="I1093" i="15"/>
  <c r="I1094" i="15"/>
  <c r="I1095" i="15"/>
  <c r="I1096" i="15"/>
  <c r="I1097" i="15"/>
  <c r="I1098" i="15"/>
  <c r="I1099" i="15"/>
  <c r="I1100" i="15"/>
  <c r="I1101" i="15"/>
  <c r="I1102" i="15"/>
  <c r="I1103" i="15"/>
  <c r="I1104" i="15"/>
  <c r="I1105" i="15"/>
  <c r="I1106" i="15"/>
  <c r="I1107" i="15"/>
  <c r="I1108" i="15"/>
  <c r="I1109" i="15"/>
  <c r="I1110" i="15"/>
  <c r="I1111" i="15"/>
  <c r="I1112" i="15"/>
  <c r="I1113" i="15"/>
  <c r="I1114" i="15"/>
  <c r="I1115" i="15"/>
  <c r="I1116" i="15"/>
  <c r="I1117" i="15"/>
  <c r="I1118" i="15"/>
  <c r="I1119" i="15"/>
  <c r="I1120" i="15"/>
  <c r="I1121" i="15"/>
  <c r="I1122" i="15"/>
  <c r="I1123" i="15"/>
  <c r="I1124" i="15"/>
  <c r="I1125" i="15"/>
  <c r="I1126" i="15"/>
  <c r="I1127" i="15"/>
  <c r="I1128" i="15"/>
  <c r="I1129" i="15"/>
  <c r="I1130" i="15"/>
  <c r="I1131" i="15"/>
  <c r="I1132" i="15"/>
  <c r="I1133" i="15"/>
  <c r="I1134" i="15"/>
  <c r="I1135" i="15"/>
  <c r="I1136" i="15"/>
  <c r="I1137" i="15"/>
  <c r="I1138" i="15"/>
  <c r="I1139" i="15"/>
  <c r="I1140" i="15"/>
  <c r="I1141" i="15"/>
  <c r="I1142" i="15"/>
  <c r="I1143" i="15"/>
  <c r="I1144" i="15"/>
  <c r="I1145" i="15"/>
  <c r="I1146" i="15"/>
  <c r="I1147" i="15"/>
  <c r="I1148" i="15"/>
  <c r="I1149" i="15"/>
  <c r="I1150" i="15"/>
  <c r="I1151" i="15"/>
  <c r="I1152" i="15"/>
  <c r="I1153" i="15"/>
  <c r="I1154" i="15"/>
  <c r="I1155" i="15"/>
  <c r="I1156" i="15"/>
  <c r="I1157" i="15"/>
  <c r="I1158" i="15"/>
  <c r="I1159" i="15"/>
  <c r="I1160" i="15"/>
  <c r="I1161" i="15"/>
  <c r="I1162" i="15"/>
  <c r="I1163" i="15"/>
  <c r="I1164" i="15"/>
  <c r="I1165" i="15"/>
  <c r="I1166" i="15"/>
  <c r="I1167" i="15"/>
  <c r="I1168" i="15"/>
  <c r="I1169" i="15"/>
  <c r="I1170" i="15"/>
  <c r="I1171" i="15"/>
  <c r="I1172" i="15"/>
  <c r="I1173" i="15"/>
  <c r="I1174" i="15"/>
  <c r="I1175" i="15"/>
  <c r="I1176" i="15"/>
  <c r="I1177" i="15"/>
  <c r="I1178" i="15"/>
  <c r="I1179" i="15"/>
  <c r="I1180" i="15"/>
  <c r="I1181" i="15"/>
  <c r="I1182" i="15"/>
  <c r="I1183" i="15"/>
  <c r="I1184" i="15"/>
  <c r="I1185" i="15"/>
  <c r="I1186" i="15"/>
  <c r="I1187" i="15"/>
  <c r="I1188" i="15"/>
  <c r="I1189" i="15"/>
  <c r="I1190" i="15"/>
  <c r="I1191" i="15"/>
  <c r="I1192" i="15"/>
  <c r="I1193" i="15"/>
  <c r="I1194" i="15"/>
  <c r="I1195" i="15"/>
  <c r="I1196" i="15"/>
  <c r="I1197" i="15"/>
  <c r="I1198" i="15"/>
  <c r="I1199" i="15"/>
  <c r="I1200" i="15"/>
  <c r="I1201" i="15"/>
  <c r="I1202" i="15"/>
  <c r="I1203" i="15"/>
  <c r="I1204" i="15"/>
  <c r="I1205" i="15"/>
  <c r="I1206" i="15"/>
  <c r="I1207" i="15"/>
  <c r="I1208" i="15"/>
  <c r="I1209" i="15"/>
  <c r="I1210" i="15"/>
  <c r="I1211" i="15"/>
  <c r="I1212" i="15"/>
  <c r="I1213" i="15"/>
  <c r="I1214" i="15"/>
  <c r="I1215" i="15"/>
  <c r="I1216" i="15"/>
  <c r="I1217" i="15"/>
  <c r="I1218" i="15"/>
  <c r="I1219" i="15"/>
  <c r="I1220" i="15"/>
  <c r="I1221" i="15"/>
  <c r="I1222" i="15"/>
  <c r="I1223" i="15"/>
  <c r="I1224" i="15"/>
  <c r="I1225" i="15"/>
  <c r="I1226" i="15"/>
  <c r="I1227" i="15"/>
  <c r="I1228" i="15"/>
  <c r="I1229" i="15"/>
  <c r="I1230" i="15"/>
  <c r="I1231" i="15"/>
  <c r="I1232" i="15"/>
  <c r="I1233" i="15"/>
  <c r="I1234" i="15"/>
  <c r="I1235" i="15"/>
  <c r="I1236" i="15"/>
  <c r="I1237" i="15"/>
  <c r="I1238" i="15"/>
  <c r="I1239" i="15"/>
  <c r="I1240" i="15"/>
  <c r="I1241" i="15"/>
  <c r="I1242" i="15"/>
  <c r="I1243" i="15"/>
  <c r="I1244" i="15"/>
  <c r="I1245" i="15"/>
  <c r="I1246" i="15"/>
  <c r="I1247" i="15"/>
  <c r="I1248" i="15"/>
  <c r="I1249" i="15"/>
  <c r="I1250" i="15"/>
  <c r="I1251" i="15"/>
  <c r="I1252" i="15"/>
  <c r="I1253" i="15"/>
  <c r="I1254" i="15"/>
  <c r="I1255" i="15"/>
  <c r="I1256" i="15"/>
  <c r="I1257" i="15"/>
  <c r="I1258" i="15"/>
  <c r="I1259" i="15"/>
  <c r="I1260" i="15"/>
  <c r="I1261" i="15"/>
  <c r="I1262" i="15"/>
  <c r="I1263" i="15"/>
  <c r="I1264" i="15"/>
  <c r="I1265" i="15"/>
  <c r="I1266" i="15"/>
  <c r="I1267" i="15"/>
  <c r="I1268" i="15"/>
  <c r="I1269" i="15"/>
  <c r="I1270" i="15"/>
  <c r="I1271" i="15"/>
  <c r="I1272" i="15"/>
  <c r="I1273" i="15"/>
  <c r="I1274" i="15"/>
  <c r="I1275" i="15"/>
  <c r="I1276" i="15"/>
  <c r="I1277" i="15"/>
  <c r="I1278" i="15"/>
  <c r="I1279" i="15"/>
  <c r="I1280" i="15"/>
  <c r="I1281" i="15"/>
  <c r="I1282" i="15"/>
  <c r="I1283" i="15"/>
  <c r="I1284" i="15"/>
  <c r="I1285" i="15"/>
  <c r="I1286" i="15"/>
  <c r="I1287" i="15"/>
  <c r="I1288" i="15"/>
  <c r="I1289" i="15"/>
  <c r="I1290" i="15"/>
  <c r="I1291" i="15"/>
  <c r="I1292" i="15"/>
  <c r="I1293" i="15"/>
  <c r="I1294" i="15"/>
  <c r="I1295" i="15"/>
  <c r="I1296" i="15"/>
  <c r="I1297" i="15"/>
  <c r="I1298" i="15"/>
  <c r="I1299" i="15"/>
  <c r="I1300" i="15"/>
  <c r="I1301" i="15"/>
  <c r="I1302" i="15"/>
  <c r="I1303" i="15"/>
  <c r="I1304" i="15"/>
  <c r="I1305" i="15"/>
  <c r="I1306" i="15"/>
  <c r="I1307" i="15"/>
  <c r="I1308" i="15"/>
  <c r="I1309" i="15"/>
  <c r="I1310" i="15"/>
  <c r="I1311" i="15"/>
  <c r="I1312" i="15"/>
  <c r="I1313" i="15"/>
  <c r="I1314" i="15"/>
  <c r="I1315" i="15"/>
  <c r="I1316" i="15"/>
  <c r="I1317" i="15"/>
  <c r="I1318" i="15"/>
  <c r="I1319" i="15"/>
  <c r="I1320" i="15"/>
  <c r="I1321" i="15"/>
  <c r="I1322" i="15"/>
  <c r="I1323" i="15"/>
  <c r="I1324" i="15"/>
  <c r="I1325" i="15"/>
  <c r="I1326" i="15"/>
  <c r="I1327" i="15"/>
  <c r="I1328" i="15"/>
  <c r="I1329" i="15"/>
  <c r="I1330" i="15"/>
  <c r="I1331" i="15"/>
  <c r="I1332" i="15"/>
  <c r="I1333" i="15"/>
  <c r="I1334" i="15"/>
  <c r="I1335" i="15"/>
  <c r="I1336" i="15"/>
  <c r="I1337" i="15"/>
  <c r="I1338" i="15"/>
  <c r="I1339" i="15"/>
  <c r="I1340" i="15"/>
  <c r="I1341" i="15"/>
  <c r="I1342" i="15"/>
  <c r="I1343" i="15"/>
  <c r="I1344" i="15"/>
  <c r="I1345" i="15"/>
  <c r="I1346" i="15"/>
  <c r="I1347" i="15"/>
  <c r="I1348" i="15"/>
  <c r="I1349" i="15"/>
  <c r="I1350" i="15"/>
  <c r="I1351" i="15"/>
  <c r="I1352" i="15"/>
  <c r="I1353" i="15"/>
  <c r="I1354" i="15"/>
  <c r="I1355" i="15"/>
  <c r="I1356" i="15"/>
  <c r="I1357" i="15"/>
  <c r="I1358" i="15"/>
  <c r="I1359" i="15"/>
  <c r="I1360" i="15"/>
  <c r="I1361" i="15"/>
  <c r="I1362" i="15"/>
  <c r="I1363" i="15"/>
  <c r="I1364" i="15"/>
  <c r="I1365" i="15"/>
  <c r="I1366" i="15"/>
  <c r="I1367" i="15"/>
  <c r="I1368" i="15"/>
  <c r="I1369" i="15"/>
  <c r="I1370" i="15"/>
  <c r="I1371" i="15"/>
  <c r="I1372" i="15"/>
  <c r="I1373" i="15"/>
  <c r="I1374" i="15"/>
  <c r="I1375" i="15"/>
  <c r="I1376" i="15"/>
  <c r="I1377" i="15"/>
  <c r="I1378" i="15"/>
  <c r="I1379" i="15"/>
  <c r="I1380" i="15"/>
  <c r="I1381" i="15"/>
  <c r="I1382" i="15"/>
  <c r="I1383" i="15"/>
  <c r="I1384" i="15"/>
  <c r="I1385" i="15"/>
  <c r="I1386" i="15"/>
  <c r="I1387" i="15"/>
  <c r="I1388" i="15"/>
  <c r="I1389" i="15"/>
  <c r="I1390" i="15"/>
  <c r="I1391" i="15"/>
  <c r="I1392" i="15"/>
  <c r="I1393" i="15"/>
  <c r="I1394" i="15"/>
  <c r="I1395" i="15"/>
  <c r="I1396" i="15"/>
  <c r="I1397" i="15"/>
  <c r="I1398" i="15"/>
  <c r="I1399" i="15"/>
  <c r="I1400" i="15"/>
  <c r="I1401" i="15"/>
  <c r="I1402" i="15"/>
  <c r="I1403" i="15"/>
  <c r="I1404" i="15"/>
  <c r="I1405" i="15"/>
  <c r="I1406" i="15"/>
  <c r="I1407" i="15"/>
  <c r="I1408" i="15"/>
  <c r="I1409" i="15"/>
  <c r="I1410" i="15"/>
  <c r="I1411" i="15"/>
  <c r="I1412" i="15"/>
  <c r="I1413" i="15"/>
  <c r="I1414" i="15"/>
  <c r="I1415" i="15"/>
  <c r="I1416" i="15"/>
  <c r="I1417" i="15"/>
  <c r="I1418" i="15"/>
  <c r="I1419" i="15"/>
  <c r="I1420" i="15"/>
  <c r="I1421" i="15"/>
  <c r="I1422" i="15"/>
  <c r="I1423" i="15"/>
  <c r="I1424" i="15"/>
  <c r="I1425" i="15"/>
  <c r="I1426" i="15"/>
  <c r="I1427" i="15"/>
  <c r="I1428" i="15"/>
  <c r="I1429" i="15"/>
  <c r="I1430" i="15"/>
  <c r="I1431" i="15"/>
  <c r="I1432" i="15"/>
  <c r="I1433" i="15"/>
  <c r="I1434" i="15"/>
  <c r="I1435" i="15"/>
  <c r="I1436" i="15"/>
  <c r="I1437" i="15"/>
  <c r="I1438" i="15"/>
  <c r="I1439" i="15"/>
  <c r="I1440" i="15"/>
  <c r="I1441" i="15"/>
  <c r="I1442" i="15"/>
  <c r="I1443" i="15"/>
  <c r="I1444" i="15"/>
  <c r="I1445" i="15"/>
  <c r="I1446" i="15"/>
  <c r="I1447" i="15"/>
  <c r="I1448" i="15"/>
  <c r="I1449" i="15"/>
  <c r="I1450" i="15"/>
  <c r="I1451" i="15"/>
  <c r="I1452" i="15"/>
  <c r="I1453" i="15"/>
  <c r="I1454" i="15"/>
  <c r="I1455" i="15"/>
  <c r="I1456" i="15"/>
  <c r="I1457" i="15"/>
  <c r="I1458" i="15"/>
  <c r="I1459" i="15"/>
  <c r="I1460" i="15"/>
  <c r="I1461" i="15"/>
  <c r="I1462" i="15"/>
  <c r="I1463" i="15"/>
  <c r="I1464" i="15"/>
  <c r="I1465" i="15"/>
  <c r="I1466" i="15"/>
  <c r="I1467" i="15"/>
  <c r="I1468" i="15"/>
  <c r="I1469" i="15"/>
  <c r="I1470" i="15"/>
  <c r="I1471" i="15"/>
  <c r="I1472" i="15"/>
  <c r="I1473" i="15"/>
  <c r="I1474" i="15"/>
  <c r="I1475" i="15"/>
  <c r="I1476" i="15"/>
  <c r="I1477" i="15"/>
  <c r="I1478" i="15"/>
  <c r="I1479" i="15"/>
  <c r="I1480" i="15"/>
  <c r="I1481" i="15"/>
  <c r="I1482" i="15"/>
  <c r="I1483" i="15"/>
  <c r="I1484" i="15"/>
  <c r="I1485" i="15"/>
  <c r="I1486" i="15"/>
  <c r="I1487" i="15"/>
  <c r="I1488" i="15"/>
  <c r="I1489" i="15"/>
  <c r="I1490" i="15"/>
  <c r="I1491" i="15"/>
  <c r="I1492" i="15"/>
  <c r="I1493" i="15"/>
  <c r="I1494" i="15"/>
  <c r="I1495" i="15"/>
  <c r="I1496" i="15"/>
  <c r="I1497" i="15"/>
  <c r="I1498" i="15"/>
  <c r="I1499" i="15"/>
  <c r="I1500" i="15"/>
  <c r="I1501" i="15"/>
  <c r="I1502" i="15"/>
  <c r="I1503" i="15"/>
  <c r="I1504" i="15"/>
  <c r="I1505" i="15"/>
  <c r="I1506" i="15"/>
  <c r="I1507" i="15"/>
  <c r="I1508" i="15"/>
  <c r="I1509" i="15"/>
  <c r="I1510" i="15"/>
  <c r="I1511" i="15"/>
  <c r="I1512" i="15"/>
  <c r="I1513" i="15"/>
  <c r="I1514" i="15"/>
  <c r="I1515" i="15"/>
  <c r="I1516" i="15"/>
  <c r="I1517" i="15"/>
  <c r="I1518" i="15"/>
  <c r="I1519" i="15"/>
  <c r="I1520" i="15"/>
  <c r="I1521" i="15"/>
  <c r="I1522" i="15"/>
  <c r="I1523" i="15"/>
  <c r="I1524" i="15"/>
  <c r="I1525" i="15"/>
  <c r="I1526" i="15"/>
  <c r="I1527" i="15"/>
  <c r="I1528" i="15"/>
  <c r="I1529" i="15"/>
  <c r="I1530" i="15"/>
  <c r="I1531" i="15"/>
  <c r="I1532" i="15"/>
  <c r="I1533" i="15"/>
  <c r="I1534" i="15"/>
  <c r="I1535" i="15"/>
  <c r="I1536" i="15"/>
  <c r="I1537" i="15"/>
  <c r="I1538" i="15"/>
  <c r="I1539" i="15"/>
  <c r="I1540" i="15"/>
  <c r="I1541" i="15"/>
  <c r="I1542" i="15"/>
  <c r="I1543" i="15"/>
  <c r="I1544" i="15"/>
  <c r="I1545" i="15"/>
  <c r="I1546" i="15"/>
  <c r="I1547" i="15"/>
  <c r="I1548" i="15"/>
  <c r="I1549" i="15"/>
  <c r="I1550" i="15"/>
  <c r="I1551" i="15"/>
  <c r="I1552" i="15"/>
  <c r="I1553" i="15"/>
  <c r="I1554" i="15"/>
  <c r="I1555" i="15"/>
  <c r="I1556" i="15"/>
  <c r="I1557" i="15"/>
  <c r="I1558" i="15"/>
  <c r="I1559" i="15"/>
  <c r="I1560" i="15"/>
  <c r="I1561" i="15"/>
  <c r="I1562" i="15"/>
  <c r="I1563" i="15"/>
  <c r="I1564" i="15"/>
  <c r="I1565" i="15"/>
  <c r="I1566" i="15"/>
  <c r="I1567" i="15"/>
  <c r="I1568" i="15"/>
  <c r="I1569" i="15"/>
  <c r="I1570" i="15"/>
  <c r="I1571" i="15"/>
  <c r="I1572" i="15"/>
  <c r="I1573" i="15"/>
  <c r="I1574" i="15"/>
  <c r="I1575" i="15"/>
  <c r="I1576" i="15"/>
  <c r="I1577" i="15"/>
  <c r="I1578" i="15"/>
  <c r="I1579" i="15"/>
  <c r="I1580" i="15"/>
  <c r="I1581" i="15"/>
  <c r="I1582" i="15"/>
  <c r="I1583" i="15"/>
  <c r="I1584" i="15"/>
  <c r="I1585" i="15"/>
  <c r="I1586" i="15"/>
  <c r="I1587" i="15"/>
  <c r="I1588" i="15"/>
  <c r="I1589" i="15"/>
  <c r="I1590" i="15"/>
  <c r="I1591" i="15"/>
  <c r="I1592" i="15"/>
  <c r="I1593" i="15"/>
  <c r="I1594" i="15"/>
  <c r="I1595" i="15"/>
  <c r="I1596" i="15"/>
  <c r="I1597" i="15"/>
  <c r="I1598" i="15"/>
  <c r="I1599" i="15"/>
  <c r="I1600" i="15"/>
  <c r="I1601" i="15"/>
  <c r="I1602" i="15"/>
  <c r="I1603" i="15"/>
  <c r="I1604" i="15"/>
  <c r="I1605" i="15"/>
  <c r="I1606" i="15"/>
  <c r="I1607" i="15"/>
  <c r="I1608" i="15"/>
  <c r="I1609" i="15"/>
  <c r="I1610" i="15"/>
  <c r="I1611" i="15"/>
  <c r="I1612" i="15"/>
  <c r="I1613" i="15"/>
  <c r="I1614" i="15"/>
  <c r="I1615" i="15"/>
  <c r="I1616" i="15"/>
  <c r="I1617" i="15"/>
  <c r="I1618" i="15"/>
  <c r="I1619" i="15"/>
  <c r="I1620" i="15"/>
  <c r="I1621" i="15"/>
  <c r="I1622" i="15"/>
  <c r="I1623" i="15"/>
  <c r="I1624" i="15"/>
  <c r="I1625" i="15"/>
  <c r="I1626" i="15"/>
  <c r="I1627" i="15"/>
  <c r="I1628" i="15"/>
  <c r="I1629" i="15"/>
  <c r="I1630" i="15"/>
  <c r="I1631" i="15"/>
  <c r="I1632" i="15"/>
  <c r="I1633" i="15"/>
  <c r="I1634" i="15"/>
  <c r="I1635" i="15"/>
  <c r="I1636" i="15"/>
  <c r="I1637" i="15"/>
  <c r="I1638" i="15"/>
  <c r="I1639" i="15"/>
  <c r="I1640" i="15"/>
  <c r="I1641" i="15"/>
  <c r="I1642" i="15"/>
  <c r="I1643" i="15"/>
  <c r="I1644" i="15"/>
  <c r="I1645" i="15"/>
  <c r="I1646" i="15"/>
  <c r="I1647" i="15"/>
  <c r="I1648" i="15"/>
  <c r="I1649" i="15"/>
  <c r="I1650" i="15"/>
  <c r="I1651" i="15"/>
  <c r="I1652" i="15"/>
  <c r="I1653" i="15"/>
  <c r="I1654" i="15"/>
  <c r="I1655" i="15"/>
  <c r="I1656" i="15"/>
  <c r="I1657" i="15"/>
  <c r="I1658" i="15"/>
  <c r="I1659" i="15"/>
  <c r="I1660" i="15"/>
  <c r="I1661" i="15"/>
  <c r="I1662" i="15"/>
  <c r="I1663" i="15"/>
  <c r="I1664" i="15"/>
  <c r="I1665" i="15"/>
  <c r="I1666" i="15"/>
  <c r="I1667" i="15"/>
  <c r="I1668" i="15"/>
  <c r="I1669" i="15"/>
  <c r="I1670" i="15"/>
  <c r="I1671" i="15"/>
  <c r="I1672" i="15"/>
  <c r="I1673" i="15"/>
  <c r="I1674" i="15"/>
  <c r="I1675" i="15"/>
  <c r="I1676" i="15"/>
  <c r="I1677" i="15"/>
  <c r="I1678" i="15"/>
  <c r="I1679" i="15"/>
  <c r="I1680" i="15"/>
  <c r="I1681" i="15"/>
  <c r="I1682" i="15"/>
  <c r="I1683" i="15"/>
  <c r="I1684" i="15"/>
  <c r="I1685" i="15"/>
  <c r="I1686" i="15"/>
  <c r="I1687" i="15"/>
  <c r="I1688" i="15"/>
  <c r="I1689" i="15"/>
  <c r="I1690" i="15"/>
  <c r="I1691" i="15"/>
  <c r="I1692" i="15"/>
  <c r="I1693" i="15"/>
  <c r="I1694" i="15"/>
  <c r="I1695" i="15"/>
  <c r="I1696" i="15"/>
  <c r="I1697" i="15"/>
  <c r="I1698" i="15"/>
  <c r="I1699" i="15"/>
  <c r="I1700" i="15"/>
  <c r="I1701" i="15"/>
  <c r="I1702" i="15"/>
  <c r="I1703" i="15"/>
  <c r="I1704" i="15"/>
  <c r="I1705" i="15"/>
  <c r="I1706" i="15"/>
  <c r="I1707" i="15"/>
  <c r="I1708" i="15"/>
  <c r="I1709" i="15"/>
  <c r="I1710" i="15"/>
  <c r="I1711" i="15"/>
  <c r="I1712" i="15"/>
  <c r="I1713" i="15"/>
  <c r="I1714" i="15"/>
  <c r="I1715" i="15"/>
  <c r="I1716" i="15"/>
  <c r="I1717" i="15"/>
  <c r="I1718" i="15"/>
  <c r="I1719" i="15"/>
  <c r="I1720" i="15"/>
  <c r="I1721" i="15"/>
  <c r="I1722" i="15"/>
  <c r="I1723" i="15"/>
  <c r="I1724" i="15"/>
  <c r="I1725" i="15"/>
  <c r="I1726" i="15"/>
  <c r="I1727" i="15"/>
  <c r="I1728" i="15"/>
  <c r="I1729" i="15"/>
  <c r="I1730" i="15"/>
  <c r="I1731" i="15"/>
  <c r="I1732" i="15"/>
  <c r="I1733" i="15"/>
  <c r="I1734" i="15"/>
  <c r="I1735" i="15"/>
  <c r="I1736" i="15"/>
  <c r="I1737" i="15"/>
  <c r="I1738" i="15"/>
  <c r="I1739" i="15"/>
  <c r="I1740" i="15"/>
  <c r="I1741" i="15"/>
  <c r="I1742" i="15"/>
  <c r="I1743" i="15"/>
  <c r="I1744" i="15"/>
  <c r="I1745" i="15"/>
  <c r="I1746" i="15"/>
  <c r="I1747" i="15"/>
  <c r="I1748" i="15"/>
  <c r="I1749" i="15"/>
  <c r="I1750" i="15"/>
  <c r="I1751" i="15"/>
  <c r="I1752" i="15"/>
  <c r="I1753" i="15"/>
  <c r="I1754" i="15"/>
  <c r="I1755" i="15"/>
  <c r="I1756" i="15"/>
  <c r="I1757" i="15"/>
  <c r="I1758" i="15"/>
  <c r="I1759" i="15"/>
  <c r="I1760" i="15"/>
  <c r="I1761" i="15"/>
  <c r="I1762" i="15"/>
  <c r="I1763" i="15"/>
  <c r="I1764" i="15"/>
  <c r="I1765" i="15"/>
  <c r="I1766" i="15"/>
  <c r="I1767" i="15"/>
  <c r="I1768" i="15"/>
  <c r="I1769" i="15"/>
  <c r="I1770" i="15"/>
  <c r="I1771" i="15"/>
  <c r="I1772" i="15"/>
  <c r="I1773" i="15"/>
  <c r="I1774" i="15"/>
  <c r="I1775" i="15"/>
  <c r="I1776" i="15"/>
  <c r="I1777" i="15"/>
  <c r="I1778" i="15"/>
  <c r="I1779" i="15"/>
  <c r="I1780" i="15"/>
  <c r="I1781" i="15"/>
  <c r="I1782" i="15"/>
  <c r="I1783" i="15"/>
  <c r="I1784" i="15"/>
  <c r="I1785" i="15"/>
  <c r="I1786" i="15"/>
  <c r="I1787" i="15"/>
  <c r="I1788" i="15"/>
  <c r="I1789" i="15"/>
  <c r="I1790" i="15"/>
  <c r="I1791" i="15"/>
  <c r="I1792" i="15"/>
  <c r="I1793" i="15"/>
  <c r="I1794" i="15"/>
  <c r="I1795" i="15"/>
  <c r="I1796" i="15"/>
  <c r="I1797" i="15"/>
  <c r="I1798" i="15"/>
  <c r="I1799" i="15"/>
  <c r="I1800" i="15"/>
  <c r="I1801" i="15"/>
  <c r="I1802" i="15"/>
  <c r="I1803" i="15"/>
  <c r="I1804" i="15"/>
  <c r="I1805" i="15"/>
  <c r="I1806" i="15"/>
  <c r="I1807" i="15"/>
  <c r="I1808" i="15"/>
  <c r="I1809" i="15"/>
  <c r="I1810" i="15"/>
  <c r="I1811" i="15"/>
  <c r="I1812" i="15"/>
  <c r="I1813" i="15"/>
  <c r="I1814" i="15"/>
  <c r="I1815" i="15"/>
  <c r="I1816" i="15"/>
  <c r="I1817" i="15"/>
  <c r="I1818" i="15"/>
  <c r="I1819" i="15"/>
  <c r="I1820" i="15"/>
  <c r="I1821" i="15"/>
  <c r="I1822" i="15"/>
  <c r="I1823" i="15"/>
  <c r="I1824" i="15"/>
  <c r="I1825" i="15"/>
  <c r="I1826" i="15"/>
  <c r="I1827" i="15"/>
  <c r="I1828" i="15"/>
  <c r="I1829" i="15"/>
  <c r="I1830" i="15"/>
  <c r="I1831" i="15"/>
  <c r="I1832" i="15"/>
  <c r="I1833" i="15"/>
  <c r="I1834" i="15"/>
  <c r="I1835" i="15"/>
  <c r="I1836" i="15"/>
  <c r="I1837" i="15"/>
  <c r="I1838" i="15"/>
  <c r="I1839" i="15"/>
  <c r="I1840" i="15"/>
  <c r="I1841" i="15"/>
  <c r="I1842" i="15"/>
  <c r="I1843" i="15"/>
  <c r="I1844" i="15"/>
  <c r="I1845" i="15"/>
  <c r="I1846" i="15"/>
  <c r="I1847" i="15"/>
  <c r="I1848" i="15"/>
  <c r="I1849" i="15"/>
  <c r="I1850" i="15"/>
  <c r="I1851" i="15"/>
  <c r="I1852" i="15"/>
  <c r="I1853" i="15"/>
  <c r="I1854" i="15"/>
  <c r="I1855" i="15"/>
  <c r="I1856" i="15"/>
  <c r="I1857" i="15"/>
  <c r="I1858" i="15"/>
  <c r="I1859" i="15"/>
  <c r="I1860" i="15"/>
  <c r="I1861" i="15"/>
  <c r="I1862" i="15"/>
  <c r="I1863" i="15"/>
  <c r="I1864" i="15"/>
  <c r="I1865" i="15"/>
  <c r="I1866" i="15"/>
  <c r="I1867" i="15"/>
  <c r="I1868" i="15"/>
  <c r="I1869" i="15"/>
  <c r="I1870" i="15"/>
  <c r="I1871" i="15"/>
  <c r="I1872" i="15"/>
  <c r="I1873" i="15"/>
  <c r="I1874" i="15"/>
  <c r="I1875" i="15"/>
  <c r="I1876" i="15"/>
  <c r="I1877" i="15"/>
  <c r="I1878" i="15"/>
  <c r="I1879" i="15"/>
  <c r="I1880" i="15"/>
  <c r="I1881" i="15"/>
  <c r="I1882" i="15"/>
  <c r="I1883" i="15"/>
  <c r="I1884" i="15"/>
  <c r="I1885" i="15"/>
  <c r="I1886" i="15"/>
  <c r="I1887" i="15"/>
  <c r="I1888" i="15"/>
  <c r="I1889" i="15"/>
  <c r="I1890" i="15"/>
  <c r="I1891" i="15"/>
  <c r="I1892" i="15"/>
  <c r="I1893" i="15"/>
  <c r="I1894" i="15"/>
  <c r="I1895" i="15"/>
  <c r="I1896" i="15"/>
  <c r="I1897" i="15"/>
  <c r="I1898" i="15"/>
  <c r="I1899" i="15"/>
  <c r="I1900" i="15"/>
  <c r="I1901" i="15"/>
  <c r="I1902" i="15"/>
  <c r="I1903" i="15"/>
  <c r="I1904" i="15"/>
  <c r="I1905" i="15"/>
  <c r="I1906" i="15"/>
  <c r="I1907" i="15"/>
  <c r="I1908" i="15"/>
  <c r="I1909" i="15"/>
  <c r="I1910" i="15"/>
  <c r="I1911" i="15"/>
  <c r="I1912" i="15"/>
  <c r="I1913" i="15"/>
  <c r="I1914" i="15"/>
  <c r="I1915" i="15"/>
  <c r="I1916" i="15"/>
  <c r="I1917" i="15"/>
  <c r="I1918" i="15"/>
  <c r="I1919" i="15"/>
  <c r="I1920" i="15"/>
  <c r="I1921" i="15"/>
  <c r="I1922" i="15"/>
  <c r="I1923" i="15"/>
  <c r="I1924" i="15"/>
  <c r="I1925" i="15"/>
  <c r="I1926" i="15"/>
  <c r="I1927" i="15"/>
  <c r="I1928" i="15"/>
  <c r="I1929" i="15"/>
  <c r="I1930" i="15"/>
  <c r="I1931" i="15"/>
  <c r="I1932" i="15"/>
  <c r="I1933" i="15"/>
  <c r="I1934" i="15"/>
  <c r="I1935" i="15"/>
  <c r="I1936" i="15"/>
  <c r="I1937" i="15"/>
  <c r="I1938" i="15"/>
  <c r="I1939" i="15"/>
  <c r="I1940" i="15"/>
  <c r="I1941" i="15"/>
  <c r="I1942" i="15"/>
  <c r="I1943" i="15"/>
  <c r="I1944" i="15"/>
  <c r="I1945" i="15"/>
  <c r="I1946" i="15"/>
  <c r="I1947" i="15"/>
  <c r="I1948" i="15"/>
  <c r="I1949" i="15"/>
  <c r="I1950" i="15"/>
  <c r="I1951" i="15"/>
  <c r="I1952" i="15"/>
  <c r="I1953" i="15"/>
  <c r="I1954" i="15"/>
  <c r="I1955" i="15"/>
  <c r="I1956" i="15"/>
  <c r="I1957" i="15"/>
  <c r="I1958" i="15"/>
  <c r="I1959" i="15"/>
  <c r="I1960" i="15"/>
  <c r="I1961" i="15"/>
  <c r="I1962" i="15"/>
  <c r="I1963" i="15"/>
  <c r="I1964" i="15"/>
  <c r="I1965" i="15"/>
  <c r="I1966" i="15"/>
  <c r="I1967" i="15"/>
  <c r="I1968" i="15"/>
  <c r="I1969" i="15"/>
  <c r="I1970" i="15"/>
  <c r="I1971" i="15"/>
  <c r="I1972" i="15"/>
  <c r="I1973" i="15"/>
  <c r="I1974" i="15"/>
  <c r="I1975" i="15"/>
  <c r="I1976" i="15"/>
  <c r="I1977" i="15"/>
  <c r="I1978" i="15"/>
  <c r="I1979" i="15"/>
  <c r="I1980" i="15"/>
  <c r="I1981" i="15"/>
  <c r="I1982" i="15"/>
  <c r="I1983" i="15"/>
  <c r="I1984" i="15"/>
  <c r="I1985" i="15"/>
  <c r="I1986" i="15"/>
  <c r="I1987" i="15"/>
  <c r="I1988" i="15"/>
  <c r="I1989" i="15"/>
  <c r="I1990" i="15"/>
  <c r="I1991" i="15"/>
  <c r="I1992" i="15"/>
  <c r="I1993" i="15"/>
  <c r="I1994" i="15"/>
  <c r="I1995" i="15"/>
  <c r="I1996" i="15"/>
  <c r="I1997" i="15"/>
  <c r="I1998" i="15"/>
  <c r="I1999" i="15"/>
  <c r="I2000" i="15"/>
  <c r="I2001" i="15"/>
  <c r="I2002" i="15"/>
  <c r="F5" i="15"/>
  <c r="I5" i="15" s="1"/>
  <c r="F6" i="15"/>
  <c r="I6" i="15" s="1"/>
  <c r="F7" i="15"/>
  <c r="I7" i="15" s="1"/>
  <c r="F8" i="15"/>
  <c r="I8" i="15" s="1"/>
  <c r="F9" i="15"/>
  <c r="I9" i="15" s="1"/>
  <c r="F10" i="15"/>
  <c r="I10" i="15" s="1"/>
  <c r="F11" i="15"/>
  <c r="I11" i="15" s="1"/>
  <c r="F12" i="15"/>
  <c r="F13" i="15"/>
  <c r="F14" i="15"/>
  <c r="I14" i="15" s="1"/>
  <c r="F15" i="15"/>
  <c r="I15" i="15" s="1"/>
  <c r="F16" i="15"/>
  <c r="I16" i="15" s="1"/>
  <c r="F17" i="15"/>
  <c r="F18" i="15"/>
  <c r="F19" i="15"/>
  <c r="I19" i="15" s="1"/>
  <c r="F20" i="15"/>
  <c r="I20" i="15" s="1"/>
  <c r="F21" i="15"/>
  <c r="I21" i="15" s="1"/>
  <c r="F22" i="15"/>
  <c r="I22" i="15" s="1"/>
  <c r="F23" i="15"/>
  <c r="I23" i="15" s="1"/>
  <c r="F24" i="15"/>
  <c r="I24" i="15" s="1"/>
  <c r="F25" i="15"/>
  <c r="I25" i="15" s="1"/>
  <c r="F26" i="15"/>
  <c r="I26" i="15" s="1"/>
  <c r="F27" i="15"/>
  <c r="I27" i="15" s="1"/>
  <c r="F28" i="15"/>
  <c r="F29" i="15"/>
  <c r="F30" i="15"/>
  <c r="I30" i="15" s="1"/>
  <c r="F31" i="15"/>
  <c r="I31" i="15" s="1"/>
  <c r="F32" i="15"/>
  <c r="I32" i="15" s="1"/>
  <c r="F33" i="15"/>
  <c r="F34" i="15"/>
  <c r="F35" i="15"/>
  <c r="I35" i="15" s="1"/>
  <c r="F36" i="15"/>
  <c r="I36" i="15" s="1"/>
  <c r="F37" i="15"/>
  <c r="I37" i="15" s="1"/>
  <c r="F38" i="15"/>
  <c r="I38" i="15" s="1"/>
  <c r="F39" i="15"/>
  <c r="I39" i="15" s="1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79" i="15"/>
  <c r="F80" i="15"/>
  <c r="F81" i="15"/>
  <c r="F82" i="15"/>
  <c r="F83" i="15"/>
  <c r="F84" i="15"/>
  <c r="F85" i="15"/>
  <c r="F86" i="15"/>
  <c r="F87" i="15"/>
  <c r="F88" i="15"/>
  <c r="F89" i="15"/>
  <c r="F90" i="15"/>
  <c r="F91" i="15"/>
  <c r="F92" i="15"/>
  <c r="F93" i="15"/>
  <c r="F94" i="15"/>
  <c r="F95" i="15"/>
  <c r="F96" i="15"/>
  <c r="F97" i="15"/>
  <c r="F98" i="15"/>
  <c r="F99" i="15"/>
  <c r="F100" i="15"/>
  <c r="F101" i="15"/>
  <c r="F102" i="15"/>
  <c r="F103" i="15"/>
  <c r="F104" i="15"/>
  <c r="F105" i="15"/>
  <c r="F106" i="15"/>
  <c r="F107" i="15"/>
  <c r="F108" i="15"/>
  <c r="F109" i="15"/>
  <c r="F110" i="15"/>
  <c r="F111" i="15"/>
  <c r="F112" i="15"/>
  <c r="F113" i="15"/>
  <c r="F114" i="15"/>
  <c r="F115" i="15"/>
  <c r="F116" i="15"/>
  <c r="F117" i="15"/>
  <c r="F118" i="15"/>
  <c r="F119" i="15"/>
  <c r="F120" i="15"/>
  <c r="F121" i="15"/>
  <c r="F122" i="15"/>
  <c r="F123" i="15"/>
  <c r="F124" i="15"/>
  <c r="F125" i="15"/>
  <c r="F126" i="15"/>
  <c r="F127" i="15"/>
  <c r="F128" i="15"/>
  <c r="F129" i="15"/>
  <c r="F130" i="15"/>
  <c r="F131" i="15"/>
  <c r="F132" i="15"/>
  <c r="F133" i="15"/>
  <c r="F134" i="15"/>
  <c r="F135" i="15"/>
  <c r="F136" i="15"/>
  <c r="F137" i="15"/>
  <c r="F138" i="15"/>
  <c r="F139" i="15"/>
  <c r="F140" i="15"/>
  <c r="F141" i="15"/>
  <c r="F142" i="15"/>
  <c r="F143" i="15"/>
  <c r="F144" i="15"/>
  <c r="F145" i="15"/>
  <c r="F146" i="15"/>
  <c r="F147" i="15"/>
  <c r="F148" i="15"/>
  <c r="F149" i="15"/>
  <c r="F150" i="15"/>
  <c r="F151" i="15"/>
  <c r="F152" i="15"/>
  <c r="F153" i="15"/>
  <c r="F154" i="15"/>
  <c r="F155" i="15"/>
  <c r="F156" i="15"/>
  <c r="F157" i="15"/>
  <c r="F158" i="15"/>
  <c r="F159" i="15"/>
  <c r="F160" i="15"/>
  <c r="F161" i="15"/>
  <c r="F162" i="15"/>
  <c r="F163" i="15"/>
  <c r="F164" i="15"/>
  <c r="F165" i="15"/>
  <c r="F166" i="15"/>
  <c r="F167" i="15"/>
  <c r="F168" i="15"/>
  <c r="F169" i="15"/>
  <c r="F170" i="15"/>
  <c r="F171" i="15"/>
  <c r="F172" i="15"/>
  <c r="F173" i="15"/>
  <c r="F174" i="15"/>
  <c r="F175" i="15"/>
  <c r="F176" i="15"/>
  <c r="F177" i="15"/>
  <c r="F178" i="15"/>
  <c r="F179" i="15"/>
  <c r="F180" i="15"/>
  <c r="F181" i="15"/>
  <c r="F182" i="15"/>
  <c r="F183" i="15"/>
  <c r="F184" i="15"/>
  <c r="F185" i="15"/>
  <c r="F186" i="15"/>
  <c r="F187" i="15"/>
  <c r="F188" i="15"/>
  <c r="F189" i="15"/>
  <c r="F190" i="15"/>
  <c r="F191" i="15"/>
  <c r="F192" i="15"/>
  <c r="F193" i="15"/>
  <c r="F194" i="15"/>
  <c r="F195" i="15"/>
  <c r="F196" i="15"/>
  <c r="F197" i="15"/>
  <c r="F198" i="15"/>
  <c r="F199" i="15"/>
  <c r="F200" i="15"/>
  <c r="F201" i="15"/>
  <c r="F202" i="15"/>
  <c r="F203" i="15"/>
  <c r="F204" i="15"/>
  <c r="F205" i="15"/>
  <c r="F206" i="15"/>
  <c r="F207" i="15"/>
  <c r="F208" i="15"/>
  <c r="F209" i="15"/>
  <c r="F210" i="15"/>
  <c r="F211" i="15"/>
  <c r="F212" i="15"/>
  <c r="F213" i="15"/>
  <c r="F214" i="15"/>
  <c r="F215" i="15"/>
  <c r="F216" i="15"/>
  <c r="F217" i="15"/>
  <c r="F218" i="15"/>
  <c r="F219" i="15"/>
  <c r="F220" i="15"/>
  <c r="F221" i="15"/>
  <c r="F222" i="15"/>
  <c r="F223" i="15"/>
  <c r="F224" i="15"/>
  <c r="F225" i="15"/>
  <c r="F226" i="15"/>
  <c r="F227" i="15"/>
  <c r="F228" i="15"/>
  <c r="F229" i="15"/>
  <c r="F230" i="15"/>
  <c r="F231" i="15"/>
  <c r="F232" i="15"/>
  <c r="F233" i="15"/>
  <c r="F234" i="15"/>
  <c r="F235" i="15"/>
  <c r="F236" i="15"/>
  <c r="F237" i="15"/>
  <c r="F238" i="15"/>
  <c r="F239" i="15"/>
  <c r="F240" i="15"/>
  <c r="F241" i="15"/>
  <c r="F242" i="15"/>
  <c r="F243" i="15"/>
  <c r="F244" i="15"/>
  <c r="F245" i="15"/>
  <c r="F246" i="15"/>
  <c r="F247" i="15"/>
  <c r="F248" i="15"/>
  <c r="F249" i="15"/>
  <c r="F250" i="15"/>
  <c r="F251" i="15"/>
  <c r="F252" i="15"/>
  <c r="F253" i="15"/>
  <c r="F254" i="15"/>
  <c r="F255" i="15"/>
  <c r="F256" i="15"/>
  <c r="F257" i="15"/>
  <c r="F258" i="15"/>
  <c r="F259" i="15"/>
  <c r="F260" i="15"/>
  <c r="F261" i="15"/>
  <c r="F262" i="15"/>
  <c r="F263" i="15"/>
  <c r="F264" i="15"/>
  <c r="F265" i="15"/>
  <c r="F266" i="15"/>
  <c r="F267" i="15"/>
  <c r="F268" i="15"/>
  <c r="F269" i="15"/>
  <c r="F270" i="15"/>
  <c r="F271" i="15"/>
  <c r="F272" i="15"/>
  <c r="F273" i="15"/>
  <c r="F274" i="15"/>
  <c r="F275" i="15"/>
  <c r="F276" i="15"/>
  <c r="F277" i="15"/>
  <c r="F278" i="15"/>
  <c r="F279" i="15"/>
  <c r="F280" i="15"/>
  <c r="F281" i="15"/>
  <c r="F282" i="15"/>
  <c r="F283" i="15"/>
  <c r="F284" i="15"/>
  <c r="F285" i="15"/>
  <c r="F286" i="15"/>
  <c r="F287" i="15"/>
  <c r="F288" i="15"/>
  <c r="F289" i="15"/>
  <c r="F290" i="15"/>
  <c r="F291" i="15"/>
  <c r="F292" i="15"/>
  <c r="F293" i="15"/>
  <c r="F294" i="15"/>
  <c r="F295" i="15"/>
  <c r="F296" i="15"/>
  <c r="F297" i="15"/>
  <c r="F298" i="15"/>
  <c r="F299" i="15"/>
  <c r="F300" i="15"/>
  <c r="F301" i="15"/>
  <c r="F302" i="15"/>
  <c r="F303" i="15"/>
  <c r="F304" i="15"/>
  <c r="F305" i="15"/>
  <c r="F306" i="15"/>
  <c r="F307" i="15"/>
  <c r="F308" i="15"/>
  <c r="F309" i="15"/>
  <c r="F310" i="15"/>
  <c r="F311" i="15"/>
  <c r="F312" i="15"/>
  <c r="F313" i="15"/>
  <c r="F314" i="15"/>
  <c r="F315" i="15"/>
  <c r="F316" i="15"/>
  <c r="F317" i="15"/>
  <c r="F318" i="15"/>
  <c r="F319" i="15"/>
  <c r="F320" i="15"/>
  <c r="F321" i="15"/>
  <c r="F322" i="15"/>
  <c r="F323" i="15"/>
  <c r="F324" i="15"/>
  <c r="F325" i="15"/>
  <c r="F326" i="15"/>
  <c r="F327" i="15"/>
  <c r="F328" i="15"/>
  <c r="F329" i="15"/>
  <c r="F330" i="15"/>
  <c r="F331" i="15"/>
  <c r="F332" i="15"/>
  <c r="F333" i="15"/>
  <c r="F334" i="15"/>
  <c r="F335" i="15"/>
  <c r="F336" i="15"/>
  <c r="F337" i="15"/>
  <c r="F338" i="15"/>
  <c r="F339" i="15"/>
  <c r="F340" i="15"/>
  <c r="F341" i="15"/>
  <c r="F342" i="15"/>
  <c r="F343" i="15"/>
  <c r="F344" i="15"/>
  <c r="F345" i="15"/>
  <c r="F346" i="15"/>
  <c r="F347" i="15"/>
  <c r="F348" i="15"/>
  <c r="F349" i="15"/>
  <c r="F350" i="15"/>
  <c r="F351" i="15"/>
  <c r="F352" i="15"/>
  <c r="F353" i="15"/>
  <c r="F354" i="15"/>
  <c r="F355" i="15"/>
  <c r="F356" i="15"/>
  <c r="F357" i="15"/>
  <c r="F358" i="15"/>
  <c r="F359" i="15"/>
  <c r="F360" i="15"/>
  <c r="F361" i="15"/>
  <c r="F362" i="15"/>
  <c r="F363" i="15"/>
  <c r="F364" i="15"/>
  <c r="F365" i="15"/>
  <c r="F366" i="15"/>
  <c r="F367" i="15"/>
  <c r="F368" i="15"/>
  <c r="F369" i="15"/>
  <c r="F370" i="15"/>
  <c r="F371" i="15"/>
  <c r="F372" i="15"/>
  <c r="F373" i="15"/>
  <c r="F374" i="15"/>
  <c r="F375" i="15"/>
  <c r="F376" i="15"/>
  <c r="F377" i="15"/>
  <c r="F378" i="15"/>
  <c r="F379" i="15"/>
  <c r="F380" i="15"/>
  <c r="F381" i="15"/>
  <c r="F382" i="15"/>
  <c r="F383" i="15"/>
  <c r="F384" i="15"/>
  <c r="F385" i="15"/>
  <c r="F386" i="15"/>
  <c r="F387" i="15"/>
  <c r="F388" i="15"/>
  <c r="F389" i="15"/>
  <c r="F390" i="15"/>
  <c r="F391" i="15"/>
  <c r="F392" i="15"/>
  <c r="F393" i="15"/>
  <c r="F394" i="15"/>
  <c r="F395" i="15"/>
  <c r="F396" i="15"/>
  <c r="F397" i="15"/>
  <c r="F398" i="15"/>
  <c r="F399" i="15"/>
  <c r="F400" i="15"/>
  <c r="F401" i="15"/>
  <c r="F402" i="15"/>
  <c r="F403" i="15"/>
  <c r="F404" i="15"/>
  <c r="F405" i="15"/>
  <c r="F406" i="15"/>
  <c r="F407" i="15"/>
  <c r="F408" i="15"/>
  <c r="F409" i="15"/>
  <c r="F410" i="15"/>
  <c r="F411" i="15"/>
  <c r="F412" i="15"/>
  <c r="F413" i="15"/>
  <c r="F414" i="15"/>
  <c r="F415" i="15"/>
  <c r="F416" i="15"/>
  <c r="F417" i="15"/>
  <c r="F418" i="15"/>
  <c r="F419" i="15"/>
  <c r="F420" i="15"/>
  <c r="F421" i="15"/>
  <c r="F422" i="15"/>
  <c r="F423" i="15"/>
  <c r="F424" i="15"/>
  <c r="F425" i="15"/>
  <c r="F426" i="15"/>
  <c r="F427" i="15"/>
  <c r="F428" i="15"/>
  <c r="F429" i="15"/>
  <c r="F430" i="15"/>
  <c r="F431" i="15"/>
  <c r="F432" i="15"/>
  <c r="F433" i="15"/>
  <c r="F434" i="15"/>
  <c r="F435" i="15"/>
  <c r="F436" i="15"/>
  <c r="F437" i="15"/>
  <c r="F438" i="15"/>
  <c r="F439" i="15"/>
  <c r="F440" i="15"/>
  <c r="F441" i="15"/>
  <c r="F442" i="15"/>
  <c r="F443" i="15"/>
  <c r="F444" i="15"/>
  <c r="F445" i="15"/>
  <c r="F446" i="15"/>
  <c r="F447" i="15"/>
  <c r="F448" i="15"/>
  <c r="F449" i="15"/>
  <c r="F450" i="15"/>
  <c r="F451" i="15"/>
  <c r="F452" i="15"/>
  <c r="F453" i="15"/>
  <c r="F454" i="15"/>
  <c r="F455" i="15"/>
  <c r="F456" i="15"/>
  <c r="F457" i="15"/>
  <c r="F458" i="15"/>
  <c r="F459" i="15"/>
  <c r="F460" i="15"/>
  <c r="F461" i="15"/>
  <c r="F462" i="15"/>
  <c r="F463" i="15"/>
  <c r="F464" i="15"/>
  <c r="F465" i="15"/>
  <c r="F466" i="15"/>
  <c r="F467" i="15"/>
  <c r="F468" i="15"/>
  <c r="F469" i="15"/>
  <c r="F470" i="15"/>
  <c r="F471" i="15"/>
  <c r="F472" i="15"/>
  <c r="F473" i="15"/>
  <c r="F474" i="15"/>
  <c r="F475" i="15"/>
  <c r="F476" i="15"/>
  <c r="F477" i="15"/>
  <c r="F478" i="15"/>
  <c r="F479" i="15"/>
  <c r="F480" i="15"/>
  <c r="F481" i="15"/>
  <c r="F482" i="15"/>
  <c r="F483" i="15"/>
  <c r="F484" i="15"/>
  <c r="F485" i="15"/>
  <c r="F486" i="15"/>
  <c r="F487" i="15"/>
  <c r="F488" i="15"/>
  <c r="F489" i="15"/>
  <c r="F490" i="15"/>
  <c r="F491" i="15"/>
  <c r="F492" i="15"/>
  <c r="F493" i="15"/>
  <c r="F494" i="15"/>
  <c r="F495" i="15"/>
  <c r="F496" i="15"/>
  <c r="F497" i="15"/>
  <c r="F498" i="15"/>
  <c r="F499" i="15"/>
  <c r="F500" i="15"/>
  <c r="F501" i="15"/>
  <c r="F502" i="15"/>
  <c r="F503" i="15"/>
  <c r="F504" i="15"/>
  <c r="F505" i="15"/>
  <c r="F506" i="15"/>
  <c r="F507" i="15"/>
  <c r="F508" i="15"/>
  <c r="F509" i="15"/>
  <c r="F510" i="15"/>
  <c r="F511" i="15"/>
  <c r="F512" i="15"/>
  <c r="F513" i="15"/>
  <c r="F514" i="15"/>
  <c r="F515" i="15"/>
  <c r="F516" i="15"/>
  <c r="F517" i="15"/>
  <c r="F518" i="15"/>
  <c r="F519" i="15"/>
  <c r="F520" i="15"/>
  <c r="F521" i="15"/>
  <c r="F522" i="15"/>
  <c r="F523" i="15"/>
  <c r="F524" i="15"/>
  <c r="F525" i="15"/>
  <c r="F526" i="15"/>
  <c r="F527" i="15"/>
  <c r="F528" i="15"/>
  <c r="F529" i="15"/>
  <c r="F530" i="15"/>
  <c r="F531" i="15"/>
  <c r="F532" i="15"/>
  <c r="F533" i="15"/>
  <c r="F534" i="15"/>
  <c r="F535" i="15"/>
  <c r="F536" i="15"/>
  <c r="F537" i="15"/>
  <c r="F538" i="15"/>
  <c r="F539" i="15"/>
  <c r="F540" i="15"/>
  <c r="F541" i="15"/>
  <c r="F542" i="15"/>
  <c r="F543" i="15"/>
  <c r="F544" i="15"/>
  <c r="F545" i="15"/>
  <c r="F546" i="15"/>
  <c r="F547" i="15"/>
  <c r="F548" i="15"/>
  <c r="F549" i="15"/>
  <c r="F550" i="15"/>
  <c r="F551" i="15"/>
  <c r="F552" i="15"/>
  <c r="F553" i="15"/>
  <c r="F554" i="15"/>
  <c r="F555" i="15"/>
  <c r="F556" i="15"/>
  <c r="F557" i="15"/>
  <c r="F558" i="15"/>
  <c r="F559" i="15"/>
  <c r="F560" i="15"/>
  <c r="F561" i="15"/>
  <c r="F562" i="15"/>
  <c r="F563" i="15"/>
  <c r="F564" i="15"/>
  <c r="F565" i="15"/>
  <c r="F566" i="15"/>
  <c r="F567" i="15"/>
  <c r="F568" i="15"/>
  <c r="F569" i="15"/>
  <c r="F570" i="15"/>
  <c r="F571" i="15"/>
  <c r="F572" i="15"/>
  <c r="F573" i="15"/>
  <c r="F574" i="15"/>
  <c r="F575" i="15"/>
  <c r="F576" i="15"/>
  <c r="F577" i="15"/>
  <c r="F578" i="15"/>
  <c r="F579" i="15"/>
  <c r="F580" i="15"/>
  <c r="F581" i="15"/>
  <c r="F582" i="15"/>
  <c r="F583" i="15"/>
  <c r="F584" i="15"/>
  <c r="F585" i="15"/>
  <c r="F586" i="15"/>
  <c r="F587" i="15"/>
  <c r="F588" i="15"/>
  <c r="F589" i="15"/>
  <c r="F590" i="15"/>
  <c r="F591" i="15"/>
  <c r="F592" i="15"/>
  <c r="F593" i="15"/>
  <c r="F594" i="15"/>
  <c r="F595" i="15"/>
  <c r="F596" i="15"/>
  <c r="F597" i="15"/>
  <c r="F598" i="15"/>
  <c r="F599" i="15"/>
  <c r="F600" i="15"/>
  <c r="F601" i="15"/>
  <c r="F602" i="15"/>
  <c r="F603" i="15"/>
  <c r="F604" i="15"/>
  <c r="F605" i="15"/>
  <c r="F606" i="15"/>
  <c r="F607" i="15"/>
  <c r="F608" i="15"/>
  <c r="F609" i="15"/>
  <c r="F610" i="15"/>
  <c r="F611" i="15"/>
  <c r="F612" i="15"/>
  <c r="F613" i="15"/>
  <c r="F614" i="15"/>
  <c r="F615" i="15"/>
  <c r="F616" i="15"/>
  <c r="F617" i="15"/>
  <c r="F618" i="15"/>
  <c r="F619" i="15"/>
  <c r="F620" i="15"/>
  <c r="F621" i="15"/>
  <c r="F622" i="15"/>
  <c r="F623" i="15"/>
  <c r="F624" i="15"/>
  <c r="F625" i="15"/>
  <c r="F626" i="15"/>
  <c r="F627" i="15"/>
  <c r="F628" i="15"/>
  <c r="F629" i="15"/>
  <c r="F630" i="15"/>
  <c r="F631" i="15"/>
  <c r="F632" i="15"/>
  <c r="F633" i="15"/>
  <c r="F634" i="15"/>
  <c r="F635" i="15"/>
  <c r="F636" i="15"/>
  <c r="F637" i="15"/>
  <c r="F638" i="15"/>
  <c r="F639" i="15"/>
  <c r="F640" i="15"/>
  <c r="F641" i="15"/>
  <c r="F642" i="15"/>
  <c r="F643" i="15"/>
  <c r="F644" i="15"/>
  <c r="F645" i="15"/>
  <c r="F646" i="15"/>
  <c r="F647" i="15"/>
  <c r="F648" i="15"/>
  <c r="F649" i="15"/>
  <c r="F650" i="15"/>
  <c r="F651" i="15"/>
  <c r="F652" i="15"/>
  <c r="F653" i="15"/>
  <c r="F654" i="15"/>
  <c r="F655" i="15"/>
  <c r="F656" i="15"/>
  <c r="F657" i="15"/>
  <c r="F658" i="15"/>
  <c r="F659" i="15"/>
  <c r="F660" i="15"/>
  <c r="F661" i="15"/>
  <c r="F662" i="15"/>
  <c r="F663" i="15"/>
  <c r="F664" i="15"/>
  <c r="F665" i="15"/>
  <c r="F666" i="15"/>
  <c r="F667" i="15"/>
  <c r="F668" i="15"/>
  <c r="F669" i="15"/>
  <c r="F670" i="15"/>
  <c r="F671" i="15"/>
  <c r="F672" i="15"/>
  <c r="F673" i="15"/>
  <c r="F674" i="15"/>
  <c r="F675" i="15"/>
  <c r="F676" i="15"/>
  <c r="F677" i="15"/>
  <c r="F678" i="15"/>
  <c r="F679" i="15"/>
  <c r="F680" i="15"/>
  <c r="F681" i="15"/>
  <c r="F682" i="15"/>
  <c r="F683" i="15"/>
  <c r="F684" i="15"/>
  <c r="F685" i="15"/>
  <c r="F686" i="15"/>
  <c r="F687" i="15"/>
  <c r="F688" i="15"/>
  <c r="F689" i="15"/>
  <c r="F690" i="15"/>
  <c r="F691" i="15"/>
  <c r="F692" i="15"/>
  <c r="F693" i="15"/>
  <c r="F694" i="15"/>
  <c r="F695" i="15"/>
  <c r="F696" i="15"/>
  <c r="F697" i="15"/>
  <c r="F698" i="15"/>
  <c r="F699" i="15"/>
  <c r="F700" i="15"/>
  <c r="F701" i="15"/>
  <c r="F702" i="15"/>
  <c r="F703" i="15"/>
  <c r="F704" i="15"/>
  <c r="F705" i="15"/>
  <c r="F706" i="15"/>
  <c r="F707" i="15"/>
  <c r="F708" i="15"/>
  <c r="F709" i="15"/>
  <c r="F710" i="15"/>
  <c r="F711" i="15"/>
  <c r="F712" i="15"/>
  <c r="F713" i="15"/>
  <c r="F714" i="15"/>
  <c r="F715" i="15"/>
  <c r="F716" i="15"/>
  <c r="F717" i="15"/>
  <c r="F718" i="15"/>
  <c r="F719" i="15"/>
  <c r="F720" i="15"/>
  <c r="F721" i="15"/>
  <c r="F722" i="15"/>
  <c r="F723" i="15"/>
  <c r="F724" i="15"/>
  <c r="F725" i="15"/>
  <c r="F726" i="15"/>
  <c r="F727" i="15"/>
  <c r="F728" i="15"/>
  <c r="F729" i="15"/>
  <c r="F730" i="15"/>
  <c r="F731" i="15"/>
  <c r="F732" i="15"/>
  <c r="F733" i="15"/>
  <c r="F734" i="15"/>
  <c r="F735" i="15"/>
  <c r="F736" i="15"/>
  <c r="F737" i="15"/>
  <c r="F738" i="15"/>
  <c r="F739" i="15"/>
  <c r="F740" i="15"/>
  <c r="F741" i="15"/>
  <c r="F742" i="15"/>
  <c r="F743" i="15"/>
  <c r="F744" i="15"/>
  <c r="F745" i="15"/>
  <c r="F746" i="15"/>
  <c r="F747" i="15"/>
  <c r="F748" i="15"/>
  <c r="F749" i="15"/>
  <c r="F750" i="15"/>
  <c r="F751" i="15"/>
  <c r="F752" i="15"/>
  <c r="F753" i="15"/>
  <c r="F754" i="15"/>
  <c r="F755" i="15"/>
  <c r="F756" i="15"/>
  <c r="F757" i="15"/>
  <c r="F758" i="15"/>
  <c r="F759" i="15"/>
  <c r="F760" i="15"/>
  <c r="F761" i="15"/>
  <c r="F762" i="15"/>
  <c r="F763" i="15"/>
  <c r="F764" i="15"/>
  <c r="F765" i="15"/>
  <c r="F766" i="15"/>
  <c r="F767" i="15"/>
  <c r="F768" i="15"/>
  <c r="F769" i="15"/>
  <c r="F770" i="15"/>
  <c r="F771" i="15"/>
  <c r="F772" i="15"/>
  <c r="F773" i="15"/>
  <c r="F774" i="15"/>
  <c r="F775" i="15"/>
  <c r="F776" i="15"/>
  <c r="F777" i="15"/>
  <c r="F778" i="15"/>
  <c r="F779" i="15"/>
  <c r="F780" i="15"/>
  <c r="F781" i="15"/>
  <c r="F782" i="15"/>
  <c r="F783" i="15"/>
  <c r="F784" i="15"/>
  <c r="F785" i="15"/>
  <c r="F786" i="15"/>
  <c r="F787" i="15"/>
  <c r="F788" i="15"/>
  <c r="F789" i="15"/>
  <c r="F790" i="15"/>
  <c r="F791" i="15"/>
  <c r="F792" i="15"/>
  <c r="F793" i="15"/>
  <c r="F794" i="15"/>
  <c r="F795" i="15"/>
  <c r="F796" i="15"/>
  <c r="F797" i="15"/>
  <c r="F798" i="15"/>
  <c r="F799" i="15"/>
  <c r="F800" i="15"/>
  <c r="F801" i="15"/>
  <c r="F802" i="15"/>
  <c r="F803" i="15"/>
  <c r="F804" i="15"/>
  <c r="F805" i="15"/>
  <c r="F806" i="15"/>
  <c r="F807" i="15"/>
  <c r="F808" i="15"/>
  <c r="F809" i="15"/>
  <c r="F810" i="15"/>
  <c r="F811" i="15"/>
  <c r="F812" i="15"/>
  <c r="F813" i="15"/>
  <c r="F814" i="15"/>
  <c r="F815" i="15"/>
  <c r="F816" i="15"/>
  <c r="F817" i="15"/>
  <c r="F818" i="15"/>
  <c r="F819" i="15"/>
  <c r="F820" i="15"/>
  <c r="F821" i="15"/>
  <c r="F822" i="15"/>
  <c r="F823" i="15"/>
  <c r="F824" i="15"/>
  <c r="F825" i="15"/>
  <c r="F826" i="15"/>
  <c r="F827" i="15"/>
  <c r="F828" i="15"/>
  <c r="F829" i="15"/>
  <c r="F830" i="15"/>
  <c r="F831" i="15"/>
  <c r="F832" i="15"/>
  <c r="F833" i="15"/>
  <c r="F834" i="15"/>
  <c r="F835" i="15"/>
  <c r="F836" i="15"/>
  <c r="F837" i="15"/>
  <c r="F838" i="15"/>
  <c r="F839" i="15"/>
  <c r="F840" i="15"/>
  <c r="F841" i="15"/>
  <c r="F842" i="15"/>
  <c r="F843" i="15"/>
  <c r="F844" i="15"/>
  <c r="F845" i="15"/>
  <c r="F846" i="15"/>
  <c r="F847" i="15"/>
  <c r="F848" i="15"/>
  <c r="F849" i="15"/>
  <c r="F850" i="15"/>
  <c r="F851" i="15"/>
  <c r="F852" i="15"/>
  <c r="F853" i="15"/>
  <c r="F854" i="15"/>
  <c r="F855" i="15"/>
  <c r="F856" i="15"/>
  <c r="F857" i="15"/>
  <c r="F858" i="15"/>
  <c r="F859" i="15"/>
  <c r="F860" i="15"/>
  <c r="F861" i="15"/>
  <c r="F862" i="15"/>
  <c r="F863" i="15"/>
  <c r="F864" i="15"/>
  <c r="F865" i="15"/>
  <c r="F866" i="15"/>
  <c r="F867" i="15"/>
  <c r="F868" i="15"/>
  <c r="F869" i="15"/>
  <c r="F870" i="15"/>
  <c r="F871" i="15"/>
  <c r="F872" i="15"/>
  <c r="F873" i="15"/>
  <c r="F874" i="15"/>
  <c r="F875" i="15"/>
  <c r="F876" i="15"/>
  <c r="F877" i="15"/>
  <c r="F878" i="15"/>
  <c r="F879" i="15"/>
  <c r="F880" i="15"/>
  <c r="F881" i="15"/>
  <c r="F882" i="15"/>
  <c r="F883" i="15"/>
  <c r="F884" i="15"/>
  <c r="F885" i="15"/>
  <c r="F886" i="15"/>
  <c r="F887" i="15"/>
  <c r="F888" i="15"/>
  <c r="F889" i="15"/>
  <c r="F890" i="15"/>
  <c r="F891" i="15"/>
  <c r="F892" i="15"/>
  <c r="F893" i="15"/>
  <c r="F894" i="15"/>
  <c r="F895" i="15"/>
  <c r="F896" i="15"/>
  <c r="F897" i="15"/>
  <c r="F898" i="15"/>
  <c r="F899" i="15"/>
  <c r="F900" i="15"/>
  <c r="F901" i="15"/>
  <c r="F902" i="15"/>
  <c r="F903" i="15"/>
  <c r="F904" i="15"/>
  <c r="F905" i="15"/>
  <c r="F906" i="15"/>
  <c r="F907" i="15"/>
  <c r="F908" i="15"/>
  <c r="F909" i="15"/>
  <c r="F910" i="15"/>
  <c r="F911" i="15"/>
  <c r="F912" i="15"/>
  <c r="F913" i="15"/>
  <c r="F914" i="15"/>
  <c r="F915" i="15"/>
  <c r="F916" i="15"/>
  <c r="F917" i="15"/>
  <c r="F918" i="15"/>
  <c r="F919" i="15"/>
  <c r="F920" i="15"/>
  <c r="F921" i="15"/>
  <c r="F922" i="15"/>
  <c r="F923" i="15"/>
  <c r="F924" i="15"/>
  <c r="F925" i="15"/>
  <c r="F926" i="15"/>
  <c r="F927" i="15"/>
  <c r="F928" i="15"/>
  <c r="F929" i="15"/>
  <c r="F930" i="15"/>
  <c r="F931" i="15"/>
  <c r="F932" i="15"/>
  <c r="F933" i="15"/>
  <c r="F934" i="15"/>
  <c r="F935" i="15"/>
  <c r="F936" i="15"/>
  <c r="F937" i="15"/>
  <c r="F938" i="15"/>
  <c r="F939" i="15"/>
  <c r="F940" i="15"/>
  <c r="F941" i="15"/>
  <c r="F942" i="15"/>
  <c r="F943" i="15"/>
  <c r="F944" i="15"/>
  <c r="F945" i="15"/>
  <c r="F946" i="15"/>
  <c r="F947" i="15"/>
  <c r="F948" i="15"/>
  <c r="F949" i="15"/>
  <c r="F950" i="15"/>
  <c r="F951" i="15"/>
  <c r="F952" i="15"/>
  <c r="F953" i="15"/>
  <c r="F954" i="15"/>
  <c r="F955" i="15"/>
  <c r="F956" i="15"/>
  <c r="F957" i="15"/>
  <c r="F958" i="15"/>
  <c r="F959" i="15"/>
  <c r="F960" i="15"/>
  <c r="F961" i="15"/>
  <c r="F962" i="15"/>
  <c r="F963" i="15"/>
  <c r="F964" i="15"/>
  <c r="F965" i="15"/>
  <c r="F966" i="15"/>
  <c r="F967" i="15"/>
  <c r="F968" i="15"/>
  <c r="F969" i="15"/>
  <c r="F970" i="15"/>
  <c r="F971" i="15"/>
  <c r="F972" i="15"/>
  <c r="F973" i="15"/>
  <c r="F974" i="15"/>
  <c r="F975" i="15"/>
  <c r="F976" i="15"/>
  <c r="F977" i="15"/>
  <c r="F978" i="15"/>
  <c r="F979" i="15"/>
  <c r="F980" i="15"/>
  <c r="F981" i="15"/>
  <c r="F982" i="15"/>
  <c r="F983" i="15"/>
  <c r="F984" i="15"/>
  <c r="F985" i="15"/>
  <c r="F986" i="15"/>
  <c r="F987" i="15"/>
  <c r="F988" i="15"/>
  <c r="F989" i="15"/>
  <c r="F990" i="15"/>
  <c r="F991" i="15"/>
  <c r="F992" i="15"/>
  <c r="F993" i="15"/>
  <c r="F994" i="15"/>
  <c r="F995" i="15"/>
  <c r="F996" i="15"/>
  <c r="F997" i="15"/>
  <c r="F998" i="15"/>
  <c r="F999" i="15"/>
  <c r="F1000" i="15"/>
  <c r="F1001" i="15"/>
  <c r="F1002" i="15"/>
  <c r="F1003" i="15"/>
  <c r="F1004" i="15"/>
  <c r="F1005" i="15"/>
  <c r="F1006" i="15"/>
  <c r="F1007" i="15"/>
  <c r="F1008" i="15"/>
  <c r="F1009" i="15"/>
  <c r="F1010" i="15"/>
  <c r="F1011" i="15"/>
  <c r="F1012" i="15"/>
  <c r="F1013" i="15"/>
  <c r="F1014" i="15"/>
  <c r="F1015" i="15"/>
  <c r="F1016" i="15"/>
  <c r="F1017" i="15"/>
  <c r="F1018" i="15"/>
  <c r="F1019" i="15"/>
  <c r="F1020" i="15"/>
  <c r="F1021" i="15"/>
  <c r="F1022" i="15"/>
  <c r="F1023" i="15"/>
  <c r="F1024" i="15"/>
  <c r="F1025" i="15"/>
  <c r="F1026" i="15"/>
  <c r="F1027" i="15"/>
  <c r="F1028" i="15"/>
  <c r="F1029" i="15"/>
  <c r="F1030" i="15"/>
  <c r="F1031" i="15"/>
  <c r="F1032" i="15"/>
  <c r="F1033" i="15"/>
  <c r="F1034" i="15"/>
  <c r="F1035" i="15"/>
  <c r="F1036" i="15"/>
  <c r="F1037" i="15"/>
  <c r="F1038" i="15"/>
  <c r="F1039" i="15"/>
  <c r="F1040" i="15"/>
  <c r="F1041" i="15"/>
  <c r="F1042" i="15"/>
  <c r="F1043" i="15"/>
  <c r="F1044" i="15"/>
  <c r="F1045" i="15"/>
  <c r="F1046" i="15"/>
  <c r="F1047" i="15"/>
  <c r="F1048" i="15"/>
  <c r="F1049" i="15"/>
  <c r="F1050" i="15"/>
  <c r="F1051" i="15"/>
  <c r="F1052" i="15"/>
  <c r="F1053" i="15"/>
  <c r="F1054" i="15"/>
  <c r="F1055" i="15"/>
  <c r="F1056" i="15"/>
  <c r="F1057" i="15"/>
  <c r="F1058" i="15"/>
  <c r="F1059" i="15"/>
  <c r="F1060" i="15"/>
  <c r="F1061" i="15"/>
  <c r="F1062" i="15"/>
  <c r="F1063" i="15"/>
  <c r="F1064" i="15"/>
  <c r="F1065" i="15"/>
  <c r="F1066" i="15"/>
  <c r="F1067" i="15"/>
  <c r="F1068" i="15"/>
  <c r="F1069" i="15"/>
  <c r="F1070" i="15"/>
  <c r="F1071" i="15"/>
  <c r="F1072" i="15"/>
  <c r="F1073" i="15"/>
  <c r="F1074" i="15"/>
  <c r="F1075" i="15"/>
  <c r="F1076" i="15"/>
  <c r="F1077" i="15"/>
  <c r="F1078" i="15"/>
  <c r="F1079" i="15"/>
  <c r="F1080" i="15"/>
  <c r="F1081" i="15"/>
  <c r="F1082" i="15"/>
  <c r="F1083" i="15"/>
  <c r="F1084" i="15"/>
  <c r="F1085" i="15"/>
  <c r="F1086" i="15"/>
  <c r="F1087" i="15"/>
  <c r="F1088" i="15"/>
  <c r="F1089" i="15"/>
  <c r="F1090" i="15"/>
  <c r="F1091" i="15"/>
  <c r="F1092" i="15"/>
  <c r="F1093" i="15"/>
  <c r="F1094" i="15"/>
  <c r="F1095" i="15"/>
  <c r="F1096" i="15"/>
  <c r="F1097" i="15"/>
  <c r="F1098" i="15"/>
  <c r="F1099" i="15"/>
  <c r="F1100" i="15"/>
  <c r="F1101" i="15"/>
  <c r="F1102" i="15"/>
  <c r="F1103" i="15"/>
  <c r="F1104" i="15"/>
  <c r="F1105" i="15"/>
  <c r="F1106" i="15"/>
  <c r="F1107" i="15"/>
  <c r="F1108" i="15"/>
  <c r="F1109" i="15"/>
  <c r="F1110" i="15"/>
  <c r="F1111" i="15"/>
  <c r="F1112" i="15"/>
  <c r="F1113" i="15"/>
  <c r="F1114" i="15"/>
  <c r="F1115" i="15"/>
  <c r="F1116" i="15"/>
  <c r="F1117" i="15"/>
  <c r="F1118" i="15"/>
  <c r="F1119" i="15"/>
  <c r="F1120" i="15"/>
  <c r="F1121" i="15"/>
  <c r="F1122" i="15"/>
  <c r="F1123" i="15"/>
  <c r="F1124" i="15"/>
  <c r="F1125" i="15"/>
  <c r="F1126" i="15"/>
  <c r="F1127" i="15"/>
  <c r="F1128" i="15"/>
  <c r="F1129" i="15"/>
  <c r="F1130" i="15"/>
  <c r="F1131" i="15"/>
  <c r="F1132" i="15"/>
  <c r="F1133" i="15"/>
  <c r="F1134" i="15"/>
  <c r="F1135" i="15"/>
  <c r="F1136" i="15"/>
  <c r="F1137" i="15"/>
  <c r="F1138" i="15"/>
  <c r="F1139" i="15"/>
  <c r="F1140" i="15"/>
  <c r="F1141" i="15"/>
  <c r="F1142" i="15"/>
  <c r="F1143" i="15"/>
  <c r="F1144" i="15"/>
  <c r="F1145" i="15"/>
  <c r="F1146" i="15"/>
  <c r="F1147" i="15"/>
  <c r="F1148" i="15"/>
  <c r="F1149" i="15"/>
  <c r="F1150" i="15"/>
  <c r="F1151" i="15"/>
  <c r="F1152" i="15"/>
  <c r="F1153" i="15"/>
  <c r="F1154" i="15"/>
  <c r="F1155" i="15"/>
  <c r="F1156" i="15"/>
  <c r="F1157" i="15"/>
  <c r="F1158" i="15"/>
  <c r="F1159" i="15"/>
  <c r="F1160" i="15"/>
  <c r="F1161" i="15"/>
  <c r="F1162" i="15"/>
  <c r="F1163" i="15"/>
  <c r="F1164" i="15"/>
  <c r="F1165" i="15"/>
  <c r="F1166" i="15"/>
  <c r="F1167" i="15"/>
  <c r="F1168" i="15"/>
  <c r="F1169" i="15"/>
  <c r="F1170" i="15"/>
  <c r="F1171" i="15"/>
  <c r="F1172" i="15"/>
  <c r="F1173" i="15"/>
  <c r="F1174" i="15"/>
  <c r="F1175" i="15"/>
  <c r="F1176" i="15"/>
  <c r="F1177" i="15"/>
  <c r="F1178" i="15"/>
  <c r="F1179" i="15"/>
  <c r="F1180" i="15"/>
  <c r="F1181" i="15"/>
  <c r="F1182" i="15"/>
  <c r="F1183" i="15"/>
  <c r="F1184" i="15"/>
  <c r="F1185" i="15"/>
  <c r="F1186" i="15"/>
  <c r="F1187" i="15"/>
  <c r="F1188" i="15"/>
  <c r="F1189" i="15"/>
  <c r="F1190" i="15"/>
  <c r="F1191" i="15"/>
  <c r="F1192" i="15"/>
  <c r="F1193" i="15"/>
  <c r="F1194" i="15"/>
  <c r="F1195" i="15"/>
  <c r="F1196" i="15"/>
  <c r="F1197" i="15"/>
  <c r="F1198" i="15"/>
  <c r="F1199" i="15"/>
  <c r="F1200" i="15"/>
  <c r="F1201" i="15"/>
  <c r="F1202" i="15"/>
  <c r="F1203" i="15"/>
  <c r="F1204" i="15"/>
  <c r="F1205" i="15"/>
  <c r="F1206" i="15"/>
  <c r="F1207" i="15"/>
  <c r="F1208" i="15"/>
  <c r="F1209" i="15"/>
  <c r="F1210" i="15"/>
  <c r="F1211" i="15"/>
  <c r="F1212" i="15"/>
  <c r="F1213" i="15"/>
  <c r="F1214" i="15"/>
  <c r="F1215" i="15"/>
  <c r="F1216" i="15"/>
  <c r="F1217" i="15"/>
  <c r="F1218" i="15"/>
  <c r="F1219" i="15"/>
  <c r="F1220" i="15"/>
  <c r="F1221" i="15"/>
  <c r="F1222" i="15"/>
  <c r="F1223" i="15"/>
  <c r="F1224" i="15"/>
  <c r="F1225" i="15"/>
  <c r="F1226" i="15"/>
  <c r="F1227" i="15"/>
  <c r="F1228" i="15"/>
  <c r="F1229" i="15"/>
  <c r="F1230" i="15"/>
  <c r="F1231" i="15"/>
  <c r="F1232" i="15"/>
  <c r="F1233" i="15"/>
  <c r="F1234" i="15"/>
  <c r="F1235" i="15"/>
  <c r="F1236" i="15"/>
  <c r="F1237" i="15"/>
  <c r="F1238" i="15"/>
  <c r="F1239" i="15"/>
  <c r="F1240" i="15"/>
  <c r="F1241" i="15"/>
  <c r="F1242" i="15"/>
  <c r="F1243" i="15"/>
  <c r="F1244" i="15"/>
  <c r="F1245" i="15"/>
  <c r="F1246" i="15"/>
  <c r="F1247" i="15"/>
  <c r="F1248" i="15"/>
  <c r="F1249" i="15"/>
  <c r="F1250" i="15"/>
  <c r="F1251" i="15"/>
  <c r="F1252" i="15"/>
  <c r="F1253" i="15"/>
  <c r="F1254" i="15"/>
  <c r="F1255" i="15"/>
  <c r="F1256" i="15"/>
  <c r="F1257" i="15"/>
  <c r="F1258" i="15"/>
  <c r="F1259" i="15"/>
  <c r="F1260" i="15"/>
  <c r="F1261" i="15"/>
  <c r="F1262" i="15"/>
  <c r="F1263" i="15"/>
  <c r="F1264" i="15"/>
  <c r="F1265" i="15"/>
  <c r="F1266" i="15"/>
  <c r="F1267" i="15"/>
  <c r="F1268" i="15"/>
  <c r="F1269" i="15"/>
  <c r="F1270" i="15"/>
  <c r="F1271" i="15"/>
  <c r="F1272" i="15"/>
  <c r="F1273" i="15"/>
  <c r="F1274" i="15"/>
  <c r="F1275" i="15"/>
  <c r="F1276" i="15"/>
  <c r="F1277" i="15"/>
  <c r="F1278" i="15"/>
  <c r="F1279" i="15"/>
  <c r="F1280" i="15"/>
  <c r="F1281" i="15"/>
  <c r="F1282" i="15"/>
  <c r="F1283" i="15"/>
  <c r="F1284" i="15"/>
  <c r="F1285" i="15"/>
  <c r="F1286" i="15"/>
  <c r="F1287" i="15"/>
  <c r="F1288" i="15"/>
  <c r="F1289" i="15"/>
  <c r="F1290" i="15"/>
  <c r="F1291" i="15"/>
  <c r="F1292" i="15"/>
  <c r="F1293" i="15"/>
  <c r="F1294" i="15"/>
  <c r="F1295" i="15"/>
  <c r="F1296" i="15"/>
  <c r="F1297" i="15"/>
  <c r="F1298" i="15"/>
  <c r="F1299" i="15"/>
  <c r="F1300" i="15"/>
  <c r="F1301" i="15"/>
  <c r="F1302" i="15"/>
  <c r="F1303" i="15"/>
  <c r="F1304" i="15"/>
  <c r="F1305" i="15"/>
  <c r="F1306" i="15"/>
  <c r="F1307" i="15"/>
  <c r="F1308" i="15"/>
  <c r="F1309" i="15"/>
  <c r="F1310" i="15"/>
  <c r="F1311" i="15"/>
  <c r="F1312" i="15"/>
  <c r="F1313" i="15"/>
  <c r="F1314" i="15"/>
  <c r="F1315" i="15"/>
  <c r="F1316" i="15"/>
  <c r="F1317" i="15"/>
  <c r="F1318" i="15"/>
  <c r="F1319" i="15"/>
  <c r="F1320" i="15"/>
  <c r="F1321" i="15"/>
  <c r="F1322" i="15"/>
  <c r="F1323" i="15"/>
  <c r="F1324" i="15"/>
  <c r="F1325" i="15"/>
  <c r="F1326" i="15"/>
  <c r="F1327" i="15"/>
  <c r="F1328" i="15"/>
  <c r="F1329" i="15"/>
  <c r="F1330" i="15"/>
  <c r="F1331" i="15"/>
  <c r="F1332" i="15"/>
  <c r="F1333" i="15"/>
  <c r="F1334" i="15"/>
  <c r="F1335" i="15"/>
  <c r="F1336" i="15"/>
  <c r="F1337" i="15"/>
  <c r="F1338" i="15"/>
  <c r="F1339" i="15"/>
  <c r="F1340" i="15"/>
  <c r="F1341" i="15"/>
  <c r="F1342" i="15"/>
  <c r="F1343" i="15"/>
  <c r="F1344" i="15"/>
  <c r="F1345" i="15"/>
  <c r="F1346" i="15"/>
  <c r="F1347" i="15"/>
  <c r="F1348" i="15"/>
  <c r="F1349" i="15"/>
  <c r="F1350" i="15"/>
  <c r="F1351" i="15"/>
  <c r="F1352" i="15"/>
  <c r="F1353" i="15"/>
  <c r="F1354" i="15"/>
  <c r="F1355" i="15"/>
  <c r="F1356" i="15"/>
  <c r="F1357" i="15"/>
  <c r="F1358" i="15"/>
  <c r="F1359" i="15"/>
  <c r="F1360" i="15"/>
  <c r="F1361" i="15"/>
  <c r="F1362" i="15"/>
  <c r="F1363" i="15"/>
  <c r="F1364" i="15"/>
  <c r="F1365" i="15"/>
  <c r="F1366" i="15"/>
  <c r="F1367" i="15"/>
  <c r="F1368" i="15"/>
  <c r="F1369" i="15"/>
  <c r="F1370" i="15"/>
  <c r="F1371" i="15"/>
  <c r="F1372" i="15"/>
  <c r="F1373" i="15"/>
  <c r="F1374" i="15"/>
  <c r="F1375" i="15"/>
  <c r="F1376" i="15"/>
  <c r="F1377" i="15"/>
  <c r="F1378" i="15"/>
  <c r="F1379" i="15"/>
  <c r="F1380" i="15"/>
  <c r="F1381" i="15"/>
  <c r="F1382" i="15"/>
  <c r="F1383" i="15"/>
  <c r="F1384" i="15"/>
  <c r="F1385" i="15"/>
  <c r="F1386" i="15"/>
  <c r="F1387" i="15"/>
  <c r="F1388" i="15"/>
  <c r="F1389" i="15"/>
  <c r="F1390" i="15"/>
  <c r="F1391" i="15"/>
  <c r="F1392" i="15"/>
  <c r="F1393" i="15"/>
  <c r="F1394" i="15"/>
  <c r="F1395" i="15"/>
  <c r="F1396" i="15"/>
  <c r="F1397" i="15"/>
  <c r="F1398" i="15"/>
  <c r="F1399" i="15"/>
  <c r="F1400" i="15"/>
  <c r="F1401" i="15"/>
  <c r="F1402" i="15"/>
  <c r="F1403" i="15"/>
  <c r="F1404" i="15"/>
  <c r="F1405" i="15"/>
  <c r="F1406" i="15"/>
  <c r="F1407" i="15"/>
  <c r="F1408" i="15"/>
  <c r="F1409" i="15"/>
  <c r="F1410" i="15"/>
  <c r="F1411" i="15"/>
  <c r="F1412" i="15"/>
  <c r="F1413" i="15"/>
  <c r="F1414" i="15"/>
  <c r="F1415" i="15"/>
  <c r="F1416" i="15"/>
  <c r="F1417" i="15"/>
  <c r="F1418" i="15"/>
  <c r="F1419" i="15"/>
  <c r="F1420" i="15"/>
  <c r="F1421" i="15"/>
  <c r="F1422" i="15"/>
  <c r="F1423" i="15"/>
  <c r="F1424" i="15"/>
  <c r="F1425" i="15"/>
  <c r="F1426" i="15"/>
  <c r="F1427" i="15"/>
  <c r="F1428" i="15"/>
  <c r="F1429" i="15"/>
  <c r="F1430" i="15"/>
  <c r="F1431" i="15"/>
  <c r="F1432" i="15"/>
  <c r="F1433" i="15"/>
  <c r="F1434" i="15"/>
  <c r="F1435" i="15"/>
  <c r="F1436" i="15"/>
  <c r="F1437" i="15"/>
  <c r="F1438" i="15"/>
  <c r="F1439" i="15"/>
  <c r="F1440" i="15"/>
  <c r="F1441" i="15"/>
  <c r="F1442" i="15"/>
  <c r="F1443" i="15"/>
  <c r="F1444" i="15"/>
  <c r="F1445" i="15"/>
  <c r="F1446" i="15"/>
  <c r="F1447" i="15"/>
  <c r="F1448" i="15"/>
  <c r="F1449" i="15"/>
  <c r="F1450" i="15"/>
  <c r="F1451" i="15"/>
  <c r="F1452" i="15"/>
  <c r="F1453" i="15"/>
  <c r="F1454" i="15"/>
  <c r="F1455" i="15"/>
  <c r="F1456" i="15"/>
  <c r="F1457" i="15"/>
  <c r="F1458" i="15"/>
  <c r="F1459" i="15"/>
  <c r="F1460" i="15"/>
  <c r="F1461" i="15"/>
  <c r="F1462" i="15"/>
  <c r="F1463" i="15"/>
  <c r="F1464" i="15"/>
  <c r="F1465" i="15"/>
  <c r="F1466" i="15"/>
  <c r="F1467" i="15"/>
  <c r="F1468" i="15"/>
  <c r="F1469" i="15"/>
  <c r="F1470" i="15"/>
  <c r="F1471" i="15"/>
  <c r="F1472" i="15"/>
  <c r="F1473" i="15"/>
  <c r="F1474" i="15"/>
  <c r="F1475" i="15"/>
  <c r="F1476" i="15"/>
  <c r="F1477" i="15"/>
  <c r="F1478" i="15"/>
  <c r="F1479" i="15"/>
  <c r="F1480" i="15"/>
  <c r="F1481" i="15"/>
  <c r="F1482" i="15"/>
  <c r="F1483" i="15"/>
  <c r="F1484" i="15"/>
  <c r="F1485" i="15"/>
  <c r="F1486" i="15"/>
  <c r="F1487" i="15"/>
  <c r="F1488" i="15"/>
  <c r="F1489" i="15"/>
  <c r="F1490" i="15"/>
  <c r="F1491" i="15"/>
  <c r="F1492" i="15"/>
  <c r="F1493" i="15"/>
  <c r="F1494" i="15"/>
  <c r="F1495" i="15"/>
  <c r="F1496" i="15"/>
  <c r="F1497" i="15"/>
  <c r="F1498" i="15"/>
  <c r="F1499" i="15"/>
  <c r="F1500" i="15"/>
  <c r="F1501" i="15"/>
  <c r="F1502" i="15"/>
  <c r="F1503" i="15"/>
  <c r="F1504" i="15"/>
  <c r="F1505" i="15"/>
  <c r="F1506" i="15"/>
  <c r="F1507" i="15"/>
  <c r="F1508" i="15"/>
  <c r="F1509" i="15"/>
  <c r="F1510" i="15"/>
  <c r="F1511" i="15"/>
  <c r="F1512" i="15"/>
  <c r="F1513" i="15"/>
  <c r="F1514" i="15"/>
  <c r="F1515" i="15"/>
  <c r="F1516" i="15"/>
  <c r="F1517" i="15"/>
  <c r="F1518" i="15"/>
  <c r="F1519" i="15"/>
  <c r="F1520" i="15"/>
  <c r="F1521" i="15"/>
  <c r="F1522" i="15"/>
  <c r="F1523" i="15"/>
  <c r="F1524" i="15"/>
  <c r="F1525" i="15"/>
  <c r="F1526" i="15"/>
  <c r="F1527" i="15"/>
  <c r="F1528" i="15"/>
  <c r="F1529" i="15"/>
  <c r="F1530" i="15"/>
  <c r="F1531" i="15"/>
  <c r="F1532" i="15"/>
  <c r="F1533" i="15"/>
  <c r="F1534" i="15"/>
  <c r="F1535" i="15"/>
  <c r="F1536" i="15"/>
  <c r="F1537" i="15"/>
  <c r="F1538" i="15"/>
  <c r="F1539" i="15"/>
  <c r="F1540" i="15"/>
  <c r="F1541" i="15"/>
  <c r="F1542" i="15"/>
  <c r="F1543" i="15"/>
  <c r="F1544" i="15"/>
  <c r="F1545" i="15"/>
  <c r="F1546" i="15"/>
  <c r="F1547" i="15"/>
  <c r="F1548" i="15"/>
  <c r="F1549" i="15"/>
  <c r="F1550" i="15"/>
  <c r="F1551" i="15"/>
  <c r="F1552" i="15"/>
  <c r="F1553" i="15"/>
  <c r="F1554" i="15"/>
  <c r="F1555" i="15"/>
  <c r="F1556" i="15"/>
  <c r="F1557" i="15"/>
  <c r="F1558" i="15"/>
  <c r="F1559" i="15"/>
  <c r="F1560" i="15"/>
  <c r="F1561" i="15"/>
  <c r="F1562" i="15"/>
  <c r="F1563" i="15"/>
  <c r="F1564" i="15"/>
  <c r="F1565" i="15"/>
  <c r="F1566" i="15"/>
  <c r="F1567" i="15"/>
  <c r="F1568" i="15"/>
  <c r="F1569" i="15"/>
  <c r="F1570" i="15"/>
  <c r="F1571" i="15"/>
  <c r="F1572" i="15"/>
  <c r="F1573" i="15"/>
  <c r="F1574" i="15"/>
  <c r="F1575" i="15"/>
  <c r="F1576" i="15"/>
  <c r="F1577" i="15"/>
  <c r="F1578" i="15"/>
  <c r="F1579" i="15"/>
  <c r="F1580" i="15"/>
  <c r="F1581" i="15"/>
  <c r="F1582" i="15"/>
  <c r="F1583" i="15"/>
  <c r="F1584" i="15"/>
  <c r="F1585" i="15"/>
  <c r="F1586" i="15"/>
  <c r="F1587" i="15"/>
  <c r="F1588" i="15"/>
  <c r="F1589" i="15"/>
  <c r="F1590" i="15"/>
  <c r="F1591" i="15"/>
  <c r="F1592" i="15"/>
  <c r="F1593" i="15"/>
  <c r="F1594" i="15"/>
  <c r="F1595" i="15"/>
  <c r="F1596" i="15"/>
  <c r="F1597" i="15"/>
  <c r="F1598" i="15"/>
  <c r="F1599" i="15"/>
  <c r="F1600" i="15"/>
  <c r="F1601" i="15"/>
  <c r="F1602" i="15"/>
  <c r="F1603" i="15"/>
  <c r="F1604" i="15"/>
  <c r="F1605" i="15"/>
  <c r="F1606" i="15"/>
  <c r="F1607" i="15"/>
  <c r="F1608" i="15"/>
  <c r="F1609" i="15"/>
  <c r="F1610" i="15"/>
  <c r="F1611" i="15"/>
  <c r="F1612" i="15"/>
  <c r="F1613" i="15"/>
  <c r="F1614" i="15"/>
  <c r="F1615" i="15"/>
  <c r="F1616" i="15"/>
  <c r="F1617" i="15"/>
  <c r="F1618" i="15"/>
  <c r="F1619" i="15"/>
  <c r="F1620" i="15"/>
  <c r="F1621" i="15"/>
  <c r="F1622" i="15"/>
  <c r="F1623" i="15"/>
  <c r="F1624" i="15"/>
  <c r="F1625" i="15"/>
  <c r="F1626" i="15"/>
  <c r="F1627" i="15"/>
  <c r="F1628" i="15"/>
  <c r="F1629" i="15"/>
  <c r="F1630" i="15"/>
  <c r="F1631" i="15"/>
  <c r="F1632" i="15"/>
  <c r="F1633" i="15"/>
  <c r="F1634" i="15"/>
  <c r="F1635" i="15"/>
  <c r="F1636" i="15"/>
  <c r="F1637" i="15"/>
  <c r="F1638" i="15"/>
  <c r="F1639" i="15"/>
  <c r="F1640" i="15"/>
  <c r="F1641" i="15"/>
  <c r="F1642" i="15"/>
  <c r="F1643" i="15"/>
  <c r="F1644" i="15"/>
  <c r="F1645" i="15"/>
  <c r="F1646" i="15"/>
  <c r="F1647" i="15"/>
  <c r="F1648" i="15"/>
  <c r="F1649" i="15"/>
  <c r="F1650" i="15"/>
  <c r="F1651" i="15"/>
  <c r="F1652" i="15"/>
  <c r="F1653" i="15"/>
  <c r="F1654" i="15"/>
  <c r="F1655" i="15"/>
  <c r="F1656" i="15"/>
  <c r="F1657" i="15"/>
  <c r="F1658" i="15"/>
  <c r="F1659" i="15"/>
  <c r="F1660" i="15"/>
  <c r="F1661" i="15"/>
  <c r="F1662" i="15"/>
  <c r="F1663" i="15"/>
  <c r="F1664" i="15"/>
  <c r="F1665" i="15"/>
  <c r="F1666" i="15"/>
  <c r="F1667" i="15"/>
  <c r="F1668" i="15"/>
  <c r="F1669" i="15"/>
  <c r="F1670" i="15"/>
  <c r="F1671" i="15"/>
  <c r="F1672" i="15"/>
  <c r="F1673" i="15"/>
  <c r="F1674" i="15"/>
  <c r="F1675" i="15"/>
  <c r="F1676" i="15"/>
  <c r="F1677" i="15"/>
  <c r="F1678" i="15"/>
  <c r="F1679" i="15"/>
  <c r="F1680" i="15"/>
  <c r="F1681" i="15"/>
  <c r="F1682" i="15"/>
  <c r="F1683" i="15"/>
  <c r="F1684" i="15"/>
  <c r="F1685" i="15"/>
  <c r="F1686" i="15"/>
  <c r="F1687" i="15"/>
  <c r="F1688" i="15"/>
  <c r="F1689" i="15"/>
  <c r="F1690" i="15"/>
  <c r="F1691" i="15"/>
  <c r="F1692" i="15"/>
  <c r="F1693" i="15"/>
  <c r="F1694" i="15"/>
  <c r="F1695" i="15"/>
  <c r="F1696" i="15"/>
  <c r="F1697" i="15"/>
  <c r="F1698" i="15"/>
  <c r="F1699" i="15"/>
  <c r="F1700" i="15"/>
  <c r="F1701" i="15"/>
  <c r="F1702" i="15"/>
  <c r="F1703" i="15"/>
  <c r="F1704" i="15"/>
  <c r="F1705" i="15"/>
  <c r="F1706" i="15"/>
  <c r="F1707" i="15"/>
  <c r="F1708" i="15"/>
  <c r="F1709" i="15"/>
  <c r="F1710" i="15"/>
  <c r="F1711" i="15"/>
  <c r="F1712" i="15"/>
  <c r="F1713" i="15"/>
  <c r="F1714" i="15"/>
  <c r="F1715" i="15"/>
  <c r="F1716" i="15"/>
  <c r="F1717" i="15"/>
  <c r="F1718" i="15"/>
  <c r="F1719" i="15"/>
  <c r="F1720" i="15"/>
  <c r="F1721" i="15"/>
  <c r="F1722" i="15"/>
  <c r="F1723" i="15"/>
  <c r="F1724" i="15"/>
  <c r="F1725" i="15"/>
  <c r="F1726" i="15"/>
  <c r="F1727" i="15"/>
  <c r="F1728" i="15"/>
  <c r="F1729" i="15"/>
  <c r="F1730" i="15"/>
  <c r="F1731" i="15"/>
  <c r="F1732" i="15"/>
  <c r="F1733" i="15"/>
  <c r="F1734" i="15"/>
  <c r="F1735" i="15"/>
  <c r="F1736" i="15"/>
  <c r="F1737" i="15"/>
  <c r="F1738" i="15"/>
  <c r="F1739" i="15"/>
  <c r="F1740" i="15"/>
  <c r="F1741" i="15"/>
  <c r="F1742" i="15"/>
  <c r="F1743" i="15"/>
  <c r="F1744" i="15"/>
  <c r="F1745" i="15"/>
  <c r="F1746" i="15"/>
  <c r="F1747" i="15"/>
  <c r="F1748" i="15"/>
  <c r="F1749" i="15"/>
  <c r="F1750" i="15"/>
  <c r="F1751" i="15"/>
  <c r="F1752" i="15"/>
  <c r="F1753" i="15"/>
  <c r="F1754" i="15"/>
  <c r="F1755" i="15"/>
  <c r="F1756" i="15"/>
  <c r="F1757" i="15"/>
  <c r="F1758" i="15"/>
  <c r="F1759" i="15"/>
  <c r="F1760" i="15"/>
  <c r="F1761" i="15"/>
  <c r="F1762" i="15"/>
  <c r="F1763" i="15"/>
  <c r="F1764" i="15"/>
  <c r="F1765" i="15"/>
  <c r="F1766" i="15"/>
  <c r="F1767" i="15"/>
  <c r="F1768" i="15"/>
  <c r="F1769" i="15"/>
  <c r="F1770" i="15"/>
  <c r="F1771" i="15"/>
  <c r="F1772" i="15"/>
  <c r="F1773" i="15"/>
  <c r="F1774" i="15"/>
  <c r="F1775" i="15"/>
  <c r="F1776" i="15"/>
  <c r="F1777" i="15"/>
  <c r="F1778" i="15"/>
  <c r="F1779" i="15"/>
  <c r="F1780" i="15"/>
  <c r="F1781" i="15"/>
  <c r="F1782" i="15"/>
  <c r="F1783" i="15"/>
  <c r="F1784" i="15"/>
  <c r="F1785" i="15"/>
  <c r="F1786" i="15"/>
  <c r="F1787" i="15"/>
  <c r="F1788" i="15"/>
  <c r="F1789" i="15"/>
  <c r="F1790" i="15"/>
  <c r="F1791" i="15"/>
  <c r="F1792" i="15"/>
  <c r="F1793" i="15"/>
  <c r="F1794" i="15"/>
  <c r="F1795" i="15"/>
  <c r="F1796" i="15"/>
  <c r="F1797" i="15"/>
  <c r="F1798" i="15"/>
  <c r="F1799" i="15"/>
  <c r="F1800" i="15"/>
  <c r="F1801" i="15"/>
  <c r="F1802" i="15"/>
  <c r="F1803" i="15"/>
  <c r="F1804" i="15"/>
  <c r="F1805" i="15"/>
  <c r="F1806" i="15"/>
  <c r="F1807" i="15"/>
  <c r="F1808" i="15"/>
  <c r="F1809" i="15"/>
  <c r="F1810" i="15"/>
  <c r="F1811" i="15"/>
  <c r="F1812" i="15"/>
  <c r="F1813" i="15"/>
  <c r="F1814" i="15"/>
  <c r="F1815" i="15"/>
  <c r="F1816" i="15"/>
  <c r="F1817" i="15"/>
  <c r="F1818" i="15"/>
  <c r="F1819" i="15"/>
  <c r="F1820" i="15"/>
  <c r="F1821" i="15"/>
  <c r="F1822" i="15"/>
  <c r="F1823" i="15"/>
  <c r="F1824" i="15"/>
  <c r="F1825" i="15"/>
  <c r="F1826" i="15"/>
  <c r="F1827" i="15"/>
  <c r="F1828" i="15"/>
  <c r="F1829" i="15"/>
  <c r="F1830" i="15"/>
  <c r="F1831" i="15"/>
  <c r="F1832" i="15"/>
  <c r="F1833" i="15"/>
  <c r="F1834" i="15"/>
  <c r="F1835" i="15"/>
  <c r="F1836" i="15"/>
  <c r="F1837" i="15"/>
  <c r="F1838" i="15"/>
  <c r="F1839" i="15"/>
  <c r="F1840" i="15"/>
  <c r="F1841" i="15"/>
  <c r="F1842" i="15"/>
  <c r="F1843" i="15"/>
  <c r="F1844" i="15"/>
  <c r="F1845" i="15"/>
  <c r="F1846" i="15"/>
  <c r="F1847" i="15"/>
  <c r="F1848" i="15"/>
  <c r="F1849" i="15"/>
  <c r="F1850" i="15"/>
  <c r="F1851" i="15"/>
  <c r="F1852" i="15"/>
  <c r="F1853" i="15"/>
  <c r="F1854" i="15"/>
  <c r="F1855" i="15"/>
  <c r="F1856" i="15"/>
  <c r="F1857" i="15"/>
  <c r="F1858" i="15"/>
  <c r="F1859" i="15"/>
  <c r="F1860" i="15"/>
  <c r="F1861" i="15"/>
  <c r="F1862" i="15"/>
  <c r="F1863" i="15"/>
  <c r="F1864" i="15"/>
  <c r="F1865" i="15"/>
  <c r="F1866" i="15"/>
  <c r="F1867" i="15"/>
  <c r="F1868" i="15"/>
  <c r="F1869" i="15"/>
  <c r="F1870" i="15"/>
  <c r="F1871" i="15"/>
  <c r="F1872" i="15"/>
  <c r="F1873" i="15"/>
  <c r="F1874" i="15"/>
  <c r="F1875" i="15"/>
  <c r="F1876" i="15"/>
  <c r="F1877" i="15"/>
  <c r="F1878" i="15"/>
  <c r="F1879" i="15"/>
  <c r="F1880" i="15"/>
  <c r="F1881" i="15"/>
  <c r="F1882" i="15"/>
  <c r="F1883" i="15"/>
  <c r="F1884" i="15"/>
  <c r="F1885" i="15"/>
  <c r="F1886" i="15"/>
  <c r="F1887" i="15"/>
  <c r="F1888" i="15"/>
  <c r="F1889" i="15"/>
  <c r="F1890" i="15"/>
  <c r="F1891" i="15"/>
  <c r="F1892" i="15"/>
  <c r="F1893" i="15"/>
  <c r="F1894" i="15"/>
  <c r="F1895" i="15"/>
  <c r="F1896" i="15"/>
  <c r="F1897" i="15"/>
  <c r="F1898" i="15"/>
  <c r="F1899" i="15"/>
  <c r="F1900" i="15"/>
  <c r="F1901" i="15"/>
  <c r="F1902" i="15"/>
  <c r="F1903" i="15"/>
  <c r="F1904" i="15"/>
  <c r="F1905" i="15"/>
  <c r="F1906" i="15"/>
  <c r="F1907" i="15"/>
  <c r="F1908" i="15"/>
  <c r="F1909" i="15"/>
  <c r="F1910" i="15"/>
  <c r="F1911" i="15"/>
  <c r="F1912" i="15"/>
  <c r="F1913" i="15"/>
  <c r="F1914" i="15"/>
  <c r="F1915" i="15"/>
  <c r="F1916" i="15"/>
  <c r="F1917" i="15"/>
  <c r="F1918" i="15"/>
  <c r="F1919" i="15"/>
  <c r="F1920" i="15"/>
  <c r="F1921" i="15"/>
  <c r="F1922" i="15"/>
  <c r="F1923" i="15"/>
  <c r="F1924" i="15"/>
  <c r="F1925" i="15"/>
  <c r="F1926" i="15"/>
  <c r="F1927" i="15"/>
  <c r="F1928" i="15"/>
  <c r="F1929" i="15"/>
  <c r="F1930" i="15"/>
  <c r="F1931" i="15"/>
  <c r="F1932" i="15"/>
  <c r="F1933" i="15"/>
  <c r="F1934" i="15"/>
  <c r="F1935" i="15"/>
  <c r="F1936" i="15"/>
  <c r="F1937" i="15"/>
  <c r="F1938" i="15"/>
  <c r="F1939" i="15"/>
  <c r="F1940" i="15"/>
  <c r="F1941" i="15"/>
  <c r="F1942" i="15"/>
  <c r="F1943" i="15"/>
  <c r="F1944" i="15"/>
  <c r="F1945" i="15"/>
  <c r="F1946" i="15"/>
  <c r="F1947" i="15"/>
  <c r="F1948" i="15"/>
  <c r="F1949" i="15"/>
  <c r="F1950" i="15"/>
  <c r="F1951" i="15"/>
  <c r="F1952" i="15"/>
  <c r="F1953" i="15"/>
  <c r="F1954" i="15"/>
  <c r="F1955" i="15"/>
  <c r="F1956" i="15"/>
  <c r="F1957" i="15"/>
  <c r="F1958" i="15"/>
  <c r="F1959" i="15"/>
  <c r="F1960" i="15"/>
  <c r="F1961" i="15"/>
  <c r="F1962" i="15"/>
  <c r="F1963" i="15"/>
  <c r="F1964" i="15"/>
  <c r="F1965" i="15"/>
  <c r="F1966" i="15"/>
  <c r="F1967" i="15"/>
  <c r="F1968" i="15"/>
  <c r="F1969" i="15"/>
  <c r="F1970" i="15"/>
  <c r="F1971" i="15"/>
  <c r="F1972" i="15"/>
  <c r="F1973" i="15"/>
  <c r="F1974" i="15"/>
  <c r="F1975" i="15"/>
  <c r="F1976" i="15"/>
  <c r="F1977" i="15"/>
  <c r="F1978" i="15"/>
  <c r="F1979" i="15"/>
  <c r="F1980" i="15"/>
  <c r="F1981" i="15"/>
  <c r="F1982" i="15"/>
  <c r="F1983" i="15"/>
  <c r="F1984" i="15"/>
  <c r="F1985" i="15"/>
  <c r="F1986" i="15"/>
  <c r="F1987" i="15"/>
  <c r="F1988" i="15"/>
  <c r="F1989" i="15"/>
  <c r="F1990" i="15"/>
  <c r="F1991" i="15"/>
  <c r="F1992" i="15"/>
  <c r="F1993" i="15"/>
  <c r="F1994" i="15"/>
  <c r="F1995" i="15"/>
  <c r="F1996" i="15"/>
  <c r="F1997" i="15"/>
  <c r="F1998" i="15"/>
  <c r="F1999" i="15"/>
  <c r="F2000" i="15"/>
  <c r="F2001" i="15"/>
  <c r="F2002" i="15"/>
  <c r="F4" i="15"/>
  <c r="I4" i="15" s="1"/>
  <c r="F3" i="15"/>
  <c r="I3" i="15" s="1"/>
  <c r="K37" i="15" l="1"/>
  <c r="L37" i="15" s="1"/>
  <c r="J37" i="15"/>
  <c r="K21" i="15"/>
  <c r="L21" i="15" s="1"/>
  <c r="J21" i="15"/>
  <c r="J20" i="15"/>
  <c r="K20" i="15"/>
  <c r="L20" i="15" s="1"/>
  <c r="J19" i="15"/>
  <c r="K19" i="15"/>
  <c r="L19" i="15" s="1"/>
  <c r="J32" i="15"/>
  <c r="K32" i="15"/>
  <c r="L32" i="15" s="1"/>
  <c r="J16" i="15"/>
  <c r="K16" i="15"/>
  <c r="L16" i="15" s="1"/>
  <c r="J31" i="15"/>
  <c r="K31" i="15"/>
  <c r="L31" i="15" s="1"/>
  <c r="J15" i="15"/>
  <c r="K15" i="15"/>
  <c r="L15" i="15" s="1"/>
  <c r="K30" i="15"/>
  <c r="L30" i="15" s="1"/>
  <c r="J30" i="15"/>
  <c r="K14" i="15"/>
  <c r="L14" i="15" s="1"/>
  <c r="J14" i="15"/>
  <c r="K27" i="15"/>
  <c r="L27" i="15" s="1"/>
  <c r="J27" i="15"/>
  <c r="K11" i="15"/>
  <c r="L11" i="15" s="1"/>
  <c r="J11" i="15"/>
  <c r="J35" i="15"/>
  <c r="K35" i="15"/>
  <c r="L35" i="15" s="1"/>
  <c r="K26" i="15"/>
  <c r="L26" i="15" s="1"/>
  <c r="J26" i="15"/>
  <c r="J36" i="15"/>
  <c r="K36" i="15"/>
  <c r="L36" i="15" s="1"/>
  <c r="K25" i="15"/>
  <c r="L25" i="15" s="1"/>
  <c r="J25" i="15"/>
  <c r="K24" i="15"/>
  <c r="L24" i="15" s="1"/>
  <c r="J24" i="15"/>
  <c r="K39" i="15"/>
  <c r="L39" i="15" s="1"/>
  <c r="J39" i="15"/>
  <c r="K23" i="15"/>
  <c r="L23" i="15" s="1"/>
  <c r="J23" i="15"/>
  <c r="J38" i="15"/>
  <c r="K38" i="15"/>
  <c r="L38" i="15" s="1"/>
  <c r="J22" i="15"/>
  <c r="K22" i="15"/>
  <c r="L22" i="15" s="1"/>
  <c r="K12" i="15"/>
  <c r="L12" i="15" s="1"/>
  <c r="J12" i="15"/>
  <c r="K28" i="15"/>
  <c r="L28" i="15" s="1"/>
  <c r="J28" i="15"/>
  <c r="J34" i="15"/>
  <c r="K34" i="15"/>
  <c r="L34" i="15" s="1"/>
  <c r="J18" i="15"/>
  <c r="K18" i="15"/>
  <c r="L18" i="15" s="1"/>
  <c r="K13" i="15"/>
  <c r="L13" i="15" s="1"/>
  <c r="J13" i="15"/>
  <c r="J33" i="15"/>
  <c r="K33" i="15"/>
  <c r="L33" i="15" s="1"/>
  <c r="J17" i="15"/>
  <c r="K17" i="15"/>
  <c r="L17" i="15" s="1"/>
  <c r="K29" i="15"/>
  <c r="L29" i="15" s="1"/>
  <c r="J29" i="15"/>
  <c r="A171" i="13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J12" i="7"/>
  <c r="J11" i="7"/>
  <c r="J10" i="7"/>
  <c r="J9" i="7"/>
  <c r="J8" i="7"/>
  <c r="A185" i="13" l="1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A4" i="28"/>
  <c r="A199" i="13" l="1"/>
  <c r="B4" i="28"/>
  <c r="D6" i="13" s="1"/>
  <c r="A5" i="28"/>
  <c r="D10" i="13" l="1"/>
  <c r="D12" i="13"/>
  <c r="D11" i="13"/>
  <c r="A213" i="13"/>
  <c r="A6" i="28"/>
  <c r="D36" i="13" s="1"/>
  <c r="B5" i="28"/>
  <c r="D21" i="13" s="1"/>
  <c r="O11" i="15"/>
  <c r="O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40" i="15"/>
  <c r="O41" i="15"/>
  <c r="O42" i="15"/>
  <c r="O43" i="15"/>
  <c r="O44" i="15"/>
  <c r="O45" i="15"/>
  <c r="O46" i="15"/>
  <c r="O47" i="15"/>
  <c r="O48" i="15"/>
  <c r="O49" i="15"/>
  <c r="O50" i="15"/>
  <c r="O51" i="15"/>
  <c r="O52" i="15"/>
  <c r="O53" i="15"/>
  <c r="O54" i="15"/>
  <c r="O55" i="15"/>
  <c r="O56" i="15"/>
  <c r="O57" i="15"/>
  <c r="O58" i="15"/>
  <c r="O59" i="15"/>
  <c r="O60" i="15"/>
  <c r="O61" i="15"/>
  <c r="O62" i="15"/>
  <c r="O63" i="15"/>
  <c r="O64" i="15"/>
  <c r="O65" i="15"/>
  <c r="O66" i="15"/>
  <c r="O67" i="15"/>
  <c r="O68" i="15"/>
  <c r="O69" i="15"/>
  <c r="O70" i="15"/>
  <c r="O71" i="15"/>
  <c r="O72" i="15"/>
  <c r="O73" i="15"/>
  <c r="O74" i="15"/>
  <c r="O75" i="15"/>
  <c r="O76" i="15"/>
  <c r="O77" i="15"/>
  <c r="O78" i="15"/>
  <c r="O79" i="15"/>
  <c r="O80" i="15"/>
  <c r="O81" i="15"/>
  <c r="O82" i="15"/>
  <c r="O83" i="15"/>
  <c r="O84" i="15"/>
  <c r="O85" i="15"/>
  <c r="O86" i="15"/>
  <c r="O87" i="15"/>
  <c r="O88" i="15"/>
  <c r="O89" i="15"/>
  <c r="O90" i="15"/>
  <c r="O91" i="15"/>
  <c r="O92" i="15"/>
  <c r="O93" i="15"/>
  <c r="O94" i="15"/>
  <c r="O95" i="15"/>
  <c r="O96" i="15"/>
  <c r="O97" i="15"/>
  <c r="O98" i="15"/>
  <c r="O99" i="15"/>
  <c r="O100" i="15"/>
  <c r="O101" i="15"/>
  <c r="O102" i="15"/>
  <c r="O103" i="15"/>
  <c r="O104" i="15"/>
  <c r="O105" i="15"/>
  <c r="O106" i="15"/>
  <c r="O107" i="15"/>
  <c r="O108" i="15"/>
  <c r="O109" i="15"/>
  <c r="O110" i="15"/>
  <c r="O111" i="15"/>
  <c r="O112" i="15"/>
  <c r="O113" i="15"/>
  <c r="O114" i="15"/>
  <c r="O115" i="15"/>
  <c r="O116" i="15"/>
  <c r="O117" i="15"/>
  <c r="O118" i="15"/>
  <c r="O119" i="15"/>
  <c r="O120" i="15"/>
  <c r="O121" i="15"/>
  <c r="O122" i="15"/>
  <c r="O123" i="15"/>
  <c r="O124" i="15"/>
  <c r="O125" i="15"/>
  <c r="O126" i="15"/>
  <c r="O127" i="15"/>
  <c r="O128" i="15"/>
  <c r="O129" i="15"/>
  <c r="O130" i="15"/>
  <c r="O131" i="15"/>
  <c r="O132" i="15"/>
  <c r="O133" i="15"/>
  <c r="O134" i="15"/>
  <c r="O135" i="15"/>
  <c r="O136" i="15"/>
  <c r="O137" i="15"/>
  <c r="O138" i="15"/>
  <c r="O139" i="15"/>
  <c r="O140" i="15"/>
  <c r="O141" i="15"/>
  <c r="O142" i="15"/>
  <c r="O143" i="15"/>
  <c r="O144" i="15"/>
  <c r="O145" i="15"/>
  <c r="O146" i="15"/>
  <c r="O147" i="15"/>
  <c r="O148" i="15"/>
  <c r="O149" i="15"/>
  <c r="O150" i="15"/>
  <c r="O151" i="15"/>
  <c r="O152" i="15"/>
  <c r="O153" i="15"/>
  <c r="O154" i="15"/>
  <c r="O155" i="15"/>
  <c r="O156" i="15"/>
  <c r="O157" i="15"/>
  <c r="O158" i="15"/>
  <c r="O159" i="15"/>
  <c r="O160" i="15"/>
  <c r="O161" i="15"/>
  <c r="O162" i="15"/>
  <c r="O163" i="15"/>
  <c r="O164" i="15"/>
  <c r="O165" i="15"/>
  <c r="O166" i="15"/>
  <c r="O167" i="15"/>
  <c r="O168" i="15"/>
  <c r="O169" i="15"/>
  <c r="O170" i="15"/>
  <c r="O171" i="15"/>
  <c r="O172" i="15"/>
  <c r="O173" i="15"/>
  <c r="O174" i="15"/>
  <c r="O175" i="15"/>
  <c r="O176" i="15"/>
  <c r="O177" i="15"/>
  <c r="O178" i="15"/>
  <c r="O179" i="15"/>
  <c r="O180" i="15"/>
  <c r="O181" i="15"/>
  <c r="O182" i="15"/>
  <c r="O183" i="15"/>
  <c r="O184" i="15"/>
  <c r="O185" i="15"/>
  <c r="O186" i="15"/>
  <c r="O187" i="15"/>
  <c r="O188" i="15"/>
  <c r="O189" i="15"/>
  <c r="O190" i="15"/>
  <c r="O191" i="15"/>
  <c r="O192" i="15"/>
  <c r="O193" i="15"/>
  <c r="O194" i="15"/>
  <c r="O195" i="15"/>
  <c r="O196" i="15"/>
  <c r="O197" i="15"/>
  <c r="O198" i="15"/>
  <c r="O199" i="15"/>
  <c r="O200" i="15"/>
  <c r="O201" i="15"/>
  <c r="O202" i="15"/>
  <c r="O203" i="15"/>
  <c r="O204" i="15"/>
  <c r="O205" i="15"/>
  <c r="O206" i="15"/>
  <c r="O207" i="15"/>
  <c r="O208" i="15"/>
  <c r="O209" i="15"/>
  <c r="O210" i="15"/>
  <c r="O211" i="15"/>
  <c r="O212" i="15"/>
  <c r="O213" i="15"/>
  <c r="O214" i="15"/>
  <c r="O215" i="15"/>
  <c r="O216" i="15"/>
  <c r="O217" i="15"/>
  <c r="O218" i="15"/>
  <c r="O219" i="15"/>
  <c r="O220" i="15"/>
  <c r="O221" i="15"/>
  <c r="O222" i="15"/>
  <c r="O223" i="15"/>
  <c r="O224" i="15"/>
  <c r="O225" i="15"/>
  <c r="O226" i="15"/>
  <c r="O227" i="15"/>
  <c r="O228" i="15"/>
  <c r="O229" i="15"/>
  <c r="O230" i="15"/>
  <c r="O231" i="15"/>
  <c r="O232" i="15"/>
  <c r="O233" i="15"/>
  <c r="O234" i="15"/>
  <c r="O235" i="15"/>
  <c r="O236" i="15"/>
  <c r="O237" i="15"/>
  <c r="O238" i="15"/>
  <c r="O239" i="15"/>
  <c r="O240" i="15"/>
  <c r="O241" i="15"/>
  <c r="O242" i="15"/>
  <c r="O243" i="15"/>
  <c r="O244" i="15"/>
  <c r="O245" i="15"/>
  <c r="O246" i="15"/>
  <c r="O247" i="15"/>
  <c r="O248" i="15"/>
  <c r="O249" i="15"/>
  <c r="O250" i="15"/>
  <c r="O251" i="15"/>
  <c r="O252" i="15"/>
  <c r="O253" i="15"/>
  <c r="O254" i="15"/>
  <c r="O255" i="15"/>
  <c r="O256" i="15"/>
  <c r="O257" i="15"/>
  <c r="O258" i="15"/>
  <c r="O259" i="15"/>
  <c r="O260" i="15"/>
  <c r="O261" i="15"/>
  <c r="O262" i="15"/>
  <c r="O263" i="15"/>
  <c r="O264" i="15"/>
  <c r="O265" i="15"/>
  <c r="O266" i="15"/>
  <c r="O267" i="15"/>
  <c r="O268" i="15"/>
  <c r="O269" i="15"/>
  <c r="O270" i="15"/>
  <c r="O271" i="15"/>
  <c r="O272" i="15"/>
  <c r="O273" i="15"/>
  <c r="O274" i="15"/>
  <c r="O275" i="15"/>
  <c r="O276" i="15"/>
  <c r="O277" i="15"/>
  <c r="O278" i="15"/>
  <c r="O279" i="15"/>
  <c r="O280" i="15"/>
  <c r="O281" i="15"/>
  <c r="O282" i="15"/>
  <c r="O283" i="15"/>
  <c r="O284" i="15"/>
  <c r="O285" i="15"/>
  <c r="O286" i="15"/>
  <c r="O287" i="15"/>
  <c r="O288" i="15"/>
  <c r="O289" i="15"/>
  <c r="O290" i="15"/>
  <c r="O291" i="15"/>
  <c r="O292" i="15"/>
  <c r="O293" i="15"/>
  <c r="O294" i="15"/>
  <c r="O295" i="15"/>
  <c r="O296" i="15"/>
  <c r="O297" i="15"/>
  <c r="O298" i="15"/>
  <c r="O299" i="15"/>
  <c r="O300" i="15"/>
  <c r="O301" i="15"/>
  <c r="O302" i="15"/>
  <c r="O303" i="15"/>
  <c r="O304" i="15"/>
  <c r="O305" i="15"/>
  <c r="O306" i="15"/>
  <c r="O307" i="15"/>
  <c r="O308" i="15"/>
  <c r="O309" i="15"/>
  <c r="O310" i="15"/>
  <c r="O311" i="15"/>
  <c r="O312" i="15"/>
  <c r="O313" i="15"/>
  <c r="O314" i="15"/>
  <c r="O315" i="15"/>
  <c r="O316" i="15"/>
  <c r="O317" i="15"/>
  <c r="O318" i="15"/>
  <c r="O319" i="15"/>
  <c r="O320" i="15"/>
  <c r="O321" i="15"/>
  <c r="O322" i="15"/>
  <c r="O323" i="15"/>
  <c r="O324" i="15"/>
  <c r="O325" i="15"/>
  <c r="O326" i="15"/>
  <c r="O327" i="15"/>
  <c r="O328" i="15"/>
  <c r="O329" i="15"/>
  <c r="O330" i="15"/>
  <c r="O331" i="15"/>
  <c r="O332" i="15"/>
  <c r="O333" i="15"/>
  <c r="O334" i="15"/>
  <c r="O335" i="15"/>
  <c r="O336" i="15"/>
  <c r="O337" i="15"/>
  <c r="O338" i="15"/>
  <c r="O339" i="15"/>
  <c r="O340" i="15"/>
  <c r="O341" i="15"/>
  <c r="O342" i="15"/>
  <c r="O343" i="15"/>
  <c r="O344" i="15"/>
  <c r="O345" i="15"/>
  <c r="O346" i="15"/>
  <c r="O347" i="15"/>
  <c r="O348" i="15"/>
  <c r="O349" i="15"/>
  <c r="O350" i="15"/>
  <c r="O351" i="15"/>
  <c r="O352" i="15"/>
  <c r="O353" i="15"/>
  <c r="O354" i="15"/>
  <c r="O355" i="15"/>
  <c r="O356" i="15"/>
  <c r="O357" i="15"/>
  <c r="O358" i="15"/>
  <c r="O359" i="15"/>
  <c r="O360" i="15"/>
  <c r="O361" i="15"/>
  <c r="O362" i="15"/>
  <c r="O363" i="15"/>
  <c r="O364" i="15"/>
  <c r="O365" i="15"/>
  <c r="O366" i="15"/>
  <c r="O367" i="15"/>
  <c r="O368" i="15"/>
  <c r="O369" i="15"/>
  <c r="O370" i="15"/>
  <c r="O371" i="15"/>
  <c r="O372" i="15"/>
  <c r="O373" i="15"/>
  <c r="O374" i="15"/>
  <c r="O375" i="15"/>
  <c r="O376" i="15"/>
  <c r="O377" i="15"/>
  <c r="O378" i="15"/>
  <c r="O379" i="15"/>
  <c r="O380" i="15"/>
  <c r="O381" i="15"/>
  <c r="O382" i="15"/>
  <c r="O383" i="15"/>
  <c r="O384" i="15"/>
  <c r="O385" i="15"/>
  <c r="O386" i="15"/>
  <c r="O387" i="15"/>
  <c r="O388" i="15"/>
  <c r="O389" i="15"/>
  <c r="O390" i="15"/>
  <c r="O391" i="15"/>
  <c r="O392" i="15"/>
  <c r="O393" i="15"/>
  <c r="O394" i="15"/>
  <c r="O395" i="15"/>
  <c r="O396" i="15"/>
  <c r="O397" i="15"/>
  <c r="O398" i="15"/>
  <c r="O399" i="15"/>
  <c r="O400" i="15"/>
  <c r="O401" i="15"/>
  <c r="O402" i="15"/>
  <c r="O403" i="15"/>
  <c r="O404" i="15"/>
  <c r="O405" i="15"/>
  <c r="O406" i="15"/>
  <c r="O407" i="15"/>
  <c r="O408" i="15"/>
  <c r="O409" i="15"/>
  <c r="O410" i="15"/>
  <c r="O411" i="15"/>
  <c r="O412" i="15"/>
  <c r="O413" i="15"/>
  <c r="O414" i="15"/>
  <c r="O415" i="15"/>
  <c r="O416" i="15"/>
  <c r="O417" i="15"/>
  <c r="O418" i="15"/>
  <c r="O419" i="15"/>
  <c r="O420" i="15"/>
  <c r="O421" i="15"/>
  <c r="O422" i="15"/>
  <c r="O423" i="15"/>
  <c r="O424" i="15"/>
  <c r="O425" i="15"/>
  <c r="O426" i="15"/>
  <c r="O427" i="15"/>
  <c r="O428" i="15"/>
  <c r="O429" i="15"/>
  <c r="O430" i="15"/>
  <c r="O431" i="15"/>
  <c r="O432" i="15"/>
  <c r="O433" i="15"/>
  <c r="O434" i="15"/>
  <c r="O435" i="15"/>
  <c r="O436" i="15"/>
  <c r="O437" i="15"/>
  <c r="O438" i="15"/>
  <c r="O439" i="15"/>
  <c r="O440" i="15"/>
  <c r="O441" i="15"/>
  <c r="O442" i="15"/>
  <c r="O443" i="15"/>
  <c r="O444" i="15"/>
  <c r="O445" i="15"/>
  <c r="O446" i="15"/>
  <c r="O447" i="15"/>
  <c r="O448" i="15"/>
  <c r="O449" i="15"/>
  <c r="O450" i="15"/>
  <c r="O451" i="15"/>
  <c r="O452" i="15"/>
  <c r="O453" i="15"/>
  <c r="O454" i="15"/>
  <c r="O455" i="15"/>
  <c r="O456" i="15"/>
  <c r="O457" i="15"/>
  <c r="O458" i="15"/>
  <c r="O459" i="15"/>
  <c r="O460" i="15"/>
  <c r="O461" i="15"/>
  <c r="O462" i="15"/>
  <c r="O463" i="15"/>
  <c r="O464" i="15"/>
  <c r="O465" i="15"/>
  <c r="O466" i="15"/>
  <c r="O467" i="15"/>
  <c r="O468" i="15"/>
  <c r="O469" i="15"/>
  <c r="O470" i="15"/>
  <c r="O471" i="15"/>
  <c r="O472" i="15"/>
  <c r="O473" i="15"/>
  <c r="O474" i="15"/>
  <c r="O475" i="15"/>
  <c r="O476" i="15"/>
  <c r="O477" i="15"/>
  <c r="O478" i="15"/>
  <c r="O479" i="15"/>
  <c r="O480" i="15"/>
  <c r="O481" i="15"/>
  <c r="O482" i="15"/>
  <c r="O483" i="15"/>
  <c r="O484" i="15"/>
  <c r="O485" i="15"/>
  <c r="O486" i="15"/>
  <c r="O487" i="15"/>
  <c r="O488" i="15"/>
  <c r="O489" i="15"/>
  <c r="O490" i="15"/>
  <c r="O491" i="15"/>
  <c r="O492" i="15"/>
  <c r="O493" i="15"/>
  <c r="O494" i="15"/>
  <c r="O495" i="15"/>
  <c r="O496" i="15"/>
  <c r="O497" i="15"/>
  <c r="O498" i="15"/>
  <c r="O499" i="15"/>
  <c r="O500" i="15"/>
  <c r="O501" i="15"/>
  <c r="O502" i="15"/>
  <c r="O503" i="15"/>
  <c r="O504" i="15"/>
  <c r="O505" i="15"/>
  <c r="O506" i="15"/>
  <c r="O507" i="15"/>
  <c r="O508" i="15"/>
  <c r="O509" i="15"/>
  <c r="O510" i="15"/>
  <c r="O511" i="15"/>
  <c r="O512" i="15"/>
  <c r="O513" i="15"/>
  <c r="O514" i="15"/>
  <c r="O515" i="15"/>
  <c r="O516" i="15"/>
  <c r="O517" i="15"/>
  <c r="O518" i="15"/>
  <c r="O519" i="15"/>
  <c r="O520" i="15"/>
  <c r="O521" i="15"/>
  <c r="O522" i="15"/>
  <c r="O523" i="15"/>
  <c r="O524" i="15"/>
  <c r="O525" i="15"/>
  <c r="O526" i="15"/>
  <c r="O527" i="15"/>
  <c r="O528" i="15"/>
  <c r="O529" i="15"/>
  <c r="O530" i="15"/>
  <c r="O531" i="15"/>
  <c r="O532" i="15"/>
  <c r="O533" i="15"/>
  <c r="O534" i="15"/>
  <c r="O535" i="15"/>
  <c r="O536" i="15"/>
  <c r="O537" i="15"/>
  <c r="O538" i="15"/>
  <c r="O539" i="15"/>
  <c r="O540" i="15"/>
  <c r="O541" i="15"/>
  <c r="O542" i="15"/>
  <c r="O543" i="15"/>
  <c r="O544" i="15"/>
  <c r="O545" i="15"/>
  <c r="O546" i="15"/>
  <c r="O547" i="15"/>
  <c r="O548" i="15"/>
  <c r="O549" i="15"/>
  <c r="O550" i="15"/>
  <c r="O551" i="15"/>
  <c r="O552" i="15"/>
  <c r="O553" i="15"/>
  <c r="O554" i="15"/>
  <c r="O555" i="15"/>
  <c r="O556" i="15"/>
  <c r="O557" i="15"/>
  <c r="O558" i="15"/>
  <c r="O559" i="15"/>
  <c r="O560" i="15"/>
  <c r="O561" i="15"/>
  <c r="O562" i="15"/>
  <c r="O563" i="15"/>
  <c r="O564" i="15"/>
  <c r="O565" i="15"/>
  <c r="O566" i="15"/>
  <c r="O567" i="15"/>
  <c r="O568" i="15"/>
  <c r="O569" i="15"/>
  <c r="O570" i="15"/>
  <c r="O571" i="15"/>
  <c r="O572" i="15"/>
  <c r="O573" i="15"/>
  <c r="O574" i="15"/>
  <c r="O575" i="15"/>
  <c r="O576" i="15"/>
  <c r="O577" i="15"/>
  <c r="O578" i="15"/>
  <c r="O579" i="15"/>
  <c r="O580" i="15"/>
  <c r="O581" i="15"/>
  <c r="O582" i="15"/>
  <c r="O583" i="15"/>
  <c r="O584" i="15"/>
  <c r="O585" i="15"/>
  <c r="O586" i="15"/>
  <c r="O587" i="15"/>
  <c r="O588" i="15"/>
  <c r="O589" i="15"/>
  <c r="O590" i="15"/>
  <c r="O591" i="15"/>
  <c r="O592" i="15"/>
  <c r="O593" i="15"/>
  <c r="O594" i="15"/>
  <c r="O595" i="15"/>
  <c r="O596" i="15"/>
  <c r="O597" i="15"/>
  <c r="O598" i="15"/>
  <c r="O599" i="15"/>
  <c r="O600" i="15"/>
  <c r="O601" i="15"/>
  <c r="O602" i="15"/>
  <c r="O603" i="15"/>
  <c r="O604" i="15"/>
  <c r="O605" i="15"/>
  <c r="O606" i="15"/>
  <c r="O607" i="15"/>
  <c r="O608" i="15"/>
  <c r="O609" i="15"/>
  <c r="O610" i="15"/>
  <c r="O611" i="15"/>
  <c r="O612" i="15"/>
  <c r="O613" i="15"/>
  <c r="O614" i="15"/>
  <c r="O615" i="15"/>
  <c r="O616" i="15"/>
  <c r="O617" i="15"/>
  <c r="O618" i="15"/>
  <c r="O619" i="15"/>
  <c r="O620" i="15"/>
  <c r="O621" i="15"/>
  <c r="O622" i="15"/>
  <c r="O623" i="15"/>
  <c r="O624" i="15"/>
  <c r="O625" i="15"/>
  <c r="O626" i="15"/>
  <c r="O627" i="15"/>
  <c r="O628" i="15"/>
  <c r="O629" i="15"/>
  <c r="O630" i="15"/>
  <c r="O631" i="15"/>
  <c r="O632" i="15"/>
  <c r="O633" i="15"/>
  <c r="O634" i="15"/>
  <c r="O635" i="15"/>
  <c r="O636" i="15"/>
  <c r="O637" i="15"/>
  <c r="O638" i="15"/>
  <c r="O639" i="15"/>
  <c r="O640" i="15"/>
  <c r="O641" i="15"/>
  <c r="O642" i="15"/>
  <c r="O643" i="15"/>
  <c r="O644" i="15"/>
  <c r="O645" i="15"/>
  <c r="O646" i="15"/>
  <c r="O647" i="15"/>
  <c r="O648" i="15"/>
  <c r="O649" i="15"/>
  <c r="O650" i="15"/>
  <c r="O651" i="15"/>
  <c r="O652" i="15"/>
  <c r="O653" i="15"/>
  <c r="O654" i="15"/>
  <c r="O655" i="15"/>
  <c r="O656" i="15"/>
  <c r="O657" i="15"/>
  <c r="O658" i="15"/>
  <c r="O659" i="15"/>
  <c r="O660" i="15"/>
  <c r="O661" i="15"/>
  <c r="O662" i="15"/>
  <c r="O663" i="15"/>
  <c r="O664" i="15"/>
  <c r="O665" i="15"/>
  <c r="O666" i="15"/>
  <c r="O667" i="15"/>
  <c r="O668" i="15"/>
  <c r="O669" i="15"/>
  <c r="O670" i="15"/>
  <c r="O671" i="15"/>
  <c r="O672" i="15"/>
  <c r="O673" i="15"/>
  <c r="O674" i="15"/>
  <c r="O675" i="15"/>
  <c r="O676" i="15"/>
  <c r="O677" i="15"/>
  <c r="O678" i="15"/>
  <c r="O679" i="15"/>
  <c r="O680" i="15"/>
  <c r="O681" i="15"/>
  <c r="O682" i="15"/>
  <c r="O683" i="15"/>
  <c r="O684" i="15"/>
  <c r="O685" i="15"/>
  <c r="O686" i="15"/>
  <c r="O687" i="15"/>
  <c r="O688" i="15"/>
  <c r="O689" i="15"/>
  <c r="O690" i="15"/>
  <c r="O691" i="15"/>
  <c r="O692" i="15"/>
  <c r="O693" i="15"/>
  <c r="O694" i="15"/>
  <c r="O695" i="15"/>
  <c r="O696" i="15"/>
  <c r="O697" i="15"/>
  <c r="O698" i="15"/>
  <c r="O699" i="15"/>
  <c r="O700" i="15"/>
  <c r="O701" i="15"/>
  <c r="O702" i="15"/>
  <c r="O703" i="15"/>
  <c r="O704" i="15"/>
  <c r="O705" i="15"/>
  <c r="O706" i="15"/>
  <c r="O707" i="15"/>
  <c r="O708" i="15"/>
  <c r="O709" i="15"/>
  <c r="O710" i="15"/>
  <c r="O711" i="15"/>
  <c r="O712" i="15"/>
  <c r="O713" i="15"/>
  <c r="O714" i="15"/>
  <c r="O715" i="15"/>
  <c r="O716" i="15"/>
  <c r="O717" i="15"/>
  <c r="O718" i="15"/>
  <c r="O719" i="15"/>
  <c r="O720" i="15"/>
  <c r="O721" i="15"/>
  <c r="O722" i="15"/>
  <c r="O723" i="15"/>
  <c r="O724" i="15"/>
  <c r="O725" i="15"/>
  <c r="O726" i="15"/>
  <c r="O727" i="15"/>
  <c r="O728" i="15"/>
  <c r="O729" i="15"/>
  <c r="O730" i="15"/>
  <c r="O731" i="15"/>
  <c r="O732" i="15"/>
  <c r="O733" i="15"/>
  <c r="O734" i="15"/>
  <c r="O735" i="15"/>
  <c r="O736" i="15"/>
  <c r="O737" i="15"/>
  <c r="O738" i="15"/>
  <c r="O739" i="15"/>
  <c r="O740" i="15"/>
  <c r="O741" i="15"/>
  <c r="O742" i="15"/>
  <c r="O743" i="15"/>
  <c r="O744" i="15"/>
  <c r="O745" i="15"/>
  <c r="O746" i="15"/>
  <c r="O747" i="15"/>
  <c r="O748" i="15"/>
  <c r="O749" i="15"/>
  <c r="O750" i="15"/>
  <c r="O751" i="15"/>
  <c r="O752" i="15"/>
  <c r="O753" i="15"/>
  <c r="O754" i="15"/>
  <c r="O755" i="15"/>
  <c r="O756" i="15"/>
  <c r="O757" i="15"/>
  <c r="O758" i="15"/>
  <c r="O759" i="15"/>
  <c r="O760" i="15"/>
  <c r="O761" i="15"/>
  <c r="O762" i="15"/>
  <c r="O763" i="15"/>
  <c r="O764" i="15"/>
  <c r="O765" i="15"/>
  <c r="O766" i="15"/>
  <c r="O767" i="15"/>
  <c r="O768" i="15"/>
  <c r="O769" i="15"/>
  <c r="O770" i="15"/>
  <c r="O771" i="15"/>
  <c r="O772" i="15"/>
  <c r="O773" i="15"/>
  <c r="O774" i="15"/>
  <c r="O775" i="15"/>
  <c r="O776" i="15"/>
  <c r="O777" i="15"/>
  <c r="O778" i="15"/>
  <c r="O779" i="15"/>
  <c r="O780" i="15"/>
  <c r="O781" i="15"/>
  <c r="O782" i="15"/>
  <c r="O783" i="15"/>
  <c r="O784" i="15"/>
  <c r="O785" i="15"/>
  <c r="O786" i="15"/>
  <c r="O787" i="15"/>
  <c r="O788" i="15"/>
  <c r="O789" i="15"/>
  <c r="O790" i="15"/>
  <c r="O791" i="15"/>
  <c r="O792" i="15"/>
  <c r="O793" i="15"/>
  <c r="O794" i="15"/>
  <c r="O795" i="15"/>
  <c r="O796" i="15"/>
  <c r="O797" i="15"/>
  <c r="O798" i="15"/>
  <c r="O799" i="15"/>
  <c r="O800" i="15"/>
  <c r="O801" i="15"/>
  <c r="O802" i="15"/>
  <c r="O803" i="15"/>
  <c r="O804" i="15"/>
  <c r="O805" i="15"/>
  <c r="O806" i="15"/>
  <c r="O807" i="15"/>
  <c r="O808" i="15"/>
  <c r="O809" i="15"/>
  <c r="O810" i="15"/>
  <c r="O811" i="15"/>
  <c r="O812" i="15"/>
  <c r="O813" i="15"/>
  <c r="O814" i="15"/>
  <c r="O815" i="15"/>
  <c r="O816" i="15"/>
  <c r="O817" i="15"/>
  <c r="O818" i="15"/>
  <c r="O819" i="15"/>
  <c r="O820" i="15"/>
  <c r="O821" i="15"/>
  <c r="O822" i="15"/>
  <c r="O823" i="15"/>
  <c r="O824" i="15"/>
  <c r="O825" i="15"/>
  <c r="O826" i="15"/>
  <c r="O827" i="15"/>
  <c r="O828" i="15"/>
  <c r="O829" i="15"/>
  <c r="O830" i="15"/>
  <c r="O831" i="15"/>
  <c r="O832" i="15"/>
  <c r="O833" i="15"/>
  <c r="O834" i="15"/>
  <c r="O835" i="15"/>
  <c r="O836" i="15"/>
  <c r="O837" i="15"/>
  <c r="O838" i="15"/>
  <c r="O839" i="15"/>
  <c r="O840" i="15"/>
  <c r="O841" i="15"/>
  <c r="O842" i="15"/>
  <c r="O843" i="15"/>
  <c r="O844" i="15"/>
  <c r="O845" i="15"/>
  <c r="O846" i="15"/>
  <c r="O847" i="15"/>
  <c r="O848" i="15"/>
  <c r="O849" i="15"/>
  <c r="O850" i="15"/>
  <c r="O851" i="15"/>
  <c r="O852" i="15"/>
  <c r="O853" i="15"/>
  <c r="O854" i="15"/>
  <c r="O855" i="15"/>
  <c r="O856" i="15"/>
  <c r="O857" i="15"/>
  <c r="O858" i="15"/>
  <c r="O859" i="15"/>
  <c r="O860" i="15"/>
  <c r="O861" i="15"/>
  <c r="O862" i="15"/>
  <c r="O863" i="15"/>
  <c r="O864" i="15"/>
  <c r="O865" i="15"/>
  <c r="O866" i="15"/>
  <c r="O867" i="15"/>
  <c r="O868" i="15"/>
  <c r="O869" i="15"/>
  <c r="O870" i="15"/>
  <c r="O871" i="15"/>
  <c r="O872" i="15"/>
  <c r="O873" i="15"/>
  <c r="O874" i="15"/>
  <c r="O875" i="15"/>
  <c r="O876" i="15"/>
  <c r="O877" i="15"/>
  <c r="O878" i="15"/>
  <c r="O879" i="15"/>
  <c r="O880" i="15"/>
  <c r="O881" i="15"/>
  <c r="O882" i="15"/>
  <c r="O883" i="15"/>
  <c r="O884" i="15"/>
  <c r="O885" i="15"/>
  <c r="O886" i="15"/>
  <c r="O887" i="15"/>
  <c r="O888" i="15"/>
  <c r="O889" i="15"/>
  <c r="O890" i="15"/>
  <c r="O891" i="15"/>
  <c r="O892" i="15"/>
  <c r="O893" i="15"/>
  <c r="O894" i="15"/>
  <c r="O895" i="15"/>
  <c r="O896" i="15"/>
  <c r="O897" i="15"/>
  <c r="O898" i="15"/>
  <c r="O899" i="15"/>
  <c r="O900" i="15"/>
  <c r="O901" i="15"/>
  <c r="O902" i="15"/>
  <c r="O903" i="15"/>
  <c r="O904" i="15"/>
  <c r="O905" i="15"/>
  <c r="O906" i="15"/>
  <c r="O907" i="15"/>
  <c r="O908" i="15"/>
  <c r="O909" i="15"/>
  <c r="O910" i="15"/>
  <c r="O911" i="15"/>
  <c r="O912" i="15"/>
  <c r="O913" i="15"/>
  <c r="O914" i="15"/>
  <c r="O915" i="15"/>
  <c r="O916" i="15"/>
  <c r="O917" i="15"/>
  <c r="O918" i="15"/>
  <c r="O919" i="15"/>
  <c r="O920" i="15"/>
  <c r="O921" i="15"/>
  <c r="O922" i="15"/>
  <c r="O923" i="15"/>
  <c r="O924" i="15"/>
  <c r="O925" i="15"/>
  <c r="O926" i="15"/>
  <c r="O927" i="15"/>
  <c r="O928" i="15"/>
  <c r="O929" i="15"/>
  <c r="O930" i="15"/>
  <c r="O931" i="15"/>
  <c r="O932" i="15"/>
  <c r="O933" i="15"/>
  <c r="O934" i="15"/>
  <c r="O935" i="15"/>
  <c r="O936" i="15"/>
  <c r="O937" i="15"/>
  <c r="O938" i="15"/>
  <c r="O939" i="15"/>
  <c r="O940" i="15"/>
  <c r="O941" i="15"/>
  <c r="O942" i="15"/>
  <c r="O943" i="15"/>
  <c r="O944" i="15"/>
  <c r="O945" i="15"/>
  <c r="O946" i="15"/>
  <c r="O947" i="15"/>
  <c r="O948" i="15"/>
  <c r="O949" i="15"/>
  <c r="O950" i="15"/>
  <c r="O951" i="15"/>
  <c r="O952" i="15"/>
  <c r="O953" i="15"/>
  <c r="O954" i="15"/>
  <c r="O955" i="15"/>
  <c r="O956" i="15"/>
  <c r="O957" i="15"/>
  <c r="O958" i="15"/>
  <c r="O959" i="15"/>
  <c r="O960" i="15"/>
  <c r="O961" i="15"/>
  <c r="O962" i="15"/>
  <c r="O963" i="15"/>
  <c r="O964" i="15"/>
  <c r="O965" i="15"/>
  <c r="O966" i="15"/>
  <c r="O967" i="15"/>
  <c r="O968" i="15"/>
  <c r="O969" i="15"/>
  <c r="O970" i="15"/>
  <c r="O971" i="15"/>
  <c r="O972" i="15"/>
  <c r="O973" i="15"/>
  <c r="O974" i="15"/>
  <c r="O975" i="15"/>
  <c r="O976" i="15"/>
  <c r="O977" i="15"/>
  <c r="O978" i="15"/>
  <c r="O979" i="15"/>
  <c r="O980" i="15"/>
  <c r="O981" i="15"/>
  <c r="O982" i="15"/>
  <c r="O983" i="15"/>
  <c r="O984" i="15"/>
  <c r="O985" i="15"/>
  <c r="O986" i="15"/>
  <c r="O987" i="15"/>
  <c r="O988" i="15"/>
  <c r="O989" i="15"/>
  <c r="O990" i="15"/>
  <c r="O991" i="15"/>
  <c r="O992" i="15"/>
  <c r="O993" i="15"/>
  <c r="O994" i="15"/>
  <c r="O995" i="15"/>
  <c r="O996" i="15"/>
  <c r="O997" i="15"/>
  <c r="O998" i="15"/>
  <c r="O999" i="15"/>
  <c r="O1000" i="15"/>
  <c r="O1001" i="15"/>
  <c r="O1002" i="15"/>
  <c r="O1003" i="15"/>
  <c r="O1004" i="15"/>
  <c r="O1005" i="15"/>
  <c r="O1006" i="15"/>
  <c r="O1007" i="15"/>
  <c r="O1008" i="15"/>
  <c r="O1009" i="15"/>
  <c r="O1010" i="15"/>
  <c r="O1011" i="15"/>
  <c r="O1012" i="15"/>
  <c r="O1013" i="15"/>
  <c r="O1014" i="15"/>
  <c r="O1015" i="15"/>
  <c r="O1016" i="15"/>
  <c r="O1017" i="15"/>
  <c r="O1018" i="15"/>
  <c r="O1019" i="15"/>
  <c r="O1020" i="15"/>
  <c r="O1021" i="15"/>
  <c r="O1022" i="15"/>
  <c r="O1023" i="15"/>
  <c r="O1024" i="15"/>
  <c r="O1025" i="15"/>
  <c r="O1026" i="15"/>
  <c r="O1027" i="15"/>
  <c r="O1028" i="15"/>
  <c r="O1029" i="15"/>
  <c r="O1030" i="15"/>
  <c r="O1031" i="15"/>
  <c r="O1032" i="15"/>
  <c r="O1033" i="15"/>
  <c r="O1034" i="15"/>
  <c r="O1035" i="15"/>
  <c r="O1036" i="15"/>
  <c r="O1037" i="15"/>
  <c r="O1038" i="15"/>
  <c r="O1039" i="15"/>
  <c r="O1040" i="15"/>
  <c r="O1041" i="15"/>
  <c r="O1042" i="15"/>
  <c r="O1043" i="15"/>
  <c r="O1044" i="15"/>
  <c r="O1045" i="15"/>
  <c r="O1046" i="15"/>
  <c r="O1047" i="15"/>
  <c r="O1048" i="15"/>
  <c r="O1049" i="15"/>
  <c r="O1050" i="15"/>
  <c r="O1051" i="15"/>
  <c r="O1052" i="15"/>
  <c r="O1053" i="15"/>
  <c r="O1054" i="15"/>
  <c r="O1055" i="15"/>
  <c r="O1056" i="15"/>
  <c r="O1057" i="15"/>
  <c r="O1058" i="15"/>
  <c r="O1059" i="15"/>
  <c r="O1060" i="15"/>
  <c r="O1061" i="15"/>
  <c r="O1062" i="15"/>
  <c r="O1063" i="15"/>
  <c r="O1064" i="15"/>
  <c r="O1065" i="15"/>
  <c r="O1066" i="15"/>
  <c r="O1067" i="15"/>
  <c r="O1068" i="15"/>
  <c r="O1069" i="15"/>
  <c r="O1070" i="15"/>
  <c r="O1071" i="15"/>
  <c r="O1072" i="15"/>
  <c r="O1073" i="15"/>
  <c r="O1074" i="15"/>
  <c r="O1075" i="15"/>
  <c r="O1076" i="15"/>
  <c r="O1077" i="15"/>
  <c r="O1078" i="15"/>
  <c r="O1079" i="15"/>
  <c r="O1080" i="15"/>
  <c r="O1081" i="15"/>
  <c r="O1082" i="15"/>
  <c r="O1083" i="15"/>
  <c r="O1084" i="15"/>
  <c r="O1085" i="15"/>
  <c r="O1086" i="15"/>
  <c r="O1087" i="15"/>
  <c r="O1088" i="15"/>
  <c r="O1089" i="15"/>
  <c r="O1090" i="15"/>
  <c r="O1091" i="15"/>
  <c r="O1092" i="15"/>
  <c r="O1093" i="15"/>
  <c r="O1094" i="15"/>
  <c r="O1095" i="15"/>
  <c r="O1096" i="15"/>
  <c r="O1097" i="15"/>
  <c r="O1098" i="15"/>
  <c r="O1099" i="15"/>
  <c r="O1100" i="15"/>
  <c r="O1101" i="15"/>
  <c r="O1102" i="15"/>
  <c r="O1103" i="15"/>
  <c r="O1104" i="15"/>
  <c r="O1105" i="15"/>
  <c r="O1106" i="15"/>
  <c r="O1107" i="15"/>
  <c r="O1108" i="15"/>
  <c r="O1109" i="15"/>
  <c r="O1110" i="15"/>
  <c r="O1111" i="15"/>
  <c r="O1112" i="15"/>
  <c r="O1113" i="15"/>
  <c r="O1114" i="15"/>
  <c r="O1115" i="15"/>
  <c r="O1116" i="15"/>
  <c r="O1117" i="15"/>
  <c r="O1118" i="15"/>
  <c r="O1119" i="15"/>
  <c r="O1120" i="15"/>
  <c r="O1121" i="15"/>
  <c r="O1122" i="15"/>
  <c r="O1123" i="15"/>
  <c r="O1124" i="15"/>
  <c r="O1125" i="15"/>
  <c r="O1126" i="15"/>
  <c r="O1127" i="15"/>
  <c r="O1128" i="15"/>
  <c r="O1129" i="15"/>
  <c r="O1130" i="15"/>
  <c r="O1131" i="15"/>
  <c r="O1132" i="15"/>
  <c r="O1133" i="15"/>
  <c r="O1134" i="15"/>
  <c r="O1135" i="15"/>
  <c r="O1136" i="15"/>
  <c r="O1137" i="15"/>
  <c r="O1138" i="15"/>
  <c r="O1139" i="15"/>
  <c r="O1140" i="15"/>
  <c r="O1141" i="15"/>
  <c r="O1142" i="15"/>
  <c r="O1143" i="15"/>
  <c r="O1144" i="15"/>
  <c r="O1145" i="15"/>
  <c r="O1146" i="15"/>
  <c r="O1147" i="15"/>
  <c r="O1148" i="15"/>
  <c r="O1149" i="15"/>
  <c r="O1150" i="15"/>
  <c r="O1151" i="15"/>
  <c r="O1152" i="15"/>
  <c r="O1153" i="15"/>
  <c r="O1154" i="15"/>
  <c r="O1155" i="15"/>
  <c r="O1156" i="15"/>
  <c r="O1157" i="15"/>
  <c r="O1158" i="15"/>
  <c r="O1159" i="15"/>
  <c r="O1160" i="15"/>
  <c r="O1161" i="15"/>
  <c r="O1162" i="15"/>
  <c r="O1163" i="15"/>
  <c r="O1164" i="15"/>
  <c r="O1165" i="15"/>
  <c r="O1166" i="15"/>
  <c r="O1167" i="15"/>
  <c r="O1168" i="15"/>
  <c r="O1169" i="15"/>
  <c r="O1170" i="15"/>
  <c r="O1171" i="15"/>
  <c r="O1172" i="15"/>
  <c r="O1173" i="15"/>
  <c r="O1174" i="15"/>
  <c r="O1175" i="15"/>
  <c r="O1176" i="15"/>
  <c r="O1177" i="15"/>
  <c r="O1178" i="15"/>
  <c r="O1179" i="15"/>
  <c r="O1180" i="15"/>
  <c r="O1181" i="15"/>
  <c r="O1182" i="15"/>
  <c r="O1183" i="15"/>
  <c r="O1184" i="15"/>
  <c r="O1185" i="15"/>
  <c r="O1186" i="15"/>
  <c r="O1187" i="15"/>
  <c r="O1188" i="15"/>
  <c r="O1189" i="15"/>
  <c r="O1190" i="15"/>
  <c r="O1191" i="15"/>
  <c r="O1192" i="15"/>
  <c r="O1193" i="15"/>
  <c r="O1194" i="15"/>
  <c r="O1195" i="15"/>
  <c r="O1196" i="15"/>
  <c r="O1197" i="15"/>
  <c r="O1198" i="15"/>
  <c r="O1199" i="15"/>
  <c r="O1200" i="15"/>
  <c r="O1201" i="15"/>
  <c r="O1202" i="15"/>
  <c r="O1203" i="15"/>
  <c r="O1204" i="15"/>
  <c r="O1205" i="15"/>
  <c r="O1206" i="15"/>
  <c r="O1207" i="15"/>
  <c r="O1208" i="15"/>
  <c r="O1209" i="15"/>
  <c r="O1210" i="15"/>
  <c r="O1211" i="15"/>
  <c r="O1212" i="15"/>
  <c r="O1213" i="15"/>
  <c r="O1214" i="15"/>
  <c r="O1215" i="15"/>
  <c r="O1216" i="15"/>
  <c r="O1217" i="15"/>
  <c r="O1218" i="15"/>
  <c r="O1219" i="15"/>
  <c r="O1220" i="15"/>
  <c r="O1221" i="15"/>
  <c r="O1222" i="15"/>
  <c r="O1223" i="15"/>
  <c r="O1224" i="15"/>
  <c r="O1225" i="15"/>
  <c r="O1226" i="15"/>
  <c r="O1227" i="15"/>
  <c r="O1228" i="15"/>
  <c r="O1229" i="15"/>
  <c r="O1230" i="15"/>
  <c r="O1231" i="15"/>
  <c r="O1232" i="15"/>
  <c r="O1233" i="15"/>
  <c r="O1234" i="15"/>
  <c r="O1235" i="15"/>
  <c r="O1236" i="15"/>
  <c r="O1237" i="15"/>
  <c r="O1238" i="15"/>
  <c r="O1239" i="15"/>
  <c r="O1240" i="15"/>
  <c r="O1241" i="15"/>
  <c r="O1242" i="15"/>
  <c r="O1243" i="15"/>
  <c r="O1244" i="15"/>
  <c r="O1245" i="15"/>
  <c r="O1246" i="15"/>
  <c r="O1247" i="15"/>
  <c r="O1248" i="15"/>
  <c r="O1249" i="15"/>
  <c r="O1250" i="15"/>
  <c r="O1251" i="15"/>
  <c r="O1252" i="15"/>
  <c r="O1253" i="15"/>
  <c r="O1254" i="15"/>
  <c r="O1255" i="15"/>
  <c r="O1256" i="15"/>
  <c r="O1257" i="15"/>
  <c r="O1258" i="15"/>
  <c r="O1259" i="15"/>
  <c r="O1260" i="15"/>
  <c r="O1261" i="15"/>
  <c r="O1262" i="15"/>
  <c r="O1263" i="15"/>
  <c r="O1264" i="15"/>
  <c r="O1265" i="15"/>
  <c r="O1266" i="15"/>
  <c r="O1267" i="15"/>
  <c r="O1268" i="15"/>
  <c r="O1269" i="15"/>
  <c r="O1270" i="15"/>
  <c r="O1271" i="15"/>
  <c r="O1272" i="15"/>
  <c r="O1273" i="15"/>
  <c r="O1274" i="15"/>
  <c r="O1275" i="15"/>
  <c r="O1276" i="15"/>
  <c r="O1277" i="15"/>
  <c r="O1278" i="15"/>
  <c r="O1279" i="15"/>
  <c r="O1280" i="15"/>
  <c r="O1281" i="15"/>
  <c r="O1282" i="15"/>
  <c r="O1283" i="15"/>
  <c r="O1284" i="15"/>
  <c r="O1285" i="15"/>
  <c r="O1286" i="15"/>
  <c r="O1287" i="15"/>
  <c r="O1288" i="15"/>
  <c r="O1289" i="15"/>
  <c r="O1290" i="15"/>
  <c r="O1291" i="15"/>
  <c r="O1292" i="15"/>
  <c r="O1293" i="15"/>
  <c r="O1294" i="15"/>
  <c r="O1295" i="15"/>
  <c r="O1296" i="15"/>
  <c r="O1297" i="15"/>
  <c r="O1298" i="15"/>
  <c r="O1299" i="15"/>
  <c r="O1300" i="15"/>
  <c r="O1301" i="15"/>
  <c r="O1302" i="15"/>
  <c r="O1303" i="15"/>
  <c r="O1304" i="15"/>
  <c r="O1305" i="15"/>
  <c r="O1306" i="15"/>
  <c r="O1307" i="15"/>
  <c r="O1308" i="15"/>
  <c r="O1309" i="15"/>
  <c r="O1310" i="15"/>
  <c r="O1311" i="15"/>
  <c r="O1312" i="15"/>
  <c r="O1313" i="15"/>
  <c r="O1314" i="15"/>
  <c r="O1315" i="15"/>
  <c r="O1316" i="15"/>
  <c r="O1317" i="15"/>
  <c r="O1318" i="15"/>
  <c r="O1319" i="15"/>
  <c r="O1320" i="15"/>
  <c r="O1321" i="15"/>
  <c r="O1322" i="15"/>
  <c r="O1323" i="15"/>
  <c r="O1324" i="15"/>
  <c r="O1325" i="15"/>
  <c r="O1326" i="15"/>
  <c r="O1327" i="15"/>
  <c r="O1328" i="15"/>
  <c r="O1329" i="15"/>
  <c r="O1330" i="15"/>
  <c r="O1331" i="15"/>
  <c r="O1332" i="15"/>
  <c r="O1333" i="15"/>
  <c r="O1334" i="15"/>
  <c r="O1335" i="15"/>
  <c r="O1336" i="15"/>
  <c r="O1337" i="15"/>
  <c r="O1338" i="15"/>
  <c r="O1339" i="15"/>
  <c r="O1340" i="15"/>
  <c r="O1341" i="15"/>
  <c r="O1342" i="15"/>
  <c r="O1343" i="15"/>
  <c r="O1344" i="15"/>
  <c r="O1345" i="15"/>
  <c r="O1346" i="15"/>
  <c r="O1347" i="15"/>
  <c r="O1348" i="15"/>
  <c r="O1349" i="15"/>
  <c r="O1350" i="15"/>
  <c r="O1351" i="15"/>
  <c r="O1352" i="15"/>
  <c r="O1353" i="15"/>
  <c r="O1354" i="15"/>
  <c r="O1355" i="15"/>
  <c r="O1356" i="15"/>
  <c r="O1357" i="15"/>
  <c r="O1358" i="15"/>
  <c r="O1359" i="15"/>
  <c r="O1360" i="15"/>
  <c r="O1361" i="15"/>
  <c r="O1362" i="15"/>
  <c r="O1363" i="15"/>
  <c r="O1364" i="15"/>
  <c r="O1365" i="15"/>
  <c r="O1366" i="15"/>
  <c r="O1367" i="15"/>
  <c r="O1368" i="15"/>
  <c r="O1369" i="15"/>
  <c r="O1370" i="15"/>
  <c r="O1371" i="15"/>
  <c r="O1372" i="15"/>
  <c r="O1373" i="15"/>
  <c r="O1374" i="15"/>
  <c r="O1375" i="15"/>
  <c r="O1376" i="15"/>
  <c r="O1377" i="15"/>
  <c r="O1378" i="15"/>
  <c r="O1379" i="15"/>
  <c r="O1380" i="15"/>
  <c r="O1381" i="15"/>
  <c r="O1382" i="15"/>
  <c r="O1383" i="15"/>
  <c r="O1384" i="15"/>
  <c r="O1385" i="15"/>
  <c r="O1386" i="15"/>
  <c r="O1387" i="15"/>
  <c r="O1388" i="15"/>
  <c r="O1389" i="15"/>
  <c r="O1390" i="15"/>
  <c r="O1391" i="15"/>
  <c r="O1392" i="15"/>
  <c r="O1393" i="15"/>
  <c r="O1394" i="15"/>
  <c r="O1395" i="15"/>
  <c r="O1396" i="15"/>
  <c r="O1397" i="15"/>
  <c r="O1398" i="15"/>
  <c r="O1399" i="15"/>
  <c r="O1400" i="15"/>
  <c r="O1401" i="15"/>
  <c r="O1402" i="15"/>
  <c r="O1403" i="15"/>
  <c r="O1404" i="15"/>
  <c r="O1405" i="15"/>
  <c r="O1406" i="15"/>
  <c r="O1407" i="15"/>
  <c r="O1408" i="15"/>
  <c r="O1409" i="15"/>
  <c r="O1410" i="15"/>
  <c r="O1411" i="15"/>
  <c r="O1412" i="15"/>
  <c r="O1413" i="15"/>
  <c r="O1414" i="15"/>
  <c r="O1415" i="15"/>
  <c r="O1416" i="15"/>
  <c r="O1417" i="15"/>
  <c r="O1418" i="15"/>
  <c r="O1419" i="15"/>
  <c r="O1420" i="15"/>
  <c r="O1421" i="15"/>
  <c r="O1422" i="15"/>
  <c r="O1423" i="15"/>
  <c r="O1424" i="15"/>
  <c r="O1425" i="15"/>
  <c r="O1426" i="15"/>
  <c r="O1427" i="15"/>
  <c r="O1428" i="15"/>
  <c r="O1429" i="15"/>
  <c r="O1430" i="15"/>
  <c r="O1431" i="15"/>
  <c r="O1432" i="15"/>
  <c r="O1433" i="15"/>
  <c r="O1434" i="15"/>
  <c r="O1435" i="15"/>
  <c r="O1436" i="15"/>
  <c r="O1437" i="15"/>
  <c r="O1438" i="15"/>
  <c r="O1439" i="15"/>
  <c r="O1440" i="15"/>
  <c r="O1441" i="15"/>
  <c r="O1442" i="15"/>
  <c r="O1443" i="15"/>
  <c r="O1444" i="15"/>
  <c r="O1445" i="15"/>
  <c r="O1446" i="15"/>
  <c r="O1447" i="15"/>
  <c r="O1448" i="15"/>
  <c r="O1449" i="15"/>
  <c r="O1450" i="15"/>
  <c r="O1451" i="15"/>
  <c r="O1452" i="15"/>
  <c r="O1453" i="15"/>
  <c r="O1454" i="15"/>
  <c r="O1455" i="15"/>
  <c r="O1456" i="15"/>
  <c r="O1457" i="15"/>
  <c r="O1458" i="15"/>
  <c r="O1459" i="15"/>
  <c r="O1460" i="15"/>
  <c r="O1461" i="15"/>
  <c r="O1462" i="15"/>
  <c r="O1463" i="15"/>
  <c r="O1464" i="15"/>
  <c r="O1465" i="15"/>
  <c r="O1466" i="15"/>
  <c r="O1467" i="15"/>
  <c r="O1468" i="15"/>
  <c r="O1469" i="15"/>
  <c r="O1470" i="15"/>
  <c r="O1471" i="15"/>
  <c r="O1472" i="15"/>
  <c r="O1473" i="15"/>
  <c r="O1474" i="15"/>
  <c r="O1475" i="15"/>
  <c r="O1476" i="15"/>
  <c r="O1477" i="15"/>
  <c r="O1478" i="15"/>
  <c r="O1479" i="15"/>
  <c r="O1480" i="15"/>
  <c r="O1481" i="15"/>
  <c r="O1482" i="15"/>
  <c r="O1483" i="15"/>
  <c r="O1484" i="15"/>
  <c r="O1485" i="15"/>
  <c r="O1486" i="15"/>
  <c r="O1487" i="15"/>
  <c r="O1488" i="15"/>
  <c r="O1489" i="15"/>
  <c r="O1490" i="15"/>
  <c r="O1491" i="15"/>
  <c r="O1492" i="15"/>
  <c r="O1493" i="15"/>
  <c r="O1494" i="15"/>
  <c r="O1495" i="15"/>
  <c r="O1496" i="15"/>
  <c r="O1497" i="15"/>
  <c r="O1498" i="15"/>
  <c r="O1499" i="15"/>
  <c r="O1500" i="15"/>
  <c r="O1501" i="15"/>
  <c r="O1502" i="15"/>
  <c r="O1503" i="15"/>
  <c r="O1504" i="15"/>
  <c r="O1505" i="15"/>
  <c r="O1506" i="15"/>
  <c r="O1507" i="15"/>
  <c r="O1508" i="15"/>
  <c r="O1509" i="15"/>
  <c r="O1510" i="15"/>
  <c r="O1511" i="15"/>
  <c r="O1512" i="15"/>
  <c r="O1513" i="15"/>
  <c r="O1514" i="15"/>
  <c r="O1515" i="15"/>
  <c r="O1516" i="15"/>
  <c r="O1517" i="15"/>
  <c r="O1518" i="15"/>
  <c r="O1519" i="15"/>
  <c r="O1520" i="15"/>
  <c r="O1521" i="15"/>
  <c r="O1522" i="15"/>
  <c r="O1523" i="15"/>
  <c r="O1524" i="15"/>
  <c r="O1525" i="15"/>
  <c r="O1526" i="15"/>
  <c r="O1527" i="15"/>
  <c r="O1528" i="15"/>
  <c r="O1529" i="15"/>
  <c r="O1530" i="15"/>
  <c r="O1531" i="15"/>
  <c r="O1532" i="15"/>
  <c r="O1533" i="15"/>
  <c r="O1534" i="15"/>
  <c r="O1535" i="15"/>
  <c r="O1536" i="15"/>
  <c r="O1537" i="15"/>
  <c r="O1538" i="15"/>
  <c r="O1539" i="15"/>
  <c r="O1540" i="15"/>
  <c r="O1541" i="15"/>
  <c r="O1542" i="15"/>
  <c r="O1543" i="15"/>
  <c r="O1544" i="15"/>
  <c r="O1545" i="15"/>
  <c r="O1546" i="15"/>
  <c r="O1547" i="15"/>
  <c r="O1548" i="15"/>
  <c r="O1549" i="15"/>
  <c r="O1550" i="15"/>
  <c r="O1551" i="15"/>
  <c r="O1552" i="15"/>
  <c r="O1553" i="15"/>
  <c r="O1554" i="15"/>
  <c r="O1555" i="15"/>
  <c r="O1556" i="15"/>
  <c r="O1557" i="15"/>
  <c r="O1558" i="15"/>
  <c r="O1559" i="15"/>
  <c r="O1560" i="15"/>
  <c r="O1561" i="15"/>
  <c r="O1562" i="15"/>
  <c r="O1563" i="15"/>
  <c r="O1564" i="15"/>
  <c r="O1565" i="15"/>
  <c r="O1566" i="15"/>
  <c r="O1567" i="15"/>
  <c r="O1568" i="15"/>
  <c r="O1569" i="15"/>
  <c r="O1570" i="15"/>
  <c r="O1571" i="15"/>
  <c r="O1572" i="15"/>
  <c r="O1573" i="15"/>
  <c r="O1574" i="15"/>
  <c r="O1575" i="15"/>
  <c r="O1576" i="15"/>
  <c r="O1577" i="15"/>
  <c r="O1578" i="15"/>
  <c r="O1579" i="15"/>
  <c r="O1580" i="15"/>
  <c r="O1581" i="15"/>
  <c r="O1582" i="15"/>
  <c r="O1583" i="15"/>
  <c r="O1584" i="15"/>
  <c r="O1585" i="15"/>
  <c r="O1586" i="15"/>
  <c r="O1587" i="15"/>
  <c r="O1588" i="15"/>
  <c r="O1589" i="15"/>
  <c r="O1590" i="15"/>
  <c r="O1591" i="15"/>
  <c r="O1592" i="15"/>
  <c r="O1593" i="15"/>
  <c r="O1594" i="15"/>
  <c r="O1595" i="15"/>
  <c r="O1596" i="15"/>
  <c r="O1597" i="15"/>
  <c r="O1598" i="15"/>
  <c r="O1599" i="15"/>
  <c r="O1600" i="15"/>
  <c r="O1601" i="15"/>
  <c r="O1602" i="15"/>
  <c r="O1603" i="15"/>
  <c r="O1604" i="15"/>
  <c r="O1605" i="15"/>
  <c r="O1606" i="15"/>
  <c r="O1607" i="15"/>
  <c r="O1608" i="15"/>
  <c r="O1609" i="15"/>
  <c r="O1610" i="15"/>
  <c r="O1611" i="15"/>
  <c r="O1612" i="15"/>
  <c r="O1613" i="15"/>
  <c r="O1614" i="15"/>
  <c r="O1615" i="15"/>
  <c r="O1616" i="15"/>
  <c r="O1617" i="15"/>
  <c r="O1618" i="15"/>
  <c r="O1619" i="15"/>
  <c r="O1620" i="15"/>
  <c r="O1621" i="15"/>
  <c r="O1622" i="15"/>
  <c r="O1623" i="15"/>
  <c r="O1624" i="15"/>
  <c r="O1625" i="15"/>
  <c r="O1626" i="15"/>
  <c r="O1627" i="15"/>
  <c r="O1628" i="15"/>
  <c r="O1629" i="15"/>
  <c r="O1630" i="15"/>
  <c r="O1631" i="15"/>
  <c r="O1632" i="15"/>
  <c r="O1633" i="15"/>
  <c r="O1634" i="15"/>
  <c r="O1635" i="15"/>
  <c r="O1636" i="15"/>
  <c r="O1637" i="15"/>
  <c r="O1638" i="15"/>
  <c r="O1639" i="15"/>
  <c r="O1640" i="15"/>
  <c r="O1641" i="15"/>
  <c r="O1642" i="15"/>
  <c r="O1643" i="15"/>
  <c r="O1644" i="15"/>
  <c r="O1645" i="15"/>
  <c r="O1646" i="15"/>
  <c r="O1647" i="15"/>
  <c r="O1648" i="15"/>
  <c r="O1649" i="15"/>
  <c r="O1650" i="15"/>
  <c r="O1651" i="15"/>
  <c r="O1652" i="15"/>
  <c r="O1653" i="15"/>
  <c r="O1654" i="15"/>
  <c r="O1655" i="15"/>
  <c r="O1656" i="15"/>
  <c r="O1657" i="15"/>
  <c r="O1658" i="15"/>
  <c r="O1659" i="15"/>
  <c r="O1660" i="15"/>
  <c r="O1661" i="15"/>
  <c r="O1662" i="15"/>
  <c r="O1663" i="15"/>
  <c r="O1664" i="15"/>
  <c r="O1665" i="15"/>
  <c r="O1666" i="15"/>
  <c r="O1667" i="15"/>
  <c r="O1668" i="15"/>
  <c r="O1669" i="15"/>
  <c r="O1670" i="15"/>
  <c r="O1671" i="15"/>
  <c r="O1672" i="15"/>
  <c r="O1673" i="15"/>
  <c r="O1674" i="15"/>
  <c r="O1675" i="15"/>
  <c r="O1676" i="15"/>
  <c r="O1677" i="15"/>
  <c r="O1678" i="15"/>
  <c r="O1679" i="15"/>
  <c r="O1680" i="15"/>
  <c r="O1681" i="15"/>
  <c r="O1682" i="15"/>
  <c r="O1683" i="15"/>
  <c r="O1684" i="15"/>
  <c r="O1685" i="15"/>
  <c r="O1686" i="15"/>
  <c r="O1687" i="15"/>
  <c r="O1688" i="15"/>
  <c r="O1689" i="15"/>
  <c r="O1690" i="15"/>
  <c r="O1691" i="15"/>
  <c r="O1692" i="15"/>
  <c r="O1693" i="15"/>
  <c r="O1694" i="15"/>
  <c r="O1695" i="15"/>
  <c r="O1696" i="15"/>
  <c r="O1697" i="15"/>
  <c r="O1698" i="15"/>
  <c r="O1699" i="15"/>
  <c r="O1700" i="15"/>
  <c r="O1701" i="15"/>
  <c r="O1702" i="15"/>
  <c r="O1703" i="15"/>
  <c r="O1704" i="15"/>
  <c r="O1705" i="15"/>
  <c r="O1706" i="15"/>
  <c r="O1707" i="15"/>
  <c r="O1708" i="15"/>
  <c r="O1709" i="15"/>
  <c r="O1710" i="15"/>
  <c r="O1711" i="15"/>
  <c r="O1712" i="15"/>
  <c r="O1713" i="15"/>
  <c r="O1714" i="15"/>
  <c r="O1715" i="15"/>
  <c r="O1716" i="15"/>
  <c r="O1717" i="15"/>
  <c r="O1718" i="15"/>
  <c r="O1719" i="15"/>
  <c r="O1720" i="15"/>
  <c r="O1721" i="15"/>
  <c r="O1722" i="15"/>
  <c r="O1723" i="15"/>
  <c r="O1724" i="15"/>
  <c r="O1725" i="15"/>
  <c r="O1726" i="15"/>
  <c r="O1727" i="15"/>
  <c r="O1728" i="15"/>
  <c r="O1729" i="15"/>
  <c r="O1730" i="15"/>
  <c r="O1731" i="15"/>
  <c r="O1732" i="15"/>
  <c r="O1733" i="15"/>
  <c r="O1734" i="15"/>
  <c r="O1735" i="15"/>
  <c r="O1736" i="15"/>
  <c r="O1737" i="15"/>
  <c r="O1738" i="15"/>
  <c r="O1739" i="15"/>
  <c r="O1740" i="15"/>
  <c r="O1741" i="15"/>
  <c r="O1742" i="15"/>
  <c r="O1743" i="15"/>
  <c r="O1744" i="15"/>
  <c r="O1745" i="15"/>
  <c r="O1746" i="15"/>
  <c r="O1747" i="15"/>
  <c r="O1748" i="15"/>
  <c r="O1749" i="15"/>
  <c r="O1750" i="15"/>
  <c r="O1751" i="15"/>
  <c r="O1752" i="15"/>
  <c r="O1753" i="15"/>
  <c r="O1754" i="15"/>
  <c r="O1755" i="15"/>
  <c r="O1756" i="15"/>
  <c r="O1757" i="15"/>
  <c r="O1758" i="15"/>
  <c r="O1759" i="15"/>
  <c r="O1760" i="15"/>
  <c r="O1761" i="15"/>
  <c r="O1762" i="15"/>
  <c r="O1763" i="15"/>
  <c r="O1764" i="15"/>
  <c r="O1765" i="15"/>
  <c r="O1766" i="15"/>
  <c r="O1767" i="15"/>
  <c r="O1768" i="15"/>
  <c r="O1769" i="15"/>
  <c r="O1770" i="15"/>
  <c r="O1771" i="15"/>
  <c r="O1772" i="15"/>
  <c r="O1773" i="15"/>
  <c r="O1774" i="15"/>
  <c r="O1775" i="15"/>
  <c r="O1776" i="15"/>
  <c r="O1777" i="15"/>
  <c r="O1778" i="15"/>
  <c r="O1779" i="15"/>
  <c r="O1780" i="15"/>
  <c r="O1781" i="15"/>
  <c r="O1782" i="15"/>
  <c r="O1783" i="15"/>
  <c r="O1784" i="15"/>
  <c r="O1785" i="15"/>
  <c r="O1786" i="15"/>
  <c r="O1787" i="15"/>
  <c r="O1788" i="15"/>
  <c r="O1789" i="15"/>
  <c r="O1790" i="15"/>
  <c r="O1791" i="15"/>
  <c r="O1792" i="15"/>
  <c r="O1793" i="15"/>
  <c r="O1794" i="15"/>
  <c r="O1795" i="15"/>
  <c r="O1796" i="15"/>
  <c r="O1797" i="15"/>
  <c r="O1798" i="15"/>
  <c r="O1799" i="15"/>
  <c r="O1800" i="15"/>
  <c r="O1801" i="15"/>
  <c r="O1802" i="15"/>
  <c r="O1803" i="15"/>
  <c r="O1804" i="15"/>
  <c r="O1805" i="15"/>
  <c r="O1806" i="15"/>
  <c r="O1807" i="15"/>
  <c r="O1808" i="15"/>
  <c r="O1809" i="15"/>
  <c r="O1810" i="15"/>
  <c r="O1811" i="15"/>
  <c r="O1812" i="15"/>
  <c r="O1813" i="15"/>
  <c r="O1814" i="15"/>
  <c r="O1815" i="15"/>
  <c r="O1816" i="15"/>
  <c r="O1817" i="15"/>
  <c r="O1818" i="15"/>
  <c r="O1819" i="15"/>
  <c r="O1820" i="15"/>
  <c r="O1821" i="15"/>
  <c r="O1822" i="15"/>
  <c r="O1823" i="15"/>
  <c r="O1824" i="15"/>
  <c r="O1825" i="15"/>
  <c r="O1826" i="15"/>
  <c r="O1827" i="15"/>
  <c r="O1828" i="15"/>
  <c r="O1829" i="15"/>
  <c r="O1830" i="15"/>
  <c r="O1831" i="15"/>
  <c r="O1832" i="15"/>
  <c r="O1833" i="15"/>
  <c r="O1834" i="15"/>
  <c r="O1835" i="15"/>
  <c r="O1836" i="15"/>
  <c r="O1837" i="15"/>
  <c r="O1838" i="15"/>
  <c r="O1839" i="15"/>
  <c r="O1840" i="15"/>
  <c r="O1841" i="15"/>
  <c r="O1842" i="15"/>
  <c r="O1843" i="15"/>
  <c r="O1844" i="15"/>
  <c r="O1845" i="15"/>
  <c r="O1846" i="15"/>
  <c r="O1847" i="15"/>
  <c r="O1848" i="15"/>
  <c r="O1849" i="15"/>
  <c r="O1850" i="15"/>
  <c r="O1851" i="15"/>
  <c r="O1852" i="15"/>
  <c r="O1853" i="15"/>
  <c r="O1854" i="15"/>
  <c r="O1855" i="15"/>
  <c r="O1856" i="15"/>
  <c r="O1857" i="15"/>
  <c r="O1858" i="15"/>
  <c r="O1859" i="15"/>
  <c r="O1860" i="15"/>
  <c r="O1861" i="15"/>
  <c r="O1862" i="15"/>
  <c r="O1863" i="15"/>
  <c r="O1864" i="15"/>
  <c r="O1865" i="15"/>
  <c r="O1866" i="15"/>
  <c r="O1867" i="15"/>
  <c r="O1868" i="15"/>
  <c r="O1869" i="15"/>
  <c r="O1870" i="15"/>
  <c r="O1871" i="15"/>
  <c r="O1872" i="15"/>
  <c r="O1873" i="15"/>
  <c r="O1874" i="15"/>
  <c r="O1875" i="15"/>
  <c r="O1876" i="15"/>
  <c r="O1877" i="15"/>
  <c r="O1878" i="15"/>
  <c r="O1879" i="15"/>
  <c r="O1880" i="15"/>
  <c r="O1881" i="15"/>
  <c r="O1882" i="15"/>
  <c r="O1883" i="15"/>
  <c r="O1884" i="15"/>
  <c r="O1885" i="15"/>
  <c r="O1886" i="15"/>
  <c r="O1887" i="15"/>
  <c r="O1888" i="15"/>
  <c r="O1889" i="15"/>
  <c r="O1890" i="15"/>
  <c r="O1891" i="15"/>
  <c r="O1892" i="15"/>
  <c r="O1893" i="15"/>
  <c r="O1894" i="15"/>
  <c r="O1895" i="15"/>
  <c r="O1896" i="15"/>
  <c r="O1897" i="15"/>
  <c r="O1898" i="15"/>
  <c r="O1899" i="15"/>
  <c r="O1900" i="15"/>
  <c r="O1901" i="15"/>
  <c r="O1902" i="15"/>
  <c r="O1903" i="15"/>
  <c r="O1904" i="15"/>
  <c r="O1905" i="15"/>
  <c r="O1906" i="15"/>
  <c r="O1907" i="15"/>
  <c r="O1908" i="15"/>
  <c r="O1909" i="15"/>
  <c r="O1910" i="15"/>
  <c r="O1911" i="15"/>
  <c r="O1912" i="15"/>
  <c r="O1913" i="15"/>
  <c r="O1914" i="15"/>
  <c r="O1915" i="15"/>
  <c r="O1916" i="15"/>
  <c r="O1917" i="15"/>
  <c r="O1918" i="15"/>
  <c r="O1919" i="15"/>
  <c r="O1920" i="15"/>
  <c r="O1921" i="15"/>
  <c r="O1922" i="15"/>
  <c r="O1923" i="15"/>
  <c r="O1924" i="15"/>
  <c r="O1925" i="15"/>
  <c r="O1926" i="15"/>
  <c r="O1927" i="15"/>
  <c r="O1928" i="15"/>
  <c r="O1929" i="15"/>
  <c r="O1930" i="15"/>
  <c r="O1931" i="15"/>
  <c r="O1932" i="15"/>
  <c r="O1933" i="15"/>
  <c r="O1934" i="15"/>
  <c r="O1935" i="15"/>
  <c r="O1936" i="15"/>
  <c r="O1937" i="15"/>
  <c r="O1938" i="15"/>
  <c r="O1939" i="15"/>
  <c r="O1940" i="15"/>
  <c r="O1941" i="15"/>
  <c r="O1942" i="15"/>
  <c r="O1943" i="15"/>
  <c r="O1944" i="15"/>
  <c r="O1945" i="15"/>
  <c r="O1946" i="15"/>
  <c r="O1947" i="15"/>
  <c r="O1948" i="15"/>
  <c r="O1949" i="15"/>
  <c r="O1950" i="15"/>
  <c r="O1951" i="15"/>
  <c r="O1952" i="15"/>
  <c r="O1953" i="15"/>
  <c r="O1954" i="15"/>
  <c r="O1955" i="15"/>
  <c r="O1956" i="15"/>
  <c r="O1957" i="15"/>
  <c r="O1958" i="15"/>
  <c r="O1959" i="15"/>
  <c r="O1960" i="15"/>
  <c r="O1961" i="15"/>
  <c r="O1962" i="15"/>
  <c r="O1963" i="15"/>
  <c r="O1964" i="15"/>
  <c r="O1965" i="15"/>
  <c r="O1966" i="15"/>
  <c r="O1967" i="15"/>
  <c r="O1968" i="15"/>
  <c r="O1969" i="15"/>
  <c r="O1970" i="15"/>
  <c r="O1971" i="15"/>
  <c r="O1972" i="15"/>
  <c r="O1973" i="15"/>
  <c r="O1974" i="15"/>
  <c r="O1975" i="15"/>
  <c r="O1976" i="15"/>
  <c r="O1977" i="15"/>
  <c r="O1978" i="15"/>
  <c r="O1979" i="15"/>
  <c r="O1980" i="15"/>
  <c r="O1981" i="15"/>
  <c r="O1982" i="15"/>
  <c r="O1983" i="15"/>
  <c r="O1984" i="15"/>
  <c r="O1985" i="15"/>
  <c r="O1986" i="15"/>
  <c r="O1987" i="15"/>
  <c r="O1988" i="15"/>
  <c r="O1989" i="15"/>
  <c r="O1990" i="15"/>
  <c r="O1991" i="15"/>
  <c r="O1992" i="15"/>
  <c r="O1993" i="15"/>
  <c r="O1994" i="15"/>
  <c r="O1995" i="15"/>
  <c r="O1996" i="15"/>
  <c r="O1997" i="15"/>
  <c r="O1998" i="15"/>
  <c r="O1999" i="15"/>
  <c r="O2000" i="15"/>
  <c r="O2001" i="15"/>
  <c r="O2002" i="15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7" i="28" l="1"/>
  <c r="D51" i="13" s="1"/>
  <c r="F46" i="13"/>
  <c r="D46" i="13"/>
  <c r="D45" i="13"/>
  <c r="D41" i="13"/>
  <c r="D44" i="13"/>
  <c r="D40" i="13"/>
  <c r="D42" i="13"/>
  <c r="D27" i="13"/>
  <c r="D26" i="13"/>
  <c r="D25" i="13"/>
  <c r="D31" i="13"/>
  <c r="D29" i="13"/>
  <c r="F31" i="13"/>
  <c r="D30" i="13"/>
  <c r="A227" i="13"/>
  <c r="F16" i="13"/>
  <c r="D16" i="13"/>
  <c r="D15" i="13"/>
  <c r="D14" i="13"/>
  <c r="F12" i="28"/>
  <c r="B12" i="12"/>
  <c r="A47" i="27" s="1"/>
  <c r="F18" i="28"/>
  <c r="B18" i="12"/>
  <c r="A53" i="27" s="1"/>
  <c r="F21" i="28"/>
  <c r="B21" i="12"/>
  <c r="A56" i="27" s="1"/>
  <c r="F22" i="28"/>
  <c r="B22" i="12"/>
  <c r="A57" i="27" s="1"/>
  <c r="B4" i="12"/>
  <c r="F4" i="28"/>
  <c r="F7" i="28"/>
  <c r="B7" i="12"/>
  <c r="A42" i="27" s="1"/>
  <c r="F23" i="28"/>
  <c r="B23" i="12"/>
  <c r="A58" i="27" s="1"/>
  <c r="F6" i="28"/>
  <c r="B6" i="12"/>
  <c r="F8" i="28"/>
  <c r="B8" i="12"/>
  <c r="A43" i="27" s="1"/>
  <c r="F24" i="28"/>
  <c r="B24" i="12"/>
  <c r="A59" i="27" s="1"/>
  <c r="F9" i="28"/>
  <c r="B9" i="12"/>
  <c r="A44" i="27" s="1"/>
  <c r="F25" i="28"/>
  <c r="B25" i="12"/>
  <c r="A60" i="27" s="1"/>
  <c r="F20" i="28"/>
  <c r="B20" i="12"/>
  <c r="A55" i="27" s="1"/>
  <c r="F26" i="28"/>
  <c r="B26" i="12"/>
  <c r="A61" i="27" s="1"/>
  <c r="F19" i="28"/>
  <c r="B19" i="12"/>
  <c r="A54" i="27" s="1"/>
  <c r="F10" i="28"/>
  <c r="B10" i="12"/>
  <c r="A45" i="27" s="1"/>
  <c r="F11" i="28"/>
  <c r="B11" i="12"/>
  <c r="A46" i="27" s="1"/>
  <c r="F27" i="28"/>
  <c r="B27" i="12"/>
  <c r="A62" i="27" s="1"/>
  <c r="F28" i="28"/>
  <c r="B28" i="12"/>
  <c r="A63" i="27" s="1"/>
  <c r="F29" i="28"/>
  <c r="B29" i="12"/>
  <c r="A64" i="27" s="1"/>
  <c r="F30" i="28"/>
  <c r="B30" i="12"/>
  <c r="A65" i="27" s="1"/>
  <c r="F15" i="28"/>
  <c r="B15" i="12"/>
  <c r="A50" i="27" s="1"/>
  <c r="F31" i="28"/>
  <c r="B31" i="12"/>
  <c r="A66" i="27" s="1"/>
  <c r="F13" i="28"/>
  <c r="B13" i="12"/>
  <c r="A48" i="27" s="1"/>
  <c r="F16" i="28"/>
  <c r="B16" i="12"/>
  <c r="A51" i="27" s="1"/>
  <c r="F32" i="28"/>
  <c r="B32" i="12"/>
  <c r="A67" i="27" s="1"/>
  <c r="F14" i="28"/>
  <c r="B14" i="12"/>
  <c r="A49" i="27" s="1"/>
  <c r="F17" i="28"/>
  <c r="B17" i="12"/>
  <c r="A52" i="27" s="1"/>
  <c r="F33" i="28"/>
  <c r="B33" i="12"/>
  <c r="A68" i="27" s="1"/>
  <c r="A72" i="27"/>
  <c r="B72" i="27"/>
  <c r="A73" i="27"/>
  <c r="B73" i="27"/>
  <c r="A74" i="27"/>
  <c r="B74" i="27"/>
  <c r="A75" i="27"/>
  <c r="B75" i="27"/>
  <c r="A76" i="27"/>
  <c r="B76" i="27"/>
  <c r="A77" i="27"/>
  <c r="B77" i="27"/>
  <c r="A78" i="27"/>
  <c r="B78" i="27"/>
  <c r="A79" i="27"/>
  <c r="B79" i="27"/>
  <c r="A80" i="27"/>
  <c r="B80" i="27"/>
  <c r="A81" i="27"/>
  <c r="B81" i="27"/>
  <c r="A82" i="27"/>
  <c r="B82" i="27"/>
  <c r="A83" i="27"/>
  <c r="B83" i="27"/>
  <c r="A84" i="27"/>
  <c r="B84" i="27"/>
  <c r="A85" i="27"/>
  <c r="B85" i="27"/>
  <c r="A86" i="27"/>
  <c r="B86" i="27"/>
  <c r="A87" i="27"/>
  <c r="B87" i="27"/>
  <c r="A88" i="27"/>
  <c r="B88" i="27"/>
  <c r="A89" i="27"/>
  <c r="B89" i="27"/>
  <c r="A90" i="27"/>
  <c r="B90" i="27"/>
  <c r="A91" i="27"/>
  <c r="B91" i="27"/>
  <c r="A92" i="27"/>
  <c r="B92" i="27"/>
  <c r="A93" i="27"/>
  <c r="B93" i="27"/>
  <c r="A94" i="27"/>
  <c r="B94" i="27"/>
  <c r="A95" i="27"/>
  <c r="B95" i="27"/>
  <c r="A96" i="27"/>
  <c r="B96" i="27"/>
  <c r="A97" i="27"/>
  <c r="B97" i="27"/>
  <c r="A98" i="27"/>
  <c r="B98" i="27"/>
  <c r="A99" i="27"/>
  <c r="B99" i="27"/>
  <c r="A100" i="27"/>
  <c r="B100" i="27"/>
  <c r="A101" i="27"/>
  <c r="B101" i="27"/>
  <c r="A102" i="27"/>
  <c r="B102" i="27"/>
  <c r="A103" i="27"/>
  <c r="B103" i="27"/>
  <c r="A104" i="27"/>
  <c r="B104" i="27"/>
  <c r="A105" i="27"/>
  <c r="B105" i="27"/>
  <c r="A106" i="27"/>
  <c r="B106" i="27"/>
  <c r="A107" i="27"/>
  <c r="B107" i="27"/>
  <c r="A108" i="27"/>
  <c r="B108" i="27"/>
  <c r="A109" i="27"/>
  <c r="B109" i="27"/>
  <c r="A110" i="27"/>
  <c r="B110" i="27"/>
  <c r="A111" i="27"/>
  <c r="B111" i="27"/>
  <c r="A112" i="27"/>
  <c r="B112" i="27"/>
  <c r="A113" i="27"/>
  <c r="B113" i="27"/>
  <c r="A114" i="27"/>
  <c r="B114" i="27"/>
  <c r="A115" i="27"/>
  <c r="B115" i="27"/>
  <c r="A116" i="27"/>
  <c r="B116" i="27"/>
  <c r="A117" i="27"/>
  <c r="B117" i="27"/>
  <c r="A118" i="27"/>
  <c r="B118" i="27"/>
  <c r="A119" i="27"/>
  <c r="B119" i="27"/>
  <c r="A120" i="27"/>
  <c r="B120" i="27"/>
  <c r="A121" i="27"/>
  <c r="B121" i="27"/>
  <c r="A122" i="27"/>
  <c r="B122" i="27"/>
  <c r="A123" i="27"/>
  <c r="B123" i="27"/>
  <c r="A124" i="27"/>
  <c r="B124" i="27"/>
  <c r="A125" i="27"/>
  <c r="B125" i="27"/>
  <c r="A126" i="27"/>
  <c r="B126" i="27"/>
  <c r="A127" i="27"/>
  <c r="B127" i="27"/>
  <c r="A128" i="27"/>
  <c r="B128" i="27"/>
  <c r="A129" i="27"/>
  <c r="B129" i="27"/>
  <c r="A130" i="27"/>
  <c r="B130" i="27"/>
  <c r="A131" i="27"/>
  <c r="B131" i="27"/>
  <c r="A132" i="27"/>
  <c r="B132" i="27"/>
  <c r="A133" i="27"/>
  <c r="B133" i="27"/>
  <c r="A134" i="27"/>
  <c r="B134" i="27"/>
  <c r="A135" i="27"/>
  <c r="B135" i="27"/>
  <c r="A136" i="27"/>
  <c r="B136" i="27"/>
  <c r="A137" i="27"/>
  <c r="B137" i="27"/>
  <c r="A138" i="27"/>
  <c r="B138" i="27"/>
  <c r="E101" i="12"/>
  <c r="E102" i="12"/>
  <c r="E10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H8" i="7"/>
  <c r="H12" i="7"/>
  <c r="H11" i="7"/>
  <c r="H10" i="7"/>
  <c r="H9" i="7"/>
  <c r="A5" i="15"/>
  <c r="A6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A121" i="15"/>
  <c r="A122" i="15"/>
  <c r="A123" i="15"/>
  <c r="A124" i="15"/>
  <c r="A125" i="15"/>
  <c r="A126" i="15"/>
  <c r="A127" i="15"/>
  <c r="A128" i="15"/>
  <c r="A129" i="15"/>
  <c r="A130" i="15"/>
  <c r="A131" i="15"/>
  <c r="A132" i="15"/>
  <c r="A133" i="15"/>
  <c r="A134" i="15"/>
  <c r="A135" i="15"/>
  <c r="A136" i="15"/>
  <c r="A137" i="15"/>
  <c r="A138" i="15"/>
  <c r="A139" i="15"/>
  <c r="A140" i="15"/>
  <c r="A141" i="15"/>
  <c r="A142" i="15"/>
  <c r="A143" i="15"/>
  <c r="A144" i="15"/>
  <c r="A145" i="15"/>
  <c r="A146" i="15"/>
  <c r="A147" i="15"/>
  <c r="A148" i="15"/>
  <c r="A149" i="15"/>
  <c r="A150" i="15"/>
  <c r="A151" i="15"/>
  <c r="A152" i="15"/>
  <c r="A153" i="15"/>
  <c r="A154" i="15"/>
  <c r="A155" i="15"/>
  <c r="A156" i="15"/>
  <c r="A157" i="15"/>
  <c r="A158" i="15"/>
  <c r="A159" i="15"/>
  <c r="A160" i="15"/>
  <c r="A161" i="15"/>
  <c r="A162" i="15"/>
  <c r="A163" i="15"/>
  <c r="A164" i="15"/>
  <c r="A165" i="15"/>
  <c r="A166" i="15"/>
  <c r="A167" i="15"/>
  <c r="A168" i="15"/>
  <c r="A169" i="15"/>
  <c r="A170" i="15"/>
  <c r="A171" i="15"/>
  <c r="A172" i="15"/>
  <c r="A173" i="15"/>
  <c r="A174" i="15"/>
  <c r="A175" i="15"/>
  <c r="A176" i="15"/>
  <c r="A177" i="15"/>
  <c r="A178" i="15"/>
  <c r="A179" i="15"/>
  <c r="A180" i="15"/>
  <c r="A181" i="15"/>
  <c r="A182" i="15"/>
  <c r="A183" i="15"/>
  <c r="A184" i="15"/>
  <c r="A185" i="15"/>
  <c r="A186" i="15"/>
  <c r="A187" i="15"/>
  <c r="A188" i="15"/>
  <c r="A189" i="15"/>
  <c r="A190" i="15"/>
  <c r="A191" i="15"/>
  <c r="A192" i="15"/>
  <c r="A193" i="15"/>
  <c r="A194" i="15"/>
  <c r="A195" i="15"/>
  <c r="A196" i="15"/>
  <c r="A197" i="15"/>
  <c r="A198" i="15"/>
  <c r="A199" i="15"/>
  <c r="A200" i="15"/>
  <c r="A201" i="15"/>
  <c r="A202" i="15"/>
  <c r="A203" i="15"/>
  <c r="A204" i="15"/>
  <c r="A205" i="15"/>
  <c r="A206" i="15"/>
  <c r="A207" i="15"/>
  <c r="A208" i="15"/>
  <c r="A209" i="15"/>
  <c r="A210" i="15"/>
  <c r="A211" i="15"/>
  <c r="A212" i="15"/>
  <c r="A213" i="15"/>
  <c r="A214" i="15"/>
  <c r="A215" i="15"/>
  <c r="A216" i="15"/>
  <c r="A217" i="15"/>
  <c r="A218" i="15"/>
  <c r="A219" i="15"/>
  <c r="A220" i="15"/>
  <c r="A221" i="15"/>
  <c r="A222" i="15"/>
  <c r="A223" i="15"/>
  <c r="A224" i="15"/>
  <c r="A225" i="15"/>
  <c r="A226" i="15"/>
  <c r="A227" i="15"/>
  <c r="A228" i="15"/>
  <c r="A229" i="15"/>
  <c r="A230" i="15"/>
  <c r="A231" i="15"/>
  <c r="A232" i="15"/>
  <c r="A233" i="15"/>
  <c r="A234" i="15"/>
  <c r="A235" i="15"/>
  <c r="A236" i="15"/>
  <c r="A237" i="15"/>
  <c r="A238" i="15"/>
  <c r="A239" i="15"/>
  <c r="A240" i="15"/>
  <c r="A241" i="15"/>
  <c r="A242" i="15"/>
  <c r="A243" i="15"/>
  <c r="A244" i="15"/>
  <c r="A245" i="15"/>
  <c r="A246" i="15"/>
  <c r="A247" i="15"/>
  <c r="A248" i="15"/>
  <c r="A249" i="15"/>
  <c r="A250" i="15"/>
  <c r="A251" i="15"/>
  <c r="A252" i="15"/>
  <c r="A253" i="15"/>
  <c r="A254" i="15"/>
  <c r="A255" i="15"/>
  <c r="A256" i="15"/>
  <c r="A257" i="15"/>
  <c r="A258" i="15"/>
  <c r="A259" i="15"/>
  <c r="A260" i="15"/>
  <c r="A261" i="15"/>
  <c r="A262" i="15"/>
  <c r="A263" i="15"/>
  <c r="A264" i="15"/>
  <c r="A265" i="15"/>
  <c r="A266" i="15"/>
  <c r="A267" i="15"/>
  <c r="A268" i="15"/>
  <c r="A269" i="15"/>
  <c r="A270" i="15"/>
  <c r="A271" i="15"/>
  <c r="A272" i="15"/>
  <c r="A273" i="15"/>
  <c r="A274" i="15"/>
  <c r="A275" i="15"/>
  <c r="A276" i="15"/>
  <c r="A277" i="15"/>
  <c r="A278" i="15"/>
  <c r="A279" i="15"/>
  <c r="A280" i="15"/>
  <c r="A281" i="15"/>
  <c r="A282" i="15"/>
  <c r="A283" i="15"/>
  <c r="A284" i="15"/>
  <c r="A285" i="15"/>
  <c r="A286" i="15"/>
  <c r="A287" i="15"/>
  <c r="A288" i="15"/>
  <c r="A289" i="15"/>
  <c r="A290" i="15"/>
  <c r="A291" i="15"/>
  <c r="A292" i="15"/>
  <c r="A293" i="15"/>
  <c r="A294" i="15"/>
  <c r="A295" i="15"/>
  <c r="A296" i="15"/>
  <c r="A297" i="15"/>
  <c r="A298" i="15"/>
  <c r="A299" i="15"/>
  <c r="A300" i="15"/>
  <c r="A301" i="15"/>
  <c r="A302" i="15"/>
  <c r="A303" i="15"/>
  <c r="A304" i="15"/>
  <c r="A305" i="15"/>
  <c r="A306" i="15"/>
  <c r="A307" i="15"/>
  <c r="A308" i="15"/>
  <c r="A309" i="15"/>
  <c r="A310" i="15"/>
  <c r="A311" i="15"/>
  <c r="A312" i="15"/>
  <c r="A313" i="15"/>
  <c r="A314" i="15"/>
  <c r="A315" i="15"/>
  <c r="A316" i="15"/>
  <c r="A317" i="15"/>
  <c r="A318" i="15"/>
  <c r="A319" i="15"/>
  <c r="A320" i="15"/>
  <c r="A321" i="15"/>
  <c r="A322" i="15"/>
  <c r="A323" i="15"/>
  <c r="A324" i="15"/>
  <c r="A325" i="15"/>
  <c r="A326" i="15"/>
  <c r="A327" i="15"/>
  <c r="A328" i="15"/>
  <c r="A329" i="15"/>
  <c r="A330" i="15"/>
  <c r="A331" i="15"/>
  <c r="A332" i="15"/>
  <c r="A333" i="15"/>
  <c r="A334" i="15"/>
  <c r="A335" i="15"/>
  <c r="A336" i="15"/>
  <c r="A337" i="15"/>
  <c r="A338" i="15"/>
  <c r="A339" i="15"/>
  <c r="A340" i="15"/>
  <c r="A341" i="15"/>
  <c r="A342" i="15"/>
  <c r="A343" i="15"/>
  <c r="A344" i="15"/>
  <c r="A345" i="15"/>
  <c r="A346" i="15"/>
  <c r="A347" i="15"/>
  <c r="A348" i="15"/>
  <c r="A349" i="15"/>
  <c r="A350" i="15"/>
  <c r="A351" i="15"/>
  <c r="A352" i="15"/>
  <c r="A353" i="15"/>
  <c r="A354" i="15"/>
  <c r="A355" i="15"/>
  <c r="A356" i="15"/>
  <c r="A357" i="15"/>
  <c r="A358" i="15"/>
  <c r="A359" i="15"/>
  <c r="A360" i="15"/>
  <c r="A361" i="15"/>
  <c r="A362" i="15"/>
  <c r="A363" i="15"/>
  <c r="A364" i="15"/>
  <c r="A365" i="15"/>
  <c r="A366" i="15"/>
  <c r="A367" i="15"/>
  <c r="A368" i="15"/>
  <c r="A369" i="15"/>
  <c r="A370" i="15"/>
  <c r="A371" i="15"/>
  <c r="A372" i="15"/>
  <c r="A373" i="15"/>
  <c r="A374" i="15"/>
  <c r="A375" i="15"/>
  <c r="A376" i="15"/>
  <c r="A377" i="15"/>
  <c r="A378" i="15"/>
  <c r="A379" i="15"/>
  <c r="A380" i="15"/>
  <c r="A381" i="15"/>
  <c r="A382" i="15"/>
  <c r="A383" i="15"/>
  <c r="A384" i="15"/>
  <c r="A385" i="15"/>
  <c r="A386" i="15"/>
  <c r="A387" i="15"/>
  <c r="A388" i="15"/>
  <c r="A389" i="15"/>
  <c r="A390" i="15"/>
  <c r="A391" i="15"/>
  <c r="A392" i="15"/>
  <c r="A393" i="15"/>
  <c r="A394" i="15"/>
  <c r="A395" i="15"/>
  <c r="A396" i="15"/>
  <c r="A397" i="15"/>
  <c r="A398" i="15"/>
  <c r="A399" i="15"/>
  <c r="A400" i="15"/>
  <c r="A401" i="15"/>
  <c r="A402" i="15"/>
  <c r="A403" i="15"/>
  <c r="A404" i="15"/>
  <c r="A405" i="15"/>
  <c r="A406" i="15"/>
  <c r="A407" i="15"/>
  <c r="A408" i="15"/>
  <c r="A409" i="15"/>
  <c r="A410" i="15"/>
  <c r="A411" i="15"/>
  <c r="A412" i="15"/>
  <c r="A413" i="15"/>
  <c r="A414" i="15"/>
  <c r="A415" i="15"/>
  <c r="A416" i="15"/>
  <c r="A417" i="15"/>
  <c r="A418" i="15"/>
  <c r="A419" i="15"/>
  <c r="A420" i="15"/>
  <c r="A421" i="15"/>
  <c r="A422" i="15"/>
  <c r="A423" i="15"/>
  <c r="A424" i="15"/>
  <c r="A425" i="15"/>
  <c r="A426" i="15"/>
  <c r="A427" i="15"/>
  <c r="A428" i="15"/>
  <c r="A429" i="15"/>
  <c r="A430" i="15"/>
  <c r="A431" i="15"/>
  <c r="A432" i="15"/>
  <c r="A433" i="15"/>
  <c r="A434" i="15"/>
  <c r="A435" i="15"/>
  <c r="A436" i="15"/>
  <c r="A437" i="15"/>
  <c r="A438" i="15"/>
  <c r="A439" i="15"/>
  <c r="A440" i="15"/>
  <c r="A441" i="15"/>
  <c r="A442" i="15"/>
  <c r="A443" i="15"/>
  <c r="A444" i="15"/>
  <c r="A445" i="15"/>
  <c r="A446" i="15"/>
  <c r="A447" i="15"/>
  <c r="A448" i="15"/>
  <c r="A449" i="15"/>
  <c r="A450" i="15"/>
  <c r="A451" i="15"/>
  <c r="A452" i="15"/>
  <c r="A453" i="15"/>
  <c r="A454" i="15"/>
  <c r="A455" i="15"/>
  <c r="A456" i="15"/>
  <c r="A457" i="15"/>
  <c r="A458" i="15"/>
  <c r="A459" i="15"/>
  <c r="A460" i="15"/>
  <c r="A461" i="15"/>
  <c r="A462" i="15"/>
  <c r="A463" i="15"/>
  <c r="A464" i="15"/>
  <c r="A465" i="15"/>
  <c r="A466" i="15"/>
  <c r="A467" i="15"/>
  <c r="A468" i="15"/>
  <c r="A469" i="15"/>
  <c r="A470" i="15"/>
  <c r="A471" i="15"/>
  <c r="A472" i="15"/>
  <c r="A473" i="15"/>
  <c r="A474" i="15"/>
  <c r="A475" i="15"/>
  <c r="A476" i="15"/>
  <c r="A477" i="15"/>
  <c r="A478" i="15"/>
  <c r="A479" i="15"/>
  <c r="A480" i="15"/>
  <c r="A481" i="15"/>
  <c r="A482" i="15"/>
  <c r="A483" i="15"/>
  <c r="A484" i="15"/>
  <c r="A485" i="15"/>
  <c r="A486" i="15"/>
  <c r="A487" i="15"/>
  <c r="A488" i="15"/>
  <c r="A489" i="15"/>
  <c r="A490" i="15"/>
  <c r="A491" i="15"/>
  <c r="A492" i="15"/>
  <c r="A493" i="15"/>
  <c r="A494" i="15"/>
  <c r="A495" i="15"/>
  <c r="A496" i="15"/>
  <c r="A497" i="15"/>
  <c r="A498" i="15"/>
  <c r="A499" i="15"/>
  <c r="A500" i="15"/>
  <c r="A501" i="15"/>
  <c r="A502" i="15"/>
  <c r="A503" i="15"/>
  <c r="A504" i="15"/>
  <c r="A505" i="15"/>
  <c r="A506" i="15"/>
  <c r="A507" i="15"/>
  <c r="A508" i="15"/>
  <c r="A509" i="15"/>
  <c r="A510" i="15"/>
  <c r="A511" i="15"/>
  <c r="A512" i="15"/>
  <c r="A513" i="15"/>
  <c r="A514" i="15"/>
  <c r="A515" i="15"/>
  <c r="A516" i="15"/>
  <c r="A517" i="15"/>
  <c r="A518" i="15"/>
  <c r="A519" i="15"/>
  <c r="A520" i="15"/>
  <c r="A521" i="15"/>
  <c r="A522" i="15"/>
  <c r="A523" i="15"/>
  <c r="A524" i="15"/>
  <c r="A525" i="15"/>
  <c r="A526" i="15"/>
  <c r="A527" i="15"/>
  <c r="A528" i="15"/>
  <c r="A529" i="15"/>
  <c r="A530" i="15"/>
  <c r="A531" i="15"/>
  <c r="A532" i="15"/>
  <c r="A533" i="15"/>
  <c r="A534" i="15"/>
  <c r="A535" i="15"/>
  <c r="A536" i="15"/>
  <c r="A537" i="15"/>
  <c r="A538" i="15"/>
  <c r="A539" i="15"/>
  <c r="A540" i="15"/>
  <c r="A541" i="15"/>
  <c r="A542" i="15"/>
  <c r="A543" i="15"/>
  <c r="A544" i="15"/>
  <c r="A545" i="15"/>
  <c r="A546" i="15"/>
  <c r="A547" i="15"/>
  <c r="A548" i="15"/>
  <c r="A549" i="15"/>
  <c r="A550" i="15"/>
  <c r="A551" i="15"/>
  <c r="A552" i="15"/>
  <c r="A553" i="15"/>
  <c r="A554" i="15"/>
  <c r="A555" i="15"/>
  <c r="A556" i="15"/>
  <c r="A557" i="15"/>
  <c r="A558" i="15"/>
  <c r="A559" i="15"/>
  <c r="A560" i="15"/>
  <c r="A561" i="15"/>
  <c r="A562" i="15"/>
  <c r="A563" i="15"/>
  <c r="A564" i="15"/>
  <c r="A565" i="15"/>
  <c r="A566" i="15"/>
  <c r="A567" i="15"/>
  <c r="A568" i="15"/>
  <c r="A569" i="15"/>
  <c r="A570" i="15"/>
  <c r="A571" i="15"/>
  <c r="A572" i="15"/>
  <c r="A573" i="15"/>
  <c r="A574" i="15"/>
  <c r="A575" i="15"/>
  <c r="A576" i="15"/>
  <c r="A577" i="15"/>
  <c r="A578" i="15"/>
  <c r="A579" i="15"/>
  <c r="A580" i="15"/>
  <c r="A581" i="15"/>
  <c r="A582" i="15"/>
  <c r="A583" i="15"/>
  <c r="A584" i="15"/>
  <c r="A585" i="15"/>
  <c r="A586" i="15"/>
  <c r="A587" i="15"/>
  <c r="A588" i="15"/>
  <c r="A589" i="15"/>
  <c r="A590" i="15"/>
  <c r="A591" i="15"/>
  <c r="A592" i="15"/>
  <c r="A593" i="15"/>
  <c r="A594" i="15"/>
  <c r="A595" i="15"/>
  <c r="A596" i="15"/>
  <c r="A597" i="15"/>
  <c r="A598" i="15"/>
  <c r="A599" i="15"/>
  <c r="A600" i="15"/>
  <c r="A601" i="15"/>
  <c r="A602" i="15"/>
  <c r="A603" i="15"/>
  <c r="A604" i="15"/>
  <c r="A605" i="15"/>
  <c r="A606" i="15"/>
  <c r="A607" i="15"/>
  <c r="A608" i="15"/>
  <c r="A609" i="15"/>
  <c r="A610" i="15"/>
  <c r="A611" i="15"/>
  <c r="A612" i="15"/>
  <c r="A613" i="15"/>
  <c r="A614" i="15"/>
  <c r="A615" i="15"/>
  <c r="A616" i="15"/>
  <c r="A617" i="15"/>
  <c r="A618" i="15"/>
  <c r="A619" i="15"/>
  <c r="A620" i="15"/>
  <c r="A621" i="15"/>
  <c r="A622" i="15"/>
  <c r="A623" i="15"/>
  <c r="A624" i="15"/>
  <c r="A625" i="15"/>
  <c r="A626" i="15"/>
  <c r="A627" i="15"/>
  <c r="A628" i="15"/>
  <c r="A629" i="15"/>
  <c r="A630" i="15"/>
  <c r="A631" i="15"/>
  <c r="A632" i="15"/>
  <c r="A633" i="15"/>
  <c r="A634" i="15"/>
  <c r="A635" i="15"/>
  <c r="A636" i="15"/>
  <c r="A637" i="15"/>
  <c r="A638" i="15"/>
  <c r="A639" i="15"/>
  <c r="A640" i="15"/>
  <c r="A641" i="15"/>
  <c r="A642" i="15"/>
  <c r="A643" i="15"/>
  <c r="A644" i="15"/>
  <c r="A645" i="15"/>
  <c r="A646" i="15"/>
  <c r="A647" i="15"/>
  <c r="A648" i="15"/>
  <c r="A649" i="15"/>
  <c r="A650" i="15"/>
  <c r="A651" i="15"/>
  <c r="A652" i="15"/>
  <c r="A653" i="15"/>
  <c r="A654" i="15"/>
  <c r="A655" i="15"/>
  <c r="A656" i="15"/>
  <c r="A657" i="15"/>
  <c r="A658" i="15"/>
  <c r="A659" i="15"/>
  <c r="A660" i="15"/>
  <c r="A661" i="15"/>
  <c r="A662" i="15"/>
  <c r="A663" i="15"/>
  <c r="A664" i="15"/>
  <c r="A665" i="15"/>
  <c r="A666" i="15"/>
  <c r="A667" i="15"/>
  <c r="A668" i="15"/>
  <c r="A669" i="15"/>
  <c r="A670" i="15"/>
  <c r="A671" i="15"/>
  <c r="A672" i="15"/>
  <c r="A673" i="15"/>
  <c r="A674" i="15"/>
  <c r="A675" i="15"/>
  <c r="A676" i="15"/>
  <c r="A677" i="15"/>
  <c r="A678" i="15"/>
  <c r="A679" i="15"/>
  <c r="A680" i="15"/>
  <c r="A681" i="15"/>
  <c r="A682" i="15"/>
  <c r="A683" i="15"/>
  <c r="A684" i="15"/>
  <c r="A685" i="15"/>
  <c r="A686" i="15"/>
  <c r="A687" i="15"/>
  <c r="A688" i="15"/>
  <c r="A689" i="15"/>
  <c r="A690" i="15"/>
  <c r="A691" i="15"/>
  <c r="A692" i="15"/>
  <c r="A693" i="15"/>
  <c r="A694" i="15"/>
  <c r="A695" i="15"/>
  <c r="A696" i="15"/>
  <c r="A697" i="15"/>
  <c r="A698" i="15"/>
  <c r="A699" i="15"/>
  <c r="A700" i="15"/>
  <c r="A701" i="15"/>
  <c r="A702" i="15"/>
  <c r="A703" i="15"/>
  <c r="A704" i="15"/>
  <c r="A705" i="15"/>
  <c r="A706" i="15"/>
  <c r="A707" i="15"/>
  <c r="A708" i="15"/>
  <c r="A709" i="15"/>
  <c r="A710" i="15"/>
  <c r="A711" i="15"/>
  <c r="A712" i="15"/>
  <c r="A713" i="15"/>
  <c r="A714" i="15"/>
  <c r="A715" i="15"/>
  <c r="A716" i="15"/>
  <c r="A717" i="15"/>
  <c r="A718" i="15"/>
  <c r="A719" i="15"/>
  <c r="A720" i="15"/>
  <c r="A721" i="15"/>
  <c r="A722" i="15"/>
  <c r="A723" i="15"/>
  <c r="A724" i="15"/>
  <c r="A725" i="15"/>
  <c r="A726" i="15"/>
  <c r="A727" i="15"/>
  <c r="A728" i="15"/>
  <c r="A729" i="15"/>
  <c r="A730" i="15"/>
  <c r="A731" i="15"/>
  <c r="A732" i="15"/>
  <c r="A733" i="15"/>
  <c r="A734" i="15"/>
  <c r="A735" i="15"/>
  <c r="A736" i="15"/>
  <c r="A737" i="15"/>
  <c r="A738" i="15"/>
  <c r="A739" i="15"/>
  <c r="A740" i="15"/>
  <c r="A741" i="15"/>
  <c r="A742" i="15"/>
  <c r="A743" i="15"/>
  <c r="A744" i="15"/>
  <c r="A745" i="15"/>
  <c r="A746" i="15"/>
  <c r="A747" i="15"/>
  <c r="A748" i="15"/>
  <c r="A749" i="15"/>
  <c r="A750" i="15"/>
  <c r="A751" i="15"/>
  <c r="A752" i="15"/>
  <c r="A753" i="15"/>
  <c r="A754" i="15"/>
  <c r="A755" i="15"/>
  <c r="A756" i="15"/>
  <c r="A757" i="15"/>
  <c r="A758" i="15"/>
  <c r="A759" i="15"/>
  <c r="A760" i="15"/>
  <c r="A761" i="15"/>
  <c r="A762" i="15"/>
  <c r="A763" i="15"/>
  <c r="A764" i="15"/>
  <c r="A765" i="15"/>
  <c r="A766" i="15"/>
  <c r="A767" i="15"/>
  <c r="A768" i="15"/>
  <c r="A769" i="15"/>
  <c r="A770" i="15"/>
  <c r="A771" i="15"/>
  <c r="A772" i="15"/>
  <c r="A773" i="15"/>
  <c r="A774" i="15"/>
  <c r="A775" i="15"/>
  <c r="A776" i="15"/>
  <c r="A777" i="15"/>
  <c r="A778" i="15"/>
  <c r="A779" i="15"/>
  <c r="A780" i="15"/>
  <c r="A781" i="15"/>
  <c r="A782" i="15"/>
  <c r="A783" i="15"/>
  <c r="A784" i="15"/>
  <c r="A785" i="15"/>
  <c r="A786" i="15"/>
  <c r="A787" i="15"/>
  <c r="A788" i="15"/>
  <c r="A789" i="15"/>
  <c r="A790" i="15"/>
  <c r="A791" i="15"/>
  <c r="A792" i="15"/>
  <c r="A793" i="15"/>
  <c r="A794" i="15"/>
  <c r="A795" i="15"/>
  <c r="A796" i="15"/>
  <c r="A797" i="15"/>
  <c r="A798" i="15"/>
  <c r="A799" i="15"/>
  <c r="A800" i="15"/>
  <c r="A801" i="15"/>
  <c r="A802" i="15"/>
  <c r="A803" i="15"/>
  <c r="A804" i="15"/>
  <c r="A805" i="15"/>
  <c r="A806" i="15"/>
  <c r="A807" i="15"/>
  <c r="A808" i="15"/>
  <c r="A809" i="15"/>
  <c r="A810" i="15"/>
  <c r="A811" i="15"/>
  <c r="A812" i="15"/>
  <c r="A813" i="15"/>
  <c r="A814" i="15"/>
  <c r="A815" i="15"/>
  <c r="A816" i="15"/>
  <c r="A817" i="15"/>
  <c r="A818" i="15"/>
  <c r="A819" i="15"/>
  <c r="A820" i="15"/>
  <c r="A821" i="15"/>
  <c r="A822" i="15"/>
  <c r="A823" i="15"/>
  <c r="A824" i="15"/>
  <c r="A825" i="15"/>
  <c r="A826" i="15"/>
  <c r="A827" i="15"/>
  <c r="A828" i="15"/>
  <c r="A829" i="15"/>
  <c r="A830" i="15"/>
  <c r="A831" i="15"/>
  <c r="A832" i="15"/>
  <c r="A833" i="15"/>
  <c r="A834" i="15"/>
  <c r="A835" i="15"/>
  <c r="A836" i="15"/>
  <c r="A837" i="15"/>
  <c r="A838" i="15"/>
  <c r="A839" i="15"/>
  <c r="A840" i="15"/>
  <c r="A841" i="15"/>
  <c r="A842" i="15"/>
  <c r="A843" i="15"/>
  <c r="A844" i="15"/>
  <c r="A845" i="15"/>
  <c r="A846" i="15"/>
  <c r="A847" i="15"/>
  <c r="A848" i="15"/>
  <c r="A849" i="15"/>
  <c r="A850" i="15"/>
  <c r="A851" i="15"/>
  <c r="A852" i="15"/>
  <c r="A853" i="15"/>
  <c r="A854" i="15"/>
  <c r="A855" i="15"/>
  <c r="A856" i="15"/>
  <c r="A857" i="15"/>
  <c r="A858" i="15"/>
  <c r="A859" i="15"/>
  <c r="A860" i="15"/>
  <c r="A861" i="15"/>
  <c r="A862" i="15"/>
  <c r="A863" i="15"/>
  <c r="A864" i="15"/>
  <c r="A865" i="15"/>
  <c r="A866" i="15"/>
  <c r="A867" i="15"/>
  <c r="A868" i="15"/>
  <c r="A869" i="15"/>
  <c r="A870" i="15"/>
  <c r="A871" i="15"/>
  <c r="A872" i="15"/>
  <c r="A873" i="15"/>
  <c r="A874" i="15"/>
  <c r="A875" i="15"/>
  <c r="A876" i="15"/>
  <c r="A877" i="15"/>
  <c r="A878" i="15"/>
  <c r="A879" i="15"/>
  <c r="A880" i="15"/>
  <c r="A881" i="15"/>
  <c r="A882" i="15"/>
  <c r="A883" i="15"/>
  <c r="A884" i="15"/>
  <c r="A885" i="15"/>
  <c r="A886" i="15"/>
  <c r="A887" i="15"/>
  <c r="A888" i="15"/>
  <c r="A889" i="15"/>
  <c r="A890" i="15"/>
  <c r="A891" i="15"/>
  <c r="A892" i="15"/>
  <c r="A893" i="15"/>
  <c r="A894" i="15"/>
  <c r="A895" i="15"/>
  <c r="A896" i="15"/>
  <c r="A897" i="15"/>
  <c r="A898" i="15"/>
  <c r="A899" i="15"/>
  <c r="A900" i="15"/>
  <c r="A901" i="15"/>
  <c r="A902" i="15"/>
  <c r="A903" i="15"/>
  <c r="A904" i="15"/>
  <c r="A905" i="15"/>
  <c r="A906" i="15"/>
  <c r="A907" i="15"/>
  <c r="A908" i="15"/>
  <c r="A909" i="15"/>
  <c r="A910" i="15"/>
  <c r="A911" i="15"/>
  <c r="A912" i="15"/>
  <c r="A913" i="15"/>
  <c r="A914" i="15"/>
  <c r="A915" i="15"/>
  <c r="A916" i="15"/>
  <c r="A917" i="15"/>
  <c r="A918" i="15"/>
  <c r="A919" i="15"/>
  <c r="A920" i="15"/>
  <c r="A921" i="15"/>
  <c r="A922" i="15"/>
  <c r="A923" i="15"/>
  <c r="A924" i="15"/>
  <c r="A925" i="15"/>
  <c r="A926" i="15"/>
  <c r="A927" i="15"/>
  <c r="A928" i="15"/>
  <c r="A929" i="15"/>
  <c r="A930" i="15"/>
  <c r="A931" i="15"/>
  <c r="A932" i="15"/>
  <c r="A933" i="15"/>
  <c r="A934" i="15"/>
  <c r="A935" i="15"/>
  <c r="A936" i="15"/>
  <c r="A937" i="15"/>
  <c r="A938" i="15"/>
  <c r="A939" i="15"/>
  <c r="A940" i="15"/>
  <c r="A941" i="15"/>
  <c r="A942" i="15"/>
  <c r="A943" i="15"/>
  <c r="A944" i="15"/>
  <c r="A945" i="15"/>
  <c r="A946" i="15"/>
  <c r="A947" i="15"/>
  <c r="A948" i="15"/>
  <c r="A949" i="15"/>
  <c r="A950" i="15"/>
  <c r="A951" i="15"/>
  <c r="A952" i="15"/>
  <c r="A953" i="15"/>
  <c r="A954" i="15"/>
  <c r="A955" i="15"/>
  <c r="A956" i="15"/>
  <c r="A957" i="15"/>
  <c r="A958" i="15"/>
  <c r="A959" i="15"/>
  <c r="A960" i="15"/>
  <c r="A961" i="15"/>
  <c r="A962" i="15"/>
  <c r="A963" i="15"/>
  <c r="A964" i="15"/>
  <c r="A965" i="15"/>
  <c r="A966" i="15"/>
  <c r="A967" i="15"/>
  <c r="A968" i="15"/>
  <c r="A969" i="15"/>
  <c r="A970" i="15"/>
  <c r="A971" i="15"/>
  <c r="A972" i="15"/>
  <c r="A973" i="15"/>
  <c r="A974" i="15"/>
  <c r="A975" i="15"/>
  <c r="A976" i="15"/>
  <c r="A977" i="15"/>
  <c r="A978" i="15"/>
  <c r="A979" i="15"/>
  <c r="A980" i="15"/>
  <c r="A981" i="15"/>
  <c r="A982" i="15"/>
  <c r="A983" i="15"/>
  <c r="A984" i="15"/>
  <c r="A985" i="15"/>
  <c r="A986" i="15"/>
  <c r="A987" i="15"/>
  <c r="A988" i="15"/>
  <c r="A989" i="15"/>
  <c r="A990" i="15"/>
  <c r="A991" i="15"/>
  <c r="A992" i="15"/>
  <c r="A993" i="15"/>
  <c r="A994" i="15"/>
  <c r="A995" i="15"/>
  <c r="A996" i="15"/>
  <c r="A997" i="15"/>
  <c r="A998" i="15"/>
  <c r="A999" i="15"/>
  <c r="A1000" i="15"/>
  <c r="A1001" i="15"/>
  <c r="A1002" i="15"/>
  <c r="A1003" i="15"/>
  <c r="A1004" i="15"/>
  <c r="A1005" i="15"/>
  <c r="A1006" i="15"/>
  <c r="A1007" i="15"/>
  <c r="A1008" i="15"/>
  <c r="A1009" i="15"/>
  <c r="A1010" i="15"/>
  <c r="A1011" i="15"/>
  <c r="A1012" i="15"/>
  <c r="A1013" i="15"/>
  <c r="A1014" i="15"/>
  <c r="A1015" i="15"/>
  <c r="A1016" i="15"/>
  <c r="A1017" i="15"/>
  <c r="A1018" i="15"/>
  <c r="A1019" i="15"/>
  <c r="A1020" i="15"/>
  <c r="A1021" i="15"/>
  <c r="A1022" i="15"/>
  <c r="A1023" i="15"/>
  <c r="A1024" i="15"/>
  <c r="A1025" i="15"/>
  <c r="A1026" i="15"/>
  <c r="A1027" i="15"/>
  <c r="A1028" i="15"/>
  <c r="A1029" i="15"/>
  <c r="A1030" i="15"/>
  <c r="A1031" i="15"/>
  <c r="A1032" i="15"/>
  <c r="A1033" i="15"/>
  <c r="A1034" i="15"/>
  <c r="A1035" i="15"/>
  <c r="A1036" i="15"/>
  <c r="A1037" i="15"/>
  <c r="A1038" i="15"/>
  <c r="A1039" i="15"/>
  <c r="A1040" i="15"/>
  <c r="A1041" i="15"/>
  <c r="A1042" i="15"/>
  <c r="A1043" i="15"/>
  <c r="A1044" i="15"/>
  <c r="A1045" i="15"/>
  <c r="A1046" i="15"/>
  <c r="A1047" i="15"/>
  <c r="A1048" i="15"/>
  <c r="A1049" i="15"/>
  <c r="A1050" i="15"/>
  <c r="A1051" i="15"/>
  <c r="A1052" i="15"/>
  <c r="A1053" i="15"/>
  <c r="A1054" i="15"/>
  <c r="A1055" i="15"/>
  <c r="A1056" i="15"/>
  <c r="A1057" i="15"/>
  <c r="A1058" i="15"/>
  <c r="A1059" i="15"/>
  <c r="A1060" i="15"/>
  <c r="A1061" i="15"/>
  <c r="A1062" i="15"/>
  <c r="A1063" i="15"/>
  <c r="A1064" i="15"/>
  <c r="A1065" i="15"/>
  <c r="A1066" i="15"/>
  <c r="A1067" i="15"/>
  <c r="A1068" i="15"/>
  <c r="A1069" i="15"/>
  <c r="A1070" i="15"/>
  <c r="A1071" i="15"/>
  <c r="A1072" i="15"/>
  <c r="A1073" i="15"/>
  <c r="A1074" i="15"/>
  <c r="A1075" i="15"/>
  <c r="A1076" i="15"/>
  <c r="A1077" i="15"/>
  <c r="A1078" i="15"/>
  <c r="A1079" i="15"/>
  <c r="A1080" i="15"/>
  <c r="A1081" i="15"/>
  <c r="A1082" i="15"/>
  <c r="A1083" i="15"/>
  <c r="A1084" i="15"/>
  <c r="A1085" i="15"/>
  <c r="A1086" i="15"/>
  <c r="A1087" i="15"/>
  <c r="A1088" i="15"/>
  <c r="A1089" i="15"/>
  <c r="A1090" i="15"/>
  <c r="A1091" i="15"/>
  <c r="A1092" i="15"/>
  <c r="A1093" i="15"/>
  <c r="A1094" i="15"/>
  <c r="A1095" i="15"/>
  <c r="A1096" i="15"/>
  <c r="A1097" i="15"/>
  <c r="A1098" i="15"/>
  <c r="A1099" i="15"/>
  <c r="A1100" i="15"/>
  <c r="A1101" i="15"/>
  <c r="A1102" i="15"/>
  <c r="A1103" i="15"/>
  <c r="A1104" i="15"/>
  <c r="A1105" i="15"/>
  <c r="A1106" i="15"/>
  <c r="A1107" i="15"/>
  <c r="A1108" i="15"/>
  <c r="A1109" i="15"/>
  <c r="A1110" i="15"/>
  <c r="A1111" i="15"/>
  <c r="A1112" i="15"/>
  <c r="A1113" i="15"/>
  <c r="A1114" i="15"/>
  <c r="A1115" i="15"/>
  <c r="A1116" i="15"/>
  <c r="A1117" i="15"/>
  <c r="A1118" i="15"/>
  <c r="A1119" i="15"/>
  <c r="A1120" i="15"/>
  <c r="A1121" i="15"/>
  <c r="A1122" i="15"/>
  <c r="A1123" i="15"/>
  <c r="A1124" i="15"/>
  <c r="A1125" i="15"/>
  <c r="A1126" i="15"/>
  <c r="A1127" i="15"/>
  <c r="A1128" i="15"/>
  <c r="A1129" i="15"/>
  <c r="A1130" i="15"/>
  <c r="A1131" i="15"/>
  <c r="A1132" i="15"/>
  <c r="A1133" i="15"/>
  <c r="A1134" i="15"/>
  <c r="A1135" i="15"/>
  <c r="A1136" i="15"/>
  <c r="A1137" i="15"/>
  <c r="A1138" i="15"/>
  <c r="A1139" i="15"/>
  <c r="A1140" i="15"/>
  <c r="A1141" i="15"/>
  <c r="A1142" i="15"/>
  <c r="A1143" i="15"/>
  <c r="A1144" i="15"/>
  <c r="A1145" i="15"/>
  <c r="A1146" i="15"/>
  <c r="A1147" i="15"/>
  <c r="A1148" i="15"/>
  <c r="A1149" i="15"/>
  <c r="A1150" i="15"/>
  <c r="A1151" i="15"/>
  <c r="A1152" i="15"/>
  <c r="A1153" i="15"/>
  <c r="A1154" i="15"/>
  <c r="A1155" i="15"/>
  <c r="A1156" i="15"/>
  <c r="A1157" i="15"/>
  <c r="A1158" i="15"/>
  <c r="A1159" i="15"/>
  <c r="A1160" i="15"/>
  <c r="A1161" i="15"/>
  <c r="A1162" i="15"/>
  <c r="A1163" i="15"/>
  <c r="A1164" i="15"/>
  <c r="A1165" i="15"/>
  <c r="A1166" i="15"/>
  <c r="A1167" i="15"/>
  <c r="A1168" i="15"/>
  <c r="A1169" i="15"/>
  <c r="A1170" i="15"/>
  <c r="A1171" i="15"/>
  <c r="A1172" i="15"/>
  <c r="A1173" i="15"/>
  <c r="A1174" i="15"/>
  <c r="A1175" i="15"/>
  <c r="A1176" i="15"/>
  <c r="A1177" i="15"/>
  <c r="A1178" i="15"/>
  <c r="A1179" i="15"/>
  <c r="A1180" i="15"/>
  <c r="A1181" i="15"/>
  <c r="A1182" i="15"/>
  <c r="A1183" i="15"/>
  <c r="A1184" i="15"/>
  <c r="A1185" i="15"/>
  <c r="A1186" i="15"/>
  <c r="A1187" i="15"/>
  <c r="A1188" i="15"/>
  <c r="A1189" i="15"/>
  <c r="A1190" i="15"/>
  <c r="A1191" i="15"/>
  <c r="A1192" i="15"/>
  <c r="A1193" i="15"/>
  <c r="A1194" i="15"/>
  <c r="A1195" i="15"/>
  <c r="A1196" i="15"/>
  <c r="A1197" i="15"/>
  <c r="A1198" i="15"/>
  <c r="A1199" i="15"/>
  <c r="A1200" i="15"/>
  <c r="A1201" i="15"/>
  <c r="A1202" i="15"/>
  <c r="A1203" i="15"/>
  <c r="A1204" i="15"/>
  <c r="A1205" i="15"/>
  <c r="A1206" i="15"/>
  <c r="A1207" i="15"/>
  <c r="A1208" i="15"/>
  <c r="A1209" i="15"/>
  <c r="A1210" i="15"/>
  <c r="A1211" i="15"/>
  <c r="A1212" i="15"/>
  <c r="A1213" i="15"/>
  <c r="A1214" i="15"/>
  <c r="A1215" i="15"/>
  <c r="A1216" i="15"/>
  <c r="A1217" i="15"/>
  <c r="A1218" i="15"/>
  <c r="A1219" i="15"/>
  <c r="A1220" i="15"/>
  <c r="A1221" i="15"/>
  <c r="A1222" i="15"/>
  <c r="A1223" i="15"/>
  <c r="A1224" i="15"/>
  <c r="A1225" i="15"/>
  <c r="A1226" i="15"/>
  <c r="A1227" i="15"/>
  <c r="A1228" i="15"/>
  <c r="A1229" i="15"/>
  <c r="A1230" i="15"/>
  <c r="A1231" i="15"/>
  <c r="A1232" i="15"/>
  <c r="A1233" i="15"/>
  <c r="A1234" i="15"/>
  <c r="A1235" i="15"/>
  <c r="A1236" i="15"/>
  <c r="A1237" i="15"/>
  <c r="A1238" i="15"/>
  <c r="A1239" i="15"/>
  <c r="A1240" i="15"/>
  <c r="A1241" i="15"/>
  <c r="A1242" i="15"/>
  <c r="A1243" i="15"/>
  <c r="A1244" i="15"/>
  <c r="A1245" i="15"/>
  <c r="A1246" i="15"/>
  <c r="A1247" i="15"/>
  <c r="A1248" i="15"/>
  <c r="A1249" i="15"/>
  <c r="A1250" i="15"/>
  <c r="A1251" i="15"/>
  <c r="A1252" i="15"/>
  <c r="A1253" i="15"/>
  <c r="A1254" i="15"/>
  <c r="A1255" i="15"/>
  <c r="A1256" i="15"/>
  <c r="A1257" i="15"/>
  <c r="A1258" i="15"/>
  <c r="A1259" i="15"/>
  <c r="A1260" i="15"/>
  <c r="A1261" i="15"/>
  <c r="A1262" i="15"/>
  <c r="A1263" i="15"/>
  <c r="A1264" i="15"/>
  <c r="A1265" i="15"/>
  <c r="A1266" i="15"/>
  <c r="A1267" i="15"/>
  <c r="A1268" i="15"/>
  <c r="A1269" i="15"/>
  <c r="A1270" i="15"/>
  <c r="A1271" i="15"/>
  <c r="A1272" i="15"/>
  <c r="A1273" i="15"/>
  <c r="A1274" i="15"/>
  <c r="A1275" i="15"/>
  <c r="A1276" i="15"/>
  <c r="A1277" i="15"/>
  <c r="A1278" i="15"/>
  <c r="A1279" i="15"/>
  <c r="A1280" i="15"/>
  <c r="A1281" i="15"/>
  <c r="A1282" i="15"/>
  <c r="A1283" i="15"/>
  <c r="A1284" i="15"/>
  <c r="A1285" i="15"/>
  <c r="A1286" i="15"/>
  <c r="A1287" i="15"/>
  <c r="A1288" i="15"/>
  <c r="A1289" i="15"/>
  <c r="A1290" i="15"/>
  <c r="A1291" i="15"/>
  <c r="A1292" i="15"/>
  <c r="A1293" i="15"/>
  <c r="A1294" i="15"/>
  <c r="A1295" i="15"/>
  <c r="A1296" i="15"/>
  <c r="A1297" i="15"/>
  <c r="A1298" i="15"/>
  <c r="A1299" i="15"/>
  <c r="A1300" i="15"/>
  <c r="A1301" i="15"/>
  <c r="A1302" i="15"/>
  <c r="A1303" i="15"/>
  <c r="A1304" i="15"/>
  <c r="A1305" i="15"/>
  <c r="A1306" i="15"/>
  <c r="A1307" i="15"/>
  <c r="A1308" i="15"/>
  <c r="A1309" i="15"/>
  <c r="A1310" i="15"/>
  <c r="A1311" i="15"/>
  <c r="A1312" i="15"/>
  <c r="A1313" i="15"/>
  <c r="A1314" i="15"/>
  <c r="A1315" i="15"/>
  <c r="A1316" i="15"/>
  <c r="A1317" i="15"/>
  <c r="A1318" i="15"/>
  <c r="A1319" i="15"/>
  <c r="A1320" i="15"/>
  <c r="A1321" i="15"/>
  <c r="A1322" i="15"/>
  <c r="A1323" i="15"/>
  <c r="A1324" i="15"/>
  <c r="A1325" i="15"/>
  <c r="A1326" i="15"/>
  <c r="A1327" i="15"/>
  <c r="A1328" i="15"/>
  <c r="A1329" i="15"/>
  <c r="A1330" i="15"/>
  <c r="A1331" i="15"/>
  <c r="A1332" i="15"/>
  <c r="A1333" i="15"/>
  <c r="A1334" i="15"/>
  <c r="A1335" i="15"/>
  <c r="A1336" i="15"/>
  <c r="A1337" i="15"/>
  <c r="A1338" i="15"/>
  <c r="A1339" i="15"/>
  <c r="A1340" i="15"/>
  <c r="A1341" i="15"/>
  <c r="A1342" i="15"/>
  <c r="A1343" i="15"/>
  <c r="A1344" i="15"/>
  <c r="A1345" i="15"/>
  <c r="A1346" i="15"/>
  <c r="A1347" i="15"/>
  <c r="A1348" i="15"/>
  <c r="A1349" i="15"/>
  <c r="A1350" i="15"/>
  <c r="A1351" i="15"/>
  <c r="A1352" i="15"/>
  <c r="A1353" i="15"/>
  <c r="A1354" i="15"/>
  <c r="A1355" i="15"/>
  <c r="A1356" i="15"/>
  <c r="A1357" i="15"/>
  <c r="A1358" i="15"/>
  <c r="A1359" i="15"/>
  <c r="A1360" i="15"/>
  <c r="A1361" i="15"/>
  <c r="A1362" i="15"/>
  <c r="A1363" i="15"/>
  <c r="A1364" i="15"/>
  <c r="A1365" i="15"/>
  <c r="A1366" i="15"/>
  <c r="A1367" i="15"/>
  <c r="A1368" i="15"/>
  <c r="A1369" i="15"/>
  <c r="A1370" i="15"/>
  <c r="A1371" i="15"/>
  <c r="A1372" i="15"/>
  <c r="A1373" i="15"/>
  <c r="A1374" i="15"/>
  <c r="A1375" i="15"/>
  <c r="A1376" i="15"/>
  <c r="A1377" i="15"/>
  <c r="A1378" i="15"/>
  <c r="A1379" i="15"/>
  <c r="A1380" i="15"/>
  <c r="A1381" i="15"/>
  <c r="A1382" i="15"/>
  <c r="A1383" i="15"/>
  <c r="A1384" i="15"/>
  <c r="A1385" i="15"/>
  <c r="A1386" i="15"/>
  <c r="A1387" i="15"/>
  <c r="A1388" i="15"/>
  <c r="A1389" i="15"/>
  <c r="A1390" i="15"/>
  <c r="A1391" i="15"/>
  <c r="A1392" i="15"/>
  <c r="A1393" i="15"/>
  <c r="A1394" i="15"/>
  <c r="A1395" i="15"/>
  <c r="A1396" i="15"/>
  <c r="A1397" i="15"/>
  <c r="A1398" i="15"/>
  <c r="A1399" i="15"/>
  <c r="A1400" i="15"/>
  <c r="A1401" i="15"/>
  <c r="A1402" i="15"/>
  <c r="A1403" i="15"/>
  <c r="A1404" i="15"/>
  <c r="A1405" i="15"/>
  <c r="A1406" i="15"/>
  <c r="A1407" i="15"/>
  <c r="A1408" i="15"/>
  <c r="A1409" i="15"/>
  <c r="A1410" i="15"/>
  <c r="A1411" i="15"/>
  <c r="A1412" i="15"/>
  <c r="A1413" i="15"/>
  <c r="A1414" i="15"/>
  <c r="A1415" i="15"/>
  <c r="A1416" i="15"/>
  <c r="A1417" i="15"/>
  <c r="A1418" i="15"/>
  <c r="A1419" i="15"/>
  <c r="A1420" i="15"/>
  <c r="A1421" i="15"/>
  <c r="A1422" i="15"/>
  <c r="A1423" i="15"/>
  <c r="A1424" i="15"/>
  <c r="A1425" i="15"/>
  <c r="A1426" i="15"/>
  <c r="A1427" i="15"/>
  <c r="A1428" i="15"/>
  <c r="A1429" i="15"/>
  <c r="A1430" i="15"/>
  <c r="A1431" i="15"/>
  <c r="A1432" i="15"/>
  <c r="A1433" i="15"/>
  <c r="A1434" i="15"/>
  <c r="A1435" i="15"/>
  <c r="A1436" i="15"/>
  <c r="A1437" i="15"/>
  <c r="A1438" i="15"/>
  <c r="A1439" i="15"/>
  <c r="A1440" i="15"/>
  <c r="A1441" i="15"/>
  <c r="A1442" i="15"/>
  <c r="A1443" i="15"/>
  <c r="A1444" i="15"/>
  <c r="A1445" i="15"/>
  <c r="A1446" i="15"/>
  <c r="A1447" i="15"/>
  <c r="A1448" i="15"/>
  <c r="A1449" i="15"/>
  <c r="A1450" i="15"/>
  <c r="A1451" i="15"/>
  <c r="A1452" i="15"/>
  <c r="A1453" i="15"/>
  <c r="A1454" i="15"/>
  <c r="A1455" i="15"/>
  <c r="A1456" i="15"/>
  <c r="A1457" i="15"/>
  <c r="A1458" i="15"/>
  <c r="A1459" i="15"/>
  <c r="A1460" i="15"/>
  <c r="A1461" i="15"/>
  <c r="A1462" i="15"/>
  <c r="A1463" i="15"/>
  <c r="A1464" i="15"/>
  <c r="A1465" i="15"/>
  <c r="A1466" i="15"/>
  <c r="A1467" i="15"/>
  <c r="A1468" i="15"/>
  <c r="A1469" i="15"/>
  <c r="A1470" i="15"/>
  <c r="A1471" i="15"/>
  <c r="A1472" i="15"/>
  <c r="A1473" i="15"/>
  <c r="A1474" i="15"/>
  <c r="A1475" i="15"/>
  <c r="A1476" i="15"/>
  <c r="A1477" i="15"/>
  <c r="A1478" i="15"/>
  <c r="A1479" i="15"/>
  <c r="A1480" i="15"/>
  <c r="A1481" i="15"/>
  <c r="A1482" i="15"/>
  <c r="A1483" i="15"/>
  <c r="A1484" i="15"/>
  <c r="A1485" i="15"/>
  <c r="A1486" i="15"/>
  <c r="A1487" i="15"/>
  <c r="A1488" i="15"/>
  <c r="A1489" i="15"/>
  <c r="A1490" i="15"/>
  <c r="A1491" i="15"/>
  <c r="A1492" i="15"/>
  <c r="A1493" i="15"/>
  <c r="A1494" i="15"/>
  <c r="A1495" i="15"/>
  <c r="A1496" i="15"/>
  <c r="A1497" i="15"/>
  <c r="A1498" i="15"/>
  <c r="A1499" i="15"/>
  <c r="A1500" i="15"/>
  <c r="A1501" i="15"/>
  <c r="A1502" i="15"/>
  <c r="A1503" i="15"/>
  <c r="A1504" i="15"/>
  <c r="A1505" i="15"/>
  <c r="A1506" i="15"/>
  <c r="A1507" i="15"/>
  <c r="A1508" i="15"/>
  <c r="A1509" i="15"/>
  <c r="A1510" i="15"/>
  <c r="A1511" i="15"/>
  <c r="A1512" i="15"/>
  <c r="A1513" i="15"/>
  <c r="A1514" i="15"/>
  <c r="A1515" i="15"/>
  <c r="A1516" i="15"/>
  <c r="A1517" i="15"/>
  <c r="A1518" i="15"/>
  <c r="A1519" i="15"/>
  <c r="A1520" i="15"/>
  <c r="A1521" i="15"/>
  <c r="A1522" i="15"/>
  <c r="A1523" i="15"/>
  <c r="A1524" i="15"/>
  <c r="A1525" i="15"/>
  <c r="A1526" i="15"/>
  <c r="A1527" i="15"/>
  <c r="A1528" i="15"/>
  <c r="A1529" i="15"/>
  <c r="A1530" i="15"/>
  <c r="A1531" i="15"/>
  <c r="A1532" i="15"/>
  <c r="A1533" i="15"/>
  <c r="A1534" i="15"/>
  <c r="A1535" i="15"/>
  <c r="A1536" i="15"/>
  <c r="A1537" i="15"/>
  <c r="A1538" i="15"/>
  <c r="A1539" i="15"/>
  <c r="A1540" i="15"/>
  <c r="A1541" i="15"/>
  <c r="A1542" i="15"/>
  <c r="A1543" i="15"/>
  <c r="A1544" i="15"/>
  <c r="A1545" i="15"/>
  <c r="A1546" i="15"/>
  <c r="A1547" i="15"/>
  <c r="A1548" i="15"/>
  <c r="A1549" i="15"/>
  <c r="A1550" i="15"/>
  <c r="A1551" i="15"/>
  <c r="A1552" i="15"/>
  <c r="A1553" i="15"/>
  <c r="A1554" i="15"/>
  <c r="A1555" i="15"/>
  <c r="A1556" i="15"/>
  <c r="A1557" i="15"/>
  <c r="A1558" i="15"/>
  <c r="A1559" i="15"/>
  <c r="A1560" i="15"/>
  <c r="A1561" i="15"/>
  <c r="A1562" i="15"/>
  <c r="A1563" i="15"/>
  <c r="A1564" i="15"/>
  <c r="A1565" i="15"/>
  <c r="A1566" i="15"/>
  <c r="A1567" i="15"/>
  <c r="A1568" i="15"/>
  <c r="A1569" i="15"/>
  <c r="A1570" i="15"/>
  <c r="A1571" i="15"/>
  <c r="A1572" i="15"/>
  <c r="A1573" i="15"/>
  <c r="A1574" i="15"/>
  <c r="A1575" i="15"/>
  <c r="A1576" i="15"/>
  <c r="A1577" i="15"/>
  <c r="A1578" i="15"/>
  <c r="A1579" i="15"/>
  <c r="A1580" i="15"/>
  <c r="A1581" i="15"/>
  <c r="A1582" i="15"/>
  <c r="A1583" i="15"/>
  <c r="A1584" i="15"/>
  <c r="A1585" i="15"/>
  <c r="A1586" i="15"/>
  <c r="A1587" i="15"/>
  <c r="A1588" i="15"/>
  <c r="A1589" i="15"/>
  <c r="A1590" i="15"/>
  <c r="A1591" i="15"/>
  <c r="A1592" i="15"/>
  <c r="A1593" i="15"/>
  <c r="A1594" i="15"/>
  <c r="A1595" i="15"/>
  <c r="A1596" i="15"/>
  <c r="A1597" i="15"/>
  <c r="A1598" i="15"/>
  <c r="A1599" i="15"/>
  <c r="A1600" i="15"/>
  <c r="A1601" i="15"/>
  <c r="A1602" i="15"/>
  <c r="A1603" i="15"/>
  <c r="A1604" i="15"/>
  <c r="A1605" i="15"/>
  <c r="A1606" i="15"/>
  <c r="A1607" i="15"/>
  <c r="A1608" i="15"/>
  <c r="A1609" i="15"/>
  <c r="A1610" i="15"/>
  <c r="A1611" i="15"/>
  <c r="A1612" i="15"/>
  <c r="A1613" i="15"/>
  <c r="A1614" i="15"/>
  <c r="A1615" i="15"/>
  <c r="A1616" i="15"/>
  <c r="A1617" i="15"/>
  <c r="A1618" i="15"/>
  <c r="A1619" i="15"/>
  <c r="A1620" i="15"/>
  <c r="A1621" i="15"/>
  <c r="A1622" i="15"/>
  <c r="A1623" i="15"/>
  <c r="A1624" i="15"/>
  <c r="A1625" i="15"/>
  <c r="A1626" i="15"/>
  <c r="A1627" i="15"/>
  <c r="A1628" i="15"/>
  <c r="A1629" i="15"/>
  <c r="A1630" i="15"/>
  <c r="A1631" i="15"/>
  <c r="A1632" i="15"/>
  <c r="A1633" i="15"/>
  <c r="A1634" i="15"/>
  <c r="A1635" i="15"/>
  <c r="A1636" i="15"/>
  <c r="A1637" i="15"/>
  <c r="A1638" i="15"/>
  <c r="A1639" i="15"/>
  <c r="A1640" i="15"/>
  <c r="A1641" i="15"/>
  <c r="A1642" i="15"/>
  <c r="A1643" i="15"/>
  <c r="A1644" i="15"/>
  <c r="A1645" i="15"/>
  <c r="A1646" i="15"/>
  <c r="A1647" i="15"/>
  <c r="A1648" i="15"/>
  <c r="A1649" i="15"/>
  <c r="A1650" i="15"/>
  <c r="A1651" i="15"/>
  <c r="A1652" i="15"/>
  <c r="A1653" i="15"/>
  <c r="A1654" i="15"/>
  <c r="A1655" i="15"/>
  <c r="A1656" i="15"/>
  <c r="A1657" i="15"/>
  <c r="A1658" i="15"/>
  <c r="A1659" i="15"/>
  <c r="A1660" i="15"/>
  <c r="A1661" i="15"/>
  <c r="A1662" i="15"/>
  <c r="A1663" i="15"/>
  <c r="A1664" i="15"/>
  <c r="A1665" i="15"/>
  <c r="A1666" i="15"/>
  <c r="A1667" i="15"/>
  <c r="A1668" i="15"/>
  <c r="A1669" i="15"/>
  <c r="A1670" i="15"/>
  <c r="A1671" i="15"/>
  <c r="A1672" i="15"/>
  <c r="A1673" i="15"/>
  <c r="A1674" i="15"/>
  <c r="A1675" i="15"/>
  <c r="A1676" i="15"/>
  <c r="A1677" i="15"/>
  <c r="A1678" i="15"/>
  <c r="A1679" i="15"/>
  <c r="A1680" i="15"/>
  <c r="A1681" i="15"/>
  <c r="A1682" i="15"/>
  <c r="A1683" i="15"/>
  <c r="A1684" i="15"/>
  <c r="A1685" i="15"/>
  <c r="A1686" i="15"/>
  <c r="A1687" i="15"/>
  <c r="A1688" i="15"/>
  <c r="A1689" i="15"/>
  <c r="A1690" i="15"/>
  <c r="A1691" i="15"/>
  <c r="A1692" i="15"/>
  <c r="A1693" i="15"/>
  <c r="A1694" i="15"/>
  <c r="A1695" i="15"/>
  <c r="A1696" i="15"/>
  <c r="A1697" i="15"/>
  <c r="A1698" i="15"/>
  <c r="A1699" i="15"/>
  <c r="A1700" i="15"/>
  <c r="A1701" i="15"/>
  <c r="A1702" i="15"/>
  <c r="A1703" i="15"/>
  <c r="A1704" i="15"/>
  <c r="A1705" i="15"/>
  <c r="A1706" i="15"/>
  <c r="A1707" i="15"/>
  <c r="A1708" i="15"/>
  <c r="A1709" i="15"/>
  <c r="A1710" i="15"/>
  <c r="A1711" i="15"/>
  <c r="A1712" i="15"/>
  <c r="A1713" i="15"/>
  <c r="A1714" i="15"/>
  <c r="A1715" i="15"/>
  <c r="A1716" i="15"/>
  <c r="A1717" i="15"/>
  <c r="A1718" i="15"/>
  <c r="A1719" i="15"/>
  <c r="A1720" i="15"/>
  <c r="A1721" i="15"/>
  <c r="A1722" i="15"/>
  <c r="A1723" i="15"/>
  <c r="A1724" i="15"/>
  <c r="A1725" i="15"/>
  <c r="A1726" i="15"/>
  <c r="A1727" i="15"/>
  <c r="A1728" i="15"/>
  <c r="A1729" i="15"/>
  <c r="A1730" i="15"/>
  <c r="A1731" i="15"/>
  <c r="A1732" i="15"/>
  <c r="A1733" i="15"/>
  <c r="A1734" i="15"/>
  <c r="A1735" i="15"/>
  <c r="A1736" i="15"/>
  <c r="A1737" i="15"/>
  <c r="A1738" i="15"/>
  <c r="A1739" i="15"/>
  <c r="A1740" i="15"/>
  <c r="A1741" i="15"/>
  <c r="A1742" i="15"/>
  <c r="A1743" i="15"/>
  <c r="A1744" i="15"/>
  <c r="A1745" i="15"/>
  <c r="A1746" i="15"/>
  <c r="A1747" i="15"/>
  <c r="A1748" i="15"/>
  <c r="A1749" i="15"/>
  <c r="A1750" i="15"/>
  <c r="A1751" i="15"/>
  <c r="A1752" i="15"/>
  <c r="A1753" i="15"/>
  <c r="A1754" i="15"/>
  <c r="A1755" i="15"/>
  <c r="A1756" i="15"/>
  <c r="A1757" i="15"/>
  <c r="A1758" i="15"/>
  <c r="A1759" i="15"/>
  <c r="A1760" i="15"/>
  <c r="A1761" i="15"/>
  <c r="A1762" i="15"/>
  <c r="A1763" i="15"/>
  <c r="A1764" i="15"/>
  <c r="A1765" i="15"/>
  <c r="A1766" i="15"/>
  <c r="A1767" i="15"/>
  <c r="A1768" i="15"/>
  <c r="A1769" i="15"/>
  <c r="A1770" i="15"/>
  <c r="A1771" i="15"/>
  <c r="A1772" i="15"/>
  <c r="A1773" i="15"/>
  <c r="A1774" i="15"/>
  <c r="A1775" i="15"/>
  <c r="A1776" i="15"/>
  <c r="A1777" i="15"/>
  <c r="A1778" i="15"/>
  <c r="A1779" i="15"/>
  <c r="A1780" i="15"/>
  <c r="A1781" i="15"/>
  <c r="A1782" i="15"/>
  <c r="A1783" i="15"/>
  <c r="A1784" i="15"/>
  <c r="A1785" i="15"/>
  <c r="A1786" i="15"/>
  <c r="A1787" i="15"/>
  <c r="A1788" i="15"/>
  <c r="A1789" i="15"/>
  <c r="A1790" i="15"/>
  <c r="A1791" i="15"/>
  <c r="A1792" i="15"/>
  <c r="A1793" i="15"/>
  <c r="A1794" i="15"/>
  <c r="A1795" i="15"/>
  <c r="A1796" i="15"/>
  <c r="A1797" i="15"/>
  <c r="A1798" i="15"/>
  <c r="A1799" i="15"/>
  <c r="A1800" i="15"/>
  <c r="A1801" i="15"/>
  <c r="A1802" i="15"/>
  <c r="A1803" i="15"/>
  <c r="A1804" i="15"/>
  <c r="A1805" i="15"/>
  <c r="A1806" i="15"/>
  <c r="A1807" i="15"/>
  <c r="A1808" i="15"/>
  <c r="A1809" i="15"/>
  <c r="A1810" i="15"/>
  <c r="A1811" i="15"/>
  <c r="A1812" i="15"/>
  <c r="A1813" i="15"/>
  <c r="A1814" i="15"/>
  <c r="A1815" i="15"/>
  <c r="A1816" i="15"/>
  <c r="A1817" i="15"/>
  <c r="A1818" i="15"/>
  <c r="A1819" i="15"/>
  <c r="A1820" i="15"/>
  <c r="A1821" i="15"/>
  <c r="A1822" i="15"/>
  <c r="A1823" i="15"/>
  <c r="A1824" i="15"/>
  <c r="A1825" i="15"/>
  <c r="A1826" i="15"/>
  <c r="A1827" i="15"/>
  <c r="A1828" i="15"/>
  <c r="A1829" i="15"/>
  <c r="A1830" i="15"/>
  <c r="A1831" i="15"/>
  <c r="A1832" i="15"/>
  <c r="A1833" i="15"/>
  <c r="A1834" i="15"/>
  <c r="A1835" i="15"/>
  <c r="A1836" i="15"/>
  <c r="A1837" i="15"/>
  <c r="A1838" i="15"/>
  <c r="A1839" i="15"/>
  <c r="A1840" i="15"/>
  <c r="A1841" i="15"/>
  <c r="A1842" i="15"/>
  <c r="A1843" i="15"/>
  <c r="A1844" i="15"/>
  <c r="A1845" i="15"/>
  <c r="A1846" i="15"/>
  <c r="A1847" i="15"/>
  <c r="A1848" i="15"/>
  <c r="A1849" i="15"/>
  <c r="A1850" i="15"/>
  <c r="A1851" i="15"/>
  <c r="A1852" i="15"/>
  <c r="A1853" i="15"/>
  <c r="A1854" i="15"/>
  <c r="A1855" i="15"/>
  <c r="A1856" i="15"/>
  <c r="A1857" i="15"/>
  <c r="A1858" i="15"/>
  <c r="A1859" i="15"/>
  <c r="A1860" i="15"/>
  <c r="A1861" i="15"/>
  <c r="A1862" i="15"/>
  <c r="A1863" i="15"/>
  <c r="A1864" i="15"/>
  <c r="A1865" i="15"/>
  <c r="A1866" i="15"/>
  <c r="A1867" i="15"/>
  <c r="A1868" i="15"/>
  <c r="A1869" i="15"/>
  <c r="A1870" i="15"/>
  <c r="A1871" i="15"/>
  <c r="A1872" i="15"/>
  <c r="A1873" i="15"/>
  <c r="A1874" i="15"/>
  <c r="A1875" i="15"/>
  <c r="A1876" i="15"/>
  <c r="A1877" i="15"/>
  <c r="A1878" i="15"/>
  <c r="A1879" i="15"/>
  <c r="A1880" i="15"/>
  <c r="A1881" i="15"/>
  <c r="A1882" i="15"/>
  <c r="A1883" i="15"/>
  <c r="A1884" i="15"/>
  <c r="A1885" i="15"/>
  <c r="A1886" i="15"/>
  <c r="A1887" i="15"/>
  <c r="A1888" i="15"/>
  <c r="A1889" i="15"/>
  <c r="A1890" i="15"/>
  <c r="A1891" i="15"/>
  <c r="A1892" i="15"/>
  <c r="A1893" i="15"/>
  <c r="A1894" i="15"/>
  <c r="A1895" i="15"/>
  <c r="A1896" i="15"/>
  <c r="A1897" i="15"/>
  <c r="A1898" i="15"/>
  <c r="A1899" i="15"/>
  <c r="A1900" i="15"/>
  <c r="A1901" i="15"/>
  <c r="A1902" i="15"/>
  <c r="A1903" i="15"/>
  <c r="A1904" i="15"/>
  <c r="A1905" i="15"/>
  <c r="A1906" i="15"/>
  <c r="A1907" i="15"/>
  <c r="A1908" i="15"/>
  <c r="A1909" i="15"/>
  <c r="A1910" i="15"/>
  <c r="A1911" i="15"/>
  <c r="A1912" i="15"/>
  <c r="A1913" i="15"/>
  <c r="A1914" i="15"/>
  <c r="A1915" i="15"/>
  <c r="A1916" i="15"/>
  <c r="A1917" i="15"/>
  <c r="A1918" i="15"/>
  <c r="A1919" i="15"/>
  <c r="A1920" i="15"/>
  <c r="A1921" i="15"/>
  <c r="A1922" i="15"/>
  <c r="A1923" i="15"/>
  <c r="A1924" i="15"/>
  <c r="A1925" i="15"/>
  <c r="A1926" i="15"/>
  <c r="A1927" i="15"/>
  <c r="A1928" i="15"/>
  <c r="A1929" i="15"/>
  <c r="A1930" i="15"/>
  <c r="A1931" i="15"/>
  <c r="A1932" i="15"/>
  <c r="A1933" i="15"/>
  <c r="A1934" i="15"/>
  <c r="A1935" i="15"/>
  <c r="A1936" i="15"/>
  <c r="A1937" i="15"/>
  <c r="A1938" i="15"/>
  <c r="A1939" i="15"/>
  <c r="A1940" i="15"/>
  <c r="A1941" i="15"/>
  <c r="A1942" i="15"/>
  <c r="A1943" i="15"/>
  <c r="A1944" i="15"/>
  <c r="A1945" i="15"/>
  <c r="A1946" i="15"/>
  <c r="A1947" i="15"/>
  <c r="A1948" i="15"/>
  <c r="A1949" i="15"/>
  <c r="A1950" i="15"/>
  <c r="A1951" i="15"/>
  <c r="A1952" i="15"/>
  <c r="A1953" i="15"/>
  <c r="A1954" i="15"/>
  <c r="A1955" i="15"/>
  <c r="A1956" i="15"/>
  <c r="A1957" i="15"/>
  <c r="A1958" i="15"/>
  <c r="A1959" i="15"/>
  <c r="A1960" i="15"/>
  <c r="A1961" i="15"/>
  <c r="A1962" i="15"/>
  <c r="A1963" i="15"/>
  <c r="A1964" i="15"/>
  <c r="A1965" i="15"/>
  <c r="A1966" i="15"/>
  <c r="A1967" i="15"/>
  <c r="A1968" i="15"/>
  <c r="A1969" i="15"/>
  <c r="A1970" i="15"/>
  <c r="A1971" i="15"/>
  <c r="A1972" i="15"/>
  <c r="A1973" i="15"/>
  <c r="A1974" i="15"/>
  <c r="A1975" i="15"/>
  <c r="A1976" i="15"/>
  <c r="A1977" i="15"/>
  <c r="A1978" i="15"/>
  <c r="A1979" i="15"/>
  <c r="A1980" i="15"/>
  <c r="A1981" i="15"/>
  <c r="A1982" i="15"/>
  <c r="A1983" i="15"/>
  <c r="A1984" i="15"/>
  <c r="A1985" i="15"/>
  <c r="A1986" i="15"/>
  <c r="A1987" i="15"/>
  <c r="A1988" i="15"/>
  <c r="A1989" i="15"/>
  <c r="A1990" i="15"/>
  <c r="A1991" i="15"/>
  <c r="A1992" i="15"/>
  <c r="A1993" i="15"/>
  <c r="A1994" i="15"/>
  <c r="A1995" i="15"/>
  <c r="A1996" i="15"/>
  <c r="A1997" i="15"/>
  <c r="A1998" i="15"/>
  <c r="A1999" i="15"/>
  <c r="A2000" i="15"/>
  <c r="A2001" i="15"/>
  <c r="A2002" i="15"/>
  <c r="A4" i="15"/>
  <c r="A8" i="28" l="1"/>
  <c r="F61" i="13"/>
  <c r="G61" i="13" s="1"/>
  <c r="D55" i="13"/>
  <c r="D61" i="13"/>
  <c r="E61" i="13" s="1"/>
  <c r="D59" i="13"/>
  <c r="D60" i="13"/>
  <c r="E60" i="13" s="1"/>
  <c r="D56" i="13"/>
  <c r="D57" i="13"/>
  <c r="F7" i="32"/>
  <c r="F6" i="32"/>
  <c r="F5" i="32"/>
  <c r="F4" i="32"/>
  <c r="F8" i="32"/>
  <c r="F11" i="32"/>
  <c r="F10" i="32"/>
  <c r="F9" i="32"/>
  <c r="L6" i="33"/>
  <c r="L5" i="33"/>
  <c r="F3" i="32"/>
  <c r="E30" i="13"/>
  <c r="G31" i="13"/>
  <c r="E29" i="13"/>
  <c r="E31" i="13"/>
  <c r="E45" i="13"/>
  <c r="G46" i="13"/>
  <c r="E44" i="13"/>
  <c r="E46" i="13"/>
  <c r="L4" i="33"/>
  <c r="C4" i="12"/>
  <c r="A4" i="12" s="1"/>
  <c r="A39" i="27"/>
  <c r="A41" i="27"/>
  <c r="A241" i="13"/>
  <c r="L3" i="33"/>
  <c r="E16" i="13"/>
  <c r="E14" i="13"/>
  <c r="G16" i="13"/>
  <c r="E15" i="13"/>
  <c r="C13" i="12"/>
  <c r="C10" i="12"/>
  <c r="C6" i="12"/>
  <c r="B30" i="32"/>
  <c r="B31" i="32"/>
  <c r="B32" i="32"/>
  <c r="B21" i="32"/>
  <c r="B22" i="32"/>
  <c r="B23" i="32"/>
  <c r="B9" i="32"/>
  <c r="B10" i="32"/>
  <c r="B11" i="32"/>
  <c r="C31" i="12"/>
  <c r="C19" i="12"/>
  <c r="C23" i="12"/>
  <c r="B48" i="32"/>
  <c r="B49" i="32"/>
  <c r="B50" i="32"/>
  <c r="B61" i="32"/>
  <c r="B60" i="32"/>
  <c r="B62" i="32"/>
  <c r="C15" i="12"/>
  <c r="A15" i="12" s="1"/>
  <c r="C26" i="12"/>
  <c r="C7" i="12"/>
  <c r="B36" i="32"/>
  <c r="B37" i="32"/>
  <c r="B38" i="32"/>
  <c r="B69" i="32"/>
  <c r="B70" i="32"/>
  <c r="B71" i="32"/>
  <c r="B12" i="32"/>
  <c r="B13" i="32"/>
  <c r="B14" i="32"/>
  <c r="C33" i="12"/>
  <c r="C30" i="12"/>
  <c r="C20" i="12"/>
  <c r="B4" i="32"/>
  <c r="B5" i="32"/>
  <c r="B3" i="32"/>
  <c r="B82" i="32"/>
  <c r="B83" i="32"/>
  <c r="B81" i="32"/>
  <c r="B51" i="32"/>
  <c r="B52" i="32"/>
  <c r="B53" i="32"/>
  <c r="C17" i="12"/>
  <c r="C29" i="12"/>
  <c r="A29" i="12" s="1"/>
  <c r="C25" i="12"/>
  <c r="C22" i="12"/>
  <c r="B43" i="32"/>
  <c r="B42" i="32"/>
  <c r="B44" i="32"/>
  <c r="B80" i="32"/>
  <c r="B78" i="32"/>
  <c r="B79" i="32"/>
  <c r="B66" i="32"/>
  <c r="B67" i="32"/>
  <c r="B68" i="32"/>
  <c r="B58" i="32"/>
  <c r="B59" i="32"/>
  <c r="B57" i="32"/>
  <c r="C14" i="12"/>
  <c r="C28" i="12"/>
  <c r="C9" i="12"/>
  <c r="C21" i="12"/>
  <c r="B35" i="32"/>
  <c r="B33" i="32"/>
  <c r="B34" i="32"/>
  <c r="B76" i="32"/>
  <c r="B75" i="32"/>
  <c r="B77" i="32"/>
  <c r="B18" i="32"/>
  <c r="B19" i="32"/>
  <c r="B20" i="32"/>
  <c r="B55" i="32"/>
  <c r="B56" i="32"/>
  <c r="B54" i="32"/>
  <c r="C32" i="12"/>
  <c r="C27" i="12"/>
  <c r="C24" i="12"/>
  <c r="A24" i="12" s="1"/>
  <c r="C18" i="12"/>
  <c r="B73" i="32"/>
  <c r="B74" i="32"/>
  <c r="B72" i="32"/>
  <c r="B64" i="32"/>
  <c r="B63" i="32"/>
  <c r="B65" i="32"/>
  <c r="B45" i="32"/>
  <c r="B46" i="32"/>
  <c r="B47" i="32"/>
  <c r="C16" i="12"/>
  <c r="C11" i="12"/>
  <c r="C8" i="12"/>
  <c r="A8" i="12" s="1"/>
  <c r="C12" i="12"/>
  <c r="B40" i="32"/>
  <c r="B41" i="32"/>
  <c r="B39" i="32"/>
  <c r="B25" i="32"/>
  <c r="B24" i="32"/>
  <c r="B26" i="32"/>
  <c r="B15" i="32"/>
  <c r="B16" i="32"/>
  <c r="B17" i="32"/>
  <c r="B27" i="32"/>
  <c r="B29" i="32"/>
  <c r="B28" i="32"/>
  <c r="A3" i="15"/>
  <c r="E59" i="13" l="1"/>
  <c r="A9" i="28"/>
  <c r="D81" i="13"/>
  <c r="D66" i="13"/>
  <c r="A255" i="13"/>
  <c r="A30" i="12"/>
  <c r="A33" i="12"/>
  <c r="G8" i="12"/>
  <c r="A32" i="12"/>
  <c r="A14" i="12"/>
  <c r="A20" i="12"/>
  <c r="A21" i="12"/>
  <c r="A11" i="12"/>
  <c r="A23" i="12"/>
  <c r="A19" i="12"/>
  <c r="A31" i="12"/>
  <c r="G7" i="12"/>
  <c r="A17" i="12"/>
  <c r="A16" i="12"/>
  <c r="A18" i="12"/>
  <c r="A26" i="12"/>
  <c r="A22" i="12"/>
  <c r="G6" i="12"/>
  <c r="A12" i="12"/>
  <c r="A9" i="12"/>
  <c r="A25" i="12"/>
  <c r="A10" i="12"/>
  <c r="A27" i="12"/>
  <c r="A28" i="12"/>
  <c r="A13" i="12"/>
  <c r="A7" i="12"/>
  <c r="A6" i="12"/>
  <c r="G28" i="12"/>
  <c r="G22" i="12"/>
  <c r="G31" i="12"/>
  <c r="G20" i="12"/>
  <c r="G14" i="12"/>
  <c r="G25" i="12"/>
  <c r="G26" i="12"/>
  <c r="G30" i="12"/>
  <c r="G29" i="12"/>
  <c r="G15" i="12"/>
  <c r="G33" i="12"/>
  <c r="G17" i="12"/>
  <c r="G12" i="12"/>
  <c r="G18" i="12"/>
  <c r="G24" i="12"/>
  <c r="G11" i="12"/>
  <c r="G27" i="12"/>
  <c r="G21" i="12"/>
  <c r="G23" i="12"/>
  <c r="G16" i="12"/>
  <c r="G10" i="12"/>
  <c r="G32" i="12"/>
  <c r="G9" i="12"/>
  <c r="G19" i="12"/>
  <c r="G13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4" i="12"/>
  <c r="D75" i="13" l="1"/>
  <c r="E75" i="13" s="1"/>
  <c r="F76" i="13"/>
  <c r="G76" i="13" s="1"/>
  <c r="D70" i="13"/>
  <c r="D76" i="13"/>
  <c r="E76" i="13" s="1"/>
  <c r="D74" i="13"/>
  <c r="D71" i="13"/>
  <c r="D72" i="13"/>
  <c r="A10" i="28"/>
  <c r="D85" i="13"/>
  <c r="D91" i="13"/>
  <c r="E91" i="13" s="1"/>
  <c r="D89" i="13"/>
  <c r="D90" i="13"/>
  <c r="E90" i="13" s="1"/>
  <c r="F91" i="13"/>
  <c r="G91" i="13" s="1"/>
  <c r="D86" i="13"/>
  <c r="D87" i="13"/>
  <c r="A269" i="13"/>
  <c r="E89" i="13" l="1"/>
  <c r="E74" i="13"/>
  <c r="A11" i="28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D96" i="13"/>
  <c r="D227" i="13"/>
  <c r="D213" i="13"/>
  <c r="D255" i="13"/>
  <c r="A283" i="13"/>
  <c r="D283" i="13" s="1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D137" i="15"/>
  <c r="D138" i="15"/>
  <c r="D139" i="15"/>
  <c r="D140" i="15"/>
  <c r="D141" i="15"/>
  <c r="D142" i="15"/>
  <c r="D143" i="15"/>
  <c r="D144" i="15"/>
  <c r="D145" i="15"/>
  <c r="D146" i="15"/>
  <c r="D147" i="15"/>
  <c r="D148" i="15"/>
  <c r="D149" i="15"/>
  <c r="D150" i="15"/>
  <c r="D151" i="15"/>
  <c r="D152" i="15"/>
  <c r="D153" i="15"/>
  <c r="D154" i="15"/>
  <c r="D155" i="15"/>
  <c r="D156" i="15"/>
  <c r="D157" i="15"/>
  <c r="D158" i="15"/>
  <c r="D159" i="15"/>
  <c r="D160" i="15"/>
  <c r="D161" i="15"/>
  <c r="D162" i="15"/>
  <c r="D163" i="15"/>
  <c r="D164" i="15"/>
  <c r="D165" i="15"/>
  <c r="D166" i="15"/>
  <c r="D167" i="15"/>
  <c r="D168" i="15"/>
  <c r="D169" i="15"/>
  <c r="D170" i="15"/>
  <c r="D171" i="15"/>
  <c r="D172" i="15"/>
  <c r="D173" i="15"/>
  <c r="D174" i="15"/>
  <c r="D175" i="15"/>
  <c r="D176" i="15"/>
  <c r="D177" i="15"/>
  <c r="D178" i="15"/>
  <c r="D179" i="15"/>
  <c r="D180" i="15"/>
  <c r="D181" i="15"/>
  <c r="D182" i="15"/>
  <c r="D183" i="15"/>
  <c r="D184" i="15"/>
  <c r="D185" i="15"/>
  <c r="D186" i="15"/>
  <c r="D187" i="15"/>
  <c r="D188" i="15"/>
  <c r="D189" i="15"/>
  <c r="D190" i="15"/>
  <c r="D191" i="15"/>
  <c r="D192" i="15"/>
  <c r="D193" i="15"/>
  <c r="D194" i="15"/>
  <c r="D195" i="15"/>
  <c r="D196" i="15"/>
  <c r="D197" i="15"/>
  <c r="D198" i="15"/>
  <c r="D199" i="15"/>
  <c r="D200" i="15"/>
  <c r="D201" i="15"/>
  <c r="D202" i="15"/>
  <c r="D203" i="15"/>
  <c r="D204" i="15"/>
  <c r="D205" i="15"/>
  <c r="D206" i="15"/>
  <c r="D207" i="15"/>
  <c r="D208" i="15"/>
  <c r="D209" i="15"/>
  <c r="D210" i="15"/>
  <c r="D211" i="15"/>
  <c r="D212" i="15"/>
  <c r="D213" i="15"/>
  <c r="D214" i="15"/>
  <c r="D215" i="15"/>
  <c r="D216" i="15"/>
  <c r="D217" i="15"/>
  <c r="D218" i="15"/>
  <c r="D219" i="15"/>
  <c r="D220" i="15"/>
  <c r="D221" i="15"/>
  <c r="D222" i="15"/>
  <c r="D223" i="15"/>
  <c r="D224" i="15"/>
  <c r="D225" i="15"/>
  <c r="D226" i="15"/>
  <c r="D227" i="15"/>
  <c r="D228" i="15"/>
  <c r="D229" i="15"/>
  <c r="D230" i="15"/>
  <c r="D231" i="15"/>
  <c r="D232" i="15"/>
  <c r="D233" i="15"/>
  <c r="D234" i="15"/>
  <c r="D235" i="15"/>
  <c r="D236" i="15"/>
  <c r="D237" i="15"/>
  <c r="D238" i="15"/>
  <c r="D239" i="15"/>
  <c r="D240" i="15"/>
  <c r="D241" i="15"/>
  <c r="D242" i="15"/>
  <c r="D243" i="15"/>
  <c r="D244" i="15"/>
  <c r="D245" i="15"/>
  <c r="D246" i="15"/>
  <c r="D247" i="15"/>
  <c r="D248" i="15"/>
  <c r="D249" i="15"/>
  <c r="D250" i="15"/>
  <c r="D251" i="15"/>
  <c r="D252" i="15"/>
  <c r="D253" i="15"/>
  <c r="D254" i="15"/>
  <c r="D255" i="15"/>
  <c r="D256" i="15"/>
  <c r="D257" i="15"/>
  <c r="D258" i="15"/>
  <c r="D259" i="15"/>
  <c r="D260" i="15"/>
  <c r="D261" i="15"/>
  <c r="D262" i="15"/>
  <c r="D263" i="15"/>
  <c r="D264" i="15"/>
  <c r="D265" i="15"/>
  <c r="D266" i="15"/>
  <c r="D267" i="15"/>
  <c r="D268" i="15"/>
  <c r="D269" i="15"/>
  <c r="D270" i="15"/>
  <c r="D271" i="15"/>
  <c r="D272" i="15"/>
  <c r="D273" i="15"/>
  <c r="D274" i="15"/>
  <c r="D275" i="15"/>
  <c r="D276" i="15"/>
  <c r="D277" i="15"/>
  <c r="D278" i="15"/>
  <c r="D279" i="15"/>
  <c r="D280" i="15"/>
  <c r="D281" i="15"/>
  <c r="D282" i="15"/>
  <c r="D283" i="15"/>
  <c r="D284" i="15"/>
  <c r="D285" i="15"/>
  <c r="D286" i="15"/>
  <c r="D287" i="15"/>
  <c r="D288" i="15"/>
  <c r="D289" i="15"/>
  <c r="D290" i="15"/>
  <c r="D291" i="15"/>
  <c r="D292" i="15"/>
  <c r="D293" i="15"/>
  <c r="D294" i="15"/>
  <c r="D295" i="15"/>
  <c r="D296" i="15"/>
  <c r="D297" i="15"/>
  <c r="D298" i="15"/>
  <c r="D299" i="15"/>
  <c r="D300" i="15"/>
  <c r="D301" i="15"/>
  <c r="D302" i="15"/>
  <c r="D303" i="15"/>
  <c r="D304" i="15"/>
  <c r="D305" i="15"/>
  <c r="D306" i="15"/>
  <c r="D307" i="15"/>
  <c r="D308" i="15"/>
  <c r="D309" i="15"/>
  <c r="D310" i="15"/>
  <c r="D311" i="15"/>
  <c r="D312" i="15"/>
  <c r="D313" i="15"/>
  <c r="D314" i="15"/>
  <c r="D315" i="15"/>
  <c r="D316" i="15"/>
  <c r="D317" i="15"/>
  <c r="D318" i="15"/>
  <c r="D319" i="15"/>
  <c r="D320" i="15"/>
  <c r="D321" i="15"/>
  <c r="D322" i="15"/>
  <c r="D323" i="15"/>
  <c r="D324" i="15"/>
  <c r="D325" i="15"/>
  <c r="D326" i="15"/>
  <c r="D327" i="15"/>
  <c r="D328" i="15"/>
  <c r="D329" i="15"/>
  <c r="D330" i="15"/>
  <c r="D331" i="15"/>
  <c r="D332" i="15"/>
  <c r="D333" i="15"/>
  <c r="D334" i="15"/>
  <c r="D335" i="15"/>
  <c r="D336" i="15"/>
  <c r="D337" i="15"/>
  <c r="D338" i="15"/>
  <c r="D339" i="15"/>
  <c r="D340" i="15"/>
  <c r="D341" i="15"/>
  <c r="D342" i="15"/>
  <c r="D343" i="15"/>
  <c r="D344" i="15"/>
  <c r="D345" i="15"/>
  <c r="D346" i="15"/>
  <c r="D347" i="15"/>
  <c r="D348" i="15"/>
  <c r="D349" i="15"/>
  <c r="D350" i="15"/>
  <c r="D351" i="15"/>
  <c r="D352" i="15"/>
  <c r="D353" i="15"/>
  <c r="D354" i="15"/>
  <c r="D355" i="15"/>
  <c r="D356" i="15"/>
  <c r="D357" i="15"/>
  <c r="D358" i="15"/>
  <c r="D359" i="15"/>
  <c r="D360" i="15"/>
  <c r="D361" i="15"/>
  <c r="D362" i="15"/>
  <c r="D363" i="15"/>
  <c r="D364" i="15"/>
  <c r="D365" i="15"/>
  <c r="D366" i="15"/>
  <c r="D367" i="15"/>
  <c r="D368" i="15"/>
  <c r="D369" i="15"/>
  <c r="D370" i="15"/>
  <c r="D371" i="15"/>
  <c r="D372" i="15"/>
  <c r="D373" i="15"/>
  <c r="D374" i="15"/>
  <c r="D375" i="15"/>
  <c r="D376" i="15"/>
  <c r="D377" i="15"/>
  <c r="D378" i="15"/>
  <c r="D379" i="15"/>
  <c r="D380" i="15"/>
  <c r="D381" i="15"/>
  <c r="D382" i="15"/>
  <c r="D383" i="15"/>
  <c r="D384" i="15"/>
  <c r="D385" i="15"/>
  <c r="D386" i="15"/>
  <c r="D387" i="15"/>
  <c r="D388" i="15"/>
  <c r="D389" i="15"/>
  <c r="D390" i="15"/>
  <c r="D391" i="15"/>
  <c r="D392" i="15"/>
  <c r="D393" i="15"/>
  <c r="D394" i="15"/>
  <c r="D395" i="15"/>
  <c r="D396" i="15"/>
  <c r="D397" i="15"/>
  <c r="D398" i="15"/>
  <c r="D399" i="15"/>
  <c r="D400" i="15"/>
  <c r="D401" i="15"/>
  <c r="D402" i="15"/>
  <c r="D403" i="15"/>
  <c r="D404" i="15"/>
  <c r="D405" i="15"/>
  <c r="D406" i="15"/>
  <c r="D407" i="15"/>
  <c r="D408" i="15"/>
  <c r="D409" i="15"/>
  <c r="D410" i="15"/>
  <c r="D411" i="15"/>
  <c r="D412" i="15"/>
  <c r="D413" i="15"/>
  <c r="D414" i="15"/>
  <c r="D415" i="15"/>
  <c r="D416" i="15"/>
  <c r="D417" i="15"/>
  <c r="D418" i="15"/>
  <c r="D419" i="15"/>
  <c r="D420" i="15"/>
  <c r="D421" i="15"/>
  <c r="D422" i="15"/>
  <c r="D423" i="15"/>
  <c r="D424" i="15"/>
  <c r="D425" i="15"/>
  <c r="D426" i="15"/>
  <c r="D427" i="15"/>
  <c r="D428" i="15"/>
  <c r="D429" i="15"/>
  <c r="D430" i="15"/>
  <c r="D431" i="15"/>
  <c r="D432" i="15"/>
  <c r="D433" i="15"/>
  <c r="D434" i="15"/>
  <c r="D435" i="15"/>
  <c r="D436" i="15"/>
  <c r="D437" i="15"/>
  <c r="D438" i="15"/>
  <c r="D439" i="15"/>
  <c r="D440" i="15"/>
  <c r="D441" i="15"/>
  <c r="D442" i="15"/>
  <c r="D443" i="15"/>
  <c r="D444" i="15"/>
  <c r="D445" i="15"/>
  <c r="D446" i="15"/>
  <c r="D447" i="15"/>
  <c r="D448" i="15"/>
  <c r="D449" i="15"/>
  <c r="D450" i="15"/>
  <c r="D451" i="15"/>
  <c r="D452" i="15"/>
  <c r="D453" i="15"/>
  <c r="D454" i="15"/>
  <c r="D455" i="15"/>
  <c r="D456" i="15"/>
  <c r="D457" i="15"/>
  <c r="D458" i="15"/>
  <c r="D459" i="15"/>
  <c r="D460" i="15"/>
  <c r="D461" i="15"/>
  <c r="D462" i="15"/>
  <c r="D463" i="15"/>
  <c r="D464" i="15"/>
  <c r="D465" i="15"/>
  <c r="D466" i="15"/>
  <c r="D467" i="15"/>
  <c r="D468" i="15"/>
  <c r="D469" i="15"/>
  <c r="D470" i="15"/>
  <c r="D471" i="15"/>
  <c r="D472" i="15"/>
  <c r="D473" i="15"/>
  <c r="D474" i="15"/>
  <c r="D475" i="15"/>
  <c r="D476" i="15"/>
  <c r="D477" i="15"/>
  <c r="D478" i="15"/>
  <c r="D479" i="15"/>
  <c r="D480" i="15"/>
  <c r="D481" i="15"/>
  <c r="D482" i="15"/>
  <c r="D483" i="15"/>
  <c r="D484" i="15"/>
  <c r="D485" i="15"/>
  <c r="D486" i="15"/>
  <c r="D487" i="15"/>
  <c r="D488" i="15"/>
  <c r="D489" i="15"/>
  <c r="D490" i="15"/>
  <c r="D491" i="15"/>
  <c r="D492" i="15"/>
  <c r="D493" i="15"/>
  <c r="D494" i="15"/>
  <c r="D495" i="15"/>
  <c r="D496" i="15"/>
  <c r="D497" i="15"/>
  <c r="D498" i="15"/>
  <c r="D499" i="15"/>
  <c r="D500" i="15"/>
  <c r="D501" i="15"/>
  <c r="D502" i="15"/>
  <c r="D503" i="15"/>
  <c r="D504" i="15"/>
  <c r="D505" i="15"/>
  <c r="D506" i="15"/>
  <c r="D507" i="15"/>
  <c r="D508" i="15"/>
  <c r="D509" i="15"/>
  <c r="D510" i="15"/>
  <c r="D511" i="15"/>
  <c r="D512" i="15"/>
  <c r="D513" i="15"/>
  <c r="D514" i="15"/>
  <c r="D515" i="15"/>
  <c r="D516" i="15"/>
  <c r="D517" i="15"/>
  <c r="D518" i="15"/>
  <c r="D519" i="15"/>
  <c r="D520" i="15"/>
  <c r="D521" i="15"/>
  <c r="D522" i="15"/>
  <c r="D523" i="15"/>
  <c r="D524" i="15"/>
  <c r="D525" i="15"/>
  <c r="D526" i="15"/>
  <c r="D527" i="15"/>
  <c r="D528" i="15"/>
  <c r="D529" i="15"/>
  <c r="D530" i="15"/>
  <c r="D531" i="15"/>
  <c r="D532" i="15"/>
  <c r="D533" i="15"/>
  <c r="D534" i="15"/>
  <c r="D535" i="15"/>
  <c r="D536" i="15"/>
  <c r="D537" i="15"/>
  <c r="D538" i="15"/>
  <c r="D539" i="15"/>
  <c r="D540" i="15"/>
  <c r="D541" i="15"/>
  <c r="D542" i="15"/>
  <c r="D543" i="15"/>
  <c r="D544" i="15"/>
  <c r="D545" i="15"/>
  <c r="D546" i="15"/>
  <c r="D547" i="15"/>
  <c r="D548" i="15"/>
  <c r="D549" i="15"/>
  <c r="D550" i="15"/>
  <c r="D551" i="15"/>
  <c r="D552" i="15"/>
  <c r="D553" i="15"/>
  <c r="D554" i="15"/>
  <c r="D555" i="15"/>
  <c r="D556" i="15"/>
  <c r="D557" i="15"/>
  <c r="D558" i="15"/>
  <c r="D559" i="15"/>
  <c r="D560" i="15"/>
  <c r="D561" i="15"/>
  <c r="D562" i="15"/>
  <c r="D563" i="15"/>
  <c r="D564" i="15"/>
  <c r="D565" i="15"/>
  <c r="D566" i="15"/>
  <c r="D567" i="15"/>
  <c r="D568" i="15"/>
  <c r="D569" i="15"/>
  <c r="D570" i="15"/>
  <c r="D571" i="15"/>
  <c r="D572" i="15"/>
  <c r="D573" i="15"/>
  <c r="D574" i="15"/>
  <c r="D575" i="15"/>
  <c r="D576" i="15"/>
  <c r="D577" i="15"/>
  <c r="D578" i="15"/>
  <c r="D579" i="15"/>
  <c r="D580" i="15"/>
  <c r="D581" i="15"/>
  <c r="D582" i="15"/>
  <c r="D583" i="15"/>
  <c r="D584" i="15"/>
  <c r="D585" i="15"/>
  <c r="D586" i="15"/>
  <c r="D587" i="15"/>
  <c r="D588" i="15"/>
  <c r="D589" i="15"/>
  <c r="D590" i="15"/>
  <c r="D591" i="15"/>
  <c r="D592" i="15"/>
  <c r="D593" i="15"/>
  <c r="D594" i="15"/>
  <c r="D595" i="15"/>
  <c r="D596" i="15"/>
  <c r="D597" i="15"/>
  <c r="D598" i="15"/>
  <c r="D599" i="15"/>
  <c r="D600" i="15"/>
  <c r="D601" i="15"/>
  <c r="D602" i="15"/>
  <c r="D603" i="15"/>
  <c r="D604" i="15"/>
  <c r="D605" i="15"/>
  <c r="D606" i="15"/>
  <c r="D607" i="15"/>
  <c r="D608" i="15"/>
  <c r="D609" i="15"/>
  <c r="D610" i="15"/>
  <c r="D611" i="15"/>
  <c r="D612" i="15"/>
  <c r="D613" i="15"/>
  <c r="D614" i="15"/>
  <c r="D615" i="15"/>
  <c r="D616" i="15"/>
  <c r="D617" i="15"/>
  <c r="D618" i="15"/>
  <c r="D619" i="15"/>
  <c r="D620" i="15"/>
  <c r="D621" i="15"/>
  <c r="D622" i="15"/>
  <c r="D623" i="15"/>
  <c r="D624" i="15"/>
  <c r="D625" i="15"/>
  <c r="D626" i="15"/>
  <c r="D627" i="15"/>
  <c r="D628" i="15"/>
  <c r="D629" i="15"/>
  <c r="D630" i="15"/>
  <c r="D631" i="15"/>
  <c r="D632" i="15"/>
  <c r="D633" i="15"/>
  <c r="D634" i="15"/>
  <c r="D635" i="15"/>
  <c r="D636" i="15"/>
  <c r="D637" i="15"/>
  <c r="D638" i="15"/>
  <c r="D639" i="15"/>
  <c r="D640" i="15"/>
  <c r="D641" i="15"/>
  <c r="D642" i="15"/>
  <c r="D643" i="15"/>
  <c r="D644" i="15"/>
  <c r="D645" i="15"/>
  <c r="D646" i="15"/>
  <c r="D647" i="15"/>
  <c r="D648" i="15"/>
  <c r="D649" i="15"/>
  <c r="D650" i="15"/>
  <c r="D651" i="15"/>
  <c r="D652" i="15"/>
  <c r="D653" i="15"/>
  <c r="D654" i="15"/>
  <c r="D655" i="15"/>
  <c r="D656" i="15"/>
  <c r="D657" i="15"/>
  <c r="D658" i="15"/>
  <c r="D659" i="15"/>
  <c r="D660" i="15"/>
  <c r="D661" i="15"/>
  <c r="D662" i="15"/>
  <c r="D663" i="15"/>
  <c r="D664" i="15"/>
  <c r="D665" i="15"/>
  <c r="D666" i="15"/>
  <c r="D667" i="15"/>
  <c r="D668" i="15"/>
  <c r="D669" i="15"/>
  <c r="D670" i="15"/>
  <c r="D671" i="15"/>
  <c r="D672" i="15"/>
  <c r="D673" i="15"/>
  <c r="D674" i="15"/>
  <c r="D675" i="15"/>
  <c r="D676" i="15"/>
  <c r="D677" i="15"/>
  <c r="D678" i="15"/>
  <c r="D679" i="15"/>
  <c r="D680" i="15"/>
  <c r="D681" i="15"/>
  <c r="D682" i="15"/>
  <c r="D683" i="15"/>
  <c r="D684" i="15"/>
  <c r="D685" i="15"/>
  <c r="D686" i="15"/>
  <c r="D687" i="15"/>
  <c r="D688" i="15"/>
  <c r="D689" i="15"/>
  <c r="D690" i="15"/>
  <c r="D691" i="15"/>
  <c r="D692" i="15"/>
  <c r="D693" i="15"/>
  <c r="D694" i="15"/>
  <c r="D695" i="15"/>
  <c r="D696" i="15"/>
  <c r="D697" i="15"/>
  <c r="D698" i="15"/>
  <c r="D699" i="15"/>
  <c r="D700" i="15"/>
  <c r="D701" i="15"/>
  <c r="D702" i="15"/>
  <c r="D703" i="15"/>
  <c r="D704" i="15"/>
  <c r="D705" i="15"/>
  <c r="D706" i="15"/>
  <c r="D707" i="15"/>
  <c r="D708" i="15"/>
  <c r="D709" i="15"/>
  <c r="D710" i="15"/>
  <c r="D711" i="15"/>
  <c r="D712" i="15"/>
  <c r="D713" i="15"/>
  <c r="D714" i="15"/>
  <c r="D715" i="15"/>
  <c r="D716" i="15"/>
  <c r="D717" i="15"/>
  <c r="D718" i="15"/>
  <c r="D719" i="15"/>
  <c r="D720" i="15"/>
  <c r="D721" i="15"/>
  <c r="D722" i="15"/>
  <c r="D723" i="15"/>
  <c r="D724" i="15"/>
  <c r="D725" i="15"/>
  <c r="D726" i="15"/>
  <c r="D727" i="15"/>
  <c r="D728" i="15"/>
  <c r="D729" i="15"/>
  <c r="D730" i="15"/>
  <c r="D731" i="15"/>
  <c r="D732" i="15"/>
  <c r="D733" i="15"/>
  <c r="D734" i="15"/>
  <c r="D735" i="15"/>
  <c r="D736" i="15"/>
  <c r="D737" i="15"/>
  <c r="D738" i="15"/>
  <c r="D739" i="15"/>
  <c r="D740" i="15"/>
  <c r="D741" i="15"/>
  <c r="D742" i="15"/>
  <c r="D743" i="15"/>
  <c r="D744" i="15"/>
  <c r="D745" i="15"/>
  <c r="D746" i="15"/>
  <c r="D747" i="15"/>
  <c r="D748" i="15"/>
  <c r="D749" i="15"/>
  <c r="D750" i="15"/>
  <c r="D751" i="15"/>
  <c r="D752" i="15"/>
  <c r="D753" i="15"/>
  <c r="D754" i="15"/>
  <c r="D755" i="15"/>
  <c r="D756" i="15"/>
  <c r="D757" i="15"/>
  <c r="D758" i="15"/>
  <c r="D759" i="15"/>
  <c r="D760" i="15"/>
  <c r="D761" i="15"/>
  <c r="D762" i="15"/>
  <c r="D763" i="15"/>
  <c r="D764" i="15"/>
  <c r="D765" i="15"/>
  <c r="D766" i="15"/>
  <c r="D767" i="15"/>
  <c r="D768" i="15"/>
  <c r="D769" i="15"/>
  <c r="D770" i="15"/>
  <c r="D771" i="15"/>
  <c r="D772" i="15"/>
  <c r="D773" i="15"/>
  <c r="D774" i="15"/>
  <c r="D775" i="15"/>
  <c r="D776" i="15"/>
  <c r="D777" i="15"/>
  <c r="D778" i="15"/>
  <c r="D779" i="15"/>
  <c r="D780" i="15"/>
  <c r="D781" i="15"/>
  <c r="D782" i="15"/>
  <c r="D783" i="15"/>
  <c r="D784" i="15"/>
  <c r="D785" i="15"/>
  <c r="D786" i="15"/>
  <c r="D787" i="15"/>
  <c r="D788" i="15"/>
  <c r="D789" i="15"/>
  <c r="D790" i="15"/>
  <c r="D791" i="15"/>
  <c r="D792" i="15"/>
  <c r="D793" i="15"/>
  <c r="D794" i="15"/>
  <c r="D795" i="15"/>
  <c r="D796" i="15"/>
  <c r="D797" i="15"/>
  <c r="D798" i="15"/>
  <c r="D799" i="15"/>
  <c r="D800" i="15"/>
  <c r="D801" i="15"/>
  <c r="D802" i="15"/>
  <c r="D803" i="15"/>
  <c r="D804" i="15"/>
  <c r="D805" i="15"/>
  <c r="D806" i="15"/>
  <c r="D807" i="15"/>
  <c r="D808" i="15"/>
  <c r="D809" i="15"/>
  <c r="D810" i="15"/>
  <c r="D811" i="15"/>
  <c r="D812" i="15"/>
  <c r="D813" i="15"/>
  <c r="D814" i="15"/>
  <c r="D815" i="15"/>
  <c r="D816" i="15"/>
  <c r="D817" i="15"/>
  <c r="D818" i="15"/>
  <c r="D819" i="15"/>
  <c r="D820" i="15"/>
  <c r="D821" i="15"/>
  <c r="D822" i="15"/>
  <c r="D823" i="15"/>
  <c r="D824" i="15"/>
  <c r="D825" i="15"/>
  <c r="D826" i="15"/>
  <c r="D827" i="15"/>
  <c r="D828" i="15"/>
  <c r="D829" i="15"/>
  <c r="D830" i="15"/>
  <c r="D831" i="15"/>
  <c r="D832" i="15"/>
  <c r="D833" i="15"/>
  <c r="D834" i="15"/>
  <c r="D835" i="15"/>
  <c r="D836" i="15"/>
  <c r="D837" i="15"/>
  <c r="D838" i="15"/>
  <c r="D839" i="15"/>
  <c r="D840" i="15"/>
  <c r="D841" i="15"/>
  <c r="D842" i="15"/>
  <c r="D843" i="15"/>
  <c r="D844" i="15"/>
  <c r="D845" i="15"/>
  <c r="D846" i="15"/>
  <c r="D847" i="15"/>
  <c r="D848" i="15"/>
  <c r="D849" i="15"/>
  <c r="D850" i="15"/>
  <c r="D851" i="15"/>
  <c r="D852" i="15"/>
  <c r="D853" i="15"/>
  <c r="D854" i="15"/>
  <c r="D855" i="15"/>
  <c r="D856" i="15"/>
  <c r="D857" i="15"/>
  <c r="D858" i="15"/>
  <c r="D859" i="15"/>
  <c r="D860" i="15"/>
  <c r="D861" i="15"/>
  <c r="D862" i="15"/>
  <c r="D863" i="15"/>
  <c r="D864" i="15"/>
  <c r="D865" i="15"/>
  <c r="D866" i="15"/>
  <c r="D867" i="15"/>
  <c r="D868" i="15"/>
  <c r="D869" i="15"/>
  <c r="D870" i="15"/>
  <c r="D871" i="15"/>
  <c r="D872" i="15"/>
  <c r="D873" i="15"/>
  <c r="D874" i="15"/>
  <c r="D875" i="15"/>
  <c r="D876" i="15"/>
  <c r="D877" i="15"/>
  <c r="D878" i="15"/>
  <c r="D879" i="15"/>
  <c r="D880" i="15"/>
  <c r="D881" i="15"/>
  <c r="D882" i="15"/>
  <c r="D883" i="15"/>
  <c r="D884" i="15"/>
  <c r="D885" i="15"/>
  <c r="D886" i="15"/>
  <c r="D887" i="15"/>
  <c r="D888" i="15"/>
  <c r="D889" i="15"/>
  <c r="D890" i="15"/>
  <c r="D891" i="15"/>
  <c r="D892" i="15"/>
  <c r="D893" i="15"/>
  <c r="D894" i="15"/>
  <c r="D895" i="15"/>
  <c r="D896" i="15"/>
  <c r="D897" i="15"/>
  <c r="D898" i="15"/>
  <c r="D899" i="15"/>
  <c r="D900" i="15"/>
  <c r="D901" i="15"/>
  <c r="D902" i="15"/>
  <c r="D903" i="15"/>
  <c r="D904" i="15"/>
  <c r="D905" i="15"/>
  <c r="D906" i="15"/>
  <c r="D907" i="15"/>
  <c r="D908" i="15"/>
  <c r="D909" i="15"/>
  <c r="D910" i="15"/>
  <c r="D911" i="15"/>
  <c r="D912" i="15"/>
  <c r="D913" i="15"/>
  <c r="D914" i="15"/>
  <c r="D915" i="15"/>
  <c r="D916" i="15"/>
  <c r="D917" i="15"/>
  <c r="D918" i="15"/>
  <c r="D919" i="15"/>
  <c r="D920" i="15"/>
  <c r="D921" i="15"/>
  <c r="D922" i="15"/>
  <c r="D923" i="15"/>
  <c r="D924" i="15"/>
  <c r="D925" i="15"/>
  <c r="D926" i="15"/>
  <c r="D927" i="15"/>
  <c r="D928" i="15"/>
  <c r="D929" i="15"/>
  <c r="D930" i="15"/>
  <c r="D931" i="15"/>
  <c r="D932" i="15"/>
  <c r="D933" i="15"/>
  <c r="D934" i="15"/>
  <c r="D935" i="15"/>
  <c r="D936" i="15"/>
  <c r="D937" i="15"/>
  <c r="D938" i="15"/>
  <c r="D939" i="15"/>
  <c r="D940" i="15"/>
  <c r="D941" i="15"/>
  <c r="D942" i="15"/>
  <c r="D943" i="15"/>
  <c r="D944" i="15"/>
  <c r="D945" i="15"/>
  <c r="D946" i="15"/>
  <c r="D947" i="15"/>
  <c r="D948" i="15"/>
  <c r="D949" i="15"/>
  <c r="D950" i="15"/>
  <c r="D951" i="15"/>
  <c r="D952" i="15"/>
  <c r="D953" i="15"/>
  <c r="D954" i="15"/>
  <c r="D955" i="15"/>
  <c r="D956" i="15"/>
  <c r="D957" i="15"/>
  <c r="D958" i="15"/>
  <c r="D959" i="15"/>
  <c r="D960" i="15"/>
  <c r="D961" i="15"/>
  <c r="D962" i="15"/>
  <c r="D963" i="15"/>
  <c r="D964" i="15"/>
  <c r="D965" i="15"/>
  <c r="D966" i="15"/>
  <c r="D967" i="15"/>
  <c r="D968" i="15"/>
  <c r="D969" i="15"/>
  <c r="D970" i="15"/>
  <c r="D971" i="15"/>
  <c r="D972" i="15"/>
  <c r="D973" i="15"/>
  <c r="D974" i="15"/>
  <c r="D975" i="15"/>
  <c r="D976" i="15"/>
  <c r="D977" i="15"/>
  <c r="D978" i="15"/>
  <c r="D979" i="15"/>
  <c r="D980" i="15"/>
  <c r="D981" i="15"/>
  <c r="D982" i="15"/>
  <c r="D983" i="15"/>
  <c r="D984" i="15"/>
  <c r="D985" i="15"/>
  <c r="D986" i="15"/>
  <c r="D987" i="15"/>
  <c r="D988" i="15"/>
  <c r="D989" i="15"/>
  <c r="D990" i="15"/>
  <c r="D991" i="15"/>
  <c r="D992" i="15"/>
  <c r="D993" i="15"/>
  <c r="D994" i="15"/>
  <c r="D995" i="15"/>
  <c r="D996" i="15"/>
  <c r="D997" i="15"/>
  <c r="D998" i="15"/>
  <c r="D999" i="15"/>
  <c r="D1000" i="15"/>
  <c r="D1001" i="15"/>
  <c r="D1002" i="15"/>
  <c r="D1003" i="15"/>
  <c r="D1004" i="15"/>
  <c r="D1005" i="15"/>
  <c r="D1006" i="15"/>
  <c r="D1007" i="15"/>
  <c r="D1008" i="15"/>
  <c r="D1009" i="15"/>
  <c r="D1010" i="15"/>
  <c r="D1011" i="15"/>
  <c r="D1012" i="15"/>
  <c r="D1013" i="15"/>
  <c r="D1014" i="15"/>
  <c r="D1015" i="15"/>
  <c r="D1016" i="15"/>
  <c r="D1017" i="15"/>
  <c r="D1018" i="15"/>
  <c r="D1019" i="15"/>
  <c r="D1020" i="15"/>
  <c r="D1021" i="15"/>
  <c r="D1022" i="15"/>
  <c r="D1023" i="15"/>
  <c r="D1024" i="15"/>
  <c r="D1025" i="15"/>
  <c r="D1026" i="15"/>
  <c r="D1027" i="15"/>
  <c r="D1028" i="15"/>
  <c r="D1029" i="15"/>
  <c r="D1030" i="15"/>
  <c r="D1031" i="15"/>
  <c r="D1032" i="15"/>
  <c r="D1033" i="15"/>
  <c r="D1034" i="15"/>
  <c r="D1035" i="15"/>
  <c r="D1036" i="15"/>
  <c r="D1037" i="15"/>
  <c r="D1038" i="15"/>
  <c r="D1039" i="15"/>
  <c r="D1040" i="15"/>
  <c r="D1041" i="15"/>
  <c r="D1042" i="15"/>
  <c r="D1043" i="15"/>
  <c r="D1044" i="15"/>
  <c r="D1045" i="15"/>
  <c r="D1046" i="15"/>
  <c r="D1047" i="15"/>
  <c r="D1048" i="15"/>
  <c r="D1049" i="15"/>
  <c r="D1050" i="15"/>
  <c r="D1051" i="15"/>
  <c r="D1052" i="15"/>
  <c r="D1053" i="15"/>
  <c r="D1054" i="15"/>
  <c r="D1055" i="15"/>
  <c r="D1056" i="15"/>
  <c r="D1057" i="15"/>
  <c r="D1058" i="15"/>
  <c r="D1059" i="15"/>
  <c r="D1060" i="15"/>
  <c r="D1061" i="15"/>
  <c r="D1062" i="15"/>
  <c r="D1063" i="15"/>
  <c r="D1064" i="15"/>
  <c r="D1065" i="15"/>
  <c r="D1066" i="15"/>
  <c r="D1067" i="15"/>
  <c r="D1068" i="15"/>
  <c r="D1069" i="15"/>
  <c r="D1070" i="15"/>
  <c r="D1071" i="15"/>
  <c r="D1072" i="15"/>
  <c r="D1073" i="15"/>
  <c r="D1074" i="15"/>
  <c r="D1075" i="15"/>
  <c r="D1076" i="15"/>
  <c r="D1077" i="15"/>
  <c r="D1078" i="15"/>
  <c r="D1079" i="15"/>
  <c r="D1080" i="15"/>
  <c r="D1081" i="15"/>
  <c r="D1082" i="15"/>
  <c r="D1083" i="15"/>
  <c r="D1084" i="15"/>
  <c r="D1085" i="15"/>
  <c r="D1086" i="15"/>
  <c r="D1087" i="15"/>
  <c r="D1088" i="15"/>
  <c r="D1089" i="15"/>
  <c r="D1090" i="15"/>
  <c r="D1091" i="15"/>
  <c r="D1092" i="15"/>
  <c r="D1093" i="15"/>
  <c r="D1094" i="15"/>
  <c r="D1095" i="15"/>
  <c r="D1096" i="15"/>
  <c r="D1097" i="15"/>
  <c r="D1098" i="15"/>
  <c r="D1099" i="15"/>
  <c r="D1100" i="15"/>
  <c r="D1101" i="15"/>
  <c r="D1102" i="15"/>
  <c r="D1103" i="15"/>
  <c r="D1104" i="15"/>
  <c r="D1105" i="15"/>
  <c r="D1106" i="15"/>
  <c r="D1107" i="15"/>
  <c r="D1108" i="15"/>
  <c r="D1109" i="15"/>
  <c r="D1110" i="15"/>
  <c r="D1111" i="15"/>
  <c r="D1112" i="15"/>
  <c r="D1113" i="15"/>
  <c r="D1114" i="15"/>
  <c r="D1115" i="15"/>
  <c r="D1116" i="15"/>
  <c r="D1117" i="15"/>
  <c r="D1118" i="15"/>
  <c r="D1119" i="15"/>
  <c r="D1120" i="15"/>
  <c r="D1121" i="15"/>
  <c r="D1122" i="15"/>
  <c r="D1123" i="15"/>
  <c r="D1124" i="15"/>
  <c r="D1125" i="15"/>
  <c r="D1126" i="15"/>
  <c r="D1127" i="15"/>
  <c r="D1128" i="15"/>
  <c r="D1129" i="15"/>
  <c r="D1130" i="15"/>
  <c r="D1131" i="15"/>
  <c r="D1132" i="15"/>
  <c r="D1133" i="15"/>
  <c r="D1134" i="15"/>
  <c r="D1135" i="15"/>
  <c r="D1136" i="15"/>
  <c r="D1137" i="15"/>
  <c r="D1138" i="15"/>
  <c r="D1139" i="15"/>
  <c r="D1140" i="15"/>
  <c r="D1141" i="15"/>
  <c r="D1142" i="15"/>
  <c r="D1143" i="15"/>
  <c r="D1144" i="15"/>
  <c r="D1145" i="15"/>
  <c r="D1146" i="15"/>
  <c r="D1147" i="15"/>
  <c r="D1148" i="15"/>
  <c r="D1149" i="15"/>
  <c r="D1150" i="15"/>
  <c r="D1151" i="15"/>
  <c r="D1152" i="15"/>
  <c r="D1153" i="15"/>
  <c r="D1154" i="15"/>
  <c r="D1155" i="15"/>
  <c r="D1156" i="15"/>
  <c r="D1157" i="15"/>
  <c r="D1158" i="15"/>
  <c r="D1159" i="15"/>
  <c r="D1160" i="15"/>
  <c r="D1161" i="15"/>
  <c r="D1162" i="15"/>
  <c r="D1163" i="15"/>
  <c r="D1164" i="15"/>
  <c r="D1165" i="15"/>
  <c r="D1166" i="15"/>
  <c r="D1167" i="15"/>
  <c r="D1168" i="15"/>
  <c r="D1169" i="15"/>
  <c r="D1170" i="15"/>
  <c r="D1171" i="15"/>
  <c r="D1172" i="15"/>
  <c r="D1173" i="15"/>
  <c r="D1174" i="15"/>
  <c r="D1175" i="15"/>
  <c r="D1176" i="15"/>
  <c r="D1177" i="15"/>
  <c r="D1178" i="15"/>
  <c r="D1179" i="15"/>
  <c r="D1180" i="15"/>
  <c r="D1181" i="15"/>
  <c r="D1182" i="15"/>
  <c r="D1183" i="15"/>
  <c r="D1184" i="15"/>
  <c r="D1185" i="15"/>
  <c r="D1186" i="15"/>
  <c r="D1187" i="15"/>
  <c r="D1188" i="15"/>
  <c r="D1189" i="15"/>
  <c r="D1190" i="15"/>
  <c r="D1191" i="15"/>
  <c r="D1192" i="15"/>
  <c r="D1193" i="15"/>
  <c r="D1194" i="15"/>
  <c r="D1195" i="15"/>
  <c r="D1196" i="15"/>
  <c r="D1197" i="15"/>
  <c r="D1198" i="15"/>
  <c r="D1199" i="15"/>
  <c r="D1200" i="15"/>
  <c r="D1201" i="15"/>
  <c r="D1202" i="15"/>
  <c r="D1203" i="15"/>
  <c r="D1204" i="15"/>
  <c r="D1205" i="15"/>
  <c r="D1206" i="15"/>
  <c r="D1207" i="15"/>
  <c r="D1208" i="15"/>
  <c r="D1209" i="15"/>
  <c r="D1210" i="15"/>
  <c r="D1211" i="15"/>
  <c r="D1212" i="15"/>
  <c r="D1213" i="15"/>
  <c r="D1214" i="15"/>
  <c r="D1215" i="15"/>
  <c r="D1216" i="15"/>
  <c r="D1217" i="15"/>
  <c r="D1218" i="15"/>
  <c r="D1219" i="15"/>
  <c r="D1220" i="15"/>
  <c r="D1221" i="15"/>
  <c r="D1222" i="15"/>
  <c r="D1223" i="15"/>
  <c r="D1224" i="15"/>
  <c r="D1225" i="15"/>
  <c r="D1226" i="15"/>
  <c r="D1227" i="15"/>
  <c r="D1228" i="15"/>
  <c r="D1229" i="15"/>
  <c r="D1230" i="15"/>
  <c r="D1231" i="15"/>
  <c r="D1232" i="15"/>
  <c r="D1233" i="15"/>
  <c r="D1234" i="15"/>
  <c r="D1235" i="15"/>
  <c r="D1236" i="15"/>
  <c r="D1237" i="15"/>
  <c r="D1238" i="15"/>
  <c r="D1239" i="15"/>
  <c r="D1240" i="15"/>
  <c r="D1241" i="15"/>
  <c r="D1242" i="15"/>
  <c r="D1243" i="15"/>
  <c r="D1244" i="15"/>
  <c r="D1245" i="15"/>
  <c r="D1246" i="15"/>
  <c r="D1247" i="15"/>
  <c r="D1248" i="15"/>
  <c r="D1249" i="15"/>
  <c r="D1250" i="15"/>
  <c r="D1251" i="15"/>
  <c r="D1252" i="15"/>
  <c r="D1253" i="15"/>
  <c r="D1254" i="15"/>
  <c r="D1255" i="15"/>
  <c r="D1256" i="15"/>
  <c r="D1257" i="15"/>
  <c r="D1258" i="15"/>
  <c r="D1259" i="15"/>
  <c r="D1260" i="15"/>
  <c r="D1261" i="15"/>
  <c r="D1262" i="15"/>
  <c r="D1263" i="15"/>
  <c r="D1264" i="15"/>
  <c r="D1265" i="15"/>
  <c r="D1266" i="15"/>
  <c r="D1267" i="15"/>
  <c r="D1268" i="15"/>
  <c r="D1269" i="15"/>
  <c r="D1270" i="15"/>
  <c r="D1271" i="15"/>
  <c r="D1272" i="15"/>
  <c r="D1273" i="15"/>
  <c r="D1274" i="15"/>
  <c r="D1275" i="15"/>
  <c r="D1276" i="15"/>
  <c r="D1277" i="15"/>
  <c r="D1278" i="15"/>
  <c r="D1279" i="15"/>
  <c r="D1280" i="15"/>
  <c r="D1281" i="15"/>
  <c r="D1282" i="15"/>
  <c r="D1283" i="15"/>
  <c r="D1284" i="15"/>
  <c r="D1285" i="15"/>
  <c r="D1286" i="15"/>
  <c r="D1287" i="15"/>
  <c r="D1288" i="15"/>
  <c r="D1289" i="15"/>
  <c r="D1290" i="15"/>
  <c r="D1291" i="15"/>
  <c r="D1292" i="15"/>
  <c r="D1293" i="15"/>
  <c r="D1294" i="15"/>
  <c r="D1295" i="15"/>
  <c r="D1296" i="15"/>
  <c r="D1297" i="15"/>
  <c r="D1298" i="15"/>
  <c r="D1299" i="15"/>
  <c r="D1300" i="15"/>
  <c r="D1301" i="15"/>
  <c r="D1302" i="15"/>
  <c r="D1303" i="15"/>
  <c r="D1304" i="15"/>
  <c r="D1305" i="15"/>
  <c r="D1306" i="15"/>
  <c r="D1307" i="15"/>
  <c r="D1308" i="15"/>
  <c r="D1309" i="15"/>
  <c r="D1310" i="15"/>
  <c r="D1311" i="15"/>
  <c r="D1312" i="15"/>
  <c r="D1313" i="15"/>
  <c r="D1314" i="15"/>
  <c r="D1315" i="15"/>
  <c r="D1316" i="15"/>
  <c r="D1317" i="15"/>
  <c r="D1318" i="15"/>
  <c r="D1319" i="15"/>
  <c r="D1320" i="15"/>
  <c r="D1321" i="15"/>
  <c r="D1322" i="15"/>
  <c r="D1323" i="15"/>
  <c r="D1324" i="15"/>
  <c r="D1325" i="15"/>
  <c r="D1326" i="15"/>
  <c r="D1327" i="15"/>
  <c r="D1328" i="15"/>
  <c r="D1329" i="15"/>
  <c r="D1330" i="15"/>
  <c r="D1331" i="15"/>
  <c r="D1332" i="15"/>
  <c r="D1333" i="15"/>
  <c r="D1334" i="15"/>
  <c r="D1335" i="15"/>
  <c r="D1336" i="15"/>
  <c r="D1337" i="15"/>
  <c r="D1338" i="15"/>
  <c r="D1339" i="15"/>
  <c r="D1340" i="15"/>
  <c r="D1341" i="15"/>
  <c r="D1342" i="15"/>
  <c r="D1343" i="15"/>
  <c r="D1344" i="15"/>
  <c r="D1345" i="15"/>
  <c r="D1346" i="15"/>
  <c r="D1347" i="15"/>
  <c r="D1348" i="15"/>
  <c r="D1349" i="15"/>
  <c r="D1350" i="15"/>
  <c r="D1351" i="15"/>
  <c r="D1352" i="15"/>
  <c r="D1353" i="15"/>
  <c r="D1354" i="15"/>
  <c r="D1355" i="15"/>
  <c r="D1356" i="15"/>
  <c r="D1357" i="15"/>
  <c r="D1358" i="15"/>
  <c r="D1359" i="15"/>
  <c r="D1360" i="15"/>
  <c r="D1361" i="15"/>
  <c r="D1362" i="15"/>
  <c r="D1363" i="15"/>
  <c r="D1364" i="15"/>
  <c r="D1365" i="15"/>
  <c r="D1366" i="15"/>
  <c r="D1367" i="15"/>
  <c r="D1368" i="15"/>
  <c r="D1369" i="15"/>
  <c r="D1370" i="15"/>
  <c r="D1371" i="15"/>
  <c r="D1372" i="15"/>
  <c r="D1373" i="15"/>
  <c r="D1374" i="15"/>
  <c r="D1375" i="15"/>
  <c r="D1376" i="15"/>
  <c r="D1377" i="15"/>
  <c r="D1378" i="15"/>
  <c r="D1379" i="15"/>
  <c r="D1380" i="15"/>
  <c r="D1381" i="15"/>
  <c r="D1382" i="15"/>
  <c r="D1383" i="15"/>
  <c r="D1384" i="15"/>
  <c r="D1385" i="15"/>
  <c r="D1386" i="15"/>
  <c r="D1387" i="15"/>
  <c r="D1388" i="15"/>
  <c r="D1389" i="15"/>
  <c r="D1390" i="15"/>
  <c r="D1391" i="15"/>
  <c r="D1392" i="15"/>
  <c r="D1393" i="15"/>
  <c r="D1394" i="15"/>
  <c r="D1395" i="15"/>
  <c r="D1396" i="15"/>
  <c r="D1397" i="15"/>
  <c r="D1398" i="15"/>
  <c r="D1399" i="15"/>
  <c r="D1400" i="15"/>
  <c r="D1401" i="15"/>
  <c r="D1402" i="15"/>
  <c r="D1403" i="15"/>
  <c r="D1404" i="15"/>
  <c r="D1405" i="15"/>
  <c r="D1406" i="15"/>
  <c r="D1407" i="15"/>
  <c r="D1408" i="15"/>
  <c r="D1409" i="15"/>
  <c r="D1410" i="15"/>
  <c r="D1411" i="15"/>
  <c r="D1412" i="15"/>
  <c r="D1413" i="15"/>
  <c r="D1414" i="15"/>
  <c r="D1415" i="15"/>
  <c r="D1416" i="15"/>
  <c r="D1417" i="15"/>
  <c r="D1418" i="15"/>
  <c r="D1419" i="15"/>
  <c r="D1420" i="15"/>
  <c r="D1421" i="15"/>
  <c r="D1422" i="15"/>
  <c r="D1423" i="15"/>
  <c r="D1424" i="15"/>
  <c r="D1425" i="15"/>
  <c r="D1426" i="15"/>
  <c r="D1427" i="15"/>
  <c r="D1428" i="15"/>
  <c r="D1429" i="15"/>
  <c r="D1430" i="15"/>
  <c r="D1431" i="15"/>
  <c r="D1432" i="15"/>
  <c r="D1433" i="15"/>
  <c r="D1434" i="15"/>
  <c r="D1435" i="15"/>
  <c r="D1436" i="15"/>
  <c r="D1437" i="15"/>
  <c r="D1438" i="15"/>
  <c r="D1439" i="15"/>
  <c r="D1440" i="15"/>
  <c r="D1441" i="15"/>
  <c r="D1442" i="15"/>
  <c r="D1443" i="15"/>
  <c r="D1444" i="15"/>
  <c r="D1445" i="15"/>
  <c r="D1446" i="15"/>
  <c r="D1447" i="15"/>
  <c r="D1448" i="15"/>
  <c r="D1449" i="15"/>
  <c r="D1450" i="15"/>
  <c r="D1451" i="15"/>
  <c r="D1452" i="15"/>
  <c r="D1453" i="15"/>
  <c r="D1454" i="15"/>
  <c r="D1455" i="15"/>
  <c r="D1456" i="15"/>
  <c r="D1457" i="15"/>
  <c r="D1458" i="15"/>
  <c r="D1459" i="15"/>
  <c r="D1460" i="15"/>
  <c r="D1461" i="15"/>
  <c r="D1462" i="15"/>
  <c r="D1463" i="15"/>
  <c r="D1464" i="15"/>
  <c r="D1465" i="15"/>
  <c r="D1466" i="15"/>
  <c r="D1467" i="15"/>
  <c r="D1468" i="15"/>
  <c r="D1469" i="15"/>
  <c r="D1470" i="15"/>
  <c r="D1471" i="15"/>
  <c r="D1472" i="15"/>
  <c r="D1473" i="15"/>
  <c r="D1474" i="15"/>
  <c r="D1475" i="15"/>
  <c r="D1476" i="15"/>
  <c r="D1477" i="15"/>
  <c r="D1478" i="15"/>
  <c r="D1479" i="15"/>
  <c r="D1480" i="15"/>
  <c r="D1481" i="15"/>
  <c r="D1482" i="15"/>
  <c r="D1483" i="15"/>
  <c r="D1484" i="15"/>
  <c r="D1485" i="15"/>
  <c r="D1486" i="15"/>
  <c r="D1487" i="15"/>
  <c r="D1488" i="15"/>
  <c r="D1489" i="15"/>
  <c r="D1490" i="15"/>
  <c r="D1491" i="15"/>
  <c r="D1492" i="15"/>
  <c r="D1493" i="15"/>
  <c r="D1494" i="15"/>
  <c r="D1495" i="15"/>
  <c r="D1496" i="15"/>
  <c r="D1497" i="15"/>
  <c r="D1498" i="15"/>
  <c r="D1499" i="15"/>
  <c r="D1500" i="15"/>
  <c r="D1501" i="15"/>
  <c r="D1502" i="15"/>
  <c r="D1503" i="15"/>
  <c r="D1504" i="15"/>
  <c r="D1505" i="15"/>
  <c r="D1506" i="15"/>
  <c r="D1507" i="15"/>
  <c r="D1508" i="15"/>
  <c r="D1509" i="15"/>
  <c r="D1510" i="15"/>
  <c r="D1511" i="15"/>
  <c r="D1512" i="15"/>
  <c r="D1513" i="15"/>
  <c r="D1514" i="15"/>
  <c r="D1515" i="15"/>
  <c r="D1516" i="15"/>
  <c r="D1517" i="15"/>
  <c r="D1518" i="15"/>
  <c r="D1519" i="15"/>
  <c r="D1520" i="15"/>
  <c r="D1521" i="15"/>
  <c r="D1522" i="15"/>
  <c r="D1523" i="15"/>
  <c r="D1524" i="15"/>
  <c r="D1525" i="15"/>
  <c r="D1526" i="15"/>
  <c r="D1527" i="15"/>
  <c r="D1528" i="15"/>
  <c r="D1529" i="15"/>
  <c r="D1530" i="15"/>
  <c r="D1531" i="15"/>
  <c r="D1532" i="15"/>
  <c r="D1533" i="15"/>
  <c r="D1534" i="15"/>
  <c r="D1535" i="15"/>
  <c r="D1536" i="15"/>
  <c r="D1537" i="15"/>
  <c r="D1538" i="15"/>
  <c r="D1539" i="15"/>
  <c r="D1540" i="15"/>
  <c r="D1541" i="15"/>
  <c r="D1542" i="15"/>
  <c r="D1543" i="15"/>
  <c r="D1544" i="15"/>
  <c r="D1545" i="15"/>
  <c r="D1546" i="15"/>
  <c r="D1547" i="15"/>
  <c r="D1548" i="15"/>
  <c r="D1549" i="15"/>
  <c r="D1550" i="15"/>
  <c r="D1551" i="15"/>
  <c r="D1552" i="15"/>
  <c r="D1553" i="15"/>
  <c r="D1554" i="15"/>
  <c r="D1555" i="15"/>
  <c r="D1556" i="15"/>
  <c r="D1557" i="15"/>
  <c r="D1558" i="15"/>
  <c r="D1559" i="15"/>
  <c r="D1560" i="15"/>
  <c r="D1561" i="15"/>
  <c r="D1562" i="15"/>
  <c r="D1563" i="15"/>
  <c r="D1564" i="15"/>
  <c r="D1565" i="15"/>
  <c r="D1566" i="15"/>
  <c r="D1567" i="15"/>
  <c r="D1568" i="15"/>
  <c r="D1569" i="15"/>
  <c r="D1570" i="15"/>
  <c r="D1571" i="15"/>
  <c r="D1572" i="15"/>
  <c r="D1573" i="15"/>
  <c r="D1574" i="15"/>
  <c r="D1575" i="15"/>
  <c r="D1576" i="15"/>
  <c r="D1577" i="15"/>
  <c r="D1578" i="15"/>
  <c r="D1579" i="15"/>
  <c r="D1580" i="15"/>
  <c r="D1581" i="15"/>
  <c r="D1582" i="15"/>
  <c r="D1583" i="15"/>
  <c r="D1584" i="15"/>
  <c r="D1585" i="15"/>
  <c r="D1586" i="15"/>
  <c r="D1587" i="15"/>
  <c r="D1588" i="15"/>
  <c r="D1589" i="15"/>
  <c r="D1590" i="15"/>
  <c r="D1591" i="15"/>
  <c r="D1592" i="15"/>
  <c r="D1593" i="15"/>
  <c r="D1594" i="15"/>
  <c r="D1595" i="15"/>
  <c r="D1596" i="15"/>
  <c r="D1597" i="15"/>
  <c r="D1598" i="15"/>
  <c r="D1599" i="15"/>
  <c r="D1600" i="15"/>
  <c r="D1601" i="15"/>
  <c r="D1602" i="15"/>
  <c r="D1603" i="15"/>
  <c r="D1604" i="15"/>
  <c r="D1605" i="15"/>
  <c r="D1606" i="15"/>
  <c r="D1607" i="15"/>
  <c r="D1608" i="15"/>
  <c r="D1609" i="15"/>
  <c r="D1610" i="15"/>
  <c r="D1611" i="15"/>
  <c r="D1612" i="15"/>
  <c r="D1613" i="15"/>
  <c r="D1614" i="15"/>
  <c r="D1615" i="15"/>
  <c r="D1616" i="15"/>
  <c r="D1617" i="15"/>
  <c r="D1618" i="15"/>
  <c r="D1619" i="15"/>
  <c r="D1620" i="15"/>
  <c r="D1621" i="15"/>
  <c r="D1622" i="15"/>
  <c r="D1623" i="15"/>
  <c r="D1624" i="15"/>
  <c r="D1625" i="15"/>
  <c r="D1626" i="15"/>
  <c r="D1627" i="15"/>
  <c r="D1628" i="15"/>
  <c r="D1629" i="15"/>
  <c r="D1630" i="15"/>
  <c r="D1631" i="15"/>
  <c r="D1632" i="15"/>
  <c r="D1633" i="15"/>
  <c r="D1634" i="15"/>
  <c r="D1635" i="15"/>
  <c r="D1636" i="15"/>
  <c r="D1637" i="15"/>
  <c r="D1638" i="15"/>
  <c r="D1639" i="15"/>
  <c r="D1640" i="15"/>
  <c r="D1641" i="15"/>
  <c r="D1642" i="15"/>
  <c r="D1643" i="15"/>
  <c r="D1644" i="15"/>
  <c r="D1645" i="15"/>
  <c r="D1646" i="15"/>
  <c r="D1647" i="15"/>
  <c r="D1648" i="15"/>
  <c r="D1649" i="15"/>
  <c r="D1650" i="15"/>
  <c r="D1651" i="15"/>
  <c r="D1652" i="15"/>
  <c r="D1653" i="15"/>
  <c r="D1654" i="15"/>
  <c r="D1655" i="15"/>
  <c r="D1656" i="15"/>
  <c r="D1657" i="15"/>
  <c r="D1658" i="15"/>
  <c r="D1659" i="15"/>
  <c r="D1660" i="15"/>
  <c r="D1661" i="15"/>
  <c r="D1662" i="15"/>
  <c r="D1663" i="15"/>
  <c r="D1664" i="15"/>
  <c r="D1665" i="15"/>
  <c r="D1666" i="15"/>
  <c r="D1667" i="15"/>
  <c r="D1668" i="15"/>
  <c r="D1669" i="15"/>
  <c r="D1670" i="15"/>
  <c r="D1671" i="15"/>
  <c r="D1672" i="15"/>
  <c r="D1673" i="15"/>
  <c r="D1674" i="15"/>
  <c r="D1675" i="15"/>
  <c r="D1676" i="15"/>
  <c r="D1677" i="15"/>
  <c r="D1678" i="15"/>
  <c r="D1679" i="15"/>
  <c r="D1680" i="15"/>
  <c r="D1681" i="15"/>
  <c r="D1682" i="15"/>
  <c r="D1683" i="15"/>
  <c r="D1684" i="15"/>
  <c r="D1685" i="15"/>
  <c r="D1686" i="15"/>
  <c r="D1687" i="15"/>
  <c r="D1688" i="15"/>
  <c r="D1689" i="15"/>
  <c r="D1690" i="15"/>
  <c r="D1691" i="15"/>
  <c r="D1692" i="15"/>
  <c r="D1693" i="15"/>
  <c r="D1694" i="15"/>
  <c r="D1695" i="15"/>
  <c r="D1696" i="15"/>
  <c r="D1697" i="15"/>
  <c r="D1698" i="15"/>
  <c r="D1699" i="15"/>
  <c r="D1700" i="15"/>
  <c r="D1701" i="15"/>
  <c r="D1702" i="15"/>
  <c r="D1703" i="15"/>
  <c r="D1704" i="15"/>
  <c r="D1705" i="15"/>
  <c r="D1706" i="15"/>
  <c r="D1707" i="15"/>
  <c r="D1708" i="15"/>
  <c r="D1709" i="15"/>
  <c r="D1710" i="15"/>
  <c r="D1711" i="15"/>
  <c r="D1712" i="15"/>
  <c r="D1713" i="15"/>
  <c r="D1714" i="15"/>
  <c r="D1715" i="15"/>
  <c r="D1716" i="15"/>
  <c r="D1717" i="15"/>
  <c r="D1718" i="15"/>
  <c r="D1719" i="15"/>
  <c r="D1720" i="15"/>
  <c r="D1721" i="15"/>
  <c r="D1722" i="15"/>
  <c r="D1723" i="15"/>
  <c r="D1724" i="15"/>
  <c r="D1725" i="15"/>
  <c r="D1726" i="15"/>
  <c r="D1727" i="15"/>
  <c r="D1728" i="15"/>
  <c r="D1729" i="15"/>
  <c r="D1730" i="15"/>
  <c r="D1731" i="15"/>
  <c r="D1732" i="15"/>
  <c r="D1733" i="15"/>
  <c r="D1734" i="15"/>
  <c r="D1735" i="15"/>
  <c r="D1736" i="15"/>
  <c r="D1737" i="15"/>
  <c r="D1738" i="15"/>
  <c r="D1739" i="15"/>
  <c r="D1740" i="15"/>
  <c r="D1741" i="15"/>
  <c r="D1742" i="15"/>
  <c r="D1743" i="15"/>
  <c r="D1744" i="15"/>
  <c r="D1745" i="15"/>
  <c r="D1746" i="15"/>
  <c r="D1747" i="15"/>
  <c r="D1748" i="15"/>
  <c r="D1749" i="15"/>
  <c r="D1750" i="15"/>
  <c r="D1751" i="15"/>
  <c r="D1752" i="15"/>
  <c r="D1753" i="15"/>
  <c r="D1754" i="15"/>
  <c r="D1755" i="15"/>
  <c r="D1756" i="15"/>
  <c r="D1757" i="15"/>
  <c r="D1758" i="15"/>
  <c r="D1759" i="15"/>
  <c r="D1760" i="15"/>
  <c r="D1761" i="15"/>
  <c r="D1762" i="15"/>
  <c r="D1763" i="15"/>
  <c r="D1764" i="15"/>
  <c r="D1765" i="15"/>
  <c r="D1766" i="15"/>
  <c r="D1767" i="15"/>
  <c r="D1768" i="15"/>
  <c r="D1769" i="15"/>
  <c r="D1770" i="15"/>
  <c r="D1771" i="15"/>
  <c r="D1772" i="15"/>
  <c r="D1773" i="15"/>
  <c r="D1774" i="15"/>
  <c r="D1775" i="15"/>
  <c r="D1776" i="15"/>
  <c r="D1777" i="15"/>
  <c r="D1778" i="15"/>
  <c r="D1779" i="15"/>
  <c r="D1780" i="15"/>
  <c r="D1781" i="15"/>
  <c r="D1782" i="15"/>
  <c r="D1783" i="15"/>
  <c r="D1784" i="15"/>
  <c r="D1785" i="15"/>
  <c r="D1786" i="15"/>
  <c r="D1787" i="15"/>
  <c r="D1788" i="15"/>
  <c r="D1789" i="15"/>
  <c r="D1790" i="15"/>
  <c r="D1791" i="15"/>
  <c r="D1792" i="15"/>
  <c r="D1793" i="15"/>
  <c r="D1794" i="15"/>
  <c r="D1795" i="15"/>
  <c r="D1796" i="15"/>
  <c r="D1797" i="15"/>
  <c r="D1798" i="15"/>
  <c r="D1799" i="15"/>
  <c r="D1800" i="15"/>
  <c r="D1801" i="15"/>
  <c r="D1802" i="15"/>
  <c r="D1803" i="15"/>
  <c r="D1804" i="15"/>
  <c r="D1805" i="15"/>
  <c r="D1806" i="15"/>
  <c r="D1807" i="15"/>
  <c r="D1808" i="15"/>
  <c r="D1809" i="15"/>
  <c r="D1810" i="15"/>
  <c r="D1811" i="15"/>
  <c r="D1812" i="15"/>
  <c r="D1813" i="15"/>
  <c r="D1814" i="15"/>
  <c r="D1815" i="15"/>
  <c r="D1816" i="15"/>
  <c r="D1817" i="15"/>
  <c r="D1818" i="15"/>
  <c r="D1819" i="15"/>
  <c r="D1820" i="15"/>
  <c r="D1821" i="15"/>
  <c r="D1822" i="15"/>
  <c r="D1823" i="15"/>
  <c r="D1824" i="15"/>
  <c r="D1825" i="15"/>
  <c r="D1826" i="15"/>
  <c r="D1827" i="15"/>
  <c r="D1828" i="15"/>
  <c r="D1829" i="15"/>
  <c r="D1830" i="15"/>
  <c r="D1831" i="15"/>
  <c r="D1832" i="15"/>
  <c r="D1833" i="15"/>
  <c r="D1834" i="15"/>
  <c r="D1835" i="15"/>
  <c r="D1836" i="15"/>
  <c r="D1837" i="15"/>
  <c r="D1838" i="15"/>
  <c r="D1839" i="15"/>
  <c r="D1840" i="15"/>
  <c r="D1841" i="15"/>
  <c r="D1842" i="15"/>
  <c r="D1843" i="15"/>
  <c r="D1844" i="15"/>
  <c r="D1845" i="15"/>
  <c r="D1846" i="15"/>
  <c r="D1847" i="15"/>
  <c r="D1848" i="15"/>
  <c r="D1849" i="15"/>
  <c r="D1850" i="15"/>
  <c r="D1851" i="15"/>
  <c r="D1852" i="15"/>
  <c r="D1853" i="15"/>
  <c r="D1854" i="15"/>
  <c r="D1855" i="15"/>
  <c r="D1856" i="15"/>
  <c r="D1857" i="15"/>
  <c r="D1858" i="15"/>
  <c r="D1859" i="15"/>
  <c r="D1860" i="15"/>
  <c r="D1861" i="15"/>
  <c r="D1862" i="15"/>
  <c r="D1863" i="15"/>
  <c r="D1864" i="15"/>
  <c r="D1865" i="15"/>
  <c r="D1866" i="15"/>
  <c r="D1867" i="15"/>
  <c r="D1868" i="15"/>
  <c r="D1869" i="15"/>
  <c r="D1870" i="15"/>
  <c r="D1871" i="15"/>
  <c r="D1872" i="15"/>
  <c r="D1873" i="15"/>
  <c r="D1874" i="15"/>
  <c r="D1875" i="15"/>
  <c r="D1876" i="15"/>
  <c r="D1877" i="15"/>
  <c r="D1878" i="15"/>
  <c r="D1879" i="15"/>
  <c r="D1880" i="15"/>
  <c r="D1881" i="15"/>
  <c r="D1882" i="15"/>
  <c r="D1883" i="15"/>
  <c r="D1884" i="15"/>
  <c r="D1885" i="15"/>
  <c r="D1886" i="15"/>
  <c r="D1887" i="15"/>
  <c r="D1888" i="15"/>
  <c r="D1889" i="15"/>
  <c r="D1890" i="15"/>
  <c r="D1891" i="15"/>
  <c r="D1892" i="15"/>
  <c r="D1893" i="15"/>
  <c r="D1894" i="15"/>
  <c r="D1895" i="15"/>
  <c r="D1896" i="15"/>
  <c r="D1897" i="15"/>
  <c r="D1898" i="15"/>
  <c r="D1899" i="15"/>
  <c r="D1900" i="15"/>
  <c r="D1901" i="15"/>
  <c r="D1902" i="15"/>
  <c r="D1903" i="15"/>
  <c r="D1904" i="15"/>
  <c r="D1905" i="15"/>
  <c r="D1906" i="15"/>
  <c r="D1907" i="15"/>
  <c r="D1908" i="15"/>
  <c r="D1909" i="15"/>
  <c r="D1910" i="15"/>
  <c r="D1911" i="15"/>
  <c r="D1912" i="15"/>
  <c r="D1913" i="15"/>
  <c r="D1914" i="15"/>
  <c r="D1915" i="15"/>
  <c r="D1916" i="15"/>
  <c r="D1917" i="15"/>
  <c r="D1918" i="15"/>
  <c r="D1919" i="15"/>
  <c r="D1920" i="15"/>
  <c r="D1921" i="15"/>
  <c r="D1922" i="15"/>
  <c r="D1923" i="15"/>
  <c r="D1924" i="15"/>
  <c r="D1925" i="15"/>
  <c r="D1926" i="15"/>
  <c r="D1927" i="15"/>
  <c r="D1928" i="15"/>
  <c r="D1929" i="15"/>
  <c r="D1930" i="15"/>
  <c r="D1931" i="15"/>
  <c r="D1932" i="15"/>
  <c r="D1933" i="15"/>
  <c r="D1934" i="15"/>
  <c r="D1935" i="15"/>
  <c r="D1936" i="15"/>
  <c r="D1937" i="15"/>
  <c r="D1938" i="15"/>
  <c r="D1939" i="15"/>
  <c r="D1940" i="15"/>
  <c r="D1941" i="15"/>
  <c r="D1942" i="15"/>
  <c r="D1943" i="15"/>
  <c r="D1944" i="15"/>
  <c r="D1945" i="15"/>
  <c r="D1946" i="15"/>
  <c r="D1947" i="15"/>
  <c r="D1948" i="15"/>
  <c r="D1949" i="15"/>
  <c r="D1950" i="15"/>
  <c r="D1951" i="15"/>
  <c r="D1952" i="15"/>
  <c r="D1953" i="15"/>
  <c r="D1954" i="15"/>
  <c r="D1955" i="15"/>
  <c r="D1956" i="15"/>
  <c r="D1957" i="15"/>
  <c r="D1958" i="15"/>
  <c r="D1959" i="15"/>
  <c r="D1960" i="15"/>
  <c r="D1961" i="15"/>
  <c r="D1962" i="15"/>
  <c r="D1963" i="15"/>
  <c r="D1964" i="15"/>
  <c r="D1965" i="15"/>
  <c r="D1966" i="15"/>
  <c r="D1967" i="15"/>
  <c r="D1968" i="15"/>
  <c r="D1969" i="15"/>
  <c r="D1970" i="15"/>
  <c r="D1971" i="15"/>
  <c r="D1972" i="15"/>
  <c r="D1973" i="15"/>
  <c r="D1974" i="15"/>
  <c r="D1975" i="15"/>
  <c r="D1976" i="15"/>
  <c r="D1977" i="15"/>
  <c r="D1978" i="15"/>
  <c r="D1979" i="15"/>
  <c r="D1980" i="15"/>
  <c r="D1981" i="15"/>
  <c r="D1982" i="15"/>
  <c r="D1983" i="15"/>
  <c r="D1984" i="15"/>
  <c r="D1985" i="15"/>
  <c r="D1986" i="15"/>
  <c r="D1987" i="15"/>
  <c r="D1988" i="15"/>
  <c r="D1989" i="15"/>
  <c r="D1990" i="15"/>
  <c r="D1991" i="15"/>
  <c r="D1992" i="15"/>
  <c r="D1993" i="15"/>
  <c r="D1994" i="15"/>
  <c r="D1995" i="15"/>
  <c r="D1996" i="15"/>
  <c r="D1997" i="15"/>
  <c r="D1998" i="15"/>
  <c r="D1999" i="15"/>
  <c r="D2000" i="15"/>
  <c r="D2001" i="15"/>
  <c r="D2002" i="15"/>
  <c r="B39" i="27"/>
  <c r="B41" i="27"/>
  <c r="B42" i="27"/>
  <c r="B43" i="27"/>
  <c r="B44" i="27"/>
  <c r="B45" i="27"/>
  <c r="B46" i="27"/>
  <c r="B47" i="27"/>
  <c r="B48" i="27"/>
  <c r="B49" i="27"/>
  <c r="B50" i="27"/>
  <c r="B51" i="27"/>
  <c r="B52" i="27"/>
  <c r="B53" i="27"/>
  <c r="B54" i="27"/>
  <c r="B55" i="27"/>
  <c r="B56" i="27"/>
  <c r="B57" i="27"/>
  <c r="B58" i="27"/>
  <c r="B59" i="27"/>
  <c r="B60" i="27"/>
  <c r="B61" i="27"/>
  <c r="B62" i="27"/>
  <c r="B63" i="27"/>
  <c r="B64" i="27"/>
  <c r="B65" i="27"/>
  <c r="B66" i="27"/>
  <c r="B67" i="27"/>
  <c r="B68" i="27"/>
  <c r="B69" i="27"/>
  <c r="B70" i="27"/>
  <c r="B71" i="27"/>
  <c r="A69" i="27"/>
  <c r="A70" i="27"/>
  <c r="A71" i="27"/>
  <c r="A38" i="27"/>
  <c r="D220" i="13" l="1"/>
  <c r="E220" i="13" s="1"/>
  <c r="D222" i="13"/>
  <c r="E222" i="13" s="1"/>
  <c r="F222" i="13"/>
  <c r="G222" i="13" s="1"/>
  <c r="D217" i="13"/>
  <c r="D218" i="13"/>
  <c r="D221" i="13"/>
  <c r="E221" i="13" s="1"/>
  <c r="D105" i="13"/>
  <c r="E105" i="13" s="1"/>
  <c r="D104" i="13"/>
  <c r="D100" i="13"/>
  <c r="F106" i="13"/>
  <c r="G106" i="13" s="1"/>
  <c r="D106" i="13"/>
  <c r="E106" i="13" s="1"/>
  <c r="D101" i="13"/>
  <c r="D102" i="13"/>
  <c r="D111" i="13"/>
  <c r="D141" i="13"/>
  <c r="D156" i="13"/>
  <c r="D185" i="13"/>
  <c r="D126" i="13"/>
  <c r="D199" i="13"/>
  <c r="D232" i="13"/>
  <c r="D235" i="13"/>
  <c r="E235" i="13" s="1"/>
  <c r="F236" i="13"/>
  <c r="G236" i="13" s="1"/>
  <c r="D231" i="13"/>
  <c r="D234" i="13"/>
  <c r="E234" i="13" s="1"/>
  <c r="D236" i="13"/>
  <c r="E236" i="13" s="1"/>
  <c r="F264" i="13"/>
  <c r="G264" i="13" s="1"/>
  <c r="D262" i="13"/>
  <c r="E262" i="13" s="1"/>
  <c r="D260" i="13"/>
  <c r="D263" i="13"/>
  <c r="E263" i="13" s="1"/>
  <c r="D259" i="13"/>
  <c r="D264" i="13"/>
  <c r="E264" i="13" s="1"/>
  <c r="D241" i="13"/>
  <c r="D171" i="13"/>
  <c r="D269" i="13"/>
  <c r="D290" i="13"/>
  <c r="E290" i="13" s="1"/>
  <c r="D287" i="13"/>
  <c r="F292" i="13"/>
  <c r="G292" i="13" s="1"/>
  <c r="D288" i="13"/>
  <c r="D291" i="13"/>
  <c r="E291" i="13" s="1"/>
  <c r="D292" i="13"/>
  <c r="E292" i="13" s="1"/>
  <c r="A297" i="13"/>
  <c r="D297" i="13" s="1"/>
  <c r="E104" i="13" l="1"/>
  <c r="D119" i="13"/>
  <c r="D120" i="13"/>
  <c r="E120" i="13" s="1"/>
  <c r="F121" i="13"/>
  <c r="G121" i="13" s="1"/>
  <c r="D115" i="13"/>
  <c r="D121" i="13"/>
  <c r="E121" i="13" s="1"/>
  <c r="D116" i="13"/>
  <c r="D117" i="13"/>
  <c r="D206" i="13"/>
  <c r="E206" i="13" s="1"/>
  <c r="D203" i="13"/>
  <c r="D207" i="13"/>
  <c r="E207" i="13" s="1"/>
  <c r="D204" i="13"/>
  <c r="D208" i="13"/>
  <c r="E208" i="13" s="1"/>
  <c r="F208" i="13"/>
  <c r="G208" i="13" s="1"/>
  <c r="D277" i="13"/>
  <c r="E277" i="13" s="1"/>
  <c r="F278" i="13"/>
  <c r="G278" i="13" s="1"/>
  <c r="D278" i="13"/>
  <c r="E278" i="13" s="1"/>
  <c r="D274" i="13"/>
  <c r="D273" i="13"/>
  <c r="D276" i="13"/>
  <c r="E276" i="13" s="1"/>
  <c r="D135" i="13"/>
  <c r="E135" i="13" s="1"/>
  <c r="D136" i="13"/>
  <c r="E136" i="13" s="1"/>
  <c r="D130" i="13"/>
  <c r="D134" i="13"/>
  <c r="F136" i="13"/>
  <c r="G136" i="13" s="1"/>
  <c r="D132" i="13"/>
  <c r="D131" i="13"/>
  <c r="D151" i="13"/>
  <c r="E151" i="13" s="1"/>
  <c r="D150" i="13"/>
  <c r="E150" i="13" s="1"/>
  <c r="D149" i="13"/>
  <c r="D145" i="13"/>
  <c r="F151" i="13"/>
  <c r="G151" i="13" s="1"/>
  <c r="D146" i="13"/>
  <c r="D147" i="13"/>
  <c r="D175" i="13"/>
  <c r="D176" i="13"/>
  <c r="D179" i="13"/>
  <c r="E179" i="13" s="1"/>
  <c r="F180" i="13"/>
  <c r="G180" i="13" s="1"/>
  <c r="D180" i="13"/>
  <c r="E180" i="13" s="1"/>
  <c r="D178" i="13"/>
  <c r="E178" i="13" s="1"/>
  <c r="F194" i="13"/>
  <c r="G194" i="13" s="1"/>
  <c r="D192" i="13"/>
  <c r="E192" i="13" s="1"/>
  <c r="D194" i="13"/>
  <c r="E194" i="13" s="1"/>
  <c r="D190" i="13"/>
  <c r="D193" i="13"/>
  <c r="E193" i="13" s="1"/>
  <c r="D189" i="13"/>
  <c r="D248" i="13"/>
  <c r="E248" i="13" s="1"/>
  <c r="D245" i="13"/>
  <c r="D250" i="13"/>
  <c r="E250" i="13" s="1"/>
  <c r="D249" i="13"/>
  <c r="E249" i="13" s="1"/>
  <c r="D246" i="13"/>
  <c r="F250" i="13"/>
  <c r="G250" i="13" s="1"/>
  <c r="D161" i="13"/>
  <c r="D160" i="13"/>
  <c r="F166" i="13"/>
  <c r="G166" i="13" s="1"/>
  <c r="D164" i="13"/>
  <c r="D166" i="13"/>
  <c r="E166" i="13" s="1"/>
  <c r="D162" i="13"/>
  <c r="D165" i="13"/>
  <c r="E165" i="13" s="1"/>
  <c r="D306" i="13"/>
  <c r="E306" i="13" s="1"/>
  <c r="D304" i="13"/>
  <c r="E304" i="13" s="1"/>
  <c r="D301" i="13"/>
  <c r="F306" i="13"/>
  <c r="G306" i="13" s="1"/>
  <c r="D302" i="13"/>
  <c r="D305" i="13"/>
  <c r="E305" i="13" s="1"/>
  <c r="A311" i="13"/>
  <c r="D311" i="13" s="1"/>
  <c r="D12" i="7"/>
  <c r="I12" i="7" s="1"/>
  <c r="D11" i="7"/>
  <c r="I11" i="7" s="1"/>
  <c r="D10" i="7"/>
  <c r="I10" i="7" s="1"/>
  <c r="D9" i="7"/>
  <c r="I9" i="7" s="1"/>
  <c r="E3" i="7"/>
  <c r="C2" i="13" s="1"/>
  <c r="E4" i="7"/>
  <c r="C3" i="13" s="1"/>
  <c r="G12" i="7"/>
  <c r="G11" i="7"/>
  <c r="G10" i="7"/>
  <c r="G9" i="7"/>
  <c r="G8" i="7"/>
  <c r="D1" i="27" s="1"/>
  <c r="F8" i="7"/>
  <c r="F144" i="26"/>
  <c r="F12" i="7" s="1"/>
  <c r="F114" i="26"/>
  <c r="F11" i="7" s="1"/>
  <c r="F84" i="26"/>
  <c r="F10" i="7" s="1"/>
  <c r="F53" i="26"/>
  <c r="F9" i="7" s="1"/>
  <c r="E12" i="7"/>
  <c r="E11" i="7"/>
  <c r="E10" i="7"/>
  <c r="E9" i="7"/>
  <c r="E164" i="13" l="1"/>
  <c r="E149" i="13"/>
  <c r="E134" i="13"/>
  <c r="E119" i="13"/>
  <c r="D319" i="13"/>
  <c r="E319" i="13" s="1"/>
  <c r="D318" i="13"/>
  <c r="E318" i="13" s="1"/>
  <c r="D316" i="13"/>
  <c r="F320" i="13"/>
  <c r="G320" i="13" s="1"/>
  <c r="D315" i="13"/>
  <c r="D320" i="13"/>
  <c r="E320" i="13" s="1"/>
  <c r="A325" i="13"/>
  <c r="D325" i="13" s="1"/>
  <c r="E25" i="12"/>
  <c r="E26" i="12"/>
  <c r="E33" i="12"/>
  <c r="E27" i="12"/>
  <c r="E17" i="12"/>
  <c r="E21" i="12"/>
  <c r="E12" i="12"/>
  <c r="E28" i="12"/>
  <c r="E18" i="12"/>
  <c r="E13" i="12"/>
  <c r="E29" i="12"/>
  <c r="E22" i="12"/>
  <c r="E14" i="12"/>
  <c r="E30" i="12"/>
  <c r="E32" i="12"/>
  <c r="E24" i="12"/>
  <c r="E15" i="12"/>
  <c r="E31" i="12"/>
  <c r="E16" i="12"/>
  <c r="E19" i="12"/>
  <c r="E23" i="12"/>
  <c r="E20" i="12"/>
  <c r="D32" i="27"/>
  <c r="H32" i="27" s="1"/>
  <c r="D30" i="27"/>
  <c r="H30" i="27" s="1"/>
  <c r="A30" i="27"/>
  <c r="B30" i="27"/>
  <c r="C30" i="27"/>
  <c r="B32" i="27"/>
  <c r="A32" i="27"/>
  <c r="C32" i="27"/>
  <c r="D33" i="27"/>
  <c r="H33" i="27" s="1"/>
  <c r="B33" i="27"/>
  <c r="C33" i="27"/>
  <c r="A33" i="27"/>
  <c r="C31" i="27"/>
  <c r="B31" i="27"/>
  <c r="A31" i="27"/>
  <c r="D31" i="27"/>
  <c r="H31" i="27" s="1"/>
  <c r="E5" i="7"/>
  <c r="C4" i="13" s="1"/>
  <c r="D329" i="13" l="1"/>
  <c r="D330" i="13"/>
  <c r="F334" i="13"/>
  <c r="G334" i="13" s="1"/>
  <c r="D334" i="13"/>
  <c r="E334" i="13" s="1"/>
  <c r="D332" i="13"/>
  <c r="E332" i="13" s="1"/>
  <c r="D333" i="13"/>
  <c r="E333" i="13" s="1"/>
  <c r="A339" i="13"/>
  <c r="D339" i="13" s="1"/>
  <c r="D32" i="12"/>
  <c r="D14" i="12"/>
  <c r="D22" i="12"/>
  <c r="D29" i="12"/>
  <c r="D13" i="12"/>
  <c r="D142" i="13" s="1"/>
  <c r="D18" i="12"/>
  <c r="D28" i="12"/>
  <c r="D12" i="12"/>
  <c r="D127" i="13" s="1"/>
  <c r="D21" i="12"/>
  <c r="D17" i="12"/>
  <c r="D19" i="12"/>
  <c r="D27" i="12"/>
  <c r="D20" i="12"/>
  <c r="D33" i="12"/>
  <c r="D31" i="12"/>
  <c r="D26" i="12"/>
  <c r="D23" i="12"/>
  <c r="D15" i="12"/>
  <c r="D25" i="12"/>
  <c r="D30" i="12"/>
  <c r="D16" i="12"/>
  <c r="D24" i="12"/>
  <c r="F5" i="28"/>
  <c r="B5" i="12"/>
  <c r="J30" i="27"/>
  <c r="I30" i="27"/>
  <c r="J33" i="27"/>
  <c r="I33" i="27"/>
  <c r="J31" i="27"/>
  <c r="I31" i="27"/>
  <c r="J32" i="27"/>
  <c r="I32" i="27"/>
  <c r="G4" i="12"/>
  <c r="D157" i="13" l="1"/>
  <c r="A40" i="27"/>
  <c r="K10" i="15"/>
  <c r="K9" i="15"/>
  <c r="K3" i="15"/>
  <c r="D343" i="13"/>
  <c r="D344" i="13"/>
  <c r="F348" i="13"/>
  <c r="G348" i="13" s="1"/>
  <c r="D346" i="13"/>
  <c r="E346" i="13" s="1"/>
  <c r="D347" i="13"/>
  <c r="E347" i="13" s="1"/>
  <c r="D348" i="13"/>
  <c r="E348" i="13" s="1"/>
  <c r="F27" i="12"/>
  <c r="D341" i="13" s="1"/>
  <c r="D340" i="13"/>
  <c r="F19" i="12"/>
  <c r="D229" i="13" s="1"/>
  <c r="D228" i="13"/>
  <c r="F17" i="12"/>
  <c r="D201" i="13" s="1"/>
  <c r="D200" i="13"/>
  <c r="F21" i="12"/>
  <c r="D257" i="13" s="1"/>
  <c r="D256" i="13"/>
  <c r="F28" i="12"/>
  <c r="F20" i="12"/>
  <c r="D243" i="13" s="1"/>
  <c r="D242" i="13"/>
  <c r="F29" i="12"/>
  <c r="F25" i="12"/>
  <c r="D313" i="13" s="1"/>
  <c r="D312" i="13"/>
  <c r="F33" i="12"/>
  <c r="F18" i="12"/>
  <c r="D215" i="13" s="1"/>
  <c r="D214" i="13"/>
  <c r="F30" i="12"/>
  <c r="F15" i="12"/>
  <c r="D173" i="13" s="1"/>
  <c r="D172" i="13"/>
  <c r="F32" i="12"/>
  <c r="F31" i="12"/>
  <c r="F24" i="12"/>
  <c r="D299" i="13" s="1"/>
  <c r="D298" i="13"/>
  <c r="F16" i="12"/>
  <c r="D187" i="13" s="1"/>
  <c r="D186" i="13"/>
  <c r="F22" i="12"/>
  <c r="D271" i="13" s="1"/>
  <c r="D270" i="13"/>
  <c r="F23" i="12"/>
  <c r="D285" i="13" s="1"/>
  <c r="D284" i="13"/>
  <c r="F26" i="12"/>
  <c r="D327" i="13" s="1"/>
  <c r="D326" i="13"/>
  <c r="F12" i="12"/>
  <c r="D128" i="13" s="1"/>
  <c r="F13" i="12"/>
  <c r="D143" i="13" s="1"/>
  <c r="F14" i="12"/>
  <c r="D158" i="13" s="1"/>
  <c r="A353" i="13"/>
  <c r="D353" i="13" s="1"/>
  <c r="C5" i="12"/>
  <c r="B40" i="27"/>
  <c r="B6" i="32"/>
  <c r="B7" i="32"/>
  <c r="B8" i="32"/>
  <c r="E9" i="12"/>
  <c r="E10" i="12"/>
  <c r="E11" i="12"/>
  <c r="E4" i="12"/>
  <c r="D4" i="12" s="1"/>
  <c r="C3" i="15" s="1"/>
  <c r="E7" i="12"/>
  <c r="D7" i="12" s="1"/>
  <c r="D52" i="13" s="1"/>
  <c r="E8" i="12"/>
  <c r="E6" i="12"/>
  <c r="D6" i="12" s="1"/>
  <c r="I8" i="7"/>
  <c r="E8" i="7"/>
  <c r="A29" i="27" l="1"/>
  <c r="C29" i="27"/>
  <c r="D10" i="15"/>
  <c r="D8" i="15"/>
  <c r="D9" i="15"/>
  <c r="D37" i="13"/>
  <c r="C9" i="15"/>
  <c r="O9" i="15" s="1"/>
  <c r="C10" i="15"/>
  <c r="O10" i="15" s="1"/>
  <c r="D7" i="13"/>
  <c r="D357" i="13"/>
  <c r="D358" i="13"/>
  <c r="F362" i="13"/>
  <c r="G362" i="13" s="1"/>
  <c r="D360" i="13"/>
  <c r="E360" i="13" s="1"/>
  <c r="D361" i="13"/>
  <c r="E361" i="13" s="1"/>
  <c r="D362" i="13"/>
  <c r="E362" i="13" s="1"/>
  <c r="D354" i="13"/>
  <c r="D355" i="13"/>
  <c r="D34" i="13"/>
  <c r="E34" i="13" s="1"/>
  <c r="D321" i="13"/>
  <c r="D211" i="13"/>
  <c r="E211" i="13" s="1"/>
  <c r="D280" i="13"/>
  <c r="E280" i="13" s="1"/>
  <c r="D168" i="13"/>
  <c r="E168" i="13" s="1"/>
  <c r="D210" i="13"/>
  <c r="E210" i="13" s="1"/>
  <c r="D195" i="13"/>
  <c r="D336" i="13"/>
  <c r="E336" i="13" s="1"/>
  <c r="D238" i="13"/>
  <c r="E238" i="13" s="1"/>
  <c r="D281" i="13"/>
  <c r="E281" i="13" s="1"/>
  <c r="D223" i="13"/>
  <c r="D32" i="13"/>
  <c r="D335" i="13"/>
  <c r="D47" i="13"/>
  <c r="D33" i="13"/>
  <c r="E33" i="13" s="1"/>
  <c r="D252" i="13"/>
  <c r="E252" i="13" s="1"/>
  <c r="D109" i="13"/>
  <c r="E109" i="13" s="1"/>
  <c r="D253" i="13"/>
  <c r="E253" i="13" s="1"/>
  <c r="D169" i="13"/>
  <c r="E169" i="13" s="1"/>
  <c r="D350" i="13"/>
  <c r="E350" i="13" s="1"/>
  <c r="D267" i="13"/>
  <c r="E267" i="13" s="1"/>
  <c r="D239" i="13"/>
  <c r="E239" i="13" s="1"/>
  <c r="D123" i="13"/>
  <c r="E123" i="13" s="1"/>
  <c r="D266" i="13"/>
  <c r="E266" i="13" s="1"/>
  <c r="D62" i="13"/>
  <c r="D323" i="13"/>
  <c r="E323" i="13" s="1"/>
  <c r="D122" i="13"/>
  <c r="D49" i="13"/>
  <c r="E49" i="13" s="1"/>
  <c r="D279" i="13"/>
  <c r="D224" i="13"/>
  <c r="E224" i="13" s="1"/>
  <c r="D108" i="13"/>
  <c r="E108" i="13" s="1"/>
  <c r="D93" i="13"/>
  <c r="E93" i="13" s="1"/>
  <c r="D48" i="13"/>
  <c r="E48" i="13" s="1"/>
  <c r="D197" i="13"/>
  <c r="E197" i="13" s="1"/>
  <c r="D19" i="13"/>
  <c r="E19" i="13" s="1"/>
  <c r="D153" i="13"/>
  <c r="E153" i="13" s="1"/>
  <c r="D322" i="13"/>
  <c r="E322" i="13" s="1"/>
  <c r="D181" i="13"/>
  <c r="D63" i="13"/>
  <c r="E63" i="13" s="1"/>
  <c r="D139" i="13"/>
  <c r="E139" i="13" s="1"/>
  <c r="D152" i="13"/>
  <c r="D363" i="13"/>
  <c r="D18" i="13"/>
  <c r="E18" i="13" s="1"/>
  <c r="D337" i="13"/>
  <c r="E337" i="13" s="1"/>
  <c r="D307" i="13"/>
  <c r="D154" i="13"/>
  <c r="E154" i="13" s="1"/>
  <c r="D237" i="13"/>
  <c r="D107" i="13"/>
  <c r="D251" i="13"/>
  <c r="D17" i="13"/>
  <c r="D209" i="13"/>
  <c r="D94" i="13"/>
  <c r="E94" i="13" s="1"/>
  <c r="D225" i="13"/>
  <c r="E225" i="13" s="1"/>
  <c r="D295" i="13"/>
  <c r="E295" i="13" s="1"/>
  <c r="D196" i="13"/>
  <c r="E196" i="13" s="1"/>
  <c r="D351" i="13"/>
  <c r="E351" i="13" s="1"/>
  <c r="D365" i="13"/>
  <c r="E365" i="13" s="1"/>
  <c r="D349" i="13"/>
  <c r="D182" i="13"/>
  <c r="E182" i="13" s="1"/>
  <c r="D78" i="13"/>
  <c r="E78" i="13" s="1"/>
  <c r="D309" i="13"/>
  <c r="E309" i="13" s="1"/>
  <c r="D137" i="13"/>
  <c r="D138" i="13"/>
  <c r="E138" i="13" s="1"/>
  <c r="D79" i="13"/>
  <c r="E79" i="13" s="1"/>
  <c r="D124" i="13"/>
  <c r="E124" i="13" s="1"/>
  <c r="D77" i="13"/>
  <c r="D294" i="13"/>
  <c r="E294" i="13" s="1"/>
  <c r="D293" i="13"/>
  <c r="D265" i="13"/>
  <c r="D92" i="13"/>
  <c r="D88" i="13" s="1"/>
  <c r="D95" i="13" s="1"/>
  <c r="D364" i="13"/>
  <c r="E364" i="13" s="1"/>
  <c r="D308" i="13"/>
  <c r="E308" i="13" s="1"/>
  <c r="D167" i="13"/>
  <c r="D64" i="13"/>
  <c r="E64" i="13" s="1"/>
  <c r="D183" i="13"/>
  <c r="E183" i="13" s="1"/>
  <c r="A367" i="13"/>
  <c r="D367" i="13" s="1"/>
  <c r="D11" i="12"/>
  <c r="D112" i="13" s="1"/>
  <c r="D10" i="12"/>
  <c r="D97" i="13" s="1"/>
  <c r="D9" i="12"/>
  <c r="D82" i="13" s="1"/>
  <c r="D8" i="12"/>
  <c r="D67" i="13" s="1"/>
  <c r="F7" i="12"/>
  <c r="D53" i="13" s="1"/>
  <c r="F6" i="12"/>
  <c r="E5" i="12"/>
  <c r="D5" i="12" s="1"/>
  <c r="C6" i="15" s="1"/>
  <c r="D29" i="27"/>
  <c r="H29" i="27" s="1"/>
  <c r="E29" i="27" s="1"/>
  <c r="E30" i="27" s="1"/>
  <c r="E31" i="27" s="1"/>
  <c r="E32" i="27" s="1"/>
  <c r="E33" i="27" s="1"/>
  <c r="B29" i="27"/>
  <c r="G5" i="12"/>
  <c r="H5" i="12"/>
  <c r="A5" i="12"/>
  <c r="F4" i="12"/>
  <c r="J3" i="15" s="1"/>
  <c r="D163" i="13" l="1"/>
  <c r="D170" i="13" s="1"/>
  <c r="D43" i="13"/>
  <c r="D50" i="13" s="1"/>
  <c r="D118" i="13"/>
  <c r="D125" i="13" s="1"/>
  <c r="D133" i="13"/>
  <c r="D58" i="13"/>
  <c r="D65" i="13" s="1"/>
  <c r="D148" i="13"/>
  <c r="D73" i="13"/>
  <c r="D80" i="13" s="1"/>
  <c r="D13" i="13"/>
  <c r="D20" i="13" s="1"/>
  <c r="D28" i="13"/>
  <c r="D103" i="13"/>
  <c r="F41" i="13"/>
  <c r="F56" i="13"/>
  <c r="F71" i="13"/>
  <c r="F86" i="13"/>
  <c r="F287" i="13"/>
  <c r="F259" i="13"/>
  <c r="F217" i="13"/>
  <c r="F231" i="13"/>
  <c r="F101" i="13"/>
  <c r="F273" i="13"/>
  <c r="F203" i="13"/>
  <c r="F189" i="13"/>
  <c r="F175" i="13"/>
  <c r="F245" i="13"/>
  <c r="F301" i="13"/>
  <c r="F131" i="13"/>
  <c r="F161" i="13"/>
  <c r="F146" i="13"/>
  <c r="F116" i="13"/>
  <c r="F315" i="13"/>
  <c r="F329" i="13"/>
  <c r="F343" i="13"/>
  <c r="F357" i="13"/>
  <c r="D377" i="13"/>
  <c r="E377" i="13" s="1"/>
  <c r="F371" i="13"/>
  <c r="E163" i="13"/>
  <c r="C5" i="15"/>
  <c r="O5" i="15" s="1"/>
  <c r="K6" i="15"/>
  <c r="K5" i="15"/>
  <c r="M7" i="33"/>
  <c r="M8" i="33"/>
  <c r="M6" i="33"/>
  <c r="N7" i="33"/>
  <c r="N5" i="33"/>
  <c r="N6" i="33"/>
  <c r="K4" i="15"/>
  <c r="K8" i="15"/>
  <c r="K7" i="15"/>
  <c r="C7" i="15"/>
  <c r="O7" i="15" s="1"/>
  <c r="C8" i="15"/>
  <c r="O8" i="15" s="1"/>
  <c r="D38" i="13"/>
  <c r="J10" i="15"/>
  <c r="J9" i="15"/>
  <c r="L9" i="15"/>
  <c r="L10" i="15"/>
  <c r="E43" i="13"/>
  <c r="E88" i="13"/>
  <c r="E58" i="13"/>
  <c r="E118" i="13"/>
  <c r="D378" i="13"/>
  <c r="E378" i="13" s="1"/>
  <c r="L3" i="15"/>
  <c r="D22" i="13"/>
  <c r="C4" i="15"/>
  <c r="O4" i="15" s="1"/>
  <c r="D371" i="13"/>
  <c r="D376" i="13"/>
  <c r="E376" i="13" s="1"/>
  <c r="F376" i="13"/>
  <c r="G376" i="13" s="1"/>
  <c r="D372" i="13"/>
  <c r="D374" i="13"/>
  <c r="E374" i="13" s="1"/>
  <c r="D375" i="13"/>
  <c r="E375" i="13" s="1"/>
  <c r="D368" i="13"/>
  <c r="D369" i="13"/>
  <c r="D379" i="13"/>
  <c r="E379" i="13" s="1"/>
  <c r="E209" i="13"/>
  <c r="D205" i="13"/>
  <c r="E205" i="13" s="1"/>
  <c r="E335" i="13"/>
  <c r="D331" i="13"/>
  <c r="E331" i="13" s="1"/>
  <c r="E62" i="13"/>
  <c r="E92" i="13"/>
  <c r="E137" i="13"/>
  <c r="E363" i="13"/>
  <c r="D359" i="13"/>
  <c r="E359" i="13" s="1"/>
  <c r="E195" i="13"/>
  <c r="D191" i="13"/>
  <c r="E191" i="13" s="1"/>
  <c r="E265" i="13"/>
  <c r="D261" i="13"/>
  <c r="E261" i="13" s="1"/>
  <c r="E152" i="13"/>
  <c r="E251" i="13"/>
  <c r="D247" i="13"/>
  <c r="E247" i="13" s="1"/>
  <c r="E223" i="13"/>
  <c r="D219" i="13"/>
  <c r="E219" i="13" s="1"/>
  <c r="E293" i="13"/>
  <c r="D289" i="13"/>
  <c r="E289" i="13" s="1"/>
  <c r="E181" i="13"/>
  <c r="D177" i="13"/>
  <c r="E177" i="13" s="1"/>
  <c r="E107" i="13"/>
  <c r="E279" i="13"/>
  <c r="D275" i="13"/>
  <c r="E275" i="13" s="1"/>
  <c r="E167" i="13"/>
  <c r="E237" i="13"/>
  <c r="D233" i="13"/>
  <c r="E233" i="13" s="1"/>
  <c r="E47" i="13"/>
  <c r="E349" i="13"/>
  <c r="D345" i="13"/>
  <c r="E345" i="13" s="1"/>
  <c r="E122" i="13"/>
  <c r="E321" i="13"/>
  <c r="D317" i="13"/>
  <c r="E317" i="13" s="1"/>
  <c r="E77" i="13"/>
  <c r="E307" i="13"/>
  <c r="D303" i="13"/>
  <c r="E303" i="13" s="1"/>
  <c r="F8" i="12"/>
  <c r="D68" i="13" s="1"/>
  <c r="F10" i="12"/>
  <c r="D98" i="13" s="1"/>
  <c r="F11" i="12"/>
  <c r="D113" i="13" s="1"/>
  <c r="F9" i="12"/>
  <c r="D83" i="13" s="1"/>
  <c r="E32" i="13"/>
  <c r="A381" i="13"/>
  <c r="D381" i="13" s="1"/>
  <c r="F385" i="13" s="1"/>
  <c r="F5" i="12"/>
  <c r="E6" i="32" s="1"/>
  <c r="E75" i="32"/>
  <c r="G75" i="32" s="1"/>
  <c r="E67" i="32"/>
  <c r="G67" i="32" s="1"/>
  <c r="E76" i="32"/>
  <c r="G76" i="32" s="1"/>
  <c r="E77" i="32"/>
  <c r="G77" i="32" s="1"/>
  <c r="E66" i="32"/>
  <c r="G66" i="32" s="1"/>
  <c r="E68" i="32"/>
  <c r="G68" i="32" s="1"/>
  <c r="E44" i="32"/>
  <c r="G44" i="32" s="1"/>
  <c r="E74" i="32"/>
  <c r="G74" i="32" s="1"/>
  <c r="E61" i="32"/>
  <c r="G61" i="32" s="1"/>
  <c r="E35" i="32"/>
  <c r="G35" i="32" s="1"/>
  <c r="E82" i="32"/>
  <c r="G82" i="32" s="1"/>
  <c r="E51" i="32"/>
  <c r="G51" i="32" s="1"/>
  <c r="E41" i="32"/>
  <c r="G41" i="32" s="1"/>
  <c r="E73" i="32"/>
  <c r="G73" i="32" s="1"/>
  <c r="E43" i="32"/>
  <c r="G43" i="32" s="1"/>
  <c r="E72" i="32"/>
  <c r="G72" i="32" s="1"/>
  <c r="E45" i="32"/>
  <c r="G45" i="32" s="1"/>
  <c r="E34" i="32"/>
  <c r="G34" i="32" s="1"/>
  <c r="E81" i="32"/>
  <c r="G81" i="32" s="1"/>
  <c r="E38" i="32"/>
  <c r="G38" i="32" s="1"/>
  <c r="E69" i="32"/>
  <c r="G69" i="32" s="1"/>
  <c r="E56" i="32"/>
  <c r="G56" i="32" s="1"/>
  <c r="E42" i="32"/>
  <c r="G42" i="32" s="1"/>
  <c r="E31" i="32"/>
  <c r="G31" i="32" s="1"/>
  <c r="E46" i="32"/>
  <c r="G46" i="32" s="1"/>
  <c r="E33" i="32"/>
  <c r="G33" i="32" s="1"/>
  <c r="E49" i="32"/>
  <c r="G49" i="32" s="1"/>
  <c r="E53" i="32"/>
  <c r="G53" i="32" s="1"/>
  <c r="E37" i="32"/>
  <c r="G37" i="32" s="1"/>
  <c r="E54" i="32"/>
  <c r="G54" i="32" s="1"/>
  <c r="E65" i="32"/>
  <c r="G65" i="32" s="1"/>
  <c r="E30" i="32"/>
  <c r="G30" i="32" s="1"/>
  <c r="E47" i="32"/>
  <c r="G47" i="32" s="1"/>
  <c r="E28" i="32"/>
  <c r="G28" i="32" s="1"/>
  <c r="E70" i="32"/>
  <c r="G70" i="32" s="1"/>
  <c r="E40" i="32"/>
  <c r="G40" i="32" s="1"/>
  <c r="E64" i="32"/>
  <c r="G64" i="32" s="1"/>
  <c r="E32" i="32"/>
  <c r="G32" i="32" s="1"/>
  <c r="E57" i="32"/>
  <c r="G57" i="32" s="1"/>
  <c r="E80" i="32"/>
  <c r="G80" i="32" s="1"/>
  <c r="E27" i="32"/>
  <c r="G27" i="32" s="1"/>
  <c r="E60" i="32"/>
  <c r="G60" i="32" s="1"/>
  <c r="E63" i="32"/>
  <c r="G63" i="32" s="1"/>
  <c r="E48" i="32"/>
  <c r="G48" i="32" s="1"/>
  <c r="E59" i="32"/>
  <c r="G59" i="32" s="1"/>
  <c r="E52" i="32"/>
  <c r="G52" i="32" s="1"/>
  <c r="E83" i="32"/>
  <c r="G83" i="32" s="1"/>
  <c r="E39" i="32"/>
  <c r="G39" i="32" s="1"/>
  <c r="E62" i="32"/>
  <c r="G62" i="32" s="1"/>
  <c r="E78" i="32"/>
  <c r="G78" i="32" s="1"/>
  <c r="E50" i="32"/>
  <c r="G50" i="32" s="1"/>
  <c r="E58" i="32"/>
  <c r="G58" i="32" s="1"/>
  <c r="E29" i="32"/>
  <c r="G29" i="32" s="1"/>
  <c r="E36" i="32"/>
  <c r="G36" i="32" s="1"/>
  <c r="E79" i="32"/>
  <c r="G79" i="32" s="1"/>
  <c r="E71" i="32"/>
  <c r="G71" i="32" s="1"/>
  <c r="E55" i="32"/>
  <c r="G55" i="32" s="1"/>
  <c r="I29" i="27"/>
  <c r="F29" i="27" s="1"/>
  <c r="F30" i="27" s="1"/>
  <c r="F31" i="27" s="1"/>
  <c r="F32" i="27" s="1"/>
  <c r="F33" i="27" s="1"/>
  <c r="J29" i="27"/>
  <c r="G29" i="27" s="1"/>
  <c r="G30" i="27" s="1"/>
  <c r="G31" i="27" s="1"/>
  <c r="G32" i="27" s="1"/>
  <c r="G33" i="27" s="1"/>
  <c r="O3" i="15"/>
  <c r="E17" i="13"/>
  <c r="I97" i="12"/>
  <c r="I66" i="12"/>
  <c r="I92" i="12"/>
  <c r="I94" i="12"/>
  <c r="I87" i="12"/>
  <c r="I9" i="12"/>
  <c r="I58" i="12"/>
  <c r="I50" i="12"/>
  <c r="I100" i="12"/>
  <c r="I43" i="12"/>
  <c r="I47" i="12"/>
  <c r="I21" i="12"/>
  <c r="I8" i="12"/>
  <c r="I74" i="12"/>
  <c r="I38" i="12"/>
  <c r="I40" i="12"/>
  <c r="I41" i="12"/>
  <c r="I99" i="12"/>
  <c r="I18" i="12"/>
  <c r="I7" i="12"/>
  <c r="I61" i="12"/>
  <c r="I71" i="12"/>
  <c r="I81" i="12"/>
  <c r="I54" i="12"/>
  <c r="I63" i="12"/>
  <c r="I46" i="12"/>
  <c r="I80" i="12"/>
  <c r="I16" i="12"/>
  <c r="I6" i="12"/>
  <c r="I67" i="12"/>
  <c r="I29" i="12"/>
  <c r="I75" i="12"/>
  <c r="I13" i="12"/>
  <c r="I82" i="12"/>
  <c r="I53" i="12"/>
  <c r="I83" i="12"/>
  <c r="I90" i="12"/>
  <c r="I69" i="12"/>
  <c r="I60" i="12"/>
  <c r="I98" i="12"/>
  <c r="I33" i="12"/>
  <c r="I59" i="12"/>
  <c r="I79" i="12"/>
  <c r="I64" i="12"/>
  <c r="I12" i="12"/>
  <c r="I20" i="12"/>
  <c r="I42" i="12"/>
  <c r="I73" i="12"/>
  <c r="I78" i="12"/>
  <c r="I36" i="12"/>
  <c r="I5" i="12"/>
  <c r="I24" i="12"/>
  <c r="I91" i="12"/>
  <c r="I14" i="12"/>
  <c r="I57" i="12"/>
  <c r="I101" i="12"/>
  <c r="I62" i="12"/>
  <c r="I84" i="12"/>
  <c r="I32" i="12"/>
  <c r="I23" i="12"/>
  <c r="I68" i="12"/>
  <c r="I4" i="12"/>
  <c r="I44" i="12"/>
  <c r="I56" i="12"/>
  <c r="I22" i="12"/>
  <c r="I77" i="12"/>
  <c r="I45" i="12"/>
  <c r="I52" i="12"/>
  <c r="I51" i="12"/>
  <c r="I17" i="12"/>
  <c r="I85" i="12"/>
  <c r="I37" i="12"/>
  <c r="I76" i="12"/>
  <c r="I35" i="12"/>
  <c r="I31" i="12"/>
  <c r="I19" i="12"/>
  <c r="I86" i="12"/>
  <c r="I15" i="12"/>
  <c r="I27" i="12"/>
  <c r="I89" i="12"/>
  <c r="I72" i="12"/>
  <c r="I95" i="12"/>
  <c r="I28" i="12"/>
  <c r="I65" i="12"/>
  <c r="I55" i="12"/>
  <c r="I39" i="12"/>
  <c r="I70" i="12"/>
  <c r="I30" i="12"/>
  <c r="I11" i="12"/>
  <c r="I48" i="12"/>
  <c r="I93" i="12"/>
  <c r="I103" i="12"/>
  <c r="I88" i="12"/>
  <c r="I102" i="12"/>
  <c r="I34" i="12"/>
  <c r="I49" i="12"/>
  <c r="I96" i="12"/>
  <c r="I26" i="12"/>
  <c r="I10" i="12"/>
  <c r="I25" i="12"/>
  <c r="O6" i="15"/>
  <c r="E125" i="13" l="1"/>
  <c r="E73" i="13"/>
  <c r="E80" i="13" s="1"/>
  <c r="E50" i="13"/>
  <c r="E103" i="13"/>
  <c r="E110" i="13" s="1"/>
  <c r="D110" i="13"/>
  <c r="E28" i="13"/>
  <c r="E35" i="13" s="1"/>
  <c r="D35" i="13"/>
  <c r="E148" i="13"/>
  <c r="E155" i="13" s="1"/>
  <c r="D155" i="13"/>
  <c r="E65" i="13"/>
  <c r="E95" i="13"/>
  <c r="E170" i="13"/>
  <c r="E133" i="13"/>
  <c r="E140" i="13" s="1"/>
  <c r="D140" i="13"/>
  <c r="M5" i="33"/>
  <c r="E13" i="13"/>
  <c r="E20" i="13" s="1"/>
  <c r="L6" i="15"/>
  <c r="J5" i="15"/>
  <c r="J6" i="15"/>
  <c r="L5" i="15"/>
  <c r="J8" i="15"/>
  <c r="J7" i="15"/>
  <c r="L7" i="15"/>
  <c r="L8" i="15"/>
  <c r="D23" i="13"/>
  <c r="M4" i="33"/>
  <c r="N4" i="33"/>
  <c r="J4" i="15"/>
  <c r="L4" i="15"/>
  <c r="D373" i="13"/>
  <c r="E373" i="13" s="1"/>
  <c r="D385" i="13"/>
  <c r="D386" i="13"/>
  <c r="F390" i="13"/>
  <c r="G390" i="13" s="1"/>
  <c r="D390" i="13"/>
  <c r="E390" i="13" s="1"/>
  <c r="D388" i="13"/>
  <c r="E388" i="13" s="1"/>
  <c r="D389" i="13"/>
  <c r="E389" i="13" s="1"/>
  <c r="D382" i="13"/>
  <c r="D392" i="13"/>
  <c r="E392" i="13" s="1"/>
  <c r="D391" i="13"/>
  <c r="E391" i="13" s="1"/>
  <c r="D393" i="13"/>
  <c r="E393" i="13" s="1"/>
  <c r="D383" i="13"/>
  <c r="A395" i="13"/>
  <c r="D395" i="13" s="1"/>
  <c r="F399" i="13" s="1"/>
  <c r="E3" i="32"/>
  <c r="G3" i="32" s="1"/>
  <c r="D8" i="13"/>
  <c r="M3" i="33"/>
  <c r="N3" i="33"/>
  <c r="E8" i="32"/>
  <c r="G8" i="32" s="1"/>
  <c r="E12" i="32"/>
  <c r="G12" i="32" s="1"/>
  <c r="E13" i="32"/>
  <c r="G13" i="32" s="1"/>
  <c r="E14" i="32"/>
  <c r="G14" i="32" s="1"/>
  <c r="E19" i="32"/>
  <c r="G19" i="32" s="1"/>
  <c r="E18" i="32"/>
  <c r="G18" i="32" s="1"/>
  <c r="E20" i="32"/>
  <c r="G20" i="32" s="1"/>
  <c r="E15" i="32"/>
  <c r="G15" i="32" s="1"/>
  <c r="E16" i="32"/>
  <c r="G16" i="32" s="1"/>
  <c r="E17" i="32"/>
  <c r="G17" i="32" s="1"/>
  <c r="E23" i="32"/>
  <c r="G23" i="32" s="1"/>
  <c r="E22" i="32"/>
  <c r="G22" i="32" s="1"/>
  <c r="E21" i="32"/>
  <c r="G21" i="32" s="1"/>
  <c r="E10" i="32"/>
  <c r="G10" i="32" s="1"/>
  <c r="E9" i="32"/>
  <c r="G9" i="32" s="1"/>
  <c r="E11" i="32"/>
  <c r="G11" i="32" s="1"/>
  <c r="E24" i="32"/>
  <c r="G24" i="32" s="1"/>
  <c r="E26" i="32"/>
  <c r="G26" i="32" s="1"/>
  <c r="E25" i="32"/>
  <c r="G25" i="32" s="1"/>
  <c r="E7" i="32"/>
  <c r="G7" i="32" s="1"/>
  <c r="G6" i="32"/>
  <c r="E4" i="32"/>
  <c r="E5" i="32"/>
  <c r="G5" i="32" s="1"/>
  <c r="K4" i="13" l="1"/>
  <c r="K3" i="13"/>
  <c r="F388" i="13"/>
  <c r="G388" i="13" s="1"/>
  <c r="F45" i="13"/>
  <c r="G45" i="13" s="1"/>
  <c r="F60" i="13"/>
  <c r="G60" i="13" s="1"/>
  <c r="F75" i="13"/>
  <c r="G75" i="13" s="1"/>
  <c r="F90" i="13"/>
  <c r="G90" i="13" s="1"/>
  <c r="F291" i="13"/>
  <c r="G291" i="13" s="1"/>
  <c r="F235" i="13"/>
  <c r="G235" i="13" s="1"/>
  <c r="F221" i="13"/>
  <c r="G221" i="13" s="1"/>
  <c r="F105" i="13"/>
  <c r="G105" i="13" s="1"/>
  <c r="F263" i="13"/>
  <c r="G263" i="13" s="1"/>
  <c r="F277" i="13"/>
  <c r="G277" i="13" s="1"/>
  <c r="F120" i="13"/>
  <c r="G120" i="13" s="1"/>
  <c r="F165" i="13"/>
  <c r="G165" i="13" s="1"/>
  <c r="F179" i="13"/>
  <c r="G179" i="13" s="1"/>
  <c r="F249" i="13"/>
  <c r="G249" i="13" s="1"/>
  <c r="F207" i="13"/>
  <c r="G207" i="13" s="1"/>
  <c r="F135" i="13"/>
  <c r="G135" i="13" s="1"/>
  <c r="F305" i="13"/>
  <c r="G305" i="13" s="1"/>
  <c r="F150" i="13"/>
  <c r="G150" i="13" s="1"/>
  <c r="F193" i="13"/>
  <c r="G193" i="13" s="1"/>
  <c r="F319" i="13"/>
  <c r="G319" i="13" s="1"/>
  <c r="F333" i="13"/>
  <c r="G333" i="13" s="1"/>
  <c r="F347" i="13"/>
  <c r="G347" i="13" s="1"/>
  <c r="F361" i="13"/>
  <c r="G361" i="13" s="1"/>
  <c r="F375" i="13"/>
  <c r="G375" i="13" s="1"/>
  <c r="F389" i="13"/>
  <c r="G389" i="13" s="1"/>
  <c r="F25" i="13"/>
  <c r="F10" i="13"/>
  <c r="F40" i="13"/>
  <c r="F55" i="13"/>
  <c r="F70" i="13"/>
  <c r="F85" i="13"/>
  <c r="F100" i="13"/>
  <c r="F130" i="13"/>
  <c r="F160" i="13"/>
  <c r="F145" i="13"/>
  <c r="F115" i="13"/>
  <c r="F26" i="13"/>
  <c r="F11" i="13"/>
  <c r="F372" i="13"/>
  <c r="F260" i="13"/>
  <c r="F302" i="13"/>
  <c r="F72" i="13"/>
  <c r="F190" i="13"/>
  <c r="F147" i="13"/>
  <c r="F102" i="13"/>
  <c r="F42" i="13"/>
  <c r="F400" i="13"/>
  <c r="F358" i="13"/>
  <c r="F288" i="13"/>
  <c r="F246" i="13"/>
  <c r="F176" i="13"/>
  <c r="F57" i="13"/>
  <c r="F12" i="13"/>
  <c r="F117" i="13"/>
  <c r="F87" i="13"/>
  <c r="F316" i="13"/>
  <c r="F330" i="13"/>
  <c r="F204" i="13"/>
  <c r="F218" i="13"/>
  <c r="F344" i="13"/>
  <c r="F27" i="13"/>
  <c r="F232" i="13"/>
  <c r="F386" i="13"/>
  <c r="F132" i="13"/>
  <c r="F274" i="13"/>
  <c r="F162" i="13"/>
  <c r="F44" i="13"/>
  <c r="F15" i="13"/>
  <c r="G15" i="13" s="1"/>
  <c r="F74" i="13"/>
  <c r="F104" i="13"/>
  <c r="F119" i="13"/>
  <c r="F149" i="13"/>
  <c r="F59" i="13"/>
  <c r="F164" i="13"/>
  <c r="F89" i="13"/>
  <c r="F134" i="13"/>
  <c r="F178" i="13"/>
  <c r="G178" i="13" s="1"/>
  <c r="F192" i="13"/>
  <c r="G192" i="13" s="1"/>
  <c r="F206" i="13"/>
  <c r="G206" i="13" s="1"/>
  <c r="F220" i="13"/>
  <c r="G220" i="13" s="1"/>
  <c r="F234" i="13"/>
  <c r="G234" i="13" s="1"/>
  <c r="F248" i="13"/>
  <c r="G248" i="13" s="1"/>
  <c r="F262" i="13"/>
  <c r="G262" i="13" s="1"/>
  <c r="F276" i="13"/>
  <c r="G276" i="13" s="1"/>
  <c r="F290" i="13"/>
  <c r="G290" i="13" s="1"/>
  <c r="F304" i="13"/>
  <c r="G304" i="13" s="1"/>
  <c r="F318" i="13"/>
  <c r="G318" i="13" s="1"/>
  <c r="F332" i="13"/>
  <c r="G332" i="13" s="1"/>
  <c r="F346" i="13"/>
  <c r="G346" i="13" s="1"/>
  <c r="F360" i="13"/>
  <c r="G360" i="13" s="1"/>
  <c r="F374" i="13"/>
  <c r="G374" i="13" s="1"/>
  <c r="F30" i="13"/>
  <c r="G30" i="13" s="1"/>
  <c r="F29" i="13"/>
  <c r="F18" i="13"/>
  <c r="G18" i="13" s="1"/>
  <c r="G4" i="32"/>
  <c r="F32" i="13"/>
  <c r="G32" i="13" s="1"/>
  <c r="F33" i="13"/>
  <c r="G33" i="13" s="1"/>
  <c r="F34" i="13"/>
  <c r="G34" i="13" s="1"/>
  <c r="F17" i="13"/>
  <c r="G17" i="13" s="1"/>
  <c r="F19" i="13"/>
  <c r="G19" i="13" s="1"/>
  <c r="F403" i="13"/>
  <c r="G403" i="13" s="1"/>
  <c r="D402" i="13"/>
  <c r="E402" i="13" s="1"/>
  <c r="F402" i="13"/>
  <c r="G402" i="13" s="1"/>
  <c r="D403" i="13"/>
  <c r="E403" i="13" s="1"/>
  <c r="D399" i="13"/>
  <c r="D404" i="13"/>
  <c r="E404" i="13" s="1"/>
  <c r="D400" i="13"/>
  <c r="F404" i="13"/>
  <c r="G404" i="13" s="1"/>
  <c r="D396" i="13"/>
  <c r="D397" i="13"/>
  <c r="D405" i="13"/>
  <c r="E405" i="13" s="1"/>
  <c r="D407" i="13"/>
  <c r="E407" i="13" s="1"/>
  <c r="D406" i="13"/>
  <c r="E406" i="13" s="1"/>
  <c r="D387" i="13"/>
  <c r="E387" i="13" s="1"/>
  <c r="F405" i="13"/>
  <c r="F62" i="13"/>
  <c r="F307" i="13"/>
  <c r="F107" i="13"/>
  <c r="F92" i="13"/>
  <c r="F181" i="13"/>
  <c r="F47" i="13"/>
  <c r="F265" i="13"/>
  <c r="F209" i="13"/>
  <c r="F321" i="13"/>
  <c r="F167" i="13"/>
  <c r="F349" i="13"/>
  <c r="F391" i="13"/>
  <c r="F377" i="13"/>
  <c r="F279" i="13"/>
  <c r="F251" i="13"/>
  <c r="F195" i="13"/>
  <c r="F137" i="13"/>
  <c r="F237" i="13"/>
  <c r="F122" i="13"/>
  <c r="F335" i="13"/>
  <c r="F293" i="13"/>
  <c r="F363" i="13"/>
  <c r="F77" i="13"/>
  <c r="F223" i="13"/>
  <c r="F152" i="13"/>
  <c r="F238" i="13"/>
  <c r="G238" i="13" s="1"/>
  <c r="F196" i="13"/>
  <c r="G196" i="13" s="1"/>
  <c r="F322" i="13"/>
  <c r="G322" i="13" s="1"/>
  <c r="F48" i="13"/>
  <c r="G48" i="13" s="1"/>
  <c r="F78" i="13"/>
  <c r="G78" i="13" s="1"/>
  <c r="F294" i="13"/>
  <c r="G294" i="13" s="1"/>
  <c r="F266" i="13"/>
  <c r="G266" i="13" s="1"/>
  <c r="F210" i="13"/>
  <c r="G210" i="13" s="1"/>
  <c r="F406" i="13"/>
  <c r="G406" i="13" s="1"/>
  <c r="F63" i="13"/>
  <c r="G63" i="13" s="1"/>
  <c r="F153" i="13"/>
  <c r="G153" i="13" s="1"/>
  <c r="F308" i="13"/>
  <c r="G308" i="13" s="1"/>
  <c r="F168" i="13"/>
  <c r="G168" i="13" s="1"/>
  <c r="F350" i="13"/>
  <c r="G350" i="13" s="1"/>
  <c r="F392" i="13"/>
  <c r="G392" i="13" s="1"/>
  <c r="F93" i="13"/>
  <c r="G93" i="13" s="1"/>
  <c r="F123" i="13"/>
  <c r="G123" i="13" s="1"/>
  <c r="F108" i="13"/>
  <c r="G108" i="13" s="1"/>
  <c r="F252" i="13"/>
  <c r="G252" i="13" s="1"/>
  <c r="F364" i="13"/>
  <c r="G364" i="13" s="1"/>
  <c r="F280" i="13"/>
  <c r="G280" i="13" s="1"/>
  <c r="F378" i="13"/>
  <c r="G378" i="13" s="1"/>
  <c r="F224" i="13"/>
  <c r="G224" i="13" s="1"/>
  <c r="F182" i="13"/>
  <c r="G182" i="13" s="1"/>
  <c r="F138" i="13"/>
  <c r="G138" i="13" s="1"/>
  <c r="F336" i="13"/>
  <c r="G336" i="13" s="1"/>
  <c r="F169" i="13"/>
  <c r="G169" i="13" s="1"/>
  <c r="F337" i="13"/>
  <c r="G337" i="13" s="1"/>
  <c r="F109" i="13"/>
  <c r="G109" i="13" s="1"/>
  <c r="F64" i="13"/>
  <c r="G64" i="13" s="1"/>
  <c r="F253" i="13"/>
  <c r="G253" i="13" s="1"/>
  <c r="F94" i="13"/>
  <c r="G94" i="13" s="1"/>
  <c r="F211" i="13"/>
  <c r="G211" i="13" s="1"/>
  <c r="F239" i="13"/>
  <c r="G239" i="13" s="1"/>
  <c r="F154" i="13"/>
  <c r="G154" i="13" s="1"/>
  <c r="F49" i="13"/>
  <c r="G49" i="13" s="1"/>
  <c r="F197" i="13"/>
  <c r="G197" i="13" s="1"/>
  <c r="F323" i="13"/>
  <c r="G323" i="13" s="1"/>
  <c r="F393" i="13"/>
  <c r="G393" i="13" s="1"/>
  <c r="F295" i="13"/>
  <c r="G295" i="13" s="1"/>
  <c r="F407" i="13"/>
  <c r="G407" i="13" s="1"/>
  <c r="F267" i="13"/>
  <c r="G267" i="13" s="1"/>
  <c r="F365" i="13"/>
  <c r="G365" i="13" s="1"/>
  <c r="F281" i="13"/>
  <c r="G281" i="13" s="1"/>
  <c r="F139" i="13"/>
  <c r="G139" i="13" s="1"/>
  <c r="F225" i="13"/>
  <c r="G225" i="13" s="1"/>
  <c r="F79" i="13"/>
  <c r="G79" i="13" s="1"/>
  <c r="F351" i="13"/>
  <c r="G351" i="13" s="1"/>
  <c r="F309" i="13"/>
  <c r="G309" i="13" s="1"/>
  <c r="F379" i="13"/>
  <c r="G379" i="13" s="1"/>
  <c r="F183" i="13"/>
  <c r="G183" i="13" s="1"/>
  <c r="F124" i="13"/>
  <c r="G124" i="13" s="1"/>
  <c r="F14" i="13"/>
  <c r="A409" i="13"/>
  <c r="D409" i="13" s="1"/>
  <c r="F413" i="13" s="1"/>
  <c r="K2" i="13" l="1"/>
  <c r="F13" i="13"/>
  <c r="F20" i="13" s="1"/>
  <c r="G134" i="13"/>
  <c r="F133" i="13"/>
  <c r="G133" i="13" s="1"/>
  <c r="G164" i="13"/>
  <c r="F163" i="13"/>
  <c r="G163" i="13" s="1"/>
  <c r="G149" i="13"/>
  <c r="F148" i="13"/>
  <c r="F155" i="13" s="1"/>
  <c r="G119" i="13"/>
  <c r="F118" i="13"/>
  <c r="G118" i="13" s="1"/>
  <c r="G104" i="13"/>
  <c r="F103" i="13"/>
  <c r="G103" i="13" s="1"/>
  <c r="G29" i="13"/>
  <c r="F28" i="13"/>
  <c r="F35" i="13" s="1"/>
  <c r="G74" i="13"/>
  <c r="F73" i="13"/>
  <c r="G73" i="13" s="1"/>
  <c r="G59" i="13"/>
  <c r="F58" i="13"/>
  <c r="G58" i="13" s="1"/>
  <c r="G44" i="13"/>
  <c r="F43" i="13"/>
  <c r="G43" i="13" s="1"/>
  <c r="G14" i="13"/>
  <c r="G89" i="13"/>
  <c r="F88" i="13"/>
  <c r="G88" i="13" s="1"/>
  <c r="F414" i="13"/>
  <c r="D418" i="13"/>
  <c r="E418" i="13" s="1"/>
  <c r="F418" i="13"/>
  <c r="G418" i="13" s="1"/>
  <c r="D416" i="13"/>
  <c r="E416" i="13" s="1"/>
  <c r="F416" i="13"/>
  <c r="G416" i="13" s="1"/>
  <c r="F417" i="13"/>
  <c r="G417" i="13" s="1"/>
  <c r="D417" i="13"/>
  <c r="E417" i="13" s="1"/>
  <c r="D413" i="13"/>
  <c r="D414" i="13"/>
  <c r="D410" i="13"/>
  <c r="D419" i="13"/>
  <c r="E419" i="13" s="1"/>
  <c r="D421" i="13"/>
  <c r="E421" i="13" s="1"/>
  <c r="D420" i="13"/>
  <c r="E420" i="13" s="1"/>
  <c r="D411" i="13"/>
  <c r="F420" i="13"/>
  <c r="G420" i="13" s="1"/>
  <c r="F421" i="13"/>
  <c r="G421" i="13" s="1"/>
  <c r="F419" i="13"/>
  <c r="G419" i="13" s="1"/>
  <c r="D401" i="13"/>
  <c r="E401" i="13" s="1"/>
  <c r="G279" i="13"/>
  <c r="F275" i="13"/>
  <c r="G275" i="13" s="1"/>
  <c r="G377" i="13"/>
  <c r="F373" i="13"/>
  <c r="G373" i="13" s="1"/>
  <c r="G391" i="13"/>
  <c r="F387" i="13"/>
  <c r="G387" i="13" s="1"/>
  <c r="G349" i="13"/>
  <c r="F345" i="13"/>
  <c r="G345" i="13" s="1"/>
  <c r="G152" i="13"/>
  <c r="G167" i="13"/>
  <c r="G223" i="13"/>
  <c r="F219" i="13"/>
  <c r="G219" i="13" s="1"/>
  <c r="G321" i="13"/>
  <c r="F317" i="13"/>
  <c r="G317" i="13" s="1"/>
  <c r="G77" i="13"/>
  <c r="G209" i="13"/>
  <c r="F205" i="13"/>
  <c r="G205" i="13" s="1"/>
  <c r="G363" i="13"/>
  <c r="F359" i="13"/>
  <c r="G359" i="13" s="1"/>
  <c r="G265" i="13"/>
  <c r="F261" i="13"/>
  <c r="G261" i="13" s="1"/>
  <c r="G293" i="13"/>
  <c r="F289" i="13"/>
  <c r="G289" i="13" s="1"/>
  <c r="G47" i="13"/>
  <c r="G335" i="13"/>
  <c r="F331" i="13"/>
  <c r="G331" i="13" s="1"/>
  <c r="G122" i="13"/>
  <c r="G181" i="13"/>
  <c r="F177" i="13"/>
  <c r="G177" i="13" s="1"/>
  <c r="G92" i="13"/>
  <c r="G237" i="13"/>
  <c r="F233" i="13"/>
  <c r="G233" i="13" s="1"/>
  <c r="G107" i="13"/>
  <c r="G137" i="13"/>
  <c r="G307" i="13"/>
  <c r="F303" i="13"/>
  <c r="G303" i="13" s="1"/>
  <c r="G195" i="13"/>
  <c r="F191" i="13"/>
  <c r="G191" i="13" s="1"/>
  <c r="G62" i="13"/>
  <c r="G251" i="13"/>
  <c r="F247" i="13"/>
  <c r="G247" i="13" s="1"/>
  <c r="G405" i="13"/>
  <c r="F401" i="13"/>
  <c r="G401" i="13" s="1"/>
  <c r="A423" i="13"/>
  <c r="D423" i="13" s="1"/>
  <c r="D4" i="15"/>
  <c r="G110" i="13" l="1"/>
  <c r="G148" i="13"/>
  <c r="G155" i="13" s="1"/>
  <c r="G170" i="13"/>
  <c r="G50" i="13"/>
  <c r="G65" i="13"/>
  <c r="G140" i="13"/>
  <c r="F110" i="13"/>
  <c r="G80" i="13"/>
  <c r="F95" i="13"/>
  <c r="F50" i="13"/>
  <c r="F170" i="13"/>
  <c r="F125" i="13"/>
  <c r="G125" i="13"/>
  <c r="F140" i="13"/>
  <c r="F65" i="13"/>
  <c r="F80" i="13"/>
  <c r="G95" i="13"/>
  <c r="F427" i="13"/>
  <c r="F428" i="13"/>
  <c r="F415" i="13"/>
  <c r="G415" i="13" s="1"/>
  <c r="D427" i="13"/>
  <c r="F432" i="13"/>
  <c r="G432" i="13" s="1"/>
  <c r="D432" i="13"/>
  <c r="E432" i="13" s="1"/>
  <c r="D428" i="13"/>
  <c r="F431" i="13"/>
  <c r="G431" i="13" s="1"/>
  <c r="D430" i="13"/>
  <c r="E430" i="13" s="1"/>
  <c r="F430" i="13"/>
  <c r="G430" i="13" s="1"/>
  <c r="D431" i="13"/>
  <c r="E431" i="13" s="1"/>
  <c r="D424" i="13"/>
  <c r="D425" i="13"/>
  <c r="D435" i="13"/>
  <c r="D433" i="13"/>
  <c r="E433" i="13" s="1"/>
  <c r="D434" i="13"/>
  <c r="E434" i="13" s="1"/>
  <c r="F433" i="13"/>
  <c r="G433" i="13" s="1"/>
  <c r="F434" i="13"/>
  <c r="G434" i="13" s="1"/>
  <c r="F435" i="13"/>
  <c r="G435" i="13" s="1"/>
  <c r="D415" i="13"/>
  <c r="E415" i="13" s="1"/>
  <c r="D6" i="15"/>
  <c r="D7" i="15"/>
  <c r="D5" i="15"/>
  <c r="D3" i="15"/>
  <c r="F3" i="13" l="1"/>
  <c r="E435" i="13"/>
  <c r="F429" i="13"/>
  <c r="G429" i="13" s="1"/>
  <c r="D429" i="13"/>
  <c r="F12" i="26" l="1"/>
  <c r="E429" i="13"/>
  <c r="G13" i="13"/>
  <c r="G20" i="13" s="1"/>
  <c r="F13" i="26" l="1"/>
  <c r="F14" i="26"/>
  <c r="G28" i="13"/>
  <c r="G35" i="13" s="1"/>
  <c r="F4" i="13" s="1"/>
  <c r="F2" i="13" s="1"/>
  <c r="F15" i="2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</author>
    <author>Martin Uhnák</author>
  </authors>
  <commentList>
    <comment ref="F52" authorId="0" shapeId="0" xr:uid="{00000000-0006-0000-0100-000001000000}">
      <text>
        <r>
          <rPr>
            <sz val="9"/>
            <color indexed="81"/>
            <rFont val="Segoe UI"/>
            <family val="2"/>
            <charset val="238"/>
          </rPr>
          <t xml:space="preserve">Partner sa identifikuje, či sa v súvislosti s ŽoPPM považuje za nepodnik alebo podnik. V prípade, že sa partner identifikuje ako podnik, je potrebné určiť aj veľkostnú kategóriu podniku.
</t>
        </r>
      </text>
    </comment>
    <comment ref="A56" authorId="1" shapeId="0" xr:uid="{00000000-0006-0000-0100-000002000000}">
      <text>
        <r>
          <rPr>
            <b/>
            <sz val="9"/>
            <color indexed="81"/>
            <rFont val="Segoe UI"/>
            <family val="2"/>
            <charset val="238"/>
          </rPr>
          <t xml:space="preserve">Žiadateľ, uvedie či v súvislosti s projektom je platcom DPH alebo nie. Žiadateľ, ktorý je platcom DPH podľa zákona č. 222/2004 Z. z. uvedie "nie" v prípade, že DPH nie je vymáhateľná podľa vnútroštátnych predpisov.(napr. ak je žiadateľ, ktorý je v súvislosti s projektom nepodnik a je platcom DPH iba v súvislosti s hospodárskou činnosťou, na ktorú podpora nie je zameraná). </t>
        </r>
      </text>
    </comment>
    <comment ref="A71" authorId="1" shapeId="0" xr:uid="{00000000-0006-0000-0100-000003000000}">
      <text>
        <r>
          <rPr>
            <b/>
            <sz val="9"/>
            <color indexed="81"/>
            <rFont val="Segoe UI"/>
            <family val="2"/>
            <charset val="238"/>
          </rPr>
          <t>Martin Uhnák: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  <r>
          <rPr>
            <b/>
            <sz val="9"/>
            <color indexed="81"/>
            <rFont val="Segoe UI"/>
            <family val="2"/>
            <charset val="238"/>
          </rPr>
          <t>Otázne je či budeme potrebovať.</t>
        </r>
      </text>
    </comment>
    <comment ref="F83" authorId="0" shapeId="0" xr:uid="{00000000-0006-0000-0100-000004000000}">
      <text>
        <r>
          <rPr>
            <sz val="9"/>
            <color indexed="81"/>
            <rFont val="Segoe UI"/>
            <family val="2"/>
            <charset val="238"/>
          </rPr>
          <t xml:space="preserve">Partner sa identifikuje, či sa v súvislosti s ŽoPPM považuje za nepodnik alebo podnik. V prípade, že sa partner identifikuje ako podnik, je potrebné určiť aj veľkostnú kategóriu podniku.
</t>
        </r>
      </text>
    </comment>
    <comment ref="A87" authorId="1" shapeId="0" xr:uid="{00000000-0006-0000-0100-000005000000}">
      <text>
        <r>
          <rPr>
            <b/>
            <sz val="9"/>
            <color indexed="81"/>
            <rFont val="Segoe UI"/>
            <family val="2"/>
            <charset val="238"/>
          </rPr>
          <t xml:space="preserve">Žiadateľ, uvedie či v súvislosti s projektom je platcom DPH alebo nie. Žiadateľ, ktorý je platcom DPH podľa zákona č. 222/2004 Z. z. uvedie "nie" v prípade, že DPH nie je vymáhateľná podľa vnútroštátnych predpisov.(napr. ak je žiadateľ, ktorý je v súvislosti s projektom nepodnik a je platcom DPH iba v súvislosti s hospodárskou činnosťou, na ktorú podpora nie je zameraná). </t>
        </r>
      </text>
    </comment>
    <comment ref="F113" authorId="0" shapeId="0" xr:uid="{00000000-0006-0000-0100-000006000000}">
      <text>
        <r>
          <rPr>
            <sz val="9"/>
            <color indexed="81"/>
            <rFont val="Segoe UI"/>
            <family val="2"/>
            <charset val="238"/>
          </rPr>
          <t>Partner sa identifikuje, či sa v súvislosti s ŽoPPM považuje za nepodnik alebo podnik. V prípade, že sa partner identifikuje ako podnik, je potrebné určiť aj veľkostnú kategóriu podniku.</t>
        </r>
      </text>
    </comment>
    <comment ref="A117" authorId="1" shapeId="0" xr:uid="{00000000-0006-0000-0100-000007000000}">
      <text>
        <r>
          <rPr>
            <b/>
            <sz val="9"/>
            <color indexed="81"/>
            <rFont val="Segoe UI"/>
            <family val="2"/>
            <charset val="238"/>
          </rPr>
          <t xml:space="preserve">Žiadateľ, uvedie či v súvislosti s projektom je platcom DPH alebo nie. Žiadateľ, ktorý je platcom DPH podľa zákona č. 222/2004 Z. z. uvedie "nie" v prípade, že DPH nie je vymáhateľná podľa vnútroštátnych predpisov.(napr. ak je žiadateľ, ktorý je v súvislosti s projektom nepodnik a je platcom DPH iba v súvislosti s hospodárskou činnosťou, na ktorú podpora nie je zameraná). </t>
        </r>
      </text>
    </comment>
    <comment ref="F143" authorId="0" shapeId="0" xr:uid="{00000000-0006-0000-0100-000008000000}">
      <text>
        <r>
          <rPr>
            <sz val="9"/>
            <color indexed="81"/>
            <rFont val="Segoe UI"/>
            <family val="2"/>
            <charset val="238"/>
          </rPr>
          <t xml:space="preserve">Partner sa identifikuje, či sa v súvislosti s ŽoPPM považuje za nepodnik alebo podnik. V prípade, že sa partner identifikuje ako podnik, je potrebné určiť aj veľkostnú kategóriu podniku.
</t>
        </r>
      </text>
    </comment>
    <comment ref="A147" authorId="1" shapeId="0" xr:uid="{00000000-0006-0000-0100-000009000000}">
      <text>
        <r>
          <rPr>
            <b/>
            <sz val="9"/>
            <color indexed="81"/>
            <rFont val="Segoe UI"/>
            <family val="2"/>
            <charset val="238"/>
          </rPr>
          <t xml:space="preserve">Žiadateľ, uvedie či v súvislosti s projektom je platcom DPH alebo nie. Žiadateľ, ktorý je platcom DPH podľa zákona č. 222/2004 Z. z. uvedie "nie" v prípade, že DPH nie je vymáhateľná podľa vnútroštátnych predpisov.(napr. ak je žiadateľ, ktorý je v súvislosti s projektom nepodnik a je platcom DPH iba v súvislosti s hospodárskou činnosťou, na ktorú podpora nie je zameraná).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Uhnák</author>
  </authors>
  <commentList>
    <comment ref="D62" authorId="0" shapeId="0" xr:uid="{00000000-0006-0000-0A00-000001000000}">
      <text>
        <r>
          <rPr>
            <b/>
            <sz val="9"/>
            <color indexed="81"/>
            <rFont val="Segoe UI"/>
            <family val="2"/>
            <charset val="238"/>
          </rPr>
          <t>Žiadateľ zvolí časť programu zo štruktúry programu Horizontu Európa, v ktorom bola predkladaná pôvodná žiadosť.</t>
        </r>
      </text>
    </comment>
    <comment ref="E62" authorId="0" shapeId="0" xr:uid="{00000000-0006-0000-0A00-000002000000}">
      <text>
        <r>
          <rPr>
            <b/>
            <sz val="9"/>
            <color indexed="81"/>
            <rFont val="Segoe UI"/>
            <family val="2"/>
            <charset val="238"/>
          </rPr>
          <t xml:space="preserve">Žiadateľ uvedie v zmysle vyhodnotenia "Testu určenia režimu financovania", ktorý tvorí prílohu č. 4 výzvy, či pôvodný projektový zámer predložený v programe Horizont Európa mal "hospodársky" alebo "nehospodársky" charakter. </t>
        </r>
      </text>
    </comment>
    <comment ref="F62" authorId="0" shapeId="0" xr:uid="{00000000-0006-0000-0A00-000003000000}">
      <text>
        <r>
          <rPr>
            <b/>
            <sz val="9"/>
            <color indexed="81"/>
            <rFont val="Segoe UI"/>
            <family val="2"/>
            <charset val="238"/>
          </rPr>
          <t xml:space="preserve">Žiadateľ doplní rolu na pôvodne predloženom projekte v Horizonte Európa.
</t>
        </r>
      </text>
    </comment>
  </commentList>
</comments>
</file>

<file path=xl/sharedStrings.xml><?xml version="1.0" encoding="utf-8"?>
<sst xmlns="http://schemas.openxmlformats.org/spreadsheetml/2006/main" count="1959" uniqueCount="980">
  <si>
    <t xml:space="preserve">Hárok: </t>
  </si>
  <si>
    <t>Bunka/Stĺpec:</t>
  </si>
  <si>
    <t xml:space="preserve">Inštrukcie pre žiadateľa: </t>
  </si>
  <si>
    <t>Údaje o projekte - časť A - projekt</t>
  </si>
  <si>
    <t>Názov projektu</t>
  </si>
  <si>
    <t>Žiadateľ uvedie názov projektu v slovenskom jazyku</t>
  </si>
  <si>
    <t>Názov projektu v anglickom jazyku</t>
  </si>
  <si>
    <t xml:space="preserve">Žiadateľ uvedie anglický názov projektu </t>
  </si>
  <si>
    <t>Akronym projektu</t>
  </si>
  <si>
    <t>Žiadateľ uvedie akronym projektu, ide o slovo, prípadne názov zložený zo začiatočných písmen alebo slabík viacerých slov, vystihujúcich tému a názov projektu.</t>
  </si>
  <si>
    <t>Predpokladaný dátum začatia realizácie projektu</t>
  </si>
  <si>
    <t>Žiadateľ uvedie predpokladaný termín začiatku realizácie projektu vo formáte mesiac.rok (napr. 1.2023). Za plánovaný začiatok realizácie projektu je považovaný prvý deň uvedeného mesiaca.</t>
  </si>
  <si>
    <t>Predpokladaný dátum ukončenia realizácie projektu</t>
  </si>
  <si>
    <t>Žiadateľ uvedie predpokladaný termín ukončenia realizácie projektu vo formáte mesiac.rok (napr. 1.2023). Za plánovaný koniec realizácie projektu je považovaný posledný deň 
uvedeného mesiaca.</t>
  </si>
  <si>
    <t>Budú výsledky projektu vo veľkej miere rozšírené prostredníctvom konferencií, uverejnené, vo voľne prístupných úschovniach dát alebo prostredníctvom bezplatného softvéru s otvoreným zdrojom?</t>
  </si>
  <si>
    <t>Žiadateľ uvedie, či výsledky projektu budú vo veľkej miere rozšírené alebo nie.</t>
  </si>
  <si>
    <t>Uveďte akým spôsobom budú výsledky vo veľkej miere rozšírené (ak je predchádzajúca odpoveď "áno"):</t>
  </si>
  <si>
    <t>Žiadateľ uvedie konkrétny spôsob rozšírenia výsledkov projektu.</t>
  </si>
  <si>
    <t>Údaje o projekte - A.1.1 Údaje žiadateľa</t>
  </si>
  <si>
    <t>Obchodné meno/názov</t>
  </si>
  <si>
    <t>Žiadateľ uvedie svoje obchodné meno/názov.</t>
  </si>
  <si>
    <t>Sektor podľa §7 zákona o štátnej podpore výskumu a vývoja:</t>
  </si>
  <si>
    <t xml:space="preserve">Žiadateľ sa priradí do sektora podľa sektorovej štruktúry výskumu a vývoja podľa §7 zákona č. 172/2005 Z. z. o organizácii štátnej podpory výskumu a vývoja a o doplnení zákona č. 575/2001 Z. z. o organizácii činnosti vlády a organizácii ústrednej štátnej správy v znení neskorších predpisov. </t>
  </si>
  <si>
    <t>Typ organizácie v ŽoPPM</t>
  </si>
  <si>
    <t>Žiadateľ zvolí, aký typ organizácie z pohľadu pravidiel výzvy v oblasti štátnej pomoci predstavuje.  Ak v súvislosti s ŽoPPM žiadateľ predstavuje podnik, identifikuje veľkostnú kategóriu podniku z preddefinovaných možností.</t>
  </si>
  <si>
    <t>Právna forma</t>
  </si>
  <si>
    <t>Žiadateľ uvedie svoju právnu formu. (napr. príspevková organizácia)</t>
  </si>
  <si>
    <t>IČO</t>
  </si>
  <si>
    <t>Žiadateľ uvedie svoje IČO.</t>
  </si>
  <si>
    <t>Platiteľ DPH</t>
  </si>
  <si>
    <t>Žiadateľ, ktorý je platiteľom DPH podľa zákona č. 222/2004 Z. z. uvedie "nie" v prípade, že nemá právo na odpočítanie DPH podľa zákona č. 222/2004 Z. z. zo žiadnych oprávnených výdavkov zahrnutých do projektu.</t>
  </si>
  <si>
    <t>Výška paušálu na projekt (max. 7%)</t>
  </si>
  <si>
    <t>Žiadateľ uvedie výšku paušálnej sadzby na nepriame výdavky, ktorú bude v rámci projektu uplatňovať. Výška paušálu nesmie prekročiť 7% celkových oprávnených priamych nákladov (výdavkov). V prípade, že žiadateľ nie je v súvislosti s projektom platiteľom DPH, výška paušálu pokrýva aj výdavky na DPH.</t>
  </si>
  <si>
    <t>Sídlo (obec, ulica a číslo, PSČ)</t>
  </si>
  <si>
    <t>Žiadateľ uvedie svoje oficiálne sídlo.</t>
  </si>
  <si>
    <t>Štatutárny orgán žiadateľa</t>
  </si>
  <si>
    <t xml:space="preserve">Žiadateľ uvedie údaje o štatutárnom orgáne žiadateľa. V prípade kolektíveho štatutárneho orgánu, je nevyhnutné vyplniť údaje za všetkých členov. </t>
  </si>
  <si>
    <t>Kontaktná osoba žiadateľa</t>
  </si>
  <si>
    <t xml:space="preserve">Žiadateľ uvedie kontaktnú osobu, ktorá bude vo veci ŽoPPM s vykonávateľom a VA komunikovať. Táto osoba môže byť totožná s štatutárnym orgánom žiadateľa. </t>
  </si>
  <si>
    <t>Údaje o projekte - časť B - B.1 Kľúčové slová k hodnoteniu ŽoPPM</t>
  </si>
  <si>
    <t>Kľúčové slová z číselníka</t>
  </si>
  <si>
    <t>Žiadateľ uvedie kľúčové slová v anglickom jazyku z číselníka, ktorý tvorí hárok "Číselník kľúčových slov" tejto prílohy. Žiadateľ zvolí také slová, ktoré čo najlepšie definujú oblasť vedy a zameranie predkladaného projektu, ktorý má byť predmetom podpory.</t>
  </si>
  <si>
    <t>Kľúčové slová voľné</t>
  </si>
  <si>
    <t>Žiadateľ môže doplniť voľné kľúčové slová v anglickom jazyku (t.j. ich uvedenie nie je povinné), ktoré čo najlepšie definujú oblasť vedy a zameranie predkladaného projektu, ktorý má byť predmetom podpory. Kľúčové slová voľné, môžu byť vybrané aj z číselníka kľúčových slov.</t>
  </si>
  <si>
    <t>Údaje o projekte - časť B - B.2 Identifikácia projektu financovaného v programe Horizont 2020/Horizont Európa</t>
  </si>
  <si>
    <t>Typ výzvy</t>
  </si>
  <si>
    <t xml:space="preserve">Žiadateľ zvolí typ výzvy z preddefinovaného zoznamu, v rámci ktorej bol/je projekt programu Horizont financovaný. </t>
  </si>
  <si>
    <t>Kód výzvy</t>
  </si>
  <si>
    <t>Žiadateľ uvedie kód výzvy pôvodne predkladanej žiadosti vo formáte použitom v pracovnom programe (napr. HORIZON-WIDERA-2021-ACCESS-05-01)</t>
  </si>
  <si>
    <t>Rola žiadateľa</t>
  </si>
  <si>
    <t>Žiadateľ zvolí rolu na  projekte financovaného v programe Horizonte.</t>
  </si>
  <si>
    <t>Žiadateľ doplní názov projektu financovaného v programe Horizont.</t>
  </si>
  <si>
    <t>Žiadateľ doplní akronym projektu financovaného z programu Horizont.</t>
  </si>
  <si>
    <t>Stav projektu</t>
  </si>
  <si>
    <t xml:space="preserve">Žiadateľ uvedie stav projektu financovaného v programe Horizont ku dňu podania ŽoPPM. </t>
  </si>
  <si>
    <t>Najnižší stupeň TRL projektu</t>
  </si>
  <si>
    <t>Žiadateľ uvedie najnižší stupeň riešenia pôvodného projektu podľa stupnice TRL, ktorý realizoval ako participant na projekte financovanom z programu Horizont.</t>
  </si>
  <si>
    <t>Meno a priezvisko hlavného riešiteľa (ak relevantné)</t>
  </si>
  <si>
    <t>Žiadateľ uvedie v prípade, že v pôvodnom projekte vystupoval hlavný riešiteľ.</t>
  </si>
  <si>
    <t>Výška podpory v programe Horizont</t>
  </si>
  <si>
    <t xml:space="preserve">Žiadateľ uvedie výšku podpory z programu Horizont. </t>
  </si>
  <si>
    <t>Pracovné balíky</t>
  </si>
  <si>
    <t>Názov pracovného balíka</t>
  </si>
  <si>
    <t>Žiadateľ uvedie krátky a výstižný názov pracovného balíka, ktorý žiadateľ ďalej používa aj v prílohe opis projektu.</t>
  </si>
  <si>
    <t>Typ výskumu</t>
  </si>
  <si>
    <t>Žiadateľ priradí typ výskumu ku každému pracovnému balíku podľa charakteru činností v balíku. Žiadateľ vyberá z možností základný výskum alebo priemyselný výskum, v prípade, že sa identifkoval ako podnik. V prípade nepodniku je jediným oprávneným typom výskumu nezávislý výskum.</t>
  </si>
  <si>
    <t>Osobné výdavky (OV)</t>
  </si>
  <si>
    <t>Kód pracovného balíka</t>
  </si>
  <si>
    <t>Žiadateľ zvolí kód pracovného balíka (kódy pracovných balíkov sú zadefinované v hárku "Pracovné balíky"), do ktorého spadá činnosť, resp. úloha osoby kvantifikovaná (počtom osobomesiacov a podielom práce na pracovnom balíku).</t>
  </si>
  <si>
    <t>Úloha na projekte</t>
  </si>
  <si>
    <t>Žiadateľ priradí úlohu na projekte pre osobu, ktorej plánuje vytvoriť úlohu na projekte v pracovnom balíku. Každej osobe na projekte v pracovnom balíku je nevyhnutné vytvoriť vlastnú položku (riadok).</t>
  </si>
  <si>
    <t>Počet osobomesiacov</t>
  </si>
  <si>
    <t xml:space="preserve">Žiadateľ uvedie plánovaný počet osobomesiacov na úlohe projektu pracovného balíka pre konkrétnu osobu (Žiadateľ uvedie celé kladné číslo). </t>
  </si>
  <si>
    <t>% podiel úväzku osoby vyčlenený na pracovný balík</t>
  </si>
  <si>
    <t>Žiadateľ uvedie (v percentuálnom vyjadrení), aký podiel práce úväzku pracovníka je vyčlenený na úlohy, ktoré plní v konkrétnom pracovnom balíku. 
Príklad:
Zamestnanec (vedecko-výskumný pracovník) je zamestnaný u žiadateľa na plný pracovný úväzok (hlavný pracovný pomer).  Do projektu bude zapojený na 50% v pomere k hlavnému pracovnému pomeru. Žiadateľ plánuje zapojiť zamestnanca do dvoch pracovných balíkov počas obdobia 12 mesiacov. V prvom pracovnom balíku plánuje zapojenie zamestnanca na 20% (z jeho hlavného úväzku) a v druhom pracovnom balíku na 30% (z jeho hlavného úväzku). Žiadateľ ako budúci prijímateľ bude povinný preukázať zabezpečenie úloh na projekte dodatkom pracovnej zmluvy, z ktorého bude vyplývať využitie zamestnanca na 50% pracovného pomeru na účely projektu.</t>
  </si>
  <si>
    <t>Dlhodobý majetok Infrastructure (DM)</t>
  </si>
  <si>
    <t>Názov dlhodobého majetku (odpisovaný)</t>
  </si>
  <si>
    <r>
      <t>Žiadateľ uvedie</t>
    </r>
    <r>
      <rPr>
        <sz val="10"/>
        <rFont val="Calibri"/>
        <family val="2"/>
        <charset val="238"/>
        <scheme val="minor"/>
      </rPr>
      <t xml:space="preserve"> názov dlhodobého majetku, ktorý plánuje z projektu obstarať, prípadne názov už obstaraného dlhodobého majektu, ktorý plánuje v rámci projektu používať pre účely projektu a nárokovať si príslušnú výšku odpisov. Nárokovať odpisy je možné len v prípade zariadení, ktoré ešte neboli účtovne odpísané. </t>
    </r>
  </si>
  <si>
    <t>Dlhodobý majetok  (DM)</t>
  </si>
  <si>
    <r>
      <t>Žiadateľ priradí dlhodobému majetku (odpisovanému) pracovný balík, pričom postupuje jedným z nasledujúcich spôsobov:</t>
    </r>
    <r>
      <rPr>
        <i/>
        <u/>
        <sz val="10"/>
        <rFont val="Calibri"/>
        <family val="2"/>
        <charset val="238"/>
        <scheme val="minor"/>
      </rPr>
      <t xml:space="preserve">
Inštrukcie pre nepodniky:</t>
    </r>
    <r>
      <rPr>
        <sz val="10"/>
        <rFont val="Calibri"/>
        <family val="2"/>
        <charset val="238"/>
        <scheme val="minor"/>
      </rPr>
      <t xml:space="preserve">
 V prípade, že sa žiadateľ kategorizoval ako nepodnik a v rámci projektu investuje do výskumnej infraštruktúry, zaradí výdavky na jej obstaranie, resp. modernizáciu do jedného pracovného balíka (spravidla prvého, v rámci ktorého bude daná infraštruktúra využívaná). 
</t>
    </r>
    <r>
      <rPr>
        <i/>
        <sz val="10"/>
        <rFont val="Calibri"/>
        <family val="2"/>
        <charset val="238"/>
        <scheme val="minor"/>
      </rPr>
      <t xml:space="preserve">
</t>
    </r>
    <r>
      <rPr>
        <i/>
        <u/>
        <sz val="10"/>
        <rFont val="Calibri"/>
        <family val="2"/>
        <charset val="238"/>
        <scheme val="minor"/>
      </rPr>
      <t>Inštrukcie pre podniky realizujúce jeden typ výskumu:</t>
    </r>
    <r>
      <rPr>
        <sz val="10"/>
        <rFont val="Calibri"/>
        <family val="2"/>
        <charset val="238"/>
        <scheme val="minor"/>
      </rPr>
      <t xml:space="preserve">
V prípade, že sa žiadateľ kategorizoval ako podnik a v rámci projektu plánuje realizovať jeden typ výskumu, je potrebné, aby náklady na odpis obstarávaného majetku pre účely projektu, ako aj existujúceho majetku uvádzal do jedného pracovného balíka (spravidla prvého, v rámci ktorého bude daná infraštruktúra využívaná). 
</t>
    </r>
    <r>
      <rPr>
        <i/>
        <sz val="10"/>
        <rFont val="Calibri"/>
        <family val="2"/>
        <charset val="238"/>
        <scheme val="minor"/>
      </rPr>
      <t xml:space="preserve">
</t>
    </r>
    <r>
      <rPr>
        <i/>
        <u/>
        <sz val="10"/>
        <rFont val="Calibri"/>
        <family val="2"/>
        <charset val="238"/>
        <scheme val="minor"/>
      </rPr>
      <t>Inštrukcie pre podniky realizujúce viac ako jeden typ výskumu:</t>
    </r>
    <r>
      <rPr>
        <sz val="10"/>
        <rFont val="Calibri"/>
        <family val="2"/>
        <charset val="238"/>
        <scheme val="minor"/>
      </rPr>
      <t xml:space="preserve">
V prípade, že sa žiadateľ kategorizoval ako podnik a v rámci projektu plánuje realizovať viacero typov výskumu, je potrebné, aby náklady na odpis obstarávaného majetku  pre účely projektu, ako aj existujúceho majetku uvádzal samostatne v každom balíku, a v miere v akej sa v majetok v pracovnom balíku (z celkovej využitej kapacity infraštruktúry) plánuje využívať.</t>
    </r>
  </si>
  <si>
    <t>Zaradenie majetku</t>
  </si>
  <si>
    <t>Žiadateľ zaradí plánovaný dlhodobý majetok do kategórie v zozname v zmysle zákona o dani z príjmov.</t>
  </si>
  <si>
    <t>Počet kusov zariadení</t>
  </si>
  <si>
    <t xml:space="preserve">Žiadateľ uvedie počet kusov obstarávaného dlhodobého majetku, alebo počet kusov už obstaraného dlhodobého majektu, ktorý plánuje v rámci projektu používať pre účely projektu a nárokovať si príslušnú výšku odpisov. </t>
  </si>
  <si>
    <t>Obstarávacia cena bez DPH / 1 kus</t>
  </si>
  <si>
    <t>Žiadateľ uvedie v prípade:
a) infraštruktúry, resp. dlhodobého majetku, ktorý sa má obstarať - predpokladanú cenu alebo
b) existujúcej infraštruktúry, resp. dlhodobého majektu (týka sa len podnikov)  - obstarávaciu cenu
bez DPH/kus dlhodobého majektu, ktorý plánuje v rámci projektu využívať. Obstarávacia cena existujúceho dlhodobého majetku, ktorú bude v rámci projektu využívať nepodnik sa neuvádzajú, keďže nevstupujú do celkovej výšky oprávnených výdavkov. Žiadateľ takýto majetok identifikuje a uvádza spôsob jeho využita v rámci projektu v opise projektu.</t>
  </si>
  <si>
    <t>Odpisová skupina v zmysle zákona o dani z príjmov</t>
  </si>
  <si>
    <t>Žiadateľ zaradí plánovaný dlhodobý hmotný majetok do odpisovej skupiny v zmysle zákona o dani z príjmov. V prípade dlhodobého nehmotného majektu alebo v prípade, že je žiadateľom nepodnik, zvolí z preddefinovaného zoznamu "nerelevantné"."</t>
  </si>
  <si>
    <t>Miera využitia majetku na účely pracovného balíka (v %)</t>
  </si>
  <si>
    <r>
      <rPr>
        <i/>
        <u/>
        <sz val="10"/>
        <rFont val="Calibri"/>
        <family val="2"/>
        <charset val="238"/>
        <scheme val="minor"/>
      </rPr>
      <t xml:space="preserve">Inštrukcie pre nepodniky:
</t>
    </r>
    <r>
      <rPr>
        <sz val="10"/>
        <rFont val="Calibri"/>
        <family val="2"/>
        <charset val="238"/>
        <scheme val="minor"/>
      </rPr>
      <t>Žiadateľ uvedie plánovanú mieru využitia majetku na účely projektu vždy 100%.</t>
    </r>
    <r>
      <rPr>
        <i/>
        <u/>
        <sz val="10"/>
        <rFont val="Calibri"/>
        <family val="2"/>
        <charset val="238"/>
        <scheme val="minor"/>
      </rPr>
      <t xml:space="preserve">
Inštrukcie pre podniky realizujúce jeden typ výskumu:</t>
    </r>
    <r>
      <rPr>
        <sz val="10"/>
        <rFont val="Calibri"/>
        <family val="2"/>
        <charset val="238"/>
        <scheme val="minor"/>
      </rPr>
      <t xml:space="preserve">
Žiadateľ uvedie plánovanú mieru využitia majetku na účely projektu počas jeho realizácie.
</t>
    </r>
    <r>
      <rPr>
        <i/>
        <u/>
        <sz val="10"/>
        <rFont val="Calibri"/>
        <family val="2"/>
        <charset val="238"/>
        <scheme val="minor"/>
      </rPr>
      <t xml:space="preserve">Inštrukcie pre podniky realizujúce viac ako jeden typ výskumu:
</t>
    </r>
    <r>
      <rPr>
        <sz val="10"/>
        <rFont val="Calibri"/>
        <family val="2"/>
        <charset val="238"/>
        <scheme val="minor"/>
      </rPr>
      <t>Žiadateľ uvedie plánovanú mieru využitia majetku samostane ku každému pracovnému balíku, v ktorom bude majetok využívať. Miera využitia toho istého majetku v rámci viacerých pracovných balíkov v tom istom čase nemôže prekročiť celkovú mieru využitia 100%.</t>
    </r>
  </si>
  <si>
    <t>Plánovaný počet mesiacov odpisovania</t>
  </si>
  <si>
    <r>
      <rPr>
        <i/>
        <u/>
        <sz val="10"/>
        <rFont val="Calibri"/>
        <family val="2"/>
        <charset val="238"/>
        <scheme val="minor"/>
      </rPr>
      <t xml:space="preserve">Inštrukcie pre nepodniky:
</t>
    </r>
    <r>
      <rPr>
        <sz val="10"/>
        <rFont val="Calibri"/>
        <family val="2"/>
        <charset val="238"/>
        <scheme val="minor"/>
      </rPr>
      <t>Žiadateľ uvedie plánovaný počet mesiacov odpisovania vždy 1.</t>
    </r>
    <r>
      <rPr>
        <i/>
        <u/>
        <sz val="10"/>
        <rFont val="Calibri"/>
        <family val="2"/>
        <charset val="238"/>
        <scheme val="minor"/>
      </rPr>
      <t xml:space="preserve">
Inštrukcie pre podniky:</t>
    </r>
    <r>
      <rPr>
        <sz val="10"/>
        <rFont val="Calibri"/>
        <family val="2"/>
        <charset val="238"/>
        <scheme val="minor"/>
      </rPr>
      <t xml:space="preserve">
Žiadateľ uvedie plánovaný počet mesiacov odpisovania dlhodobého hmotného majetku pre účely projektu počas jeho realizácie. V prípade dlhodobého nehmotného majetku uvedie plánovaný počet mesiacov odpisovania vždy 1.
</t>
    </r>
    <r>
      <rPr>
        <i/>
        <u/>
        <sz val="10"/>
        <rFont val="Calibri"/>
        <family val="2"/>
        <charset val="238"/>
        <scheme val="minor"/>
      </rPr>
      <t xml:space="preserve">Inštrukcie pre podniky realizujúce viac ako jeden typ výskumu:
</t>
    </r>
    <r>
      <rPr>
        <sz val="10"/>
        <rFont val="Calibri"/>
        <family val="2"/>
        <charset val="238"/>
        <scheme val="minor"/>
      </rPr>
      <t>Žiadateľ uvedie plánovaný počet mesiacov odpisovania dlhodobého hmotného majetku samostane ku každému pracovnému balíku, v ktorom bude majetok využívať. Plánovaný počet mesiacov odpisovania dlhodobého hmotného majektu nemôže prekročiť počet mesiacov realizácie projektu, ani maximálnu dĺžku odpisovania podľa zaradenia majetku do odpisovej skupiny v zmysle zákona o daní z príjmov. V prípade dlhodobého nehmotného majetku uvedie plánovaný počet mesiacov odpisovania vždy 1.</t>
    </r>
  </si>
  <si>
    <t>Zdôvodnenie potreby infraštruktúry pre projekt</t>
  </si>
  <si>
    <t xml:space="preserve">Žiadateľ zdôvodní potrebu obstarania (využitia v prípade už obstaraného majektu) dlhodobého majetku pre účely projektu. </t>
  </si>
  <si>
    <t xml:space="preserve">Stav majetku </t>
  </si>
  <si>
    <t xml:space="preserve">Žiadateľ uvedie či dlhodobý majetok je existujúcim majetkom, alebo bude obstaraný počas realizácie projektu. </t>
  </si>
  <si>
    <t>Ostatné výdavky - bez OV a DM</t>
  </si>
  <si>
    <t>COV na skupinu výdavkov bez DPH</t>
  </si>
  <si>
    <t>Žiadateľ uvedie výšku celkových oprávnených výdavkov bez DPH uvedenej skupine výdavkov v plánovaných pracovných balíkoch.</t>
  </si>
  <si>
    <t>ÚDAJE O PROJEKTE - časť A - projekt</t>
  </si>
  <si>
    <t>Kód výzvy:</t>
  </si>
  <si>
    <t>09I01-03-V04</t>
  </si>
  <si>
    <t>Kód projektu:</t>
  </si>
  <si>
    <t>Komponent:</t>
  </si>
  <si>
    <t>9. Efektívnejšie riadenie a posilnenie financovania výskumu, vývoja a inovácií</t>
  </si>
  <si>
    <t>Investícia:</t>
  </si>
  <si>
    <t>1. Podpora medzinárodnej spolupráce a zapájania sa do projektov Horizont Európa a Európsky inovačný a technologický inštitút (EIT – European Institute of Innovation and Technology)</t>
  </si>
  <si>
    <t>Názov projektu:</t>
  </si>
  <si>
    <t>Akronym projektu:</t>
  </si>
  <si>
    <t>Predpokladaný dátum začiatku realizácie projektu (mesiac.rok):</t>
  </si>
  <si>
    <t>Predpokladaný dátum ukončenia realizácie projektu (mesiac.rok):</t>
  </si>
  <si>
    <t>Predpokladaný počet mesiacov trvania projektu</t>
  </si>
  <si>
    <t>Celkové oprávnené výdavky projektu bez DPH:</t>
  </si>
  <si>
    <t>Celkové oprávnené výdavky projektu na úhradu DPH:</t>
  </si>
  <si>
    <t>Žiadané prostriedky mechanizmu bez DPH za projekt:</t>
  </si>
  <si>
    <t>Žiadané prostriedky mechanizmu na úhradu DPH za projekt:</t>
  </si>
  <si>
    <t>Uveďte, akým spôsobom budú výsledky vo veľkej miere rozšírené (ak je predchádzajúca odpoveď "áno"):</t>
  </si>
  <si>
    <t>A.1 Údaje žiadateľa</t>
  </si>
  <si>
    <t>Obchodné meno/názov:</t>
  </si>
  <si>
    <t xml:space="preserve">Sektor podľa § 7 zákona o štátnej podpore výskumu a vývoja: </t>
  </si>
  <si>
    <t>Typ organizácie v ŽoPPM:</t>
  </si>
  <si>
    <t xml:space="preserve">Štátna pomoc: </t>
  </si>
  <si>
    <t>Právna forma:</t>
  </si>
  <si>
    <t>IČO:</t>
  </si>
  <si>
    <t>Platiteľ DPH:</t>
  </si>
  <si>
    <t>Výška paušálu na projekt</t>
  </si>
  <si>
    <t>Sídlo:</t>
  </si>
  <si>
    <t xml:space="preserve">Obec: </t>
  </si>
  <si>
    <t>Ulica a číslo:</t>
  </si>
  <si>
    <t>PSČ:</t>
  </si>
  <si>
    <t>titul, meno a priezvisko</t>
  </si>
  <si>
    <t>telefónne číslo</t>
  </si>
  <si>
    <t>e-mail</t>
  </si>
  <si>
    <t>zákon a konkrétne ustanovenie, z ktorého štatutárnemu orgánu vyplýva povinnosť bezúhonnosti</t>
  </si>
  <si>
    <t>Celkové oprávnené výdavky žiadateľa bez DPH:</t>
  </si>
  <si>
    <t>Celkové oprávnené výdavky žiadateľa na úhradu DPH:</t>
  </si>
  <si>
    <t>Žiadané prostriedky mechanizmu bez DPH žiadateľa:</t>
  </si>
  <si>
    <t>Žiadané prostriedky mechanizmu na úhradu DPH žiadateľa:</t>
  </si>
  <si>
    <t>A.1.2 Údaje o partneroch</t>
  </si>
  <si>
    <t>A.1.2.1 Údaje partnera 1</t>
  </si>
  <si>
    <t>Výška paušálu na projekt (max. 40%)</t>
  </si>
  <si>
    <t>Štatutárny orgán partnera 1</t>
  </si>
  <si>
    <t>Kontaktná osoba partnera 1</t>
  </si>
  <si>
    <t>Celkové oprávnené výdavky partnera 1 bez DPH:</t>
  </si>
  <si>
    <t>Celkové oprávnené výdavky partnera 1 na úhradu DPH:</t>
  </si>
  <si>
    <t>Žiadané prostriedky mechanizmu bez DPH partnera 1:</t>
  </si>
  <si>
    <t>Žiadané prostriedky mechanizmu na úhradu DPH partnera 1:</t>
  </si>
  <si>
    <t>A.1.2.2 Identifikácia partnera 2</t>
  </si>
  <si>
    <t>Štatutárny orgán partnera 2</t>
  </si>
  <si>
    <t>Kontaktná osoba partnera 2</t>
  </si>
  <si>
    <t>Celkové oprávnené výdavky partnera 2 bez DPH:</t>
  </si>
  <si>
    <t>Celkové oprávnené výdavky partnera 2 na úhradu DPH:</t>
  </si>
  <si>
    <t>Žiadané prostriedky mechanizmu bez DPH partnera 2:</t>
  </si>
  <si>
    <t>Žiadané prostriedky mechanizmu na úhradu DPH partnera 2:</t>
  </si>
  <si>
    <t>A.1.2.3 Identifikácia partnera 3</t>
  </si>
  <si>
    <t>Štatutárny orgán partnera 3</t>
  </si>
  <si>
    <t>Kontaktná osoba partnera 3</t>
  </si>
  <si>
    <t>Celkové oprávnené výdavky partnera 3 bez DPH:</t>
  </si>
  <si>
    <t>Celkové oprávnené výdavky partnera 3 na úhradu DPH:</t>
  </si>
  <si>
    <t>Žiadané prostriedky mechanizmu bez DPH partnera 3:</t>
  </si>
  <si>
    <t>Žiadané prostriedky mechanizmu na úhradu DPH partnera 3:</t>
  </si>
  <si>
    <t>A.1.2.4 Identifikácia partnera 4</t>
  </si>
  <si>
    <t>Štatutárny orgán partnera 4</t>
  </si>
  <si>
    <t>Kontaktná osoba partnera 4</t>
  </si>
  <si>
    <t>Celkové oprávnené výdavky partnera 4 bez DPH:</t>
  </si>
  <si>
    <t>Celkové oprávnené výdavky partnera 4 na úhradu DPH:</t>
  </si>
  <si>
    <t>Žiadané prostriedky mechanizmu bez DPH partnera 4:</t>
  </si>
  <si>
    <t>Žiadané prostriedky mechanizmu na úhradu DPH partnera 4:</t>
  </si>
  <si>
    <t>ÚDAJE O PROJEKTE - časť B</t>
  </si>
  <si>
    <t>B.1 Kľúčové slová k hodnoteniu ŽoPPM</t>
  </si>
  <si>
    <t>Žiadateľ v tejto kapitole uvedie kľúčové slová, ktoré čo najlepšie definujú oblasť vedy a zameranie Vášho projektu, ktorý má byť predmetom podpory. Uvedené kľúčové slová budú slúžiť na výber a priradenie odborných hodnotiteľov pre ŽoPPM, preto odporúčame uviesť čo najpresnejší výber z hľadiska zamerania Vášho projektu.</t>
  </si>
  <si>
    <t>Kľúčové slová z číselníka:</t>
  </si>
  <si>
    <t>Kľúčové slová voľné:</t>
  </si>
  <si>
    <t>B.2 Identifikácia projektu financovaného v programe Horizont 2020/Horizont Európa</t>
  </si>
  <si>
    <t>Typ výzvy:</t>
  </si>
  <si>
    <t>European Innovation Council (EIC)</t>
  </si>
  <si>
    <t>Rola žiadateľa:</t>
  </si>
  <si>
    <t>Stav projektu:</t>
  </si>
  <si>
    <t>Najnižší stupeň TRL projektu:</t>
  </si>
  <si>
    <t>Výška podpory v programe Horizont:</t>
  </si>
  <si>
    <t>Spĺňa projekt podmienky pre zvýšené intenzity pomoci pre subjekty financované v režime schémy pomoci?</t>
  </si>
  <si>
    <t>0značenie subjektu</t>
  </si>
  <si>
    <t>Subjekty</t>
  </si>
  <si>
    <t>Schéma štátnej pomoci</t>
  </si>
  <si>
    <t>Zaradenie subjektu</t>
  </si>
  <si>
    <t>Výška paušálu</t>
  </si>
  <si>
    <t>Poradové číslo</t>
  </si>
  <si>
    <t>Typ výskumu na balík</t>
  </si>
  <si>
    <t>Priradenie pracovných balíkov</t>
  </si>
  <si>
    <t>Subjekt podieľajúci sa na pracovnom balíku</t>
  </si>
  <si>
    <t>Typ výskumu subjektu</t>
  </si>
  <si>
    <t>Typ subjektu</t>
  </si>
  <si>
    <t>Intenzita príspevku</t>
  </si>
  <si>
    <t>Výška paušálu subjektu pracovného balíka (max. 7%)</t>
  </si>
  <si>
    <t>Personálna skladba</t>
  </si>
  <si>
    <t xml:space="preserve">Typ výskumu </t>
  </si>
  <si>
    <t>ČRP</t>
  </si>
  <si>
    <t>Suma jednotkového nákladu</t>
  </si>
  <si>
    <t>COV mzdové výdavky</t>
  </si>
  <si>
    <t>Výška podpory z prostriedkov mechanizmu</t>
  </si>
  <si>
    <t>COV paušálu</t>
  </si>
  <si>
    <t>Výška podpory na paušál</t>
  </si>
  <si>
    <t xml:space="preserve">Výška podpory na DPH z paušálu </t>
  </si>
  <si>
    <t/>
  </si>
  <si>
    <t>Dlhodobý majetok</t>
  </si>
  <si>
    <r>
      <t xml:space="preserve">Názov dlhodobého majetku (odpisovaný)
</t>
    </r>
    <r>
      <rPr>
        <b/>
        <sz val="10"/>
        <color rgb="FFFFFF00"/>
        <rFont val="Calibri"/>
        <family val="2"/>
        <charset val="238"/>
        <scheme val="minor"/>
      </rPr>
      <t>Infrastructure</t>
    </r>
  </si>
  <si>
    <r>
      <t xml:space="preserve">Kód pracovného balíka
</t>
    </r>
    <r>
      <rPr>
        <b/>
        <sz val="10"/>
        <color rgb="FFFFFF00"/>
        <rFont val="Calibri"/>
        <family val="2"/>
        <charset val="238"/>
      </rPr>
      <t xml:space="preserve">Code of WP </t>
    </r>
  </si>
  <si>
    <r>
      <t xml:space="preserve">Počet  kusov zariadení
</t>
    </r>
    <r>
      <rPr>
        <b/>
        <i/>
        <sz val="10"/>
        <color rgb="FFFFFF00"/>
        <rFont val="Calibri"/>
        <family val="2"/>
        <charset val="238"/>
      </rPr>
      <t>Number of items</t>
    </r>
  </si>
  <si>
    <r>
      <t xml:space="preserve">Obstarávacia cena bez DPH / 1 kus
</t>
    </r>
    <r>
      <rPr>
        <b/>
        <i/>
        <sz val="10"/>
        <color rgb="FFFFFF00"/>
        <rFont val="Calibri"/>
        <family val="2"/>
        <charset val="238"/>
        <scheme val="minor"/>
      </rPr>
      <t xml:space="preserve"> Unit cost (VAT excluded)</t>
    </r>
  </si>
  <si>
    <r>
      <t xml:space="preserve">Miera využitia majetku na účely pracovného balíka
(v %)
</t>
    </r>
    <r>
      <rPr>
        <b/>
        <i/>
        <sz val="10"/>
        <color rgb="FFFFFF00"/>
        <rFont val="Calibri"/>
        <family val="2"/>
        <charset val="238"/>
        <scheme val="minor"/>
      </rPr>
      <t>Rate of use of infrastructure for the WP</t>
    </r>
  </si>
  <si>
    <t>Maximálny počet mesiacov odpisovania</t>
  </si>
  <si>
    <t xml:space="preserve">Maximálna výška COV na majetok bez DPH za ČRP </t>
  </si>
  <si>
    <t>Maximálna výška COV na DPH za ČRP</t>
  </si>
  <si>
    <t>Maximálna výška podpory z prostriedkov mechanizmu na majetok bez DPH za ČRP</t>
  </si>
  <si>
    <t>Maximálna výška podpory z prostriedkov mechanizmu na DPH za ČRP</t>
  </si>
  <si>
    <r>
      <t xml:space="preserve">Zdôvodnenie potreby  infraštruktúry pre projekt
</t>
    </r>
    <r>
      <rPr>
        <b/>
        <i/>
        <sz val="10"/>
        <color rgb="FFFFFF00"/>
        <rFont val="Calibri"/>
        <family val="2"/>
        <charset val="238"/>
        <scheme val="minor"/>
      </rPr>
      <t>Justification of infrastructure for the project</t>
    </r>
  </si>
  <si>
    <r>
      <t xml:space="preserve">Stav majetku 
</t>
    </r>
    <r>
      <rPr>
        <b/>
        <i/>
        <sz val="10"/>
        <color rgb="FFFFFF00"/>
        <rFont val="Calibri"/>
        <family val="2"/>
        <charset val="238"/>
        <scheme val="minor"/>
      </rPr>
      <t>Infrastructure status</t>
    </r>
  </si>
  <si>
    <t>Ostatné výdavky - bez osobných výdavkov a dlhodobého majetku</t>
  </si>
  <si>
    <t>a</t>
  </si>
  <si>
    <t>Skupina výdavkov</t>
  </si>
  <si>
    <t>Výška podpory z prostriedkov mechanizmu bez DPH na skupinu výdavkov</t>
  </si>
  <si>
    <t>Výška COV na DPH na skupinu výdavkov</t>
  </si>
  <si>
    <t>Výška podpory z prostriedkov mechanizmu na DPH na skupinu výdavkov</t>
  </si>
  <si>
    <t>Zásoby</t>
  </si>
  <si>
    <t>Služby</t>
  </si>
  <si>
    <t>Ostatné výdavky</t>
  </si>
  <si>
    <r>
      <t xml:space="preserve">Názov projektu:
</t>
    </r>
    <r>
      <rPr>
        <b/>
        <i/>
        <sz val="10"/>
        <color theme="0"/>
        <rFont val="Calibri"/>
        <family val="2"/>
        <charset val="238"/>
        <scheme val="minor"/>
      </rPr>
      <t>Project title:</t>
    </r>
  </si>
  <si>
    <r>
      <t xml:space="preserve">Výška prostriedkov mechanizmu - projekt:
</t>
    </r>
    <r>
      <rPr>
        <b/>
        <i/>
        <sz val="10"/>
        <color theme="0"/>
        <rFont val="Calibri"/>
        <family val="2"/>
        <charset val="238"/>
        <scheme val="minor"/>
      </rPr>
      <t>Requested financial contribution:</t>
    </r>
  </si>
  <si>
    <r>
      <t xml:space="preserve">COV projekt:
</t>
    </r>
    <r>
      <rPr>
        <b/>
        <i/>
        <sz val="10"/>
        <color theme="0"/>
        <rFont val="Calibri"/>
        <family val="2"/>
        <charset val="238"/>
        <scheme val="minor"/>
      </rPr>
      <t>Total eligible costs:</t>
    </r>
  </si>
  <si>
    <r>
      <t xml:space="preserve">Akronym projektu:
</t>
    </r>
    <r>
      <rPr>
        <b/>
        <i/>
        <sz val="10"/>
        <color theme="0"/>
        <rFont val="Calibri"/>
        <family val="2"/>
        <charset val="238"/>
        <scheme val="minor"/>
      </rPr>
      <t>Acronym:</t>
    </r>
  </si>
  <si>
    <t>Výška podpory z prostriedkov mechanizmu na projekt bez DPH:
Requested financial contribution (VAT excluded):</t>
  </si>
  <si>
    <r>
      <t xml:space="preserve">COV bez DPH projektu:
</t>
    </r>
    <r>
      <rPr>
        <b/>
        <i/>
        <sz val="10"/>
        <color theme="0"/>
        <rFont val="Calibri"/>
        <family val="2"/>
        <charset val="238"/>
        <scheme val="minor"/>
      </rPr>
      <t>Total eligible costs (VAT excluded):</t>
    </r>
  </si>
  <si>
    <r>
      <t xml:space="preserve">Zvýšené intenzity pomoci pre subjekty financované v režime schémy pomoci:
</t>
    </r>
    <r>
      <rPr>
        <b/>
        <i/>
        <sz val="10"/>
        <color theme="0"/>
        <rFont val="Calibri"/>
        <family val="2"/>
        <charset val="238"/>
        <scheme val="minor"/>
      </rPr>
      <t>Increased aid intensities for entities financed under the state aid  regime:</t>
    </r>
  </si>
  <si>
    <r>
      <t xml:space="preserve">DPH z výšky podpory z prostriedkov mechanizmu na projekt:
</t>
    </r>
    <r>
      <rPr>
        <b/>
        <i/>
        <sz val="10"/>
        <color theme="0"/>
        <rFont val="Calibri"/>
        <family val="2"/>
        <charset val="238"/>
        <scheme val="minor"/>
      </rPr>
      <t>VAT amount of requested financial contribution:</t>
    </r>
  </si>
  <si>
    <r>
      <t xml:space="preserve">DPH z COV projektu:
</t>
    </r>
    <r>
      <rPr>
        <b/>
        <i/>
        <sz val="10"/>
        <color theme="0"/>
        <rFont val="Calibri"/>
        <family val="2"/>
        <charset val="238"/>
        <scheme val="minor"/>
      </rPr>
      <t>VAT amount from Total eligible costs:</t>
    </r>
  </si>
  <si>
    <r>
      <t xml:space="preserve">Pracovný balík:
</t>
    </r>
    <r>
      <rPr>
        <b/>
        <i/>
        <sz val="10"/>
        <color theme="0"/>
        <rFont val="Calibri"/>
        <family val="2"/>
        <charset val="238"/>
        <scheme val="minor"/>
      </rPr>
      <t>Work package:</t>
    </r>
  </si>
  <si>
    <r>
      <t xml:space="preserve">Typ výskumu: 
</t>
    </r>
    <r>
      <rPr>
        <b/>
        <i/>
        <sz val="10"/>
        <color theme="0"/>
        <rFont val="Calibri"/>
        <family val="2"/>
        <charset val="238"/>
        <scheme val="minor"/>
      </rPr>
      <t>Type of research:</t>
    </r>
  </si>
  <si>
    <r>
      <t xml:space="preserve">Intenzita príspevku:
</t>
    </r>
    <r>
      <rPr>
        <b/>
        <i/>
        <sz val="10"/>
        <color theme="0"/>
        <rFont val="Calibri"/>
        <family val="2"/>
        <charset val="238"/>
        <scheme val="minor"/>
      </rPr>
      <t>Aid intensity (funding rate):</t>
    </r>
  </si>
  <si>
    <r>
      <t xml:space="preserve">Celkové oprávnené výdavky  bez DPH (max.)
</t>
    </r>
    <r>
      <rPr>
        <b/>
        <i/>
        <sz val="10"/>
        <color theme="0"/>
        <rFont val="Calibri"/>
        <family val="2"/>
        <charset val="238"/>
        <scheme val="minor"/>
      </rPr>
      <t>Total eligible costs (VAT excluded)</t>
    </r>
  </si>
  <si>
    <r>
      <t xml:space="preserve">Celkové oprávnené výdavky na DPH (max.)
</t>
    </r>
    <r>
      <rPr>
        <b/>
        <i/>
        <sz val="10"/>
        <color theme="0"/>
        <rFont val="Calibri"/>
        <family val="2"/>
        <charset val="238"/>
        <scheme val="minor"/>
      </rPr>
      <t>Total eligible costs VAT included</t>
    </r>
  </si>
  <si>
    <r>
      <t xml:space="preserve">Výška podpory z prostriedkov mechanizmu bez DPH (max.)
</t>
    </r>
    <r>
      <rPr>
        <b/>
        <i/>
        <sz val="10"/>
        <color theme="0"/>
        <rFont val="Calibri"/>
        <family val="2"/>
        <charset val="238"/>
        <scheme val="minor"/>
      </rPr>
      <t>Requested financial contribution (VAT excluded)</t>
    </r>
  </si>
  <si>
    <r>
      <t xml:space="preserve">Výška podpory z prostriedkov mechanizmu na DPH (max.)
</t>
    </r>
    <r>
      <rPr>
        <b/>
        <i/>
        <sz val="10"/>
        <color theme="0"/>
        <rFont val="Calibri"/>
        <family val="2"/>
        <charset val="238"/>
        <scheme val="minor"/>
      </rPr>
      <t xml:space="preserve"> VAT amount - requested financial contribution</t>
    </r>
  </si>
  <si>
    <t>Výška podpory z prostriedkov mechanizmu na DPH</t>
  </si>
  <si>
    <r>
      <t xml:space="preserve">osobné výdavky (OV)
</t>
    </r>
    <r>
      <rPr>
        <b/>
        <i/>
        <sz val="10"/>
        <color theme="0"/>
        <rFont val="Calibri"/>
        <family val="2"/>
        <charset val="238"/>
        <scheme val="minor"/>
      </rPr>
      <t>personnel costs</t>
    </r>
  </si>
  <si>
    <r>
      <t xml:space="preserve">Nerelevantné
</t>
    </r>
    <r>
      <rPr>
        <b/>
        <sz val="10"/>
        <color rgb="FFFFFF00"/>
        <rFont val="Calibri"/>
        <family val="2"/>
        <charset val="238"/>
        <scheme val="minor"/>
      </rPr>
      <t>Irrelevant</t>
    </r>
  </si>
  <si>
    <r>
      <t xml:space="preserve">Kľúčový vedecko-výskumný pracovník
</t>
    </r>
    <r>
      <rPr>
        <b/>
        <i/>
        <sz val="10"/>
        <color theme="0"/>
        <rFont val="Calibri"/>
        <family val="2"/>
        <charset val="238"/>
        <scheme val="minor"/>
      </rPr>
      <t>Key researcher</t>
    </r>
  </si>
  <si>
    <r>
      <t xml:space="preserve">ostatní pracovníci
</t>
    </r>
    <r>
      <rPr>
        <b/>
        <i/>
        <sz val="10"/>
        <color theme="0"/>
        <rFont val="Calibri"/>
        <family val="2"/>
        <charset val="238"/>
        <scheme val="minor"/>
      </rPr>
      <t>other personnel</t>
    </r>
  </si>
  <si>
    <r>
      <t xml:space="preserve">paušál na nepriame výdavky
</t>
    </r>
    <r>
      <rPr>
        <b/>
        <i/>
        <sz val="10"/>
        <color theme="0"/>
        <rFont val="Calibri"/>
        <family val="2"/>
        <charset val="238"/>
        <scheme val="minor"/>
      </rPr>
      <t>flat rate indirect costs</t>
    </r>
  </si>
  <si>
    <t>dlhodobý majetok (DM)
infrastructure costs</t>
  </si>
  <si>
    <r>
      <t xml:space="preserve">hmotný
</t>
    </r>
    <r>
      <rPr>
        <b/>
        <i/>
        <sz val="10"/>
        <color theme="0"/>
        <rFont val="Calibri"/>
        <family val="2"/>
        <charset val="238"/>
        <scheme val="minor"/>
      </rPr>
      <t>tangible assets</t>
    </r>
  </si>
  <si>
    <r>
      <t xml:space="preserve">nehmotný
</t>
    </r>
    <r>
      <rPr>
        <b/>
        <i/>
        <sz val="10"/>
        <color theme="0"/>
        <rFont val="Calibri"/>
        <family val="2"/>
        <charset val="238"/>
        <scheme val="minor"/>
      </rPr>
      <t>intangible assets</t>
    </r>
  </si>
  <si>
    <t>finančný</t>
  </si>
  <si>
    <r>
      <t xml:space="preserve">ostatné výdavky bez OV a DM
</t>
    </r>
    <r>
      <rPr>
        <b/>
        <i/>
        <sz val="10"/>
        <color theme="0"/>
        <rFont val="Calibri"/>
        <family val="2"/>
        <charset val="238"/>
        <scheme val="minor"/>
      </rPr>
      <t>other direct costs (personnel and infrastructure costs excluded)</t>
    </r>
  </si>
  <si>
    <r>
      <t xml:space="preserve">zásoby
</t>
    </r>
    <r>
      <rPr>
        <b/>
        <i/>
        <sz val="10"/>
        <color theme="0"/>
        <rFont val="Calibri"/>
        <family val="2"/>
        <charset val="238"/>
        <scheme val="minor"/>
      </rPr>
      <t>supplies</t>
    </r>
  </si>
  <si>
    <r>
      <t xml:space="preserve">služby
</t>
    </r>
    <r>
      <rPr>
        <b/>
        <i/>
        <sz val="10"/>
        <color theme="0"/>
        <rFont val="Calibri"/>
        <family val="2"/>
        <charset val="238"/>
        <scheme val="minor"/>
      </rPr>
      <t>services</t>
    </r>
  </si>
  <si>
    <r>
      <t xml:space="preserve">ostatné výdavky 
</t>
    </r>
    <r>
      <rPr>
        <b/>
        <i/>
        <sz val="10"/>
        <color theme="0"/>
        <rFont val="Calibri"/>
        <family val="2"/>
        <charset val="238"/>
        <scheme val="minor"/>
      </rPr>
      <t>other expenses</t>
    </r>
    <r>
      <rPr>
        <b/>
        <sz val="10"/>
        <color theme="0"/>
        <rFont val="Calibri"/>
        <family val="2"/>
        <charset val="238"/>
        <scheme val="minor"/>
      </rPr>
      <t xml:space="preserve">
</t>
    </r>
  </si>
  <si>
    <r>
      <t xml:space="preserve">ostatné výdavky 
</t>
    </r>
    <r>
      <rPr>
        <b/>
        <i/>
        <sz val="10"/>
        <color theme="0"/>
        <rFont val="Calibri"/>
        <family val="2"/>
        <charset val="238"/>
        <scheme val="minor"/>
      </rPr>
      <t xml:space="preserve">other expenses
</t>
    </r>
  </si>
  <si>
    <r>
      <t>ostatné výdavky</t>
    </r>
    <r>
      <rPr>
        <b/>
        <i/>
        <sz val="10"/>
        <color theme="0"/>
        <rFont val="Calibri"/>
        <family val="2"/>
        <charset val="238"/>
        <scheme val="minor"/>
      </rPr>
      <t xml:space="preserve"> 
other expenses</t>
    </r>
    <r>
      <rPr>
        <b/>
        <sz val="10"/>
        <color theme="0"/>
        <rFont val="Calibri"/>
        <family val="2"/>
        <charset val="238"/>
        <scheme val="minor"/>
      </rPr>
      <t xml:space="preserve">
</t>
    </r>
  </si>
  <si>
    <t>ostatné výdavky other expenses
consumables</t>
  </si>
  <si>
    <t>Číselník kľúčových slov</t>
  </si>
  <si>
    <t xml:space="preserve">Chemistry </t>
  </si>
  <si>
    <t>Inorganic Chemistry</t>
  </si>
  <si>
    <t>Catalysis</t>
  </si>
  <si>
    <t xml:space="preserve">Coordination chemistry </t>
  </si>
  <si>
    <t>Inorganic and nuclear chemistry</t>
  </si>
  <si>
    <t xml:space="preserve">NMP Non-Metallic Materials &amp; basic processes </t>
  </si>
  <si>
    <t>Organometallic chemistry</t>
  </si>
  <si>
    <t>Radiation and nuclear chemistry</t>
  </si>
  <si>
    <t>Organic, Polymer and Molecular Chemistry</t>
  </si>
  <si>
    <t xml:space="preserve">Carbonhydrates </t>
  </si>
  <si>
    <t>Combinatorial chemistry</t>
  </si>
  <si>
    <t>Heterocyclic chemistry</t>
  </si>
  <si>
    <t>Macromolecular chemistry</t>
  </si>
  <si>
    <t xml:space="preserve">Molecular architecture and structure </t>
  </si>
  <si>
    <t>Molecular biology</t>
  </si>
  <si>
    <t>Molecular chemistry</t>
  </si>
  <si>
    <t>Natural product synthesis</t>
  </si>
  <si>
    <t>Organic chemistry</t>
  </si>
  <si>
    <t xml:space="preserve">Organic reaction mechanism </t>
  </si>
  <si>
    <t>Peptide chemistry</t>
  </si>
  <si>
    <t>Polymer chemistry</t>
  </si>
  <si>
    <t>Stereochemistry</t>
  </si>
  <si>
    <t xml:space="preserve">Supramolecular chemistry </t>
  </si>
  <si>
    <t>Synthetic Organic chemistry</t>
  </si>
  <si>
    <t>Physical and Analytical Chemistry</t>
  </si>
  <si>
    <t>Analytical chemistry</t>
  </si>
  <si>
    <t>Chemical instrumentation</t>
  </si>
  <si>
    <t>Chemical reactions: mechanisms, dynamics, kinetics and catalytic reactions</t>
  </si>
  <si>
    <t>Chemistry of condensed matter</t>
  </si>
  <si>
    <t xml:space="preserve">Chromatography </t>
  </si>
  <si>
    <t xml:space="preserve">Colloid chemistry </t>
  </si>
  <si>
    <t>Corrosion</t>
  </si>
  <si>
    <t>Crystallography and X-ray diffraction</t>
  </si>
  <si>
    <t>Electrochemistry, electrodialysis, microfluidics, sensors</t>
  </si>
  <si>
    <t>Forensic chemistry</t>
  </si>
  <si>
    <t>Heterogeneous catalysis</t>
  </si>
  <si>
    <t xml:space="preserve">Homogeneous catalysis </t>
  </si>
  <si>
    <t>Ionic liquids</t>
  </si>
  <si>
    <t>Mass Spectrometry</t>
  </si>
  <si>
    <t>Method development in chemistry</t>
  </si>
  <si>
    <t>Microscopy</t>
  </si>
  <si>
    <t>Molecular dynamics</t>
  </si>
  <si>
    <t>Molecular electronics</t>
  </si>
  <si>
    <t xml:space="preserve">Photocatalysis </t>
  </si>
  <si>
    <t>Photochemistry</t>
  </si>
  <si>
    <t>Physical chemistry</t>
  </si>
  <si>
    <t>Physical chemistry of biological systems</t>
  </si>
  <si>
    <t>Quantum Chemistry</t>
  </si>
  <si>
    <t>Spectroscopic and spectrometric techniques</t>
  </si>
  <si>
    <t>Structure and dynamics of disordered systems: soft matter (gels, colloids, liquid crystals, etc.), liquids, glasses, defects, etc.</t>
  </si>
  <si>
    <t>Surface chemistry</t>
  </si>
  <si>
    <t>Theoretical and computational chemistry</t>
  </si>
  <si>
    <t>Trace Analysis</t>
  </si>
  <si>
    <t>Applied and Industrial Chemistry</t>
  </si>
  <si>
    <t xml:space="preserve">Biochemistry </t>
  </si>
  <si>
    <t>Applied chemistry</t>
  </si>
  <si>
    <t>Biological chemistry</t>
  </si>
  <si>
    <t xml:space="preserve">Biomaterials, biomaterials synthesis </t>
  </si>
  <si>
    <t>Ceramics</t>
  </si>
  <si>
    <t>Coating and films</t>
  </si>
  <si>
    <t>Drinking water treatment</t>
  </si>
  <si>
    <t>Electrochemistry, batteries and fuel cells, electrolysis</t>
  </si>
  <si>
    <t>Environment chemistry</t>
  </si>
  <si>
    <t>Enzymology</t>
  </si>
  <si>
    <t>Food chemistry</t>
  </si>
  <si>
    <t>Fuel cell technology</t>
  </si>
  <si>
    <t xml:space="preserve">Graphene, 2D materials </t>
  </si>
  <si>
    <t>Hydrogen</t>
  </si>
  <si>
    <t>Industrial chemistry</t>
  </si>
  <si>
    <t>Intelligent materials, self-assembled materials</t>
  </si>
  <si>
    <t>Materials for sensors</t>
  </si>
  <si>
    <t>Medicinal chemistry</t>
  </si>
  <si>
    <t>Nanochemistry</t>
  </si>
  <si>
    <t>New materials: oxides, alloys, composite, organic-inorganic hybrid, nanoparticles</t>
  </si>
  <si>
    <t>Pharmaceutical chemistry</t>
  </si>
  <si>
    <t>Polymers and plastics</t>
  </si>
  <si>
    <t>Porous Materials</t>
  </si>
  <si>
    <t>Structural properties of materials</t>
  </si>
  <si>
    <t>Surface modification</t>
  </si>
  <si>
    <t>Thin films</t>
  </si>
  <si>
    <t>Toxicology</t>
  </si>
  <si>
    <t>Economic Sciences</t>
  </si>
  <si>
    <t>Economics</t>
  </si>
  <si>
    <t>Behavioural economics</t>
  </si>
  <si>
    <t>Big data</t>
  </si>
  <si>
    <t>Development, economic growth</t>
  </si>
  <si>
    <t>Econometrics, statistical methods</t>
  </si>
  <si>
    <t>Economic geography</t>
  </si>
  <si>
    <t xml:space="preserve">Economic history </t>
  </si>
  <si>
    <t>Industrial economics</t>
  </si>
  <si>
    <t>International trade</t>
  </si>
  <si>
    <t xml:space="preserve">Labour economics </t>
  </si>
  <si>
    <t>Macroeconomics</t>
  </si>
  <si>
    <t>Public economics</t>
  </si>
  <si>
    <t>Social economics</t>
  </si>
  <si>
    <t>Urban and regional economics</t>
  </si>
  <si>
    <t>Economic Development</t>
  </si>
  <si>
    <t xml:space="preserve">Competitiveness, innovation, research and development </t>
  </si>
  <si>
    <t>Economic development</t>
  </si>
  <si>
    <t>Economics of innovation</t>
  </si>
  <si>
    <t>Industrial clusters</t>
  </si>
  <si>
    <t>Natural resources and environmental economics</t>
  </si>
  <si>
    <t>Management</t>
  </si>
  <si>
    <t>Business governance</t>
  </si>
  <si>
    <t>Entrepreneurship</t>
  </si>
  <si>
    <t xml:space="preserve">Human resource management </t>
  </si>
  <si>
    <t>Innovation management</t>
  </si>
  <si>
    <t>Marketing strategy</t>
  </si>
  <si>
    <t>New industrial value chains</t>
  </si>
  <si>
    <t>Organization studies: theory &amp; strategy, industrial organization</t>
  </si>
  <si>
    <t>Startups</t>
  </si>
  <si>
    <t>Finance</t>
  </si>
  <si>
    <t>Accounting</t>
  </si>
  <si>
    <t>Banking, corporate finance, accounting</t>
  </si>
  <si>
    <t>Finance, banking, insurance</t>
  </si>
  <si>
    <t>Financial &amp; Investment management</t>
  </si>
  <si>
    <t xml:space="preserve">Financial markets, asset prices, international finance </t>
  </si>
  <si>
    <t>Venture capital</t>
  </si>
  <si>
    <t>Information Science and Engineering</t>
  </si>
  <si>
    <t>Computer science and informatics</t>
  </si>
  <si>
    <t>Algorithms, distributed, parallel and network algorithms, algorithmic game theory</t>
  </si>
  <si>
    <t>Artificial intelligence, intelligent systems, multi agent systems</t>
  </si>
  <si>
    <t>Augmented Reality</t>
  </si>
  <si>
    <t>Bioinformatics, biocomputing, and DNA and molecular computation</t>
  </si>
  <si>
    <t>Blockchain</t>
  </si>
  <si>
    <t>Cloud computing</t>
  </si>
  <si>
    <t>Cognitive science</t>
  </si>
  <si>
    <t>Complexity and cryptography, electronic security, privacy, biometrics</t>
  </si>
  <si>
    <t>Computer architecture, pervasive computing, ubiquitous computing</t>
  </si>
  <si>
    <t>Computer games</t>
  </si>
  <si>
    <t xml:space="preserve">Computer graphics, computer vision, multi media, computer games </t>
  </si>
  <si>
    <t>Computer science</t>
  </si>
  <si>
    <t>Computer hardware and architecture</t>
  </si>
  <si>
    <t xml:space="preserve">Data mining </t>
  </si>
  <si>
    <t>E-Commerce</t>
  </si>
  <si>
    <t>E-learning, user modelling, collaborative systems</t>
  </si>
  <si>
    <t>Embedded systems</t>
  </si>
  <si>
    <t>Extended reality</t>
  </si>
  <si>
    <t>Human computer interaction and interface, visualization and natural language processing</t>
  </si>
  <si>
    <t>Intelligent robotics, cybernetics</t>
  </si>
  <si>
    <t>Informatics</t>
  </si>
  <si>
    <t>Information security</t>
  </si>
  <si>
    <t>Internet of Things</t>
  </si>
  <si>
    <t xml:space="preserve">Internet and semantic web, database systems and libraries </t>
  </si>
  <si>
    <t>Machine learning, statistical data processing and applications using signal processing (e.g. speech, image, video)</t>
  </si>
  <si>
    <t>Multimedia</t>
  </si>
  <si>
    <t>Networks (communication networks, sensor networks, networks of robots, etc.)</t>
  </si>
  <si>
    <t xml:space="preserve">Numerical analysis, simulation, optimisation, modelling tools </t>
  </si>
  <si>
    <t>Ontologies, neural networks, genetic programming, fuzzy logic</t>
  </si>
  <si>
    <t>Quantum Technologies (e.g. computing and communication)</t>
  </si>
  <si>
    <t>Scientific computing and data processing</t>
  </si>
  <si>
    <t xml:space="preserve">Software engineering, operating systems, computer languages </t>
  </si>
  <si>
    <t>Theoretical computer science, formal methods</t>
  </si>
  <si>
    <t>Systems and Communication Engineering: Electrical, electronic, communication, optical and systems engineering</t>
  </si>
  <si>
    <t>Control engineering</t>
  </si>
  <si>
    <t>Diagnostic and implantable devices, environmental monitoring</t>
  </si>
  <si>
    <t>Electrical and electronic engineering: semiconductors, components, systems</t>
  </si>
  <si>
    <t>Electronics, photonics</t>
  </si>
  <si>
    <t>Human computer interaction</t>
  </si>
  <si>
    <t>Nanotechnology, nano-materials, nano engineering</t>
  </si>
  <si>
    <t xml:space="preserve">Optical engineering </t>
  </si>
  <si>
    <t>Signal processing</t>
  </si>
  <si>
    <t>Simulation engineering and modelling</t>
  </si>
  <si>
    <t>Systems engineering, sensorics, actorics, automation</t>
  </si>
  <si>
    <t>Wireless communications, communication, high frequency, mobile technology</t>
  </si>
  <si>
    <t>Products and Processes Engineering: Product design, process design and control, construction methods, civil engineering, energy processes, material engineering</t>
  </si>
  <si>
    <t>Aerospace engineering</t>
  </si>
  <si>
    <t>Architecture, smart buildings, smart cities, urban engineering</t>
  </si>
  <si>
    <t>Chemical engineering, technical chemistry</t>
  </si>
  <si>
    <t>Civil engineering</t>
  </si>
  <si>
    <t>Civil engineering, maritime/hydraulic engineering, geotechnics, waste treatment</t>
  </si>
  <si>
    <t>Computational engineering and computer aided design</t>
  </si>
  <si>
    <t>Energy collection, conversion and storage, renewable energy</t>
  </si>
  <si>
    <t>Energy systems, smart energy, smart grids, wireless energy transfer</t>
  </si>
  <si>
    <t>Environmental engineering and geotechnics</t>
  </si>
  <si>
    <t xml:space="preserve">Fluid mechanics, hydraulic-, turbo-, and piston engines </t>
  </si>
  <si>
    <t>Industrial bioengineering</t>
  </si>
  <si>
    <t xml:space="preserve">Industrial design (product design, ergonomics, man-machine interfaces, etc.) </t>
  </si>
  <si>
    <t>Lightweight construction, textile technology</t>
  </si>
  <si>
    <t xml:space="preserve">Maritime Engineering </t>
  </si>
  <si>
    <t>Materials engineering</t>
  </si>
  <si>
    <t>Mechanical and manufacturing engineering (shaping, mounting, joining, separation)</t>
  </si>
  <si>
    <t>Production technology, process engineering</t>
  </si>
  <si>
    <t xml:space="preserve">Sustainable design (for recycling, for environment, eco-design) </t>
  </si>
  <si>
    <t>Transport engineering, intelligent transport systems</t>
  </si>
  <si>
    <t>Environmental and Geosciences</t>
  </si>
  <si>
    <t>Environment and society</t>
  </si>
  <si>
    <t>Circular economy</t>
  </si>
  <si>
    <t>Environment</t>
  </si>
  <si>
    <t>Environmental health</t>
  </si>
  <si>
    <t xml:space="preserve">Environmental regulations and climate negotiations </t>
  </si>
  <si>
    <t>Environmental risk measurement</t>
  </si>
  <si>
    <t>Mobility and transportation</t>
  </si>
  <si>
    <t>Renewable energy sources</t>
  </si>
  <si>
    <t>Spatial and regional planning</t>
  </si>
  <si>
    <t>Sustainable development and nature protection</t>
  </si>
  <si>
    <t>Urbanization and urban planning, cities</t>
  </si>
  <si>
    <t>Earth system science</t>
  </si>
  <si>
    <t>Air and water pollution control</t>
  </si>
  <si>
    <t>Atmospheric chemistry, atmospheric composition, air pollution</t>
  </si>
  <si>
    <t>Biogeochemistry, biogeochemical cycles, environmental chemistry</t>
  </si>
  <si>
    <t>Climatology and climate change</t>
  </si>
  <si>
    <t>Coastal Engineering</t>
  </si>
  <si>
    <t>Cryosphere, dynamics of snow and ice cover, sea ice, permafrost and ice sheets</t>
  </si>
  <si>
    <t xml:space="preserve">Earth observations from space/remote sensing </t>
  </si>
  <si>
    <t xml:space="preserve">ENV Environmental Hazard Analysis </t>
  </si>
  <si>
    <t xml:space="preserve">Environment, Pollution &amp; Climate </t>
  </si>
  <si>
    <t>Environmental chemistry</t>
  </si>
  <si>
    <t>Geochemistry and geophysics</t>
  </si>
  <si>
    <t>Geology, tectonics, volcanology</t>
  </si>
  <si>
    <t>Seismology, geodynamics</t>
  </si>
  <si>
    <t>Oceanography</t>
  </si>
  <si>
    <t>Hydrology</t>
  </si>
  <si>
    <t>Meteorology, atmospheric physics and dynamics</t>
  </si>
  <si>
    <t>Mineralogy, petrology, igneous petrology, metamorphic petrology</t>
  </si>
  <si>
    <t>Natural resources exploration and exploitation</t>
  </si>
  <si>
    <t>Paleoclimatology, paleoecology</t>
  </si>
  <si>
    <t>Geomagnetism, palaeomagnetism</t>
  </si>
  <si>
    <t>Geohazards</t>
  </si>
  <si>
    <t>Physical geography</t>
  </si>
  <si>
    <t xml:space="preserve">Sedimentology, soil science, palaeontology, earth evolution </t>
  </si>
  <si>
    <t>Earth system modelling and interactions</t>
  </si>
  <si>
    <t>Planetary geology and geophysics</t>
  </si>
  <si>
    <t>Terrestrial ecology, land cover change</t>
  </si>
  <si>
    <t>Evolutionary, population and environmental biology</t>
  </si>
  <si>
    <t>Animal behaviour</t>
  </si>
  <si>
    <t>Biodiversity, comparative biology</t>
  </si>
  <si>
    <t xml:space="preserve">Biodiversity, conservation biology, conservation genetics </t>
  </si>
  <si>
    <t>Biogeography, macro-ecology</t>
  </si>
  <si>
    <t>Ecology</t>
  </si>
  <si>
    <t>Environmental biology</t>
  </si>
  <si>
    <t xml:space="preserve">Environmental toxicology at the population and ecosystems level </t>
  </si>
  <si>
    <t>Evolutionary biology</t>
  </si>
  <si>
    <t>Freshwater biology</t>
  </si>
  <si>
    <t>Marine biology</t>
  </si>
  <si>
    <t>Population biology, population dynamics, population genetics</t>
  </si>
  <si>
    <t>Species interactions (e.g. food-webs, symbiosis, parasitism, mutualism, bio- invasion)</t>
  </si>
  <si>
    <t>Systems evolution, biological adaptation, phylogenetics, systematics</t>
  </si>
  <si>
    <t>Applied Life Sciences and Non-Medical Biotechnology</t>
  </si>
  <si>
    <t>Agricultural waste</t>
  </si>
  <si>
    <t>Agriculture / Forestry / Rural Development</t>
  </si>
  <si>
    <t>Agriculture related to animal husbandry, dairying, livestock raising</t>
  </si>
  <si>
    <t>Agriculture related to crop production, applied plant biology</t>
  </si>
  <si>
    <t>Agriculture related to crop production, soil biology and cultivation, applied plant biology</t>
  </si>
  <si>
    <t>Agroindustry</t>
  </si>
  <si>
    <t xml:space="preserve">Applied biotechnology (non-medical), bioreactors, applied microbiology </t>
  </si>
  <si>
    <t>Aquaculture, fisheries</t>
  </si>
  <si>
    <t>Biohazards, biological containment, biosafety, biosecurity</t>
  </si>
  <si>
    <t>Biomimetics</t>
  </si>
  <si>
    <t>Environmental biotechnology, bioremediation, biodegradation</t>
  </si>
  <si>
    <t>Forestry, biomass production (e.g. for biofuels)</t>
  </si>
  <si>
    <t>Life Sciences</t>
  </si>
  <si>
    <t>Biological sciences</t>
  </si>
  <si>
    <t>Botany</t>
  </si>
  <si>
    <t>Zoology</t>
  </si>
  <si>
    <t>Mycology</t>
  </si>
  <si>
    <t>Ornithology</t>
  </si>
  <si>
    <t>Entomology</t>
  </si>
  <si>
    <t>Mammalian biology</t>
  </si>
  <si>
    <t>Limnology</t>
  </si>
  <si>
    <t>Biology-general</t>
  </si>
  <si>
    <t>Paleobiology</t>
  </si>
  <si>
    <t>Cryobiology</t>
  </si>
  <si>
    <t>Molecular and Structural Biology</t>
  </si>
  <si>
    <t>Biophysics (e.g. transport mechanisms, bioenergetics, fluorescence)</t>
  </si>
  <si>
    <t>Carbohydrate synthesis, modification and turnover</t>
  </si>
  <si>
    <t>DNA synthesis, modification, repair, recombination, degradation</t>
  </si>
  <si>
    <t>Lipid synthesis, modification and turnover</t>
  </si>
  <si>
    <t>Metabolism</t>
  </si>
  <si>
    <t>Molecular biology and interactions</t>
  </si>
  <si>
    <t>Protein synthesis, modification and turnover</t>
  </si>
  <si>
    <t xml:space="preserve">RNA synthesis, processing, modification and degradation </t>
  </si>
  <si>
    <t>Structural biology</t>
  </si>
  <si>
    <t>Genetics, Genomics, Bioinformatics and Systems Biology</t>
  </si>
  <si>
    <t>Applied genetic engineering, transgenic organisms, recombinant proteins, biosensors</t>
  </si>
  <si>
    <t>Bioinformatics</t>
  </si>
  <si>
    <t>Biological systems analysis, modelling and simulation</t>
  </si>
  <si>
    <t>Biostatistics</t>
  </si>
  <si>
    <t>Computational biology</t>
  </si>
  <si>
    <t xml:space="preserve">Epigenetics and gene regulation </t>
  </si>
  <si>
    <t>Genetics</t>
  </si>
  <si>
    <t>Genetic engineering</t>
  </si>
  <si>
    <t>Genetic epidemiology</t>
  </si>
  <si>
    <t>Genomics, comparative genomics, functional genomics</t>
  </si>
  <si>
    <t>Metabolomics</t>
  </si>
  <si>
    <t xml:space="preserve">Molecular genetics, reverse genetics and RNAi </t>
  </si>
  <si>
    <t>Pharmacogenomics</t>
  </si>
  <si>
    <t xml:space="preserve">Plant genetics </t>
  </si>
  <si>
    <t>Proteomics</t>
  </si>
  <si>
    <t>Quantitative genetics</t>
  </si>
  <si>
    <t>Systems biology</t>
  </si>
  <si>
    <t>Transcriptomics</t>
  </si>
  <si>
    <t>Cellular and Developmental Biology</t>
  </si>
  <si>
    <t>Animal-related development, development genetics, pattern formation and embryology</t>
  </si>
  <si>
    <t xml:space="preserve">Cell biology and molecular transport mechanisms </t>
  </si>
  <si>
    <t>Cell differentiation, physiology and dynamics</t>
  </si>
  <si>
    <t>Cell signalling and cellular interactions</t>
  </si>
  <si>
    <t>Development, developmental genetics, pattern formation and embryology in plants</t>
  </si>
  <si>
    <t>Developmental biology</t>
  </si>
  <si>
    <t xml:space="preserve">Morphology and functional imaging of cells </t>
  </si>
  <si>
    <t>Organelle biology</t>
  </si>
  <si>
    <t xml:space="preserve">Signal transduction </t>
  </si>
  <si>
    <t>Stem cell biology</t>
  </si>
  <si>
    <t>Physiology, Pathophysiology and Endocrinology</t>
  </si>
  <si>
    <t>Ageing</t>
  </si>
  <si>
    <t>Cancer and its biological basis</t>
  </si>
  <si>
    <t>Cardiovascular diseases</t>
  </si>
  <si>
    <t>Comparative physiology and pathophysiology</t>
  </si>
  <si>
    <t>Endocrinology</t>
  </si>
  <si>
    <t>Metabolism, biological basis of metabolism related disorders</t>
  </si>
  <si>
    <t>Organ physiology and pathophysiology</t>
  </si>
  <si>
    <t>Pathophysiology</t>
  </si>
  <si>
    <t>Physiology</t>
  </si>
  <si>
    <t>Rare diseases</t>
  </si>
  <si>
    <t>Technologies involving the manipulation of cells, tissues, organs or the whole organism (assisted reproduction)</t>
  </si>
  <si>
    <t>Neurosciences and neural disorders</t>
  </si>
  <si>
    <t xml:space="preserve">Behavioural neuroscience (e.g. sleep, consciousness, handedness) </t>
  </si>
  <si>
    <t>Developmental neurobiology</t>
  </si>
  <si>
    <t>Mechanisms of pain</t>
  </si>
  <si>
    <t xml:space="preserve">Molecular and cellular neuroscience </t>
  </si>
  <si>
    <t>Neuroanatomy and neurophysiology</t>
  </si>
  <si>
    <t>Neuroimaging and computational neuroscience</t>
  </si>
  <si>
    <t>Neurological disorders (e.g. Alzheimer's disease, Huntington's disease, Parkinson's disease)</t>
  </si>
  <si>
    <t>Neuroscience</t>
  </si>
  <si>
    <t xml:space="preserve">Poisoning </t>
  </si>
  <si>
    <t>Psychiatric disorders</t>
  </si>
  <si>
    <t>Sensory systems (e.g. visual system, auditory system)</t>
  </si>
  <si>
    <t>Immunity and infection</t>
  </si>
  <si>
    <t>Adaptive immunity</t>
  </si>
  <si>
    <t>Anticancer therapy</t>
  </si>
  <si>
    <t>Bacteriology</t>
  </si>
  <si>
    <t>Biological basis of immunity related disorders (e.g. autoimmunity)</t>
  </si>
  <si>
    <t>Immunity</t>
  </si>
  <si>
    <t>Immunogenetics</t>
  </si>
  <si>
    <t>Immunological memory and tolerance</t>
  </si>
  <si>
    <t>Immunosignalling</t>
  </si>
  <si>
    <t>Infection</t>
  </si>
  <si>
    <t>Innate immunity and inflammation</t>
  </si>
  <si>
    <t>Microbiology</t>
  </si>
  <si>
    <t>Parasitology</t>
  </si>
  <si>
    <t>Phagocytosis and cellular immunity</t>
  </si>
  <si>
    <t>Prevention and treatment of infection by pathogens (e.g. vaccination, antibiotics, fungicide)</t>
  </si>
  <si>
    <t xml:space="preserve">Veterinary medicine and infectious diseases in animals </t>
  </si>
  <si>
    <t>Virology</t>
  </si>
  <si>
    <t>Diagnostic tools, therapies and public health</t>
  </si>
  <si>
    <t>Biophotonics, Imaging, image and data processing</t>
  </si>
  <si>
    <t>Bioremediation, diagnostic biotechnologies (DNA chips and biosensing devices) in environmental management</t>
  </si>
  <si>
    <t>Diagnostic tools</t>
  </si>
  <si>
    <t>Drug development, clinical phases</t>
  </si>
  <si>
    <t xml:space="preserve">Environment and health risks, occupational medicine </t>
  </si>
  <si>
    <t>Gene therapy, cell therapy, regenerative medicine</t>
  </si>
  <si>
    <t>Health services, health care research</t>
  </si>
  <si>
    <t xml:space="preserve">Medical engineering and technology </t>
  </si>
  <si>
    <t>Personalised medicine</t>
  </si>
  <si>
    <t>Pharmacology, pharmacogenomics, drug discovery and design, drug therapy</t>
  </si>
  <si>
    <t>Public health and epidemiology</t>
  </si>
  <si>
    <t>Radiation therapy</t>
  </si>
  <si>
    <t>Tissue engineering</t>
  </si>
  <si>
    <t>Vaccines</t>
  </si>
  <si>
    <t>Clinical medicine</t>
  </si>
  <si>
    <t xml:space="preserve">Andrology </t>
  </si>
  <si>
    <t>Obstetrics and gynaecology</t>
  </si>
  <si>
    <t>Paediatrics</t>
  </si>
  <si>
    <t>Cardiac and Cardiovascular systems</t>
  </si>
  <si>
    <t>Peripheral vascular disease</t>
  </si>
  <si>
    <t>Hematology</t>
  </si>
  <si>
    <t>Respiratory systems</t>
  </si>
  <si>
    <t>Critical care medicine and Emergency medicine</t>
  </si>
  <si>
    <t>Anaesthesiology</t>
  </si>
  <si>
    <t>Orthopaedics</t>
  </si>
  <si>
    <t>Surgery</t>
  </si>
  <si>
    <t>Radiology, nuclear medicine and medical imaging</t>
  </si>
  <si>
    <t>Transplantation</t>
  </si>
  <si>
    <t>Dentistry, oral surgery and medicine</t>
  </si>
  <si>
    <t>Dermatology and venereal diseases</t>
  </si>
  <si>
    <t>Allergy</t>
  </si>
  <si>
    <t>Rheumatology</t>
  </si>
  <si>
    <t>Endocrinology and metabolism (including diabetes, hormones)</t>
  </si>
  <si>
    <t>Gastroenterology and hepatology</t>
  </si>
  <si>
    <t>Urology and nephrology</t>
  </si>
  <si>
    <t>Oncology</t>
  </si>
  <si>
    <t>Ophthalmology</t>
  </si>
  <si>
    <t>Otorhinolaryngology</t>
  </si>
  <si>
    <t>Psychiatry</t>
  </si>
  <si>
    <t>Clinical neurology</t>
  </si>
  <si>
    <t>Geriatrics and gerontology</t>
  </si>
  <si>
    <t>General and internal medicine</t>
  </si>
  <si>
    <t>Other clinical medicine subjects</t>
  </si>
  <si>
    <t>Integrative and complementary medicine (alternative practice systems)</t>
  </si>
  <si>
    <t>Other medical and health sciences</t>
  </si>
  <si>
    <t>Nursing, nutrition, dietetics</t>
  </si>
  <si>
    <t>Tropical medicine</t>
  </si>
  <si>
    <t>Sport and fitness science</t>
  </si>
  <si>
    <t>Palliative medicine</t>
  </si>
  <si>
    <t>Social biomedical sciences (includes family planning, sexual health, psycho-oncology, political and social effects of biomedical research)</t>
  </si>
  <si>
    <t>Medical ethics</t>
  </si>
  <si>
    <t>Substance abuse</t>
  </si>
  <si>
    <t>Forensic science</t>
  </si>
  <si>
    <t>Digital medicine, e-medicine, medical applications of artificial intelligence</t>
  </si>
  <si>
    <t>Other medical sciences</t>
  </si>
  <si>
    <t xml:space="preserve">Mathematics </t>
  </si>
  <si>
    <t>Mathematics</t>
  </si>
  <si>
    <t>Algebra</t>
  </si>
  <si>
    <t xml:space="preserve">Algebraic and complex geometry </t>
  </si>
  <si>
    <t>Lie groups, Lie algebras</t>
  </si>
  <si>
    <t>Algorithms and complexity</t>
  </si>
  <si>
    <t>Discrete mathematics and combinatorics</t>
  </si>
  <si>
    <t>Geometry</t>
  </si>
  <si>
    <t>Logic and foundations</t>
  </si>
  <si>
    <t>Number theory</t>
  </si>
  <si>
    <t>ODE and dynamical systems</t>
  </si>
  <si>
    <t xml:space="preserve">Operator algebras and functional analysis </t>
  </si>
  <si>
    <t>Probability</t>
  </si>
  <si>
    <t>Theoretical aspects of partial differential equations</t>
  </si>
  <si>
    <t>Topology</t>
  </si>
  <si>
    <t>Applied Mathematics</t>
  </si>
  <si>
    <t xml:space="preserve">Application of mathematics in sciences </t>
  </si>
  <si>
    <t>Application of mathematics in industry and society</t>
  </si>
  <si>
    <t xml:space="preserve">Mathematical aspects of Computer Science </t>
  </si>
  <si>
    <t>Mathematical physics</t>
  </si>
  <si>
    <t>Numerical analysis and scientific computing</t>
  </si>
  <si>
    <t xml:space="preserve">Scientific computing, simulation and modelling tools </t>
  </si>
  <si>
    <t>Statistics</t>
  </si>
  <si>
    <t>Physics</t>
  </si>
  <si>
    <t>Particle and Nuclear Physics</t>
  </si>
  <si>
    <t>Fundamental interactions and fields</t>
  </si>
  <si>
    <t>Nuclear physics</t>
  </si>
  <si>
    <t xml:space="preserve">Observational astronomy: cosmic rays, neutrinos, and other particles </t>
  </si>
  <si>
    <t>Particle physics</t>
  </si>
  <si>
    <t>Particles and fields physics</t>
  </si>
  <si>
    <t>Atomic and molecular physics, optics</t>
  </si>
  <si>
    <t xml:space="preserve">Atomic, molecular physics </t>
  </si>
  <si>
    <t>Chemical physics</t>
  </si>
  <si>
    <t>Lasers, ultra-short lasers and laser physics</t>
  </si>
  <si>
    <t>Metrology and measurement</t>
  </si>
  <si>
    <t>Nonlinear optics</t>
  </si>
  <si>
    <t>Optics (including laser optics and quantum optics)</t>
  </si>
  <si>
    <t>Optics, non-linear optics and nano-optics</t>
  </si>
  <si>
    <t>Photonics</t>
  </si>
  <si>
    <t>Quantum optics and quantum information</t>
  </si>
  <si>
    <t>Statistical physics (gases)</t>
  </si>
  <si>
    <t>Ultra-cold atoms and molecules</t>
  </si>
  <si>
    <t>Wave Interaction and Propagation</t>
  </si>
  <si>
    <t>Condensed matter physics</t>
  </si>
  <si>
    <t>Condensed matter physics (including formerly solid state physics, superconductivity)</t>
  </si>
  <si>
    <t>Electronic properties of materials, surfaces, interfaces, nanostructures, etc.</t>
  </si>
  <si>
    <t>Fluid dynamics</t>
  </si>
  <si>
    <t>Gas and plasma physics</t>
  </si>
  <si>
    <t>Magnetism and strongly correlated systems</t>
  </si>
  <si>
    <t xml:space="preserve">Mechanical and acoustical properties of condensed matter, Lattice dynamics </t>
  </si>
  <si>
    <t>Mesoscopic physics</t>
  </si>
  <si>
    <t>Nanophysics: nanoelectronics, nanophotonics, nanomagnetism, nanoelectromechanics, etc.</t>
  </si>
  <si>
    <t>Phase transitions, phase equilibria</t>
  </si>
  <si>
    <t>Semiconductors and insulators: material growth, physical properties</t>
  </si>
  <si>
    <t>Soft condensed matter</t>
  </si>
  <si>
    <t>Spintronics</t>
  </si>
  <si>
    <t>Statistical physics (condensed matter)</t>
  </si>
  <si>
    <t xml:space="preserve">Structure of solids and liquids </t>
  </si>
  <si>
    <t>Superconductivity</t>
  </si>
  <si>
    <t xml:space="preserve">Superfluids </t>
  </si>
  <si>
    <t>Surface Physics</t>
  </si>
  <si>
    <t>Thermal properties of condensed matter</t>
  </si>
  <si>
    <t>Transport properties of condensed matter</t>
  </si>
  <si>
    <t>Astrophysics, Cosmology, Space science</t>
  </si>
  <si>
    <t>Astrobiology</t>
  </si>
  <si>
    <t>Astrochemistry</t>
  </si>
  <si>
    <t>Astrophysics</t>
  </si>
  <si>
    <t>Clusters of galaxies and large scale structures</t>
  </si>
  <si>
    <t>Cosmology</t>
  </si>
  <si>
    <t xml:space="preserve">Dark matter, dark energy </t>
  </si>
  <si>
    <t>Exoplanets</t>
  </si>
  <si>
    <t>Formation and evolution of galaxies</t>
  </si>
  <si>
    <t>Formation of stars and planets</t>
  </si>
  <si>
    <t>Gravitational astronomy</t>
  </si>
  <si>
    <t>High energy and particles astronomy - X-rays, cosmic rays, gamma rays, neutrinos</t>
  </si>
  <si>
    <t>Instrumentation - telescopes, detectors and techniques</t>
  </si>
  <si>
    <t>Interstellar medium</t>
  </si>
  <si>
    <t>Nuclear astrophysics</t>
  </si>
  <si>
    <t>Observational astronomy: radio</t>
  </si>
  <si>
    <t>Relativistic astrophysics</t>
  </si>
  <si>
    <t xml:space="preserve">Solar and interplanetary physics </t>
  </si>
  <si>
    <t>Solar physics</t>
  </si>
  <si>
    <t>Space science</t>
  </si>
  <si>
    <t>Space weather</t>
  </si>
  <si>
    <t>Stellar systems: multiple stars, clusters, and associations</t>
  </si>
  <si>
    <t>Applied physics</t>
  </si>
  <si>
    <t xml:space="preserve">Acoustics  </t>
  </si>
  <si>
    <t>Communication Systems</t>
  </si>
  <si>
    <t>Computational modelling</t>
  </si>
  <si>
    <t>Geophysics</t>
  </si>
  <si>
    <t>Lasers and laser optics</t>
  </si>
  <si>
    <t xml:space="preserve">Macroscopic quantum phenomena: superconductivity, superfluidity, etc. </t>
  </si>
  <si>
    <t>Medical physics</t>
  </si>
  <si>
    <t xml:space="preserve">Optical engineering, photonics, lasers </t>
  </si>
  <si>
    <t>Optoelectronics</t>
  </si>
  <si>
    <t xml:space="preserve">Photonic integration, photonic integrated circuits </t>
  </si>
  <si>
    <t>Photovoltaics</t>
  </si>
  <si>
    <t>Plasmonics and metamaterials</t>
  </si>
  <si>
    <t>Solid state materials</t>
  </si>
  <si>
    <t>Statistical physics: phase transitions, noise and fluctuations, models of complex systems, etc.</t>
  </si>
  <si>
    <t xml:space="preserve">Social Sciences and Humanities </t>
  </si>
  <si>
    <t>Sociology, social anthropology</t>
  </si>
  <si>
    <t>Ageing, work, social policies</t>
  </si>
  <si>
    <t>Demography</t>
  </si>
  <si>
    <t>Ethnography</t>
  </si>
  <si>
    <t>Globalisation</t>
  </si>
  <si>
    <t>Globalisation, migration, interethnic relations</t>
  </si>
  <si>
    <t>Households, family and fertility</t>
  </si>
  <si>
    <t>Integration of refugees and migrants</t>
  </si>
  <si>
    <t>Kinship, cultural dimensions of classification and cognition, identity</t>
  </si>
  <si>
    <t>Myth, ritual, symbolic representations, religious studies</t>
  </si>
  <si>
    <t>Rural development studies</t>
  </si>
  <si>
    <t>Social anthropology</t>
  </si>
  <si>
    <t xml:space="preserve">Social and behavioural science </t>
  </si>
  <si>
    <t>Social Inclusion</t>
  </si>
  <si>
    <t>Social policies, work and welfare</t>
  </si>
  <si>
    <t>Social structure, inequalities, social mobility, interethnic relations</t>
  </si>
  <si>
    <t>Sociology</t>
  </si>
  <si>
    <t xml:space="preserve">Transformation of societies, democratization, social movements </t>
  </si>
  <si>
    <t>Urban studies, regional studies</t>
  </si>
  <si>
    <t>Women and gender studies</t>
  </si>
  <si>
    <t>Youth policy</t>
  </si>
  <si>
    <t>Political science</t>
  </si>
  <si>
    <t>Collective Awareness</t>
  </si>
  <si>
    <t xml:space="preserve">EU International Relations and Diplomacy Studies </t>
  </si>
  <si>
    <t>EU research policy /Research policies in the EU</t>
  </si>
  <si>
    <t>Geopolitics</t>
  </si>
  <si>
    <t>Human and social geography</t>
  </si>
  <si>
    <t>Migration</t>
  </si>
  <si>
    <t>Non-discrimination</t>
  </si>
  <si>
    <t>Peace and conflict studies</t>
  </si>
  <si>
    <t xml:space="preserve">Political economy, institutional economics, law and economics </t>
  </si>
  <si>
    <t>Political systems and institutions, governance</t>
  </si>
  <si>
    <t xml:space="preserve">Political theory </t>
  </si>
  <si>
    <t>Public administration</t>
  </si>
  <si>
    <t>Violence, conflict and conflict resolution</t>
  </si>
  <si>
    <t>Law</t>
  </si>
  <si>
    <t xml:space="preserve">Civil law, commercial law </t>
  </si>
  <si>
    <t>Criminal law</t>
  </si>
  <si>
    <t>Data protection</t>
  </si>
  <si>
    <t>Global and transnational governance, international law, human rights</t>
  </si>
  <si>
    <t>Health law rights</t>
  </si>
  <si>
    <t>Intellectual property rights</t>
  </si>
  <si>
    <t>International private law</t>
  </si>
  <si>
    <t>Legal studies, constitutions, comparative law</t>
  </si>
  <si>
    <t>Legal systems, constitutions, foundations of law</t>
  </si>
  <si>
    <t>Private, public and social law</t>
  </si>
  <si>
    <t>Criminology</t>
  </si>
  <si>
    <t>Penology</t>
  </si>
  <si>
    <t>Communication</t>
  </si>
  <si>
    <t xml:space="preserve">Communication </t>
  </si>
  <si>
    <t xml:space="preserve">Communication networks, media, information society </t>
  </si>
  <si>
    <t>Crisis management</t>
  </si>
  <si>
    <t>Digital Social Innovation</t>
  </si>
  <si>
    <t xml:space="preserve">Media and socio-cultural communication </t>
  </si>
  <si>
    <t>Social Media</t>
  </si>
  <si>
    <t>Social studies of science and technology</t>
  </si>
  <si>
    <t>Cognition, psychology, linguistics</t>
  </si>
  <si>
    <t>Cognition (e.g. learning, memory, emotions, speech)</t>
  </si>
  <si>
    <t xml:space="preserve">Psychology </t>
  </si>
  <si>
    <t>Developmental psychology</t>
  </si>
  <si>
    <t>Ergonomic and Human factors</t>
  </si>
  <si>
    <t xml:space="preserve">Evolution of mind and cognitive functions, animal communication </t>
  </si>
  <si>
    <t>Fatigue and stress observation, analysis and coping</t>
  </si>
  <si>
    <t xml:space="preserve">Formal, cognitive, functional and computational linguistics </t>
  </si>
  <si>
    <t>Human life-span development</t>
  </si>
  <si>
    <t>Neuropsychology and cognitive psychology</t>
  </si>
  <si>
    <t>Psycholinguistics and neurolinguistics: acquisition and knowledge of language, language pathologies</t>
  </si>
  <si>
    <t>Social psychology</t>
  </si>
  <si>
    <t>Typological, historical and comparative linguistics</t>
  </si>
  <si>
    <t>Use of language: pragmatics, sociolinguistics, discourse analysis, second language teaching and learning, lexicography, terminology</t>
  </si>
  <si>
    <t>Philosophy</t>
  </si>
  <si>
    <t xml:space="preserve">Epistemology, logic, philosophy of science </t>
  </si>
  <si>
    <t>Ethics and morality, bioethics</t>
  </si>
  <si>
    <t>History of philosophy</t>
  </si>
  <si>
    <t>Philosophy of mind, epistemology and logic</t>
  </si>
  <si>
    <t>Philosophy, Ethics, Religion, Teology</t>
  </si>
  <si>
    <t>Education</t>
  </si>
  <si>
    <t>Educational psychology</t>
  </si>
  <si>
    <t xml:space="preserve">Life long learning </t>
  </si>
  <si>
    <t>Pedagogy</t>
  </si>
  <si>
    <t>Literature, arts, music, cultural and comparative studies</t>
  </si>
  <si>
    <r>
      <t xml:space="preserve">Arts (arts, history of arts, performing arts, music)  
</t>
    </r>
    <r>
      <rPr>
        <sz val="12"/>
        <rFont val="Arial"/>
        <family val="2"/>
      </rPr>
      <t/>
    </r>
  </si>
  <si>
    <t>Classics, ancient Greek and Latin literature and art</t>
  </si>
  <si>
    <t>Comparative literature</t>
  </si>
  <si>
    <t>Cultural memory, intangible cultural heritage</t>
  </si>
  <si>
    <t>Cultural studies, cultural diversity</t>
  </si>
  <si>
    <t>Design</t>
  </si>
  <si>
    <t>Fashion design</t>
  </si>
  <si>
    <t>General literature studies</t>
  </si>
  <si>
    <t>History of art and architecture</t>
  </si>
  <si>
    <t>History of literature</t>
  </si>
  <si>
    <t>Libraries and archives</t>
  </si>
  <si>
    <t>Library science</t>
  </si>
  <si>
    <t>Literature</t>
  </si>
  <si>
    <t xml:space="preserve">Literary theory and comparative literature, literary styles </t>
  </si>
  <si>
    <t>Museums and exhibitions</t>
  </si>
  <si>
    <t>Theater science</t>
  </si>
  <si>
    <t>Music and musicology, history of music</t>
  </si>
  <si>
    <t>Studies on Film, Radio and Television</t>
  </si>
  <si>
    <t>Textual philology, palaeography and epigraphy</t>
  </si>
  <si>
    <t>Archaeology, history and memory</t>
  </si>
  <si>
    <t xml:space="preserve">Ancient history </t>
  </si>
  <si>
    <t>Archaeology</t>
  </si>
  <si>
    <t>Archaeology, archaeometry, landscape archaeology</t>
  </si>
  <si>
    <t>Collective memories, identities, lieux de mémoire, oral history</t>
  </si>
  <si>
    <t>Cultural heritage, cultural memory</t>
  </si>
  <si>
    <t>Cultural history, history of collective identities and memories</t>
  </si>
  <si>
    <t>Diplomatics</t>
  </si>
  <si>
    <t>Egyptology</t>
  </si>
  <si>
    <t>Gender history</t>
  </si>
  <si>
    <t xml:space="preserve">Historiography, theory and methods of history </t>
  </si>
  <si>
    <t>History</t>
  </si>
  <si>
    <t>History of archaeology</t>
  </si>
  <si>
    <t>History of ideas, intellectual history, history of science, techniques and technologies</t>
  </si>
  <si>
    <t>Medieval history</t>
  </si>
  <si>
    <t>Military history</t>
  </si>
  <si>
    <t>Modern and contemporary history</t>
  </si>
  <si>
    <t xml:space="preserve">Numismatics, epigraphy </t>
  </si>
  <si>
    <t>Prehistory and protohistory</t>
  </si>
  <si>
    <t>Social, economic, cultural and political history</t>
  </si>
  <si>
    <t>typ výskumu</t>
  </si>
  <si>
    <t>PodnikPB</t>
  </si>
  <si>
    <t>NepodnikPB</t>
  </si>
  <si>
    <t>Nezávislý výskum</t>
  </si>
  <si>
    <t>NV</t>
  </si>
  <si>
    <t>Nezávislý_výskum</t>
  </si>
  <si>
    <t>Základný výskum</t>
  </si>
  <si>
    <t>predstavuje štátnu pomoc</t>
  </si>
  <si>
    <t>úlohy na projekte</t>
  </si>
  <si>
    <t>limity úloh na projekte</t>
  </si>
  <si>
    <t>ZV</t>
  </si>
  <si>
    <t>Základný_výskum</t>
  </si>
  <si>
    <t>Priemyselný výskum</t>
  </si>
  <si>
    <t>nepredstavuje štátnu pomoc</t>
  </si>
  <si>
    <t>Hlavný riešiteľ</t>
  </si>
  <si>
    <t>PV</t>
  </si>
  <si>
    <t>Priemyselný_výskum</t>
  </si>
  <si>
    <t>Experimentálny vývoj</t>
  </si>
  <si>
    <t>Kľúčový vedecko-výskumný pracovník</t>
  </si>
  <si>
    <t>EV</t>
  </si>
  <si>
    <t>Vedecko-výskumný pracovník</t>
  </si>
  <si>
    <t>Základný výskum/nezávislý výskum</t>
  </si>
  <si>
    <t xml:space="preserve">Technickí a iní pomocní pracovníci </t>
  </si>
  <si>
    <t>Priemyslený výskum/nezávislý výskum</t>
  </si>
  <si>
    <t>Projektový manažér/Finančný manažér</t>
  </si>
  <si>
    <t>áno</t>
  </si>
  <si>
    <t>nie</t>
  </si>
  <si>
    <t xml:space="preserve">zvýšená intenzita </t>
  </si>
  <si>
    <t>typ organizácie</t>
  </si>
  <si>
    <t>nezávislý výskum</t>
  </si>
  <si>
    <t>mikro, malý podnik</t>
  </si>
  <si>
    <t>stredný podnik</t>
  </si>
  <si>
    <t>veľký podnik</t>
  </si>
  <si>
    <t>nepodnik</t>
  </si>
  <si>
    <t>SK</t>
  </si>
  <si>
    <t>Eng</t>
  </si>
  <si>
    <t>sektory:</t>
  </si>
  <si>
    <t>a) štátny sektor</t>
  </si>
  <si>
    <t>Independent R&amp;D</t>
  </si>
  <si>
    <t>b) sektor verejných výskumných inštitúcií</t>
  </si>
  <si>
    <t>Fundamental research</t>
  </si>
  <si>
    <t>c) sektor vysokých škôl</t>
  </si>
  <si>
    <t>Industrial research</t>
  </si>
  <si>
    <t>d) neziskový sektor</t>
  </si>
  <si>
    <t>Experimental development</t>
  </si>
  <si>
    <t>e) podnikateľský sektor</t>
  </si>
  <si>
    <t>Spojený názov pre personálnu maticu</t>
  </si>
  <si>
    <t>podnik</t>
  </si>
  <si>
    <t>dlhodobý hmotný majetok</t>
  </si>
  <si>
    <t>Nerelevantné</t>
  </si>
  <si>
    <t>dlhodobý nehmotný majetok</t>
  </si>
  <si>
    <t>Odpisová skupina</t>
  </si>
  <si>
    <t>roky</t>
  </si>
  <si>
    <t>mesiace</t>
  </si>
  <si>
    <t>dlhodobý finančný majetok</t>
  </si>
  <si>
    <t xml:space="preserve">Predpokladaná výška daňového odpisu majetku bez dph /mesiac pri rovnomernom odpisovaní 1 kusu </t>
  </si>
  <si>
    <t xml:space="preserve">Predpokladaná obstarávacia cena 1 kusu majetku bez dph </t>
  </si>
  <si>
    <t>Predpokladaná výška oprávnenej DPH z daňového odpisu majetku /mesiac pri rovnomernom odpisovaní 1 kusu</t>
  </si>
  <si>
    <t>Oprávnená výška DPH na 1 kus</t>
  </si>
  <si>
    <t>spotrebný materiál a tovary</t>
  </si>
  <si>
    <t>drobné prístroje s dobou využiteľnosti dlhšou ako 1 rok (neodpisovaný)</t>
  </si>
  <si>
    <t>cestnovné náhrady</t>
  </si>
  <si>
    <t>právne služby súvisiace s ochranou duševného vlastníctva</t>
  </si>
  <si>
    <t>výskumné služby</t>
  </si>
  <si>
    <t xml:space="preserve">prenájom/leasing zariadení </t>
  </si>
  <si>
    <t>cestovné náhrady</t>
  </si>
  <si>
    <t>ostatné služby</t>
  </si>
  <si>
    <t>spotreba energie</t>
  </si>
  <si>
    <t>spotreba ostatných neskladovateľných zásob</t>
  </si>
  <si>
    <t>RIS3 2021+</t>
  </si>
  <si>
    <t>Fáza kariéry hlavného riešiteľa</t>
  </si>
  <si>
    <t>Research and Innovations Actions (RIA)</t>
  </si>
  <si>
    <t>Koordinátor</t>
  </si>
  <si>
    <t>projekt v implementácii</t>
  </si>
  <si>
    <t>Inovatívny priemysel pre 21. storočie </t>
  </si>
  <si>
    <t>R3</t>
  </si>
  <si>
    <t xml:space="preserve">Innovation Actions (IA) </t>
  </si>
  <si>
    <t>Partner</t>
  </si>
  <si>
    <t xml:space="preserve">projekt ukončený </t>
  </si>
  <si>
    <t xml:space="preserve">Mobilita pre 21. storočie </t>
  </si>
  <si>
    <t>R4</t>
  </si>
  <si>
    <t>Horizon ERC Grants</t>
  </si>
  <si>
    <t>Digitálna transformácia Slovenska </t>
  </si>
  <si>
    <t>Widening (Teaming for Excellence)</t>
  </si>
  <si>
    <t>Zdravá spoločnosť </t>
  </si>
  <si>
    <t>Widening (Twinning)</t>
  </si>
  <si>
    <t>Zdravé potraviny a životné prostredie </t>
  </si>
  <si>
    <t>Widening (Excellence Hubs)</t>
  </si>
  <si>
    <t>Widening (ERA Chairs)</t>
  </si>
  <si>
    <t>MSCA Postodoctoral Fellowships – European Fellowships</t>
  </si>
  <si>
    <t>existujúci majetok/existing infrastructure</t>
  </si>
  <si>
    <t>majetok bude obstaraný z projektu/will be procured</t>
  </si>
  <si>
    <t>Pracovná pozícia</t>
  </si>
  <si>
    <t xml:space="preserve">Technickí a iní pomocní pracovníci </t>
  </si>
  <si>
    <t>Zahraničný výskumný pracovník</t>
  </si>
  <si>
    <t>Projektový manažér</t>
  </si>
  <si>
    <t>Finančný manažér</t>
  </si>
  <si>
    <t>Manažér pre monitorovanie</t>
  </si>
  <si>
    <t>Asistent projektového manažéra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</si>
</sst>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K_č_-;\-* #,##0.00\ _K_č_-;_-* &quot;-&quot;??\ _K_č_-;_-@_-"/>
    <numFmt numFmtId="165" formatCode="#,##0.00\ &quot;€&quot;"/>
    <numFmt numFmtId="166" formatCode="_-* #,##0.00\ [$€-41B]_-;\-* #,##0.00\ [$€-41B]_-;_-* &quot;-&quot;??\ [$€-41B]_-;_-@_-"/>
  </numFmts>
  <fonts count="43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rgb="FFFFFFFF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b/>
      <sz val="10"/>
      <color theme="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sz val="12"/>
      <color theme="0"/>
      <name val="Arial"/>
      <family val="2"/>
      <charset val="238"/>
    </font>
    <font>
      <i/>
      <sz val="12"/>
      <name val="Arial"/>
      <family val="2"/>
      <charset val="238"/>
    </font>
    <font>
      <sz val="10"/>
      <color rgb="FF000000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b/>
      <sz val="16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FFFF00"/>
      <name val="Calibri"/>
      <family val="2"/>
      <charset val="238"/>
      <scheme val="minor"/>
    </font>
    <font>
      <b/>
      <sz val="10"/>
      <color rgb="FFFFFF00"/>
      <name val="Calibri"/>
      <family val="2"/>
      <charset val="238"/>
    </font>
    <font>
      <b/>
      <sz val="12"/>
      <color theme="0"/>
      <name val="Calibri"/>
      <family val="2"/>
      <charset val="238"/>
      <scheme val="minor"/>
    </font>
    <font>
      <b/>
      <i/>
      <sz val="10"/>
      <color theme="0"/>
      <name val="Calibri"/>
      <family val="2"/>
      <charset val="238"/>
      <scheme val="minor"/>
    </font>
    <font>
      <b/>
      <i/>
      <sz val="10"/>
      <color rgb="FFFFFF00"/>
      <name val="Calibri"/>
      <family val="2"/>
      <charset val="238"/>
      <scheme val="minor"/>
    </font>
    <font>
      <b/>
      <i/>
      <sz val="10"/>
      <color rgb="FFFFFF00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i/>
      <u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1E497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2A2768"/>
        <bgColor indexed="64"/>
      </patternFill>
    </fill>
    <fill>
      <patternFill patternType="solid">
        <fgColor rgb="FF00AEE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rgb="FF000000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</borders>
  <cellStyleXfs count="12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2" fillId="0" borderId="0"/>
    <xf numFmtId="0" fontId="23" fillId="0" borderId="0"/>
    <xf numFmtId="43" fontId="5" fillId="0" borderId="0" applyFont="0" applyFill="0" applyBorder="0" applyAlignment="0" applyProtection="0"/>
  </cellStyleXfs>
  <cellXfs count="509">
    <xf numFmtId="0" fontId="0" fillId="0" borderId="0" xfId="0"/>
    <xf numFmtId="2" fontId="6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top" wrapText="1"/>
    </xf>
    <xf numFmtId="0" fontId="6" fillId="0" borderId="3" xfId="0" applyFont="1" applyBorder="1" applyAlignment="1">
      <alignment wrapText="1"/>
    </xf>
    <xf numFmtId="3" fontId="6" fillId="0" borderId="0" xfId="0" applyNumberFormat="1" applyFont="1" applyAlignment="1">
      <alignment horizontal="left" vertical="top" wrapText="1"/>
    </xf>
    <xf numFmtId="0" fontId="6" fillId="0" borderId="4" xfId="0" applyFont="1" applyBorder="1" applyAlignment="1">
      <alignment wrapText="1"/>
    </xf>
    <xf numFmtId="49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5" borderId="0" xfId="0" applyFont="1" applyFill="1"/>
    <xf numFmtId="2" fontId="6" fillId="5" borderId="0" xfId="0" applyNumberFormat="1" applyFont="1" applyFill="1"/>
    <xf numFmtId="2" fontId="6" fillId="0" borderId="1" xfId="0" applyNumberFormat="1" applyFont="1" applyBorder="1" applyAlignment="1">
      <alignment vertical="top"/>
    </xf>
    <xf numFmtId="0" fontId="0" fillId="6" borderId="0" xfId="0" applyFill="1"/>
    <xf numFmtId="2" fontId="8" fillId="3" borderId="10" xfId="0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2" fontId="6" fillId="0" borderId="0" xfId="0" applyNumberFormat="1" applyFont="1" applyAlignment="1">
      <alignment horizontal="left" vertical="center"/>
    </xf>
    <xf numFmtId="2" fontId="8" fillId="3" borderId="9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6" fillId="0" borderId="3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2" borderId="1" xfId="5" applyNumberFormat="1" applyFont="1" applyFill="1" applyBorder="1" applyAlignment="1">
      <alignment horizontal="center" vertical="center" wrapText="1"/>
    </xf>
    <xf numFmtId="9" fontId="6" fillId="2" borderId="1" xfId="5" applyNumberFormat="1" applyFont="1" applyFill="1" applyBorder="1" applyAlignment="1">
      <alignment horizontal="center" vertical="center" wrapText="1"/>
    </xf>
    <xf numFmtId="0" fontId="6" fillId="2" borderId="1" xfId="5" applyNumberFormat="1" applyFont="1" applyFill="1" applyBorder="1" applyAlignment="1">
      <alignment horizontal="left" vertical="center"/>
    </xf>
    <xf numFmtId="44" fontId="6" fillId="2" borderId="1" xfId="5" applyFont="1" applyFill="1" applyBorder="1" applyAlignment="1" applyProtection="1">
      <alignment horizontal="right" vertical="center" wrapText="1"/>
      <protection hidden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0" fontId="0" fillId="5" borderId="0" xfId="0" applyFill="1"/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left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44" fontId="6" fillId="0" borderId="1" xfId="5" applyFont="1" applyFill="1" applyBorder="1" applyAlignment="1" applyProtection="1">
      <alignment horizontal="left" vertical="center" wrapText="1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44" fontId="11" fillId="0" borderId="1" xfId="5" applyFont="1" applyFill="1" applyBorder="1" applyAlignment="1" applyProtection="1">
      <alignment horizontal="left" vertical="center" wrapText="1"/>
      <protection locked="0"/>
    </xf>
    <xf numFmtId="0" fontId="6" fillId="5" borderId="1" xfId="0" applyFont="1" applyFill="1" applyBorder="1" applyAlignment="1" applyProtection="1">
      <alignment horizontal="left" vertical="center" wrapText="1"/>
      <protection locked="0"/>
    </xf>
    <xf numFmtId="0" fontId="6" fillId="2" borderId="25" xfId="5" applyNumberFormat="1" applyFont="1" applyFill="1" applyBorder="1" applyAlignment="1">
      <alignment horizontal="center" vertical="center" wrapText="1"/>
    </xf>
    <xf numFmtId="44" fontId="6" fillId="0" borderId="2" xfId="5" applyFont="1" applyFill="1" applyBorder="1" applyAlignment="1" applyProtection="1">
      <alignment horizontal="left" vertical="center" wrapText="1"/>
      <protection locked="0"/>
    </xf>
    <xf numFmtId="0" fontId="6" fillId="2" borderId="2" xfId="5" applyNumberFormat="1" applyFont="1" applyFill="1" applyBorder="1" applyAlignment="1">
      <alignment horizontal="left" vertical="center"/>
    </xf>
    <xf numFmtId="0" fontId="6" fillId="2" borderId="2" xfId="5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9" fontId="6" fillId="2" borderId="2" xfId="5" applyNumberFormat="1" applyFont="1" applyFill="1" applyBorder="1" applyAlignment="1">
      <alignment horizontal="center" vertical="center" wrapText="1"/>
    </xf>
    <xf numFmtId="9" fontId="6" fillId="0" borderId="12" xfId="3" applyFont="1" applyFill="1" applyBorder="1" applyAlignment="1" applyProtection="1">
      <alignment horizontal="center" vertical="center" wrapText="1"/>
      <protection locked="0"/>
    </xf>
    <xf numFmtId="2" fontId="8" fillId="3" borderId="11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 applyProtection="1">
      <alignment horizontal="left" vertical="center" wrapText="1"/>
      <protection locked="0"/>
    </xf>
    <xf numFmtId="0" fontId="3" fillId="0" borderId="0" xfId="8"/>
    <xf numFmtId="0" fontId="13" fillId="7" borderId="5" xfId="8" applyFont="1" applyFill="1" applyBorder="1" applyAlignment="1">
      <alignment horizontal="right" vertical="top" wrapText="1"/>
    </xf>
    <xf numFmtId="0" fontId="13" fillId="7" borderId="0" xfId="8" applyFont="1" applyFill="1" applyAlignment="1">
      <alignment horizontal="right" vertical="top" wrapText="1"/>
    </xf>
    <xf numFmtId="0" fontId="13" fillId="7" borderId="5" xfId="8" applyFont="1" applyFill="1" applyBorder="1" applyAlignment="1">
      <alignment vertical="center"/>
    </xf>
    <xf numFmtId="0" fontId="13" fillId="7" borderId="0" xfId="8" applyFont="1" applyFill="1" applyAlignment="1">
      <alignment vertical="center"/>
    </xf>
    <xf numFmtId="0" fontId="3" fillId="7" borderId="36" xfId="8" applyFill="1" applyBorder="1" applyAlignment="1">
      <alignment horizontal="center"/>
    </xf>
    <xf numFmtId="0" fontId="3" fillId="5" borderId="13" xfId="8" applyFill="1" applyBorder="1" applyAlignment="1">
      <alignment horizontal="center"/>
    </xf>
    <xf numFmtId="0" fontId="3" fillId="7" borderId="34" xfId="8" applyFill="1" applyBorder="1" applyAlignment="1">
      <alignment horizontal="center"/>
    </xf>
    <xf numFmtId="0" fontId="3" fillId="7" borderId="5" xfId="8" applyFill="1" applyBorder="1" applyAlignment="1">
      <alignment horizontal="center"/>
    </xf>
    <xf numFmtId="0" fontId="3" fillId="7" borderId="0" xfId="8" applyFill="1" applyAlignment="1">
      <alignment horizontal="center"/>
    </xf>
    <xf numFmtId="0" fontId="3" fillId="7" borderId="39" xfId="8" applyFill="1" applyBorder="1" applyAlignment="1">
      <alignment horizontal="center"/>
    </xf>
    <xf numFmtId="0" fontId="13" fillId="7" borderId="34" xfId="8" applyFont="1" applyFill="1" applyBorder="1" applyAlignment="1">
      <alignment vertical="center"/>
    </xf>
    <xf numFmtId="0" fontId="13" fillId="0" borderId="0" xfId="8" applyFont="1"/>
    <xf numFmtId="0" fontId="19" fillId="0" borderId="0" xfId="8" applyFont="1" applyAlignment="1">
      <alignment horizontal="justify" vertical="center"/>
    </xf>
    <xf numFmtId="0" fontId="19" fillId="0" borderId="0" xfId="8" applyFont="1"/>
    <xf numFmtId="0" fontId="3" fillId="6" borderId="0" xfId="8" applyFill="1"/>
    <xf numFmtId="0" fontId="3" fillId="6" borderId="5" xfId="8" applyFill="1" applyBorder="1" applyAlignment="1">
      <alignment horizontal="center"/>
    </xf>
    <xf numFmtId="0" fontId="3" fillId="6" borderId="0" xfId="8" applyFill="1" applyAlignment="1">
      <alignment horizontal="center"/>
    </xf>
    <xf numFmtId="0" fontId="3" fillId="6" borderId="34" xfId="8" applyFill="1" applyBorder="1" applyAlignment="1">
      <alignment horizontal="center"/>
    </xf>
    <xf numFmtId="0" fontId="3" fillId="5" borderId="0" xfId="8" applyFill="1"/>
    <xf numFmtId="0" fontId="13" fillId="11" borderId="0" xfId="8" applyFont="1" applyFill="1"/>
    <xf numFmtId="0" fontId="3" fillId="11" borderId="0" xfId="8" applyFill="1"/>
    <xf numFmtId="0" fontId="3" fillId="0" borderId="1" xfId="8" applyBorder="1"/>
    <xf numFmtId="0" fontId="3" fillId="11" borderId="1" xfId="8" applyFill="1" applyBorder="1"/>
    <xf numFmtId="0" fontId="3" fillId="8" borderId="1" xfId="8" applyFill="1" applyBorder="1"/>
    <xf numFmtId="0" fontId="6" fillId="0" borderId="1" xfId="5" applyNumberFormat="1" applyFont="1" applyFill="1" applyBorder="1" applyAlignment="1">
      <alignment horizontal="center" vertical="center" wrapText="1"/>
    </xf>
    <xf numFmtId="44" fontId="8" fillId="12" borderId="8" xfId="5" applyFont="1" applyFill="1" applyBorder="1" applyAlignment="1">
      <alignment horizontal="center" vertical="center" wrapText="1"/>
    </xf>
    <xf numFmtId="2" fontId="8" fillId="14" borderId="10" xfId="0" applyNumberFormat="1" applyFont="1" applyFill="1" applyBorder="1" applyAlignment="1">
      <alignment horizontal="center" vertical="center" wrapText="1"/>
    </xf>
    <xf numFmtId="2" fontId="8" fillId="14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13" borderId="0" xfId="0" applyFont="1" applyFill="1" applyAlignment="1">
      <alignment vertical="center"/>
    </xf>
    <xf numFmtId="49" fontId="8" fillId="14" borderId="10" xfId="0" applyNumberFormat="1" applyFont="1" applyFill="1" applyBorder="1" applyAlignment="1">
      <alignment horizontal="center" vertical="center" wrapText="1"/>
    </xf>
    <xf numFmtId="0" fontId="3" fillId="0" borderId="0" xfId="8" applyAlignment="1">
      <alignment wrapText="1"/>
    </xf>
    <xf numFmtId="165" fontId="3" fillId="0" borderId="0" xfId="8" applyNumberFormat="1"/>
    <xf numFmtId="0" fontId="14" fillId="9" borderId="30" xfId="9" applyFont="1" applyFill="1" applyBorder="1" applyAlignment="1">
      <alignment horizontal="center" vertical="center" wrapText="1"/>
    </xf>
    <xf numFmtId="0" fontId="23" fillId="0" borderId="0" xfId="10" applyAlignment="1">
      <alignment horizontal="left" vertical="top"/>
    </xf>
    <xf numFmtId="0" fontId="24" fillId="16" borderId="0" xfId="10" applyFont="1" applyFill="1" applyAlignment="1">
      <alignment horizontal="left" vertical="top" wrapText="1"/>
    </xf>
    <xf numFmtId="0" fontId="25" fillId="17" borderId="0" xfId="10" applyFont="1" applyFill="1" applyAlignment="1">
      <alignment horizontal="left" vertical="top" wrapText="1"/>
    </xf>
    <xf numFmtId="0" fontId="5" fillId="0" borderId="0" xfId="10" applyFont="1" applyAlignment="1">
      <alignment horizontal="left" vertical="top" wrapText="1"/>
    </xf>
    <xf numFmtId="0" fontId="25" fillId="0" borderId="0" xfId="10" applyFont="1" applyAlignment="1">
      <alignment horizontal="left" vertical="top" wrapText="1"/>
    </xf>
    <xf numFmtId="0" fontId="26" fillId="0" borderId="0" xfId="10" applyFont="1" applyAlignment="1">
      <alignment horizontal="left" vertical="top"/>
    </xf>
    <xf numFmtId="0" fontId="27" fillId="0" borderId="0" xfId="10" applyFont="1" applyAlignment="1">
      <alignment horizontal="left" vertical="top" wrapText="1"/>
    </xf>
    <xf numFmtId="0" fontId="5" fillId="0" borderId="0" xfId="10" applyFont="1" applyAlignment="1">
      <alignment horizontal="left" vertical="center" wrapText="1"/>
    </xf>
    <xf numFmtId="0" fontId="5" fillId="4" borderId="0" xfId="10" applyFont="1" applyFill="1" applyAlignment="1">
      <alignment horizontal="left" vertical="top" wrapText="1"/>
    </xf>
    <xf numFmtId="44" fontId="6" fillId="2" borderId="1" xfId="5" applyFont="1" applyFill="1" applyBorder="1" applyAlignment="1" applyProtection="1">
      <alignment horizontal="left" vertical="center" wrapText="1"/>
      <protection locked="0"/>
    </xf>
    <xf numFmtId="9" fontId="6" fillId="0" borderId="0" xfId="0" applyNumberFormat="1" applyFont="1"/>
    <xf numFmtId="9" fontId="6" fillId="0" borderId="1" xfId="3" applyFont="1" applyBorder="1" applyAlignment="1" applyProtection="1">
      <alignment horizontal="right" vertical="center" wrapText="1"/>
      <protection locked="0"/>
    </xf>
    <xf numFmtId="1" fontId="8" fillId="14" borderId="10" xfId="0" applyNumberFormat="1" applyFont="1" applyFill="1" applyBorder="1" applyAlignment="1">
      <alignment horizontal="center" vertical="center" wrapText="1"/>
    </xf>
    <xf numFmtId="1" fontId="6" fillId="0" borderId="1" xfId="5" applyNumberFormat="1" applyFont="1" applyBorder="1" applyAlignment="1" applyProtection="1">
      <alignment horizontal="right" vertical="center" wrapText="1"/>
      <protection locked="0"/>
    </xf>
    <xf numFmtId="2" fontId="3" fillId="0" borderId="0" xfId="8" applyNumberFormat="1"/>
    <xf numFmtId="2" fontId="8" fillId="14" borderId="53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/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2" borderId="10" xfId="0" applyFill="1" applyBorder="1"/>
    <xf numFmtId="0" fontId="0" fillId="2" borderId="18" xfId="0" applyFill="1" applyBorder="1"/>
    <xf numFmtId="49" fontId="0" fillId="2" borderId="0" xfId="0" applyNumberFormat="1" applyFill="1"/>
    <xf numFmtId="0" fontId="0" fillId="0" borderId="2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2" borderId="2" xfId="0" applyFill="1" applyBorder="1"/>
    <xf numFmtId="0" fontId="0" fillId="2" borderId="9" xfId="0" applyFill="1" applyBorder="1"/>
    <xf numFmtId="0" fontId="0" fillId="2" borderId="14" xfId="0" applyFill="1" applyBorder="1"/>
    <xf numFmtId="0" fontId="0" fillId="2" borderId="20" xfId="0" applyFill="1" applyBorder="1"/>
    <xf numFmtId="49" fontId="8" fillId="14" borderId="2" xfId="0" applyNumberFormat="1" applyFont="1" applyFill="1" applyBorder="1" applyAlignment="1">
      <alignment horizontal="center" vertical="center" wrapText="1"/>
    </xf>
    <xf numFmtId="2" fontId="8" fillId="14" borderId="2" xfId="0" applyNumberFormat="1" applyFont="1" applyFill="1" applyBorder="1" applyAlignment="1">
      <alignment horizontal="center" vertical="center" wrapText="1"/>
    </xf>
    <xf numFmtId="44" fontId="8" fillId="14" borderId="2" xfId="5" applyFont="1" applyFill="1" applyBorder="1" applyAlignment="1">
      <alignment horizontal="center" vertical="center" wrapText="1"/>
    </xf>
    <xf numFmtId="0" fontId="13" fillId="7" borderId="22" xfId="0" applyFont="1" applyFill="1" applyBorder="1" applyAlignment="1">
      <alignment vertical="center" wrapText="1"/>
    </xf>
    <xf numFmtId="0" fontId="13" fillId="7" borderId="22" xfId="0" applyFont="1" applyFill="1" applyBorder="1" applyAlignment="1">
      <alignment horizontal="center" vertical="center" wrapText="1"/>
    </xf>
    <xf numFmtId="0" fontId="13" fillId="7" borderId="61" xfId="0" applyFont="1" applyFill="1" applyBorder="1" applyAlignment="1">
      <alignment vertical="center" wrapText="1"/>
    </xf>
    <xf numFmtId="0" fontId="3" fillId="6" borderId="1" xfId="8" applyFill="1" applyBorder="1"/>
    <xf numFmtId="2" fontId="3" fillId="6" borderId="1" xfId="8" applyNumberFormat="1" applyFill="1" applyBorder="1"/>
    <xf numFmtId="0" fontId="3" fillId="0" borderId="28" xfId="8" applyBorder="1"/>
    <xf numFmtId="0" fontId="13" fillId="0" borderId="5" xfId="8" applyFont="1" applyBorder="1"/>
    <xf numFmtId="0" fontId="13" fillId="0" borderId="30" xfId="8" applyFont="1" applyBorder="1"/>
    <xf numFmtId="0" fontId="3" fillId="0" borderId="32" xfId="8" applyBorder="1"/>
    <xf numFmtId="0" fontId="13" fillId="0" borderId="34" xfId="8" applyFont="1" applyBorder="1"/>
    <xf numFmtId="0" fontId="3" fillId="0" borderId="34" xfId="8" applyBorder="1"/>
    <xf numFmtId="0" fontId="3" fillId="0" borderId="30" xfId="8" applyBorder="1"/>
    <xf numFmtId="0" fontId="12" fillId="18" borderId="2" xfId="0" applyFont="1" applyFill="1" applyBorder="1" applyAlignment="1">
      <alignment horizontal="center" vertical="center" wrapText="1"/>
    </xf>
    <xf numFmtId="3" fontId="6" fillId="5" borderId="0" xfId="0" applyNumberFormat="1" applyFont="1" applyFill="1" applyAlignment="1">
      <alignment horizontal="left" vertical="top" wrapText="1"/>
    </xf>
    <xf numFmtId="0" fontId="30" fillId="0" borderId="0" xfId="0" applyFont="1" applyAlignment="1">
      <alignment wrapText="1"/>
    </xf>
    <xf numFmtId="0" fontId="31" fillId="0" borderId="0" xfId="0" applyFont="1"/>
    <xf numFmtId="3" fontId="38" fillId="0" borderId="0" xfId="0" applyNumberFormat="1" applyFont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2" fontId="8" fillId="14" borderId="57" xfId="0" applyNumberFormat="1" applyFont="1" applyFill="1" applyBorder="1" applyAlignment="1">
      <alignment horizontal="center" vertical="center" wrapText="1"/>
    </xf>
    <xf numFmtId="2" fontId="38" fillId="5" borderId="0" xfId="0" applyNumberFormat="1" applyFont="1" applyFill="1"/>
    <xf numFmtId="2" fontId="6" fillId="5" borderId="0" xfId="0" applyNumberFormat="1" applyFont="1" applyFill="1" applyAlignment="1">
      <alignment vertical="center"/>
    </xf>
    <xf numFmtId="2" fontId="6" fillId="5" borderId="0" xfId="0" applyNumberFormat="1" applyFont="1" applyFill="1" applyProtection="1">
      <protection locked="0"/>
    </xf>
    <xf numFmtId="2" fontId="6" fillId="5" borderId="0" xfId="0" applyNumberFormat="1" applyFont="1" applyFill="1" applyAlignment="1">
      <alignment horizontal="center" vertical="center"/>
    </xf>
    <xf numFmtId="44" fontId="6" fillId="5" borderId="0" xfId="5" applyFont="1" applyFill="1" applyAlignment="1" applyProtection="1">
      <alignment horizontal="right"/>
      <protection locked="0"/>
    </xf>
    <xf numFmtId="1" fontId="6" fillId="5" borderId="0" xfId="0" applyNumberFormat="1" applyFont="1" applyFill="1" applyProtection="1">
      <protection locked="0"/>
    </xf>
    <xf numFmtId="9" fontId="6" fillId="5" borderId="0" xfId="3" applyFont="1" applyFill="1" applyProtection="1">
      <protection locked="0"/>
    </xf>
    <xf numFmtId="166" fontId="0" fillId="5" borderId="0" xfId="0" applyNumberFormat="1" applyFill="1"/>
    <xf numFmtId="9" fontId="0" fillId="5" borderId="0" xfId="3" applyFont="1" applyFill="1"/>
    <xf numFmtId="1" fontId="0" fillId="5" borderId="0" xfId="3" applyNumberFormat="1" applyFont="1" applyFill="1"/>
    <xf numFmtId="44" fontId="0" fillId="5" borderId="0" xfId="5" applyFont="1" applyFill="1"/>
    <xf numFmtId="44" fontId="0" fillId="0" borderId="10" xfId="5" applyFont="1" applyBorder="1" applyProtection="1">
      <protection locked="0"/>
    </xf>
    <xf numFmtId="44" fontId="0" fillId="0" borderId="1" xfId="5" applyFont="1" applyBorder="1" applyProtection="1">
      <protection locked="0"/>
    </xf>
    <xf numFmtId="44" fontId="0" fillId="0" borderId="18" xfId="5" applyFont="1" applyBorder="1" applyProtection="1">
      <protection locked="0"/>
    </xf>
    <xf numFmtId="44" fontId="0" fillId="0" borderId="2" xfId="5" applyFont="1" applyBorder="1" applyProtection="1">
      <protection locked="0"/>
    </xf>
    <xf numFmtId="44" fontId="0" fillId="2" borderId="10" xfId="5" applyFont="1" applyFill="1" applyBorder="1" applyProtection="1">
      <protection hidden="1"/>
    </xf>
    <xf numFmtId="44" fontId="0" fillId="2" borderId="55" xfId="5" applyFont="1" applyFill="1" applyBorder="1" applyProtection="1">
      <protection hidden="1"/>
    </xf>
    <xf numFmtId="44" fontId="0" fillId="2" borderId="11" xfId="5" applyFont="1" applyFill="1" applyBorder="1" applyProtection="1">
      <protection hidden="1"/>
    </xf>
    <xf numFmtId="44" fontId="0" fillId="2" borderId="1" xfId="5" applyFont="1" applyFill="1" applyBorder="1" applyProtection="1">
      <protection hidden="1"/>
    </xf>
    <xf numFmtId="44" fontId="0" fillId="2" borderId="7" xfId="5" applyFont="1" applyFill="1" applyBorder="1" applyProtection="1">
      <protection hidden="1"/>
    </xf>
    <xf numFmtId="44" fontId="0" fillId="2" borderId="13" xfId="5" applyFont="1" applyFill="1" applyBorder="1" applyProtection="1">
      <protection hidden="1"/>
    </xf>
    <xf numFmtId="44" fontId="0" fillId="2" borderId="18" xfId="5" applyFont="1" applyFill="1" applyBorder="1" applyProtection="1">
      <protection hidden="1"/>
    </xf>
    <xf numFmtId="44" fontId="0" fillId="2" borderId="45" xfId="5" applyFont="1" applyFill="1" applyBorder="1" applyProtection="1">
      <protection hidden="1"/>
    </xf>
    <xf numFmtId="44" fontId="0" fillId="2" borderId="19" xfId="5" applyFont="1" applyFill="1" applyBorder="1" applyProtection="1">
      <protection hidden="1"/>
    </xf>
    <xf numFmtId="44" fontId="0" fillId="2" borderId="25" xfId="5" applyFont="1" applyFill="1" applyBorder="1" applyProtection="1">
      <protection hidden="1"/>
    </xf>
    <xf numFmtId="44" fontId="0" fillId="2" borderId="12" xfId="5" applyFont="1" applyFill="1" applyBorder="1" applyProtection="1">
      <protection hidden="1"/>
    </xf>
    <xf numFmtId="0" fontId="0" fillId="0" borderId="1" xfId="0" applyBorder="1" applyProtection="1">
      <protection locked="0"/>
    </xf>
    <xf numFmtId="166" fontId="0" fillId="0" borderId="1" xfId="0" applyNumberFormat="1" applyBorder="1" applyProtection="1">
      <protection locked="0"/>
    </xf>
    <xf numFmtId="9" fontId="0" fillId="0" borderId="1" xfId="3" applyFont="1" applyFill="1" applyBorder="1" applyProtection="1">
      <protection locked="0"/>
    </xf>
    <xf numFmtId="1" fontId="0" fillId="0" borderId="1" xfId="3" applyNumberFormat="1" applyFont="1" applyFill="1" applyBorder="1" applyProtection="1">
      <protection locked="0"/>
    </xf>
    <xf numFmtId="0" fontId="0" fillId="2" borderId="1" xfId="0" applyFill="1" applyBorder="1" applyProtection="1">
      <protection hidden="1"/>
    </xf>
    <xf numFmtId="166" fontId="0" fillId="2" borderId="1" xfId="0" applyNumberFormat="1" applyFill="1" applyBorder="1" applyProtection="1">
      <protection hidden="1"/>
    </xf>
    <xf numFmtId="0" fontId="6" fillId="2" borderId="1" xfId="5" applyNumberFormat="1" applyFont="1" applyFill="1" applyBorder="1" applyAlignment="1" applyProtection="1">
      <alignment horizontal="center" vertical="center" wrapText="1"/>
      <protection hidden="1"/>
    </xf>
    <xf numFmtId="0" fontId="6" fillId="5" borderId="1" xfId="5" applyNumberFormat="1" applyFont="1" applyFill="1" applyBorder="1" applyAlignment="1" applyProtection="1">
      <alignment horizontal="center" vertical="center" wrapText="1"/>
      <protection locked="0"/>
    </xf>
    <xf numFmtId="49" fontId="7" fillId="5" borderId="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3" fontId="7" fillId="5" borderId="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38" fillId="0" borderId="0" xfId="0" applyFont="1" applyAlignment="1">
      <alignment horizontal="left" wrapText="1"/>
    </xf>
    <xf numFmtId="0" fontId="7" fillId="5" borderId="1" xfId="0" applyFont="1" applyFill="1" applyBorder="1" applyAlignment="1">
      <alignment horizontal="left" vertical="center" wrapText="1"/>
    </xf>
    <xf numFmtId="2" fontId="8" fillId="3" borderId="1" xfId="0" applyNumberFormat="1" applyFont="1" applyFill="1" applyBorder="1" applyAlignment="1">
      <alignment horizontal="left" vertical="center" wrapText="1"/>
    </xf>
    <xf numFmtId="2" fontId="8" fillId="3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 wrapText="1"/>
    </xf>
    <xf numFmtId="49" fontId="6" fillId="5" borderId="1" xfId="0" applyNumberFormat="1" applyFont="1" applyFill="1" applyBorder="1" applyAlignment="1">
      <alignment horizontal="left" vertical="center" wrapText="1"/>
    </xf>
    <xf numFmtId="3" fontId="6" fillId="5" borderId="1" xfId="0" applyNumberFormat="1" applyFont="1" applyFill="1" applyBorder="1" applyAlignment="1">
      <alignment horizontal="left" vertical="center" wrapText="1"/>
    </xf>
    <xf numFmtId="49" fontId="6" fillId="5" borderId="1" xfId="0" applyNumberFormat="1" applyFont="1" applyFill="1" applyBorder="1" applyAlignment="1">
      <alignment horizontal="left" vertical="center"/>
    </xf>
    <xf numFmtId="2" fontId="6" fillId="5" borderId="1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left" vertical="center" wrapText="1"/>
    </xf>
    <xf numFmtId="0" fontId="0" fillId="0" borderId="0" xfId="10" applyFont="1" applyAlignment="1">
      <alignment horizontal="left" vertical="top" wrapText="1"/>
    </xf>
    <xf numFmtId="0" fontId="3" fillId="7" borderId="34" xfId="8" applyFill="1" applyBorder="1"/>
    <xf numFmtId="0" fontId="3" fillId="7" borderId="31" xfId="8" applyFill="1" applyBorder="1"/>
    <xf numFmtId="0" fontId="3" fillId="7" borderId="32" xfId="8" applyFill="1" applyBorder="1"/>
    <xf numFmtId="0" fontId="3" fillId="7" borderId="0" xfId="8" applyFill="1"/>
    <xf numFmtId="49" fontId="6" fillId="5" borderId="1" xfId="0" applyNumberFormat="1" applyFont="1" applyFill="1" applyBorder="1" applyAlignment="1">
      <alignment vertical="top" wrapText="1"/>
    </xf>
    <xf numFmtId="0" fontId="13" fillId="7" borderId="5" xfId="8" applyFont="1" applyFill="1" applyBorder="1" applyAlignment="1">
      <alignment horizontal="right" vertical="center"/>
    </xf>
    <xf numFmtId="0" fontId="13" fillId="7" borderId="0" xfId="8" applyFont="1" applyFill="1" applyAlignment="1">
      <alignment horizontal="right" vertical="center"/>
    </xf>
    <xf numFmtId="49" fontId="3" fillId="5" borderId="13" xfId="8" applyNumberFormat="1" applyFill="1" applyBorder="1" applyAlignment="1" applyProtection="1">
      <alignment horizontal="left"/>
      <protection locked="0"/>
    </xf>
    <xf numFmtId="2" fontId="6" fillId="5" borderId="0" xfId="0" applyNumberFormat="1" applyFont="1" applyFill="1" applyProtection="1">
      <protection hidden="1"/>
    </xf>
    <xf numFmtId="2" fontId="21" fillId="3" borderId="1" xfId="0" applyNumberFormat="1" applyFont="1" applyFill="1" applyBorder="1" applyAlignment="1" applyProtection="1">
      <alignment horizontal="center" vertical="center" wrapText="1"/>
      <protection hidden="1"/>
    </xf>
    <xf numFmtId="2" fontId="9" fillId="5" borderId="0" xfId="0" applyNumberFormat="1" applyFont="1" applyFill="1" applyAlignment="1" applyProtection="1">
      <alignment horizontal="left"/>
      <protection hidden="1"/>
    </xf>
    <xf numFmtId="2" fontId="10" fillId="5" borderId="0" xfId="1" applyNumberFormat="1" applyFont="1" applyFill="1" applyBorder="1" applyAlignment="1" applyProtection="1">
      <protection hidden="1"/>
    </xf>
    <xf numFmtId="2" fontId="6" fillId="0" borderId="0" xfId="0" applyNumberFormat="1" applyFont="1" applyProtection="1">
      <protection hidden="1"/>
    </xf>
    <xf numFmtId="2" fontId="21" fillId="3" borderId="57" xfId="0" applyNumberFormat="1" applyFont="1" applyFill="1" applyBorder="1" applyAlignment="1" applyProtection="1">
      <alignment horizontal="center" vertical="center" wrapText="1"/>
      <protection hidden="1"/>
    </xf>
    <xf numFmtId="2" fontId="21" fillId="3" borderId="58" xfId="0" applyNumberFormat="1" applyFont="1" applyFill="1" applyBorder="1" applyAlignment="1" applyProtection="1">
      <alignment horizontal="center" vertical="center" wrapText="1"/>
      <protection hidden="1"/>
    </xf>
    <xf numFmtId="2" fontId="8" fillId="3" borderId="7" xfId="0" applyNumberFormat="1" applyFont="1" applyFill="1" applyBorder="1" applyAlignment="1" applyProtection="1">
      <alignment horizontal="center" vertical="center" wrapText="1"/>
      <protection hidden="1"/>
    </xf>
    <xf numFmtId="165" fontId="6" fillId="0" borderId="1" xfId="0" applyNumberFormat="1" applyFont="1" applyBorder="1" applyProtection="1">
      <protection hidden="1"/>
    </xf>
    <xf numFmtId="2" fontId="21" fillId="3" borderId="9" xfId="0" applyNumberFormat="1" applyFont="1" applyFill="1" applyBorder="1" applyAlignment="1" applyProtection="1">
      <alignment horizontal="center" vertical="center" wrapText="1"/>
      <protection hidden="1"/>
    </xf>
    <xf numFmtId="44" fontId="6" fillId="2" borderId="10" xfId="5" applyFont="1" applyFill="1" applyBorder="1" applyAlignment="1" applyProtection="1">
      <alignment horizontal="right" vertical="center"/>
      <protection hidden="1"/>
    </xf>
    <xf numFmtId="44" fontId="6" fillId="2" borderId="10" xfId="5" applyFont="1" applyFill="1" applyBorder="1" applyAlignment="1" applyProtection="1">
      <alignment horizontal="right" vertical="center" wrapText="1"/>
      <protection hidden="1"/>
    </xf>
    <xf numFmtId="44" fontId="6" fillId="2" borderId="11" xfId="5" applyFont="1" applyFill="1" applyBorder="1" applyAlignment="1" applyProtection="1">
      <alignment horizontal="right" vertical="center" wrapText="1"/>
      <protection hidden="1"/>
    </xf>
    <xf numFmtId="2" fontId="6" fillId="0" borderId="0" xfId="0" applyNumberFormat="1" applyFont="1" applyAlignment="1" applyProtection="1">
      <alignment wrapText="1"/>
      <protection hidden="1"/>
    </xf>
    <xf numFmtId="2" fontId="21" fillId="3" borderId="14" xfId="0" applyNumberFormat="1" applyFont="1" applyFill="1" applyBorder="1" applyAlignment="1" applyProtection="1">
      <alignment horizontal="center" vertical="center" wrapText="1"/>
      <protection hidden="1"/>
    </xf>
    <xf numFmtId="44" fontId="6" fillId="2" borderId="1" xfId="5" applyFont="1" applyFill="1" applyBorder="1" applyAlignment="1" applyProtection="1">
      <alignment horizontal="right" vertical="center"/>
      <protection hidden="1"/>
    </xf>
    <xf numFmtId="44" fontId="6" fillId="2" borderId="13" xfId="5" applyFont="1" applyFill="1" applyBorder="1" applyAlignment="1" applyProtection="1">
      <alignment horizontal="right" vertical="center" wrapText="1"/>
      <protection hidden="1"/>
    </xf>
    <xf numFmtId="2" fontId="21" fillId="3" borderId="30" xfId="0" applyNumberFormat="1" applyFont="1" applyFill="1" applyBorder="1" applyAlignment="1" applyProtection="1">
      <alignment horizontal="center" vertical="center" wrapText="1"/>
      <protection hidden="1"/>
    </xf>
    <xf numFmtId="2" fontId="21" fillId="3" borderId="20" xfId="0" applyNumberFormat="1" applyFont="1" applyFill="1" applyBorder="1" applyAlignment="1" applyProtection="1">
      <alignment horizontal="center" vertical="center" wrapText="1"/>
      <protection hidden="1"/>
    </xf>
    <xf numFmtId="44" fontId="6" fillId="2" borderId="18" xfId="5" applyFont="1" applyFill="1" applyBorder="1" applyAlignment="1" applyProtection="1">
      <alignment horizontal="right" vertical="center"/>
      <protection hidden="1"/>
    </xf>
    <xf numFmtId="44" fontId="6" fillId="2" borderId="18" xfId="5" applyFont="1" applyFill="1" applyBorder="1" applyAlignment="1" applyProtection="1">
      <alignment horizontal="right" vertical="center" wrapText="1"/>
      <protection hidden="1"/>
    </xf>
    <xf numFmtId="44" fontId="6" fillId="2" borderId="19" xfId="5" applyFont="1" applyFill="1" applyBorder="1" applyAlignment="1" applyProtection="1">
      <alignment horizontal="right" vertical="center" wrapText="1"/>
      <protection hidden="1"/>
    </xf>
    <xf numFmtId="9" fontId="34" fillId="3" borderId="46" xfId="3" applyFont="1" applyFill="1" applyBorder="1" applyAlignment="1" applyProtection="1">
      <alignment horizontal="center" vertical="center" wrapText="1"/>
      <protection hidden="1"/>
    </xf>
    <xf numFmtId="44" fontId="6" fillId="2" borderId="43" xfId="5" applyFont="1" applyFill="1" applyBorder="1" applyAlignment="1" applyProtection="1">
      <alignment horizontal="right" vertical="center"/>
      <protection hidden="1"/>
    </xf>
    <xf numFmtId="44" fontId="6" fillId="2" borderId="44" xfId="5" applyFont="1" applyFill="1" applyBorder="1" applyAlignment="1" applyProtection="1">
      <alignment horizontal="right" vertical="center"/>
      <protection hidden="1"/>
    </xf>
    <xf numFmtId="2" fontId="21" fillId="3" borderId="10" xfId="0" applyNumberFormat="1" applyFont="1" applyFill="1" applyBorder="1" applyAlignment="1" applyProtection="1">
      <alignment horizontal="center" vertical="center" wrapText="1"/>
      <protection hidden="1"/>
    </xf>
    <xf numFmtId="44" fontId="6" fillId="2" borderId="11" xfId="5" applyFont="1" applyFill="1" applyBorder="1" applyAlignment="1" applyProtection="1">
      <alignment horizontal="right" vertical="center"/>
      <protection hidden="1"/>
    </xf>
    <xf numFmtId="44" fontId="6" fillId="2" borderId="13" xfId="5" applyFont="1" applyFill="1" applyBorder="1" applyAlignment="1" applyProtection="1">
      <alignment horizontal="right" vertical="center"/>
      <protection hidden="1"/>
    </xf>
    <xf numFmtId="2" fontId="38" fillId="5" borderId="0" xfId="0" applyNumberFormat="1" applyFont="1" applyFill="1" applyAlignment="1" applyProtection="1">
      <alignment wrapText="1"/>
      <protection hidden="1"/>
    </xf>
    <xf numFmtId="2" fontId="21" fillId="3" borderId="24" xfId="0" applyNumberFormat="1" applyFont="1" applyFill="1" applyBorder="1" applyAlignment="1" applyProtection="1">
      <alignment horizontal="center" vertical="center" wrapText="1"/>
      <protection hidden="1"/>
    </xf>
    <xf numFmtId="44" fontId="6" fillId="2" borderId="24" xfId="5" applyFont="1" applyFill="1" applyBorder="1" applyAlignment="1" applyProtection="1">
      <alignment horizontal="right" vertical="center"/>
      <protection hidden="1"/>
    </xf>
    <xf numFmtId="44" fontId="6" fillId="2" borderId="24" xfId="5" applyFont="1" applyFill="1" applyBorder="1" applyAlignment="1" applyProtection="1">
      <alignment horizontal="right" vertical="center" wrapText="1"/>
      <protection hidden="1"/>
    </xf>
    <xf numFmtId="44" fontId="6" fillId="2" borderId="60" xfId="5" applyFont="1" applyFill="1" applyBorder="1" applyAlignment="1" applyProtection="1">
      <alignment horizontal="right" vertical="center"/>
      <protection hidden="1"/>
    </xf>
    <xf numFmtId="2" fontId="21" fillId="3" borderId="18" xfId="0" applyNumberFormat="1" applyFont="1" applyFill="1" applyBorder="1" applyAlignment="1" applyProtection="1">
      <alignment horizontal="center" vertical="center" wrapText="1"/>
      <protection hidden="1"/>
    </xf>
    <xf numFmtId="44" fontId="6" fillId="2" borderId="19" xfId="5" applyFont="1" applyFill="1" applyBorder="1" applyAlignment="1" applyProtection="1">
      <alignment horizontal="right" vertical="center"/>
      <protection hidden="1"/>
    </xf>
    <xf numFmtId="2" fontId="42" fillId="0" borderId="0" xfId="0" applyNumberFormat="1" applyFont="1" applyProtection="1">
      <protection hidden="1"/>
    </xf>
    <xf numFmtId="2" fontId="8" fillId="3" borderId="0" xfId="0" applyNumberFormat="1" applyFont="1" applyFill="1" applyAlignment="1" applyProtection="1">
      <alignment horizontal="center" vertical="center" wrapText="1"/>
      <protection hidden="1"/>
    </xf>
    <xf numFmtId="165" fontId="6" fillId="0" borderId="0" xfId="0" applyNumberFormat="1" applyFont="1" applyProtection="1">
      <protection hidden="1"/>
    </xf>
    <xf numFmtId="2" fontId="21" fillId="5" borderId="57" xfId="0" applyNumberFormat="1" applyFont="1" applyFill="1" applyBorder="1" applyAlignment="1" applyProtection="1">
      <alignment horizontal="center" vertical="center" wrapText="1"/>
      <protection hidden="1"/>
    </xf>
    <xf numFmtId="2" fontId="21" fillId="5" borderId="58" xfId="0" applyNumberFormat="1" applyFont="1" applyFill="1" applyBorder="1" applyAlignment="1" applyProtection="1">
      <alignment horizontal="center" vertical="center" wrapText="1"/>
      <protection hidden="1"/>
    </xf>
    <xf numFmtId="2" fontId="21" fillId="5" borderId="10" xfId="0" applyNumberFormat="1" applyFont="1" applyFill="1" applyBorder="1" applyAlignment="1" applyProtection="1">
      <alignment horizontal="center" vertical="center" wrapText="1"/>
      <protection hidden="1"/>
    </xf>
    <xf numFmtId="44" fontId="6" fillId="5" borderId="10" xfId="5" applyFont="1" applyFill="1" applyBorder="1" applyAlignment="1" applyProtection="1">
      <alignment horizontal="right" vertical="center"/>
      <protection hidden="1"/>
    </xf>
    <xf numFmtId="44" fontId="6" fillId="5" borderId="10" xfId="5" applyFont="1" applyFill="1" applyBorder="1" applyAlignment="1" applyProtection="1">
      <alignment horizontal="right" vertical="center" wrapText="1"/>
      <protection hidden="1"/>
    </xf>
    <xf numFmtId="44" fontId="6" fillId="5" borderId="11" xfId="5" applyFont="1" applyFill="1" applyBorder="1" applyAlignment="1" applyProtection="1">
      <alignment horizontal="right" vertical="center" wrapText="1"/>
      <protection hidden="1"/>
    </xf>
    <xf numFmtId="2" fontId="21" fillId="5" borderId="18" xfId="0" applyNumberFormat="1" applyFont="1" applyFill="1" applyBorder="1" applyAlignment="1" applyProtection="1">
      <alignment horizontal="center" vertical="center" wrapText="1"/>
      <protection hidden="1"/>
    </xf>
    <xf numFmtId="44" fontId="6" fillId="5" borderId="18" xfId="5" applyFont="1" applyFill="1" applyBorder="1" applyAlignment="1" applyProtection="1">
      <alignment horizontal="right" vertical="center"/>
      <protection hidden="1"/>
    </xf>
    <xf numFmtId="44" fontId="6" fillId="5" borderId="18" xfId="5" applyFont="1" applyFill="1" applyBorder="1" applyAlignment="1" applyProtection="1">
      <alignment horizontal="right" vertical="center" wrapText="1"/>
      <protection hidden="1"/>
    </xf>
    <xf numFmtId="44" fontId="6" fillId="5" borderId="19" xfId="5" applyFont="1" applyFill="1" applyBorder="1" applyAlignment="1" applyProtection="1">
      <alignment horizontal="right" vertical="center" wrapText="1"/>
      <protection hidden="1"/>
    </xf>
    <xf numFmtId="2" fontId="21" fillId="5" borderId="30" xfId="0" applyNumberFormat="1" applyFont="1" applyFill="1" applyBorder="1" applyAlignment="1" applyProtection="1">
      <alignment horizontal="center" vertical="center" wrapText="1"/>
      <protection hidden="1"/>
    </xf>
    <xf numFmtId="9" fontId="34" fillId="5" borderId="46" xfId="3" applyFont="1" applyFill="1" applyBorder="1" applyAlignment="1" applyProtection="1">
      <alignment horizontal="center" vertical="center" wrapText="1"/>
      <protection hidden="1"/>
    </xf>
    <xf numFmtId="44" fontId="6" fillId="5" borderId="43" xfId="5" applyFont="1" applyFill="1" applyBorder="1" applyAlignment="1" applyProtection="1">
      <alignment horizontal="right" vertical="center"/>
      <protection hidden="1"/>
    </xf>
    <xf numFmtId="44" fontId="6" fillId="5" borderId="44" xfId="5" applyFont="1" applyFill="1" applyBorder="1" applyAlignment="1" applyProtection="1">
      <alignment horizontal="right" vertical="center"/>
      <protection hidden="1"/>
    </xf>
    <xf numFmtId="44" fontId="6" fillId="5" borderId="11" xfId="5" applyFont="1" applyFill="1" applyBorder="1" applyAlignment="1" applyProtection="1">
      <alignment horizontal="right" vertical="center"/>
      <protection hidden="1"/>
    </xf>
    <xf numFmtId="2" fontId="21" fillId="5" borderId="1" xfId="0" applyNumberFormat="1" applyFont="1" applyFill="1" applyBorder="1" applyAlignment="1" applyProtection="1">
      <alignment horizontal="center" vertical="center" wrapText="1"/>
      <protection hidden="1"/>
    </xf>
    <xf numFmtId="44" fontId="6" fillId="5" borderId="1" xfId="5" applyFont="1" applyFill="1" applyBorder="1" applyAlignment="1" applyProtection="1">
      <alignment horizontal="right" vertical="center"/>
      <protection hidden="1"/>
    </xf>
    <xf numFmtId="44" fontId="6" fillId="5" borderId="1" xfId="5" applyFont="1" applyFill="1" applyBorder="1" applyAlignment="1" applyProtection="1">
      <alignment horizontal="right" vertical="center" wrapText="1"/>
      <protection hidden="1"/>
    </xf>
    <xf numFmtId="44" fontId="6" fillId="5" borderId="13" xfId="5" applyFont="1" applyFill="1" applyBorder="1" applyAlignment="1" applyProtection="1">
      <alignment horizontal="right" vertical="center"/>
      <protection hidden="1"/>
    </xf>
    <xf numFmtId="2" fontId="21" fillId="5" borderId="24" xfId="0" applyNumberFormat="1" applyFont="1" applyFill="1" applyBorder="1" applyAlignment="1" applyProtection="1">
      <alignment horizontal="center" vertical="center" wrapText="1"/>
      <protection hidden="1"/>
    </xf>
    <xf numFmtId="44" fontId="6" fillId="5" borderId="24" xfId="5" applyFont="1" applyFill="1" applyBorder="1" applyAlignment="1" applyProtection="1">
      <alignment horizontal="right" vertical="center"/>
      <protection hidden="1"/>
    </xf>
    <xf numFmtId="44" fontId="6" fillId="5" borderId="24" xfId="5" applyFont="1" applyFill="1" applyBorder="1" applyAlignment="1" applyProtection="1">
      <alignment horizontal="right" vertical="center" wrapText="1"/>
      <protection hidden="1"/>
    </xf>
    <xf numFmtId="44" fontId="6" fillId="5" borderId="60" xfId="5" applyFont="1" applyFill="1" applyBorder="1" applyAlignment="1" applyProtection="1">
      <alignment horizontal="right" vertical="center"/>
      <protection hidden="1"/>
    </xf>
    <xf numFmtId="44" fontId="6" fillId="5" borderId="19" xfId="5" applyFont="1" applyFill="1" applyBorder="1" applyAlignment="1" applyProtection="1">
      <alignment horizontal="right" vertical="center"/>
      <protection hidden="1"/>
    </xf>
    <xf numFmtId="2" fontId="6" fillId="5" borderId="0" xfId="0" applyNumberFormat="1" applyFont="1" applyFill="1" applyAlignment="1" applyProtection="1">
      <alignment wrapText="1"/>
      <protection hidden="1"/>
    </xf>
    <xf numFmtId="0" fontId="1" fillId="0" borderId="0" xfId="8" applyFont="1"/>
    <xf numFmtId="0" fontId="1" fillId="7" borderId="36" xfId="8" applyFont="1" applyFill="1" applyBorder="1" applyAlignment="1">
      <alignment horizontal="center" wrapText="1"/>
    </xf>
    <xf numFmtId="49" fontId="1" fillId="5" borderId="13" xfId="8" applyNumberFormat="1" applyFont="1" applyFill="1" applyBorder="1" applyAlignment="1" applyProtection="1">
      <alignment horizontal="left"/>
      <protection locked="0"/>
    </xf>
    <xf numFmtId="0" fontId="1" fillId="0" borderId="26" xfId="8" applyFont="1" applyBorder="1"/>
    <xf numFmtId="0" fontId="1" fillId="0" borderId="28" xfId="8" applyFont="1" applyBorder="1"/>
    <xf numFmtId="0" fontId="1" fillId="0" borderId="5" xfId="8" applyFont="1" applyBorder="1"/>
    <xf numFmtId="0" fontId="1" fillId="0" borderId="34" xfId="8" applyFont="1" applyBorder="1"/>
    <xf numFmtId="0" fontId="1" fillId="0" borderId="0" xfId="8" applyFont="1" applyAlignment="1">
      <alignment wrapText="1"/>
    </xf>
    <xf numFmtId="0" fontId="1" fillId="0" borderId="32" xfId="8" applyFont="1" applyBorder="1"/>
    <xf numFmtId="0" fontId="1" fillId="11" borderId="0" xfId="8" applyFont="1" applyFill="1"/>
    <xf numFmtId="0" fontId="1" fillId="6" borderId="1" xfId="8" applyFont="1" applyFill="1" applyBorder="1"/>
    <xf numFmtId="0" fontId="1" fillId="0" borderId="1" xfId="8" applyFont="1" applyBorder="1"/>
    <xf numFmtId="0" fontId="1" fillId="6" borderId="0" xfId="8" applyFont="1" applyFill="1"/>
    <xf numFmtId="0" fontId="6" fillId="0" borderId="0" xfId="0" applyFont="1" applyAlignment="1">
      <alignment horizontal="center" wrapText="1"/>
    </xf>
    <xf numFmtId="0" fontId="13" fillId="7" borderId="0" xfId="8" applyFont="1" applyFill="1" applyAlignment="1">
      <alignment horizontal="center" vertical="center"/>
    </xf>
    <xf numFmtId="0" fontId="13" fillId="7" borderId="34" xfId="8" applyFont="1" applyFill="1" applyBorder="1" applyAlignment="1">
      <alignment horizontal="center" vertical="center"/>
    </xf>
    <xf numFmtId="0" fontId="13" fillId="7" borderId="5" xfId="8" applyFont="1" applyFill="1" applyBorder="1" applyAlignment="1">
      <alignment horizontal="right" vertical="center"/>
    </xf>
    <xf numFmtId="0" fontId="13" fillId="7" borderId="0" xfId="8" applyFont="1" applyFill="1" applyAlignment="1">
      <alignment horizontal="right" vertical="center"/>
    </xf>
    <xf numFmtId="1" fontId="13" fillId="2" borderId="1" xfId="8" applyNumberFormat="1" applyFont="1" applyFill="1" applyBorder="1" applyAlignment="1" applyProtection="1">
      <alignment horizontal="center" vertical="top"/>
      <protection hidden="1"/>
    </xf>
    <xf numFmtId="1" fontId="13" fillId="2" borderId="13" xfId="8" applyNumberFormat="1" applyFont="1" applyFill="1" applyBorder="1" applyAlignment="1" applyProtection="1">
      <alignment horizontal="center" vertical="top"/>
      <protection hidden="1"/>
    </xf>
    <xf numFmtId="0" fontId="3" fillId="7" borderId="35" xfId="8" applyFill="1" applyBorder="1" applyAlignment="1">
      <alignment horizontal="center"/>
    </xf>
    <xf numFmtId="0" fontId="3" fillId="7" borderId="22" xfId="8" applyFill="1" applyBorder="1" applyAlignment="1">
      <alignment horizontal="center"/>
    </xf>
    <xf numFmtId="0" fontId="3" fillId="0" borderId="37" xfId="8" applyBorder="1" applyAlignment="1">
      <alignment horizontal="center"/>
    </xf>
    <xf numFmtId="0" fontId="3" fillId="0" borderId="21" xfId="8" applyBorder="1" applyAlignment="1">
      <alignment horizontal="center"/>
    </xf>
    <xf numFmtId="49" fontId="3" fillId="0" borderId="6" xfId="8" applyNumberFormat="1" applyBorder="1" applyAlignment="1">
      <alignment horizontal="center"/>
    </xf>
    <xf numFmtId="49" fontId="3" fillId="0" borderId="7" xfId="8" applyNumberFormat="1" applyBorder="1" applyAlignment="1">
      <alignment horizontal="center"/>
    </xf>
    <xf numFmtId="0" fontId="17" fillId="10" borderId="47" xfId="8" applyFont="1" applyFill="1" applyBorder="1" applyAlignment="1">
      <alignment horizontal="center"/>
    </xf>
    <xf numFmtId="0" fontId="17" fillId="10" borderId="43" xfId="8" applyFont="1" applyFill="1" applyBorder="1" applyAlignment="1">
      <alignment horizontal="center"/>
    </xf>
    <xf numFmtId="0" fontId="17" fillId="10" borderId="44" xfId="8" applyFont="1" applyFill="1" applyBorder="1" applyAlignment="1">
      <alignment horizontal="center"/>
    </xf>
    <xf numFmtId="0" fontId="13" fillId="7" borderId="5" xfId="8" applyFont="1" applyFill="1" applyBorder="1" applyAlignment="1">
      <alignment horizontal="right" vertical="top" wrapText="1"/>
    </xf>
    <xf numFmtId="0" fontId="13" fillId="7" borderId="0" xfId="8" applyFont="1" applyFill="1" applyAlignment="1">
      <alignment horizontal="right" vertical="top" wrapText="1"/>
    </xf>
    <xf numFmtId="0" fontId="13" fillId="7" borderId="29" xfId="8" applyFont="1" applyFill="1" applyBorder="1" applyAlignment="1">
      <alignment horizontal="right" vertical="top" wrapText="1"/>
    </xf>
    <xf numFmtId="49" fontId="1" fillId="0" borderId="2" xfId="8" applyNumberFormat="1" applyFont="1" applyBorder="1" applyAlignment="1" applyProtection="1">
      <alignment horizontal="center" vertical="center"/>
      <protection locked="0"/>
    </xf>
    <xf numFmtId="49" fontId="3" fillId="0" borderId="2" xfId="8" applyNumberFormat="1" applyBorder="1" applyAlignment="1" applyProtection="1">
      <alignment horizontal="center" vertical="center"/>
      <protection locked="0"/>
    </xf>
    <xf numFmtId="49" fontId="3" fillId="0" borderId="12" xfId="8" applyNumberFormat="1" applyBorder="1" applyAlignment="1" applyProtection="1">
      <alignment horizontal="center" vertical="center"/>
      <protection locked="0"/>
    </xf>
    <xf numFmtId="49" fontId="1" fillId="0" borderId="1" xfId="8" applyNumberFormat="1" applyFont="1" applyBorder="1" applyAlignment="1" applyProtection="1">
      <alignment horizontal="center" vertical="center"/>
      <protection locked="0"/>
    </xf>
    <xf numFmtId="49" fontId="3" fillId="0" borderId="1" xfId="8" applyNumberFormat="1" applyBorder="1" applyAlignment="1" applyProtection="1">
      <alignment horizontal="center" vertical="center"/>
      <protection locked="0"/>
    </xf>
    <xf numFmtId="49" fontId="3" fillId="0" borderId="13" xfId="8" applyNumberFormat="1" applyBorder="1" applyAlignment="1" applyProtection="1">
      <alignment horizontal="center" vertical="center"/>
      <protection locked="0"/>
    </xf>
    <xf numFmtId="0" fontId="3" fillId="0" borderId="1" xfId="8" applyBorder="1" applyAlignment="1" applyProtection="1">
      <alignment horizontal="center" vertical="center"/>
      <protection locked="0"/>
    </xf>
    <xf numFmtId="0" fontId="3" fillId="0" borderId="13" xfId="8" applyBorder="1" applyAlignment="1" applyProtection="1">
      <alignment horizontal="center" vertical="center"/>
      <protection locked="0"/>
    </xf>
    <xf numFmtId="0" fontId="3" fillId="0" borderId="1" xfId="8" applyBorder="1" applyAlignment="1" applyProtection="1">
      <alignment horizontal="center" vertical="center" wrapText="1"/>
      <protection locked="0"/>
    </xf>
    <xf numFmtId="0" fontId="3" fillId="0" borderId="13" xfId="8" applyBorder="1" applyAlignment="1" applyProtection="1">
      <alignment horizontal="center" vertical="center" wrapText="1"/>
      <protection locked="0"/>
    </xf>
    <xf numFmtId="165" fontId="15" fillId="2" borderId="6" xfId="8" applyNumberFormat="1" applyFont="1" applyFill="1" applyBorder="1" applyAlignment="1" applyProtection="1">
      <alignment horizontal="center" vertical="top"/>
      <protection locked="0"/>
    </xf>
    <xf numFmtId="165" fontId="15" fillId="2" borderId="21" xfId="8" applyNumberFormat="1" applyFont="1" applyFill="1" applyBorder="1" applyAlignment="1" applyProtection="1">
      <alignment horizontal="center" vertical="top"/>
      <protection locked="0"/>
    </xf>
    <xf numFmtId="165" fontId="15" fillId="2" borderId="33" xfId="8" applyNumberFormat="1" applyFont="1" applyFill="1" applyBorder="1" applyAlignment="1" applyProtection="1">
      <alignment horizontal="center" vertical="top"/>
      <protection locked="0"/>
    </xf>
    <xf numFmtId="0" fontId="1" fillId="7" borderId="35" xfId="8" applyFont="1" applyFill="1" applyBorder="1" applyAlignment="1">
      <alignment horizontal="center"/>
    </xf>
    <xf numFmtId="0" fontId="1" fillId="7" borderId="22" xfId="8" applyFont="1" applyFill="1" applyBorder="1" applyAlignment="1">
      <alignment horizontal="center"/>
    </xf>
    <xf numFmtId="49" fontId="1" fillId="0" borderId="37" xfId="8" applyNumberFormat="1" applyFont="1" applyBorder="1" applyAlignment="1" applyProtection="1">
      <alignment horizontal="center"/>
      <protection locked="0"/>
    </xf>
    <xf numFmtId="49" fontId="3" fillId="0" borderId="21" xfId="8" applyNumberFormat="1" applyBorder="1" applyAlignment="1" applyProtection="1">
      <alignment horizontal="center"/>
      <protection locked="0"/>
    </xf>
    <xf numFmtId="49" fontId="1" fillId="0" borderId="6" xfId="8" applyNumberFormat="1" applyFont="1" applyBorder="1" applyAlignment="1" applyProtection="1">
      <alignment horizontal="center"/>
      <protection locked="0"/>
    </xf>
    <xf numFmtId="49" fontId="3" fillId="0" borderId="7" xfId="8" applyNumberFormat="1" applyBorder="1" applyAlignment="1" applyProtection="1">
      <alignment horizontal="center"/>
      <protection locked="0"/>
    </xf>
    <xf numFmtId="49" fontId="3" fillId="0" borderId="37" xfId="8" applyNumberFormat="1" applyBorder="1" applyAlignment="1" applyProtection="1">
      <alignment horizontal="center"/>
      <protection locked="0"/>
    </xf>
    <xf numFmtId="49" fontId="3" fillId="0" borderId="6" xfId="8" applyNumberFormat="1" applyBorder="1" applyAlignment="1" applyProtection="1">
      <alignment horizontal="center"/>
      <protection locked="0"/>
    </xf>
    <xf numFmtId="0" fontId="13" fillId="6" borderId="5" xfId="8" applyFont="1" applyFill="1" applyBorder="1" applyAlignment="1">
      <alignment horizontal="right" vertical="top" wrapText="1"/>
    </xf>
    <xf numFmtId="0" fontId="13" fillId="6" borderId="0" xfId="8" applyFont="1" applyFill="1" applyAlignment="1">
      <alignment horizontal="right" vertical="top" wrapText="1"/>
    </xf>
    <xf numFmtId="0" fontId="13" fillId="6" borderId="29" xfId="8" applyFont="1" applyFill="1" applyBorder="1" applyAlignment="1">
      <alignment horizontal="right" vertical="top" wrapText="1"/>
    </xf>
    <xf numFmtId="17" fontId="41" fillId="5" borderId="1" xfId="0" applyNumberFormat="1" applyFont="1" applyFill="1" applyBorder="1" applyAlignment="1" applyProtection="1">
      <alignment horizontal="center" vertical="top" wrapText="1"/>
      <protection locked="0"/>
    </xf>
    <xf numFmtId="0" fontId="41" fillId="5" borderId="1" xfId="0" applyFont="1" applyFill="1" applyBorder="1" applyAlignment="1" applyProtection="1">
      <alignment horizontal="center" vertical="top" wrapText="1"/>
      <protection locked="0"/>
    </xf>
    <xf numFmtId="0" fontId="41" fillId="5" borderId="13" xfId="0" applyFont="1" applyFill="1" applyBorder="1" applyAlignment="1" applyProtection="1">
      <alignment horizontal="center" vertical="top" wrapText="1"/>
      <protection locked="0"/>
    </xf>
    <xf numFmtId="49" fontId="1" fillId="2" borderId="1" xfId="8" applyNumberFormat="1" applyFont="1" applyFill="1" applyBorder="1" applyAlignment="1">
      <alignment horizontal="center" vertical="center" wrapText="1"/>
    </xf>
    <xf numFmtId="49" fontId="3" fillId="2" borderId="1" xfId="8" applyNumberFormat="1" applyFill="1" applyBorder="1" applyAlignment="1">
      <alignment horizontal="center" vertical="center" wrapText="1"/>
    </xf>
    <xf numFmtId="49" fontId="3" fillId="2" borderId="13" xfId="8" applyNumberFormat="1" applyFill="1" applyBorder="1" applyAlignment="1">
      <alignment horizontal="center" vertical="center" wrapText="1"/>
    </xf>
    <xf numFmtId="49" fontId="15" fillId="5" borderId="1" xfId="8" applyNumberFormat="1" applyFont="1" applyFill="1" applyBorder="1" applyAlignment="1" applyProtection="1">
      <alignment horizontal="center" vertical="top" wrapText="1"/>
      <protection locked="0"/>
    </xf>
    <xf numFmtId="49" fontId="15" fillId="5" borderId="13" xfId="8" applyNumberFormat="1" applyFont="1" applyFill="1" applyBorder="1" applyAlignment="1" applyProtection="1">
      <alignment horizontal="center" vertical="top" wrapText="1"/>
      <protection locked="0"/>
    </xf>
    <xf numFmtId="49" fontId="15" fillId="5" borderId="6" xfId="8" applyNumberFormat="1" applyFont="1" applyFill="1" applyBorder="1" applyAlignment="1" applyProtection="1">
      <alignment horizontal="center" vertical="top" wrapText="1"/>
      <protection locked="0"/>
    </xf>
    <xf numFmtId="49" fontId="15" fillId="5" borderId="21" xfId="8" applyNumberFormat="1" applyFont="1" applyFill="1" applyBorder="1" applyAlignment="1" applyProtection="1">
      <alignment horizontal="center" vertical="top" wrapText="1"/>
      <protection locked="0"/>
    </xf>
    <xf numFmtId="49" fontId="15" fillId="5" borderId="33" xfId="8" applyNumberFormat="1" applyFont="1" applyFill="1" applyBorder="1" applyAlignment="1" applyProtection="1">
      <alignment horizontal="center" vertical="top" wrapText="1"/>
      <protection locked="0"/>
    </xf>
    <xf numFmtId="0" fontId="13" fillId="7" borderId="0" xfId="8" applyFont="1" applyFill="1" applyAlignment="1">
      <alignment horizontal="center" vertical="top"/>
    </xf>
    <xf numFmtId="0" fontId="13" fillId="7" borderId="34" xfId="8" applyFont="1" applyFill="1" applyBorder="1" applyAlignment="1">
      <alignment horizontal="center" vertical="top"/>
    </xf>
    <xf numFmtId="0" fontId="13" fillId="7" borderId="5" xfId="8" applyFont="1" applyFill="1" applyBorder="1" applyAlignment="1">
      <alignment horizontal="center" wrapText="1"/>
    </xf>
    <xf numFmtId="0" fontId="13" fillId="7" borderId="0" xfId="8" applyFont="1" applyFill="1" applyAlignment="1">
      <alignment horizontal="center" wrapText="1"/>
    </xf>
    <xf numFmtId="0" fontId="13" fillId="7" borderId="34" xfId="8" applyFont="1" applyFill="1" applyBorder="1" applyAlignment="1">
      <alignment horizontal="center" wrapText="1"/>
    </xf>
    <xf numFmtId="0" fontId="14" fillId="9" borderId="26" xfId="8" applyFont="1" applyFill="1" applyBorder="1" applyAlignment="1">
      <alignment horizontal="center"/>
    </xf>
    <xf numFmtId="0" fontId="14" fillId="9" borderId="27" xfId="8" applyFont="1" applyFill="1" applyBorder="1" applyAlignment="1">
      <alignment horizontal="center"/>
    </xf>
    <xf numFmtId="0" fontId="14" fillId="9" borderId="28" xfId="8" applyFont="1" applyFill="1" applyBorder="1" applyAlignment="1">
      <alignment horizontal="center"/>
    </xf>
    <xf numFmtId="0" fontId="15" fillId="7" borderId="26" xfId="8" applyFont="1" applyFill="1" applyBorder="1" applyAlignment="1">
      <alignment horizontal="right" vertical="center" wrapText="1"/>
    </xf>
    <xf numFmtId="0" fontId="15" fillId="7" borderId="27" xfId="8" applyFont="1" applyFill="1" applyBorder="1" applyAlignment="1">
      <alignment horizontal="right" vertical="center" wrapText="1"/>
    </xf>
    <xf numFmtId="49" fontId="1" fillId="2" borderId="62" xfId="8" applyNumberFormat="1" applyFont="1" applyFill="1" applyBorder="1" applyAlignment="1">
      <alignment horizontal="center" vertical="center"/>
    </xf>
    <xf numFmtId="49" fontId="1" fillId="2" borderId="61" xfId="8" applyNumberFormat="1" applyFont="1" applyFill="1" applyBorder="1" applyAlignment="1">
      <alignment horizontal="center" vertical="center"/>
    </xf>
    <xf numFmtId="49" fontId="1" fillId="2" borderId="63" xfId="8" applyNumberFormat="1" applyFont="1" applyFill="1" applyBorder="1" applyAlignment="1">
      <alignment horizontal="center" vertical="center"/>
    </xf>
    <xf numFmtId="49" fontId="14" fillId="0" borderId="1" xfId="8" applyNumberFormat="1" applyFont="1" applyBorder="1" applyAlignment="1">
      <alignment horizontal="center" vertical="center"/>
    </xf>
    <xf numFmtId="49" fontId="14" fillId="0" borderId="13" xfId="8" applyNumberFormat="1" applyFont="1" applyBorder="1" applyAlignment="1">
      <alignment horizontal="center" vertical="center"/>
    </xf>
    <xf numFmtId="165" fontId="15" fillId="2" borderId="1" xfId="8" applyNumberFormat="1" applyFont="1" applyFill="1" applyBorder="1" applyAlignment="1" applyProtection="1">
      <alignment horizontal="center" vertical="top"/>
      <protection hidden="1"/>
    </xf>
    <xf numFmtId="165" fontId="15" fillId="2" borderId="13" xfId="8" applyNumberFormat="1" applyFont="1" applyFill="1" applyBorder="1" applyAlignment="1" applyProtection="1">
      <alignment horizontal="center" vertical="top"/>
      <protection hidden="1"/>
    </xf>
    <xf numFmtId="0" fontId="15" fillId="5" borderId="1" xfId="8" applyFont="1" applyFill="1" applyBorder="1" applyAlignment="1" applyProtection="1">
      <alignment horizontal="center" vertical="center"/>
      <protection locked="0"/>
    </xf>
    <xf numFmtId="0" fontId="15" fillId="5" borderId="13" xfId="8" applyFont="1" applyFill="1" applyBorder="1" applyAlignment="1" applyProtection="1">
      <alignment horizontal="center" vertical="center"/>
      <protection locked="0"/>
    </xf>
    <xf numFmtId="49" fontId="3" fillId="5" borderId="6" xfId="8" applyNumberFormat="1" applyFill="1" applyBorder="1" applyAlignment="1" applyProtection="1">
      <alignment horizontal="left"/>
      <protection locked="0"/>
    </xf>
    <xf numFmtId="49" fontId="3" fillId="5" borderId="7" xfId="8" applyNumberFormat="1" applyFill="1" applyBorder="1" applyAlignment="1" applyProtection="1">
      <alignment horizontal="left"/>
      <protection locked="0"/>
    </xf>
    <xf numFmtId="49" fontId="1" fillId="5" borderId="6" xfId="8" applyNumberFormat="1" applyFont="1" applyFill="1" applyBorder="1" applyAlignment="1" applyProtection="1">
      <alignment horizontal="left"/>
      <protection locked="0"/>
    </xf>
    <xf numFmtId="165" fontId="16" fillId="5" borderId="7" xfId="8" applyNumberFormat="1" applyFont="1" applyFill="1" applyBorder="1" applyAlignment="1">
      <alignment horizontal="center" vertical="top"/>
    </xf>
    <xf numFmtId="165" fontId="16" fillId="5" borderId="1" xfId="8" applyNumberFormat="1" applyFont="1" applyFill="1" applyBorder="1" applyAlignment="1">
      <alignment horizontal="center" vertical="top"/>
    </xf>
    <xf numFmtId="165" fontId="16" fillId="5" borderId="13" xfId="8" applyNumberFormat="1" applyFont="1" applyFill="1" applyBorder="1" applyAlignment="1">
      <alignment horizontal="center" vertical="top"/>
    </xf>
    <xf numFmtId="165" fontId="13" fillId="5" borderId="7" xfId="8" applyNumberFormat="1" applyFont="1" applyFill="1" applyBorder="1" applyAlignment="1">
      <alignment horizontal="center" vertical="top"/>
    </xf>
    <xf numFmtId="165" fontId="13" fillId="5" borderId="1" xfId="8" applyNumberFormat="1" applyFont="1" applyFill="1" applyBorder="1" applyAlignment="1">
      <alignment horizontal="center" vertical="top"/>
    </xf>
    <xf numFmtId="165" fontId="13" fillId="5" borderId="13" xfId="8" applyNumberFormat="1" applyFont="1" applyFill="1" applyBorder="1" applyAlignment="1">
      <alignment horizontal="center" vertical="top"/>
    </xf>
    <xf numFmtId="0" fontId="17" fillId="10" borderId="40" xfId="8" applyFont="1" applyFill="1" applyBorder="1" applyAlignment="1">
      <alignment horizontal="center"/>
    </xf>
    <xf numFmtId="0" fontId="17" fillId="10" borderId="41" xfId="8" applyFont="1" applyFill="1" applyBorder="1" applyAlignment="1">
      <alignment horizontal="center"/>
    </xf>
    <xf numFmtId="0" fontId="17" fillId="10" borderId="42" xfId="8" applyFont="1" applyFill="1" applyBorder="1" applyAlignment="1">
      <alignment horizontal="center"/>
    </xf>
    <xf numFmtId="0" fontId="13" fillId="7" borderId="38" xfId="8" applyFont="1" applyFill="1" applyBorder="1" applyAlignment="1">
      <alignment horizontal="center" wrapText="1"/>
    </xf>
    <xf numFmtId="0" fontId="13" fillId="7" borderId="23" xfId="8" applyFont="1" applyFill="1" applyBorder="1" applyAlignment="1">
      <alignment horizontal="center" wrapText="1"/>
    </xf>
    <xf numFmtId="0" fontId="13" fillId="7" borderId="39" xfId="8" applyFont="1" applyFill="1" applyBorder="1" applyAlignment="1">
      <alignment horizontal="center" wrapText="1"/>
    </xf>
    <xf numFmtId="0" fontId="3" fillId="7" borderId="5" xfId="8" applyFill="1" applyBorder="1" applyAlignment="1">
      <alignment horizontal="center"/>
    </xf>
    <xf numFmtId="0" fontId="3" fillId="7" borderId="0" xfId="8" applyFill="1" applyAlignment="1">
      <alignment horizontal="center"/>
    </xf>
    <xf numFmtId="49" fontId="3" fillId="0" borderId="14" xfId="8" applyNumberFormat="1" applyBorder="1" applyAlignment="1" applyProtection="1">
      <alignment horizontal="center"/>
      <protection locked="0"/>
    </xf>
    <xf numFmtId="49" fontId="3" fillId="0" borderId="1" xfId="8" applyNumberFormat="1" applyBorder="1" applyAlignment="1" applyProtection="1">
      <alignment horizontal="center"/>
      <protection locked="0"/>
    </xf>
    <xf numFmtId="49" fontId="3" fillId="5" borderId="1" xfId="8" applyNumberFormat="1" applyFill="1" applyBorder="1" applyAlignment="1" applyProtection="1">
      <alignment horizontal="center"/>
      <protection locked="0"/>
    </xf>
    <xf numFmtId="0" fontId="3" fillId="0" borderId="1" xfId="8" applyBorder="1" applyAlignment="1">
      <alignment horizontal="center" vertical="center" wrapText="1"/>
    </xf>
    <xf numFmtId="0" fontId="3" fillId="0" borderId="13" xfId="8" applyBorder="1" applyAlignment="1">
      <alignment horizontal="center" vertical="center" wrapText="1"/>
    </xf>
    <xf numFmtId="0" fontId="1" fillId="2" borderId="1" xfId="8" applyFont="1" applyFill="1" applyBorder="1" applyAlignment="1">
      <alignment horizontal="center" vertical="center" wrapText="1"/>
    </xf>
    <xf numFmtId="0" fontId="3" fillId="2" borderId="1" xfId="8" applyFill="1" applyBorder="1" applyAlignment="1">
      <alignment horizontal="center" vertical="center" wrapText="1"/>
    </xf>
    <xf numFmtId="0" fontId="3" fillId="2" borderId="13" xfId="8" applyFill="1" applyBorder="1" applyAlignment="1">
      <alignment horizontal="center" vertical="center" wrapText="1"/>
    </xf>
    <xf numFmtId="0" fontId="3" fillId="0" borderId="1" xfId="8" applyBorder="1" applyAlignment="1">
      <alignment horizontal="center" vertical="center"/>
    </xf>
    <xf numFmtId="0" fontId="3" fillId="0" borderId="13" xfId="8" applyBorder="1" applyAlignment="1">
      <alignment horizontal="center" vertical="center"/>
    </xf>
    <xf numFmtId="0" fontId="15" fillId="7" borderId="5" xfId="8" applyFont="1" applyFill="1" applyBorder="1" applyAlignment="1">
      <alignment horizontal="right" vertical="top" wrapText="1"/>
    </xf>
    <xf numFmtId="0" fontId="15" fillId="7" borderId="0" xfId="8" applyFont="1" applyFill="1" applyAlignment="1">
      <alignment horizontal="right" vertical="top" wrapText="1"/>
    </xf>
    <xf numFmtId="0" fontId="15" fillId="7" borderId="29" xfId="8" applyFont="1" applyFill="1" applyBorder="1" applyAlignment="1">
      <alignment horizontal="right" vertical="top" wrapText="1"/>
    </xf>
    <xf numFmtId="9" fontId="1" fillId="0" borderId="1" xfId="3" applyFont="1" applyBorder="1" applyAlignment="1">
      <alignment horizontal="center" vertical="center"/>
    </xf>
    <xf numFmtId="9" fontId="1" fillId="0" borderId="13" xfId="3" applyFont="1" applyBorder="1" applyAlignment="1">
      <alignment horizontal="center" vertical="center"/>
    </xf>
    <xf numFmtId="0" fontId="13" fillId="7" borderId="30" xfId="8" applyFont="1" applyFill="1" applyBorder="1" applyAlignment="1">
      <alignment horizontal="center" vertical="top" wrapText="1"/>
    </xf>
    <xf numFmtId="0" fontId="13" fillId="7" borderId="31" xfId="8" applyFont="1" applyFill="1" applyBorder="1" applyAlignment="1">
      <alignment horizontal="center" vertical="top" wrapText="1"/>
    </xf>
    <xf numFmtId="0" fontId="13" fillId="7" borderId="32" xfId="8" applyFont="1" applyFill="1" applyBorder="1" applyAlignment="1">
      <alignment horizontal="center" vertical="top" wrapText="1"/>
    </xf>
    <xf numFmtId="0" fontId="17" fillId="10" borderId="15" xfId="8" applyFont="1" applyFill="1" applyBorder="1" applyAlignment="1">
      <alignment horizontal="center"/>
    </xf>
    <xf numFmtId="0" fontId="17" fillId="10" borderId="16" xfId="8" applyFont="1" applyFill="1" applyBorder="1" applyAlignment="1">
      <alignment horizontal="center"/>
    </xf>
    <xf numFmtId="0" fontId="17" fillId="10" borderId="17" xfId="8" applyFont="1" applyFill="1" applyBorder="1" applyAlignment="1">
      <alignment horizontal="center"/>
    </xf>
    <xf numFmtId="0" fontId="1" fillId="0" borderId="2" xfId="8" applyFont="1" applyBorder="1" applyAlignment="1">
      <alignment horizontal="center" vertical="center"/>
    </xf>
    <xf numFmtId="0" fontId="3" fillId="0" borderId="2" xfId="8" applyBorder="1" applyAlignment="1">
      <alignment horizontal="center" vertical="center"/>
    </xf>
    <xf numFmtId="0" fontId="3" fillId="0" borderId="12" xfId="8" applyBorder="1" applyAlignment="1">
      <alignment horizontal="center" vertical="center"/>
    </xf>
    <xf numFmtId="0" fontId="1" fillId="0" borderId="1" xfId="8" applyFont="1" applyBorder="1" applyAlignment="1">
      <alignment horizontal="center" vertical="center"/>
    </xf>
    <xf numFmtId="0" fontId="3" fillId="5" borderId="6" xfId="8" applyFill="1" applyBorder="1" applyAlignment="1">
      <alignment horizontal="center"/>
    </xf>
    <xf numFmtId="0" fontId="3" fillId="5" borderId="7" xfId="8" applyFill="1" applyBorder="1" applyAlignment="1">
      <alignment horizontal="center"/>
    </xf>
    <xf numFmtId="165" fontId="15" fillId="6" borderId="7" xfId="8" applyNumberFormat="1" applyFont="1" applyFill="1" applyBorder="1" applyAlignment="1">
      <alignment horizontal="center" vertical="top"/>
    </xf>
    <xf numFmtId="165" fontId="15" fillId="6" borderId="1" xfId="8" applyNumberFormat="1" applyFont="1" applyFill="1" applyBorder="1" applyAlignment="1">
      <alignment horizontal="center" vertical="top"/>
    </xf>
    <xf numFmtId="165" fontId="15" fillId="6" borderId="13" xfId="8" applyNumberFormat="1" applyFont="1" applyFill="1" applyBorder="1" applyAlignment="1">
      <alignment horizontal="center" vertical="top"/>
    </xf>
    <xf numFmtId="0" fontId="13" fillId="6" borderId="30" xfId="8" applyFont="1" applyFill="1" applyBorder="1" applyAlignment="1">
      <alignment horizontal="center" vertical="top" wrapText="1"/>
    </xf>
    <xf numFmtId="0" fontId="13" fillId="6" borderId="31" xfId="8" applyFont="1" applyFill="1" applyBorder="1" applyAlignment="1">
      <alignment horizontal="center" vertical="top" wrapText="1"/>
    </xf>
    <xf numFmtId="0" fontId="13" fillId="6" borderId="32" xfId="8" applyFont="1" applyFill="1" applyBorder="1" applyAlignment="1">
      <alignment horizontal="center" vertical="top" wrapText="1"/>
    </xf>
    <xf numFmtId="0" fontId="3" fillId="0" borderId="7" xfId="8" applyBorder="1" applyAlignment="1">
      <alignment horizontal="center"/>
    </xf>
    <xf numFmtId="165" fontId="13" fillId="6" borderId="7" xfId="8" applyNumberFormat="1" applyFont="1" applyFill="1" applyBorder="1" applyAlignment="1">
      <alignment horizontal="center" vertical="top"/>
    </xf>
    <xf numFmtId="165" fontId="13" fillId="6" borderId="1" xfId="8" applyNumberFormat="1" applyFont="1" applyFill="1" applyBorder="1" applyAlignment="1">
      <alignment horizontal="center" vertical="top"/>
    </xf>
    <xf numFmtId="165" fontId="13" fillId="6" borderId="13" xfId="8" applyNumberFormat="1" applyFont="1" applyFill="1" applyBorder="1" applyAlignment="1">
      <alignment horizontal="center" vertical="top"/>
    </xf>
    <xf numFmtId="165" fontId="16" fillId="6" borderId="1" xfId="8" applyNumberFormat="1" applyFont="1" applyFill="1" applyBorder="1" applyAlignment="1">
      <alignment horizontal="center" vertical="top"/>
    </xf>
    <xf numFmtId="165" fontId="16" fillId="6" borderId="13" xfId="8" applyNumberFormat="1" applyFont="1" applyFill="1" applyBorder="1" applyAlignment="1">
      <alignment horizontal="center" vertical="top"/>
    </xf>
    <xf numFmtId="165" fontId="16" fillId="6" borderId="7" xfId="8" applyNumberFormat="1" applyFont="1" applyFill="1" applyBorder="1" applyAlignment="1">
      <alignment horizontal="center" vertical="top"/>
    </xf>
    <xf numFmtId="9" fontId="1" fillId="0" borderId="1" xfId="3" applyFont="1" applyBorder="1" applyAlignment="1" applyProtection="1">
      <alignment horizontal="center" vertical="center"/>
      <protection locked="0"/>
    </xf>
    <xf numFmtId="9" fontId="1" fillId="0" borderId="13" xfId="3" applyFont="1" applyBorder="1" applyAlignment="1" applyProtection="1">
      <alignment horizontal="center" vertical="center"/>
      <protection locked="0"/>
    </xf>
    <xf numFmtId="49" fontId="15" fillId="5" borderId="18" xfId="8" applyNumberFormat="1" applyFont="1" applyFill="1" applyBorder="1" applyAlignment="1" applyProtection="1">
      <alignment horizontal="center" vertical="top" wrapText="1"/>
      <protection locked="0"/>
    </xf>
    <xf numFmtId="49" fontId="15" fillId="5" borderId="19" xfId="8" applyNumberFormat="1" applyFont="1" applyFill="1" applyBorder="1" applyAlignment="1" applyProtection="1">
      <alignment horizontal="center" vertical="top" wrapText="1"/>
      <protection locked="0"/>
    </xf>
    <xf numFmtId="0" fontId="13" fillId="7" borderId="30" xfId="8" applyFont="1" applyFill="1" applyBorder="1" applyAlignment="1">
      <alignment horizontal="right" vertical="top" wrapText="1"/>
    </xf>
    <xf numFmtId="0" fontId="13" fillId="7" borderId="31" xfId="8" applyFont="1" applyFill="1" applyBorder="1" applyAlignment="1">
      <alignment horizontal="right" vertical="top" wrapText="1"/>
    </xf>
    <xf numFmtId="0" fontId="13" fillId="7" borderId="46" xfId="8" applyFont="1" applyFill="1" applyBorder="1" applyAlignment="1">
      <alignment horizontal="right" vertical="top" wrapText="1"/>
    </xf>
    <xf numFmtId="0" fontId="17" fillId="10" borderId="15" xfId="0" applyFont="1" applyFill="1" applyBorder="1" applyAlignment="1">
      <alignment horizontal="center"/>
    </xf>
    <xf numFmtId="0" fontId="17" fillId="10" borderId="16" xfId="0" applyFont="1" applyFill="1" applyBorder="1" applyAlignment="1">
      <alignment horizontal="center"/>
    </xf>
    <xf numFmtId="0" fontId="17" fillId="10" borderId="27" xfId="0" applyFont="1" applyFill="1" applyBorder="1" applyAlignment="1">
      <alignment horizontal="center"/>
    </xf>
    <xf numFmtId="0" fontId="17" fillId="10" borderId="17" xfId="0" applyFont="1" applyFill="1" applyBorder="1" applyAlignment="1">
      <alignment horizontal="center"/>
    </xf>
    <xf numFmtId="49" fontId="15" fillId="5" borderId="10" xfId="0" applyNumberFormat="1" applyFont="1" applyFill="1" applyBorder="1" applyAlignment="1" applyProtection="1">
      <alignment horizontal="left" vertical="center" wrapText="1"/>
      <protection locked="0"/>
    </xf>
    <xf numFmtId="49" fontId="15" fillId="5" borderId="11" xfId="0" applyNumberFormat="1" applyFont="1" applyFill="1" applyBorder="1" applyAlignment="1" applyProtection="1">
      <alignment horizontal="left" vertical="center" wrapText="1"/>
      <protection locked="0"/>
    </xf>
    <xf numFmtId="49" fontId="15" fillId="5" borderId="48" xfId="0" applyNumberFormat="1" applyFont="1" applyFill="1" applyBorder="1" applyAlignment="1" applyProtection="1">
      <alignment horizontal="left" vertical="center" wrapText="1"/>
      <protection locked="0"/>
    </xf>
    <xf numFmtId="49" fontId="15" fillId="5" borderId="49" xfId="0" applyNumberFormat="1" applyFont="1" applyFill="1" applyBorder="1" applyAlignment="1" applyProtection="1">
      <alignment horizontal="left" vertical="center" wrapText="1"/>
      <protection locked="0"/>
    </xf>
    <xf numFmtId="49" fontId="15" fillId="5" borderId="45" xfId="0" applyNumberFormat="1" applyFont="1" applyFill="1" applyBorder="1" applyAlignment="1" applyProtection="1">
      <alignment horizontal="left" vertical="center" wrapText="1"/>
      <protection locked="0"/>
    </xf>
    <xf numFmtId="49" fontId="15" fillId="5" borderId="50" xfId="0" applyNumberFormat="1" applyFont="1" applyFill="1" applyBorder="1" applyAlignment="1" applyProtection="1">
      <alignment horizontal="left" vertical="center" wrapText="1"/>
      <protection locked="0"/>
    </xf>
    <xf numFmtId="0" fontId="14" fillId="9" borderId="30" xfId="0" applyFont="1" applyFill="1" applyBorder="1" applyAlignment="1">
      <alignment horizontal="center" wrapText="1"/>
    </xf>
    <xf numFmtId="0" fontId="14" fillId="9" borderId="31" xfId="0" applyFont="1" applyFill="1" applyBorder="1" applyAlignment="1">
      <alignment horizontal="center" wrapText="1"/>
    </xf>
    <xf numFmtId="0" fontId="14" fillId="9" borderId="32" xfId="0" applyFont="1" applyFill="1" applyBorder="1" applyAlignment="1">
      <alignment horizontal="center" wrapText="1"/>
    </xf>
    <xf numFmtId="0" fontId="17" fillId="10" borderId="26" xfId="0" applyFont="1" applyFill="1" applyBorder="1" applyAlignment="1">
      <alignment horizontal="center"/>
    </xf>
    <xf numFmtId="0" fontId="17" fillId="10" borderId="28" xfId="0" applyFont="1" applyFill="1" applyBorder="1" applyAlignment="1">
      <alignment horizontal="center"/>
    </xf>
    <xf numFmtId="0" fontId="22" fillId="2" borderId="26" xfId="0" applyFont="1" applyFill="1" applyBorder="1" applyAlignment="1">
      <alignment horizontal="center" vertical="center" wrapText="1"/>
    </xf>
    <xf numFmtId="0" fontId="22" fillId="2" borderId="27" xfId="0" applyFont="1" applyFill="1" applyBorder="1" applyAlignment="1">
      <alignment horizontal="center" vertical="center" wrapText="1"/>
    </xf>
    <xf numFmtId="0" fontId="22" fillId="2" borderId="28" xfId="0" applyFont="1" applyFill="1" applyBorder="1" applyAlignment="1">
      <alignment horizontal="center" vertical="center" wrapText="1"/>
    </xf>
    <xf numFmtId="0" fontId="15" fillId="15" borderId="26" xfId="0" applyFont="1" applyFill="1" applyBorder="1" applyAlignment="1">
      <alignment horizontal="right" vertical="center" wrapText="1"/>
    </xf>
    <xf numFmtId="0" fontId="15" fillId="15" borderId="27" xfId="0" applyFont="1" applyFill="1" applyBorder="1" applyAlignment="1">
      <alignment horizontal="right" vertical="center" wrapText="1"/>
    </xf>
    <xf numFmtId="0" fontId="15" fillId="7" borderId="30" xfId="0" applyFont="1" applyFill="1" applyBorder="1" applyAlignment="1">
      <alignment horizontal="right" vertical="center" wrapText="1"/>
    </xf>
    <xf numFmtId="0" fontId="15" fillId="7" borderId="31" xfId="0" applyFont="1" applyFill="1" applyBorder="1" applyAlignment="1">
      <alignment horizontal="right" vertical="center" wrapText="1"/>
    </xf>
    <xf numFmtId="0" fontId="13" fillId="7" borderId="5" xfId="0" applyFont="1" applyFill="1" applyBorder="1" applyAlignment="1">
      <alignment horizontal="right" vertical="center" wrapText="1"/>
    </xf>
    <xf numFmtId="0" fontId="13" fillId="7" borderId="0" xfId="0" applyFont="1" applyFill="1" applyAlignment="1">
      <alignment horizontal="right" vertical="center" wrapText="1"/>
    </xf>
    <xf numFmtId="0" fontId="13" fillId="7" borderId="29" xfId="0" applyFont="1" applyFill="1" applyBorder="1" applyAlignment="1">
      <alignment horizontal="right" vertical="center" wrapText="1"/>
    </xf>
    <xf numFmtId="49" fontId="6" fillId="5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5" borderId="21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5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0" borderId="6" xfId="8" applyNumberFormat="1" applyFont="1" applyBorder="1" applyAlignment="1" applyProtection="1">
      <alignment horizontal="center"/>
      <protection locked="0" hidden="1"/>
    </xf>
    <xf numFmtId="49" fontId="1" fillId="0" borderId="21" xfId="8" applyNumberFormat="1" applyFont="1" applyBorder="1" applyAlignment="1" applyProtection="1">
      <alignment horizontal="center"/>
      <protection locked="0" hidden="1"/>
    </xf>
    <xf numFmtId="49" fontId="1" fillId="0" borderId="7" xfId="8" applyNumberFormat="1" applyFont="1" applyBorder="1" applyAlignment="1" applyProtection="1">
      <alignment horizontal="center"/>
      <protection locked="0" hidden="1"/>
    </xf>
    <xf numFmtId="0" fontId="13" fillId="7" borderId="30" xfId="0" applyFont="1" applyFill="1" applyBorder="1" applyAlignment="1">
      <alignment horizontal="right" vertical="center" wrapText="1"/>
    </xf>
    <xf numFmtId="0" fontId="13" fillId="7" borderId="31" xfId="0" applyFont="1" applyFill="1" applyBorder="1" applyAlignment="1">
      <alignment horizontal="right" vertical="center" wrapText="1"/>
    </xf>
    <xf numFmtId="0" fontId="13" fillId="7" borderId="46" xfId="0" applyFont="1" applyFill="1" applyBorder="1" applyAlignment="1">
      <alignment horizontal="right" vertical="center" wrapText="1"/>
    </xf>
    <xf numFmtId="165" fontId="1" fillId="0" borderId="48" xfId="11" applyNumberFormat="1" applyFont="1" applyBorder="1" applyAlignment="1" applyProtection="1">
      <alignment horizontal="center"/>
      <protection locked="0" hidden="1"/>
    </xf>
    <xf numFmtId="165" fontId="1" fillId="0" borderId="49" xfId="11" applyNumberFormat="1" applyFont="1" applyBorder="1" applyAlignment="1" applyProtection="1">
      <alignment horizontal="center"/>
      <protection locked="0" hidden="1"/>
    </xf>
    <xf numFmtId="165" fontId="1" fillId="0" borderId="45" xfId="11" applyNumberFormat="1" applyFont="1" applyBorder="1" applyAlignment="1" applyProtection="1">
      <alignment horizontal="center"/>
      <protection locked="0" hidden="1"/>
    </xf>
    <xf numFmtId="0" fontId="13" fillId="7" borderId="69" xfId="0" applyFont="1" applyFill="1" applyBorder="1" applyAlignment="1">
      <alignment horizontal="right" vertical="center" wrapText="1"/>
    </xf>
    <xf numFmtId="0" fontId="13" fillId="7" borderId="64" xfId="0" applyFont="1" applyFill="1" applyBorder="1" applyAlignment="1">
      <alignment horizontal="right" vertical="center" wrapText="1"/>
    </xf>
    <xf numFmtId="0" fontId="13" fillId="7" borderId="67" xfId="0" applyFont="1" applyFill="1" applyBorder="1" applyAlignment="1">
      <alignment horizontal="right" vertical="center" wrapText="1"/>
    </xf>
    <xf numFmtId="49" fontId="6" fillId="0" borderId="65" xfId="0" applyNumberFormat="1" applyFont="1" applyBorder="1" applyAlignment="1" applyProtection="1">
      <alignment horizontal="center" vertical="center" wrapText="1"/>
      <protection locked="0" hidden="1"/>
    </xf>
    <xf numFmtId="49" fontId="6" fillId="0" borderId="66" xfId="0" applyNumberFormat="1" applyFont="1" applyBorder="1" applyAlignment="1" applyProtection="1">
      <alignment horizontal="center" vertical="center" wrapText="1"/>
      <protection locked="0" hidden="1"/>
    </xf>
    <xf numFmtId="49" fontId="6" fillId="0" borderId="68" xfId="0" applyNumberFormat="1" applyFont="1" applyBorder="1" applyAlignment="1" applyProtection="1">
      <alignment horizontal="center" vertical="center" wrapText="1"/>
      <protection locked="0" hidden="1"/>
    </xf>
    <xf numFmtId="2" fontId="8" fillId="3" borderId="15" xfId="0" applyNumberFormat="1" applyFont="1" applyFill="1" applyBorder="1" applyAlignment="1">
      <alignment horizontal="center" vertical="center" wrapText="1"/>
    </xf>
    <xf numFmtId="2" fontId="8" fillId="3" borderId="16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21" fillId="13" borderId="31" xfId="0" applyFont="1" applyFill="1" applyBorder="1" applyAlignment="1">
      <alignment horizontal="center" vertical="center"/>
    </xf>
    <xf numFmtId="2" fontId="21" fillId="13" borderId="31" xfId="0" applyNumberFormat="1" applyFont="1" applyFill="1" applyBorder="1" applyAlignment="1">
      <alignment horizontal="center"/>
    </xf>
    <xf numFmtId="2" fontId="21" fillId="13" borderId="5" xfId="0" applyNumberFormat="1" applyFont="1" applyFill="1" applyBorder="1" applyAlignment="1">
      <alignment horizontal="center"/>
    </xf>
    <xf numFmtId="2" fontId="21" fillId="13" borderId="0" xfId="0" applyNumberFormat="1" applyFont="1" applyFill="1" applyAlignment="1">
      <alignment horizontal="center"/>
    </xf>
    <xf numFmtId="2" fontId="21" fillId="13" borderId="1" xfId="0" applyNumberFormat="1" applyFont="1" applyFill="1" applyBorder="1" applyAlignment="1">
      <alignment horizontal="center"/>
    </xf>
    <xf numFmtId="9" fontId="29" fillId="2" borderId="18" xfId="3" applyFont="1" applyFill="1" applyBorder="1" applyAlignment="1" applyProtection="1">
      <alignment horizontal="center" vertical="center" wrapText="1"/>
      <protection hidden="1"/>
    </xf>
    <xf numFmtId="9" fontId="29" fillId="2" borderId="19" xfId="3" applyFont="1" applyFill="1" applyBorder="1" applyAlignment="1" applyProtection="1">
      <alignment horizontal="center" vertical="center" wrapText="1"/>
      <protection hidden="1"/>
    </xf>
    <xf numFmtId="2" fontId="8" fillId="3" borderId="5" xfId="0" applyNumberFormat="1" applyFont="1" applyFill="1" applyBorder="1" applyAlignment="1" applyProtection="1">
      <alignment horizontal="center" vertical="center" wrapText="1"/>
      <protection hidden="1"/>
    </xf>
    <xf numFmtId="2" fontId="8" fillId="3" borderId="29" xfId="0" applyNumberFormat="1" applyFont="1" applyFill="1" applyBorder="1" applyAlignment="1" applyProtection="1">
      <alignment horizontal="center" vertical="center" wrapText="1"/>
      <protection hidden="1"/>
    </xf>
    <xf numFmtId="2" fontId="21" fillId="3" borderId="9" xfId="0" applyNumberFormat="1" applyFont="1" applyFill="1" applyBorder="1" applyAlignment="1" applyProtection="1">
      <alignment horizontal="center" vertical="center" wrapText="1"/>
      <protection hidden="1"/>
    </xf>
    <xf numFmtId="2" fontId="21" fillId="3" borderId="14" xfId="0" applyNumberFormat="1" applyFont="1" applyFill="1" applyBorder="1" applyAlignment="1" applyProtection="1">
      <alignment horizontal="center" vertical="center" wrapText="1"/>
      <protection hidden="1"/>
    </xf>
    <xf numFmtId="2" fontId="21" fillId="3" borderId="20" xfId="0" applyNumberFormat="1" applyFont="1" applyFill="1" applyBorder="1" applyAlignment="1" applyProtection="1">
      <alignment horizontal="center" vertical="center" wrapText="1"/>
      <protection hidden="1"/>
    </xf>
    <xf numFmtId="2" fontId="21" fillId="3" borderId="56" xfId="0" applyNumberFormat="1" applyFont="1" applyFill="1" applyBorder="1" applyAlignment="1" applyProtection="1">
      <alignment horizontal="center" vertical="center" wrapText="1"/>
      <protection hidden="1"/>
    </xf>
    <xf numFmtId="2" fontId="21" fillId="3" borderId="45" xfId="0" applyNumberFormat="1" applyFont="1" applyFill="1" applyBorder="1" applyAlignment="1" applyProtection="1">
      <alignment horizontal="center" vertical="center" wrapText="1"/>
      <protection hidden="1"/>
    </xf>
    <xf numFmtId="2" fontId="21" fillId="3" borderId="59" xfId="0" applyNumberFormat="1" applyFont="1" applyFill="1" applyBorder="1" applyAlignment="1" applyProtection="1">
      <alignment horizontal="center" vertical="center" wrapText="1"/>
      <protection hidden="1"/>
    </xf>
    <xf numFmtId="2" fontId="21" fillId="3" borderId="54" xfId="0" applyNumberFormat="1" applyFont="1" applyFill="1" applyBorder="1" applyAlignment="1" applyProtection="1">
      <alignment horizontal="center" vertical="center" wrapText="1"/>
      <protection hidden="1"/>
    </xf>
    <xf numFmtId="2" fontId="21" fillId="3" borderId="55" xfId="0" applyNumberFormat="1" applyFont="1" applyFill="1" applyBorder="1" applyAlignment="1" applyProtection="1">
      <alignment horizontal="center" vertical="center" wrapText="1"/>
      <protection hidden="1"/>
    </xf>
    <xf numFmtId="2" fontId="29" fillId="2" borderId="10" xfId="0" applyNumberFormat="1" applyFont="1" applyFill="1" applyBorder="1" applyAlignment="1" applyProtection="1">
      <alignment horizontal="center" vertical="center" wrapText="1"/>
      <protection hidden="1"/>
    </xf>
    <xf numFmtId="2" fontId="29" fillId="2" borderId="11" xfId="0" applyNumberFormat="1" applyFont="1" applyFill="1" applyBorder="1" applyAlignment="1" applyProtection="1">
      <alignment horizontal="center" vertical="center" wrapText="1"/>
      <protection hidden="1"/>
    </xf>
    <xf numFmtId="2" fontId="21" fillId="3" borderId="37" xfId="0" applyNumberFormat="1" applyFont="1" applyFill="1" applyBorder="1" applyAlignment="1" applyProtection="1">
      <alignment horizontal="center" vertical="center" wrapText="1"/>
      <protection hidden="1"/>
    </xf>
    <xf numFmtId="2" fontId="21" fillId="3" borderId="7" xfId="0" applyNumberFormat="1" applyFont="1" applyFill="1" applyBorder="1" applyAlignment="1" applyProtection="1">
      <alignment horizontal="center" vertical="center" wrapText="1"/>
      <protection hidden="1"/>
    </xf>
    <xf numFmtId="2" fontId="29" fillId="2" borderId="1" xfId="0" applyNumberFormat="1" applyFont="1" applyFill="1" applyBorder="1" applyAlignment="1" applyProtection="1">
      <alignment horizontal="center" vertical="center" wrapText="1"/>
      <protection hidden="1"/>
    </xf>
    <xf numFmtId="2" fontId="29" fillId="2" borderId="13" xfId="0" applyNumberFormat="1" applyFont="1" applyFill="1" applyBorder="1" applyAlignment="1" applyProtection="1">
      <alignment horizontal="center" vertical="center" wrapText="1"/>
      <protection hidden="1"/>
    </xf>
    <xf numFmtId="165" fontId="6" fillId="2" borderId="6" xfId="0" applyNumberFormat="1" applyFont="1" applyFill="1" applyBorder="1" applyAlignment="1" applyProtection="1">
      <alignment horizontal="center" vertical="center"/>
      <protection hidden="1"/>
    </xf>
    <xf numFmtId="165" fontId="6" fillId="2" borderId="21" xfId="0" applyNumberFormat="1" applyFont="1" applyFill="1" applyBorder="1" applyAlignment="1" applyProtection="1">
      <alignment horizontal="center" vertical="center"/>
      <protection hidden="1"/>
    </xf>
    <xf numFmtId="165" fontId="6" fillId="2" borderId="7" xfId="0" applyNumberFormat="1" applyFont="1" applyFill="1" applyBorder="1" applyAlignment="1" applyProtection="1">
      <alignment horizontal="center" vertical="center"/>
      <protection hidden="1"/>
    </xf>
    <xf numFmtId="2" fontId="6" fillId="5" borderId="0" xfId="0" applyNumberFormat="1" applyFont="1" applyFill="1" applyAlignment="1" applyProtection="1">
      <alignment horizontal="center"/>
      <protection hidden="1"/>
    </xf>
    <xf numFmtId="165" fontId="6" fillId="2" borderId="1" xfId="0" applyNumberFormat="1" applyFont="1" applyFill="1" applyBorder="1" applyAlignment="1" applyProtection="1">
      <alignment horizontal="center" vertical="center"/>
      <protection hidden="1"/>
    </xf>
    <xf numFmtId="2" fontId="6" fillId="2" borderId="6" xfId="0" applyNumberFormat="1" applyFont="1" applyFill="1" applyBorder="1" applyAlignment="1" applyProtection="1">
      <alignment horizontal="center" vertical="center" wrapText="1"/>
      <protection hidden="1"/>
    </xf>
    <xf numFmtId="2" fontId="6" fillId="2" borderId="7" xfId="0" applyNumberFormat="1" applyFont="1" applyFill="1" applyBorder="1" applyAlignment="1" applyProtection="1">
      <alignment horizontal="center" vertical="center" wrapText="1"/>
      <protection hidden="1"/>
    </xf>
    <xf numFmtId="2" fontId="6" fillId="2" borderId="21" xfId="0" applyNumberFormat="1" applyFont="1" applyFill="1" applyBorder="1" applyAlignment="1" applyProtection="1">
      <alignment horizontal="center" vertical="center" wrapText="1"/>
      <protection hidden="1"/>
    </xf>
    <xf numFmtId="2" fontId="6" fillId="2" borderId="6" xfId="0" applyNumberFormat="1" applyFont="1" applyFill="1" applyBorder="1" applyAlignment="1" applyProtection="1">
      <alignment horizontal="center" vertical="center"/>
      <protection hidden="1"/>
    </xf>
    <xf numFmtId="2" fontId="6" fillId="2" borderId="7" xfId="0" applyNumberFormat="1" applyFont="1" applyFill="1" applyBorder="1" applyAlignment="1" applyProtection="1">
      <alignment horizontal="center" vertical="center"/>
      <protection hidden="1"/>
    </xf>
    <xf numFmtId="2" fontId="21" fillId="3" borderId="26" xfId="0" applyNumberFormat="1" applyFont="1" applyFill="1" applyBorder="1" applyAlignment="1" applyProtection="1">
      <alignment horizontal="center" vertical="center" wrapText="1"/>
      <protection hidden="1"/>
    </xf>
    <xf numFmtId="2" fontId="21" fillId="3" borderId="5" xfId="0" applyNumberFormat="1" applyFont="1" applyFill="1" applyBorder="1" applyAlignment="1" applyProtection="1">
      <alignment horizontal="center" vertical="center" wrapText="1"/>
      <protection hidden="1"/>
    </xf>
    <xf numFmtId="2" fontId="21" fillId="3" borderId="30" xfId="0" applyNumberFormat="1" applyFont="1" applyFill="1" applyBorder="1" applyAlignment="1" applyProtection="1">
      <alignment horizontal="center" vertical="center" wrapText="1"/>
      <protection hidden="1"/>
    </xf>
    <xf numFmtId="2" fontId="21" fillId="5" borderId="54" xfId="0" applyNumberFormat="1" applyFont="1" applyFill="1" applyBorder="1" applyAlignment="1" applyProtection="1">
      <alignment horizontal="center" vertical="center" wrapText="1"/>
      <protection hidden="1"/>
    </xf>
    <xf numFmtId="2" fontId="21" fillId="5" borderId="55" xfId="0" applyNumberFormat="1" applyFont="1" applyFill="1" applyBorder="1" applyAlignment="1" applyProtection="1">
      <alignment horizontal="center" vertical="center" wrapText="1"/>
      <protection hidden="1"/>
    </xf>
    <xf numFmtId="2" fontId="29" fillId="5" borderId="10" xfId="0" applyNumberFormat="1" applyFont="1" applyFill="1" applyBorder="1" applyAlignment="1" applyProtection="1">
      <alignment horizontal="center" vertical="center" wrapText="1"/>
      <protection hidden="1"/>
    </xf>
    <xf numFmtId="2" fontId="29" fillId="5" borderId="11" xfId="0" applyNumberFormat="1" applyFont="1" applyFill="1" applyBorder="1" applyAlignment="1" applyProtection="1">
      <alignment horizontal="center" vertical="center" wrapText="1"/>
      <protection hidden="1"/>
    </xf>
    <xf numFmtId="2" fontId="21" fillId="5" borderId="37" xfId="0" applyNumberFormat="1" applyFont="1" applyFill="1" applyBorder="1" applyAlignment="1" applyProtection="1">
      <alignment horizontal="center" vertical="center" wrapText="1"/>
      <protection hidden="1"/>
    </xf>
    <xf numFmtId="2" fontId="21" fillId="5" borderId="7" xfId="0" applyNumberFormat="1" applyFont="1" applyFill="1" applyBorder="1" applyAlignment="1" applyProtection="1">
      <alignment horizontal="center" vertical="center" wrapText="1"/>
      <protection hidden="1"/>
    </xf>
    <xf numFmtId="2" fontId="29" fillId="5" borderId="1" xfId="0" applyNumberFormat="1" applyFont="1" applyFill="1" applyBorder="1" applyAlignment="1" applyProtection="1">
      <alignment horizontal="center" vertical="center" wrapText="1"/>
      <protection hidden="1"/>
    </xf>
    <xf numFmtId="2" fontId="29" fillId="5" borderId="13" xfId="0" applyNumberFormat="1" applyFont="1" applyFill="1" applyBorder="1" applyAlignment="1" applyProtection="1">
      <alignment horizontal="center" vertical="center" wrapText="1"/>
      <protection hidden="1"/>
    </xf>
    <xf numFmtId="2" fontId="21" fillId="5" borderId="56" xfId="0" applyNumberFormat="1" applyFont="1" applyFill="1" applyBorder="1" applyAlignment="1" applyProtection="1">
      <alignment horizontal="center" vertical="center" wrapText="1"/>
      <protection hidden="1"/>
    </xf>
    <xf numFmtId="2" fontId="21" fillId="5" borderId="45" xfId="0" applyNumberFormat="1" applyFont="1" applyFill="1" applyBorder="1" applyAlignment="1" applyProtection="1">
      <alignment horizontal="center" vertical="center" wrapText="1"/>
      <protection hidden="1"/>
    </xf>
    <xf numFmtId="9" fontId="29" fillId="5" borderId="18" xfId="3" applyFont="1" applyFill="1" applyBorder="1" applyAlignment="1" applyProtection="1">
      <alignment horizontal="center" vertical="center" wrapText="1"/>
      <protection hidden="1"/>
    </xf>
    <xf numFmtId="9" fontId="29" fillId="5" borderId="19" xfId="3" applyFont="1" applyFill="1" applyBorder="1" applyAlignment="1" applyProtection="1">
      <alignment horizontal="center" vertical="center" wrapText="1"/>
      <protection hidden="1"/>
    </xf>
    <xf numFmtId="2" fontId="8" fillId="5" borderId="5" xfId="0" applyNumberFormat="1" applyFont="1" applyFill="1" applyBorder="1" applyAlignment="1" applyProtection="1">
      <alignment horizontal="center" vertical="center" wrapText="1"/>
      <protection hidden="1"/>
    </xf>
    <xf numFmtId="2" fontId="8" fillId="5" borderId="29" xfId="0" applyNumberFormat="1" applyFont="1" applyFill="1" applyBorder="1" applyAlignment="1" applyProtection="1">
      <alignment horizontal="center" vertical="center" wrapText="1"/>
      <protection hidden="1"/>
    </xf>
    <xf numFmtId="2" fontId="21" fillId="5" borderId="9" xfId="0" applyNumberFormat="1" applyFont="1" applyFill="1" applyBorder="1" applyAlignment="1" applyProtection="1">
      <alignment horizontal="center" vertical="center" wrapText="1"/>
      <protection hidden="1"/>
    </xf>
    <xf numFmtId="2" fontId="21" fillId="5" borderId="20" xfId="0" applyNumberFormat="1" applyFont="1" applyFill="1" applyBorder="1" applyAlignment="1" applyProtection="1">
      <alignment horizontal="center" vertical="center" wrapText="1"/>
      <protection hidden="1"/>
    </xf>
    <xf numFmtId="2" fontId="21" fillId="5" borderId="14" xfId="0" applyNumberFormat="1" applyFont="1" applyFill="1" applyBorder="1" applyAlignment="1" applyProtection="1">
      <alignment horizontal="center" vertical="center" wrapText="1"/>
      <protection hidden="1"/>
    </xf>
    <xf numFmtId="2" fontId="21" fillId="5" borderId="59" xfId="0" applyNumberFormat="1" applyFont="1" applyFill="1" applyBorder="1" applyAlignment="1" applyProtection="1">
      <alignment horizontal="center" vertical="center" wrapText="1"/>
      <protection hidden="1"/>
    </xf>
  </cellXfs>
  <cellStyles count="12">
    <cellStyle name="Čiarka" xfId="11" builtinId="3"/>
    <cellStyle name="Čiarka 2" xfId="4" xr:uid="{00000000-0005-0000-0000-000001000000}"/>
    <cellStyle name="čiarky" xfId="1" xr:uid="{00000000-0005-0000-0000-000002000000}"/>
    <cellStyle name="Mena" xfId="5" builtinId="4"/>
    <cellStyle name="Normálna" xfId="0" builtinId="0"/>
    <cellStyle name="Normálna 2" xfId="6" xr:uid="{00000000-0005-0000-0000-000005000000}"/>
    <cellStyle name="Normálna 3" xfId="2" xr:uid="{00000000-0005-0000-0000-000006000000}"/>
    <cellStyle name="Normálna 4" xfId="8" xr:uid="{00000000-0005-0000-0000-000007000000}"/>
    <cellStyle name="Normálna 4 2" xfId="10" xr:uid="{00000000-0005-0000-0000-000008000000}"/>
    <cellStyle name="Normálna 5" xfId="9" xr:uid="{00000000-0005-0000-0000-000009000000}"/>
    <cellStyle name="Percentá" xfId="3" builtinId="5"/>
    <cellStyle name="Percentá 2" xfId="7" xr:uid="{00000000-0005-0000-0000-00000B000000}"/>
  </cellStyles>
  <dxfs count="56">
    <dxf>
      <font>
        <color theme="0"/>
      </font>
      <fill>
        <patternFill>
          <bgColor theme="0"/>
        </patternFill>
      </fill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bottom/>
        <vertical/>
        <horizontal/>
      </border>
    </dxf>
    <dxf>
      <fill>
        <patternFill>
          <bgColor rgb="FFFF0000"/>
        </patternFill>
      </fill>
    </dxf>
    <dxf>
      <fill>
        <patternFill>
          <bgColor theme="0"/>
        </patternFill>
      </fill>
      <border>
        <left/>
        <right/>
        <bottom/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66"/>
      <color rgb="FFFFFFB9"/>
      <color rgb="FF1E497C"/>
      <color rgb="FFFFFF99"/>
      <color rgb="FFFFF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7471</xdr:colOff>
      <xdr:row>3</xdr:row>
      <xdr:rowOff>0</xdr:rowOff>
    </xdr:from>
    <xdr:to>
      <xdr:col>3</xdr:col>
      <xdr:colOff>0</xdr:colOff>
      <xdr:row>6</xdr:row>
      <xdr:rowOff>671286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471" y="914400"/>
          <a:ext cx="13156079" cy="26048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/>
            <a:t>Všeobecné inštrukcie: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/>
            <a:t>Žiadateľ uvádza všetky údaje o projekte do jednotlivých hárkov, </a:t>
          </a:r>
          <a:r>
            <a:rPr lang="sk-SK" sz="1100" b="1"/>
            <a:t>pričom postupuje v uvedenom poradí</a:t>
          </a:r>
          <a:r>
            <a:rPr lang="sk-SK" sz="1100"/>
            <a:t>:" Údaje o projekte"; Pracovné balíky";"Osobné výdavky (OV)";"Dlhodobý majetok (DM)";"Ostatné</a:t>
          </a:r>
          <a:r>
            <a:rPr lang="sk-SK" sz="1100" baseline="0"/>
            <a:t> výdavky bez OV a DM"</a:t>
          </a:r>
          <a:r>
            <a:rPr lang="sk-SK" sz="1100"/>
            <a:t>.</a:t>
          </a:r>
          <a:r>
            <a:rPr lang="sk-SK" sz="1100" baseline="0"/>
            <a:t> Ú</a:t>
          </a:r>
          <a:r>
            <a:rPr lang="sk-SK" sz="1100"/>
            <a:t>daje z hárku rozpočet budú prenesené</a:t>
          </a:r>
          <a:r>
            <a:rPr lang="sk-SK" sz="1100" baseline="0"/>
            <a:t> do zmluvy o PPM.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k-SK" sz="1100"/>
        </a:p>
        <a:p>
          <a:r>
            <a:rPr lang="sk-SK" sz="1100"/>
            <a:t>Žiadateľ</a:t>
          </a:r>
          <a:r>
            <a:rPr lang="sk-SK" sz="1100" baseline="0"/>
            <a:t> sa pri vypĺňaní prílohy stretne s troma typmi buniek:</a:t>
          </a:r>
        </a:p>
        <a:p>
          <a:r>
            <a:rPr lang="sk-SK" sz="1100" baseline="0"/>
            <a:t>                 </a:t>
          </a:r>
          <a:r>
            <a:rPr lang="sk-SK" sz="1100"/>
            <a:t>- biela</a:t>
          </a:r>
          <a:r>
            <a:rPr lang="sk-SK" sz="1100" baseline="0"/>
            <a:t> bunka, do ktorej žiadateľ vypĺňa požadované údaje, prípadne vyberá z rozbaľovacích polí;</a:t>
          </a:r>
          <a:endParaRPr lang="sk-SK" sz="1100"/>
        </a:p>
        <a:p>
          <a:r>
            <a:rPr lang="sk-SK" sz="1100" baseline="0"/>
            <a:t>                 </a:t>
          </a:r>
          <a:r>
            <a:rPr lang="sk-SK" sz="1100"/>
            <a:t>-</a:t>
          </a:r>
          <a:r>
            <a:rPr lang="sk-SK" sz="1100" baseline="0"/>
            <a:t> sivá bunka, žiadateľ údaje nevypĺňa, informácia je generovaná automaticky;</a:t>
          </a:r>
          <a:endParaRPr lang="sk-SK" sz="1100"/>
        </a:p>
        <a:p>
          <a:r>
            <a:rPr lang="sk-SK" sz="1100"/>
            <a:t>                 - ružová</a:t>
          </a:r>
          <a:r>
            <a:rPr lang="sk-SK" sz="1100" baseline="0"/>
            <a:t> bunka, žiadateľ nevyplnil všetky požadované údaje;</a:t>
          </a:r>
        </a:p>
        <a:p>
          <a:r>
            <a:rPr lang="sk-SK" sz="1100" baseline="0"/>
            <a:t>.                - červená bunka, žiadateľ vyplnil údaje nesprávne.</a:t>
          </a:r>
        </a:p>
        <a:p>
          <a:endParaRPr lang="sk-SK" sz="1100" baseline="0"/>
        </a:p>
        <a:p>
          <a:r>
            <a:rPr lang="sk-SK" sz="1100" baseline="0"/>
            <a:t>Všetky údaje obsiahnuté  v tejto prílohe musia korešpondovať s údajmi uvedenými vo formulári ŽoPPM a ostatných prílohách ako napr. Opis projektu v ISPO.</a:t>
          </a:r>
          <a:endParaRPr lang="sk-SK" sz="1100"/>
        </a:p>
      </xdr:txBody>
    </xdr:sp>
    <xdr:clientData/>
  </xdr:twoCellAnchor>
  <xdr:twoCellAnchor>
    <xdr:from>
      <xdr:col>0</xdr:col>
      <xdr:colOff>80783</xdr:colOff>
      <xdr:row>4</xdr:row>
      <xdr:rowOff>221129</xdr:rowOff>
    </xdr:from>
    <xdr:to>
      <xdr:col>0</xdr:col>
      <xdr:colOff>558901</xdr:colOff>
      <xdr:row>5</xdr:row>
      <xdr:rowOff>211146</xdr:rowOff>
    </xdr:to>
    <xdr:grpSp>
      <xdr:nvGrpSpPr>
        <xdr:cNvPr id="8" name="Skupina 7">
          <a:extLst>
            <a:ext uri="{FF2B5EF4-FFF2-40B4-BE49-F238E27FC236}">
              <a16:creationId xmlns:a16="http://schemas.microsoft.com/office/drawing/2014/main" id="{EA697D7A-C8EA-7CE5-8D51-A5B7C1EC2FF8}"/>
            </a:ext>
          </a:extLst>
        </xdr:cNvPr>
        <xdr:cNvGrpSpPr/>
      </xdr:nvGrpSpPr>
      <xdr:grpSpPr>
        <a:xfrm>
          <a:off x="80783" y="1830854"/>
          <a:ext cx="478118" cy="685342"/>
          <a:chOff x="84045" y="1830526"/>
          <a:chExt cx="478118" cy="684450"/>
        </a:xfrm>
      </xdr:grpSpPr>
      <xdr:sp macro="" textlink="">
        <xdr:nvSpPr>
          <xdr:cNvPr id="3" name="Obdĺžnik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84812" y="2000944"/>
            <a:ext cx="476250" cy="172797"/>
          </a:xfrm>
          <a:prstGeom prst="rect">
            <a:avLst/>
          </a:prstGeom>
          <a:solidFill>
            <a:schemeClr val="bg1">
              <a:lumMod val="85000"/>
            </a:schemeClr>
          </a:solidFill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sk-SK" sz="1100"/>
          </a:p>
        </xdr:txBody>
      </xdr:sp>
      <xdr:sp macro="" textlink="">
        <xdr:nvSpPr>
          <xdr:cNvPr id="4" name="Obdĺžnik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84045" y="2177346"/>
            <a:ext cx="478118" cy="170932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sk-SK" sz="1100"/>
          </a:p>
        </xdr:txBody>
      </xdr:sp>
      <xdr:sp macro="" textlink="">
        <xdr:nvSpPr>
          <xdr:cNvPr id="5" name="Obdĺžnik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85538" y="1830526"/>
            <a:ext cx="475524" cy="17182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sk-SK" sz="1100"/>
          </a:p>
        </xdr:txBody>
      </xdr:sp>
      <xdr:sp macro="" textlink="">
        <xdr:nvSpPr>
          <xdr:cNvPr id="6" name="Obdĺžnik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84457" y="2346059"/>
            <a:ext cx="476605" cy="168917"/>
          </a:xfrm>
          <a:prstGeom prst="rect">
            <a:avLst/>
          </a:prstGeom>
          <a:solidFill>
            <a:srgbClr val="FF0000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sk-SK" sz="1100">
              <a:ln>
                <a:solidFill>
                  <a:sysClr val="windowText" lastClr="000000"/>
                </a:solidFill>
              </a:ln>
            </a:endParaRPr>
          </a:p>
        </xdr:txBody>
      </xdr:sp>
    </xdr:grpSp>
    <xdr:clientData/>
  </xdr:twoCellAnchor>
  <xdr:twoCellAnchor editAs="oneCell">
    <xdr:from>
      <xdr:col>1</xdr:col>
      <xdr:colOff>1555749</xdr:colOff>
      <xdr:row>1</xdr:row>
      <xdr:rowOff>74082</xdr:rowOff>
    </xdr:from>
    <xdr:to>
      <xdr:col>2</xdr:col>
      <xdr:colOff>6651625</xdr:colOff>
      <xdr:row>2</xdr:row>
      <xdr:rowOff>190499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757" b="26924"/>
        <a:stretch/>
      </xdr:blipFill>
      <xdr:spPr bwMode="auto">
        <a:xfrm>
          <a:off x="2738437" y="74082"/>
          <a:ext cx="7413626" cy="81491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226219</xdr:colOff>
      <xdr:row>0</xdr:row>
      <xdr:rowOff>0</xdr:rowOff>
    </xdr:from>
    <xdr:to>
      <xdr:col>5</xdr:col>
      <xdr:colOff>1508460</xdr:colOff>
      <xdr:row>1</xdr:row>
      <xdr:rowOff>54935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33625" y="0"/>
          <a:ext cx="6425741" cy="8169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yskumnaagentura-my.sharepoint.com/personal/martin_uhnak_vyskumnaagentura_sk/Documents/Pl&#225;n%20obnovy/v&#253;zvy/3.%20invest&#237;cia/3.6%20Ve&#318;k&#233;%20projekty%20pre%20excelent&#253;ch%20v&#253;skumn&#237;kov/Rozpo&#269;et%20projektu_Velk&#253;projek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yskumnaagentura-my.sharepoint.com/Users/506/OneDrive%20-%20V&#253;skumn&#225;%20agent&#250;ra/Pl&#225;n%20obnovy/v&#253;zvy/3.%20invest&#237;cia/3.3-3.5_%20R2-R4/Aktu&#225;lne%20dokumenty/&#218;daje%20o%20projekte_R2-R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yskumnaagentura-my.sharepoint.com/personal/martin_uhnak_vyskumnaagentura_sk/Documents/Pl&#225;n%20obnovy/v&#253;zvy/4.%20invest&#237;cia/Rozpo&#269;et%20projektu_M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štrukcie"/>
      <sheetName val="Údaje o projekte"/>
      <sheetName val="Základné údaje"/>
      <sheetName val="Pracovné balíky"/>
      <sheetName val="Priradenie pracov. balíkov"/>
      <sheetName val="Rozpočet projektu"/>
      <sheetName val="Personálna skladba"/>
      <sheetName val="Ostatné výdavky"/>
      <sheetName val="Kapitálové výdavky"/>
      <sheetName val="Rozpočet"/>
      <sheetName val="Rozpočet Zmluva"/>
      <sheetName val="číselník kľúčových slov"/>
      <sheetName val="Ciselniky"/>
      <sheetName val="Číselník"/>
      <sheetName val="Service"/>
      <sheetName val="Servic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Údaje o projekte"/>
      <sheetName val="číselník kľúčových slov"/>
      <sheetName val="A. Projekt - žiadateľ ČV"/>
      <sheetName val="A. Projekt - partner ČV"/>
      <sheetName val="Ciselniky"/>
    </sheetNames>
    <sheetDataSet>
      <sheetData sheetId="0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štrukcie"/>
      <sheetName val="Údaje o projekte"/>
      <sheetName val="Základné údaje"/>
      <sheetName val="Pracovné balíky"/>
      <sheetName val="Priradenie pracov. balíkov"/>
      <sheetName val="Rozpočet projektu"/>
      <sheetName val="Personálna skladba"/>
      <sheetName val="Rozpočet"/>
      <sheetName val="Rozpočet Zmluva"/>
      <sheetName val="Ciselniky"/>
      <sheetName val="Číselník"/>
      <sheetName val="Service"/>
      <sheetName val="Servic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2">
    <tabColor rgb="FFFF0000"/>
    <pageSetUpPr fitToPage="1"/>
  </sheetPr>
  <dimension ref="A1:G1409"/>
  <sheetViews>
    <sheetView topLeftCell="A31" zoomScaleNormal="100" workbookViewId="0">
      <selection activeCell="B14" sqref="B14"/>
    </sheetView>
  </sheetViews>
  <sheetFormatPr defaultColWidth="9.28515625" defaultRowHeight="12.75" x14ac:dyDescent="0.2"/>
  <cols>
    <col min="1" max="1" width="17.7109375" style="20" customWidth="1"/>
    <col min="2" max="2" width="34.7109375" style="20" customWidth="1"/>
    <col min="3" max="3" width="145" style="20" customWidth="1"/>
    <col min="4" max="4" width="122" style="6" customWidth="1"/>
    <col min="5" max="5" width="44.5703125" style="8" customWidth="1"/>
    <col min="6" max="7" width="25.28515625" style="4" customWidth="1"/>
    <col min="8" max="9" width="19.5703125" style="4" customWidth="1"/>
    <col min="10" max="16384" width="9.28515625" style="4"/>
  </cols>
  <sheetData>
    <row r="1" spans="1:7" ht="13.5" hidden="1" customHeight="1" x14ac:dyDescent="0.2">
      <c r="A1" s="4"/>
      <c r="B1" s="4"/>
      <c r="C1" s="2"/>
      <c r="D1" s="4"/>
      <c r="E1" s="4"/>
    </row>
    <row r="2" spans="1:7" ht="54.75" customHeight="1" x14ac:dyDescent="0.2">
      <c r="A2" s="271"/>
      <c r="B2" s="271"/>
      <c r="C2" s="271"/>
      <c r="D2" s="4"/>
      <c r="E2" s="4"/>
    </row>
    <row r="3" spans="1:7" ht="17.25" customHeight="1" x14ac:dyDescent="0.2">
      <c r="A3" s="271"/>
      <c r="B3" s="271"/>
      <c r="C3" s="271"/>
      <c r="D3" s="4"/>
      <c r="E3" s="4"/>
    </row>
    <row r="4" spans="1:7" ht="54.75" customHeight="1" x14ac:dyDescent="0.2">
      <c r="A4" s="4"/>
      <c r="B4" s="4"/>
      <c r="C4" s="2"/>
      <c r="D4" s="4"/>
      <c r="E4" s="4"/>
    </row>
    <row r="5" spans="1:7" ht="54.75" customHeight="1" x14ac:dyDescent="0.2">
      <c r="A5" s="4"/>
      <c r="B5" s="4"/>
      <c r="C5" s="2"/>
      <c r="D5" s="4"/>
      <c r="E5" s="4"/>
    </row>
    <row r="6" spans="1:7" ht="42.75" customHeight="1" x14ac:dyDescent="0.2">
      <c r="A6" s="4"/>
      <c r="B6" s="4"/>
      <c r="C6" s="2"/>
      <c r="D6" s="4"/>
      <c r="E6" s="4"/>
    </row>
    <row r="7" spans="1:7" ht="58.5" customHeight="1" x14ac:dyDescent="0.2">
      <c r="A7" s="4"/>
      <c r="B7" s="4"/>
      <c r="C7" s="2"/>
      <c r="D7" s="4"/>
      <c r="E7" s="4"/>
    </row>
    <row r="8" spans="1:7" ht="15.75" customHeight="1" x14ac:dyDescent="0.2">
      <c r="A8" s="178" t="s">
        <v>0</v>
      </c>
      <c r="B8" s="178" t="s">
        <v>1</v>
      </c>
      <c r="C8" s="179" t="s">
        <v>2</v>
      </c>
      <c r="D8" s="7"/>
      <c r="E8" s="5"/>
      <c r="F8" s="5"/>
      <c r="G8" s="5"/>
    </row>
    <row r="9" spans="1:7" s="173" customFormat="1" ht="28.5" customHeight="1" x14ac:dyDescent="0.2">
      <c r="A9" s="180" t="s">
        <v>3</v>
      </c>
      <c r="B9" s="172" t="s">
        <v>4</v>
      </c>
      <c r="C9" s="181" t="s">
        <v>5</v>
      </c>
      <c r="D9" s="132"/>
      <c r="E9" s="5"/>
      <c r="F9" s="5"/>
      <c r="G9" s="5"/>
    </row>
    <row r="10" spans="1:7" s="173" customFormat="1" ht="29.25" customHeight="1" x14ac:dyDescent="0.2">
      <c r="A10" s="180" t="s">
        <v>3</v>
      </c>
      <c r="B10" s="172" t="s">
        <v>6</v>
      </c>
      <c r="C10" s="181" t="s">
        <v>7</v>
      </c>
      <c r="D10" s="7"/>
      <c r="E10" s="5"/>
      <c r="F10" s="5"/>
      <c r="G10" s="5"/>
    </row>
    <row r="11" spans="1:7" s="173" customFormat="1" ht="28.5" customHeight="1" x14ac:dyDescent="0.2">
      <c r="A11" s="180" t="s">
        <v>3</v>
      </c>
      <c r="B11" s="172" t="s">
        <v>8</v>
      </c>
      <c r="C11" s="181" t="s">
        <v>9</v>
      </c>
      <c r="D11" s="135"/>
      <c r="E11" s="5"/>
      <c r="F11" s="5"/>
      <c r="G11" s="5"/>
    </row>
    <row r="12" spans="1:7" s="173" customFormat="1" ht="29.25" customHeight="1" x14ac:dyDescent="0.2">
      <c r="A12" s="180" t="s">
        <v>3</v>
      </c>
      <c r="B12" s="172" t="s">
        <v>10</v>
      </c>
      <c r="C12" s="181" t="s">
        <v>11</v>
      </c>
      <c r="D12" s="7"/>
      <c r="E12" s="5"/>
      <c r="F12" s="5"/>
      <c r="G12" s="5"/>
    </row>
    <row r="13" spans="1:7" s="9" customFormat="1" ht="29.25" customHeight="1" x14ac:dyDescent="0.2">
      <c r="A13" s="180" t="s">
        <v>3</v>
      </c>
      <c r="B13" s="172" t="s">
        <v>12</v>
      </c>
      <c r="C13" s="181" t="s">
        <v>13</v>
      </c>
      <c r="D13" s="7"/>
    </row>
    <row r="14" spans="1:7" s="9" customFormat="1" ht="76.5" x14ac:dyDescent="0.2">
      <c r="A14" s="180" t="s">
        <v>3</v>
      </c>
      <c r="B14" s="174" t="s">
        <v>14</v>
      </c>
      <c r="C14" s="182" t="s">
        <v>15</v>
      </c>
      <c r="D14" s="135"/>
    </row>
    <row r="15" spans="1:7" s="9" customFormat="1" ht="38.25" x14ac:dyDescent="0.2">
      <c r="A15" s="181" t="s">
        <v>3</v>
      </c>
      <c r="B15" s="174" t="s">
        <v>16</v>
      </c>
      <c r="C15" s="182" t="s">
        <v>17</v>
      </c>
      <c r="D15" s="135"/>
    </row>
    <row r="16" spans="1:7" s="9" customFormat="1" ht="40.5" customHeight="1" x14ac:dyDescent="0.2">
      <c r="A16" s="180" t="s">
        <v>18</v>
      </c>
      <c r="B16" s="174" t="s">
        <v>19</v>
      </c>
      <c r="C16" s="181" t="s">
        <v>20</v>
      </c>
      <c r="D16" s="135"/>
    </row>
    <row r="17" spans="1:4" s="9" customFormat="1" ht="45" customHeight="1" x14ac:dyDescent="0.2">
      <c r="A17" s="180" t="s">
        <v>18</v>
      </c>
      <c r="B17" s="174" t="s">
        <v>21</v>
      </c>
      <c r="C17" s="181" t="s">
        <v>22</v>
      </c>
      <c r="D17" s="7"/>
    </row>
    <row r="18" spans="1:4" s="9" customFormat="1" ht="42" customHeight="1" x14ac:dyDescent="0.2">
      <c r="A18" s="180" t="s">
        <v>18</v>
      </c>
      <c r="B18" s="174" t="s">
        <v>23</v>
      </c>
      <c r="C18" s="181" t="s">
        <v>24</v>
      </c>
      <c r="D18" s="7"/>
    </row>
    <row r="19" spans="1:4" s="9" customFormat="1" ht="42.75" customHeight="1" x14ac:dyDescent="0.2">
      <c r="A19" s="180" t="s">
        <v>18</v>
      </c>
      <c r="B19" s="174" t="s">
        <v>25</v>
      </c>
      <c r="C19" s="181" t="s">
        <v>26</v>
      </c>
      <c r="D19" s="135"/>
    </row>
    <row r="20" spans="1:4" s="9" customFormat="1" ht="43.5" customHeight="1" x14ac:dyDescent="0.2">
      <c r="A20" s="180" t="s">
        <v>18</v>
      </c>
      <c r="B20" s="174" t="s">
        <v>27</v>
      </c>
      <c r="C20" s="181" t="s">
        <v>28</v>
      </c>
      <c r="D20" s="7"/>
    </row>
    <row r="21" spans="1:4" s="9" customFormat="1" ht="38.25" customHeight="1" x14ac:dyDescent="0.2">
      <c r="A21" s="180" t="s">
        <v>18</v>
      </c>
      <c r="B21" s="174" t="s">
        <v>29</v>
      </c>
      <c r="C21" s="181" t="s">
        <v>30</v>
      </c>
      <c r="D21" s="135"/>
    </row>
    <row r="22" spans="1:4" s="9" customFormat="1" ht="40.5" customHeight="1" x14ac:dyDescent="0.2">
      <c r="A22" s="180" t="s">
        <v>18</v>
      </c>
      <c r="B22" s="174" t="s">
        <v>31</v>
      </c>
      <c r="C22" s="181" t="s">
        <v>32</v>
      </c>
      <c r="D22" s="135"/>
    </row>
    <row r="23" spans="1:4" s="9" customFormat="1" ht="46.5" customHeight="1" x14ac:dyDescent="0.2">
      <c r="A23" s="180" t="s">
        <v>18</v>
      </c>
      <c r="B23" s="174" t="s">
        <v>33</v>
      </c>
      <c r="C23" s="183" t="s">
        <v>34</v>
      </c>
      <c r="D23" s="135"/>
    </row>
    <row r="24" spans="1:4" s="9" customFormat="1" ht="39.75" customHeight="1" x14ac:dyDescent="0.2">
      <c r="A24" s="180" t="s">
        <v>18</v>
      </c>
      <c r="B24" s="174" t="s">
        <v>35</v>
      </c>
      <c r="C24" s="183" t="s">
        <v>36</v>
      </c>
      <c r="D24" s="7"/>
    </row>
    <row r="25" spans="1:4" s="9" customFormat="1" ht="47.25" customHeight="1" x14ac:dyDescent="0.2">
      <c r="A25" s="180" t="s">
        <v>18</v>
      </c>
      <c r="B25" s="174" t="s">
        <v>37</v>
      </c>
      <c r="C25" s="183" t="s">
        <v>38</v>
      </c>
      <c r="D25" s="7"/>
    </row>
    <row r="26" spans="1:4" s="9" customFormat="1" ht="51" x14ac:dyDescent="0.2">
      <c r="A26" s="180" t="s">
        <v>39</v>
      </c>
      <c r="B26" s="174" t="s">
        <v>40</v>
      </c>
      <c r="C26" s="181" t="s">
        <v>41</v>
      </c>
      <c r="D26" s="7"/>
    </row>
    <row r="27" spans="1:4" s="9" customFormat="1" ht="51" x14ac:dyDescent="0.2">
      <c r="A27" s="180" t="s">
        <v>39</v>
      </c>
      <c r="B27" s="174" t="s">
        <v>42</v>
      </c>
      <c r="C27" s="181" t="s">
        <v>43</v>
      </c>
      <c r="D27" s="135"/>
    </row>
    <row r="28" spans="1:4" s="9" customFormat="1" ht="102" x14ac:dyDescent="0.2">
      <c r="A28" s="191" t="s">
        <v>44</v>
      </c>
      <c r="B28" s="174" t="s">
        <v>45</v>
      </c>
      <c r="C28" s="191" t="s">
        <v>46</v>
      </c>
      <c r="D28" s="135"/>
    </row>
    <row r="29" spans="1:4" s="9" customFormat="1" ht="102" x14ac:dyDescent="0.2">
      <c r="A29" s="191" t="s">
        <v>44</v>
      </c>
      <c r="B29" s="174" t="s">
        <v>47</v>
      </c>
      <c r="C29" s="191" t="s">
        <v>48</v>
      </c>
      <c r="D29" s="135"/>
    </row>
    <row r="30" spans="1:4" s="9" customFormat="1" ht="102" x14ac:dyDescent="0.2">
      <c r="A30" s="191" t="s">
        <v>44</v>
      </c>
      <c r="B30" s="174" t="s">
        <v>49</v>
      </c>
      <c r="C30" s="191" t="s">
        <v>50</v>
      </c>
      <c r="D30" s="135"/>
    </row>
    <row r="31" spans="1:4" s="9" customFormat="1" ht="102" x14ac:dyDescent="0.2">
      <c r="A31" s="191" t="s">
        <v>44</v>
      </c>
      <c r="B31" s="174" t="s">
        <v>4</v>
      </c>
      <c r="C31" s="191" t="s">
        <v>51</v>
      </c>
      <c r="D31" s="135"/>
    </row>
    <row r="32" spans="1:4" s="9" customFormat="1" ht="102" x14ac:dyDescent="0.2">
      <c r="A32" s="191" t="s">
        <v>44</v>
      </c>
      <c r="B32" s="174" t="s">
        <v>8</v>
      </c>
      <c r="C32" s="191" t="s">
        <v>52</v>
      </c>
      <c r="D32" s="7"/>
    </row>
    <row r="33" spans="1:7" s="9" customFormat="1" ht="102" x14ac:dyDescent="0.2">
      <c r="A33" s="191" t="s">
        <v>44</v>
      </c>
      <c r="B33" s="174" t="s">
        <v>53</v>
      </c>
      <c r="C33" s="191" t="s">
        <v>54</v>
      </c>
      <c r="D33" s="7"/>
    </row>
    <row r="34" spans="1:7" s="175" customFormat="1" ht="102" x14ac:dyDescent="0.2">
      <c r="A34" s="191" t="s">
        <v>44</v>
      </c>
      <c r="B34" s="174" t="s">
        <v>55</v>
      </c>
      <c r="C34" s="191" t="s">
        <v>56</v>
      </c>
      <c r="D34" s="7"/>
      <c r="E34" s="10"/>
      <c r="F34" s="10"/>
      <c r="G34" s="10"/>
    </row>
    <row r="35" spans="1:7" s="175" customFormat="1" ht="102" x14ac:dyDescent="0.2">
      <c r="A35" s="191" t="s">
        <v>44</v>
      </c>
      <c r="B35" s="174" t="s">
        <v>57</v>
      </c>
      <c r="C35" s="191" t="s">
        <v>58</v>
      </c>
      <c r="D35" s="7"/>
      <c r="E35" s="10"/>
      <c r="F35" s="10"/>
      <c r="G35" s="10"/>
    </row>
    <row r="36" spans="1:7" s="173" customFormat="1" ht="102" x14ac:dyDescent="0.2">
      <c r="A36" s="191" t="s">
        <v>44</v>
      </c>
      <c r="B36" s="174" t="s">
        <v>59</v>
      </c>
      <c r="C36" s="191" t="s">
        <v>60</v>
      </c>
      <c r="D36" s="176"/>
      <c r="E36" s="5"/>
      <c r="F36" s="5"/>
      <c r="G36" s="5"/>
    </row>
    <row r="37" spans="1:7" s="173" customFormat="1" x14ac:dyDescent="0.2">
      <c r="A37" s="180" t="s">
        <v>61</v>
      </c>
      <c r="B37" s="174" t="s">
        <v>62</v>
      </c>
      <c r="C37" s="182" t="s">
        <v>63</v>
      </c>
      <c r="E37" s="5"/>
      <c r="F37" s="5"/>
      <c r="G37" s="5"/>
    </row>
    <row r="38" spans="1:7" s="173" customFormat="1" ht="25.5" x14ac:dyDescent="0.2">
      <c r="A38" s="180" t="s">
        <v>61</v>
      </c>
      <c r="B38" s="174" t="s">
        <v>64</v>
      </c>
      <c r="C38" s="184" t="s">
        <v>65</v>
      </c>
      <c r="D38" s="176"/>
      <c r="E38" s="5"/>
      <c r="F38" s="5"/>
      <c r="G38" s="5"/>
    </row>
    <row r="39" spans="1:7" s="173" customFormat="1" ht="25.5" x14ac:dyDescent="0.2">
      <c r="A39" s="185" t="s">
        <v>66</v>
      </c>
      <c r="B39" s="177" t="s">
        <v>67</v>
      </c>
      <c r="C39" s="184" t="s">
        <v>68</v>
      </c>
      <c r="D39" s="136"/>
      <c r="E39" s="5"/>
      <c r="F39" s="5"/>
      <c r="G39" s="5"/>
    </row>
    <row r="40" spans="1:7" s="173" customFormat="1" ht="25.5" x14ac:dyDescent="0.2">
      <c r="A40" s="185" t="s">
        <v>66</v>
      </c>
      <c r="B40" s="174" t="s">
        <v>69</v>
      </c>
      <c r="C40" s="182" t="s">
        <v>70</v>
      </c>
      <c r="D40" s="136"/>
      <c r="E40" s="5"/>
      <c r="F40" s="5"/>
      <c r="G40" s="5"/>
    </row>
    <row r="41" spans="1:7" s="173" customFormat="1" ht="25.5" x14ac:dyDescent="0.2">
      <c r="A41" s="185" t="s">
        <v>66</v>
      </c>
      <c r="B41" s="177" t="s">
        <v>71</v>
      </c>
      <c r="C41" s="184" t="s">
        <v>72</v>
      </c>
      <c r="D41" s="5"/>
      <c r="E41" s="5"/>
      <c r="F41" s="5"/>
      <c r="G41" s="5"/>
    </row>
    <row r="42" spans="1:7" s="173" customFormat="1" ht="76.5" x14ac:dyDescent="0.2">
      <c r="A42" s="185" t="s">
        <v>66</v>
      </c>
      <c r="B42" s="172" t="s">
        <v>73</v>
      </c>
      <c r="C42" s="184" t="s">
        <v>74</v>
      </c>
      <c r="D42" s="136"/>
      <c r="E42" s="5"/>
      <c r="F42" s="5"/>
      <c r="G42" s="5"/>
    </row>
    <row r="43" spans="1:7" s="173" customFormat="1" ht="47.25" customHeight="1" x14ac:dyDescent="0.2">
      <c r="A43" s="182" t="s">
        <v>75</v>
      </c>
      <c r="B43" s="172" t="s">
        <v>76</v>
      </c>
      <c r="C43" s="184" t="s">
        <v>77</v>
      </c>
      <c r="D43" s="5"/>
      <c r="E43" s="5"/>
      <c r="F43" s="5"/>
      <c r="G43" s="5"/>
    </row>
    <row r="44" spans="1:7" s="173" customFormat="1" ht="178.5" x14ac:dyDescent="0.2">
      <c r="A44" s="182" t="s">
        <v>78</v>
      </c>
      <c r="B44" s="172" t="s">
        <v>67</v>
      </c>
      <c r="C44" s="184" t="s">
        <v>79</v>
      </c>
      <c r="D44" s="136"/>
      <c r="E44" s="5"/>
      <c r="F44" s="5"/>
      <c r="G44" s="5"/>
    </row>
    <row r="45" spans="1:7" s="173" customFormat="1" ht="25.5" x14ac:dyDescent="0.2">
      <c r="A45" s="182" t="s">
        <v>75</v>
      </c>
      <c r="B45" s="172" t="s">
        <v>80</v>
      </c>
      <c r="C45" s="184" t="s">
        <v>81</v>
      </c>
      <c r="D45" s="5"/>
      <c r="E45" s="5"/>
      <c r="F45" s="5"/>
      <c r="G45" s="5"/>
    </row>
    <row r="46" spans="1:7" s="173" customFormat="1" ht="25.5" x14ac:dyDescent="0.2">
      <c r="A46" s="182" t="s">
        <v>75</v>
      </c>
      <c r="B46" s="172" t="s">
        <v>82</v>
      </c>
      <c r="C46" s="182" t="s">
        <v>83</v>
      </c>
      <c r="D46" s="5"/>
      <c r="E46" s="5"/>
      <c r="F46" s="5"/>
      <c r="G46" s="5"/>
    </row>
    <row r="47" spans="1:7" s="173" customFormat="1" ht="79.5" customHeight="1" x14ac:dyDescent="0.2">
      <c r="A47" s="182" t="s">
        <v>75</v>
      </c>
      <c r="B47" s="172" t="s">
        <v>84</v>
      </c>
      <c r="C47" s="184" t="s">
        <v>85</v>
      </c>
      <c r="D47" s="136"/>
      <c r="E47" s="5"/>
      <c r="F47" s="5"/>
      <c r="G47" s="5"/>
    </row>
    <row r="48" spans="1:7" s="173" customFormat="1" ht="28.5" customHeight="1" x14ac:dyDescent="0.2">
      <c r="A48" s="182" t="s">
        <v>75</v>
      </c>
      <c r="B48" s="172" t="s">
        <v>86</v>
      </c>
      <c r="C48" s="184" t="s">
        <v>87</v>
      </c>
      <c r="D48" s="136"/>
      <c r="E48" s="5"/>
      <c r="F48" s="5"/>
      <c r="G48" s="5"/>
    </row>
    <row r="49" spans="1:7" s="173" customFormat="1" ht="114.75" x14ac:dyDescent="0.2">
      <c r="A49" s="182" t="s">
        <v>75</v>
      </c>
      <c r="B49" s="172" t="s">
        <v>88</v>
      </c>
      <c r="C49" s="184" t="s">
        <v>89</v>
      </c>
      <c r="D49" s="136"/>
      <c r="E49" s="5"/>
      <c r="F49" s="5"/>
      <c r="G49" s="5"/>
    </row>
    <row r="50" spans="1:7" s="173" customFormat="1" ht="174" customHeight="1" x14ac:dyDescent="0.2">
      <c r="A50" s="182" t="s">
        <v>75</v>
      </c>
      <c r="B50" s="172" t="s">
        <v>90</v>
      </c>
      <c r="C50" s="184" t="s">
        <v>91</v>
      </c>
      <c r="D50" s="136"/>
      <c r="E50" s="5"/>
      <c r="F50" s="5"/>
      <c r="G50" s="5"/>
    </row>
    <row r="51" spans="1:7" s="173" customFormat="1" ht="133.5" customHeight="1" x14ac:dyDescent="0.2">
      <c r="A51" s="182" t="s">
        <v>75</v>
      </c>
      <c r="B51" s="172" t="s">
        <v>92</v>
      </c>
      <c r="C51" s="184" t="s">
        <v>93</v>
      </c>
      <c r="D51" s="5"/>
      <c r="E51" s="5"/>
      <c r="F51" s="5"/>
      <c r="G51" s="5"/>
    </row>
    <row r="52" spans="1:7" s="173" customFormat="1" ht="25.5" x14ac:dyDescent="0.2">
      <c r="A52" s="182" t="s">
        <v>75</v>
      </c>
      <c r="B52" s="172" t="s">
        <v>94</v>
      </c>
      <c r="C52" s="184" t="s">
        <v>95</v>
      </c>
      <c r="D52" s="5"/>
      <c r="E52" s="5"/>
      <c r="F52" s="5"/>
      <c r="G52" s="5"/>
    </row>
    <row r="53" spans="1:7" s="173" customFormat="1" ht="25.5" x14ac:dyDescent="0.2">
      <c r="A53" s="185" t="s">
        <v>96</v>
      </c>
      <c r="B53" s="172" t="s">
        <v>97</v>
      </c>
      <c r="C53" s="184" t="s">
        <v>98</v>
      </c>
      <c r="D53" s="5"/>
      <c r="E53" s="5"/>
      <c r="F53" s="5"/>
      <c r="G53" s="5"/>
    </row>
    <row r="54" spans="1:7" ht="15" customHeight="1" x14ac:dyDescent="0.2">
      <c r="A54" s="21"/>
      <c r="B54" s="21"/>
      <c r="C54" s="21"/>
      <c r="D54" s="5"/>
      <c r="E54" s="5"/>
      <c r="F54" s="5"/>
      <c r="G54" s="5"/>
    </row>
    <row r="55" spans="1:7" ht="15" customHeight="1" x14ac:dyDescent="0.2">
      <c r="A55" s="21"/>
      <c r="B55" s="21"/>
      <c r="C55" s="21"/>
      <c r="D55" s="5"/>
      <c r="E55" s="5"/>
      <c r="F55" s="5"/>
      <c r="G55" s="5"/>
    </row>
    <row r="56" spans="1:7" ht="15" customHeight="1" x14ac:dyDescent="0.2">
      <c r="A56" s="21"/>
      <c r="B56" s="21"/>
      <c r="C56" s="21"/>
      <c r="D56" s="5"/>
      <c r="E56" s="5"/>
      <c r="F56" s="5"/>
      <c r="G56" s="5"/>
    </row>
    <row r="57" spans="1:7" ht="15" customHeight="1" x14ac:dyDescent="0.2">
      <c r="A57" s="21"/>
      <c r="B57" s="21"/>
      <c r="C57" s="21"/>
      <c r="D57" s="5"/>
      <c r="E57" s="5"/>
      <c r="F57" s="5"/>
      <c r="G57" s="5"/>
    </row>
    <row r="58" spans="1:7" ht="15" customHeight="1" x14ac:dyDescent="0.2">
      <c r="A58" s="21"/>
      <c r="B58" s="21"/>
      <c r="C58" s="21"/>
      <c r="D58" s="5"/>
      <c r="E58" s="5"/>
      <c r="F58" s="5"/>
      <c r="G58" s="5"/>
    </row>
    <row r="59" spans="1:7" ht="15" customHeight="1" x14ac:dyDescent="0.2">
      <c r="A59" s="21"/>
      <c r="B59" s="21"/>
      <c r="C59" s="21"/>
      <c r="D59" s="5"/>
      <c r="E59" s="5"/>
      <c r="F59" s="5"/>
      <c r="G59" s="5"/>
    </row>
    <row r="60" spans="1:7" ht="15" customHeight="1" x14ac:dyDescent="0.2">
      <c r="A60" s="21"/>
      <c r="B60" s="21"/>
      <c r="C60" s="21"/>
      <c r="D60" s="5"/>
      <c r="E60" s="5"/>
      <c r="F60" s="5"/>
      <c r="G60" s="5"/>
    </row>
    <row r="61" spans="1:7" ht="15" customHeight="1" x14ac:dyDescent="0.2">
      <c r="A61" s="21"/>
      <c r="B61" s="21"/>
      <c r="C61" s="21"/>
      <c r="D61" s="5"/>
      <c r="E61" s="5"/>
      <c r="F61" s="5"/>
      <c r="G61" s="5"/>
    </row>
    <row r="62" spans="1:7" ht="15" customHeight="1" x14ac:dyDescent="0.2">
      <c r="A62" s="21"/>
      <c r="B62" s="21"/>
      <c r="C62" s="21"/>
      <c r="D62" s="5"/>
      <c r="E62" s="5"/>
      <c r="F62" s="5"/>
      <c r="G62" s="5"/>
    </row>
    <row r="63" spans="1:7" ht="15" customHeight="1" x14ac:dyDescent="0.2">
      <c r="A63" s="21"/>
      <c r="B63" s="21"/>
      <c r="C63" s="21"/>
      <c r="D63" s="5"/>
      <c r="E63" s="5"/>
      <c r="F63" s="5"/>
      <c r="G63" s="5"/>
    </row>
    <row r="64" spans="1:7" ht="15" customHeight="1" x14ac:dyDescent="0.2">
      <c r="A64" s="21"/>
      <c r="B64" s="21"/>
      <c r="C64" s="21"/>
      <c r="D64" s="5"/>
      <c r="E64" s="5"/>
      <c r="F64" s="5"/>
      <c r="G64" s="5"/>
    </row>
    <row r="65" spans="1:7" ht="15" customHeight="1" x14ac:dyDescent="0.2">
      <c r="A65" s="21"/>
      <c r="B65" s="21"/>
      <c r="C65" s="21"/>
      <c r="D65" s="5"/>
      <c r="E65" s="5"/>
      <c r="F65" s="5"/>
      <c r="G65" s="5"/>
    </row>
    <row r="66" spans="1:7" ht="15" customHeight="1" x14ac:dyDescent="0.2">
      <c r="A66" s="21"/>
      <c r="B66" s="21"/>
      <c r="C66" s="21"/>
      <c r="D66" s="5"/>
      <c r="E66" s="5"/>
      <c r="F66" s="5"/>
      <c r="G66" s="5"/>
    </row>
    <row r="67" spans="1:7" ht="15" customHeight="1" x14ac:dyDescent="0.2">
      <c r="A67" s="21"/>
      <c r="B67" s="21"/>
      <c r="C67" s="21"/>
      <c r="D67" s="5"/>
      <c r="E67" s="5"/>
      <c r="F67" s="5"/>
      <c r="G67" s="5"/>
    </row>
    <row r="68" spans="1:7" ht="15" customHeight="1" x14ac:dyDescent="0.2">
      <c r="A68" s="21"/>
      <c r="B68" s="21"/>
      <c r="C68" s="21"/>
      <c r="D68" s="5"/>
      <c r="E68" s="5"/>
      <c r="F68" s="5"/>
      <c r="G68" s="5"/>
    </row>
    <row r="69" spans="1:7" ht="15" customHeight="1" x14ac:dyDescent="0.2">
      <c r="A69" s="21"/>
      <c r="B69" s="21"/>
      <c r="C69" s="21"/>
      <c r="D69" s="5"/>
      <c r="E69" s="5"/>
      <c r="F69" s="5"/>
      <c r="G69" s="5"/>
    </row>
    <row r="70" spans="1:7" ht="15" customHeight="1" x14ac:dyDescent="0.2">
      <c r="A70" s="21"/>
      <c r="B70" s="21"/>
      <c r="C70" s="21"/>
      <c r="D70" s="5"/>
      <c r="E70" s="5"/>
      <c r="F70" s="5"/>
      <c r="G70" s="5"/>
    </row>
    <row r="71" spans="1:7" ht="15" customHeight="1" x14ac:dyDescent="0.2">
      <c r="A71" s="21"/>
      <c r="B71" s="21"/>
      <c r="C71" s="21"/>
      <c r="D71" s="5"/>
      <c r="E71" s="5"/>
      <c r="F71" s="5"/>
      <c r="G71" s="5"/>
    </row>
    <row r="72" spans="1:7" ht="15" customHeight="1" x14ac:dyDescent="0.2">
      <c r="A72" s="21"/>
      <c r="B72" s="21"/>
      <c r="C72" s="21"/>
      <c r="D72" s="5"/>
      <c r="E72" s="5"/>
      <c r="F72" s="5"/>
      <c r="G72" s="5"/>
    </row>
    <row r="73" spans="1:7" ht="15" customHeight="1" x14ac:dyDescent="0.2">
      <c r="A73" s="21"/>
      <c r="B73" s="21"/>
      <c r="C73" s="21"/>
      <c r="D73" s="5"/>
      <c r="E73" s="5"/>
      <c r="F73" s="5"/>
      <c r="G73" s="5"/>
    </row>
    <row r="74" spans="1:7" ht="15" customHeight="1" x14ac:dyDescent="0.2">
      <c r="A74" s="21"/>
      <c r="B74" s="21"/>
      <c r="C74" s="21"/>
      <c r="D74" s="5"/>
      <c r="E74" s="5"/>
      <c r="F74" s="5"/>
      <c r="G74" s="5"/>
    </row>
    <row r="75" spans="1:7" ht="15" customHeight="1" x14ac:dyDescent="0.2">
      <c r="A75" s="21"/>
      <c r="B75" s="21"/>
      <c r="C75" s="21"/>
      <c r="D75" s="5"/>
      <c r="E75" s="5"/>
      <c r="F75" s="5"/>
      <c r="G75" s="5"/>
    </row>
    <row r="76" spans="1:7" ht="15" customHeight="1" x14ac:dyDescent="0.2">
      <c r="A76" s="21"/>
      <c r="B76" s="21"/>
      <c r="C76" s="21"/>
      <c r="D76" s="5"/>
      <c r="E76" s="5"/>
      <c r="F76" s="5"/>
      <c r="G76" s="5"/>
    </row>
    <row r="77" spans="1:7" ht="15" customHeight="1" x14ac:dyDescent="0.2">
      <c r="A77" s="21"/>
      <c r="B77" s="21"/>
      <c r="C77" s="21"/>
      <c r="D77" s="5"/>
      <c r="E77" s="5"/>
      <c r="F77" s="5"/>
      <c r="G77" s="5"/>
    </row>
    <row r="78" spans="1:7" ht="15" customHeight="1" x14ac:dyDescent="0.2">
      <c r="A78" s="21"/>
      <c r="B78" s="21"/>
      <c r="C78" s="21"/>
      <c r="D78" s="5"/>
      <c r="E78" s="5"/>
      <c r="F78" s="5"/>
      <c r="G78" s="5"/>
    </row>
    <row r="79" spans="1:7" ht="15" customHeight="1" x14ac:dyDescent="0.2">
      <c r="A79" s="21"/>
      <c r="B79" s="21"/>
      <c r="C79" s="21"/>
      <c r="D79" s="5"/>
      <c r="E79" s="5"/>
      <c r="F79" s="5"/>
      <c r="G79" s="5"/>
    </row>
    <row r="80" spans="1:7" ht="15" customHeight="1" x14ac:dyDescent="0.2">
      <c r="A80" s="21"/>
      <c r="B80" s="21"/>
      <c r="C80" s="21"/>
      <c r="D80" s="5"/>
      <c r="E80" s="5"/>
      <c r="F80" s="5"/>
      <c r="G80" s="5"/>
    </row>
    <row r="81" spans="1:7" ht="15" customHeight="1" x14ac:dyDescent="0.2">
      <c r="A81" s="21"/>
      <c r="B81" s="21"/>
      <c r="C81" s="21"/>
      <c r="D81" s="5"/>
      <c r="E81" s="5"/>
      <c r="F81" s="5"/>
      <c r="G81" s="5"/>
    </row>
    <row r="82" spans="1:7" ht="15" customHeight="1" x14ac:dyDescent="0.2">
      <c r="A82" s="21"/>
      <c r="B82" s="21"/>
      <c r="C82" s="21"/>
      <c r="D82" s="5"/>
      <c r="E82" s="5"/>
      <c r="F82" s="5"/>
      <c r="G82" s="5"/>
    </row>
    <row r="83" spans="1:7" ht="15" customHeight="1" x14ac:dyDescent="0.2">
      <c r="A83" s="21"/>
      <c r="B83" s="21"/>
      <c r="C83" s="21"/>
      <c r="D83" s="5"/>
      <c r="E83" s="5"/>
      <c r="F83" s="5"/>
      <c r="G83" s="5"/>
    </row>
    <row r="84" spans="1:7" ht="15" customHeight="1" x14ac:dyDescent="0.2">
      <c r="A84" s="21"/>
      <c r="B84" s="21"/>
      <c r="C84" s="21"/>
      <c r="D84" s="5"/>
      <c r="E84" s="5"/>
      <c r="F84" s="5"/>
      <c r="G84" s="5"/>
    </row>
    <row r="85" spans="1:7" ht="15" customHeight="1" x14ac:dyDescent="0.2">
      <c r="A85" s="21"/>
      <c r="B85" s="21"/>
      <c r="C85" s="21"/>
      <c r="D85" s="5"/>
      <c r="E85" s="5"/>
      <c r="F85" s="5"/>
      <c r="G85" s="5"/>
    </row>
    <row r="86" spans="1:7" ht="15" customHeight="1" x14ac:dyDescent="0.2">
      <c r="A86" s="21"/>
      <c r="B86" s="21"/>
      <c r="C86" s="21"/>
      <c r="D86" s="5"/>
      <c r="E86" s="5"/>
      <c r="F86" s="5"/>
      <c r="G86" s="5"/>
    </row>
    <row r="87" spans="1:7" ht="15" customHeight="1" x14ac:dyDescent="0.2">
      <c r="A87" s="21"/>
      <c r="B87" s="21"/>
      <c r="C87" s="21"/>
      <c r="D87" s="5"/>
      <c r="E87" s="5"/>
      <c r="F87" s="5"/>
      <c r="G87" s="5"/>
    </row>
    <row r="88" spans="1:7" ht="15" customHeight="1" x14ac:dyDescent="0.2">
      <c r="A88" s="21"/>
      <c r="B88" s="21"/>
      <c r="C88" s="21"/>
      <c r="D88" s="5"/>
      <c r="E88" s="5"/>
      <c r="F88" s="5"/>
      <c r="G88" s="5"/>
    </row>
    <row r="89" spans="1:7" ht="15" customHeight="1" x14ac:dyDescent="0.2">
      <c r="A89" s="21"/>
      <c r="B89" s="21"/>
      <c r="C89" s="21"/>
      <c r="D89" s="5"/>
      <c r="E89" s="5"/>
      <c r="F89" s="5"/>
      <c r="G89" s="5"/>
    </row>
    <row r="90" spans="1:7" ht="15" customHeight="1" x14ac:dyDescent="0.2">
      <c r="A90" s="21"/>
      <c r="B90" s="21"/>
      <c r="C90" s="21"/>
      <c r="D90" s="5"/>
      <c r="E90" s="5"/>
      <c r="F90" s="5"/>
      <c r="G90" s="5"/>
    </row>
    <row r="91" spans="1:7" ht="15" customHeight="1" x14ac:dyDescent="0.2">
      <c r="A91" s="21"/>
      <c r="B91" s="21"/>
      <c r="C91" s="21"/>
      <c r="D91" s="5"/>
      <c r="E91" s="5"/>
      <c r="F91" s="5"/>
      <c r="G91" s="5"/>
    </row>
    <row r="92" spans="1:7" ht="15" customHeight="1" x14ac:dyDescent="0.2">
      <c r="A92" s="21"/>
      <c r="B92" s="21"/>
      <c r="C92" s="21"/>
      <c r="D92" s="5"/>
      <c r="E92" s="5"/>
      <c r="F92" s="5"/>
      <c r="G92" s="5"/>
    </row>
    <row r="93" spans="1:7" ht="15" customHeight="1" x14ac:dyDescent="0.2">
      <c r="A93" s="21"/>
      <c r="B93" s="21"/>
      <c r="C93" s="21"/>
      <c r="D93" s="5"/>
      <c r="E93" s="5"/>
      <c r="F93" s="5"/>
      <c r="G93" s="5"/>
    </row>
    <row r="94" spans="1:7" ht="15" customHeight="1" x14ac:dyDescent="0.2">
      <c r="A94" s="21"/>
      <c r="B94" s="21"/>
      <c r="C94" s="21"/>
      <c r="D94" s="5"/>
      <c r="E94" s="5"/>
      <c r="F94" s="5"/>
      <c r="G94" s="5"/>
    </row>
    <row r="95" spans="1:7" ht="15" customHeight="1" x14ac:dyDescent="0.2">
      <c r="A95" s="21"/>
      <c r="B95" s="21"/>
      <c r="C95" s="21"/>
      <c r="D95" s="5"/>
      <c r="E95" s="5"/>
      <c r="F95" s="5"/>
      <c r="G95" s="5"/>
    </row>
    <row r="96" spans="1:7" ht="15" customHeight="1" x14ac:dyDescent="0.2">
      <c r="A96" s="21"/>
      <c r="B96" s="21"/>
      <c r="C96" s="21"/>
      <c r="D96" s="5"/>
      <c r="E96" s="5"/>
      <c r="F96" s="5"/>
      <c r="G96" s="5"/>
    </row>
    <row r="97" spans="1:7" ht="15" customHeight="1" x14ac:dyDescent="0.2">
      <c r="A97" s="21"/>
      <c r="B97" s="21"/>
      <c r="C97" s="21"/>
      <c r="D97" s="5"/>
      <c r="E97" s="5"/>
      <c r="F97" s="5"/>
      <c r="G97" s="5"/>
    </row>
    <row r="98" spans="1:7" ht="15" customHeight="1" x14ac:dyDescent="0.2">
      <c r="A98" s="21"/>
      <c r="B98" s="21"/>
      <c r="C98" s="21"/>
      <c r="D98" s="5"/>
      <c r="E98" s="5"/>
      <c r="F98" s="5"/>
      <c r="G98" s="5"/>
    </row>
    <row r="99" spans="1:7" ht="15" customHeight="1" x14ac:dyDescent="0.2">
      <c r="A99" s="21"/>
      <c r="B99" s="21"/>
      <c r="C99" s="21"/>
      <c r="D99" s="5"/>
      <c r="E99" s="5"/>
      <c r="F99" s="5"/>
      <c r="G99" s="5"/>
    </row>
    <row r="100" spans="1:7" ht="15" customHeight="1" x14ac:dyDescent="0.2">
      <c r="A100" s="21"/>
      <c r="B100" s="21"/>
      <c r="C100" s="21"/>
      <c r="D100" s="5"/>
      <c r="E100" s="5"/>
      <c r="F100" s="5"/>
      <c r="G100" s="5"/>
    </row>
    <row r="101" spans="1:7" ht="15" customHeight="1" x14ac:dyDescent="0.2">
      <c r="A101" s="21"/>
      <c r="B101" s="21"/>
      <c r="C101" s="21"/>
      <c r="D101" s="5"/>
      <c r="E101" s="5"/>
      <c r="F101" s="5"/>
      <c r="G101" s="5"/>
    </row>
    <row r="102" spans="1:7" ht="15" customHeight="1" x14ac:dyDescent="0.2">
      <c r="A102" s="21"/>
      <c r="B102" s="21"/>
      <c r="C102" s="21"/>
      <c r="D102" s="5"/>
      <c r="E102" s="5"/>
      <c r="F102" s="5"/>
      <c r="G102" s="5"/>
    </row>
    <row r="103" spans="1:7" ht="15" customHeight="1" x14ac:dyDescent="0.2">
      <c r="A103" s="21"/>
      <c r="B103" s="21"/>
      <c r="C103" s="21"/>
      <c r="D103" s="5"/>
      <c r="E103" s="5"/>
      <c r="F103" s="5"/>
      <c r="G103" s="5"/>
    </row>
    <row r="104" spans="1:7" ht="15" customHeight="1" x14ac:dyDescent="0.2">
      <c r="A104" s="21"/>
      <c r="B104" s="21"/>
      <c r="C104" s="21"/>
      <c r="D104" s="5"/>
      <c r="E104" s="5"/>
      <c r="F104" s="5"/>
      <c r="G104" s="5"/>
    </row>
    <row r="105" spans="1:7" ht="15" customHeight="1" x14ac:dyDescent="0.2">
      <c r="A105" s="21"/>
      <c r="B105" s="21"/>
      <c r="C105" s="21"/>
      <c r="D105" s="5"/>
      <c r="E105" s="5"/>
      <c r="F105" s="5"/>
      <c r="G105" s="5"/>
    </row>
    <row r="106" spans="1:7" ht="15" customHeight="1" x14ac:dyDescent="0.2">
      <c r="A106" s="21"/>
      <c r="B106" s="21"/>
      <c r="C106" s="21"/>
      <c r="D106" s="5"/>
      <c r="E106" s="5"/>
      <c r="F106" s="5"/>
      <c r="G106" s="5"/>
    </row>
    <row r="107" spans="1:7" ht="15" customHeight="1" x14ac:dyDescent="0.2">
      <c r="A107" s="21"/>
      <c r="B107" s="21"/>
      <c r="C107" s="21"/>
      <c r="D107" s="5"/>
      <c r="E107" s="5"/>
      <c r="F107" s="5"/>
      <c r="G107" s="5"/>
    </row>
    <row r="108" spans="1:7" ht="15" customHeight="1" x14ac:dyDescent="0.2">
      <c r="A108" s="21"/>
      <c r="B108" s="21"/>
      <c r="C108" s="21"/>
      <c r="D108" s="5"/>
      <c r="E108" s="5"/>
      <c r="F108" s="5"/>
      <c r="G108" s="5"/>
    </row>
    <row r="109" spans="1:7" ht="15" customHeight="1" x14ac:dyDescent="0.2">
      <c r="A109" s="21"/>
      <c r="B109" s="21"/>
      <c r="C109" s="21"/>
      <c r="D109" s="5"/>
      <c r="E109" s="5"/>
      <c r="F109" s="5"/>
      <c r="G109" s="5"/>
    </row>
    <row r="110" spans="1:7" ht="15" customHeight="1" x14ac:dyDescent="0.2">
      <c r="A110" s="21"/>
      <c r="B110" s="21"/>
      <c r="C110" s="21"/>
      <c r="D110" s="5"/>
      <c r="E110" s="5"/>
      <c r="F110" s="5"/>
      <c r="G110" s="5"/>
    </row>
    <row r="111" spans="1:7" ht="15" customHeight="1" x14ac:dyDescent="0.2">
      <c r="A111" s="21"/>
      <c r="B111" s="21"/>
      <c r="C111" s="21"/>
      <c r="D111" s="5"/>
      <c r="E111" s="5"/>
      <c r="F111" s="5"/>
      <c r="G111" s="5"/>
    </row>
    <row r="112" spans="1:7" ht="15" customHeight="1" x14ac:dyDescent="0.2">
      <c r="A112" s="21"/>
      <c r="B112" s="21"/>
      <c r="C112" s="21"/>
      <c r="D112" s="5"/>
      <c r="E112" s="5"/>
      <c r="F112" s="5"/>
      <c r="G112" s="5"/>
    </row>
    <row r="113" spans="1:7" ht="15" customHeight="1" x14ac:dyDescent="0.2">
      <c r="A113" s="21"/>
      <c r="B113" s="21"/>
      <c r="C113" s="21"/>
      <c r="D113" s="5"/>
      <c r="E113" s="5"/>
      <c r="F113" s="5"/>
      <c r="G113" s="5"/>
    </row>
    <row r="114" spans="1:7" ht="15" customHeight="1" x14ac:dyDescent="0.2">
      <c r="A114" s="21"/>
      <c r="B114" s="21"/>
      <c r="C114" s="21"/>
      <c r="D114" s="5"/>
      <c r="E114" s="5"/>
      <c r="F114" s="5"/>
      <c r="G114" s="5"/>
    </row>
    <row r="115" spans="1:7" ht="15" customHeight="1" x14ac:dyDescent="0.2">
      <c r="A115" s="21"/>
      <c r="B115" s="21"/>
      <c r="C115" s="21"/>
      <c r="D115" s="5"/>
      <c r="E115" s="5"/>
      <c r="F115" s="5"/>
      <c r="G115" s="5"/>
    </row>
    <row r="116" spans="1:7" ht="15" customHeight="1" x14ac:dyDescent="0.2">
      <c r="A116" s="21"/>
      <c r="B116" s="21"/>
      <c r="C116" s="21"/>
      <c r="D116" s="5"/>
      <c r="E116" s="5"/>
      <c r="F116" s="5"/>
      <c r="G116" s="5"/>
    </row>
    <row r="117" spans="1:7" ht="15" customHeight="1" x14ac:dyDescent="0.2">
      <c r="A117" s="21"/>
      <c r="B117" s="21"/>
      <c r="C117" s="21"/>
      <c r="D117" s="5"/>
      <c r="E117" s="5"/>
      <c r="F117" s="5"/>
      <c r="G117" s="5"/>
    </row>
    <row r="118" spans="1:7" ht="15" customHeight="1" x14ac:dyDescent="0.2">
      <c r="A118" s="21"/>
      <c r="B118" s="21"/>
      <c r="C118" s="21"/>
      <c r="D118" s="5"/>
      <c r="E118" s="5"/>
      <c r="F118" s="5"/>
      <c r="G118" s="5"/>
    </row>
    <row r="119" spans="1:7" ht="15" customHeight="1" x14ac:dyDescent="0.2">
      <c r="A119" s="21"/>
      <c r="B119" s="21"/>
      <c r="C119" s="21"/>
      <c r="D119" s="5"/>
      <c r="E119" s="5"/>
      <c r="F119" s="5"/>
      <c r="G119" s="5"/>
    </row>
    <row r="120" spans="1:7" ht="15" customHeight="1" x14ac:dyDescent="0.2">
      <c r="A120" s="21"/>
      <c r="B120" s="21"/>
      <c r="C120" s="21"/>
      <c r="D120" s="5"/>
      <c r="E120" s="5"/>
      <c r="F120" s="5"/>
      <c r="G120" s="5"/>
    </row>
    <row r="121" spans="1:7" ht="15" customHeight="1" x14ac:dyDescent="0.2">
      <c r="A121" s="21"/>
      <c r="B121" s="21"/>
      <c r="C121" s="21"/>
      <c r="D121" s="5"/>
      <c r="E121" s="5"/>
      <c r="F121" s="5"/>
      <c r="G121" s="5"/>
    </row>
    <row r="122" spans="1:7" ht="15" customHeight="1" x14ac:dyDescent="0.2">
      <c r="A122" s="21"/>
      <c r="B122" s="21"/>
      <c r="C122" s="21"/>
      <c r="D122" s="5"/>
      <c r="E122" s="5"/>
      <c r="F122" s="5"/>
      <c r="G122" s="5"/>
    </row>
    <row r="123" spans="1:7" ht="15" customHeight="1" x14ac:dyDescent="0.2">
      <c r="A123" s="21"/>
      <c r="B123" s="21"/>
      <c r="C123" s="21"/>
      <c r="D123" s="5"/>
      <c r="E123" s="5"/>
      <c r="F123" s="5"/>
      <c r="G123" s="5"/>
    </row>
    <row r="124" spans="1:7" ht="15" customHeight="1" x14ac:dyDescent="0.2">
      <c r="A124" s="21"/>
      <c r="B124" s="21"/>
      <c r="C124" s="21"/>
      <c r="D124" s="5"/>
      <c r="E124" s="5"/>
      <c r="F124" s="5"/>
      <c r="G124" s="5"/>
    </row>
    <row r="125" spans="1:7" ht="15" customHeight="1" x14ac:dyDescent="0.2">
      <c r="A125" s="21"/>
      <c r="B125" s="21"/>
      <c r="C125" s="21"/>
      <c r="D125" s="5"/>
      <c r="E125" s="5"/>
      <c r="F125" s="5"/>
      <c r="G125" s="5"/>
    </row>
    <row r="126" spans="1:7" ht="15" customHeight="1" x14ac:dyDescent="0.2">
      <c r="A126" s="21"/>
      <c r="B126" s="21"/>
      <c r="C126" s="21"/>
      <c r="D126" s="5"/>
      <c r="E126" s="5"/>
      <c r="F126" s="5"/>
      <c r="G126" s="5"/>
    </row>
    <row r="127" spans="1:7" ht="15" customHeight="1" x14ac:dyDescent="0.2">
      <c r="A127" s="21"/>
      <c r="B127" s="21"/>
      <c r="C127" s="21"/>
      <c r="D127" s="5"/>
      <c r="E127" s="5"/>
      <c r="F127" s="5"/>
      <c r="G127" s="5"/>
    </row>
    <row r="128" spans="1:7" ht="15" customHeight="1" x14ac:dyDescent="0.2">
      <c r="A128" s="21"/>
      <c r="B128" s="21"/>
      <c r="C128" s="21"/>
      <c r="D128" s="5"/>
      <c r="E128" s="5"/>
      <c r="F128" s="5"/>
      <c r="G128" s="5"/>
    </row>
    <row r="129" spans="1:7" ht="15" customHeight="1" x14ac:dyDescent="0.2">
      <c r="A129" s="21"/>
      <c r="B129" s="21"/>
      <c r="C129" s="21"/>
      <c r="D129" s="5"/>
      <c r="E129" s="5"/>
      <c r="F129" s="5"/>
      <c r="G129" s="5"/>
    </row>
    <row r="130" spans="1:7" ht="15" customHeight="1" x14ac:dyDescent="0.2">
      <c r="A130" s="21"/>
      <c r="B130" s="21"/>
      <c r="C130" s="21"/>
      <c r="D130" s="5"/>
      <c r="E130" s="5"/>
      <c r="F130" s="5"/>
      <c r="G130" s="5"/>
    </row>
    <row r="131" spans="1:7" ht="15" customHeight="1" x14ac:dyDescent="0.2">
      <c r="A131" s="21"/>
      <c r="B131" s="21"/>
      <c r="C131" s="21"/>
      <c r="D131" s="5"/>
      <c r="E131" s="5"/>
      <c r="F131" s="5"/>
      <c r="G131" s="5"/>
    </row>
    <row r="132" spans="1:7" ht="15" customHeight="1" x14ac:dyDescent="0.2">
      <c r="A132" s="21"/>
      <c r="B132" s="21"/>
      <c r="C132" s="21"/>
      <c r="D132" s="5"/>
      <c r="E132" s="5"/>
      <c r="F132" s="5"/>
      <c r="G132" s="5"/>
    </row>
    <row r="133" spans="1:7" ht="15" customHeight="1" x14ac:dyDescent="0.2">
      <c r="A133" s="21"/>
      <c r="B133" s="21"/>
      <c r="C133" s="21"/>
      <c r="D133" s="5"/>
      <c r="E133" s="5"/>
      <c r="F133" s="5"/>
      <c r="G133" s="5"/>
    </row>
    <row r="134" spans="1:7" ht="15" customHeight="1" x14ac:dyDescent="0.2">
      <c r="A134" s="21"/>
      <c r="B134" s="21"/>
      <c r="C134" s="21"/>
      <c r="D134" s="5"/>
      <c r="E134" s="5"/>
      <c r="F134" s="5"/>
      <c r="G134" s="5"/>
    </row>
    <row r="135" spans="1:7" ht="15" customHeight="1" x14ac:dyDescent="0.2">
      <c r="A135" s="21"/>
      <c r="B135" s="21"/>
      <c r="C135" s="21"/>
      <c r="D135" s="5"/>
      <c r="E135" s="5"/>
      <c r="F135" s="5"/>
      <c r="G135" s="5"/>
    </row>
    <row r="136" spans="1:7" ht="15" customHeight="1" x14ac:dyDescent="0.2">
      <c r="A136" s="21"/>
      <c r="B136" s="21"/>
      <c r="C136" s="21"/>
      <c r="D136" s="5"/>
      <c r="E136" s="5"/>
      <c r="F136" s="5"/>
      <c r="G136" s="5"/>
    </row>
    <row r="137" spans="1:7" ht="15" customHeight="1" x14ac:dyDescent="0.2">
      <c r="A137" s="21"/>
      <c r="B137" s="21"/>
      <c r="C137" s="21"/>
      <c r="D137" s="5"/>
      <c r="E137" s="5"/>
      <c r="F137" s="5"/>
      <c r="G137" s="5"/>
    </row>
    <row r="138" spans="1:7" ht="15" customHeight="1" x14ac:dyDescent="0.2">
      <c r="A138" s="21"/>
      <c r="B138" s="21"/>
      <c r="C138" s="21"/>
      <c r="D138" s="5"/>
      <c r="E138" s="5"/>
      <c r="F138" s="5"/>
      <c r="G138" s="5"/>
    </row>
    <row r="139" spans="1:7" ht="15" customHeight="1" x14ac:dyDescent="0.2">
      <c r="A139" s="21"/>
      <c r="B139" s="21"/>
      <c r="C139" s="21"/>
      <c r="D139" s="5"/>
      <c r="E139" s="5"/>
      <c r="F139" s="5"/>
      <c r="G139" s="5"/>
    </row>
    <row r="140" spans="1:7" ht="15" customHeight="1" x14ac:dyDescent="0.2">
      <c r="A140" s="21"/>
      <c r="B140" s="21"/>
      <c r="C140" s="21"/>
      <c r="D140" s="5"/>
      <c r="E140" s="5"/>
      <c r="F140" s="5"/>
      <c r="G140" s="5"/>
    </row>
    <row r="141" spans="1:7" ht="15" customHeight="1" x14ac:dyDescent="0.2">
      <c r="A141" s="21"/>
      <c r="B141" s="21"/>
      <c r="C141" s="21"/>
      <c r="D141" s="5"/>
      <c r="E141" s="5"/>
      <c r="F141" s="5"/>
      <c r="G141" s="5"/>
    </row>
    <row r="142" spans="1:7" ht="15" customHeight="1" x14ac:dyDescent="0.2">
      <c r="A142" s="21"/>
      <c r="B142" s="21"/>
      <c r="C142" s="21"/>
      <c r="D142" s="5"/>
      <c r="E142" s="5"/>
      <c r="F142" s="5"/>
      <c r="G142" s="5"/>
    </row>
    <row r="143" spans="1:7" ht="15" customHeight="1" x14ac:dyDescent="0.2">
      <c r="A143" s="21"/>
      <c r="B143" s="21"/>
      <c r="C143" s="21"/>
      <c r="D143" s="5"/>
      <c r="E143" s="5"/>
      <c r="F143" s="5"/>
      <c r="G143" s="5"/>
    </row>
    <row r="144" spans="1:7" ht="15" customHeight="1" x14ac:dyDescent="0.2">
      <c r="A144" s="21"/>
      <c r="B144" s="21"/>
      <c r="C144" s="21"/>
      <c r="D144" s="5"/>
      <c r="E144" s="5"/>
      <c r="F144" s="5"/>
      <c r="G144" s="5"/>
    </row>
    <row r="145" spans="1:7" ht="15" customHeight="1" x14ac:dyDescent="0.2">
      <c r="A145" s="21"/>
      <c r="B145" s="21"/>
      <c r="C145" s="21"/>
      <c r="D145" s="5"/>
      <c r="E145" s="5"/>
      <c r="F145" s="5"/>
      <c r="G145" s="5"/>
    </row>
    <row r="146" spans="1:7" ht="15" customHeight="1" x14ac:dyDescent="0.2">
      <c r="A146" s="21"/>
      <c r="B146" s="21"/>
      <c r="C146" s="21"/>
      <c r="D146" s="5"/>
      <c r="E146" s="5"/>
      <c r="F146" s="5"/>
      <c r="G146" s="5"/>
    </row>
    <row r="147" spans="1:7" ht="15" customHeight="1" x14ac:dyDescent="0.2">
      <c r="A147" s="21"/>
      <c r="B147" s="21"/>
      <c r="C147" s="21"/>
      <c r="D147" s="5"/>
      <c r="E147" s="5"/>
      <c r="F147" s="5"/>
      <c r="G147" s="5"/>
    </row>
    <row r="148" spans="1:7" ht="15" customHeight="1" x14ac:dyDescent="0.2">
      <c r="A148" s="21"/>
      <c r="B148" s="21"/>
      <c r="C148" s="21"/>
      <c r="D148" s="5"/>
      <c r="E148" s="5"/>
      <c r="F148" s="5"/>
      <c r="G148" s="5"/>
    </row>
    <row r="149" spans="1:7" ht="15" customHeight="1" x14ac:dyDescent="0.2">
      <c r="A149" s="21"/>
      <c r="B149" s="21"/>
      <c r="C149" s="21"/>
      <c r="D149" s="5"/>
      <c r="E149" s="5"/>
      <c r="F149" s="5"/>
      <c r="G149" s="5"/>
    </row>
    <row r="150" spans="1:7" ht="15" customHeight="1" x14ac:dyDescent="0.2">
      <c r="A150" s="21"/>
      <c r="B150" s="21"/>
      <c r="C150" s="21"/>
      <c r="D150" s="5"/>
      <c r="E150" s="5"/>
      <c r="F150" s="5"/>
      <c r="G150" s="5"/>
    </row>
    <row r="151" spans="1:7" ht="15" customHeight="1" x14ac:dyDescent="0.2">
      <c r="A151" s="21"/>
      <c r="B151" s="21"/>
      <c r="C151" s="21"/>
      <c r="D151" s="5"/>
      <c r="E151" s="5"/>
      <c r="F151" s="5"/>
      <c r="G151" s="5"/>
    </row>
    <row r="152" spans="1:7" ht="15" customHeight="1" x14ac:dyDescent="0.2">
      <c r="A152" s="21"/>
      <c r="B152" s="21"/>
      <c r="C152" s="21"/>
      <c r="D152" s="5"/>
      <c r="E152" s="5"/>
      <c r="F152" s="5"/>
      <c r="G152" s="5"/>
    </row>
    <row r="153" spans="1:7" ht="15" customHeight="1" x14ac:dyDescent="0.2">
      <c r="A153" s="21"/>
      <c r="B153" s="21"/>
      <c r="C153" s="21"/>
      <c r="D153" s="5"/>
      <c r="E153" s="5"/>
      <c r="F153" s="5"/>
      <c r="G153" s="5"/>
    </row>
    <row r="154" spans="1:7" ht="15" customHeight="1" x14ac:dyDescent="0.2">
      <c r="A154" s="21"/>
      <c r="B154" s="21"/>
      <c r="C154" s="21"/>
      <c r="D154" s="5"/>
      <c r="E154" s="5"/>
      <c r="F154" s="5"/>
      <c r="G154" s="5"/>
    </row>
    <row r="155" spans="1:7" ht="15" customHeight="1" x14ac:dyDescent="0.2">
      <c r="A155" s="21"/>
      <c r="B155" s="21"/>
      <c r="C155" s="21"/>
      <c r="D155" s="5"/>
      <c r="E155" s="5"/>
      <c r="F155" s="5"/>
      <c r="G155" s="5"/>
    </row>
    <row r="156" spans="1:7" ht="15" customHeight="1" x14ac:dyDescent="0.2">
      <c r="A156" s="21"/>
      <c r="B156" s="21"/>
      <c r="C156" s="21"/>
      <c r="D156" s="5"/>
      <c r="E156" s="5"/>
      <c r="F156" s="5"/>
      <c r="G156" s="5"/>
    </row>
    <row r="157" spans="1:7" ht="15" customHeight="1" x14ac:dyDescent="0.2">
      <c r="A157" s="21"/>
      <c r="B157" s="21"/>
      <c r="C157" s="21"/>
      <c r="D157" s="5"/>
      <c r="E157" s="5"/>
      <c r="F157" s="5"/>
      <c r="G157" s="5"/>
    </row>
    <row r="158" spans="1:7" ht="15" customHeight="1" x14ac:dyDescent="0.2">
      <c r="A158" s="21"/>
      <c r="B158" s="21"/>
      <c r="C158" s="21"/>
      <c r="D158" s="5"/>
      <c r="E158" s="5"/>
      <c r="F158" s="5"/>
      <c r="G158" s="5"/>
    </row>
    <row r="159" spans="1:7" ht="15" customHeight="1" x14ac:dyDescent="0.2">
      <c r="A159" s="21"/>
      <c r="B159" s="21"/>
      <c r="C159" s="21"/>
      <c r="D159" s="5"/>
      <c r="E159" s="5"/>
      <c r="F159" s="5"/>
      <c r="G159" s="5"/>
    </row>
    <row r="160" spans="1:7" ht="15" customHeight="1" x14ac:dyDescent="0.2">
      <c r="A160" s="21"/>
      <c r="B160" s="21"/>
      <c r="C160" s="21"/>
      <c r="D160" s="5"/>
      <c r="E160" s="5"/>
      <c r="F160" s="5"/>
      <c r="G160" s="5"/>
    </row>
    <row r="161" spans="1:7" ht="15" customHeight="1" x14ac:dyDescent="0.2">
      <c r="A161" s="21"/>
      <c r="B161" s="21"/>
      <c r="C161" s="21"/>
      <c r="D161" s="5"/>
      <c r="E161" s="5"/>
      <c r="F161" s="5"/>
      <c r="G161" s="5"/>
    </row>
    <row r="162" spans="1:7" ht="15" customHeight="1" x14ac:dyDescent="0.2">
      <c r="A162" s="21"/>
      <c r="B162" s="21"/>
      <c r="C162" s="21"/>
      <c r="D162" s="5"/>
      <c r="E162" s="5"/>
      <c r="F162" s="5"/>
      <c r="G162" s="5"/>
    </row>
    <row r="163" spans="1:7" ht="15" customHeight="1" x14ac:dyDescent="0.2">
      <c r="A163" s="21"/>
      <c r="B163" s="21"/>
      <c r="C163" s="21"/>
      <c r="D163" s="5"/>
      <c r="E163" s="5"/>
      <c r="F163" s="5"/>
      <c r="G163" s="5"/>
    </row>
    <row r="164" spans="1:7" ht="15" customHeight="1" x14ac:dyDescent="0.2">
      <c r="A164" s="21"/>
      <c r="B164" s="21"/>
      <c r="C164" s="21"/>
      <c r="D164" s="5"/>
      <c r="E164" s="5"/>
      <c r="F164" s="5"/>
      <c r="G164" s="5"/>
    </row>
    <row r="165" spans="1:7" ht="15" customHeight="1" x14ac:dyDescent="0.2">
      <c r="A165" s="21"/>
      <c r="B165" s="21"/>
      <c r="C165" s="21"/>
      <c r="D165" s="5"/>
      <c r="E165" s="5"/>
      <c r="F165" s="5"/>
      <c r="G165" s="5"/>
    </row>
    <row r="166" spans="1:7" ht="15" customHeight="1" x14ac:dyDescent="0.2">
      <c r="A166" s="21"/>
      <c r="B166" s="21"/>
      <c r="C166" s="21"/>
      <c r="D166" s="5"/>
      <c r="E166" s="5"/>
      <c r="F166" s="5"/>
      <c r="G166" s="5"/>
    </row>
    <row r="167" spans="1:7" ht="15" customHeight="1" x14ac:dyDescent="0.2">
      <c r="A167" s="21"/>
      <c r="B167" s="21"/>
      <c r="C167" s="21"/>
      <c r="D167" s="5"/>
      <c r="E167" s="5"/>
      <c r="F167" s="5"/>
      <c r="G167" s="5"/>
    </row>
    <row r="168" spans="1:7" ht="15" customHeight="1" x14ac:dyDescent="0.2">
      <c r="A168" s="21"/>
      <c r="B168" s="21"/>
      <c r="C168" s="21"/>
      <c r="D168" s="5"/>
      <c r="E168" s="5"/>
      <c r="F168" s="5"/>
      <c r="G168" s="5"/>
    </row>
    <row r="169" spans="1:7" ht="15" customHeight="1" x14ac:dyDescent="0.2">
      <c r="A169" s="21"/>
      <c r="B169" s="21"/>
      <c r="C169" s="21"/>
      <c r="D169" s="5"/>
      <c r="E169" s="5"/>
      <c r="F169" s="5"/>
      <c r="G169" s="5"/>
    </row>
    <row r="170" spans="1:7" ht="15" customHeight="1" x14ac:dyDescent="0.2">
      <c r="A170" s="21"/>
      <c r="B170" s="21"/>
      <c r="C170" s="21"/>
      <c r="D170" s="5"/>
      <c r="E170" s="5"/>
      <c r="F170" s="5"/>
      <c r="G170" s="5"/>
    </row>
    <row r="171" spans="1:7" ht="15" customHeight="1" x14ac:dyDescent="0.2">
      <c r="A171" s="21"/>
      <c r="B171" s="21"/>
      <c r="C171" s="21"/>
      <c r="D171" s="5"/>
      <c r="E171" s="5"/>
      <c r="F171" s="5"/>
      <c r="G171" s="5"/>
    </row>
    <row r="172" spans="1:7" ht="15" customHeight="1" x14ac:dyDescent="0.2">
      <c r="A172" s="21"/>
      <c r="B172" s="21"/>
      <c r="C172" s="21"/>
      <c r="D172" s="5"/>
      <c r="E172" s="5"/>
      <c r="F172" s="5"/>
      <c r="G172" s="5"/>
    </row>
    <row r="173" spans="1:7" ht="15" customHeight="1" x14ac:dyDescent="0.2">
      <c r="A173" s="21"/>
      <c r="B173" s="21"/>
      <c r="C173" s="21"/>
      <c r="D173" s="5"/>
      <c r="E173" s="5"/>
      <c r="F173" s="5"/>
      <c r="G173" s="5"/>
    </row>
    <row r="174" spans="1:7" ht="15" customHeight="1" x14ac:dyDescent="0.2">
      <c r="A174" s="21"/>
      <c r="B174" s="21"/>
      <c r="C174" s="21"/>
      <c r="D174" s="5"/>
      <c r="E174" s="5"/>
      <c r="F174" s="5"/>
      <c r="G174" s="5"/>
    </row>
    <row r="175" spans="1:7" ht="15" customHeight="1" x14ac:dyDescent="0.2">
      <c r="A175" s="21"/>
      <c r="B175" s="21"/>
      <c r="C175" s="21"/>
      <c r="D175" s="5"/>
      <c r="E175" s="5"/>
      <c r="F175" s="5"/>
      <c r="G175" s="5"/>
    </row>
    <row r="176" spans="1:7" ht="15" customHeight="1" x14ac:dyDescent="0.2">
      <c r="A176" s="21"/>
      <c r="B176" s="21"/>
      <c r="C176" s="21"/>
      <c r="D176" s="5"/>
      <c r="E176" s="5"/>
      <c r="F176" s="5"/>
      <c r="G176" s="5"/>
    </row>
    <row r="177" spans="1:7" ht="15" customHeight="1" x14ac:dyDescent="0.2">
      <c r="A177" s="21"/>
      <c r="B177" s="21"/>
      <c r="C177" s="21"/>
      <c r="D177" s="5"/>
      <c r="E177" s="5"/>
      <c r="F177" s="5"/>
      <c r="G177" s="5"/>
    </row>
    <row r="178" spans="1:7" ht="15" customHeight="1" x14ac:dyDescent="0.2">
      <c r="A178" s="21"/>
      <c r="B178" s="21"/>
      <c r="C178" s="21"/>
      <c r="D178" s="5"/>
      <c r="E178" s="5"/>
      <c r="F178" s="5"/>
      <c r="G178" s="5"/>
    </row>
    <row r="179" spans="1:7" ht="15" customHeight="1" x14ac:dyDescent="0.2">
      <c r="A179" s="21"/>
      <c r="B179" s="21"/>
      <c r="C179" s="21"/>
      <c r="D179" s="5"/>
      <c r="E179" s="5"/>
      <c r="F179" s="5"/>
      <c r="G179" s="5"/>
    </row>
    <row r="180" spans="1:7" ht="15" customHeight="1" x14ac:dyDescent="0.2">
      <c r="A180" s="21"/>
      <c r="B180" s="21"/>
      <c r="C180" s="21"/>
      <c r="D180" s="5"/>
      <c r="E180" s="5"/>
      <c r="F180" s="5"/>
      <c r="G180" s="5"/>
    </row>
    <row r="181" spans="1:7" ht="15" customHeight="1" x14ac:dyDescent="0.2">
      <c r="A181" s="21"/>
      <c r="B181" s="21"/>
      <c r="C181" s="21"/>
      <c r="D181" s="5"/>
      <c r="E181" s="5"/>
      <c r="F181" s="5"/>
      <c r="G181" s="5"/>
    </row>
    <row r="182" spans="1:7" ht="15" customHeight="1" x14ac:dyDescent="0.2">
      <c r="A182" s="21"/>
      <c r="B182" s="21"/>
      <c r="C182" s="21"/>
      <c r="D182" s="5"/>
      <c r="E182" s="5"/>
      <c r="F182" s="5"/>
      <c r="G182" s="5"/>
    </row>
    <row r="183" spans="1:7" ht="15" customHeight="1" x14ac:dyDescent="0.2">
      <c r="A183" s="21"/>
      <c r="B183" s="21"/>
      <c r="C183" s="21"/>
      <c r="D183" s="5"/>
      <c r="E183" s="5"/>
      <c r="F183" s="5"/>
      <c r="G183" s="5"/>
    </row>
    <row r="184" spans="1:7" ht="15" customHeight="1" x14ac:dyDescent="0.2">
      <c r="A184" s="21"/>
      <c r="B184" s="21"/>
      <c r="C184" s="21"/>
      <c r="D184" s="5"/>
      <c r="E184" s="5"/>
      <c r="F184" s="5"/>
      <c r="G184" s="5"/>
    </row>
    <row r="185" spans="1:7" ht="15" customHeight="1" x14ac:dyDescent="0.2">
      <c r="A185" s="21"/>
      <c r="B185" s="21"/>
      <c r="C185" s="21"/>
      <c r="D185" s="5"/>
      <c r="E185" s="5"/>
      <c r="F185" s="5"/>
      <c r="G185" s="5"/>
    </row>
    <row r="186" spans="1:7" ht="15" customHeight="1" x14ac:dyDescent="0.2">
      <c r="A186" s="21"/>
      <c r="B186" s="21"/>
      <c r="C186" s="21"/>
      <c r="D186" s="5"/>
      <c r="E186" s="5"/>
      <c r="F186" s="5"/>
      <c r="G186" s="5"/>
    </row>
    <row r="187" spans="1:7" ht="15" customHeight="1" x14ac:dyDescent="0.2">
      <c r="A187" s="21"/>
      <c r="B187" s="21"/>
      <c r="C187" s="21"/>
      <c r="D187" s="5"/>
      <c r="E187" s="5"/>
      <c r="F187" s="5"/>
      <c r="G187" s="5"/>
    </row>
    <row r="188" spans="1:7" ht="15" customHeight="1" x14ac:dyDescent="0.2">
      <c r="A188" s="21"/>
      <c r="B188" s="21"/>
      <c r="C188" s="21"/>
      <c r="D188" s="5"/>
      <c r="E188" s="5"/>
      <c r="F188" s="5"/>
      <c r="G188" s="5"/>
    </row>
    <row r="189" spans="1:7" ht="15" customHeight="1" x14ac:dyDescent="0.2">
      <c r="A189" s="21"/>
      <c r="B189" s="21"/>
      <c r="C189" s="21"/>
      <c r="D189" s="5"/>
      <c r="E189" s="5"/>
      <c r="F189" s="5"/>
      <c r="G189" s="5"/>
    </row>
    <row r="190" spans="1:7" ht="15" customHeight="1" x14ac:dyDescent="0.2">
      <c r="A190" s="21"/>
      <c r="B190" s="21"/>
      <c r="C190" s="21"/>
      <c r="D190" s="5"/>
      <c r="E190" s="5"/>
      <c r="F190" s="5"/>
      <c r="G190" s="5"/>
    </row>
    <row r="191" spans="1:7" ht="15" customHeight="1" x14ac:dyDescent="0.2">
      <c r="A191" s="21"/>
      <c r="B191" s="21"/>
      <c r="C191" s="21"/>
      <c r="D191" s="5"/>
      <c r="E191" s="5"/>
      <c r="F191" s="5"/>
      <c r="G191" s="5"/>
    </row>
    <row r="192" spans="1:7" ht="15" customHeight="1" x14ac:dyDescent="0.2">
      <c r="A192" s="21"/>
      <c r="B192" s="21"/>
      <c r="C192" s="21"/>
      <c r="D192" s="5"/>
      <c r="E192" s="5"/>
      <c r="F192" s="5"/>
      <c r="G192" s="5"/>
    </row>
    <row r="193" spans="1:7" ht="15" customHeight="1" x14ac:dyDescent="0.2">
      <c r="A193" s="21"/>
      <c r="B193" s="21"/>
      <c r="C193" s="21"/>
      <c r="D193" s="5"/>
      <c r="E193" s="5"/>
      <c r="F193" s="5"/>
      <c r="G193" s="5"/>
    </row>
    <row r="194" spans="1:7" ht="15" customHeight="1" x14ac:dyDescent="0.2">
      <c r="A194" s="21"/>
      <c r="B194" s="21"/>
      <c r="C194" s="21"/>
      <c r="D194" s="5"/>
      <c r="E194" s="5"/>
      <c r="F194" s="5"/>
      <c r="G194" s="5"/>
    </row>
    <row r="195" spans="1:7" ht="15" customHeight="1" x14ac:dyDescent="0.2">
      <c r="A195" s="21"/>
      <c r="B195" s="21"/>
      <c r="C195" s="21"/>
      <c r="D195" s="5"/>
      <c r="E195" s="5"/>
      <c r="F195" s="5"/>
      <c r="G195" s="5"/>
    </row>
    <row r="196" spans="1:7" ht="15" customHeight="1" x14ac:dyDescent="0.2">
      <c r="A196" s="21"/>
      <c r="B196" s="21"/>
      <c r="C196" s="21"/>
      <c r="D196" s="5"/>
      <c r="E196" s="5"/>
      <c r="F196" s="5"/>
      <c r="G196" s="5"/>
    </row>
    <row r="197" spans="1:7" ht="15" customHeight="1" x14ac:dyDescent="0.2">
      <c r="A197" s="21"/>
      <c r="B197" s="21"/>
      <c r="C197" s="21"/>
      <c r="D197" s="5"/>
      <c r="E197" s="5"/>
      <c r="F197" s="5"/>
      <c r="G197" s="5"/>
    </row>
    <row r="198" spans="1:7" ht="15" customHeight="1" x14ac:dyDescent="0.2">
      <c r="A198" s="21"/>
      <c r="B198" s="21"/>
      <c r="C198" s="21"/>
      <c r="D198" s="5"/>
      <c r="E198" s="5"/>
      <c r="F198" s="5"/>
      <c r="G198" s="5"/>
    </row>
    <row r="199" spans="1:7" ht="15" customHeight="1" x14ac:dyDescent="0.2">
      <c r="A199" s="21"/>
      <c r="B199" s="21"/>
      <c r="C199" s="21"/>
      <c r="D199" s="5"/>
      <c r="E199" s="5"/>
      <c r="F199" s="5"/>
      <c r="G199" s="5"/>
    </row>
    <row r="200" spans="1:7" ht="15" customHeight="1" x14ac:dyDescent="0.2">
      <c r="A200" s="21"/>
      <c r="B200" s="21"/>
      <c r="C200" s="21"/>
      <c r="D200" s="5"/>
      <c r="E200" s="5"/>
      <c r="F200" s="5"/>
      <c r="G200" s="5"/>
    </row>
    <row r="201" spans="1:7" ht="15" customHeight="1" x14ac:dyDescent="0.2">
      <c r="A201" s="21"/>
      <c r="B201" s="21"/>
      <c r="C201" s="21"/>
      <c r="D201" s="5"/>
      <c r="E201" s="5"/>
      <c r="F201" s="5"/>
      <c r="G201" s="5"/>
    </row>
    <row r="202" spans="1:7" ht="15" customHeight="1" x14ac:dyDescent="0.2">
      <c r="A202" s="21"/>
      <c r="B202" s="21"/>
      <c r="C202" s="21"/>
      <c r="D202" s="5"/>
      <c r="E202" s="5"/>
      <c r="F202" s="5"/>
      <c r="G202" s="5"/>
    </row>
    <row r="203" spans="1:7" ht="15" customHeight="1" x14ac:dyDescent="0.2">
      <c r="A203" s="21"/>
      <c r="B203" s="21"/>
      <c r="C203" s="21"/>
      <c r="D203" s="5"/>
      <c r="E203" s="5"/>
      <c r="F203" s="5"/>
      <c r="G203" s="5"/>
    </row>
    <row r="204" spans="1:7" ht="15" customHeight="1" x14ac:dyDescent="0.2">
      <c r="A204" s="21"/>
      <c r="B204" s="21"/>
      <c r="C204" s="21"/>
      <c r="D204" s="5"/>
      <c r="E204" s="5"/>
      <c r="F204" s="5"/>
      <c r="G204" s="5"/>
    </row>
    <row r="205" spans="1:7" ht="15" customHeight="1" x14ac:dyDescent="0.2">
      <c r="A205" s="21"/>
      <c r="B205" s="21"/>
      <c r="C205" s="21"/>
      <c r="D205" s="5"/>
      <c r="E205" s="5"/>
      <c r="F205" s="5"/>
      <c r="G205" s="5"/>
    </row>
    <row r="206" spans="1:7" ht="15" customHeight="1" x14ac:dyDescent="0.2">
      <c r="A206" s="21"/>
      <c r="B206" s="21"/>
      <c r="C206" s="21"/>
      <c r="D206" s="5"/>
      <c r="E206" s="5"/>
      <c r="F206" s="5"/>
      <c r="G206" s="5"/>
    </row>
    <row r="207" spans="1:7" ht="15" customHeight="1" x14ac:dyDescent="0.2">
      <c r="A207" s="21"/>
      <c r="B207" s="21"/>
      <c r="C207" s="21"/>
      <c r="D207" s="5"/>
      <c r="E207" s="5"/>
      <c r="F207" s="5"/>
      <c r="G207" s="5"/>
    </row>
    <row r="208" spans="1:7" ht="15" customHeight="1" x14ac:dyDescent="0.2">
      <c r="A208" s="21"/>
      <c r="B208" s="21"/>
      <c r="C208" s="21"/>
      <c r="D208" s="5"/>
      <c r="E208" s="5"/>
      <c r="F208" s="5"/>
      <c r="G208" s="5"/>
    </row>
    <row r="209" spans="1:7" ht="15" customHeight="1" x14ac:dyDescent="0.2">
      <c r="A209" s="21"/>
      <c r="B209" s="21"/>
      <c r="C209" s="21"/>
      <c r="D209" s="5"/>
      <c r="E209" s="5"/>
      <c r="F209" s="5"/>
      <c r="G209" s="5"/>
    </row>
    <row r="210" spans="1:7" ht="15" customHeight="1" x14ac:dyDescent="0.2">
      <c r="A210" s="21"/>
      <c r="B210" s="21"/>
      <c r="C210" s="21"/>
      <c r="D210" s="5"/>
      <c r="E210" s="5"/>
      <c r="F210" s="5"/>
      <c r="G210" s="5"/>
    </row>
    <row r="211" spans="1:7" ht="15" customHeight="1" x14ac:dyDescent="0.2">
      <c r="A211" s="21"/>
      <c r="B211" s="21"/>
      <c r="C211" s="21"/>
      <c r="D211" s="5"/>
      <c r="E211" s="5"/>
      <c r="F211" s="5"/>
      <c r="G211" s="5"/>
    </row>
    <row r="212" spans="1:7" ht="15" customHeight="1" x14ac:dyDescent="0.2">
      <c r="A212" s="21"/>
      <c r="B212" s="21"/>
      <c r="C212" s="21"/>
      <c r="D212" s="5"/>
      <c r="E212" s="5"/>
      <c r="F212" s="5"/>
      <c r="G212" s="5"/>
    </row>
    <row r="213" spans="1:7" ht="15" customHeight="1" x14ac:dyDescent="0.2">
      <c r="A213" s="21"/>
      <c r="B213" s="21"/>
      <c r="C213" s="21"/>
      <c r="D213" s="5"/>
      <c r="E213" s="5"/>
      <c r="F213" s="5"/>
      <c r="G213" s="5"/>
    </row>
    <row r="214" spans="1:7" ht="15" customHeight="1" x14ac:dyDescent="0.2">
      <c r="A214" s="21"/>
      <c r="B214" s="21"/>
      <c r="C214" s="21"/>
      <c r="D214" s="5"/>
      <c r="E214" s="5"/>
      <c r="F214" s="5"/>
      <c r="G214" s="5"/>
    </row>
    <row r="215" spans="1:7" ht="15" customHeight="1" x14ac:dyDescent="0.2">
      <c r="A215" s="21"/>
      <c r="B215" s="21"/>
      <c r="C215" s="21"/>
      <c r="D215" s="5"/>
      <c r="E215" s="5"/>
      <c r="F215" s="5"/>
      <c r="G215" s="5"/>
    </row>
    <row r="216" spans="1:7" ht="15" customHeight="1" x14ac:dyDescent="0.2">
      <c r="A216" s="21"/>
      <c r="B216" s="21"/>
      <c r="C216" s="21"/>
      <c r="D216" s="5"/>
      <c r="E216" s="5"/>
      <c r="F216" s="5"/>
      <c r="G216" s="5"/>
    </row>
    <row r="217" spans="1:7" ht="15" customHeight="1" x14ac:dyDescent="0.2">
      <c r="A217" s="21"/>
      <c r="B217" s="21"/>
      <c r="C217" s="21"/>
      <c r="D217" s="5"/>
      <c r="E217" s="5"/>
      <c r="F217" s="5"/>
      <c r="G217" s="5"/>
    </row>
    <row r="218" spans="1:7" ht="15" customHeight="1" x14ac:dyDescent="0.2">
      <c r="A218" s="21"/>
      <c r="B218" s="21"/>
      <c r="C218" s="21"/>
      <c r="D218" s="5"/>
      <c r="E218" s="5"/>
      <c r="F218" s="5"/>
      <c r="G218" s="5"/>
    </row>
    <row r="219" spans="1:7" ht="15" customHeight="1" x14ac:dyDescent="0.2">
      <c r="A219" s="21"/>
      <c r="B219" s="21"/>
      <c r="C219" s="21"/>
      <c r="D219" s="5"/>
      <c r="E219" s="5"/>
      <c r="F219" s="5"/>
      <c r="G219" s="5"/>
    </row>
    <row r="220" spans="1:7" ht="15" customHeight="1" x14ac:dyDescent="0.2">
      <c r="A220" s="21"/>
      <c r="B220" s="21"/>
      <c r="C220" s="21"/>
      <c r="D220" s="5"/>
      <c r="E220" s="5"/>
      <c r="F220" s="5"/>
      <c r="G220" s="5"/>
    </row>
    <row r="221" spans="1:7" ht="15" customHeight="1" x14ac:dyDescent="0.2">
      <c r="A221" s="21"/>
      <c r="B221" s="21"/>
      <c r="C221" s="21"/>
      <c r="D221" s="5"/>
      <c r="E221" s="5"/>
      <c r="F221" s="5"/>
      <c r="G221" s="5"/>
    </row>
    <row r="222" spans="1:7" ht="15" customHeight="1" x14ac:dyDescent="0.2">
      <c r="A222" s="21"/>
      <c r="B222" s="21"/>
      <c r="C222" s="21"/>
      <c r="D222" s="5"/>
      <c r="E222" s="5"/>
      <c r="F222" s="5"/>
      <c r="G222" s="5"/>
    </row>
    <row r="223" spans="1:7" ht="15" customHeight="1" x14ac:dyDescent="0.2">
      <c r="A223" s="21"/>
      <c r="B223" s="21"/>
      <c r="C223" s="21"/>
      <c r="D223" s="5"/>
      <c r="E223" s="5"/>
      <c r="F223" s="5"/>
      <c r="G223" s="5"/>
    </row>
    <row r="224" spans="1:7" ht="15" customHeight="1" x14ac:dyDescent="0.2">
      <c r="A224" s="21"/>
      <c r="B224" s="21"/>
      <c r="C224" s="21"/>
      <c r="D224" s="5"/>
      <c r="E224" s="5"/>
      <c r="F224" s="5"/>
      <c r="G224" s="5"/>
    </row>
    <row r="225" spans="1:7" ht="15" customHeight="1" x14ac:dyDescent="0.2">
      <c r="A225" s="21"/>
      <c r="B225" s="21"/>
      <c r="C225" s="21"/>
      <c r="D225" s="5"/>
      <c r="E225" s="5"/>
      <c r="F225" s="5"/>
      <c r="G225" s="5"/>
    </row>
    <row r="226" spans="1:7" ht="15" customHeight="1" x14ac:dyDescent="0.2">
      <c r="A226" s="21"/>
      <c r="B226" s="21"/>
      <c r="C226" s="21"/>
      <c r="D226" s="5"/>
      <c r="E226" s="5"/>
      <c r="F226" s="5"/>
      <c r="G226" s="5"/>
    </row>
    <row r="227" spans="1:7" ht="15" customHeight="1" x14ac:dyDescent="0.2">
      <c r="A227" s="21"/>
      <c r="B227" s="21"/>
      <c r="C227" s="21"/>
      <c r="D227" s="5"/>
      <c r="E227" s="5"/>
      <c r="F227" s="5"/>
      <c r="G227" s="5"/>
    </row>
    <row r="228" spans="1:7" ht="15" customHeight="1" x14ac:dyDescent="0.2">
      <c r="A228" s="21"/>
      <c r="B228" s="21"/>
      <c r="C228" s="21"/>
      <c r="D228" s="5"/>
      <c r="E228" s="5"/>
      <c r="F228" s="5"/>
      <c r="G228" s="5"/>
    </row>
    <row r="229" spans="1:7" ht="15" customHeight="1" x14ac:dyDescent="0.2">
      <c r="A229" s="21"/>
      <c r="B229" s="21"/>
      <c r="C229" s="21"/>
      <c r="D229" s="5"/>
      <c r="E229" s="5"/>
      <c r="F229" s="5"/>
      <c r="G229" s="5"/>
    </row>
    <row r="230" spans="1:7" ht="15" customHeight="1" x14ac:dyDescent="0.2">
      <c r="A230" s="21"/>
      <c r="B230" s="21"/>
      <c r="C230" s="21"/>
      <c r="D230" s="5"/>
      <c r="E230" s="5"/>
      <c r="F230" s="5"/>
      <c r="G230" s="5"/>
    </row>
    <row r="231" spans="1:7" ht="15" customHeight="1" x14ac:dyDescent="0.2">
      <c r="A231" s="21"/>
      <c r="B231" s="21"/>
      <c r="C231" s="21"/>
      <c r="D231" s="5"/>
      <c r="E231" s="5"/>
      <c r="F231" s="5"/>
      <c r="G231" s="5"/>
    </row>
    <row r="232" spans="1:7" ht="15" customHeight="1" x14ac:dyDescent="0.2">
      <c r="A232" s="21"/>
      <c r="B232" s="21"/>
      <c r="C232" s="21"/>
      <c r="D232" s="5"/>
      <c r="E232" s="5"/>
      <c r="F232" s="5"/>
      <c r="G232" s="5"/>
    </row>
    <row r="233" spans="1:7" ht="15" customHeight="1" x14ac:dyDescent="0.2">
      <c r="A233" s="21"/>
      <c r="B233" s="21"/>
      <c r="C233" s="21"/>
      <c r="D233" s="5"/>
      <c r="E233" s="5"/>
      <c r="F233" s="5"/>
      <c r="G233" s="5"/>
    </row>
    <row r="234" spans="1:7" ht="15" customHeight="1" x14ac:dyDescent="0.2">
      <c r="A234" s="21"/>
      <c r="B234" s="21"/>
      <c r="C234" s="21"/>
      <c r="D234" s="5"/>
      <c r="E234" s="5"/>
      <c r="F234" s="5"/>
      <c r="G234" s="5"/>
    </row>
    <row r="235" spans="1:7" ht="15" customHeight="1" x14ac:dyDescent="0.2">
      <c r="A235" s="21"/>
      <c r="B235" s="21"/>
      <c r="C235" s="21"/>
      <c r="D235" s="5"/>
      <c r="E235" s="5"/>
      <c r="F235" s="5"/>
      <c r="G235" s="5"/>
    </row>
    <row r="236" spans="1:7" ht="15" customHeight="1" x14ac:dyDescent="0.2">
      <c r="A236" s="21"/>
      <c r="B236" s="21"/>
      <c r="C236" s="21"/>
      <c r="D236" s="5"/>
      <c r="E236" s="5"/>
      <c r="F236" s="5"/>
      <c r="G236" s="5"/>
    </row>
    <row r="237" spans="1:7" ht="15" customHeight="1" x14ac:dyDescent="0.2">
      <c r="A237" s="21"/>
      <c r="B237" s="21"/>
      <c r="C237" s="21"/>
      <c r="D237" s="5"/>
      <c r="E237" s="5"/>
      <c r="F237" s="5"/>
      <c r="G237" s="5"/>
    </row>
    <row r="238" spans="1:7" ht="15" customHeight="1" x14ac:dyDescent="0.2">
      <c r="A238" s="21"/>
      <c r="B238" s="21"/>
      <c r="C238" s="21"/>
      <c r="D238" s="5"/>
      <c r="E238" s="5"/>
      <c r="F238" s="5"/>
      <c r="G238" s="5"/>
    </row>
    <row r="239" spans="1:7" ht="15" customHeight="1" x14ac:dyDescent="0.2">
      <c r="A239" s="21"/>
      <c r="B239" s="21"/>
      <c r="C239" s="21"/>
      <c r="D239" s="5"/>
      <c r="E239" s="5"/>
      <c r="F239" s="5"/>
      <c r="G239" s="5"/>
    </row>
    <row r="240" spans="1:7" ht="15" customHeight="1" x14ac:dyDescent="0.2">
      <c r="A240" s="21"/>
      <c r="B240" s="21"/>
      <c r="C240" s="21"/>
      <c r="D240" s="5"/>
      <c r="E240" s="5"/>
      <c r="F240" s="5"/>
      <c r="G240" s="5"/>
    </row>
    <row r="241" spans="1:7" ht="15" customHeight="1" x14ac:dyDescent="0.2">
      <c r="A241" s="21"/>
      <c r="B241" s="21"/>
      <c r="C241" s="21"/>
      <c r="D241" s="5"/>
      <c r="E241" s="5"/>
      <c r="F241" s="5"/>
      <c r="G241" s="5"/>
    </row>
    <row r="242" spans="1:7" ht="15" customHeight="1" x14ac:dyDescent="0.2">
      <c r="A242" s="21"/>
      <c r="B242" s="21"/>
      <c r="C242" s="21"/>
      <c r="D242" s="5"/>
      <c r="E242" s="5"/>
      <c r="F242" s="5"/>
      <c r="G242" s="5"/>
    </row>
    <row r="243" spans="1:7" ht="15" customHeight="1" x14ac:dyDescent="0.2">
      <c r="A243" s="21"/>
      <c r="B243" s="21"/>
      <c r="C243" s="21"/>
      <c r="D243" s="5"/>
      <c r="E243" s="5"/>
      <c r="F243" s="5"/>
      <c r="G243" s="5"/>
    </row>
    <row r="244" spans="1:7" ht="15" customHeight="1" x14ac:dyDescent="0.2">
      <c r="A244" s="21"/>
      <c r="B244" s="21"/>
      <c r="C244" s="21"/>
      <c r="D244" s="5"/>
      <c r="E244" s="5"/>
      <c r="F244" s="5"/>
      <c r="G244" s="5"/>
    </row>
    <row r="245" spans="1:7" ht="15" customHeight="1" x14ac:dyDescent="0.2">
      <c r="A245" s="21"/>
      <c r="B245" s="21"/>
      <c r="C245" s="21"/>
      <c r="D245" s="5"/>
      <c r="E245" s="5"/>
      <c r="F245" s="5"/>
      <c r="G245" s="5"/>
    </row>
    <row r="246" spans="1:7" ht="15" customHeight="1" x14ac:dyDescent="0.2">
      <c r="A246" s="21"/>
      <c r="B246" s="21"/>
      <c r="C246" s="21"/>
      <c r="D246" s="5"/>
      <c r="E246" s="5"/>
      <c r="F246" s="5"/>
      <c r="G246" s="5"/>
    </row>
    <row r="247" spans="1:7" ht="15" customHeight="1" x14ac:dyDescent="0.2">
      <c r="A247" s="21"/>
      <c r="B247" s="21"/>
      <c r="C247" s="21"/>
      <c r="D247" s="5"/>
      <c r="E247" s="5"/>
      <c r="F247" s="5"/>
      <c r="G247" s="5"/>
    </row>
    <row r="248" spans="1:7" ht="15" customHeight="1" x14ac:dyDescent="0.2">
      <c r="A248" s="21"/>
      <c r="B248" s="21"/>
      <c r="C248" s="21"/>
      <c r="D248" s="5"/>
      <c r="E248" s="5"/>
      <c r="F248" s="5"/>
      <c r="G248" s="5"/>
    </row>
    <row r="249" spans="1:7" ht="15" customHeight="1" x14ac:dyDescent="0.2">
      <c r="A249" s="21"/>
      <c r="B249" s="21"/>
      <c r="C249" s="21"/>
      <c r="D249" s="5"/>
      <c r="E249" s="5"/>
      <c r="F249" s="5"/>
      <c r="G249" s="5"/>
    </row>
    <row r="250" spans="1:7" ht="15" customHeight="1" x14ac:dyDescent="0.2">
      <c r="A250" s="21"/>
      <c r="B250" s="21"/>
      <c r="C250" s="21"/>
      <c r="D250" s="5"/>
      <c r="E250" s="5"/>
      <c r="F250" s="5"/>
      <c r="G250" s="5"/>
    </row>
    <row r="251" spans="1:7" ht="15" customHeight="1" x14ac:dyDescent="0.2">
      <c r="A251" s="21"/>
      <c r="B251" s="21"/>
      <c r="C251" s="21"/>
      <c r="D251" s="5"/>
      <c r="E251" s="5"/>
      <c r="F251" s="5"/>
      <c r="G251" s="5"/>
    </row>
    <row r="252" spans="1:7" ht="15" customHeight="1" x14ac:dyDescent="0.2">
      <c r="A252" s="21"/>
      <c r="B252" s="21"/>
      <c r="C252" s="21"/>
      <c r="D252" s="5"/>
      <c r="E252" s="5"/>
      <c r="F252" s="5"/>
      <c r="G252" s="5"/>
    </row>
    <row r="253" spans="1:7" ht="15" customHeight="1" x14ac:dyDescent="0.2">
      <c r="A253" s="21"/>
      <c r="B253" s="21"/>
      <c r="C253" s="21"/>
      <c r="D253" s="5"/>
      <c r="E253" s="5"/>
      <c r="F253" s="5"/>
      <c r="G253" s="5"/>
    </row>
    <row r="254" spans="1:7" ht="15" customHeight="1" x14ac:dyDescent="0.2">
      <c r="A254" s="21"/>
      <c r="B254" s="21"/>
      <c r="C254" s="21"/>
      <c r="D254" s="5"/>
      <c r="E254" s="5"/>
      <c r="F254" s="5"/>
      <c r="G254" s="5"/>
    </row>
    <row r="255" spans="1:7" ht="15" customHeight="1" x14ac:dyDescent="0.2">
      <c r="A255" s="21"/>
      <c r="B255" s="21"/>
      <c r="C255" s="21"/>
      <c r="D255" s="5"/>
      <c r="E255" s="5"/>
      <c r="F255" s="5"/>
      <c r="G255" s="5"/>
    </row>
    <row r="256" spans="1:7" ht="15" customHeight="1" x14ac:dyDescent="0.2">
      <c r="A256" s="21"/>
      <c r="B256" s="21"/>
      <c r="C256" s="21"/>
      <c r="D256" s="5"/>
      <c r="E256" s="5"/>
      <c r="F256" s="5"/>
      <c r="G256" s="5"/>
    </row>
    <row r="257" spans="1:7" ht="15" customHeight="1" x14ac:dyDescent="0.2">
      <c r="A257" s="21"/>
      <c r="B257" s="21"/>
      <c r="C257" s="21"/>
      <c r="D257" s="5"/>
      <c r="E257" s="5"/>
      <c r="F257" s="5"/>
      <c r="G257" s="5"/>
    </row>
    <row r="258" spans="1:7" ht="15" customHeight="1" x14ac:dyDescent="0.2">
      <c r="A258" s="21"/>
      <c r="B258" s="21"/>
      <c r="C258" s="21"/>
      <c r="D258" s="5"/>
      <c r="E258" s="5"/>
      <c r="F258" s="5"/>
      <c r="G258" s="5"/>
    </row>
    <row r="259" spans="1:7" ht="15" customHeight="1" x14ac:dyDescent="0.2">
      <c r="A259" s="21"/>
      <c r="B259" s="21"/>
      <c r="C259" s="21"/>
      <c r="D259" s="5"/>
      <c r="E259" s="5"/>
      <c r="F259" s="5"/>
      <c r="G259" s="5"/>
    </row>
    <row r="260" spans="1:7" ht="15" customHeight="1" x14ac:dyDescent="0.2">
      <c r="A260" s="21"/>
      <c r="B260" s="21"/>
      <c r="C260" s="21"/>
      <c r="D260" s="5"/>
      <c r="E260" s="5"/>
      <c r="F260" s="5"/>
      <c r="G260" s="5"/>
    </row>
    <row r="261" spans="1:7" ht="15" customHeight="1" x14ac:dyDescent="0.2">
      <c r="A261" s="21"/>
      <c r="B261" s="21"/>
      <c r="C261" s="21"/>
      <c r="D261" s="5"/>
      <c r="E261" s="5"/>
      <c r="F261" s="5"/>
      <c r="G261" s="5"/>
    </row>
    <row r="262" spans="1:7" ht="15" customHeight="1" x14ac:dyDescent="0.2">
      <c r="A262" s="21"/>
      <c r="B262" s="21"/>
      <c r="C262" s="21"/>
      <c r="D262" s="5"/>
      <c r="E262" s="5"/>
      <c r="F262" s="5"/>
      <c r="G262" s="5"/>
    </row>
    <row r="263" spans="1:7" ht="15" customHeight="1" x14ac:dyDescent="0.2">
      <c r="A263" s="21"/>
      <c r="B263" s="21"/>
      <c r="C263" s="21"/>
      <c r="D263" s="5"/>
      <c r="E263" s="5"/>
      <c r="F263" s="5"/>
      <c r="G263" s="5"/>
    </row>
    <row r="264" spans="1:7" ht="15" customHeight="1" x14ac:dyDescent="0.2">
      <c r="A264" s="21"/>
      <c r="B264" s="21"/>
      <c r="C264" s="21"/>
      <c r="D264" s="5"/>
      <c r="E264" s="5"/>
      <c r="F264" s="5"/>
      <c r="G264" s="5"/>
    </row>
    <row r="265" spans="1:7" ht="15" customHeight="1" x14ac:dyDescent="0.2">
      <c r="A265" s="21"/>
      <c r="B265" s="21"/>
      <c r="C265" s="21"/>
      <c r="D265" s="5"/>
      <c r="E265" s="5"/>
      <c r="F265" s="5"/>
      <c r="G265" s="5"/>
    </row>
    <row r="266" spans="1:7" ht="15" customHeight="1" x14ac:dyDescent="0.2">
      <c r="A266" s="21"/>
      <c r="B266" s="21"/>
      <c r="C266" s="21"/>
      <c r="D266" s="5"/>
      <c r="E266" s="5"/>
      <c r="F266" s="5"/>
      <c r="G266" s="5"/>
    </row>
    <row r="267" spans="1:7" ht="15" customHeight="1" x14ac:dyDescent="0.2">
      <c r="A267" s="21"/>
      <c r="B267" s="21"/>
      <c r="C267" s="21"/>
      <c r="D267" s="5"/>
      <c r="E267" s="5"/>
      <c r="F267" s="5"/>
      <c r="G267" s="5"/>
    </row>
    <row r="268" spans="1:7" ht="15" customHeight="1" x14ac:dyDescent="0.2">
      <c r="A268" s="21"/>
      <c r="B268" s="21"/>
      <c r="C268" s="21"/>
      <c r="D268" s="5"/>
      <c r="E268" s="5"/>
      <c r="F268" s="5"/>
      <c r="G268" s="5"/>
    </row>
    <row r="269" spans="1:7" ht="15" customHeight="1" x14ac:dyDescent="0.2">
      <c r="A269" s="21"/>
      <c r="B269" s="21"/>
      <c r="C269" s="21"/>
      <c r="D269" s="5"/>
      <c r="E269" s="5"/>
      <c r="F269" s="5"/>
      <c r="G269" s="5"/>
    </row>
    <row r="270" spans="1:7" ht="15" customHeight="1" x14ac:dyDescent="0.2">
      <c r="A270" s="21"/>
      <c r="B270" s="21"/>
      <c r="C270" s="21"/>
      <c r="D270" s="5"/>
      <c r="E270" s="5"/>
      <c r="F270" s="5"/>
      <c r="G270" s="5"/>
    </row>
    <row r="271" spans="1:7" ht="15" customHeight="1" x14ac:dyDescent="0.2">
      <c r="A271" s="21"/>
      <c r="B271" s="21"/>
      <c r="C271" s="21"/>
      <c r="D271" s="5"/>
      <c r="E271" s="5"/>
      <c r="F271" s="5"/>
      <c r="G271" s="5"/>
    </row>
    <row r="272" spans="1:7" ht="15" customHeight="1" x14ac:dyDescent="0.2">
      <c r="A272" s="21"/>
      <c r="B272" s="21"/>
      <c r="C272" s="21"/>
      <c r="D272" s="5"/>
      <c r="E272" s="5"/>
      <c r="F272" s="5"/>
      <c r="G272" s="5"/>
    </row>
    <row r="273" spans="1:7" ht="15" customHeight="1" x14ac:dyDescent="0.2">
      <c r="A273" s="21"/>
      <c r="B273" s="21"/>
      <c r="C273" s="21"/>
      <c r="D273" s="5"/>
      <c r="E273" s="5"/>
      <c r="F273" s="5"/>
      <c r="G273" s="5"/>
    </row>
    <row r="274" spans="1:7" ht="15" customHeight="1" x14ac:dyDescent="0.2">
      <c r="A274" s="21"/>
      <c r="B274" s="21"/>
      <c r="C274" s="21"/>
      <c r="D274" s="5"/>
      <c r="E274" s="5"/>
      <c r="F274" s="5"/>
      <c r="G274" s="5"/>
    </row>
    <row r="275" spans="1:7" ht="15" customHeight="1" x14ac:dyDescent="0.2">
      <c r="A275" s="21"/>
      <c r="B275" s="21"/>
      <c r="C275" s="21"/>
      <c r="D275" s="5"/>
      <c r="E275" s="5"/>
      <c r="F275" s="5"/>
      <c r="G275" s="5"/>
    </row>
    <row r="276" spans="1:7" ht="15" customHeight="1" x14ac:dyDescent="0.2">
      <c r="A276" s="21"/>
      <c r="B276" s="21"/>
      <c r="C276" s="21"/>
      <c r="D276" s="5"/>
      <c r="E276" s="5"/>
      <c r="F276" s="5"/>
      <c r="G276" s="5"/>
    </row>
    <row r="277" spans="1:7" ht="15" customHeight="1" x14ac:dyDescent="0.2">
      <c r="A277" s="21"/>
      <c r="B277" s="21"/>
      <c r="C277" s="21"/>
      <c r="D277" s="5"/>
      <c r="E277" s="5"/>
      <c r="F277" s="5"/>
      <c r="G277" s="5"/>
    </row>
    <row r="278" spans="1:7" ht="15" customHeight="1" x14ac:dyDescent="0.2">
      <c r="A278" s="21"/>
      <c r="B278" s="21"/>
      <c r="C278" s="21"/>
      <c r="D278" s="5"/>
      <c r="E278" s="5"/>
      <c r="F278" s="5"/>
      <c r="G278" s="5"/>
    </row>
    <row r="279" spans="1:7" ht="15" customHeight="1" x14ac:dyDescent="0.2">
      <c r="A279" s="21"/>
      <c r="B279" s="21"/>
      <c r="C279" s="21"/>
      <c r="D279" s="5"/>
      <c r="E279" s="5"/>
      <c r="F279" s="5"/>
      <c r="G279" s="5"/>
    </row>
    <row r="280" spans="1:7" ht="15" customHeight="1" x14ac:dyDescent="0.2">
      <c r="A280" s="21"/>
      <c r="B280" s="21"/>
      <c r="C280" s="21"/>
      <c r="D280" s="5"/>
      <c r="E280" s="5"/>
      <c r="F280" s="5"/>
      <c r="G280" s="5"/>
    </row>
    <row r="281" spans="1:7" ht="15" customHeight="1" x14ac:dyDescent="0.2">
      <c r="A281" s="21"/>
      <c r="B281" s="21"/>
      <c r="C281" s="21"/>
      <c r="D281" s="5"/>
      <c r="E281" s="5"/>
      <c r="F281" s="5"/>
      <c r="G281" s="5"/>
    </row>
    <row r="282" spans="1:7" ht="15" customHeight="1" x14ac:dyDescent="0.2">
      <c r="A282" s="21"/>
      <c r="B282" s="21"/>
      <c r="C282" s="21"/>
      <c r="D282" s="5"/>
      <c r="E282" s="5"/>
      <c r="F282" s="5"/>
      <c r="G282" s="5"/>
    </row>
    <row r="283" spans="1:7" ht="15" customHeight="1" x14ac:dyDescent="0.2">
      <c r="A283" s="21"/>
      <c r="B283" s="21"/>
      <c r="C283" s="21"/>
      <c r="D283" s="5"/>
      <c r="E283" s="5"/>
      <c r="F283" s="5"/>
      <c r="G283" s="5"/>
    </row>
    <row r="284" spans="1:7" ht="15" customHeight="1" x14ac:dyDescent="0.2">
      <c r="A284" s="21"/>
      <c r="B284" s="21"/>
      <c r="C284" s="21"/>
      <c r="D284" s="5"/>
      <c r="E284" s="5"/>
      <c r="F284" s="5"/>
      <c r="G284" s="5"/>
    </row>
    <row r="285" spans="1:7" ht="15" customHeight="1" x14ac:dyDescent="0.2">
      <c r="A285" s="21"/>
      <c r="B285" s="21"/>
      <c r="C285" s="21"/>
      <c r="D285" s="5"/>
      <c r="E285" s="5"/>
      <c r="F285" s="5"/>
      <c r="G285" s="5"/>
    </row>
    <row r="286" spans="1:7" ht="15" customHeight="1" x14ac:dyDescent="0.2">
      <c r="A286" s="21"/>
      <c r="B286" s="21"/>
      <c r="C286" s="21"/>
      <c r="D286" s="5"/>
      <c r="E286" s="5"/>
      <c r="F286" s="5"/>
      <c r="G286" s="5"/>
    </row>
    <row r="287" spans="1:7" ht="15" customHeight="1" x14ac:dyDescent="0.2">
      <c r="A287" s="21"/>
      <c r="B287" s="21"/>
      <c r="C287" s="21"/>
      <c r="D287" s="5"/>
      <c r="E287" s="5"/>
      <c r="F287" s="5"/>
      <c r="G287" s="5"/>
    </row>
    <row r="288" spans="1:7" ht="15" customHeight="1" x14ac:dyDescent="0.2">
      <c r="A288" s="21"/>
      <c r="B288" s="21"/>
      <c r="C288" s="21"/>
      <c r="D288" s="5"/>
      <c r="E288" s="5"/>
      <c r="F288" s="5"/>
      <c r="G288" s="5"/>
    </row>
    <row r="289" spans="1:7" ht="15" customHeight="1" x14ac:dyDescent="0.2">
      <c r="A289" s="21"/>
      <c r="B289" s="21"/>
      <c r="C289" s="21"/>
      <c r="D289" s="5"/>
      <c r="E289" s="5"/>
      <c r="F289" s="5"/>
      <c r="G289" s="5"/>
    </row>
    <row r="290" spans="1:7" ht="15" customHeight="1" x14ac:dyDescent="0.2">
      <c r="A290" s="21"/>
      <c r="B290" s="21"/>
      <c r="C290" s="21"/>
      <c r="D290" s="5"/>
      <c r="E290" s="5"/>
      <c r="F290" s="5"/>
      <c r="G290" s="5"/>
    </row>
    <row r="291" spans="1:7" ht="15" customHeight="1" x14ac:dyDescent="0.2">
      <c r="A291" s="21"/>
      <c r="B291" s="21"/>
      <c r="C291" s="21"/>
      <c r="D291" s="5"/>
      <c r="E291" s="5"/>
      <c r="F291" s="5"/>
      <c r="G291" s="5"/>
    </row>
    <row r="292" spans="1:7" ht="15" customHeight="1" x14ac:dyDescent="0.2">
      <c r="A292" s="21"/>
      <c r="B292" s="21"/>
      <c r="C292" s="21"/>
      <c r="D292" s="5"/>
      <c r="E292" s="5"/>
      <c r="F292" s="5"/>
      <c r="G292" s="5"/>
    </row>
    <row r="293" spans="1:7" ht="15" customHeight="1" x14ac:dyDescent="0.2">
      <c r="A293" s="21"/>
      <c r="B293" s="21"/>
      <c r="C293" s="21"/>
      <c r="D293" s="5"/>
      <c r="E293" s="5"/>
      <c r="F293" s="5"/>
      <c r="G293" s="5"/>
    </row>
    <row r="294" spans="1:7" ht="15" customHeight="1" x14ac:dyDescent="0.2">
      <c r="A294" s="21"/>
      <c r="B294" s="21"/>
      <c r="C294" s="21"/>
      <c r="D294" s="5"/>
      <c r="E294" s="5"/>
      <c r="F294" s="5"/>
      <c r="G294" s="5"/>
    </row>
    <row r="295" spans="1:7" ht="15" customHeight="1" x14ac:dyDescent="0.2">
      <c r="A295" s="21"/>
      <c r="B295" s="21"/>
      <c r="C295" s="21"/>
      <c r="D295" s="5"/>
      <c r="E295" s="5"/>
      <c r="F295" s="5"/>
      <c r="G295" s="5"/>
    </row>
    <row r="296" spans="1:7" ht="15" customHeight="1" x14ac:dyDescent="0.2">
      <c r="A296" s="21"/>
      <c r="B296" s="21"/>
      <c r="C296" s="21"/>
      <c r="D296" s="5"/>
      <c r="E296" s="5"/>
      <c r="F296" s="5"/>
      <c r="G296" s="5"/>
    </row>
    <row r="297" spans="1:7" ht="15" customHeight="1" x14ac:dyDescent="0.2">
      <c r="A297" s="21"/>
      <c r="B297" s="21"/>
      <c r="C297" s="21"/>
      <c r="D297" s="5"/>
      <c r="E297" s="5"/>
      <c r="F297" s="5"/>
      <c r="G297" s="5"/>
    </row>
    <row r="298" spans="1:7" ht="15" customHeight="1" x14ac:dyDescent="0.2">
      <c r="A298" s="21"/>
      <c r="B298" s="21"/>
      <c r="C298" s="21"/>
      <c r="D298" s="5"/>
      <c r="E298" s="5"/>
      <c r="F298" s="5"/>
      <c r="G298" s="5"/>
    </row>
    <row r="299" spans="1:7" ht="15" customHeight="1" x14ac:dyDescent="0.2">
      <c r="A299" s="21"/>
      <c r="B299" s="21"/>
      <c r="C299" s="21"/>
      <c r="D299" s="5"/>
      <c r="E299" s="5"/>
      <c r="F299" s="5"/>
      <c r="G299" s="5"/>
    </row>
    <row r="300" spans="1:7" ht="15" customHeight="1" x14ac:dyDescent="0.2">
      <c r="A300" s="21"/>
      <c r="B300" s="21"/>
      <c r="C300" s="21"/>
      <c r="D300" s="5"/>
      <c r="E300" s="5"/>
      <c r="F300" s="5"/>
      <c r="G300" s="5"/>
    </row>
    <row r="301" spans="1:7" ht="15" customHeight="1" x14ac:dyDescent="0.2">
      <c r="A301" s="21"/>
      <c r="B301" s="21"/>
      <c r="C301" s="21"/>
      <c r="D301" s="5"/>
      <c r="E301" s="5"/>
      <c r="F301" s="5"/>
      <c r="G301" s="5"/>
    </row>
    <row r="302" spans="1:7" ht="15" customHeight="1" x14ac:dyDescent="0.2">
      <c r="A302" s="21"/>
      <c r="B302" s="21"/>
      <c r="C302" s="21"/>
      <c r="D302" s="5"/>
      <c r="E302" s="5"/>
      <c r="F302" s="5"/>
      <c r="G302" s="5"/>
    </row>
    <row r="303" spans="1:7" ht="15" customHeight="1" x14ac:dyDescent="0.2">
      <c r="A303" s="21"/>
      <c r="B303" s="21"/>
      <c r="C303" s="21"/>
      <c r="D303" s="5"/>
      <c r="E303" s="5"/>
      <c r="F303" s="5"/>
      <c r="G303" s="5"/>
    </row>
    <row r="304" spans="1:7" ht="15" customHeight="1" x14ac:dyDescent="0.2">
      <c r="A304" s="21"/>
      <c r="B304" s="21"/>
      <c r="C304" s="21"/>
      <c r="D304" s="5"/>
      <c r="E304" s="5"/>
      <c r="F304" s="5"/>
      <c r="G304" s="5"/>
    </row>
    <row r="305" spans="1:7" ht="15" customHeight="1" x14ac:dyDescent="0.2">
      <c r="A305" s="21"/>
      <c r="B305" s="21"/>
      <c r="C305" s="21"/>
      <c r="D305" s="5"/>
      <c r="E305" s="5"/>
      <c r="F305" s="5"/>
      <c r="G305" s="5"/>
    </row>
    <row r="306" spans="1:7" ht="15" customHeight="1" x14ac:dyDescent="0.2">
      <c r="A306" s="21"/>
      <c r="B306" s="21"/>
      <c r="C306" s="21"/>
      <c r="D306" s="5"/>
      <c r="E306" s="5"/>
      <c r="F306" s="5"/>
      <c r="G306" s="5"/>
    </row>
    <row r="307" spans="1:7" ht="15" customHeight="1" x14ac:dyDescent="0.2">
      <c r="A307" s="21"/>
      <c r="B307" s="21"/>
      <c r="C307" s="21"/>
      <c r="D307" s="5"/>
      <c r="E307" s="5"/>
      <c r="F307" s="5"/>
      <c r="G307" s="5"/>
    </row>
    <row r="308" spans="1:7" ht="15" customHeight="1" x14ac:dyDescent="0.2">
      <c r="A308" s="21"/>
      <c r="B308" s="21"/>
      <c r="C308" s="21"/>
      <c r="D308" s="5"/>
      <c r="E308" s="5"/>
      <c r="F308" s="5"/>
      <c r="G308" s="5"/>
    </row>
    <row r="309" spans="1:7" ht="15" customHeight="1" x14ac:dyDescent="0.2">
      <c r="A309" s="21"/>
      <c r="B309" s="21"/>
      <c r="C309" s="21"/>
      <c r="D309" s="5"/>
      <c r="E309" s="5"/>
      <c r="F309" s="5"/>
      <c r="G309" s="5"/>
    </row>
    <row r="310" spans="1:7" ht="15" customHeight="1" x14ac:dyDescent="0.2">
      <c r="A310" s="21"/>
      <c r="B310" s="21"/>
      <c r="C310" s="21"/>
      <c r="D310" s="5"/>
      <c r="E310" s="5"/>
      <c r="F310" s="5"/>
      <c r="G310" s="5"/>
    </row>
    <row r="311" spans="1:7" ht="15" customHeight="1" x14ac:dyDescent="0.2">
      <c r="A311" s="21"/>
      <c r="B311" s="21"/>
      <c r="C311" s="21"/>
      <c r="D311" s="5"/>
      <c r="E311" s="5"/>
      <c r="F311" s="5"/>
      <c r="G311" s="5"/>
    </row>
    <row r="312" spans="1:7" ht="15" customHeight="1" x14ac:dyDescent="0.2">
      <c r="A312" s="21"/>
      <c r="B312" s="21"/>
      <c r="C312" s="21"/>
      <c r="D312" s="5"/>
      <c r="E312" s="5"/>
      <c r="F312" s="5"/>
      <c r="G312" s="5"/>
    </row>
    <row r="313" spans="1:7" ht="15" customHeight="1" x14ac:dyDescent="0.2">
      <c r="A313" s="21"/>
      <c r="B313" s="21"/>
      <c r="C313" s="21"/>
      <c r="D313" s="5"/>
      <c r="E313" s="5"/>
      <c r="F313" s="5"/>
      <c r="G313" s="5"/>
    </row>
    <row r="314" spans="1:7" ht="15" customHeight="1" x14ac:dyDescent="0.2">
      <c r="A314" s="21"/>
      <c r="B314" s="21"/>
      <c r="C314" s="21"/>
      <c r="D314" s="5"/>
      <c r="E314" s="5"/>
      <c r="F314" s="5"/>
      <c r="G314" s="5"/>
    </row>
    <row r="315" spans="1:7" ht="15" customHeight="1" x14ac:dyDescent="0.2">
      <c r="A315" s="21"/>
      <c r="B315" s="21"/>
      <c r="C315" s="21"/>
      <c r="D315" s="5"/>
      <c r="E315" s="5"/>
      <c r="F315" s="5"/>
      <c r="G315" s="5"/>
    </row>
    <row r="316" spans="1:7" ht="15" customHeight="1" x14ac:dyDescent="0.2">
      <c r="A316" s="21"/>
      <c r="B316" s="21"/>
      <c r="C316" s="21"/>
      <c r="D316" s="5"/>
      <c r="E316" s="5"/>
      <c r="F316" s="5"/>
      <c r="G316" s="5"/>
    </row>
    <row r="317" spans="1:7" ht="15" customHeight="1" x14ac:dyDescent="0.2">
      <c r="A317" s="21"/>
      <c r="B317" s="21"/>
      <c r="C317" s="21"/>
      <c r="D317" s="5"/>
      <c r="E317" s="5"/>
      <c r="F317" s="5"/>
      <c r="G317" s="5"/>
    </row>
    <row r="318" spans="1:7" ht="15" customHeight="1" x14ac:dyDescent="0.2">
      <c r="A318" s="21"/>
      <c r="B318" s="21"/>
      <c r="C318" s="21"/>
      <c r="D318" s="5"/>
      <c r="E318" s="5"/>
      <c r="F318" s="5"/>
      <c r="G318" s="5"/>
    </row>
    <row r="319" spans="1:7" ht="15" customHeight="1" x14ac:dyDescent="0.2">
      <c r="A319" s="21"/>
      <c r="B319" s="21"/>
      <c r="C319" s="21"/>
      <c r="D319" s="5"/>
      <c r="E319" s="5"/>
      <c r="F319" s="5"/>
      <c r="G319" s="5"/>
    </row>
    <row r="320" spans="1:7" ht="15" customHeight="1" x14ac:dyDescent="0.2">
      <c r="A320" s="21"/>
      <c r="B320" s="21"/>
      <c r="C320" s="21"/>
      <c r="D320" s="5"/>
      <c r="E320" s="5"/>
      <c r="F320" s="5"/>
      <c r="G320" s="5"/>
    </row>
    <row r="321" spans="1:7" ht="15" customHeight="1" x14ac:dyDescent="0.2">
      <c r="A321" s="21"/>
      <c r="B321" s="21"/>
      <c r="C321" s="21"/>
      <c r="D321" s="5"/>
      <c r="E321" s="5"/>
      <c r="F321" s="5"/>
      <c r="G321" s="5"/>
    </row>
    <row r="322" spans="1:7" ht="15" customHeight="1" x14ac:dyDescent="0.2">
      <c r="A322" s="21"/>
      <c r="B322" s="21"/>
      <c r="C322" s="21"/>
      <c r="D322" s="5"/>
      <c r="E322" s="5"/>
      <c r="F322" s="5"/>
      <c r="G322" s="5"/>
    </row>
    <row r="323" spans="1:7" ht="15" customHeight="1" x14ac:dyDescent="0.2">
      <c r="A323" s="21"/>
      <c r="B323" s="21"/>
      <c r="C323" s="21"/>
      <c r="D323" s="5"/>
      <c r="E323" s="5"/>
      <c r="F323" s="5"/>
      <c r="G323" s="5"/>
    </row>
    <row r="324" spans="1:7" ht="15" customHeight="1" x14ac:dyDescent="0.2">
      <c r="A324" s="21"/>
      <c r="B324" s="21"/>
      <c r="C324" s="21"/>
      <c r="D324" s="5"/>
      <c r="E324" s="5"/>
      <c r="F324" s="5"/>
      <c r="G324" s="5"/>
    </row>
    <row r="325" spans="1:7" ht="15" customHeight="1" x14ac:dyDescent="0.2">
      <c r="A325" s="21"/>
      <c r="B325" s="21"/>
      <c r="C325" s="21"/>
      <c r="D325" s="5"/>
      <c r="E325" s="5"/>
      <c r="F325" s="5"/>
      <c r="G325" s="5"/>
    </row>
    <row r="326" spans="1:7" ht="15" customHeight="1" x14ac:dyDescent="0.2">
      <c r="A326" s="21"/>
      <c r="B326" s="21"/>
      <c r="C326" s="21"/>
      <c r="D326" s="5"/>
      <c r="E326" s="5"/>
      <c r="F326" s="5"/>
      <c r="G326" s="5"/>
    </row>
    <row r="327" spans="1:7" ht="15" customHeight="1" x14ac:dyDescent="0.2">
      <c r="A327" s="21"/>
      <c r="B327" s="21"/>
      <c r="C327" s="21"/>
      <c r="D327" s="5"/>
      <c r="E327" s="5"/>
      <c r="F327" s="5"/>
      <c r="G327" s="5"/>
    </row>
    <row r="328" spans="1:7" ht="15" customHeight="1" x14ac:dyDescent="0.2">
      <c r="A328" s="21"/>
      <c r="B328" s="21"/>
      <c r="C328" s="21"/>
      <c r="D328" s="5"/>
      <c r="E328" s="5"/>
      <c r="F328" s="5"/>
      <c r="G328" s="5"/>
    </row>
    <row r="329" spans="1:7" ht="15" customHeight="1" x14ac:dyDescent="0.2">
      <c r="A329" s="21"/>
      <c r="B329" s="21"/>
      <c r="C329" s="21"/>
      <c r="D329" s="5"/>
      <c r="E329" s="5"/>
      <c r="F329" s="5"/>
      <c r="G329" s="5"/>
    </row>
    <row r="330" spans="1:7" ht="15" customHeight="1" x14ac:dyDescent="0.2">
      <c r="A330" s="21"/>
      <c r="B330" s="21"/>
      <c r="C330" s="21"/>
      <c r="D330" s="5"/>
      <c r="E330" s="5"/>
      <c r="F330" s="5"/>
      <c r="G330" s="5"/>
    </row>
    <row r="331" spans="1:7" ht="15" customHeight="1" x14ac:dyDescent="0.2">
      <c r="A331" s="21"/>
      <c r="B331" s="21"/>
      <c r="C331" s="21"/>
      <c r="D331" s="5"/>
      <c r="E331" s="5"/>
      <c r="F331" s="5"/>
      <c r="G331" s="5"/>
    </row>
    <row r="332" spans="1:7" ht="15" customHeight="1" x14ac:dyDescent="0.2">
      <c r="A332" s="21"/>
      <c r="B332" s="21"/>
      <c r="C332" s="21"/>
      <c r="D332" s="5"/>
      <c r="E332" s="5"/>
      <c r="F332" s="5"/>
      <c r="G332" s="5"/>
    </row>
    <row r="333" spans="1:7" ht="15" customHeight="1" x14ac:dyDescent="0.2">
      <c r="A333" s="21"/>
      <c r="B333" s="21"/>
      <c r="C333" s="21"/>
      <c r="D333" s="5"/>
      <c r="E333" s="5"/>
      <c r="F333" s="5"/>
      <c r="G333" s="5"/>
    </row>
    <row r="334" spans="1:7" ht="15" customHeight="1" x14ac:dyDescent="0.2">
      <c r="A334" s="21"/>
      <c r="B334" s="21"/>
      <c r="C334" s="21"/>
      <c r="D334" s="5"/>
      <c r="E334" s="5"/>
      <c r="F334" s="5"/>
      <c r="G334" s="5"/>
    </row>
    <row r="335" spans="1:7" ht="15" customHeight="1" x14ac:dyDescent="0.2">
      <c r="A335" s="21"/>
      <c r="B335" s="21"/>
      <c r="C335" s="21"/>
      <c r="D335" s="5"/>
      <c r="E335" s="5"/>
      <c r="F335" s="5"/>
      <c r="G335" s="5"/>
    </row>
    <row r="336" spans="1:7" ht="15" customHeight="1" x14ac:dyDescent="0.2">
      <c r="A336" s="21"/>
      <c r="B336" s="21"/>
      <c r="C336" s="21"/>
      <c r="D336" s="5"/>
      <c r="E336" s="5"/>
      <c r="F336" s="5"/>
      <c r="G336" s="5"/>
    </row>
    <row r="337" spans="1:7" ht="15" customHeight="1" x14ac:dyDescent="0.2">
      <c r="A337" s="21"/>
      <c r="B337" s="21"/>
      <c r="C337" s="21"/>
      <c r="D337" s="5"/>
      <c r="E337" s="5"/>
      <c r="F337" s="5"/>
      <c r="G337" s="5"/>
    </row>
    <row r="338" spans="1:7" ht="15" customHeight="1" x14ac:dyDescent="0.2">
      <c r="A338" s="21"/>
      <c r="B338" s="21"/>
      <c r="C338" s="21"/>
      <c r="D338" s="5"/>
      <c r="E338" s="5"/>
      <c r="F338" s="5"/>
      <c r="G338" s="5"/>
    </row>
    <row r="339" spans="1:7" ht="15" customHeight="1" x14ac:dyDescent="0.2">
      <c r="A339" s="21"/>
      <c r="B339" s="21"/>
      <c r="C339" s="21"/>
      <c r="D339" s="5"/>
      <c r="E339" s="5"/>
      <c r="F339" s="5"/>
      <c r="G339" s="5"/>
    </row>
    <row r="340" spans="1:7" ht="15" customHeight="1" x14ac:dyDescent="0.2">
      <c r="A340" s="21"/>
      <c r="B340" s="21"/>
      <c r="C340" s="21"/>
      <c r="D340" s="5"/>
      <c r="E340" s="5"/>
      <c r="F340" s="5"/>
      <c r="G340" s="5"/>
    </row>
    <row r="341" spans="1:7" ht="15" customHeight="1" x14ac:dyDescent="0.2">
      <c r="A341" s="21"/>
      <c r="B341" s="21"/>
      <c r="C341" s="21"/>
      <c r="D341" s="5"/>
      <c r="E341" s="5"/>
      <c r="F341" s="5"/>
      <c r="G341" s="5"/>
    </row>
    <row r="342" spans="1:7" ht="15" customHeight="1" x14ac:dyDescent="0.2">
      <c r="A342" s="21"/>
      <c r="B342" s="21"/>
      <c r="C342" s="21"/>
      <c r="D342" s="5"/>
      <c r="E342" s="5"/>
      <c r="F342" s="5"/>
      <c r="G342" s="5"/>
    </row>
    <row r="343" spans="1:7" ht="15" customHeight="1" x14ac:dyDescent="0.2">
      <c r="A343" s="21"/>
      <c r="B343" s="21"/>
      <c r="C343" s="21"/>
      <c r="D343" s="5"/>
      <c r="E343" s="5"/>
      <c r="F343" s="5"/>
      <c r="G343" s="5"/>
    </row>
    <row r="344" spans="1:7" ht="15" customHeight="1" x14ac:dyDescent="0.2">
      <c r="A344" s="21"/>
      <c r="B344" s="21"/>
      <c r="C344" s="21"/>
      <c r="D344" s="5"/>
      <c r="E344" s="5"/>
      <c r="F344" s="5"/>
      <c r="G344" s="5"/>
    </row>
    <row r="345" spans="1:7" ht="15" customHeight="1" x14ac:dyDescent="0.2">
      <c r="A345" s="21"/>
      <c r="B345" s="21"/>
      <c r="C345" s="21"/>
      <c r="D345" s="5"/>
      <c r="E345" s="5"/>
      <c r="F345" s="5"/>
      <c r="G345" s="5"/>
    </row>
    <row r="346" spans="1:7" ht="15" customHeight="1" x14ac:dyDescent="0.2">
      <c r="A346" s="21"/>
      <c r="B346" s="21"/>
      <c r="C346" s="21"/>
      <c r="D346" s="5"/>
      <c r="E346" s="5"/>
      <c r="F346" s="5"/>
      <c r="G346" s="5"/>
    </row>
    <row r="347" spans="1:7" ht="15" customHeight="1" x14ac:dyDescent="0.2">
      <c r="A347" s="21"/>
      <c r="B347" s="21"/>
      <c r="C347" s="21"/>
      <c r="D347" s="5"/>
      <c r="E347" s="5"/>
      <c r="F347" s="5"/>
      <c r="G347" s="5"/>
    </row>
    <row r="348" spans="1:7" ht="15" customHeight="1" x14ac:dyDescent="0.2">
      <c r="A348" s="21"/>
      <c r="B348" s="21"/>
      <c r="C348" s="21"/>
      <c r="D348" s="5"/>
      <c r="E348" s="5"/>
      <c r="F348" s="5"/>
      <c r="G348" s="5"/>
    </row>
    <row r="349" spans="1:7" ht="15" customHeight="1" x14ac:dyDescent="0.2">
      <c r="A349" s="21"/>
      <c r="B349" s="21"/>
      <c r="C349" s="21"/>
      <c r="D349" s="5"/>
      <c r="E349" s="5"/>
      <c r="F349" s="5"/>
      <c r="G349" s="5"/>
    </row>
    <row r="350" spans="1:7" ht="15" customHeight="1" x14ac:dyDescent="0.2">
      <c r="A350" s="21"/>
      <c r="B350" s="21"/>
      <c r="C350" s="21"/>
      <c r="D350" s="5"/>
      <c r="E350" s="5"/>
      <c r="F350" s="5"/>
      <c r="G350" s="5"/>
    </row>
    <row r="351" spans="1:7" ht="15" customHeight="1" x14ac:dyDescent="0.2">
      <c r="A351" s="21"/>
      <c r="B351" s="21"/>
      <c r="C351" s="21"/>
      <c r="D351" s="5"/>
      <c r="E351" s="5"/>
      <c r="F351" s="5"/>
      <c r="G351" s="5"/>
    </row>
    <row r="352" spans="1:7" ht="15" customHeight="1" x14ac:dyDescent="0.2">
      <c r="A352" s="21"/>
      <c r="B352" s="21"/>
      <c r="C352" s="21"/>
      <c r="D352" s="5"/>
      <c r="E352" s="5"/>
      <c r="F352" s="5"/>
      <c r="G352" s="5"/>
    </row>
    <row r="353" spans="1:7" ht="15" customHeight="1" x14ac:dyDescent="0.2">
      <c r="A353" s="21"/>
      <c r="B353" s="21"/>
      <c r="C353" s="21"/>
      <c r="D353" s="5"/>
      <c r="E353" s="5"/>
      <c r="F353" s="5"/>
      <c r="G353" s="5"/>
    </row>
    <row r="354" spans="1:7" ht="15" customHeight="1" x14ac:dyDescent="0.2">
      <c r="A354" s="21"/>
      <c r="B354" s="21"/>
      <c r="C354" s="21"/>
      <c r="D354" s="5"/>
      <c r="E354" s="5"/>
      <c r="F354" s="5"/>
      <c r="G354" s="5"/>
    </row>
    <row r="355" spans="1:7" ht="15" customHeight="1" x14ac:dyDescent="0.2">
      <c r="A355" s="21"/>
      <c r="B355" s="21"/>
      <c r="C355" s="21"/>
      <c r="D355" s="5"/>
      <c r="E355" s="5"/>
      <c r="F355" s="5"/>
      <c r="G355" s="5"/>
    </row>
    <row r="356" spans="1:7" ht="15" customHeight="1" x14ac:dyDescent="0.2">
      <c r="A356" s="21"/>
      <c r="B356" s="21"/>
      <c r="C356" s="21"/>
      <c r="D356" s="5"/>
      <c r="E356" s="5"/>
      <c r="F356" s="5"/>
      <c r="G356" s="5"/>
    </row>
    <row r="357" spans="1:7" ht="15" customHeight="1" x14ac:dyDescent="0.2">
      <c r="A357" s="21"/>
      <c r="B357" s="21"/>
      <c r="C357" s="21"/>
      <c r="D357" s="5"/>
      <c r="E357" s="5"/>
      <c r="F357" s="5"/>
      <c r="G357" s="5"/>
    </row>
    <row r="358" spans="1:7" ht="15" customHeight="1" x14ac:dyDescent="0.2">
      <c r="A358" s="21"/>
      <c r="B358" s="21"/>
      <c r="C358" s="21"/>
      <c r="D358" s="5"/>
      <c r="E358" s="5"/>
      <c r="F358" s="5"/>
      <c r="G358" s="5"/>
    </row>
    <row r="359" spans="1:7" ht="15" customHeight="1" x14ac:dyDescent="0.2">
      <c r="A359" s="21"/>
      <c r="B359" s="21"/>
      <c r="C359" s="21"/>
      <c r="D359" s="5"/>
      <c r="E359" s="5"/>
      <c r="F359" s="5"/>
      <c r="G359" s="5"/>
    </row>
    <row r="360" spans="1:7" ht="15" customHeight="1" x14ac:dyDescent="0.2">
      <c r="A360" s="21"/>
      <c r="B360" s="21"/>
      <c r="C360" s="21"/>
      <c r="D360" s="5"/>
      <c r="E360" s="5"/>
      <c r="F360" s="5"/>
      <c r="G360" s="5"/>
    </row>
    <row r="361" spans="1:7" ht="15" customHeight="1" x14ac:dyDescent="0.2">
      <c r="A361" s="21"/>
      <c r="B361" s="21"/>
      <c r="C361" s="21"/>
      <c r="D361" s="5"/>
      <c r="E361" s="5"/>
      <c r="F361" s="5"/>
      <c r="G361" s="5"/>
    </row>
    <row r="362" spans="1:7" ht="15" customHeight="1" x14ac:dyDescent="0.2">
      <c r="A362" s="21"/>
      <c r="B362" s="21"/>
      <c r="C362" s="21"/>
      <c r="D362" s="5"/>
      <c r="E362" s="5"/>
      <c r="F362" s="5"/>
      <c r="G362" s="5"/>
    </row>
    <row r="363" spans="1:7" ht="15" customHeight="1" x14ac:dyDescent="0.2">
      <c r="A363" s="21"/>
      <c r="B363" s="21"/>
      <c r="C363" s="21"/>
      <c r="D363" s="5"/>
      <c r="E363" s="5"/>
      <c r="F363" s="5"/>
      <c r="G363" s="5"/>
    </row>
    <row r="364" spans="1:7" ht="15" customHeight="1" x14ac:dyDescent="0.2">
      <c r="A364" s="21"/>
      <c r="B364" s="21"/>
      <c r="C364" s="21"/>
      <c r="D364" s="5"/>
      <c r="E364" s="5"/>
      <c r="F364" s="5"/>
      <c r="G364" s="5"/>
    </row>
    <row r="365" spans="1:7" ht="15" customHeight="1" x14ac:dyDescent="0.2">
      <c r="A365" s="21"/>
      <c r="B365" s="21"/>
      <c r="C365" s="21"/>
      <c r="D365" s="5"/>
      <c r="E365" s="5"/>
      <c r="F365" s="5"/>
      <c r="G365" s="5"/>
    </row>
    <row r="366" spans="1:7" ht="15" customHeight="1" x14ac:dyDescent="0.2">
      <c r="A366" s="21"/>
      <c r="B366" s="21"/>
      <c r="C366" s="21"/>
      <c r="D366" s="5"/>
      <c r="E366" s="5"/>
      <c r="F366" s="5"/>
      <c r="G366" s="5"/>
    </row>
    <row r="367" spans="1:7" ht="15" customHeight="1" x14ac:dyDescent="0.2">
      <c r="A367" s="21"/>
      <c r="B367" s="21"/>
      <c r="C367" s="21"/>
      <c r="D367" s="5"/>
      <c r="E367" s="5"/>
      <c r="F367" s="5"/>
      <c r="G367" s="5"/>
    </row>
    <row r="368" spans="1:7" ht="15" customHeight="1" x14ac:dyDescent="0.2">
      <c r="A368" s="21"/>
      <c r="B368" s="21"/>
      <c r="C368" s="21"/>
      <c r="D368" s="5"/>
      <c r="E368" s="5"/>
      <c r="F368" s="5"/>
      <c r="G368" s="5"/>
    </row>
    <row r="369" spans="1:7" ht="15" customHeight="1" x14ac:dyDescent="0.2">
      <c r="A369" s="21"/>
      <c r="B369" s="21"/>
      <c r="C369" s="21"/>
      <c r="D369" s="5"/>
      <c r="E369" s="5"/>
      <c r="F369" s="5"/>
      <c r="G369" s="5"/>
    </row>
    <row r="370" spans="1:7" ht="15" customHeight="1" x14ac:dyDescent="0.2">
      <c r="A370" s="21"/>
      <c r="B370" s="21"/>
      <c r="C370" s="21"/>
      <c r="D370" s="5"/>
      <c r="E370" s="5"/>
      <c r="F370" s="5"/>
      <c r="G370" s="5"/>
    </row>
    <row r="371" spans="1:7" ht="15" customHeight="1" x14ac:dyDescent="0.2">
      <c r="A371" s="21"/>
      <c r="B371" s="21"/>
      <c r="C371" s="21"/>
      <c r="D371" s="5"/>
      <c r="E371" s="5"/>
      <c r="F371" s="5"/>
      <c r="G371" s="5"/>
    </row>
    <row r="372" spans="1:7" ht="15" customHeight="1" x14ac:dyDescent="0.2">
      <c r="A372" s="21"/>
      <c r="B372" s="21"/>
      <c r="C372" s="21"/>
      <c r="D372" s="5"/>
      <c r="E372" s="5"/>
      <c r="F372" s="5"/>
      <c r="G372" s="5"/>
    </row>
    <row r="373" spans="1:7" ht="15" customHeight="1" x14ac:dyDescent="0.2">
      <c r="A373" s="21"/>
      <c r="B373" s="21"/>
      <c r="C373" s="21"/>
      <c r="D373" s="5"/>
      <c r="E373" s="5"/>
      <c r="F373" s="5"/>
      <c r="G373" s="5"/>
    </row>
    <row r="374" spans="1:7" ht="15" customHeight="1" x14ac:dyDescent="0.2">
      <c r="A374" s="21"/>
      <c r="B374" s="21"/>
      <c r="C374" s="21"/>
      <c r="D374" s="5"/>
      <c r="E374" s="5"/>
      <c r="F374" s="5"/>
      <c r="G374" s="5"/>
    </row>
    <row r="375" spans="1:7" ht="15" customHeight="1" x14ac:dyDescent="0.2">
      <c r="A375" s="21"/>
      <c r="B375" s="21"/>
      <c r="C375" s="21"/>
      <c r="D375" s="5"/>
      <c r="E375" s="5"/>
      <c r="F375" s="5"/>
      <c r="G375" s="5"/>
    </row>
    <row r="376" spans="1:7" ht="15" customHeight="1" x14ac:dyDescent="0.2">
      <c r="A376" s="21"/>
      <c r="B376" s="21"/>
      <c r="C376" s="21"/>
      <c r="D376" s="5"/>
      <c r="E376" s="5"/>
      <c r="F376" s="5"/>
      <c r="G376" s="5"/>
    </row>
    <row r="377" spans="1:7" ht="15" customHeight="1" x14ac:dyDescent="0.2">
      <c r="A377" s="21"/>
      <c r="B377" s="21"/>
      <c r="C377" s="21"/>
      <c r="D377" s="5"/>
      <c r="E377" s="5"/>
      <c r="F377" s="5"/>
      <c r="G377" s="5"/>
    </row>
    <row r="378" spans="1:7" ht="15" customHeight="1" x14ac:dyDescent="0.2">
      <c r="A378" s="21"/>
      <c r="B378" s="21"/>
      <c r="C378" s="21"/>
      <c r="D378" s="5"/>
      <c r="E378" s="5"/>
      <c r="F378" s="5"/>
      <c r="G378" s="5"/>
    </row>
    <row r="379" spans="1:7" ht="15" customHeight="1" x14ac:dyDescent="0.2">
      <c r="A379" s="21"/>
      <c r="B379" s="21"/>
      <c r="C379" s="21"/>
      <c r="D379" s="5"/>
      <c r="E379" s="5"/>
      <c r="F379" s="5"/>
      <c r="G379" s="5"/>
    </row>
    <row r="380" spans="1:7" ht="15" customHeight="1" x14ac:dyDescent="0.2">
      <c r="A380" s="21"/>
      <c r="B380" s="21"/>
      <c r="C380" s="21"/>
      <c r="D380" s="5"/>
      <c r="E380" s="5"/>
      <c r="F380" s="5"/>
      <c r="G380" s="5"/>
    </row>
    <row r="381" spans="1:7" ht="15" customHeight="1" x14ac:dyDescent="0.2">
      <c r="A381" s="21"/>
      <c r="B381" s="21"/>
      <c r="C381" s="21"/>
      <c r="D381" s="5"/>
      <c r="E381" s="5"/>
      <c r="F381" s="5"/>
      <c r="G381" s="5"/>
    </row>
    <row r="382" spans="1:7" ht="15" customHeight="1" x14ac:dyDescent="0.2">
      <c r="A382" s="21"/>
      <c r="B382" s="21"/>
      <c r="C382" s="21"/>
      <c r="D382" s="5"/>
      <c r="E382" s="5"/>
      <c r="F382" s="5"/>
      <c r="G382" s="5"/>
    </row>
    <row r="383" spans="1:7" ht="15" customHeight="1" x14ac:dyDescent="0.2">
      <c r="A383" s="21"/>
      <c r="B383" s="21"/>
      <c r="C383" s="21"/>
      <c r="D383" s="5"/>
      <c r="E383" s="5"/>
      <c r="F383" s="5"/>
      <c r="G383" s="5"/>
    </row>
    <row r="384" spans="1:7" ht="15" customHeight="1" x14ac:dyDescent="0.2">
      <c r="A384" s="21"/>
      <c r="B384" s="21"/>
      <c r="C384" s="21"/>
      <c r="D384" s="5"/>
      <c r="E384" s="5"/>
      <c r="F384" s="5"/>
      <c r="G384" s="5"/>
    </row>
    <row r="385" spans="1:7" ht="15" customHeight="1" x14ac:dyDescent="0.2">
      <c r="A385" s="21"/>
      <c r="B385" s="21"/>
      <c r="C385" s="21"/>
      <c r="D385" s="5"/>
      <c r="E385" s="5"/>
      <c r="F385" s="5"/>
      <c r="G385" s="5"/>
    </row>
    <row r="386" spans="1:7" ht="15" customHeight="1" x14ac:dyDescent="0.2">
      <c r="A386" s="21"/>
      <c r="B386" s="21"/>
      <c r="C386" s="21"/>
      <c r="D386" s="5"/>
      <c r="E386" s="5"/>
      <c r="F386" s="5"/>
      <c r="G386" s="5"/>
    </row>
    <row r="387" spans="1:7" ht="15" customHeight="1" x14ac:dyDescent="0.2">
      <c r="A387" s="21"/>
      <c r="B387" s="21"/>
      <c r="C387" s="21"/>
      <c r="D387" s="5"/>
      <c r="E387" s="5"/>
      <c r="F387" s="5"/>
      <c r="G387" s="5"/>
    </row>
    <row r="388" spans="1:7" ht="15" customHeight="1" x14ac:dyDescent="0.2">
      <c r="A388" s="21"/>
      <c r="B388" s="21"/>
      <c r="C388" s="21"/>
      <c r="D388" s="5"/>
      <c r="E388" s="5"/>
      <c r="F388" s="5"/>
      <c r="G388" s="5"/>
    </row>
    <row r="389" spans="1:7" ht="15" customHeight="1" x14ac:dyDescent="0.2">
      <c r="A389" s="21"/>
      <c r="B389" s="21"/>
      <c r="C389" s="21"/>
      <c r="D389" s="5"/>
      <c r="E389" s="5"/>
      <c r="F389" s="5"/>
      <c r="G389" s="5"/>
    </row>
    <row r="390" spans="1:7" ht="15" customHeight="1" x14ac:dyDescent="0.2">
      <c r="A390" s="21"/>
      <c r="B390" s="21"/>
      <c r="C390" s="21"/>
      <c r="D390" s="5"/>
      <c r="E390" s="5"/>
      <c r="F390" s="5"/>
      <c r="G390" s="5"/>
    </row>
    <row r="391" spans="1:7" ht="15" customHeight="1" x14ac:dyDescent="0.2">
      <c r="A391" s="21"/>
      <c r="B391" s="21"/>
      <c r="C391" s="21"/>
      <c r="D391" s="5"/>
      <c r="E391" s="5"/>
      <c r="F391" s="5"/>
      <c r="G391" s="5"/>
    </row>
    <row r="392" spans="1:7" ht="15" customHeight="1" x14ac:dyDescent="0.2">
      <c r="A392" s="21"/>
      <c r="B392" s="21"/>
      <c r="C392" s="21"/>
      <c r="D392" s="5"/>
      <c r="E392" s="5"/>
      <c r="F392" s="5"/>
      <c r="G392" s="5"/>
    </row>
    <row r="393" spans="1:7" ht="15" customHeight="1" x14ac:dyDescent="0.2">
      <c r="A393" s="21"/>
      <c r="B393" s="21"/>
      <c r="C393" s="21"/>
      <c r="D393" s="5"/>
      <c r="E393" s="5"/>
      <c r="F393" s="5"/>
      <c r="G393" s="5"/>
    </row>
    <row r="394" spans="1:7" ht="15" customHeight="1" x14ac:dyDescent="0.2">
      <c r="A394" s="21"/>
      <c r="B394" s="21"/>
      <c r="C394" s="21"/>
      <c r="D394" s="5"/>
      <c r="E394" s="5"/>
      <c r="F394" s="5"/>
      <c r="G394" s="5"/>
    </row>
    <row r="395" spans="1:7" ht="15" customHeight="1" x14ac:dyDescent="0.2">
      <c r="A395" s="21"/>
      <c r="B395" s="21"/>
      <c r="C395" s="21"/>
      <c r="D395" s="5"/>
      <c r="E395" s="5"/>
      <c r="F395" s="5"/>
      <c r="G395" s="5"/>
    </row>
    <row r="396" spans="1:7" ht="15" customHeight="1" x14ac:dyDescent="0.2">
      <c r="A396" s="21"/>
      <c r="B396" s="21"/>
      <c r="C396" s="21"/>
      <c r="D396" s="5"/>
      <c r="E396" s="5"/>
      <c r="F396" s="5"/>
      <c r="G396" s="5"/>
    </row>
    <row r="397" spans="1:7" ht="15" customHeight="1" x14ac:dyDescent="0.2">
      <c r="A397" s="21"/>
      <c r="B397" s="21"/>
      <c r="C397" s="21"/>
      <c r="D397" s="5"/>
      <c r="E397" s="5"/>
      <c r="F397" s="5"/>
      <c r="G397" s="5"/>
    </row>
    <row r="398" spans="1:7" ht="15" customHeight="1" x14ac:dyDescent="0.2">
      <c r="A398" s="21"/>
      <c r="B398" s="21"/>
      <c r="C398" s="21"/>
      <c r="D398" s="5"/>
      <c r="E398" s="5"/>
      <c r="F398" s="5"/>
      <c r="G398" s="5"/>
    </row>
    <row r="399" spans="1:7" ht="15" customHeight="1" x14ac:dyDescent="0.2">
      <c r="A399" s="21"/>
      <c r="B399" s="21"/>
      <c r="C399" s="21"/>
      <c r="D399" s="5"/>
      <c r="E399" s="5"/>
      <c r="F399" s="5"/>
      <c r="G399" s="5"/>
    </row>
    <row r="400" spans="1:7" ht="15" customHeight="1" x14ac:dyDescent="0.2">
      <c r="A400" s="21"/>
      <c r="B400" s="21"/>
      <c r="C400" s="21"/>
      <c r="D400" s="5"/>
      <c r="E400" s="5"/>
      <c r="F400" s="5"/>
      <c r="G400" s="5"/>
    </row>
    <row r="401" spans="1:7" ht="15" customHeight="1" x14ac:dyDescent="0.2">
      <c r="A401" s="21"/>
      <c r="B401" s="21"/>
      <c r="C401" s="21"/>
      <c r="D401" s="5"/>
      <c r="E401" s="5"/>
      <c r="F401" s="5"/>
      <c r="G401" s="5"/>
    </row>
    <row r="402" spans="1:7" ht="15" customHeight="1" x14ac:dyDescent="0.2">
      <c r="A402" s="21"/>
      <c r="B402" s="21"/>
      <c r="C402" s="21"/>
      <c r="D402" s="5"/>
      <c r="E402" s="5"/>
      <c r="F402" s="5"/>
      <c r="G402" s="5"/>
    </row>
    <row r="403" spans="1:7" ht="15" customHeight="1" x14ac:dyDescent="0.2">
      <c r="A403" s="21"/>
      <c r="B403" s="21"/>
      <c r="C403" s="21"/>
      <c r="D403" s="5"/>
      <c r="E403" s="5"/>
      <c r="F403" s="5"/>
      <c r="G403" s="5"/>
    </row>
    <row r="404" spans="1:7" ht="15" customHeight="1" x14ac:dyDescent="0.2">
      <c r="A404" s="21"/>
      <c r="B404" s="21"/>
      <c r="C404" s="21"/>
      <c r="D404" s="5"/>
      <c r="E404" s="5"/>
      <c r="F404" s="5"/>
      <c r="G404" s="5"/>
    </row>
    <row r="405" spans="1:7" ht="15" customHeight="1" x14ac:dyDescent="0.2">
      <c r="A405" s="21"/>
      <c r="B405" s="21"/>
      <c r="C405" s="21"/>
      <c r="D405" s="5"/>
      <c r="E405" s="5"/>
      <c r="F405" s="5"/>
      <c r="G405" s="5"/>
    </row>
    <row r="406" spans="1:7" ht="15" customHeight="1" x14ac:dyDescent="0.2">
      <c r="A406" s="21"/>
      <c r="B406" s="21"/>
      <c r="C406" s="21"/>
      <c r="D406" s="5"/>
      <c r="E406" s="5"/>
      <c r="F406" s="5"/>
      <c r="G406" s="5"/>
    </row>
    <row r="407" spans="1:7" ht="15" customHeight="1" x14ac:dyDescent="0.2">
      <c r="A407" s="21"/>
      <c r="B407" s="21"/>
      <c r="C407" s="21"/>
      <c r="D407" s="5"/>
      <c r="E407" s="5"/>
      <c r="F407" s="5"/>
      <c r="G407" s="5"/>
    </row>
    <row r="408" spans="1:7" ht="15" customHeight="1" x14ac:dyDescent="0.2">
      <c r="A408" s="21"/>
      <c r="B408" s="21"/>
      <c r="C408" s="21"/>
      <c r="D408" s="5"/>
      <c r="E408" s="5"/>
      <c r="F408" s="5"/>
      <c r="G408" s="5"/>
    </row>
    <row r="409" spans="1:7" ht="15" customHeight="1" x14ac:dyDescent="0.2">
      <c r="A409" s="21"/>
      <c r="B409" s="21"/>
      <c r="C409" s="21"/>
      <c r="D409" s="5"/>
      <c r="E409" s="5"/>
      <c r="F409" s="5"/>
      <c r="G409" s="5"/>
    </row>
    <row r="410" spans="1:7" ht="15" customHeight="1" x14ac:dyDescent="0.2">
      <c r="A410" s="21"/>
      <c r="B410" s="21"/>
      <c r="C410" s="21"/>
      <c r="D410" s="5"/>
      <c r="E410" s="5"/>
      <c r="F410" s="5"/>
      <c r="G410" s="5"/>
    </row>
    <row r="411" spans="1:7" ht="15" customHeight="1" x14ac:dyDescent="0.2">
      <c r="A411" s="21"/>
      <c r="B411" s="21"/>
      <c r="C411" s="21"/>
      <c r="D411" s="5"/>
      <c r="E411" s="5"/>
      <c r="F411" s="5"/>
      <c r="G411" s="5"/>
    </row>
    <row r="412" spans="1:7" ht="15" customHeight="1" x14ac:dyDescent="0.2">
      <c r="A412" s="21"/>
      <c r="B412" s="21"/>
      <c r="C412" s="21"/>
      <c r="D412" s="5"/>
      <c r="E412" s="5"/>
      <c r="F412" s="5"/>
      <c r="G412" s="5"/>
    </row>
    <row r="413" spans="1:7" ht="15" customHeight="1" x14ac:dyDescent="0.2">
      <c r="A413" s="21"/>
      <c r="B413" s="21"/>
      <c r="C413" s="21"/>
      <c r="D413" s="5"/>
      <c r="E413" s="5"/>
      <c r="F413" s="5"/>
      <c r="G413" s="5"/>
    </row>
    <row r="414" spans="1:7" ht="15" customHeight="1" x14ac:dyDescent="0.2">
      <c r="A414" s="21"/>
      <c r="B414" s="21"/>
      <c r="C414" s="21"/>
      <c r="D414" s="5"/>
      <c r="E414" s="5"/>
      <c r="F414" s="5"/>
      <c r="G414" s="5"/>
    </row>
    <row r="415" spans="1:7" ht="15" customHeight="1" x14ac:dyDescent="0.2">
      <c r="A415" s="21"/>
      <c r="B415" s="21"/>
      <c r="C415" s="21"/>
      <c r="D415" s="5"/>
      <c r="E415" s="5"/>
      <c r="F415" s="5"/>
      <c r="G415" s="5"/>
    </row>
    <row r="416" spans="1:7" ht="15" customHeight="1" x14ac:dyDescent="0.2">
      <c r="A416" s="21"/>
      <c r="B416" s="21"/>
      <c r="C416" s="21"/>
      <c r="D416" s="5"/>
      <c r="E416" s="5"/>
      <c r="F416" s="5"/>
      <c r="G416" s="5"/>
    </row>
    <row r="417" spans="1:7" ht="15" customHeight="1" x14ac:dyDescent="0.2">
      <c r="A417" s="21"/>
      <c r="B417" s="21"/>
      <c r="C417" s="21"/>
      <c r="D417" s="5"/>
      <c r="E417" s="5"/>
      <c r="F417" s="5"/>
      <c r="G417" s="5"/>
    </row>
    <row r="418" spans="1:7" ht="15" customHeight="1" x14ac:dyDescent="0.2">
      <c r="A418" s="21"/>
      <c r="B418" s="21"/>
      <c r="C418" s="21"/>
      <c r="D418" s="5"/>
      <c r="E418" s="5"/>
      <c r="F418" s="5"/>
      <c r="G418" s="5"/>
    </row>
    <row r="419" spans="1:7" ht="15" customHeight="1" x14ac:dyDescent="0.2">
      <c r="A419" s="21"/>
      <c r="B419" s="21"/>
      <c r="C419" s="21"/>
      <c r="D419" s="5"/>
      <c r="E419" s="5"/>
      <c r="F419" s="5"/>
      <c r="G419" s="5"/>
    </row>
    <row r="420" spans="1:7" ht="15" customHeight="1" x14ac:dyDescent="0.2">
      <c r="A420" s="21"/>
      <c r="B420" s="21"/>
      <c r="C420" s="21"/>
      <c r="D420" s="5"/>
      <c r="E420" s="5"/>
      <c r="F420" s="5"/>
      <c r="G420" s="5"/>
    </row>
    <row r="421" spans="1:7" ht="15" customHeight="1" x14ac:dyDescent="0.2">
      <c r="A421" s="21"/>
      <c r="B421" s="21"/>
      <c r="C421" s="21"/>
      <c r="D421" s="5"/>
      <c r="E421" s="5"/>
      <c r="F421" s="5"/>
      <c r="G421" s="5"/>
    </row>
    <row r="422" spans="1:7" ht="15" customHeight="1" x14ac:dyDescent="0.2">
      <c r="A422" s="21"/>
      <c r="B422" s="21"/>
      <c r="C422" s="21"/>
      <c r="D422" s="5"/>
      <c r="E422" s="5"/>
      <c r="F422" s="5"/>
      <c r="G422" s="5"/>
    </row>
    <row r="423" spans="1:7" ht="15" customHeight="1" x14ac:dyDescent="0.2">
      <c r="A423" s="21"/>
      <c r="B423" s="21"/>
      <c r="C423" s="21"/>
      <c r="D423" s="5"/>
      <c r="E423" s="5"/>
      <c r="F423" s="5"/>
      <c r="G423" s="5"/>
    </row>
    <row r="424" spans="1:7" ht="15" customHeight="1" x14ac:dyDescent="0.2">
      <c r="A424" s="21"/>
      <c r="B424" s="21"/>
      <c r="C424" s="21"/>
      <c r="D424" s="5"/>
      <c r="E424" s="5"/>
      <c r="F424" s="5"/>
      <c r="G424" s="5"/>
    </row>
    <row r="425" spans="1:7" ht="15" customHeight="1" x14ac:dyDescent="0.2">
      <c r="A425" s="21"/>
      <c r="B425" s="21"/>
      <c r="C425" s="21"/>
      <c r="D425" s="5"/>
      <c r="E425" s="5"/>
      <c r="F425" s="5"/>
      <c r="G425" s="5"/>
    </row>
    <row r="426" spans="1:7" ht="15" customHeight="1" x14ac:dyDescent="0.2">
      <c r="A426" s="21"/>
      <c r="B426" s="21"/>
      <c r="C426" s="21"/>
      <c r="D426" s="5"/>
      <c r="E426" s="5"/>
      <c r="F426" s="5"/>
      <c r="G426" s="5"/>
    </row>
    <row r="427" spans="1:7" ht="15" customHeight="1" x14ac:dyDescent="0.2">
      <c r="A427" s="21"/>
      <c r="B427" s="21"/>
      <c r="C427" s="21"/>
      <c r="D427" s="5"/>
      <c r="E427" s="5"/>
      <c r="F427" s="5"/>
      <c r="G427" s="5"/>
    </row>
    <row r="428" spans="1:7" ht="15" customHeight="1" x14ac:dyDescent="0.2">
      <c r="A428" s="21"/>
      <c r="B428" s="21"/>
      <c r="C428" s="21"/>
      <c r="D428" s="5"/>
      <c r="E428" s="5"/>
      <c r="F428" s="5"/>
      <c r="G428" s="5"/>
    </row>
    <row r="429" spans="1:7" ht="15" customHeight="1" x14ac:dyDescent="0.2">
      <c r="A429" s="21"/>
      <c r="B429" s="21"/>
      <c r="C429" s="21"/>
      <c r="D429" s="5"/>
      <c r="E429" s="5"/>
      <c r="F429" s="5"/>
      <c r="G429" s="5"/>
    </row>
    <row r="430" spans="1:7" ht="15" customHeight="1" x14ac:dyDescent="0.2">
      <c r="A430" s="21"/>
      <c r="B430" s="21"/>
      <c r="C430" s="21"/>
      <c r="D430" s="5"/>
      <c r="E430" s="5"/>
      <c r="F430" s="5"/>
      <c r="G430" s="5"/>
    </row>
    <row r="431" spans="1:7" ht="15" customHeight="1" x14ac:dyDescent="0.2">
      <c r="A431" s="21"/>
      <c r="B431" s="21"/>
      <c r="C431" s="21"/>
      <c r="D431" s="5"/>
      <c r="E431" s="5"/>
      <c r="F431" s="5"/>
      <c r="G431" s="5"/>
    </row>
    <row r="432" spans="1:7" ht="15" customHeight="1" x14ac:dyDescent="0.2">
      <c r="A432" s="21"/>
      <c r="B432" s="21"/>
      <c r="C432" s="21"/>
      <c r="D432" s="5"/>
      <c r="E432" s="5"/>
      <c r="F432" s="5"/>
      <c r="G432" s="5"/>
    </row>
    <row r="433" spans="1:7" ht="15" customHeight="1" x14ac:dyDescent="0.2">
      <c r="A433" s="21"/>
      <c r="B433" s="21"/>
      <c r="C433" s="21"/>
      <c r="D433" s="5"/>
      <c r="E433" s="5"/>
      <c r="F433" s="5"/>
      <c r="G433" s="5"/>
    </row>
    <row r="434" spans="1:7" ht="15" customHeight="1" x14ac:dyDescent="0.2">
      <c r="A434" s="21"/>
      <c r="B434" s="21"/>
      <c r="C434" s="21"/>
      <c r="D434" s="5"/>
      <c r="E434" s="5"/>
      <c r="F434" s="5"/>
      <c r="G434" s="5"/>
    </row>
    <row r="435" spans="1:7" ht="15" customHeight="1" x14ac:dyDescent="0.2">
      <c r="A435" s="21"/>
      <c r="B435" s="21"/>
      <c r="C435" s="21"/>
      <c r="D435" s="5"/>
      <c r="E435" s="5"/>
      <c r="F435" s="5"/>
      <c r="G435" s="5"/>
    </row>
    <row r="436" spans="1:7" ht="15" customHeight="1" x14ac:dyDescent="0.2">
      <c r="A436" s="21"/>
      <c r="B436" s="21"/>
      <c r="C436" s="21"/>
      <c r="D436" s="5"/>
      <c r="E436" s="5"/>
      <c r="F436" s="5"/>
      <c r="G436" s="5"/>
    </row>
    <row r="437" spans="1:7" ht="15" customHeight="1" x14ac:dyDescent="0.2">
      <c r="A437" s="21"/>
      <c r="B437" s="21"/>
      <c r="C437" s="21"/>
      <c r="D437" s="5"/>
      <c r="E437" s="5"/>
      <c r="F437" s="5"/>
      <c r="G437" s="5"/>
    </row>
    <row r="438" spans="1:7" ht="15" customHeight="1" x14ac:dyDescent="0.2">
      <c r="A438" s="21"/>
      <c r="B438" s="21"/>
      <c r="C438" s="21"/>
      <c r="D438" s="5"/>
      <c r="E438" s="5"/>
      <c r="F438" s="5"/>
      <c r="G438" s="5"/>
    </row>
    <row r="439" spans="1:7" ht="15" customHeight="1" x14ac:dyDescent="0.2">
      <c r="A439" s="21"/>
      <c r="B439" s="21"/>
      <c r="C439" s="21"/>
      <c r="D439" s="5"/>
      <c r="E439" s="5"/>
      <c r="F439" s="5"/>
      <c r="G439" s="5"/>
    </row>
    <row r="440" spans="1:7" ht="15" customHeight="1" x14ac:dyDescent="0.2">
      <c r="A440" s="21"/>
      <c r="B440" s="21"/>
      <c r="C440" s="21"/>
      <c r="D440" s="5"/>
      <c r="E440" s="5"/>
      <c r="F440" s="5"/>
      <c r="G440" s="5"/>
    </row>
    <row r="441" spans="1:7" ht="15" customHeight="1" x14ac:dyDescent="0.2">
      <c r="A441" s="21"/>
      <c r="B441" s="21"/>
      <c r="C441" s="21"/>
      <c r="D441" s="5"/>
      <c r="E441" s="5"/>
      <c r="F441" s="5"/>
      <c r="G441" s="5"/>
    </row>
    <row r="442" spans="1:7" ht="15" customHeight="1" x14ac:dyDescent="0.2">
      <c r="A442" s="21"/>
      <c r="B442" s="21"/>
      <c r="C442" s="21"/>
      <c r="D442" s="5"/>
      <c r="E442" s="5"/>
      <c r="F442" s="5"/>
      <c r="G442" s="5"/>
    </row>
    <row r="443" spans="1:7" ht="15" customHeight="1" x14ac:dyDescent="0.2">
      <c r="A443" s="21"/>
      <c r="B443" s="21"/>
      <c r="C443" s="21"/>
      <c r="D443" s="5"/>
      <c r="E443" s="5"/>
      <c r="F443" s="5"/>
      <c r="G443" s="5"/>
    </row>
    <row r="444" spans="1:7" ht="15" customHeight="1" x14ac:dyDescent="0.2">
      <c r="A444" s="21"/>
      <c r="B444" s="21"/>
      <c r="C444" s="21"/>
      <c r="D444" s="5"/>
      <c r="E444" s="5"/>
      <c r="F444" s="5"/>
      <c r="G444" s="5"/>
    </row>
    <row r="445" spans="1:7" ht="15" customHeight="1" x14ac:dyDescent="0.2">
      <c r="A445" s="21"/>
      <c r="B445" s="21"/>
      <c r="C445" s="21"/>
      <c r="D445" s="5"/>
      <c r="E445" s="5"/>
      <c r="F445" s="5"/>
      <c r="G445" s="5"/>
    </row>
    <row r="446" spans="1:7" ht="15" customHeight="1" x14ac:dyDescent="0.2">
      <c r="A446" s="21"/>
      <c r="B446" s="21"/>
      <c r="C446" s="21"/>
      <c r="D446" s="5"/>
      <c r="E446" s="5"/>
      <c r="F446" s="5"/>
      <c r="G446" s="5"/>
    </row>
    <row r="447" spans="1:7" ht="15" customHeight="1" x14ac:dyDescent="0.2">
      <c r="A447" s="21"/>
      <c r="B447" s="21"/>
      <c r="C447" s="21"/>
      <c r="D447" s="5"/>
      <c r="E447" s="5"/>
      <c r="F447" s="5"/>
      <c r="G447" s="5"/>
    </row>
    <row r="448" spans="1:7" ht="15" customHeight="1" x14ac:dyDescent="0.2">
      <c r="A448" s="21"/>
      <c r="B448" s="21"/>
      <c r="C448" s="21"/>
      <c r="D448" s="5"/>
      <c r="E448" s="5"/>
      <c r="F448" s="5"/>
      <c r="G448" s="5"/>
    </row>
    <row r="449" spans="1:7" ht="15" customHeight="1" x14ac:dyDescent="0.2">
      <c r="A449" s="21"/>
      <c r="B449" s="21"/>
      <c r="C449" s="21"/>
      <c r="D449" s="5"/>
      <c r="E449" s="5"/>
      <c r="F449" s="5"/>
      <c r="G449" s="5"/>
    </row>
    <row r="450" spans="1:7" ht="15" customHeight="1" x14ac:dyDescent="0.2">
      <c r="A450" s="21"/>
      <c r="B450" s="21"/>
      <c r="C450" s="21"/>
      <c r="D450" s="5"/>
      <c r="E450" s="5"/>
      <c r="F450" s="5"/>
      <c r="G450" s="5"/>
    </row>
    <row r="451" spans="1:7" ht="15" customHeight="1" x14ac:dyDescent="0.2">
      <c r="A451" s="21"/>
      <c r="B451" s="21"/>
      <c r="C451" s="21"/>
      <c r="D451" s="5"/>
      <c r="E451" s="5"/>
      <c r="F451" s="5"/>
      <c r="G451" s="5"/>
    </row>
    <row r="452" spans="1:7" ht="15" customHeight="1" x14ac:dyDescent="0.2">
      <c r="A452" s="21"/>
      <c r="B452" s="21"/>
      <c r="C452" s="21"/>
      <c r="D452" s="5"/>
      <c r="E452" s="5"/>
      <c r="F452" s="5"/>
      <c r="G452" s="5"/>
    </row>
    <row r="453" spans="1:7" ht="15" customHeight="1" x14ac:dyDescent="0.2">
      <c r="A453" s="21"/>
      <c r="B453" s="21"/>
      <c r="C453" s="21"/>
      <c r="D453" s="5"/>
      <c r="E453" s="5"/>
      <c r="F453" s="5"/>
      <c r="G453" s="5"/>
    </row>
    <row r="454" spans="1:7" ht="15" customHeight="1" x14ac:dyDescent="0.2">
      <c r="A454" s="21"/>
      <c r="B454" s="21"/>
      <c r="C454" s="21"/>
      <c r="D454" s="5"/>
      <c r="E454" s="5"/>
      <c r="F454" s="5"/>
      <c r="G454" s="5"/>
    </row>
    <row r="455" spans="1:7" ht="15" customHeight="1" x14ac:dyDescent="0.2">
      <c r="A455" s="21"/>
      <c r="B455" s="21"/>
      <c r="C455" s="21"/>
      <c r="D455" s="5"/>
      <c r="E455" s="5"/>
      <c r="F455" s="5"/>
      <c r="G455" s="5"/>
    </row>
    <row r="456" spans="1:7" ht="15" customHeight="1" x14ac:dyDescent="0.2">
      <c r="A456" s="21"/>
      <c r="B456" s="21"/>
      <c r="C456" s="21"/>
      <c r="D456" s="5"/>
      <c r="E456" s="5"/>
      <c r="F456" s="5"/>
      <c r="G456" s="5"/>
    </row>
    <row r="457" spans="1:7" ht="15" customHeight="1" x14ac:dyDescent="0.2">
      <c r="A457" s="21"/>
      <c r="B457" s="21"/>
      <c r="C457" s="21"/>
      <c r="D457" s="5"/>
      <c r="E457" s="5"/>
      <c r="F457" s="5"/>
      <c r="G457" s="5"/>
    </row>
    <row r="458" spans="1:7" ht="15" customHeight="1" x14ac:dyDescent="0.2">
      <c r="A458" s="21"/>
      <c r="B458" s="21"/>
      <c r="C458" s="21"/>
      <c r="D458" s="5"/>
      <c r="E458" s="5"/>
      <c r="F458" s="5"/>
      <c r="G458" s="5"/>
    </row>
    <row r="459" spans="1:7" ht="15" customHeight="1" x14ac:dyDescent="0.2">
      <c r="A459" s="21"/>
      <c r="B459" s="21"/>
      <c r="C459" s="21"/>
      <c r="D459" s="5"/>
      <c r="E459" s="5"/>
      <c r="F459" s="5"/>
      <c r="G459" s="5"/>
    </row>
    <row r="460" spans="1:7" ht="15" customHeight="1" x14ac:dyDescent="0.2">
      <c r="A460" s="21"/>
      <c r="B460" s="21"/>
      <c r="C460" s="21"/>
      <c r="D460" s="5"/>
      <c r="E460" s="5"/>
      <c r="F460" s="5"/>
      <c r="G460" s="5"/>
    </row>
    <row r="461" spans="1:7" ht="15" customHeight="1" x14ac:dyDescent="0.2">
      <c r="A461" s="21"/>
      <c r="B461" s="21"/>
      <c r="C461" s="21"/>
      <c r="D461" s="5"/>
      <c r="E461" s="5"/>
      <c r="F461" s="5"/>
      <c r="G461" s="5"/>
    </row>
    <row r="462" spans="1:7" ht="15" customHeight="1" x14ac:dyDescent="0.2">
      <c r="A462" s="21"/>
      <c r="B462" s="21"/>
      <c r="C462" s="21"/>
      <c r="D462" s="5"/>
      <c r="E462" s="5"/>
      <c r="F462" s="5"/>
      <c r="G462" s="5"/>
    </row>
    <row r="463" spans="1:7" ht="15" customHeight="1" x14ac:dyDescent="0.2">
      <c r="A463" s="21"/>
      <c r="B463" s="21"/>
      <c r="C463" s="21"/>
      <c r="D463" s="5"/>
      <c r="E463" s="5"/>
      <c r="F463" s="5"/>
      <c r="G463" s="5"/>
    </row>
    <row r="464" spans="1:7" ht="15" customHeight="1" x14ac:dyDescent="0.2">
      <c r="A464" s="21"/>
      <c r="B464" s="21"/>
      <c r="C464" s="21"/>
      <c r="D464" s="5"/>
      <c r="E464" s="5"/>
      <c r="F464" s="5"/>
      <c r="G464" s="5"/>
    </row>
    <row r="465" spans="1:7" ht="15" customHeight="1" x14ac:dyDescent="0.2">
      <c r="A465" s="21"/>
      <c r="B465" s="21"/>
      <c r="C465" s="21"/>
      <c r="D465" s="5"/>
      <c r="E465" s="5"/>
      <c r="F465" s="5"/>
      <c r="G465" s="5"/>
    </row>
    <row r="466" spans="1:7" ht="15" customHeight="1" x14ac:dyDescent="0.2">
      <c r="A466" s="21"/>
      <c r="B466" s="21"/>
      <c r="C466" s="21"/>
      <c r="D466" s="5"/>
      <c r="E466" s="5"/>
      <c r="F466" s="5"/>
      <c r="G466" s="5"/>
    </row>
    <row r="467" spans="1:7" ht="15" customHeight="1" x14ac:dyDescent="0.2">
      <c r="A467" s="21"/>
      <c r="B467" s="21"/>
      <c r="C467" s="21"/>
      <c r="D467" s="5"/>
      <c r="E467" s="5"/>
      <c r="F467" s="5"/>
      <c r="G467" s="5"/>
    </row>
    <row r="468" spans="1:7" ht="15" customHeight="1" x14ac:dyDescent="0.2">
      <c r="A468" s="21"/>
      <c r="B468" s="21"/>
      <c r="C468" s="21"/>
      <c r="D468" s="5"/>
      <c r="E468" s="5"/>
      <c r="F468" s="5"/>
      <c r="G468" s="5"/>
    </row>
    <row r="469" spans="1:7" ht="15" customHeight="1" x14ac:dyDescent="0.2">
      <c r="A469" s="21"/>
      <c r="B469" s="21"/>
      <c r="C469" s="21"/>
      <c r="D469" s="5"/>
      <c r="E469" s="5"/>
      <c r="F469" s="5"/>
      <c r="G469" s="5"/>
    </row>
    <row r="470" spans="1:7" ht="15" customHeight="1" x14ac:dyDescent="0.2">
      <c r="A470" s="21"/>
      <c r="B470" s="21"/>
      <c r="C470" s="21"/>
      <c r="D470" s="5"/>
      <c r="E470" s="5"/>
      <c r="F470" s="5"/>
      <c r="G470" s="5"/>
    </row>
    <row r="471" spans="1:7" ht="15" customHeight="1" x14ac:dyDescent="0.2">
      <c r="A471" s="21"/>
      <c r="B471" s="21"/>
      <c r="C471" s="21"/>
      <c r="D471" s="5"/>
      <c r="E471" s="5"/>
      <c r="F471" s="5"/>
      <c r="G471" s="5"/>
    </row>
    <row r="472" spans="1:7" ht="15" customHeight="1" x14ac:dyDescent="0.2">
      <c r="A472" s="21"/>
      <c r="B472" s="21"/>
      <c r="C472" s="21"/>
      <c r="D472" s="5"/>
      <c r="E472" s="5"/>
      <c r="F472" s="5"/>
      <c r="G472" s="5"/>
    </row>
    <row r="473" spans="1:7" ht="15" customHeight="1" x14ac:dyDescent="0.2">
      <c r="A473" s="21"/>
      <c r="B473" s="21"/>
      <c r="C473" s="21"/>
      <c r="D473" s="5"/>
      <c r="E473" s="5"/>
      <c r="F473" s="5"/>
      <c r="G473" s="5"/>
    </row>
    <row r="474" spans="1:7" ht="15" customHeight="1" x14ac:dyDescent="0.2">
      <c r="A474" s="21"/>
      <c r="B474" s="21"/>
      <c r="C474" s="21"/>
      <c r="D474" s="5"/>
      <c r="E474" s="5"/>
      <c r="F474" s="5"/>
      <c r="G474" s="5"/>
    </row>
    <row r="475" spans="1:7" ht="15" customHeight="1" x14ac:dyDescent="0.2">
      <c r="A475" s="21"/>
      <c r="B475" s="21"/>
      <c r="C475" s="21"/>
      <c r="D475" s="5"/>
      <c r="E475" s="5"/>
      <c r="F475" s="5"/>
      <c r="G475" s="5"/>
    </row>
    <row r="476" spans="1:7" ht="15" customHeight="1" x14ac:dyDescent="0.2">
      <c r="A476" s="21"/>
      <c r="B476" s="21"/>
      <c r="C476" s="21"/>
      <c r="D476" s="5"/>
      <c r="E476" s="5"/>
      <c r="F476" s="5"/>
      <c r="G476" s="5"/>
    </row>
    <row r="477" spans="1:7" ht="15" customHeight="1" x14ac:dyDescent="0.2">
      <c r="A477" s="21"/>
      <c r="B477" s="21"/>
      <c r="C477" s="21"/>
      <c r="D477" s="5"/>
      <c r="E477" s="5"/>
      <c r="F477" s="5"/>
      <c r="G477" s="5"/>
    </row>
    <row r="478" spans="1:7" ht="15" customHeight="1" x14ac:dyDescent="0.2">
      <c r="A478" s="21"/>
      <c r="B478" s="21"/>
      <c r="C478" s="21"/>
      <c r="D478" s="5"/>
      <c r="E478" s="5"/>
      <c r="F478" s="5"/>
      <c r="G478" s="5"/>
    </row>
    <row r="479" spans="1:7" ht="15" customHeight="1" x14ac:dyDescent="0.2">
      <c r="A479" s="21"/>
      <c r="B479" s="21"/>
      <c r="C479" s="21"/>
      <c r="D479" s="5"/>
      <c r="E479" s="5"/>
      <c r="F479" s="5"/>
      <c r="G479" s="5"/>
    </row>
    <row r="480" spans="1:7" ht="15" customHeight="1" x14ac:dyDescent="0.2">
      <c r="A480" s="21"/>
      <c r="B480" s="21"/>
      <c r="C480" s="21"/>
      <c r="D480" s="5"/>
      <c r="E480" s="5"/>
      <c r="F480" s="5"/>
      <c r="G480" s="5"/>
    </row>
    <row r="481" spans="1:7" ht="15" customHeight="1" x14ac:dyDescent="0.2">
      <c r="A481" s="21"/>
      <c r="B481" s="21"/>
      <c r="C481" s="21"/>
      <c r="D481" s="5"/>
      <c r="E481" s="5"/>
      <c r="F481" s="5"/>
      <c r="G481" s="5"/>
    </row>
    <row r="482" spans="1:7" ht="15" customHeight="1" x14ac:dyDescent="0.2">
      <c r="A482" s="21"/>
      <c r="B482" s="21"/>
      <c r="C482" s="21"/>
      <c r="D482" s="5"/>
      <c r="E482" s="5"/>
      <c r="F482" s="5"/>
      <c r="G482" s="5"/>
    </row>
    <row r="483" spans="1:7" ht="15" customHeight="1" x14ac:dyDescent="0.2">
      <c r="A483" s="21"/>
      <c r="B483" s="21"/>
      <c r="C483" s="21"/>
      <c r="D483" s="5"/>
      <c r="E483" s="5"/>
      <c r="F483" s="5"/>
      <c r="G483" s="5"/>
    </row>
    <row r="484" spans="1:7" ht="15" customHeight="1" x14ac:dyDescent="0.2">
      <c r="A484" s="21"/>
      <c r="B484" s="21"/>
      <c r="C484" s="21"/>
      <c r="D484" s="5"/>
      <c r="E484" s="5"/>
      <c r="F484" s="5"/>
      <c r="G484" s="5"/>
    </row>
    <row r="485" spans="1:7" ht="15" customHeight="1" x14ac:dyDescent="0.2">
      <c r="A485" s="21"/>
      <c r="B485" s="21"/>
      <c r="C485" s="21"/>
      <c r="D485" s="5"/>
      <c r="E485" s="5"/>
      <c r="F485" s="5"/>
      <c r="G485" s="5"/>
    </row>
    <row r="486" spans="1:7" ht="15" customHeight="1" x14ac:dyDescent="0.2">
      <c r="A486" s="21"/>
      <c r="B486" s="21"/>
      <c r="C486" s="21"/>
      <c r="D486" s="5"/>
      <c r="E486" s="5"/>
      <c r="F486" s="5"/>
      <c r="G486" s="5"/>
    </row>
    <row r="487" spans="1:7" ht="15" customHeight="1" x14ac:dyDescent="0.2">
      <c r="A487" s="21"/>
      <c r="B487" s="21"/>
      <c r="C487" s="21"/>
      <c r="D487" s="5"/>
      <c r="E487" s="5"/>
      <c r="F487" s="5"/>
      <c r="G487" s="5"/>
    </row>
    <row r="488" spans="1:7" ht="15" customHeight="1" x14ac:dyDescent="0.2">
      <c r="A488" s="21"/>
      <c r="B488" s="21"/>
      <c r="C488" s="21"/>
      <c r="D488" s="5"/>
      <c r="E488" s="5"/>
      <c r="F488" s="5"/>
      <c r="G488" s="5"/>
    </row>
    <row r="489" spans="1:7" ht="15" customHeight="1" x14ac:dyDescent="0.2">
      <c r="A489" s="21"/>
      <c r="B489" s="21"/>
      <c r="C489" s="21"/>
      <c r="D489" s="5"/>
      <c r="E489" s="5"/>
      <c r="F489" s="5"/>
      <c r="G489" s="5"/>
    </row>
    <row r="490" spans="1:7" ht="15" customHeight="1" x14ac:dyDescent="0.2">
      <c r="A490" s="21"/>
      <c r="B490" s="21"/>
      <c r="C490" s="21"/>
      <c r="D490" s="5"/>
      <c r="E490" s="5"/>
      <c r="F490" s="5"/>
      <c r="G490" s="5"/>
    </row>
    <row r="491" spans="1:7" ht="15" customHeight="1" x14ac:dyDescent="0.2">
      <c r="A491" s="21"/>
      <c r="B491" s="21"/>
      <c r="C491" s="21"/>
      <c r="D491" s="5"/>
      <c r="E491" s="5"/>
      <c r="F491" s="5"/>
      <c r="G491" s="5"/>
    </row>
    <row r="492" spans="1:7" ht="15" customHeight="1" x14ac:dyDescent="0.2">
      <c r="A492" s="21"/>
      <c r="B492" s="21"/>
      <c r="C492" s="21"/>
      <c r="D492" s="5"/>
      <c r="E492" s="5"/>
      <c r="F492" s="5"/>
      <c r="G492" s="5"/>
    </row>
    <row r="493" spans="1:7" ht="15" customHeight="1" x14ac:dyDescent="0.2">
      <c r="A493" s="21"/>
      <c r="B493" s="21"/>
      <c r="C493" s="21"/>
      <c r="D493" s="5"/>
      <c r="E493" s="5"/>
      <c r="F493" s="5"/>
      <c r="G493" s="5"/>
    </row>
    <row r="494" spans="1:7" ht="15" customHeight="1" x14ac:dyDescent="0.2">
      <c r="A494" s="21"/>
      <c r="B494" s="21"/>
      <c r="C494" s="21"/>
      <c r="D494" s="5"/>
      <c r="E494" s="5"/>
      <c r="F494" s="5"/>
      <c r="G494" s="5"/>
    </row>
    <row r="495" spans="1:7" ht="15" customHeight="1" x14ac:dyDescent="0.2">
      <c r="A495" s="21"/>
      <c r="B495" s="21"/>
      <c r="C495" s="21"/>
      <c r="D495" s="5"/>
      <c r="E495" s="5"/>
      <c r="F495" s="5"/>
      <c r="G495" s="5"/>
    </row>
    <row r="496" spans="1:7" ht="15" customHeight="1" x14ac:dyDescent="0.2">
      <c r="A496" s="21"/>
      <c r="B496" s="21"/>
      <c r="C496" s="21"/>
      <c r="D496" s="5"/>
      <c r="E496" s="5"/>
      <c r="F496" s="5"/>
      <c r="G496" s="5"/>
    </row>
    <row r="497" spans="1:7" ht="15" customHeight="1" x14ac:dyDescent="0.2">
      <c r="A497" s="21"/>
      <c r="B497" s="21"/>
      <c r="C497" s="21"/>
      <c r="D497" s="5"/>
      <c r="E497" s="5"/>
      <c r="F497" s="5"/>
      <c r="G497" s="5"/>
    </row>
    <row r="498" spans="1:7" ht="15" customHeight="1" x14ac:dyDescent="0.2">
      <c r="A498" s="21"/>
      <c r="B498" s="21"/>
      <c r="C498" s="21"/>
      <c r="D498" s="5"/>
      <c r="E498" s="5"/>
      <c r="F498" s="5"/>
      <c r="G498" s="5"/>
    </row>
    <row r="499" spans="1:7" ht="15" customHeight="1" x14ac:dyDescent="0.2">
      <c r="A499" s="21"/>
      <c r="B499" s="21"/>
      <c r="C499" s="21"/>
      <c r="D499" s="5"/>
      <c r="E499" s="5"/>
      <c r="F499" s="5"/>
      <c r="G499" s="5"/>
    </row>
    <row r="500" spans="1:7" ht="15" customHeight="1" x14ac:dyDescent="0.2">
      <c r="A500" s="21"/>
      <c r="B500" s="21"/>
      <c r="C500" s="21"/>
      <c r="D500" s="5"/>
      <c r="E500" s="5"/>
      <c r="F500" s="5"/>
      <c r="G500" s="5"/>
    </row>
    <row r="501" spans="1:7" ht="15" customHeight="1" x14ac:dyDescent="0.2">
      <c r="A501" s="21"/>
      <c r="B501" s="21"/>
      <c r="C501" s="21"/>
      <c r="D501" s="5"/>
      <c r="E501" s="5"/>
      <c r="F501" s="5"/>
      <c r="G501" s="5"/>
    </row>
    <row r="502" spans="1:7" ht="15" customHeight="1" x14ac:dyDescent="0.2">
      <c r="A502" s="21"/>
      <c r="B502" s="21"/>
      <c r="C502" s="21"/>
      <c r="D502" s="5"/>
      <c r="E502" s="5"/>
      <c r="F502" s="5"/>
      <c r="G502" s="5"/>
    </row>
    <row r="503" spans="1:7" ht="15" customHeight="1" x14ac:dyDescent="0.2">
      <c r="A503" s="21"/>
      <c r="B503" s="21"/>
      <c r="C503" s="21"/>
      <c r="D503" s="5"/>
      <c r="E503" s="5"/>
      <c r="F503" s="5"/>
      <c r="G503" s="5"/>
    </row>
    <row r="504" spans="1:7" ht="15" customHeight="1" x14ac:dyDescent="0.2">
      <c r="A504" s="21"/>
      <c r="B504" s="21"/>
      <c r="C504" s="21"/>
      <c r="D504" s="5"/>
      <c r="E504" s="5"/>
      <c r="F504" s="5"/>
      <c r="G504" s="5"/>
    </row>
    <row r="505" spans="1:7" ht="15" customHeight="1" x14ac:dyDescent="0.2">
      <c r="A505" s="21"/>
      <c r="B505" s="21"/>
      <c r="C505" s="21"/>
      <c r="D505" s="5"/>
      <c r="E505" s="5"/>
      <c r="F505" s="5"/>
      <c r="G505" s="5"/>
    </row>
    <row r="506" spans="1:7" ht="15" customHeight="1" x14ac:dyDescent="0.2">
      <c r="A506" s="21"/>
      <c r="B506" s="21"/>
      <c r="C506" s="21"/>
      <c r="D506" s="5"/>
      <c r="E506" s="5"/>
      <c r="F506" s="5"/>
      <c r="G506" s="5"/>
    </row>
    <row r="507" spans="1:7" ht="15" customHeight="1" x14ac:dyDescent="0.2">
      <c r="A507" s="21"/>
      <c r="B507" s="21"/>
      <c r="C507" s="21"/>
      <c r="D507" s="5"/>
      <c r="E507" s="5"/>
      <c r="F507" s="5"/>
      <c r="G507" s="5"/>
    </row>
    <row r="508" spans="1:7" ht="15" customHeight="1" x14ac:dyDescent="0.2">
      <c r="A508" s="21"/>
      <c r="B508" s="21"/>
      <c r="C508" s="21"/>
      <c r="D508" s="5"/>
      <c r="E508" s="5"/>
      <c r="F508" s="5"/>
      <c r="G508" s="5"/>
    </row>
    <row r="509" spans="1:7" ht="15" customHeight="1" x14ac:dyDescent="0.2">
      <c r="A509" s="21"/>
      <c r="B509" s="21"/>
      <c r="C509" s="21"/>
      <c r="D509" s="5"/>
      <c r="E509" s="5"/>
      <c r="F509" s="5"/>
      <c r="G509" s="5"/>
    </row>
    <row r="510" spans="1:7" ht="15" customHeight="1" x14ac:dyDescent="0.2">
      <c r="A510" s="21"/>
      <c r="B510" s="21"/>
      <c r="C510" s="21"/>
      <c r="D510" s="5"/>
      <c r="E510" s="5"/>
      <c r="F510" s="5"/>
      <c r="G510" s="5"/>
    </row>
    <row r="511" spans="1:7" ht="15" customHeight="1" x14ac:dyDescent="0.2">
      <c r="A511" s="21"/>
      <c r="B511" s="21"/>
      <c r="C511" s="21"/>
      <c r="D511" s="5"/>
      <c r="E511" s="5"/>
      <c r="F511" s="5"/>
      <c r="G511" s="5"/>
    </row>
    <row r="512" spans="1:7" ht="15" customHeight="1" x14ac:dyDescent="0.2">
      <c r="A512" s="21"/>
      <c r="B512" s="21"/>
      <c r="C512" s="21"/>
      <c r="D512" s="5"/>
      <c r="E512" s="5"/>
      <c r="F512" s="5"/>
      <c r="G512" s="5"/>
    </row>
    <row r="513" spans="1:7" ht="15" customHeight="1" x14ac:dyDescent="0.2">
      <c r="A513" s="21"/>
      <c r="B513" s="21"/>
      <c r="C513" s="21"/>
      <c r="D513" s="5"/>
      <c r="E513" s="5"/>
      <c r="F513" s="5"/>
      <c r="G513" s="5"/>
    </row>
    <row r="514" spans="1:7" ht="15" customHeight="1" x14ac:dyDescent="0.2">
      <c r="A514" s="21"/>
      <c r="B514" s="21"/>
      <c r="C514" s="21"/>
      <c r="D514" s="5"/>
      <c r="E514" s="5"/>
      <c r="F514" s="5"/>
      <c r="G514" s="5"/>
    </row>
    <row r="515" spans="1:7" ht="15" customHeight="1" x14ac:dyDescent="0.2">
      <c r="A515" s="21"/>
      <c r="B515" s="21"/>
      <c r="C515" s="21"/>
      <c r="D515" s="5"/>
      <c r="E515" s="5"/>
      <c r="F515" s="5"/>
      <c r="G515" s="5"/>
    </row>
    <row r="516" spans="1:7" ht="15" customHeight="1" x14ac:dyDescent="0.2">
      <c r="A516" s="21"/>
      <c r="B516" s="21"/>
      <c r="C516" s="21"/>
      <c r="D516" s="5"/>
      <c r="E516" s="5"/>
      <c r="F516" s="5"/>
      <c r="G516" s="5"/>
    </row>
    <row r="517" spans="1:7" ht="15" customHeight="1" x14ac:dyDescent="0.2">
      <c r="A517" s="21"/>
      <c r="B517" s="21"/>
      <c r="C517" s="21"/>
      <c r="D517" s="5"/>
      <c r="E517" s="5"/>
      <c r="F517" s="5"/>
      <c r="G517" s="5"/>
    </row>
    <row r="518" spans="1:7" ht="15" customHeight="1" x14ac:dyDescent="0.2">
      <c r="A518" s="21"/>
      <c r="B518" s="21"/>
      <c r="C518" s="21"/>
      <c r="D518" s="5"/>
      <c r="E518" s="5"/>
      <c r="F518" s="5"/>
      <c r="G518" s="5"/>
    </row>
    <row r="519" spans="1:7" ht="15" customHeight="1" x14ac:dyDescent="0.2">
      <c r="A519" s="21"/>
      <c r="B519" s="21"/>
      <c r="C519" s="21"/>
      <c r="D519" s="5"/>
      <c r="E519" s="5"/>
      <c r="F519" s="5"/>
      <c r="G519" s="5"/>
    </row>
    <row r="520" spans="1:7" ht="15" customHeight="1" x14ac:dyDescent="0.2">
      <c r="A520" s="21"/>
      <c r="B520" s="21"/>
      <c r="C520" s="21"/>
      <c r="D520" s="5"/>
      <c r="E520" s="5"/>
      <c r="F520" s="5"/>
      <c r="G520" s="5"/>
    </row>
    <row r="521" spans="1:7" ht="15" customHeight="1" x14ac:dyDescent="0.2">
      <c r="A521" s="21"/>
      <c r="B521" s="21"/>
      <c r="C521" s="21"/>
      <c r="D521" s="5"/>
      <c r="E521" s="5"/>
      <c r="F521" s="5"/>
      <c r="G521" s="5"/>
    </row>
    <row r="522" spans="1:7" ht="15" customHeight="1" x14ac:dyDescent="0.2">
      <c r="A522" s="21"/>
      <c r="B522" s="21"/>
      <c r="C522" s="21"/>
      <c r="D522" s="5"/>
      <c r="E522" s="5"/>
      <c r="F522" s="5"/>
      <c r="G522" s="5"/>
    </row>
    <row r="523" spans="1:7" ht="15" customHeight="1" x14ac:dyDescent="0.2">
      <c r="A523" s="21"/>
      <c r="B523" s="21"/>
      <c r="C523" s="21"/>
      <c r="D523" s="5"/>
      <c r="E523" s="5"/>
      <c r="F523" s="5"/>
      <c r="G523" s="5"/>
    </row>
    <row r="524" spans="1:7" ht="15" customHeight="1" x14ac:dyDescent="0.2">
      <c r="A524" s="21"/>
      <c r="B524" s="21"/>
      <c r="C524" s="21"/>
      <c r="D524" s="5"/>
      <c r="E524" s="5"/>
      <c r="F524" s="5"/>
      <c r="G524" s="5"/>
    </row>
    <row r="525" spans="1:7" ht="15" customHeight="1" x14ac:dyDescent="0.2">
      <c r="A525" s="21"/>
      <c r="B525" s="21"/>
      <c r="C525" s="21"/>
      <c r="D525" s="5"/>
      <c r="E525" s="5"/>
      <c r="F525" s="5"/>
      <c r="G525" s="5"/>
    </row>
    <row r="526" spans="1:7" ht="15" customHeight="1" x14ac:dyDescent="0.2">
      <c r="A526" s="21"/>
      <c r="B526" s="21"/>
      <c r="C526" s="21"/>
      <c r="D526" s="5"/>
      <c r="E526" s="5"/>
      <c r="F526" s="5"/>
      <c r="G526" s="5"/>
    </row>
    <row r="527" spans="1:7" ht="15" customHeight="1" x14ac:dyDescent="0.2">
      <c r="A527" s="21"/>
      <c r="B527" s="21"/>
      <c r="C527" s="21"/>
      <c r="D527" s="5"/>
      <c r="E527" s="5"/>
      <c r="F527" s="5"/>
      <c r="G527" s="5"/>
    </row>
    <row r="528" spans="1:7" ht="15" customHeight="1" x14ac:dyDescent="0.2">
      <c r="A528" s="21"/>
      <c r="B528" s="21"/>
      <c r="C528" s="21"/>
      <c r="D528" s="5"/>
      <c r="E528" s="5"/>
      <c r="F528" s="5"/>
      <c r="G528" s="5"/>
    </row>
    <row r="529" spans="1:7" ht="15" customHeight="1" x14ac:dyDescent="0.2">
      <c r="A529" s="21"/>
      <c r="B529" s="21"/>
      <c r="C529" s="21"/>
      <c r="D529" s="5"/>
      <c r="E529" s="5"/>
      <c r="F529" s="5"/>
      <c r="G529" s="5"/>
    </row>
    <row r="530" spans="1:7" ht="15" customHeight="1" x14ac:dyDescent="0.2">
      <c r="A530" s="21"/>
      <c r="B530" s="21"/>
      <c r="C530" s="21"/>
      <c r="D530" s="5"/>
      <c r="E530" s="5"/>
      <c r="F530" s="5"/>
      <c r="G530" s="5"/>
    </row>
    <row r="531" spans="1:7" ht="15" customHeight="1" x14ac:dyDescent="0.2">
      <c r="A531" s="21"/>
      <c r="B531" s="21"/>
      <c r="C531" s="21"/>
      <c r="D531" s="5"/>
      <c r="E531" s="5"/>
      <c r="F531" s="5"/>
      <c r="G531" s="5"/>
    </row>
    <row r="532" spans="1:7" ht="15" customHeight="1" x14ac:dyDescent="0.2">
      <c r="A532" s="21"/>
      <c r="B532" s="21"/>
      <c r="C532" s="21"/>
      <c r="D532" s="5"/>
      <c r="E532" s="5"/>
      <c r="F532" s="5"/>
      <c r="G532" s="5"/>
    </row>
    <row r="533" spans="1:7" ht="15" customHeight="1" x14ac:dyDescent="0.2">
      <c r="A533" s="21"/>
      <c r="B533" s="21"/>
      <c r="C533" s="21"/>
      <c r="D533" s="5"/>
      <c r="E533" s="5"/>
      <c r="F533" s="5"/>
      <c r="G533" s="5"/>
    </row>
    <row r="534" spans="1:7" ht="15" customHeight="1" x14ac:dyDescent="0.2">
      <c r="A534" s="21"/>
      <c r="B534" s="21"/>
      <c r="C534" s="21"/>
      <c r="D534" s="5"/>
      <c r="E534" s="5"/>
      <c r="F534" s="5"/>
      <c r="G534" s="5"/>
    </row>
    <row r="535" spans="1:7" ht="15" customHeight="1" x14ac:dyDescent="0.2">
      <c r="A535" s="21"/>
      <c r="B535" s="21"/>
      <c r="C535" s="21"/>
      <c r="D535" s="5"/>
      <c r="E535" s="5"/>
      <c r="F535" s="5"/>
      <c r="G535" s="5"/>
    </row>
    <row r="536" spans="1:7" ht="15" customHeight="1" x14ac:dyDescent="0.2">
      <c r="A536" s="21"/>
      <c r="B536" s="21"/>
      <c r="C536" s="21"/>
      <c r="D536" s="5"/>
      <c r="E536" s="5"/>
      <c r="F536" s="5"/>
      <c r="G536" s="5"/>
    </row>
    <row r="537" spans="1:7" ht="15" customHeight="1" x14ac:dyDescent="0.2">
      <c r="A537" s="21"/>
      <c r="B537" s="21"/>
      <c r="C537" s="21"/>
      <c r="D537" s="5"/>
      <c r="E537" s="5"/>
      <c r="F537" s="5"/>
      <c r="G537" s="5"/>
    </row>
    <row r="538" spans="1:7" ht="15" customHeight="1" x14ac:dyDescent="0.2">
      <c r="A538" s="21"/>
      <c r="B538" s="21"/>
      <c r="C538" s="21"/>
      <c r="D538" s="5"/>
      <c r="E538" s="5"/>
      <c r="F538" s="5"/>
      <c r="G538" s="5"/>
    </row>
    <row r="539" spans="1:7" ht="15" customHeight="1" x14ac:dyDescent="0.2">
      <c r="A539" s="21"/>
      <c r="B539" s="21"/>
      <c r="C539" s="21"/>
      <c r="D539" s="5"/>
      <c r="E539" s="5"/>
      <c r="F539" s="5"/>
      <c r="G539" s="5"/>
    </row>
    <row r="540" spans="1:7" ht="15" customHeight="1" x14ac:dyDescent="0.2">
      <c r="A540" s="21"/>
      <c r="B540" s="21"/>
      <c r="C540" s="21"/>
      <c r="D540" s="5"/>
      <c r="E540" s="5"/>
      <c r="F540" s="5"/>
      <c r="G540" s="5"/>
    </row>
    <row r="541" spans="1:7" ht="15" customHeight="1" x14ac:dyDescent="0.2">
      <c r="A541" s="21"/>
      <c r="B541" s="21"/>
      <c r="C541" s="21"/>
      <c r="D541" s="5"/>
      <c r="E541" s="5"/>
      <c r="F541" s="5"/>
      <c r="G541" s="5"/>
    </row>
    <row r="542" spans="1:7" ht="15" customHeight="1" x14ac:dyDescent="0.2">
      <c r="A542" s="21"/>
      <c r="B542" s="21"/>
      <c r="C542" s="21"/>
      <c r="D542" s="5"/>
      <c r="E542" s="5"/>
      <c r="F542" s="5"/>
      <c r="G542" s="5"/>
    </row>
    <row r="543" spans="1:7" ht="15" customHeight="1" x14ac:dyDescent="0.2">
      <c r="A543" s="21"/>
      <c r="B543" s="21"/>
      <c r="C543" s="21"/>
      <c r="D543" s="5"/>
      <c r="E543" s="5"/>
      <c r="F543" s="5"/>
      <c r="G543" s="5"/>
    </row>
    <row r="544" spans="1:7" ht="15" customHeight="1" x14ac:dyDescent="0.2">
      <c r="A544" s="21"/>
      <c r="B544" s="21"/>
      <c r="C544" s="21"/>
      <c r="D544" s="5"/>
      <c r="E544" s="5"/>
      <c r="F544" s="5"/>
      <c r="G544" s="5"/>
    </row>
    <row r="545" spans="1:7" ht="15" customHeight="1" x14ac:dyDescent="0.2">
      <c r="A545" s="21"/>
      <c r="B545" s="21"/>
      <c r="C545" s="21"/>
      <c r="D545" s="5"/>
      <c r="E545" s="5"/>
      <c r="F545" s="5"/>
      <c r="G545" s="5"/>
    </row>
    <row r="546" spans="1:7" ht="15" customHeight="1" x14ac:dyDescent="0.2">
      <c r="A546" s="21"/>
      <c r="B546" s="21"/>
      <c r="C546" s="21"/>
      <c r="D546" s="5"/>
      <c r="E546" s="5"/>
      <c r="F546" s="5"/>
      <c r="G546" s="5"/>
    </row>
    <row r="547" spans="1:7" ht="15" customHeight="1" x14ac:dyDescent="0.2">
      <c r="A547" s="21"/>
      <c r="B547" s="21"/>
      <c r="C547" s="21"/>
      <c r="D547" s="5"/>
      <c r="E547" s="5"/>
      <c r="F547" s="5"/>
      <c r="G547" s="5"/>
    </row>
    <row r="548" spans="1:7" ht="15" customHeight="1" x14ac:dyDescent="0.2">
      <c r="A548" s="21"/>
      <c r="B548" s="21"/>
      <c r="C548" s="21"/>
      <c r="D548" s="5"/>
      <c r="E548" s="5"/>
      <c r="F548" s="5"/>
      <c r="G548" s="5"/>
    </row>
    <row r="549" spans="1:7" ht="15" customHeight="1" x14ac:dyDescent="0.2">
      <c r="A549" s="21"/>
      <c r="B549" s="21"/>
      <c r="C549" s="21"/>
      <c r="D549" s="5"/>
      <c r="E549" s="5"/>
      <c r="F549" s="5"/>
      <c r="G549" s="5"/>
    </row>
    <row r="550" spans="1:7" ht="15" customHeight="1" x14ac:dyDescent="0.2">
      <c r="A550" s="21"/>
      <c r="B550" s="21"/>
      <c r="C550" s="21"/>
      <c r="D550" s="5"/>
      <c r="E550" s="5"/>
      <c r="F550" s="5"/>
      <c r="G550" s="5"/>
    </row>
    <row r="551" spans="1:7" ht="15" customHeight="1" x14ac:dyDescent="0.2">
      <c r="A551" s="21"/>
      <c r="B551" s="21"/>
      <c r="C551" s="21"/>
      <c r="D551" s="5"/>
      <c r="E551" s="5"/>
      <c r="F551" s="5"/>
      <c r="G551" s="5"/>
    </row>
    <row r="552" spans="1:7" ht="15" customHeight="1" x14ac:dyDescent="0.2">
      <c r="A552" s="21"/>
      <c r="B552" s="21"/>
      <c r="C552" s="21"/>
      <c r="D552" s="5"/>
      <c r="E552" s="5"/>
      <c r="F552" s="5"/>
      <c r="G552" s="5"/>
    </row>
    <row r="553" spans="1:7" ht="15" customHeight="1" x14ac:dyDescent="0.2">
      <c r="A553" s="21"/>
      <c r="B553" s="21"/>
      <c r="C553" s="21"/>
      <c r="D553" s="5"/>
      <c r="E553" s="5"/>
      <c r="F553" s="5"/>
      <c r="G553" s="5"/>
    </row>
    <row r="554" spans="1:7" ht="15" customHeight="1" x14ac:dyDescent="0.2">
      <c r="A554" s="21"/>
      <c r="B554" s="21"/>
      <c r="C554" s="21"/>
      <c r="D554" s="5"/>
      <c r="E554" s="5"/>
      <c r="F554" s="5"/>
      <c r="G554" s="5"/>
    </row>
    <row r="555" spans="1:7" ht="15" customHeight="1" x14ac:dyDescent="0.2">
      <c r="A555" s="21"/>
      <c r="B555" s="21"/>
      <c r="C555" s="21"/>
      <c r="D555" s="5"/>
      <c r="E555" s="5"/>
      <c r="F555" s="5"/>
      <c r="G555" s="5"/>
    </row>
    <row r="556" spans="1:7" ht="15" customHeight="1" x14ac:dyDescent="0.2">
      <c r="A556" s="21"/>
      <c r="B556" s="21"/>
      <c r="C556" s="21"/>
      <c r="D556" s="5"/>
      <c r="E556" s="5"/>
      <c r="F556" s="5"/>
      <c r="G556" s="5"/>
    </row>
    <row r="557" spans="1:7" ht="15" customHeight="1" x14ac:dyDescent="0.2">
      <c r="A557" s="21"/>
      <c r="B557" s="21"/>
      <c r="C557" s="21"/>
      <c r="D557" s="5"/>
      <c r="E557" s="5"/>
      <c r="F557" s="5"/>
      <c r="G557" s="5"/>
    </row>
    <row r="558" spans="1:7" ht="15" customHeight="1" x14ac:dyDescent="0.2">
      <c r="A558" s="21"/>
      <c r="B558" s="21"/>
      <c r="C558" s="21"/>
      <c r="D558" s="5"/>
      <c r="E558" s="5"/>
      <c r="F558" s="5"/>
      <c r="G558" s="5"/>
    </row>
    <row r="559" spans="1:7" ht="15" customHeight="1" x14ac:dyDescent="0.2">
      <c r="A559" s="21"/>
      <c r="B559" s="21"/>
      <c r="C559" s="21"/>
      <c r="D559" s="5"/>
      <c r="E559" s="5"/>
      <c r="F559" s="5"/>
      <c r="G559" s="5"/>
    </row>
    <row r="560" spans="1:7" ht="15" customHeight="1" x14ac:dyDescent="0.2">
      <c r="A560" s="21"/>
      <c r="B560" s="21"/>
      <c r="C560" s="21"/>
      <c r="D560" s="5"/>
      <c r="E560" s="5"/>
      <c r="F560" s="5"/>
      <c r="G560" s="5"/>
    </row>
    <row r="561" spans="1:7" ht="15" customHeight="1" x14ac:dyDescent="0.2">
      <c r="A561" s="21"/>
      <c r="B561" s="21"/>
      <c r="C561" s="21"/>
      <c r="D561" s="5"/>
      <c r="E561" s="5"/>
      <c r="F561" s="5"/>
      <c r="G561" s="5"/>
    </row>
    <row r="562" spans="1:7" ht="15" customHeight="1" x14ac:dyDescent="0.2">
      <c r="A562" s="21"/>
      <c r="B562" s="21"/>
      <c r="C562" s="21"/>
      <c r="D562" s="5"/>
      <c r="E562" s="5"/>
      <c r="F562" s="5"/>
      <c r="G562" s="5"/>
    </row>
    <row r="563" spans="1:7" ht="15" customHeight="1" x14ac:dyDescent="0.2">
      <c r="A563" s="21"/>
      <c r="B563" s="21"/>
      <c r="C563" s="21"/>
      <c r="D563" s="5"/>
      <c r="E563" s="5"/>
      <c r="F563" s="5"/>
      <c r="G563" s="5"/>
    </row>
    <row r="564" spans="1:7" ht="15" customHeight="1" x14ac:dyDescent="0.2">
      <c r="A564" s="21"/>
      <c r="B564" s="21"/>
      <c r="C564" s="21"/>
      <c r="D564" s="5"/>
      <c r="E564" s="5"/>
      <c r="F564" s="5"/>
      <c r="G564" s="5"/>
    </row>
    <row r="565" spans="1:7" ht="15" customHeight="1" x14ac:dyDescent="0.2">
      <c r="A565" s="21"/>
      <c r="B565" s="21"/>
      <c r="C565" s="21"/>
      <c r="D565" s="5"/>
      <c r="E565" s="5"/>
      <c r="F565" s="5"/>
      <c r="G565" s="5"/>
    </row>
    <row r="566" spans="1:7" ht="15" customHeight="1" x14ac:dyDescent="0.2">
      <c r="A566" s="21"/>
      <c r="B566" s="21"/>
      <c r="C566" s="21"/>
      <c r="D566" s="5"/>
      <c r="E566" s="5"/>
      <c r="F566" s="5"/>
      <c r="G566" s="5"/>
    </row>
    <row r="567" spans="1:7" ht="15" customHeight="1" x14ac:dyDescent="0.2">
      <c r="A567" s="21"/>
      <c r="B567" s="21"/>
      <c r="C567" s="21"/>
      <c r="D567" s="5"/>
      <c r="E567" s="5"/>
      <c r="F567" s="5"/>
      <c r="G567" s="5"/>
    </row>
    <row r="568" spans="1:7" ht="15" customHeight="1" x14ac:dyDescent="0.2">
      <c r="A568" s="21"/>
      <c r="B568" s="21"/>
      <c r="C568" s="21"/>
      <c r="D568" s="5"/>
      <c r="E568" s="5"/>
      <c r="F568" s="5"/>
      <c r="G568" s="5"/>
    </row>
    <row r="569" spans="1:7" ht="15" customHeight="1" x14ac:dyDescent="0.2">
      <c r="A569" s="21"/>
      <c r="B569" s="21"/>
      <c r="C569" s="21"/>
      <c r="D569" s="5"/>
      <c r="E569" s="5"/>
      <c r="F569" s="5"/>
      <c r="G569" s="5"/>
    </row>
    <row r="570" spans="1:7" ht="15" customHeight="1" x14ac:dyDescent="0.2">
      <c r="A570" s="21"/>
      <c r="B570" s="21"/>
      <c r="C570" s="21"/>
      <c r="D570" s="5"/>
      <c r="E570" s="5"/>
      <c r="F570" s="5"/>
      <c r="G570" s="5"/>
    </row>
    <row r="571" spans="1:7" ht="15" customHeight="1" x14ac:dyDescent="0.2">
      <c r="A571" s="21"/>
      <c r="B571" s="21"/>
      <c r="C571" s="21"/>
      <c r="D571" s="5"/>
      <c r="E571" s="5"/>
      <c r="F571" s="5"/>
      <c r="G571" s="5"/>
    </row>
    <row r="572" spans="1:7" ht="15" customHeight="1" x14ac:dyDescent="0.2">
      <c r="A572" s="21"/>
      <c r="B572" s="21"/>
      <c r="C572" s="21"/>
      <c r="D572" s="5"/>
      <c r="E572" s="5"/>
      <c r="F572" s="5"/>
      <c r="G572" s="5"/>
    </row>
    <row r="573" spans="1:7" ht="15" customHeight="1" x14ac:dyDescent="0.2">
      <c r="A573" s="21"/>
      <c r="B573" s="21"/>
      <c r="C573" s="21"/>
      <c r="D573" s="5"/>
      <c r="E573" s="5"/>
      <c r="F573" s="5"/>
      <c r="G573" s="5"/>
    </row>
    <row r="574" spans="1:7" ht="15" customHeight="1" x14ac:dyDescent="0.2">
      <c r="A574" s="21"/>
      <c r="B574" s="21"/>
      <c r="C574" s="21"/>
      <c r="D574" s="5"/>
      <c r="E574" s="5"/>
      <c r="F574" s="5"/>
      <c r="G574" s="5"/>
    </row>
    <row r="575" spans="1:7" ht="15" customHeight="1" x14ac:dyDescent="0.2">
      <c r="A575" s="21"/>
      <c r="B575" s="21"/>
      <c r="C575" s="21"/>
      <c r="D575" s="5"/>
      <c r="E575" s="5"/>
      <c r="F575" s="5"/>
      <c r="G575" s="5"/>
    </row>
    <row r="576" spans="1:7" ht="15" customHeight="1" x14ac:dyDescent="0.2">
      <c r="A576" s="21"/>
      <c r="B576" s="21"/>
      <c r="C576" s="21"/>
      <c r="D576" s="5"/>
      <c r="E576" s="5"/>
      <c r="F576" s="5"/>
      <c r="G576" s="5"/>
    </row>
    <row r="577" spans="1:7" ht="15" customHeight="1" x14ac:dyDescent="0.2">
      <c r="A577" s="21"/>
      <c r="B577" s="21"/>
      <c r="C577" s="21"/>
      <c r="D577" s="5"/>
      <c r="E577" s="5"/>
      <c r="F577" s="5"/>
      <c r="G577" s="5"/>
    </row>
    <row r="578" spans="1:7" ht="15" customHeight="1" x14ac:dyDescent="0.2">
      <c r="A578" s="21"/>
      <c r="B578" s="21"/>
      <c r="C578" s="21"/>
      <c r="D578" s="5"/>
      <c r="E578" s="5"/>
      <c r="F578" s="5"/>
      <c r="G578" s="5"/>
    </row>
    <row r="579" spans="1:7" ht="15" customHeight="1" x14ac:dyDescent="0.2">
      <c r="A579" s="21"/>
      <c r="B579" s="21"/>
      <c r="C579" s="21"/>
      <c r="D579" s="5"/>
      <c r="E579" s="5"/>
      <c r="F579" s="5"/>
      <c r="G579" s="5"/>
    </row>
    <row r="580" spans="1:7" ht="15" customHeight="1" x14ac:dyDescent="0.2">
      <c r="A580" s="21"/>
      <c r="B580" s="21"/>
      <c r="C580" s="21"/>
      <c r="D580" s="5"/>
      <c r="E580" s="5"/>
      <c r="F580" s="5"/>
      <c r="G580" s="5"/>
    </row>
    <row r="581" spans="1:7" ht="15" customHeight="1" x14ac:dyDescent="0.2">
      <c r="A581" s="21"/>
      <c r="B581" s="21"/>
      <c r="C581" s="21"/>
      <c r="D581" s="5"/>
      <c r="E581" s="5"/>
      <c r="F581" s="5"/>
      <c r="G581" s="5"/>
    </row>
    <row r="582" spans="1:7" ht="15" customHeight="1" x14ac:dyDescent="0.2">
      <c r="A582" s="21"/>
      <c r="B582" s="21"/>
      <c r="C582" s="21"/>
      <c r="D582" s="5"/>
      <c r="E582" s="5"/>
      <c r="F582" s="5"/>
      <c r="G582" s="5"/>
    </row>
    <row r="583" spans="1:7" ht="15" customHeight="1" x14ac:dyDescent="0.2">
      <c r="A583" s="21"/>
      <c r="B583" s="21"/>
      <c r="C583" s="21"/>
      <c r="D583" s="5"/>
      <c r="E583" s="5"/>
      <c r="F583" s="5"/>
      <c r="G583" s="5"/>
    </row>
    <row r="584" spans="1:7" ht="15" customHeight="1" x14ac:dyDescent="0.2">
      <c r="A584" s="21"/>
      <c r="B584" s="21"/>
      <c r="C584" s="21"/>
      <c r="D584" s="5"/>
      <c r="E584" s="5"/>
      <c r="F584" s="5"/>
      <c r="G584" s="5"/>
    </row>
    <row r="585" spans="1:7" ht="15" customHeight="1" x14ac:dyDescent="0.2">
      <c r="A585" s="21"/>
      <c r="B585" s="21"/>
      <c r="C585" s="21"/>
      <c r="D585" s="5"/>
      <c r="E585" s="5"/>
      <c r="F585" s="5"/>
      <c r="G585" s="5"/>
    </row>
    <row r="586" spans="1:7" ht="15" customHeight="1" x14ac:dyDescent="0.2">
      <c r="A586" s="21"/>
      <c r="B586" s="21"/>
      <c r="C586" s="21"/>
      <c r="D586" s="5"/>
      <c r="E586" s="5"/>
      <c r="F586" s="5"/>
      <c r="G586" s="5"/>
    </row>
    <row r="587" spans="1:7" ht="15" customHeight="1" x14ac:dyDescent="0.2">
      <c r="A587" s="21"/>
      <c r="B587" s="21"/>
      <c r="C587" s="21"/>
      <c r="D587" s="5"/>
      <c r="E587" s="5"/>
      <c r="F587" s="5"/>
      <c r="G587" s="5"/>
    </row>
    <row r="588" spans="1:7" ht="15" customHeight="1" x14ac:dyDescent="0.2">
      <c r="A588" s="21"/>
      <c r="B588" s="21"/>
      <c r="C588" s="21"/>
      <c r="D588" s="5"/>
      <c r="E588" s="5"/>
      <c r="F588" s="5"/>
      <c r="G588" s="5"/>
    </row>
    <row r="589" spans="1:7" ht="15" customHeight="1" x14ac:dyDescent="0.2">
      <c r="A589" s="21"/>
      <c r="B589" s="21"/>
      <c r="C589" s="21"/>
      <c r="D589" s="5"/>
      <c r="E589" s="5"/>
      <c r="F589" s="5"/>
      <c r="G589" s="5"/>
    </row>
    <row r="590" spans="1:7" ht="15" customHeight="1" x14ac:dyDescent="0.2">
      <c r="A590" s="21"/>
      <c r="B590" s="21"/>
      <c r="C590" s="21"/>
      <c r="D590" s="5"/>
      <c r="E590" s="5"/>
      <c r="F590" s="5"/>
      <c r="G590" s="5"/>
    </row>
    <row r="591" spans="1:7" ht="15" customHeight="1" x14ac:dyDescent="0.2">
      <c r="A591" s="21"/>
      <c r="B591" s="21"/>
      <c r="C591" s="21"/>
      <c r="D591" s="5"/>
      <c r="E591" s="5"/>
      <c r="F591" s="5"/>
      <c r="G591" s="5"/>
    </row>
    <row r="592" spans="1:7" ht="15" customHeight="1" x14ac:dyDescent="0.2">
      <c r="A592" s="21"/>
      <c r="B592" s="21"/>
      <c r="C592" s="21"/>
      <c r="D592" s="5"/>
      <c r="E592" s="5"/>
      <c r="F592" s="5"/>
      <c r="G592" s="5"/>
    </row>
    <row r="593" spans="1:7" ht="15" customHeight="1" x14ac:dyDescent="0.2">
      <c r="A593" s="21"/>
      <c r="B593" s="21"/>
      <c r="C593" s="21"/>
      <c r="D593" s="5"/>
      <c r="E593" s="5"/>
      <c r="F593" s="5"/>
      <c r="G593" s="5"/>
    </row>
    <row r="594" spans="1:7" ht="15" customHeight="1" x14ac:dyDescent="0.2">
      <c r="A594" s="21"/>
      <c r="B594" s="21"/>
      <c r="C594" s="21"/>
      <c r="D594" s="5"/>
      <c r="E594" s="5"/>
      <c r="F594" s="5"/>
      <c r="G594" s="5"/>
    </row>
    <row r="595" spans="1:7" ht="15" customHeight="1" x14ac:dyDescent="0.2">
      <c r="A595" s="21"/>
      <c r="B595" s="21"/>
      <c r="C595" s="21"/>
      <c r="D595" s="5"/>
      <c r="E595" s="5"/>
      <c r="F595" s="5"/>
      <c r="G595" s="5"/>
    </row>
    <row r="596" spans="1:7" ht="15" customHeight="1" x14ac:dyDescent="0.2">
      <c r="A596" s="21"/>
      <c r="B596" s="21"/>
      <c r="C596" s="21"/>
      <c r="D596" s="5"/>
      <c r="E596" s="5"/>
      <c r="F596" s="5"/>
      <c r="G596" s="5"/>
    </row>
    <row r="597" spans="1:7" ht="15" customHeight="1" x14ac:dyDescent="0.2">
      <c r="A597" s="21"/>
      <c r="B597" s="21"/>
      <c r="C597" s="21"/>
      <c r="D597" s="5"/>
      <c r="E597" s="5"/>
      <c r="F597" s="5"/>
      <c r="G597" s="5"/>
    </row>
    <row r="598" spans="1:7" ht="15" customHeight="1" x14ac:dyDescent="0.2">
      <c r="A598" s="21"/>
      <c r="B598" s="21"/>
      <c r="C598" s="21"/>
      <c r="D598" s="5"/>
      <c r="E598" s="5"/>
      <c r="F598" s="5"/>
      <c r="G598" s="5"/>
    </row>
    <row r="599" spans="1:7" ht="15" customHeight="1" x14ac:dyDescent="0.2">
      <c r="A599" s="21"/>
      <c r="B599" s="21"/>
      <c r="C599" s="21"/>
      <c r="D599" s="5"/>
      <c r="E599" s="5"/>
      <c r="F599" s="5"/>
      <c r="G599" s="5"/>
    </row>
    <row r="600" spans="1:7" ht="15" customHeight="1" x14ac:dyDescent="0.2">
      <c r="A600" s="21"/>
      <c r="B600" s="21"/>
      <c r="C600" s="21"/>
      <c r="D600" s="5"/>
      <c r="E600" s="5"/>
      <c r="F600" s="5"/>
      <c r="G600" s="5"/>
    </row>
    <row r="601" spans="1:7" ht="15" customHeight="1" x14ac:dyDescent="0.2">
      <c r="A601" s="21"/>
      <c r="B601" s="21"/>
      <c r="C601" s="21"/>
      <c r="D601" s="5"/>
      <c r="E601" s="5"/>
      <c r="F601" s="5"/>
      <c r="G601" s="5"/>
    </row>
    <row r="602" spans="1:7" ht="15" customHeight="1" x14ac:dyDescent="0.2">
      <c r="A602" s="21"/>
      <c r="B602" s="21"/>
      <c r="C602" s="21"/>
      <c r="D602" s="5"/>
      <c r="E602" s="5"/>
      <c r="F602" s="5"/>
      <c r="G602" s="5"/>
    </row>
    <row r="603" spans="1:7" ht="15" customHeight="1" x14ac:dyDescent="0.2">
      <c r="A603" s="21"/>
      <c r="B603" s="21"/>
      <c r="C603" s="21"/>
      <c r="D603" s="5"/>
      <c r="E603" s="5"/>
      <c r="F603" s="5"/>
      <c r="G603" s="5"/>
    </row>
    <row r="604" spans="1:7" ht="15" customHeight="1" x14ac:dyDescent="0.2">
      <c r="A604" s="21"/>
      <c r="B604" s="21"/>
      <c r="C604" s="21"/>
      <c r="D604" s="5"/>
      <c r="E604" s="5"/>
      <c r="F604" s="5"/>
      <c r="G604" s="5"/>
    </row>
    <row r="605" spans="1:7" ht="15" customHeight="1" x14ac:dyDescent="0.2">
      <c r="A605" s="21"/>
      <c r="B605" s="21"/>
      <c r="C605" s="21"/>
      <c r="D605" s="5"/>
      <c r="E605" s="5"/>
      <c r="F605" s="5"/>
      <c r="G605" s="5"/>
    </row>
    <row r="606" spans="1:7" ht="15" customHeight="1" x14ac:dyDescent="0.2">
      <c r="A606" s="21"/>
      <c r="B606" s="21"/>
      <c r="C606" s="21"/>
      <c r="D606" s="5"/>
      <c r="E606" s="5"/>
      <c r="F606" s="5"/>
      <c r="G606" s="5"/>
    </row>
    <row r="607" spans="1:7" ht="15" customHeight="1" x14ac:dyDescent="0.2">
      <c r="A607" s="21"/>
      <c r="B607" s="21"/>
      <c r="C607" s="21"/>
      <c r="D607" s="5"/>
      <c r="E607" s="5"/>
      <c r="F607" s="5"/>
      <c r="G607" s="5"/>
    </row>
    <row r="608" spans="1:7" ht="15" customHeight="1" x14ac:dyDescent="0.2">
      <c r="A608" s="21"/>
      <c r="B608" s="21"/>
      <c r="C608" s="21"/>
      <c r="D608" s="5"/>
      <c r="E608" s="5"/>
      <c r="F608" s="5"/>
      <c r="G608" s="5"/>
    </row>
    <row r="609" spans="1:7" ht="15" customHeight="1" x14ac:dyDescent="0.2">
      <c r="A609" s="21"/>
      <c r="B609" s="21"/>
      <c r="C609" s="21"/>
      <c r="D609" s="5"/>
      <c r="E609" s="5"/>
      <c r="F609" s="5"/>
      <c r="G609" s="5"/>
    </row>
    <row r="610" spans="1:7" ht="15" customHeight="1" x14ac:dyDescent="0.2">
      <c r="A610" s="21"/>
      <c r="B610" s="21"/>
      <c r="C610" s="21"/>
      <c r="D610" s="5"/>
      <c r="E610" s="5"/>
      <c r="F610" s="5"/>
      <c r="G610" s="5"/>
    </row>
    <row r="611" spans="1:7" ht="15" customHeight="1" x14ac:dyDescent="0.2">
      <c r="A611" s="21"/>
      <c r="B611" s="21"/>
      <c r="C611" s="21"/>
      <c r="D611" s="5"/>
      <c r="E611" s="5"/>
      <c r="F611" s="5"/>
      <c r="G611" s="5"/>
    </row>
    <row r="612" spans="1:7" ht="15" customHeight="1" x14ac:dyDescent="0.2">
      <c r="A612" s="21"/>
      <c r="B612" s="21"/>
      <c r="C612" s="21"/>
      <c r="D612" s="5"/>
      <c r="E612" s="5"/>
      <c r="F612" s="5"/>
      <c r="G612" s="5"/>
    </row>
    <row r="613" spans="1:7" ht="15" customHeight="1" x14ac:dyDescent="0.2">
      <c r="A613" s="21"/>
      <c r="B613" s="21"/>
      <c r="C613" s="21"/>
      <c r="D613" s="5"/>
      <c r="E613" s="5"/>
      <c r="F613" s="5"/>
      <c r="G613" s="5"/>
    </row>
    <row r="614" spans="1:7" ht="15" customHeight="1" x14ac:dyDescent="0.2">
      <c r="A614" s="21"/>
      <c r="B614" s="21"/>
      <c r="C614" s="21"/>
      <c r="D614" s="5"/>
      <c r="E614" s="5"/>
      <c r="F614" s="5"/>
      <c r="G614" s="5"/>
    </row>
    <row r="615" spans="1:7" ht="15" customHeight="1" x14ac:dyDescent="0.2">
      <c r="A615" s="21"/>
      <c r="B615" s="21"/>
      <c r="C615" s="21"/>
      <c r="D615" s="5"/>
      <c r="E615" s="5"/>
      <c r="F615" s="5"/>
      <c r="G615" s="5"/>
    </row>
    <row r="616" spans="1:7" ht="15" customHeight="1" x14ac:dyDescent="0.2">
      <c r="A616" s="21"/>
      <c r="B616" s="21"/>
      <c r="C616" s="21"/>
      <c r="D616" s="5"/>
      <c r="E616" s="5"/>
      <c r="F616" s="5"/>
      <c r="G616" s="5"/>
    </row>
    <row r="617" spans="1:7" ht="15" customHeight="1" x14ac:dyDescent="0.2">
      <c r="A617" s="21"/>
      <c r="B617" s="21"/>
      <c r="C617" s="21"/>
      <c r="D617" s="5"/>
      <c r="E617" s="5"/>
      <c r="F617" s="5"/>
      <c r="G617" s="5"/>
    </row>
    <row r="618" spans="1:7" ht="15" customHeight="1" x14ac:dyDescent="0.2">
      <c r="A618" s="21"/>
      <c r="B618" s="21"/>
      <c r="C618" s="21"/>
      <c r="D618" s="5"/>
      <c r="E618" s="5"/>
      <c r="F618" s="5"/>
      <c r="G618" s="5"/>
    </row>
    <row r="619" spans="1:7" ht="15" customHeight="1" x14ac:dyDescent="0.2">
      <c r="A619" s="21"/>
      <c r="B619" s="21"/>
      <c r="C619" s="21"/>
      <c r="D619" s="5"/>
      <c r="E619" s="5"/>
      <c r="F619" s="5"/>
      <c r="G619" s="5"/>
    </row>
    <row r="620" spans="1:7" ht="15" customHeight="1" x14ac:dyDescent="0.2">
      <c r="A620" s="21"/>
      <c r="B620" s="21"/>
      <c r="C620" s="21"/>
      <c r="D620" s="5"/>
      <c r="E620" s="5"/>
      <c r="F620" s="5"/>
      <c r="G620" s="5"/>
    </row>
    <row r="621" spans="1:7" ht="15" customHeight="1" x14ac:dyDescent="0.2">
      <c r="A621" s="21"/>
      <c r="B621" s="21"/>
      <c r="C621" s="21"/>
      <c r="D621" s="5"/>
      <c r="E621" s="5"/>
      <c r="F621" s="5"/>
      <c r="G621" s="5"/>
    </row>
    <row r="622" spans="1:7" ht="15" customHeight="1" x14ac:dyDescent="0.2">
      <c r="A622" s="21"/>
      <c r="B622" s="21"/>
      <c r="C622" s="21"/>
      <c r="D622" s="5"/>
      <c r="E622" s="5"/>
      <c r="F622" s="5"/>
      <c r="G622" s="5"/>
    </row>
    <row r="623" spans="1:7" ht="15" customHeight="1" x14ac:dyDescent="0.2">
      <c r="A623" s="21"/>
      <c r="B623" s="21"/>
      <c r="C623" s="21"/>
      <c r="D623" s="5"/>
      <c r="E623" s="5"/>
      <c r="F623" s="5"/>
      <c r="G623" s="5"/>
    </row>
    <row r="624" spans="1:7" ht="15" customHeight="1" x14ac:dyDescent="0.2">
      <c r="A624" s="21"/>
      <c r="B624" s="21"/>
      <c r="C624" s="21"/>
      <c r="D624" s="5"/>
      <c r="E624" s="5"/>
      <c r="F624" s="5"/>
      <c r="G624" s="5"/>
    </row>
    <row r="625" spans="1:7" ht="15" customHeight="1" x14ac:dyDescent="0.2">
      <c r="A625" s="21"/>
      <c r="B625" s="21"/>
      <c r="C625" s="21"/>
      <c r="D625" s="5"/>
      <c r="E625" s="5"/>
      <c r="F625" s="5"/>
      <c r="G625" s="5"/>
    </row>
    <row r="626" spans="1:7" ht="15" customHeight="1" x14ac:dyDescent="0.2">
      <c r="A626" s="21"/>
      <c r="B626" s="21"/>
      <c r="C626" s="21"/>
      <c r="D626" s="5"/>
      <c r="E626" s="5"/>
      <c r="F626" s="5"/>
      <c r="G626" s="5"/>
    </row>
    <row r="627" spans="1:7" ht="15" customHeight="1" x14ac:dyDescent="0.2">
      <c r="A627" s="21"/>
      <c r="B627" s="21"/>
      <c r="C627" s="21"/>
      <c r="D627" s="5"/>
      <c r="E627" s="5"/>
      <c r="F627" s="5"/>
      <c r="G627" s="5"/>
    </row>
    <row r="628" spans="1:7" ht="15" customHeight="1" x14ac:dyDescent="0.2">
      <c r="A628" s="21"/>
      <c r="B628" s="21"/>
      <c r="C628" s="21"/>
      <c r="D628" s="5"/>
      <c r="E628" s="5"/>
      <c r="F628" s="5"/>
      <c r="G628" s="5"/>
    </row>
    <row r="629" spans="1:7" ht="15" customHeight="1" x14ac:dyDescent="0.2">
      <c r="A629" s="21"/>
      <c r="B629" s="21"/>
      <c r="C629" s="21"/>
      <c r="D629" s="5"/>
      <c r="E629" s="5"/>
      <c r="F629" s="5"/>
      <c r="G629" s="5"/>
    </row>
    <row r="630" spans="1:7" ht="15" customHeight="1" x14ac:dyDescent="0.2">
      <c r="A630" s="21"/>
      <c r="B630" s="21"/>
      <c r="C630" s="21"/>
      <c r="D630" s="5"/>
      <c r="E630" s="5"/>
      <c r="F630" s="5"/>
      <c r="G630" s="5"/>
    </row>
    <row r="631" spans="1:7" ht="15" customHeight="1" x14ac:dyDescent="0.2">
      <c r="A631" s="21"/>
      <c r="B631" s="21"/>
      <c r="C631" s="21"/>
      <c r="D631" s="5"/>
      <c r="E631" s="5"/>
      <c r="F631" s="5"/>
      <c r="G631" s="5"/>
    </row>
    <row r="632" spans="1:7" ht="15" customHeight="1" x14ac:dyDescent="0.2">
      <c r="A632" s="21"/>
      <c r="B632" s="21"/>
      <c r="C632" s="21"/>
      <c r="D632" s="5"/>
      <c r="E632" s="5"/>
      <c r="F632" s="5"/>
      <c r="G632" s="5"/>
    </row>
    <row r="633" spans="1:7" ht="15" customHeight="1" x14ac:dyDescent="0.2">
      <c r="A633" s="21"/>
      <c r="B633" s="21"/>
      <c r="C633" s="21"/>
      <c r="D633" s="5"/>
      <c r="E633" s="5"/>
      <c r="F633" s="5"/>
      <c r="G633" s="5"/>
    </row>
    <row r="634" spans="1:7" ht="15" customHeight="1" x14ac:dyDescent="0.2">
      <c r="A634" s="21"/>
      <c r="B634" s="21"/>
      <c r="C634" s="21"/>
      <c r="D634" s="5"/>
      <c r="E634" s="5"/>
      <c r="F634" s="5"/>
      <c r="G634" s="5"/>
    </row>
    <row r="635" spans="1:7" ht="15" customHeight="1" x14ac:dyDescent="0.2">
      <c r="A635" s="21"/>
      <c r="B635" s="21"/>
      <c r="C635" s="21"/>
      <c r="D635" s="5"/>
      <c r="E635" s="5"/>
      <c r="F635" s="5"/>
      <c r="G635" s="5"/>
    </row>
    <row r="636" spans="1:7" ht="15" customHeight="1" x14ac:dyDescent="0.2">
      <c r="A636" s="21"/>
      <c r="B636" s="21"/>
      <c r="C636" s="21"/>
      <c r="D636" s="5"/>
      <c r="E636" s="5"/>
      <c r="F636" s="5"/>
      <c r="G636" s="5"/>
    </row>
    <row r="637" spans="1:7" ht="15" customHeight="1" x14ac:dyDescent="0.2">
      <c r="A637" s="21"/>
      <c r="B637" s="21"/>
      <c r="C637" s="21"/>
      <c r="D637" s="5"/>
      <c r="E637" s="5"/>
      <c r="F637" s="5"/>
      <c r="G637" s="5"/>
    </row>
    <row r="638" spans="1:7" ht="15" customHeight="1" x14ac:dyDescent="0.2">
      <c r="A638" s="21"/>
      <c r="B638" s="21"/>
      <c r="C638" s="21"/>
      <c r="D638" s="5"/>
      <c r="E638" s="5"/>
      <c r="F638" s="5"/>
      <c r="G638" s="5"/>
    </row>
    <row r="639" spans="1:7" ht="15" customHeight="1" x14ac:dyDescent="0.2">
      <c r="A639" s="21"/>
      <c r="B639" s="21"/>
      <c r="C639" s="21"/>
      <c r="D639" s="5"/>
      <c r="E639" s="5"/>
      <c r="F639" s="5"/>
      <c r="G639" s="5"/>
    </row>
    <row r="640" spans="1:7" ht="15" customHeight="1" x14ac:dyDescent="0.2">
      <c r="A640" s="21"/>
      <c r="B640" s="21"/>
      <c r="C640" s="21"/>
      <c r="D640" s="5"/>
      <c r="E640" s="5"/>
      <c r="F640" s="5"/>
      <c r="G640" s="5"/>
    </row>
    <row r="641" spans="1:7" ht="15" customHeight="1" x14ac:dyDescent="0.2">
      <c r="A641" s="21"/>
      <c r="B641" s="21"/>
      <c r="C641" s="21"/>
      <c r="D641" s="5"/>
      <c r="E641" s="5"/>
      <c r="F641" s="5"/>
      <c r="G641" s="5"/>
    </row>
    <row r="642" spans="1:7" ht="15" customHeight="1" x14ac:dyDescent="0.2">
      <c r="A642" s="21"/>
      <c r="B642" s="21"/>
      <c r="C642" s="21"/>
      <c r="D642" s="5"/>
      <c r="E642" s="5"/>
      <c r="F642" s="5"/>
      <c r="G642" s="5"/>
    </row>
    <row r="643" spans="1:7" ht="15" customHeight="1" x14ac:dyDescent="0.2">
      <c r="A643" s="21"/>
      <c r="B643" s="21"/>
      <c r="C643" s="21"/>
      <c r="D643" s="5"/>
      <c r="E643" s="5"/>
      <c r="F643" s="5"/>
      <c r="G643" s="5"/>
    </row>
    <row r="644" spans="1:7" ht="15" customHeight="1" x14ac:dyDescent="0.2">
      <c r="A644" s="21"/>
      <c r="B644" s="21"/>
      <c r="C644" s="21"/>
      <c r="D644" s="5"/>
      <c r="E644" s="5"/>
      <c r="F644" s="5"/>
      <c r="G644" s="5"/>
    </row>
    <row r="645" spans="1:7" ht="15" customHeight="1" x14ac:dyDescent="0.2">
      <c r="A645" s="21"/>
      <c r="B645" s="21"/>
      <c r="C645" s="21"/>
      <c r="D645" s="5"/>
      <c r="E645" s="5"/>
      <c r="F645" s="5"/>
      <c r="G645" s="5"/>
    </row>
    <row r="646" spans="1:7" ht="15" customHeight="1" x14ac:dyDescent="0.2">
      <c r="A646" s="21"/>
      <c r="B646" s="21"/>
      <c r="C646" s="21"/>
      <c r="D646" s="5"/>
      <c r="E646" s="5"/>
      <c r="F646" s="5"/>
      <c r="G646" s="5"/>
    </row>
    <row r="647" spans="1:7" ht="15" customHeight="1" x14ac:dyDescent="0.2">
      <c r="A647" s="21"/>
      <c r="B647" s="21"/>
      <c r="C647" s="21"/>
      <c r="D647" s="5"/>
      <c r="E647" s="5"/>
      <c r="F647" s="5"/>
      <c r="G647" s="5"/>
    </row>
    <row r="648" spans="1:7" ht="15" customHeight="1" x14ac:dyDescent="0.2">
      <c r="A648" s="21"/>
      <c r="B648" s="21"/>
      <c r="C648" s="21"/>
      <c r="D648" s="5"/>
      <c r="E648" s="5"/>
      <c r="F648" s="5"/>
      <c r="G648" s="5"/>
    </row>
    <row r="649" spans="1:7" ht="15" customHeight="1" x14ac:dyDescent="0.2">
      <c r="A649" s="21"/>
      <c r="B649" s="21"/>
      <c r="C649" s="21"/>
      <c r="D649" s="5"/>
      <c r="E649" s="5"/>
      <c r="F649" s="5"/>
      <c r="G649" s="5"/>
    </row>
    <row r="650" spans="1:7" ht="15" customHeight="1" x14ac:dyDescent="0.2">
      <c r="A650" s="21"/>
      <c r="B650" s="21"/>
      <c r="C650" s="21"/>
      <c r="D650" s="5"/>
      <c r="E650" s="5"/>
      <c r="F650" s="5"/>
      <c r="G650" s="5"/>
    </row>
    <row r="651" spans="1:7" ht="15" customHeight="1" x14ac:dyDescent="0.2">
      <c r="A651" s="21"/>
      <c r="B651" s="21"/>
      <c r="C651" s="21"/>
      <c r="D651" s="5"/>
      <c r="E651" s="5"/>
      <c r="F651" s="5"/>
      <c r="G651" s="5"/>
    </row>
    <row r="652" spans="1:7" ht="15" customHeight="1" x14ac:dyDescent="0.2">
      <c r="A652" s="21"/>
      <c r="B652" s="21"/>
      <c r="C652" s="21"/>
      <c r="D652" s="5"/>
      <c r="E652" s="5"/>
      <c r="F652" s="5"/>
      <c r="G652" s="5"/>
    </row>
    <row r="653" spans="1:7" ht="15" customHeight="1" x14ac:dyDescent="0.2">
      <c r="A653" s="21"/>
      <c r="B653" s="21"/>
      <c r="C653" s="21"/>
      <c r="D653" s="5"/>
      <c r="E653" s="5"/>
      <c r="F653" s="5"/>
      <c r="G653" s="5"/>
    </row>
    <row r="654" spans="1:7" ht="15" customHeight="1" x14ac:dyDescent="0.2">
      <c r="A654" s="21"/>
      <c r="B654" s="21"/>
      <c r="C654" s="21"/>
      <c r="D654" s="5"/>
      <c r="E654" s="5"/>
      <c r="F654" s="5"/>
      <c r="G654" s="5"/>
    </row>
    <row r="655" spans="1:7" ht="15" customHeight="1" x14ac:dyDescent="0.2">
      <c r="A655" s="21"/>
      <c r="B655" s="21"/>
      <c r="C655" s="21"/>
      <c r="D655" s="5"/>
      <c r="E655" s="5"/>
      <c r="F655" s="5"/>
      <c r="G655" s="5"/>
    </row>
    <row r="656" spans="1:7" ht="15" customHeight="1" x14ac:dyDescent="0.2">
      <c r="A656" s="21"/>
      <c r="B656" s="21"/>
      <c r="C656" s="21"/>
      <c r="D656" s="5"/>
      <c r="E656" s="5"/>
      <c r="F656" s="5"/>
      <c r="G656" s="5"/>
    </row>
    <row r="657" spans="1:7" ht="15" customHeight="1" x14ac:dyDescent="0.2">
      <c r="A657" s="21"/>
      <c r="B657" s="21"/>
      <c r="C657" s="21"/>
      <c r="D657" s="5"/>
      <c r="E657" s="5"/>
      <c r="F657" s="5"/>
      <c r="G657" s="5"/>
    </row>
    <row r="658" spans="1:7" ht="15" customHeight="1" x14ac:dyDescent="0.2">
      <c r="A658" s="21"/>
      <c r="B658" s="21"/>
      <c r="C658" s="21"/>
      <c r="D658" s="5"/>
      <c r="E658" s="5"/>
      <c r="F658" s="5"/>
      <c r="G658" s="5"/>
    </row>
    <row r="659" spans="1:7" ht="15" customHeight="1" x14ac:dyDescent="0.2">
      <c r="A659" s="21"/>
      <c r="B659" s="21"/>
      <c r="C659" s="21"/>
      <c r="D659" s="5"/>
      <c r="E659" s="5"/>
      <c r="F659" s="5"/>
      <c r="G659" s="5"/>
    </row>
    <row r="660" spans="1:7" ht="15" customHeight="1" x14ac:dyDescent="0.2">
      <c r="A660" s="21"/>
      <c r="B660" s="21"/>
      <c r="C660" s="21"/>
      <c r="D660" s="5"/>
      <c r="E660" s="5"/>
      <c r="F660" s="5"/>
      <c r="G660" s="5"/>
    </row>
    <row r="661" spans="1:7" ht="15" customHeight="1" x14ac:dyDescent="0.2">
      <c r="A661" s="21"/>
      <c r="B661" s="21"/>
      <c r="C661" s="21"/>
      <c r="D661" s="5"/>
      <c r="E661" s="5"/>
      <c r="F661" s="5"/>
      <c r="G661" s="5"/>
    </row>
    <row r="662" spans="1:7" ht="15" customHeight="1" x14ac:dyDescent="0.2">
      <c r="A662" s="21"/>
      <c r="B662" s="21"/>
      <c r="C662" s="21"/>
      <c r="D662" s="5"/>
      <c r="E662" s="5"/>
      <c r="F662" s="5"/>
      <c r="G662" s="5"/>
    </row>
    <row r="663" spans="1:7" ht="15" customHeight="1" x14ac:dyDescent="0.2">
      <c r="A663" s="21"/>
      <c r="B663" s="21"/>
      <c r="C663" s="21"/>
      <c r="D663" s="5"/>
      <c r="E663" s="5"/>
      <c r="F663" s="5"/>
      <c r="G663" s="5"/>
    </row>
    <row r="664" spans="1:7" ht="15" customHeight="1" x14ac:dyDescent="0.2">
      <c r="A664" s="21"/>
      <c r="B664" s="21"/>
      <c r="C664" s="21"/>
      <c r="D664" s="5"/>
      <c r="E664" s="5"/>
      <c r="F664" s="5"/>
      <c r="G664" s="5"/>
    </row>
    <row r="665" spans="1:7" ht="15" customHeight="1" x14ac:dyDescent="0.2">
      <c r="A665" s="21"/>
      <c r="B665" s="21"/>
      <c r="C665" s="21"/>
      <c r="D665" s="5"/>
      <c r="E665" s="5"/>
      <c r="F665" s="5"/>
      <c r="G665" s="5"/>
    </row>
    <row r="666" spans="1:7" ht="15" customHeight="1" x14ac:dyDescent="0.2">
      <c r="A666" s="21"/>
      <c r="B666" s="21"/>
      <c r="C666" s="21"/>
      <c r="D666" s="5"/>
      <c r="E666" s="5"/>
      <c r="F666" s="5"/>
      <c r="G666" s="5"/>
    </row>
    <row r="667" spans="1:7" ht="15" customHeight="1" x14ac:dyDescent="0.2">
      <c r="A667" s="21"/>
      <c r="B667" s="21"/>
      <c r="C667" s="21"/>
      <c r="D667" s="5"/>
      <c r="E667" s="5"/>
      <c r="F667" s="5"/>
      <c r="G667" s="5"/>
    </row>
    <row r="668" spans="1:7" ht="15" customHeight="1" x14ac:dyDescent="0.2">
      <c r="A668" s="21"/>
      <c r="B668" s="21"/>
      <c r="C668" s="21"/>
      <c r="D668" s="5"/>
      <c r="E668" s="5"/>
      <c r="F668" s="5"/>
      <c r="G668" s="5"/>
    </row>
    <row r="669" spans="1:7" ht="15" customHeight="1" x14ac:dyDescent="0.2">
      <c r="A669" s="21"/>
      <c r="B669" s="21"/>
      <c r="C669" s="21"/>
      <c r="D669" s="5"/>
      <c r="E669" s="5"/>
      <c r="F669" s="5"/>
      <c r="G669" s="5"/>
    </row>
    <row r="670" spans="1:7" ht="15" customHeight="1" x14ac:dyDescent="0.2">
      <c r="A670" s="21"/>
      <c r="B670" s="21"/>
      <c r="C670" s="21"/>
      <c r="D670" s="5"/>
      <c r="E670" s="5"/>
      <c r="F670" s="5"/>
      <c r="G670" s="5"/>
    </row>
    <row r="671" spans="1:7" ht="15" customHeight="1" x14ac:dyDescent="0.2">
      <c r="A671" s="21"/>
      <c r="B671" s="21"/>
      <c r="C671" s="21"/>
      <c r="D671" s="5"/>
      <c r="E671" s="5"/>
      <c r="F671" s="5"/>
      <c r="G671" s="5"/>
    </row>
    <row r="672" spans="1:7" ht="15" customHeight="1" x14ac:dyDescent="0.2">
      <c r="A672" s="21"/>
      <c r="B672" s="21"/>
      <c r="C672" s="21"/>
      <c r="D672" s="5"/>
      <c r="E672" s="5"/>
      <c r="F672" s="5"/>
      <c r="G672" s="5"/>
    </row>
    <row r="673" spans="1:7" ht="15" customHeight="1" x14ac:dyDescent="0.2">
      <c r="A673" s="21"/>
      <c r="B673" s="21"/>
      <c r="C673" s="21"/>
      <c r="D673" s="5"/>
      <c r="E673" s="5"/>
      <c r="F673" s="5"/>
      <c r="G673" s="5"/>
    </row>
    <row r="674" spans="1:7" ht="15" customHeight="1" x14ac:dyDescent="0.2">
      <c r="A674" s="21"/>
      <c r="B674" s="21"/>
      <c r="C674" s="21"/>
      <c r="D674" s="5"/>
      <c r="E674" s="5"/>
      <c r="F674" s="5"/>
      <c r="G674" s="5"/>
    </row>
    <row r="675" spans="1:7" ht="15" customHeight="1" x14ac:dyDescent="0.2">
      <c r="A675" s="21"/>
      <c r="B675" s="21"/>
      <c r="C675" s="21"/>
      <c r="D675" s="5"/>
      <c r="E675" s="5"/>
      <c r="F675" s="5"/>
      <c r="G675" s="5"/>
    </row>
    <row r="676" spans="1:7" ht="15" customHeight="1" x14ac:dyDescent="0.2">
      <c r="A676" s="21"/>
      <c r="B676" s="21"/>
      <c r="C676" s="21"/>
      <c r="D676" s="5"/>
      <c r="E676" s="5"/>
      <c r="F676" s="5"/>
      <c r="G676" s="5"/>
    </row>
    <row r="677" spans="1:7" ht="15" customHeight="1" x14ac:dyDescent="0.2">
      <c r="A677" s="21"/>
      <c r="B677" s="21"/>
      <c r="C677" s="21"/>
      <c r="D677" s="5"/>
      <c r="E677" s="5"/>
      <c r="F677" s="5"/>
      <c r="G677" s="5"/>
    </row>
    <row r="678" spans="1:7" ht="15" customHeight="1" x14ac:dyDescent="0.2">
      <c r="A678" s="21"/>
      <c r="B678" s="21"/>
      <c r="C678" s="21"/>
      <c r="D678" s="5"/>
      <c r="E678" s="5"/>
      <c r="F678" s="5"/>
      <c r="G678" s="5"/>
    </row>
    <row r="679" spans="1:7" ht="15" customHeight="1" x14ac:dyDescent="0.2">
      <c r="A679" s="21"/>
      <c r="B679" s="21"/>
      <c r="C679" s="21"/>
      <c r="D679" s="5"/>
      <c r="E679" s="5"/>
      <c r="F679" s="5"/>
      <c r="G679" s="5"/>
    </row>
    <row r="680" spans="1:7" ht="15" customHeight="1" x14ac:dyDescent="0.2">
      <c r="A680" s="21"/>
      <c r="B680" s="21"/>
      <c r="C680" s="21"/>
      <c r="D680" s="5"/>
      <c r="E680" s="5"/>
      <c r="F680" s="5"/>
      <c r="G680" s="5"/>
    </row>
    <row r="681" spans="1:7" ht="15" customHeight="1" x14ac:dyDescent="0.2">
      <c r="A681" s="21"/>
      <c r="B681" s="21"/>
      <c r="C681" s="21"/>
      <c r="D681" s="5"/>
      <c r="E681" s="5"/>
      <c r="F681" s="5"/>
      <c r="G681" s="5"/>
    </row>
    <row r="682" spans="1:7" ht="15" customHeight="1" x14ac:dyDescent="0.2">
      <c r="A682" s="21"/>
      <c r="B682" s="21"/>
      <c r="C682" s="21"/>
      <c r="D682" s="5"/>
      <c r="E682" s="5"/>
      <c r="F682" s="5"/>
      <c r="G682" s="5"/>
    </row>
    <row r="683" spans="1:7" ht="15" customHeight="1" x14ac:dyDescent="0.2">
      <c r="A683" s="21"/>
      <c r="B683" s="21"/>
      <c r="C683" s="21"/>
      <c r="D683" s="5"/>
      <c r="E683" s="5"/>
      <c r="F683" s="5"/>
      <c r="G683" s="5"/>
    </row>
    <row r="684" spans="1:7" ht="15" customHeight="1" x14ac:dyDescent="0.2">
      <c r="A684" s="21"/>
      <c r="B684" s="21"/>
      <c r="C684" s="21"/>
      <c r="D684" s="5"/>
      <c r="E684" s="5"/>
      <c r="F684" s="5"/>
      <c r="G684" s="5"/>
    </row>
    <row r="685" spans="1:7" ht="15" customHeight="1" x14ac:dyDescent="0.2">
      <c r="A685" s="21"/>
      <c r="B685" s="21"/>
      <c r="C685" s="21"/>
      <c r="D685" s="5"/>
      <c r="E685" s="5"/>
      <c r="F685" s="5"/>
      <c r="G685" s="5"/>
    </row>
    <row r="686" spans="1:7" ht="15" customHeight="1" x14ac:dyDescent="0.2">
      <c r="A686" s="21"/>
      <c r="B686" s="21"/>
      <c r="C686" s="21"/>
      <c r="D686" s="5"/>
      <c r="E686" s="5"/>
      <c r="F686" s="5"/>
      <c r="G686" s="5"/>
    </row>
    <row r="687" spans="1:7" ht="15" customHeight="1" x14ac:dyDescent="0.2">
      <c r="A687" s="21"/>
      <c r="B687" s="21"/>
      <c r="C687" s="21"/>
      <c r="D687" s="5"/>
      <c r="E687" s="5"/>
      <c r="F687" s="5"/>
      <c r="G687" s="5"/>
    </row>
    <row r="688" spans="1:7" ht="15" customHeight="1" x14ac:dyDescent="0.2">
      <c r="A688" s="21"/>
      <c r="B688" s="21"/>
      <c r="C688" s="21"/>
      <c r="D688" s="5"/>
      <c r="E688" s="5"/>
      <c r="F688" s="5"/>
      <c r="G688" s="5"/>
    </row>
    <row r="689" spans="1:7" ht="15" customHeight="1" x14ac:dyDescent="0.2">
      <c r="A689" s="21"/>
      <c r="B689" s="21"/>
      <c r="C689" s="21"/>
      <c r="D689" s="5"/>
      <c r="E689" s="5"/>
      <c r="F689" s="5"/>
      <c r="G689" s="5"/>
    </row>
    <row r="690" spans="1:7" ht="15" customHeight="1" x14ac:dyDescent="0.2">
      <c r="A690" s="21"/>
      <c r="B690" s="21"/>
      <c r="C690" s="21"/>
      <c r="D690" s="5"/>
      <c r="E690" s="5"/>
      <c r="F690" s="5"/>
      <c r="G690" s="5"/>
    </row>
    <row r="691" spans="1:7" ht="15" customHeight="1" x14ac:dyDescent="0.2">
      <c r="A691" s="21"/>
      <c r="B691" s="21"/>
      <c r="C691" s="21"/>
      <c r="D691" s="5"/>
      <c r="E691" s="5"/>
      <c r="F691" s="5"/>
      <c r="G691" s="5"/>
    </row>
    <row r="692" spans="1:7" ht="15" customHeight="1" x14ac:dyDescent="0.2">
      <c r="A692" s="21"/>
      <c r="B692" s="21"/>
      <c r="C692" s="21"/>
      <c r="D692" s="5"/>
      <c r="E692" s="5"/>
      <c r="F692" s="5"/>
      <c r="G692" s="5"/>
    </row>
    <row r="693" spans="1:7" ht="15" customHeight="1" x14ac:dyDescent="0.2">
      <c r="A693" s="21"/>
      <c r="B693" s="21"/>
      <c r="C693" s="21"/>
      <c r="D693" s="5"/>
      <c r="E693" s="5"/>
      <c r="F693" s="5"/>
      <c r="G693" s="5"/>
    </row>
    <row r="694" spans="1:7" ht="15" customHeight="1" x14ac:dyDescent="0.2">
      <c r="A694" s="21"/>
      <c r="B694" s="21"/>
      <c r="C694" s="21"/>
      <c r="D694" s="5"/>
      <c r="E694" s="5"/>
      <c r="F694" s="5"/>
      <c r="G694" s="5"/>
    </row>
    <row r="695" spans="1:7" ht="15" customHeight="1" x14ac:dyDescent="0.2">
      <c r="A695" s="21"/>
      <c r="B695" s="21"/>
      <c r="C695" s="21"/>
      <c r="D695" s="5"/>
      <c r="E695" s="5"/>
      <c r="F695" s="5"/>
      <c r="G695" s="5"/>
    </row>
    <row r="696" spans="1:7" ht="15" customHeight="1" x14ac:dyDescent="0.2">
      <c r="A696" s="21"/>
      <c r="B696" s="21"/>
      <c r="C696" s="21"/>
      <c r="D696" s="5"/>
      <c r="E696" s="5"/>
      <c r="F696" s="5"/>
      <c r="G696" s="5"/>
    </row>
    <row r="697" spans="1:7" ht="15" customHeight="1" x14ac:dyDescent="0.2">
      <c r="A697" s="21"/>
      <c r="B697" s="21"/>
      <c r="C697" s="21"/>
      <c r="D697" s="5"/>
      <c r="E697" s="5"/>
      <c r="F697" s="5"/>
      <c r="G697" s="5"/>
    </row>
    <row r="698" spans="1:7" ht="15" customHeight="1" x14ac:dyDescent="0.2">
      <c r="A698" s="21"/>
      <c r="B698" s="21"/>
      <c r="C698" s="21"/>
      <c r="D698" s="5"/>
      <c r="E698" s="5"/>
      <c r="F698" s="5"/>
      <c r="G698" s="5"/>
    </row>
    <row r="699" spans="1:7" ht="15" customHeight="1" x14ac:dyDescent="0.2">
      <c r="A699" s="21"/>
      <c r="B699" s="21"/>
      <c r="C699" s="21"/>
      <c r="D699" s="5"/>
      <c r="E699" s="5"/>
      <c r="F699" s="5"/>
      <c r="G699" s="5"/>
    </row>
    <row r="700" spans="1:7" ht="15" customHeight="1" x14ac:dyDescent="0.2">
      <c r="A700" s="21"/>
      <c r="B700" s="21"/>
      <c r="C700" s="21"/>
      <c r="D700" s="5"/>
      <c r="E700" s="5"/>
      <c r="F700" s="5"/>
      <c r="G700" s="5"/>
    </row>
    <row r="701" spans="1:7" ht="15" customHeight="1" x14ac:dyDescent="0.2">
      <c r="A701" s="21"/>
      <c r="B701" s="21"/>
      <c r="C701" s="21"/>
      <c r="D701" s="5"/>
      <c r="E701" s="5"/>
      <c r="F701" s="5"/>
      <c r="G701" s="5"/>
    </row>
    <row r="702" spans="1:7" ht="15" customHeight="1" x14ac:dyDescent="0.2">
      <c r="A702" s="21"/>
      <c r="B702" s="21"/>
      <c r="C702" s="21"/>
      <c r="D702" s="5"/>
      <c r="E702" s="5"/>
      <c r="F702" s="5"/>
      <c r="G702" s="5"/>
    </row>
    <row r="703" spans="1:7" ht="15" customHeight="1" x14ac:dyDescent="0.2">
      <c r="A703" s="21"/>
      <c r="B703" s="21"/>
      <c r="C703" s="21"/>
      <c r="D703" s="5"/>
      <c r="E703" s="5"/>
      <c r="F703" s="5"/>
      <c r="G703" s="5"/>
    </row>
    <row r="704" spans="1:7" ht="15" customHeight="1" x14ac:dyDescent="0.2">
      <c r="A704" s="21"/>
      <c r="B704" s="21"/>
      <c r="C704" s="21"/>
      <c r="D704" s="5"/>
      <c r="E704" s="5"/>
      <c r="F704" s="5"/>
      <c r="G704" s="5"/>
    </row>
    <row r="705" spans="1:7" ht="15" customHeight="1" x14ac:dyDescent="0.2">
      <c r="A705" s="21"/>
      <c r="B705" s="21"/>
      <c r="C705" s="21"/>
      <c r="D705" s="5"/>
      <c r="E705" s="5"/>
      <c r="F705" s="5"/>
      <c r="G705" s="5"/>
    </row>
    <row r="706" spans="1:7" ht="15" customHeight="1" x14ac:dyDescent="0.2">
      <c r="A706" s="21"/>
      <c r="B706" s="21"/>
      <c r="C706" s="21"/>
      <c r="D706" s="5"/>
      <c r="E706" s="5"/>
      <c r="F706" s="5"/>
      <c r="G706" s="5"/>
    </row>
    <row r="707" spans="1:7" ht="15" customHeight="1" x14ac:dyDescent="0.2">
      <c r="A707" s="21"/>
      <c r="B707" s="21"/>
      <c r="C707" s="21"/>
      <c r="D707" s="5"/>
      <c r="E707" s="5"/>
      <c r="F707" s="5"/>
      <c r="G707" s="5"/>
    </row>
    <row r="708" spans="1:7" ht="15" customHeight="1" x14ac:dyDescent="0.2">
      <c r="A708" s="21"/>
      <c r="B708" s="21"/>
      <c r="C708" s="21"/>
      <c r="D708" s="5"/>
      <c r="E708" s="5"/>
      <c r="F708" s="5"/>
      <c r="G708" s="5"/>
    </row>
    <row r="709" spans="1:7" ht="15" customHeight="1" x14ac:dyDescent="0.2">
      <c r="A709" s="21"/>
      <c r="B709" s="21"/>
      <c r="C709" s="21"/>
      <c r="D709" s="5"/>
      <c r="E709" s="5"/>
      <c r="F709" s="5"/>
      <c r="G709" s="5"/>
    </row>
    <row r="710" spans="1:7" ht="15" customHeight="1" x14ac:dyDescent="0.2">
      <c r="A710" s="21"/>
      <c r="B710" s="21"/>
      <c r="C710" s="21"/>
      <c r="D710" s="5"/>
      <c r="E710" s="5"/>
      <c r="F710" s="5"/>
      <c r="G710" s="5"/>
    </row>
    <row r="711" spans="1:7" ht="15" customHeight="1" x14ac:dyDescent="0.2">
      <c r="A711" s="21"/>
      <c r="B711" s="21"/>
      <c r="C711" s="21"/>
      <c r="D711" s="5"/>
      <c r="E711" s="5"/>
      <c r="F711" s="5"/>
      <c r="G711" s="5"/>
    </row>
    <row r="712" spans="1:7" ht="15" customHeight="1" x14ac:dyDescent="0.2">
      <c r="A712" s="21"/>
      <c r="B712" s="21"/>
      <c r="C712" s="21"/>
      <c r="D712" s="5"/>
      <c r="E712" s="5"/>
      <c r="F712" s="5"/>
      <c r="G712" s="5"/>
    </row>
    <row r="713" spans="1:7" ht="15" customHeight="1" x14ac:dyDescent="0.2">
      <c r="A713" s="21"/>
      <c r="B713" s="21"/>
      <c r="C713" s="21"/>
      <c r="D713" s="5"/>
      <c r="E713" s="5"/>
      <c r="F713" s="5"/>
      <c r="G713" s="5"/>
    </row>
    <row r="714" spans="1:7" ht="15" customHeight="1" x14ac:dyDescent="0.2">
      <c r="A714" s="21"/>
      <c r="B714" s="21"/>
      <c r="C714" s="21"/>
      <c r="D714" s="5"/>
      <c r="E714" s="5"/>
      <c r="F714" s="5"/>
      <c r="G714" s="5"/>
    </row>
    <row r="715" spans="1:7" ht="15" customHeight="1" x14ac:dyDescent="0.2">
      <c r="A715" s="21"/>
      <c r="B715" s="21"/>
      <c r="C715" s="21"/>
      <c r="D715" s="5"/>
      <c r="E715" s="5"/>
      <c r="F715" s="5"/>
      <c r="G715" s="5"/>
    </row>
    <row r="716" spans="1:7" ht="15" customHeight="1" x14ac:dyDescent="0.2">
      <c r="A716" s="21"/>
      <c r="B716" s="21"/>
      <c r="C716" s="21"/>
      <c r="D716" s="5"/>
      <c r="E716" s="5"/>
      <c r="F716" s="5"/>
      <c r="G716" s="5"/>
    </row>
    <row r="717" spans="1:7" ht="15" customHeight="1" x14ac:dyDescent="0.2">
      <c r="A717" s="21"/>
      <c r="B717" s="21"/>
      <c r="C717" s="21"/>
      <c r="D717" s="5"/>
      <c r="E717" s="5"/>
      <c r="F717" s="5"/>
      <c r="G717" s="5"/>
    </row>
    <row r="718" spans="1:7" ht="15" customHeight="1" x14ac:dyDescent="0.2">
      <c r="A718" s="21"/>
      <c r="B718" s="21"/>
      <c r="C718" s="21"/>
      <c r="D718" s="5"/>
      <c r="E718" s="5"/>
      <c r="F718" s="5"/>
      <c r="G718" s="5"/>
    </row>
    <row r="719" spans="1:7" ht="15" customHeight="1" x14ac:dyDescent="0.2">
      <c r="A719" s="21"/>
      <c r="B719" s="21"/>
      <c r="C719" s="21"/>
      <c r="D719" s="5"/>
      <c r="E719" s="5"/>
      <c r="F719" s="5"/>
      <c r="G719" s="5"/>
    </row>
    <row r="720" spans="1:7" ht="15" customHeight="1" x14ac:dyDescent="0.2">
      <c r="A720" s="21"/>
      <c r="B720" s="21"/>
      <c r="C720" s="21"/>
      <c r="D720" s="5"/>
      <c r="E720" s="5"/>
      <c r="F720" s="5"/>
      <c r="G720" s="5"/>
    </row>
    <row r="721" spans="1:7" ht="15" customHeight="1" x14ac:dyDescent="0.2">
      <c r="A721" s="21"/>
      <c r="B721" s="21"/>
      <c r="C721" s="21"/>
      <c r="D721" s="5"/>
      <c r="E721" s="5"/>
      <c r="F721" s="5"/>
      <c r="G721" s="5"/>
    </row>
    <row r="722" spans="1:7" ht="15" customHeight="1" x14ac:dyDescent="0.2">
      <c r="A722" s="21"/>
      <c r="B722" s="21"/>
      <c r="C722" s="21"/>
      <c r="D722" s="5"/>
      <c r="E722" s="5"/>
      <c r="F722" s="5"/>
      <c r="G722" s="5"/>
    </row>
    <row r="723" spans="1:7" ht="15" customHeight="1" x14ac:dyDescent="0.2">
      <c r="A723" s="21"/>
      <c r="B723" s="21"/>
      <c r="C723" s="21"/>
      <c r="D723" s="5"/>
      <c r="E723" s="5"/>
      <c r="F723" s="5"/>
      <c r="G723" s="5"/>
    </row>
    <row r="724" spans="1:7" ht="15" customHeight="1" x14ac:dyDescent="0.2">
      <c r="A724" s="21"/>
      <c r="B724" s="21"/>
      <c r="C724" s="21"/>
      <c r="D724" s="5"/>
      <c r="E724" s="5"/>
      <c r="F724" s="5"/>
      <c r="G724" s="5"/>
    </row>
    <row r="725" spans="1:7" ht="15" customHeight="1" x14ac:dyDescent="0.2">
      <c r="A725" s="21"/>
      <c r="B725" s="21"/>
      <c r="C725" s="21"/>
      <c r="D725" s="5"/>
      <c r="E725" s="5"/>
      <c r="F725" s="5"/>
      <c r="G725" s="5"/>
    </row>
    <row r="726" spans="1:7" ht="15" customHeight="1" x14ac:dyDescent="0.2">
      <c r="A726" s="21"/>
      <c r="B726" s="21"/>
      <c r="C726" s="21"/>
      <c r="D726" s="5"/>
      <c r="E726" s="5"/>
      <c r="F726" s="5"/>
      <c r="G726" s="5"/>
    </row>
    <row r="727" spans="1:7" ht="15" customHeight="1" x14ac:dyDescent="0.2">
      <c r="A727" s="21"/>
      <c r="B727" s="21"/>
      <c r="C727" s="21"/>
      <c r="D727" s="5"/>
      <c r="E727" s="5"/>
      <c r="F727" s="5"/>
      <c r="G727" s="5"/>
    </row>
    <row r="728" spans="1:7" ht="15" customHeight="1" x14ac:dyDescent="0.2">
      <c r="A728" s="21"/>
      <c r="B728" s="21"/>
      <c r="C728" s="21"/>
      <c r="D728" s="5"/>
      <c r="E728" s="5"/>
      <c r="F728" s="5"/>
      <c r="G728" s="5"/>
    </row>
    <row r="729" spans="1:7" ht="15" customHeight="1" x14ac:dyDescent="0.2">
      <c r="A729" s="21"/>
      <c r="B729" s="21"/>
      <c r="C729" s="21"/>
      <c r="D729" s="5"/>
      <c r="E729" s="5"/>
      <c r="F729" s="5"/>
      <c r="G729" s="5"/>
    </row>
    <row r="730" spans="1:7" ht="15" customHeight="1" x14ac:dyDescent="0.2">
      <c r="A730" s="21"/>
      <c r="B730" s="21"/>
      <c r="C730" s="21"/>
      <c r="D730" s="5"/>
      <c r="E730" s="5"/>
      <c r="F730" s="5"/>
      <c r="G730" s="5"/>
    </row>
    <row r="731" spans="1:7" ht="15" customHeight="1" x14ac:dyDescent="0.2">
      <c r="A731" s="21"/>
      <c r="B731" s="21"/>
      <c r="C731" s="21"/>
      <c r="D731" s="5"/>
      <c r="E731" s="5"/>
      <c r="F731" s="5"/>
      <c r="G731" s="5"/>
    </row>
    <row r="732" spans="1:7" ht="15" customHeight="1" x14ac:dyDescent="0.2">
      <c r="A732" s="21"/>
      <c r="B732" s="21"/>
      <c r="C732" s="21"/>
      <c r="D732" s="5"/>
      <c r="E732" s="5"/>
      <c r="F732" s="5"/>
      <c r="G732" s="5"/>
    </row>
    <row r="733" spans="1:7" ht="15" customHeight="1" x14ac:dyDescent="0.2">
      <c r="A733" s="21"/>
      <c r="B733" s="21"/>
      <c r="C733" s="21"/>
      <c r="D733" s="5"/>
      <c r="E733" s="5"/>
      <c r="F733" s="5"/>
      <c r="G733" s="5"/>
    </row>
    <row r="734" spans="1:7" ht="15" customHeight="1" x14ac:dyDescent="0.2">
      <c r="A734" s="21"/>
      <c r="B734" s="21"/>
      <c r="C734" s="21"/>
      <c r="D734" s="5"/>
      <c r="E734" s="5"/>
      <c r="F734" s="5"/>
      <c r="G734" s="5"/>
    </row>
    <row r="735" spans="1:7" ht="15" customHeight="1" x14ac:dyDescent="0.2">
      <c r="A735" s="21"/>
      <c r="B735" s="21"/>
      <c r="C735" s="21"/>
      <c r="D735" s="5"/>
      <c r="E735" s="5"/>
      <c r="F735" s="5"/>
      <c r="G735" s="5"/>
    </row>
    <row r="736" spans="1:7" ht="15" customHeight="1" x14ac:dyDescent="0.2">
      <c r="A736" s="21"/>
      <c r="B736" s="21"/>
      <c r="C736" s="21"/>
      <c r="D736" s="5"/>
      <c r="E736" s="5"/>
      <c r="F736" s="5"/>
      <c r="G736" s="5"/>
    </row>
    <row r="737" spans="1:7" ht="15" customHeight="1" x14ac:dyDescent="0.2">
      <c r="A737" s="21"/>
      <c r="B737" s="21"/>
      <c r="C737" s="21"/>
      <c r="D737" s="5"/>
      <c r="E737" s="5"/>
      <c r="F737" s="5"/>
      <c r="G737" s="5"/>
    </row>
    <row r="738" spans="1:7" ht="15" customHeight="1" x14ac:dyDescent="0.2">
      <c r="A738" s="21"/>
      <c r="B738" s="21"/>
      <c r="C738" s="21"/>
      <c r="D738" s="5"/>
      <c r="E738" s="5"/>
      <c r="F738" s="5"/>
      <c r="G738" s="5"/>
    </row>
    <row r="739" spans="1:7" ht="15" customHeight="1" x14ac:dyDescent="0.2">
      <c r="A739" s="21"/>
      <c r="B739" s="21"/>
      <c r="C739" s="21"/>
      <c r="D739" s="5"/>
      <c r="E739" s="5"/>
      <c r="F739" s="5"/>
      <c r="G739" s="5"/>
    </row>
    <row r="740" spans="1:7" ht="15" customHeight="1" x14ac:dyDescent="0.2">
      <c r="A740" s="21"/>
      <c r="B740" s="21"/>
      <c r="C740" s="21"/>
      <c r="D740" s="5"/>
      <c r="E740" s="5"/>
      <c r="F740" s="5"/>
      <c r="G740" s="5"/>
    </row>
    <row r="741" spans="1:7" ht="15" customHeight="1" x14ac:dyDescent="0.2">
      <c r="A741" s="21"/>
      <c r="B741" s="21"/>
      <c r="C741" s="21"/>
      <c r="D741" s="5"/>
      <c r="E741" s="5"/>
      <c r="F741" s="5"/>
      <c r="G741" s="5"/>
    </row>
    <row r="742" spans="1:7" ht="15" customHeight="1" x14ac:dyDescent="0.2">
      <c r="A742" s="21"/>
      <c r="B742" s="21"/>
      <c r="C742" s="21"/>
      <c r="D742" s="5"/>
      <c r="E742" s="5"/>
      <c r="F742" s="5"/>
      <c r="G742" s="5"/>
    </row>
    <row r="743" spans="1:7" ht="15" customHeight="1" x14ac:dyDescent="0.2">
      <c r="A743" s="21"/>
      <c r="B743" s="21"/>
      <c r="C743" s="21"/>
      <c r="D743" s="5"/>
      <c r="E743" s="5"/>
      <c r="F743" s="5"/>
      <c r="G743" s="5"/>
    </row>
    <row r="744" spans="1:7" ht="15" customHeight="1" x14ac:dyDescent="0.2">
      <c r="A744" s="21"/>
      <c r="B744" s="21"/>
      <c r="C744" s="21"/>
      <c r="D744" s="5"/>
      <c r="E744" s="5"/>
      <c r="F744" s="5"/>
      <c r="G744" s="5"/>
    </row>
    <row r="745" spans="1:7" ht="15" customHeight="1" x14ac:dyDescent="0.2">
      <c r="A745" s="21"/>
      <c r="B745" s="21"/>
      <c r="C745" s="21"/>
      <c r="D745" s="5"/>
      <c r="E745" s="5"/>
      <c r="F745" s="5"/>
      <c r="G745" s="5"/>
    </row>
    <row r="746" spans="1:7" ht="15" customHeight="1" x14ac:dyDescent="0.2">
      <c r="A746" s="21"/>
      <c r="B746" s="21"/>
      <c r="C746" s="21"/>
      <c r="D746" s="5"/>
      <c r="E746" s="5"/>
      <c r="F746" s="5"/>
      <c r="G746" s="5"/>
    </row>
    <row r="747" spans="1:7" ht="15" customHeight="1" x14ac:dyDescent="0.2">
      <c r="A747" s="21"/>
      <c r="B747" s="21"/>
      <c r="C747" s="21"/>
      <c r="D747" s="5"/>
      <c r="E747" s="5"/>
      <c r="F747" s="5"/>
      <c r="G747" s="5"/>
    </row>
    <row r="748" spans="1:7" ht="15" customHeight="1" x14ac:dyDescent="0.2">
      <c r="A748" s="21"/>
      <c r="B748" s="21"/>
      <c r="C748" s="21"/>
      <c r="D748" s="5"/>
      <c r="E748" s="5"/>
      <c r="F748" s="5"/>
      <c r="G748" s="5"/>
    </row>
    <row r="749" spans="1:7" ht="15" customHeight="1" x14ac:dyDescent="0.2">
      <c r="A749" s="21"/>
      <c r="B749" s="21"/>
      <c r="C749" s="21"/>
      <c r="D749" s="5"/>
      <c r="E749" s="5"/>
      <c r="F749" s="5"/>
      <c r="G749" s="5"/>
    </row>
    <row r="750" spans="1:7" ht="15" customHeight="1" x14ac:dyDescent="0.2">
      <c r="A750" s="21"/>
      <c r="B750" s="21"/>
      <c r="C750" s="21"/>
      <c r="D750" s="5"/>
      <c r="E750" s="5"/>
      <c r="F750" s="5"/>
      <c r="G750" s="5"/>
    </row>
    <row r="751" spans="1:7" ht="15" customHeight="1" x14ac:dyDescent="0.2">
      <c r="A751" s="21"/>
      <c r="B751" s="21"/>
      <c r="C751" s="21"/>
      <c r="D751" s="5"/>
      <c r="E751" s="5"/>
      <c r="F751" s="5"/>
      <c r="G751" s="5"/>
    </row>
    <row r="752" spans="1:7" ht="15" customHeight="1" x14ac:dyDescent="0.2">
      <c r="A752" s="21"/>
      <c r="B752" s="21"/>
      <c r="C752" s="21"/>
      <c r="D752" s="5"/>
      <c r="E752" s="5"/>
      <c r="F752" s="5"/>
      <c r="G752" s="5"/>
    </row>
    <row r="753" spans="1:7" ht="15" customHeight="1" x14ac:dyDescent="0.2">
      <c r="A753" s="21"/>
      <c r="B753" s="21"/>
      <c r="C753" s="21"/>
      <c r="D753" s="5"/>
      <c r="E753" s="5"/>
      <c r="F753" s="5"/>
      <c r="G753" s="5"/>
    </row>
    <row r="754" spans="1:7" ht="15" customHeight="1" x14ac:dyDescent="0.2">
      <c r="A754" s="21"/>
      <c r="B754" s="21"/>
      <c r="C754" s="21"/>
      <c r="D754" s="5"/>
      <c r="E754" s="5"/>
      <c r="F754" s="5"/>
      <c r="G754" s="5"/>
    </row>
    <row r="755" spans="1:7" ht="15" customHeight="1" x14ac:dyDescent="0.2">
      <c r="A755" s="21"/>
      <c r="B755" s="21"/>
      <c r="C755" s="21"/>
      <c r="D755" s="5"/>
      <c r="E755" s="5"/>
      <c r="F755" s="5"/>
      <c r="G755" s="5"/>
    </row>
    <row r="756" spans="1:7" ht="15" customHeight="1" x14ac:dyDescent="0.2">
      <c r="A756" s="21"/>
      <c r="B756" s="21"/>
      <c r="C756" s="21"/>
      <c r="D756" s="5"/>
      <c r="E756" s="5"/>
      <c r="F756" s="5"/>
      <c r="G756" s="5"/>
    </row>
    <row r="757" spans="1:7" ht="15" customHeight="1" x14ac:dyDescent="0.2">
      <c r="A757" s="21"/>
      <c r="B757" s="21"/>
      <c r="C757" s="21"/>
      <c r="D757" s="5"/>
      <c r="E757" s="5"/>
      <c r="F757" s="5"/>
      <c r="G757" s="5"/>
    </row>
    <row r="758" spans="1:7" ht="15" customHeight="1" x14ac:dyDescent="0.2">
      <c r="A758" s="21"/>
      <c r="B758" s="21"/>
      <c r="C758" s="21"/>
      <c r="D758" s="5"/>
      <c r="E758" s="5"/>
      <c r="F758" s="5"/>
      <c r="G758" s="5"/>
    </row>
    <row r="759" spans="1:7" ht="15" customHeight="1" x14ac:dyDescent="0.2">
      <c r="A759" s="21"/>
      <c r="B759" s="21"/>
      <c r="C759" s="21"/>
      <c r="D759" s="5"/>
      <c r="E759" s="5"/>
      <c r="F759" s="5"/>
      <c r="G759" s="5"/>
    </row>
    <row r="760" spans="1:7" ht="15" customHeight="1" x14ac:dyDescent="0.2">
      <c r="A760" s="21"/>
      <c r="B760" s="21"/>
      <c r="C760" s="21"/>
      <c r="D760" s="5"/>
      <c r="E760" s="5"/>
      <c r="F760" s="5"/>
      <c r="G760" s="5"/>
    </row>
    <row r="761" spans="1:7" ht="15" customHeight="1" x14ac:dyDescent="0.2">
      <c r="A761" s="21"/>
      <c r="B761" s="21"/>
      <c r="C761" s="21"/>
      <c r="D761" s="5"/>
      <c r="E761" s="5"/>
      <c r="F761" s="5"/>
      <c r="G761" s="5"/>
    </row>
    <row r="762" spans="1:7" ht="15" customHeight="1" x14ac:dyDescent="0.2">
      <c r="A762" s="21"/>
      <c r="B762" s="21"/>
      <c r="C762" s="21"/>
      <c r="D762" s="5"/>
      <c r="E762" s="5"/>
      <c r="F762" s="5"/>
      <c r="G762" s="5"/>
    </row>
    <row r="763" spans="1:7" ht="15" customHeight="1" x14ac:dyDescent="0.2">
      <c r="A763" s="21"/>
      <c r="B763" s="21"/>
      <c r="C763" s="21"/>
      <c r="D763" s="5"/>
      <c r="E763" s="5"/>
      <c r="F763" s="5"/>
      <c r="G763" s="5"/>
    </row>
    <row r="764" spans="1:7" ht="15" customHeight="1" x14ac:dyDescent="0.2">
      <c r="A764" s="21"/>
      <c r="B764" s="21"/>
      <c r="C764" s="21"/>
      <c r="D764" s="5"/>
      <c r="E764" s="5"/>
      <c r="F764" s="5"/>
      <c r="G764" s="5"/>
    </row>
    <row r="765" spans="1:7" ht="15" customHeight="1" x14ac:dyDescent="0.2">
      <c r="A765" s="21"/>
      <c r="B765" s="21"/>
      <c r="C765" s="21"/>
      <c r="D765" s="5"/>
      <c r="E765" s="5"/>
      <c r="F765" s="5"/>
      <c r="G765" s="5"/>
    </row>
    <row r="766" spans="1:7" ht="15" customHeight="1" x14ac:dyDescent="0.2">
      <c r="A766" s="21"/>
      <c r="B766" s="21"/>
      <c r="C766" s="21"/>
      <c r="D766" s="5"/>
      <c r="E766" s="5"/>
      <c r="F766" s="5"/>
      <c r="G766" s="5"/>
    </row>
    <row r="767" spans="1:7" ht="15" customHeight="1" x14ac:dyDescent="0.2">
      <c r="A767" s="21"/>
      <c r="B767" s="21"/>
      <c r="C767" s="21"/>
      <c r="D767" s="5"/>
      <c r="E767" s="5"/>
      <c r="F767" s="5"/>
      <c r="G767" s="5"/>
    </row>
    <row r="768" spans="1:7" ht="15" customHeight="1" x14ac:dyDescent="0.2">
      <c r="A768" s="21"/>
      <c r="B768" s="21"/>
      <c r="C768" s="21"/>
      <c r="D768" s="5"/>
      <c r="E768" s="5"/>
      <c r="F768" s="5"/>
      <c r="G768" s="5"/>
    </row>
    <row r="769" spans="1:7" ht="15" customHeight="1" x14ac:dyDescent="0.2">
      <c r="A769" s="21"/>
      <c r="B769" s="21"/>
      <c r="C769" s="21"/>
      <c r="D769" s="5"/>
      <c r="E769" s="5"/>
      <c r="F769" s="5"/>
      <c r="G769" s="5"/>
    </row>
    <row r="770" spans="1:7" ht="15" customHeight="1" x14ac:dyDescent="0.2">
      <c r="A770" s="21"/>
      <c r="B770" s="21"/>
      <c r="C770" s="21"/>
      <c r="D770" s="5"/>
      <c r="E770" s="5"/>
      <c r="F770" s="5"/>
      <c r="G770" s="5"/>
    </row>
    <row r="771" spans="1:7" ht="15" customHeight="1" x14ac:dyDescent="0.2">
      <c r="A771" s="21"/>
      <c r="B771" s="21"/>
      <c r="C771" s="21"/>
      <c r="D771" s="5"/>
      <c r="E771" s="5"/>
      <c r="F771" s="5"/>
      <c r="G771" s="5"/>
    </row>
    <row r="772" spans="1:7" ht="15" customHeight="1" x14ac:dyDescent="0.2">
      <c r="A772" s="21"/>
      <c r="B772" s="21"/>
      <c r="C772" s="21"/>
      <c r="D772" s="5"/>
      <c r="E772" s="5"/>
      <c r="F772" s="5"/>
      <c r="G772" s="5"/>
    </row>
    <row r="773" spans="1:7" ht="15" customHeight="1" x14ac:dyDescent="0.2">
      <c r="A773" s="21"/>
      <c r="B773" s="21"/>
      <c r="C773" s="21"/>
      <c r="D773" s="5"/>
      <c r="E773" s="5"/>
      <c r="F773" s="5"/>
      <c r="G773" s="5"/>
    </row>
    <row r="774" spans="1:7" ht="15" customHeight="1" x14ac:dyDescent="0.2">
      <c r="A774" s="21"/>
      <c r="B774" s="21"/>
      <c r="C774" s="21"/>
      <c r="D774" s="5"/>
      <c r="E774" s="5"/>
      <c r="F774" s="5"/>
      <c r="G774" s="5"/>
    </row>
    <row r="775" spans="1:7" ht="15" customHeight="1" x14ac:dyDescent="0.2">
      <c r="A775" s="21"/>
      <c r="B775" s="21"/>
      <c r="C775" s="21"/>
      <c r="D775" s="5"/>
      <c r="E775" s="5"/>
      <c r="F775" s="5"/>
      <c r="G775" s="5"/>
    </row>
    <row r="776" spans="1:7" ht="15" customHeight="1" x14ac:dyDescent="0.2">
      <c r="A776" s="21"/>
      <c r="B776" s="21"/>
      <c r="C776" s="21"/>
      <c r="D776" s="5"/>
      <c r="E776" s="5"/>
      <c r="F776" s="5"/>
      <c r="G776" s="5"/>
    </row>
    <row r="777" spans="1:7" ht="15" customHeight="1" x14ac:dyDescent="0.2">
      <c r="A777" s="21"/>
      <c r="B777" s="21"/>
      <c r="C777" s="21"/>
      <c r="D777" s="5"/>
      <c r="E777" s="5"/>
      <c r="F777" s="5"/>
      <c r="G777" s="5"/>
    </row>
    <row r="778" spans="1:7" ht="15" customHeight="1" x14ac:dyDescent="0.2">
      <c r="A778" s="21"/>
      <c r="B778" s="21"/>
      <c r="C778" s="21"/>
      <c r="D778" s="5"/>
      <c r="E778" s="5"/>
      <c r="F778" s="5"/>
      <c r="G778" s="5"/>
    </row>
    <row r="779" spans="1:7" ht="15" customHeight="1" x14ac:dyDescent="0.2">
      <c r="A779" s="21"/>
      <c r="B779" s="21"/>
      <c r="C779" s="21"/>
      <c r="D779" s="5"/>
      <c r="E779" s="5"/>
      <c r="F779" s="5"/>
      <c r="G779" s="5"/>
    </row>
    <row r="780" spans="1:7" ht="15" customHeight="1" x14ac:dyDescent="0.2">
      <c r="A780" s="21"/>
      <c r="B780" s="21"/>
      <c r="C780" s="21"/>
      <c r="D780" s="5"/>
      <c r="E780" s="5"/>
      <c r="F780" s="5"/>
      <c r="G780" s="5"/>
    </row>
    <row r="781" spans="1:7" ht="15" customHeight="1" x14ac:dyDescent="0.2">
      <c r="A781" s="21"/>
      <c r="B781" s="21"/>
      <c r="C781" s="21"/>
      <c r="D781" s="5"/>
      <c r="E781" s="5"/>
      <c r="F781" s="5"/>
      <c r="G781" s="5"/>
    </row>
    <row r="782" spans="1:7" ht="15" customHeight="1" x14ac:dyDescent="0.2">
      <c r="A782" s="21"/>
      <c r="B782" s="21"/>
      <c r="C782" s="21"/>
      <c r="D782" s="5"/>
      <c r="E782" s="5"/>
      <c r="F782" s="5"/>
      <c r="G782" s="5"/>
    </row>
    <row r="783" spans="1:7" ht="15" customHeight="1" x14ac:dyDescent="0.2">
      <c r="A783" s="21"/>
      <c r="B783" s="21"/>
      <c r="C783" s="21"/>
      <c r="D783" s="5"/>
      <c r="E783" s="5"/>
      <c r="F783" s="5"/>
      <c r="G783" s="5"/>
    </row>
    <row r="784" spans="1:7" ht="15" customHeight="1" x14ac:dyDescent="0.2">
      <c r="A784" s="21"/>
      <c r="B784" s="21"/>
      <c r="C784" s="21"/>
      <c r="D784" s="5"/>
      <c r="E784" s="5"/>
      <c r="F784" s="5"/>
      <c r="G784" s="5"/>
    </row>
    <row r="785" spans="1:7" ht="15" customHeight="1" x14ac:dyDescent="0.2">
      <c r="A785" s="21"/>
      <c r="B785" s="21"/>
      <c r="C785" s="21"/>
      <c r="D785" s="5"/>
      <c r="E785" s="5"/>
      <c r="F785" s="5"/>
      <c r="G785" s="5"/>
    </row>
    <row r="786" spans="1:7" ht="15" customHeight="1" x14ac:dyDescent="0.2">
      <c r="A786" s="21"/>
      <c r="B786" s="21"/>
      <c r="C786" s="21"/>
      <c r="D786" s="5"/>
      <c r="E786" s="5"/>
      <c r="F786" s="5"/>
      <c r="G786" s="5"/>
    </row>
    <row r="787" spans="1:7" ht="15" customHeight="1" x14ac:dyDescent="0.2">
      <c r="A787" s="21"/>
      <c r="B787" s="21"/>
      <c r="C787" s="21"/>
      <c r="D787" s="5"/>
      <c r="E787" s="5"/>
      <c r="F787" s="5"/>
      <c r="G787" s="5"/>
    </row>
    <row r="788" spans="1:7" ht="15" customHeight="1" x14ac:dyDescent="0.2">
      <c r="A788" s="21"/>
      <c r="B788" s="21"/>
      <c r="C788" s="21"/>
      <c r="D788" s="5"/>
      <c r="E788" s="5"/>
      <c r="F788" s="5"/>
      <c r="G788" s="5"/>
    </row>
    <row r="789" spans="1:7" ht="15" customHeight="1" x14ac:dyDescent="0.2">
      <c r="A789" s="21"/>
      <c r="B789" s="21"/>
      <c r="C789" s="21"/>
      <c r="D789" s="5"/>
      <c r="E789" s="5"/>
      <c r="F789" s="5"/>
      <c r="G789" s="5"/>
    </row>
    <row r="790" spans="1:7" ht="15" customHeight="1" x14ac:dyDescent="0.2">
      <c r="A790" s="21"/>
      <c r="B790" s="21"/>
      <c r="C790" s="21"/>
      <c r="D790" s="5"/>
      <c r="E790" s="5"/>
      <c r="F790" s="5"/>
      <c r="G790" s="5"/>
    </row>
    <row r="791" spans="1:7" ht="15" customHeight="1" x14ac:dyDescent="0.2">
      <c r="A791" s="21"/>
      <c r="B791" s="21"/>
      <c r="C791" s="21"/>
      <c r="D791" s="5"/>
      <c r="E791" s="5"/>
      <c r="F791" s="5"/>
      <c r="G791" s="5"/>
    </row>
    <row r="792" spans="1:7" ht="15" customHeight="1" x14ac:dyDescent="0.2">
      <c r="A792" s="21"/>
      <c r="B792" s="21"/>
      <c r="C792" s="21"/>
      <c r="D792" s="5"/>
      <c r="E792" s="5"/>
      <c r="F792" s="5"/>
      <c r="G792" s="5"/>
    </row>
    <row r="793" spans="1:7" ht="15" customHeight="1" x14ac:dyDescent="0.2">
      <c r="A793" s="21"/>
      <c r="B793" s="21"/>
      <c r="C793" s="21"/>
      <c r="D793" s="5"/>
      <c r="E793" s="5"/>
      <c r="F793" s="5"/>
      <c r="G793" s="5"/>
    </row>
    <row r="794" spans="1:7" ht="15" customHeight="1" x14ac:dyDescent="0.2">
      <c r="A794" s="21"/>
      <c r="B794" s="21"/>
      <c r="C794" s="21"/>
      <c r="D794" s="5"/>
      <c r="E794" s="5"/>
      <c r="F794" s="5"/>
      <c r="G794" s="5"/>
    </row>
    <row r="795" spans="1:7" ht="15" customHeight="1" x14ac:dyDescent="0.2">
      <c r="A795" s="21"/>
      <c r="B795" s="21"/>
      <c r="C795" s="21"/>
      <c r="D795" s="5"/>
      <c r="E795" s="5"/>
      <c r="F795" s="5"/>
      <c r="G795" s="5"/>
    </row>
    <row r="796" spans="1:7" ht="15" customHeight="1" x14ac:dyDescent="0.2">
      <c r="A796" s="21"/>
      <c r="B796" s="21"/>
      <c r="C796" s="21"/>
      <c r="D796" s="5"/>
      <c r="E796" s="5"/>
      <c r="F796" s="5"/>
      <c r="G796" s="5"/>
    </row>
    <row r="797" spans="1:7" ht="15" customHeight="1" x14ac:dyDescent="0.2">
      <c r="A797" s="21"/>
      <c r="B797" s="21"/>
      <c r="C797" s="21"/>
      <c r="D797" s="5"/>
      <c r="E797" s="5"/>
      <c r="F797" s="5"/>
      <c r="G797" s="5"/>
    </row>
    <row r="798" spans="1:7" ht="15" customHeight="1" x14ac:dyDescent="0.2">
      <c r="A798" s="21"/>
      <c r="B798" s="21"/>
      <c r="C798" s="21"/>
      <c r="D798" s="5"/>
      <c r="E798" s="5"/>
      <c r="F798" s="5"/>
      <c r="G798" s="5"/>
    </row>
    <row r="799" spans="1:7" ht="15" customHeight="1" x14ac:dyDescent="0.2">
      <c r="A799" s="21"/>
      <c r="B799" s="21"/>
      <c r="C799" s="21"/>
      <c r="D799" s="5"/>
      <c r="E799" s="5"/>
      <c r="F799" s="5"/>
      <c r="G799" s="5"/>
    </row>
    <row r="800" spans="1:7" ht="15" customHeight="1" x14ac:dyDescent="0.2">
      <c r="A800" s="21"/>
      <c r="B800" s="21"/>
      <c r="C800" s="21"/>
      <c r="D800" s="5"/>
      <c r="E800" s="5"/>
      <c r="F800" s="5"/>
      <c r="G800" s="5"/>
    </row>
    <row r="801" spans="1:7" ht="15" customHeight="1" x14ac:dyDescent="0.2">
      <c r="A801" s="21"/>
      <c r="B801" s="21"/>
      <c r="C801" s="21"/>
      <c r="D801" s="5"/>
      <c r="E801" s="5"/>
      <c r="F801" s="5"/>
      <c r="G801" s="5"/>
    </row>
    <row r="802" spans="1:7" ht="15" customHeight="1" x14ac:dyDescent="0.2">
      <c r="A802" s="21"/>
      <c r="B802" s="21"/>
      <c r="C802" s="21"/>
      <c r="D802" s="5"/>
      <c r="E802" s="5"/>
      <c r="F802" s="5"/>
      <c r="G802" s="5"/>
    </row>
    <row r="803" spans="1:7" ht="15" customHeight="1" x14ac:dyDescent="0.2">
      <c r="A803" s="21"/>
      <c r="B803" s="21"/>
      <c r="C803" s="21"/>
      <c r="D803" s="5"/>
      <c r="E803" s="5"/>
      <c r="F803" s="5"/>
      <c r="G803" s="5"/>
    </row>
    <row r="804" spans="1:7" ht="15" customHeight="1" x14ac:dyDescent="0.2">
      <c r="A804" s="21"/>
      <c r="B804" s="21"/>
      <c r="C804" s="21"/>
      <c r="D804" s="5"/>
      <c r="E804" s="5"/>
      <c r="F804" s="5"/>
      <c r="G804" s="5"/>
    </row>
    <row r="805" spans="1:7" ht="15" customHeight="1" x14ac:dyDescent="0.2">
      <c r="A805" s="21"/>
      <c r="B805" s="21"/>
      <c r="C805" s="21"/>
      <c r="D805" s="5"/>
      <c r="E805" s="5"/>
      <c r="F805" s="5"/>
      <c r="G805" s="5"/>
    </row>
    <row r="806" spans="1:7" ht="15" customHeight="1" x14ac:dyDescent="0.2">
      <c r="A806" s="21"/>
      <c r="B806" s="21"/>
      <c r="C806" s="21"/>
      <c r="D806" s="5"/>
      <c r="E806" s="5"/>
      <c r="F806" s="5"/>
      <c r="G806" s="5"/>
    </row>
    <row r="807" spans="1:7" ht="15" customHeight="1" x14ac:dyDescent="0.2">
      <c r="A807" s="21"/>
      <c r="B807" s="21"/>
      <c r="C807" s="21"/>
      <c r="D807" s="5"/>
      <c r="E807" s="5"/>
      <c r="F807" s="5"/>
      <c r="G807" s="5"/>
    </row>
    <row r="808" spans="1:7" ht="15" customHeight="1" x14ac:dyDescent="0.2">
      <c r="A808" s="21"/>
      <c r="B808" s="21"/>
      <c r="C808" s="21"/>
      <c r="D808" s="5"/>
      <c r="E808" s="5"/>
      <c r="F808" s="5"/>
      <c r="G808" s="5"/>
    </row>
    <row r="809" spans="1:7" ht="15" customHeight="1" x14ac:dyDescent="0.2">
      <c r="A809" s="21"/>
      <c r="B809" s="21"/>
      <c r="C809" s="21"/>
      <c r="D809" s="5"/>
      <c r="E809" s="5"/>
      <c r="F809" s="5"/>
      <c r="G809" s="5"/>
    </row>
    <row r="810" spans="1:7" ht="15" customHeight="1" x14ac:dyDescent="0.2">
      <c r="A810" s="21"/>
      <c r="B810" s="21"/>
      <c r="C810" s="21"/>
      <c r="D810" s="5"/>
      <c r="E810" s="5"/>
      <c r="F810" s="5"/>
      <c r="G810" s="5"/>
    </row>
    <row r="811" spans="1:7" ht="15" customHeight="1" x14ac:dyDescent="0.2">
      <c r="A811" s="21"/>
      <c r="B811" s="21"/>
      <c r="C811" s="21"/>
      <c r="D811" s="5"/>
      <c r="E811" s="5"/>
      <c r="F811" s="5"/>
      <c r="G811" s="5"/>
    </row>
    <row r="812" spans="1:7" ht="15" customHeight="1" x14ac:dyDescent="0.2">
      <c r="A812" s="21"/>
      <c r="B812" s="21"/>
      <c r="C812" s="21"/>
      <c r="D812" s="5"/>
      <c r="E812" s="5"/>
      <c r="F812" s="5"/>
      <c r="G812" s="5"/>
    </row>
    <row r="813" spans="1:7" ht="15" customHeight="1" x14ac:dyDescent="0.2">
      <c r="A813" s="21"/>
      <c r="B813" s="21"/>
      <c r="C813" s="21"/>
      <c r="D813" s="5"/>
      <c r="E813" s="5"/>
      <c r="F813" s="5"/>
      <c r="G813" s="5"/>
    </row>
    <row r="814" spans="1:7" ht="15" customHeight="1" x14ac:dyDescent="0.2">
      <c r="A814" s="21"/>
      <c r="B814" s="21"/>
      <c r="C814" s="21"/>
      <c r="D814" s="5"/>
      <c r="E814" s="5"/>
      <c r="F814" s="5"/>
      <c r="G814" s="5"/>
    </row>
    <row r="815" spans="1:7" ht="15" customHeight="1" x14ac:dyDescent="0.2">
      <c r="A815" s="21"/>
      <c r="B815" s="21"/>
      <c r="C815" s="21"/>
      <c r="D815" s="5"/>
      <c r="E815" s="5"/>
      <c r="F815" s="5"/>
      <c r="G815" s="5"/>
    </row>
    <row r="816" spans="1:7" ht="15" customHeight="1" x14ac:dyDescent="0.2">
      <c r="A816" s="21"/>
      <c r="B816" s="21"/>
      <c r="C816" s="21"/>
      <c r="D816" s="5"/>
      <c r="E816" s="5"/>
      <c r="F816" s="5"/>
      <c r="G816" s="5"/>
    </row>
    <row r="817" spans="1:7" ht="15" customHeight="1" x14ac:dyDescent="0.2">
      <c r="A817" s="21"/>
      <c r="B817" s="21"/>
      <c r="C817" s="21"/>
      <c r="D817" s="5"/>
      <c r="E817" s="5"/>
      <c r="F817" s="5"/>
      <c r="G817" s="5"/>
    </row>
    <row r="818" spans="1:7" ht="15" customHeight="1" x14ac:dyDescent="0.2">
      <c r="A818" s="21"/>
      <c r="B818" s="21"/>
      <c r="C818" s="21"/>
      <c r="D818" s="5"/>
      <c r="E818" s="5"/>
      <c r="F818" s="5"/>
      <c r="G818" s="5"/>
    </row>
    <row r="819" spans="1:7" ht="15" customHeight="1" x14ac:dyDescent="0.2">
      <c r="A819" s="21"/>
      <c r="B819" s="21"/>
      <c r="C819" s="21"/>
      <c r="D819" s="5"/>
      <c r="E819" s="5"/>
      <c r="F819" s="5"/>
      <c r="G819" s="5"/>
    </row>
    <row r="820" spans="1:7" ht="15" customHeight="1" x14ac:dyDescent="0.2">
      <c r="A820" s="21"/>
      <c r="B820" s="21"/>
      <c r="C820" s="21"/>
      <c r="D820" s="5"/>
      <c r="E820" s="5"/>
      <c r="F820" s="5"/>
      <c r="G820" s="5"/>
    </row>
    <row r="821" spans="1:7" ht="15" customHeight="1" x14ac:dyDescent="0.2">
      <c r="A821" s="21"/>
      <c r="B821" s="21"/>
      <c r="C821" s="21"/>
      <c r="D821" s="5"/>
      <c r="E821" s="5"/>
      <c r="F821" s="5"/>
      <c r="G821" s="5"/>
    </row>
    <row r="822" spans="1:7" ht="15" customHeight="1" x14ac:dyDescent="0.2">
      <c r="A822" s="21"/>
      <c r="B822" s="21"/>
      <c r="C822" s="21"/>
      <c r="D822" s="5"/>
      <c r="E822" s="5"/>
      <c r="F822" s="5"/>
      <c r="G822" s="5"/>
    </row>
    <row r="823" spans="1:7" ht="15" customHeight="1" x14ac:dyDescent="0.2">
      <c r="A823" s="21"/>
      <c r="B823" s="21"/>
      <c r="C823" s="21"/>
      <c r="D823" s="5"/>
      <c r="E823" s="5"/>
      <c r="F823" s="5"/>
      <c r="G823" s="5"/>
    </row>
    <row r="824" spans="1:7" ht="15" customHeight="1" x14ac:dyDescent="0.2">
      <c r="A824" s="21"/>
      <c r="B824" s="21"/>
      <c r="C824" s="21"/>
      <c r="D824" s="5"/>
      <c r="E824" s="5"/>
      <c r="F824" s="5"/>
      <c r="G824" s="5"/>
    </row>
    <row r="825" spans="1:7" ht="15" customHeight="1" x14ac:dyDescent="0.2">
      <c r="A825" s="21"/>
      <c r="B825" s="21"/>
      <c r="C825" s="21"/>
      <c r="D825" s="5"/>
      <c r="E825" s="5"/>
      <c r="F825" s="5"/>
      <c r="G825" s="5"/>
    </row>
    <row r="826" spans="1:7" ht="15" customHeight="1" x14ac:dyDescent="0.2">
      <c r="A826" s="21"/>
      <c r="B826" s="21"/>
      <c r="C826" s="21"/>
      <c r="D826" s="5"/>
      <c r="E826" s="5"/>
      <c r="F826" s="5"/>
      <c r="G826" s="5"/>
    </row>
    <row r="827" spans="1:7" ht="15" customHeight="1" x14ac:dyDescent="0.2">
      <c r="A827" s="21"/>
      <c r="B827" s="21"/>
      <c r="C827" s="21"/>
      <c r="D827" s="5"/>
      <c r="E827" s="5"/>
      <c r="F827" s="5"/>
      <c r="G827" s="5"/>
    </row>
    <row r="828" spans="1:7" ht="15" customHeight="1" x14ac:dyDescent="0.2">
      <c r="A828" s="21"/>
      <c r="B828" s="21"/>
      <c r="C828" s="21"/>
      <c r="D828" s="5"/>
      <c r="E828" s="5"/>
      <c r="F828" s="5"/>
      <c r="G828" s="5"/>
    </row>
    <row r="829" spans="1:7" ht="15" customHeight="1" x14ac:dyDescent="0.2">
      <c r="A829" s="21"/>
      <c r="B829" s="21"/>
      <c r="C829" s="21"/>
      <c r="D829" s="5"/>
      <c r="E829" s="5"/>
      <c r="F829" s="5"/>
      <c r="G829" s="5"/>
    </row>
    <row r="830" spans="1:7" ht="15" customHeight="1" x14ac:dyDescent="0.2">
      <c r="A830" s="21"/>
      <c r="B830" s="21"/>
      <c r="C830" s="21"/>
      <c r="D830" s="5"/>
      <c r="E830" s="5"/>
      <c r="F830" s="5"/>
      <c r="G830" s="5"/>
    </row>
    <row r="831" spans="1:7" ht="15" customHeight="1" x14ac:dyDescent="0.2">
      <c r="A831" s="21"/>
      <c r="B831" s="21"/>
      <c r="C831" s="21"/>
      <c r="D831" s="5"/>
      <c r="E831" s="5"/>
      <c r="F831" s="5"/>
      <c r="G831" s="5"/>
    </row>
    <row r="832" spans="1:7" ht="15" customHeight="1" x14ac:dyDescent="0.2">
      <c r="A832" s="21"/>
      <c r="B832" s="21"/>
      <c r="C832" s="21"/>
      <c r="D832" s="5"/>
      <c r="E832" s="5"/>
      <c r="F832" s="5"/>
      <c r="G832" s="5"/>
    </row>
    <row r="833" spans="1:7" ht="15" customHeight="1" x14ac:dyDescent="0.2">
      <c r="A833" s="21"/>
      <c r="B833" s="21"/>
      <c r="C833" s="21"/>
      <c r="D833" s="5"/>
      <c r="E833" s="5"/>
      <c r="F833" s="5"/>
      <c r="G833" s="5"/>
    </row>
    <row r="834" spans="1:7" ht="15" customHeight="1" x14ac:dyDescent="0.2">
      <c r="A834" s="21"/>
      <c r="B834" s="21"/>
      <c r="C834" s="21"/>
      <c r="D834" s="5"/>
      <c r="E834" s="5"/>
      <c r="F834" s="5"/>
      <c r="G834" s="5"/>
    </row>
    <row r="835" spans="1:7" ht="15" customHeight="1" x14ac:dyDescent="0.2">
      <c r="A835" s="21"/>
      <c r="B835" s="21"/>
      <c r="C835" s="21"/>
      <c r="D835" s="5"/>
      <c r="E835" s="5"/>
      <c r="F835" s="5"/>
      <c r="G835" s="5"/>
    </row>
    <row r="836" spans="1:7" ht="15" customHeight="1" x14ac:dyDescent="0.2">
      <c r="A836" s="21"/>
      <c r="B836" s="21"/>
      <c r="C836" s="21"/>
      <c r="D836" s="5"/>
      <c r="E836" s="5"/>
      <c r="F836" s="5"/>
      <c r="G836" s="5"/>
    </row>
    <row r="837" spans="1:7" ht="15" customHeight="1" x14ac:dyDescent="0.2">
      <c r="A837" s="21"/>
      <c r="B837" s="21"/>
      <c r="C837" s="21"/>
      <c r="D837" s="5"/>
      <c r="E837" s="5"/>
      <c r="F837" s="5"/>
      <c r="G837" s="5"/>
    </row>
    <row r="838" spans="1:7" ht="15" customHeight="1" x14ac:dyDescent="0.2">
      <c r="A838" s="21"/>
      <c r="B838" s="21"/>
      <c r="C838" s="21"/>
      <c r="D838" s="5"/>
      <c r="E838" s="5"/>
      <c r="F838" s="5"/>
      <c r="G838" s="5"/>
    </row>
    <row r="839" spans="1:7" ht="15" customHeight="1" x14ac:dyDescent="0.2">
      <c r="A839" s="21"/>
      <c r="B839" s="21"/>
      <c r="C839" s="21"/>
      <c r="D839" s="5"/>
      <c r="E839" s="5"/>
      <c r="F839" s="5"/>
      <c r="G839" s="5"/>
    </row>
    <row r="840" spans="1:7" ht="15" customHeight="1" x14ac:dyDescent="0.2">
      <c r="A840" s="21"/>
      <c r="B840" s="21"/>
      <c r="C840" s="21"/>
      <c r="D840" s="5"/>
      <c r="E840" s="5"/>
      <c r="F840" s="5"/>
      <c r="G840" s="5"/>
    </row>
    <row r="841" spans="1:7" ht="15" customHeight="1" x14ac:dyDescent="0.2">
      <c r="A841" s="21"/>
      <c r="B841" s="21"/>
      <c r="C841" s="21"/>
      <c r="D841" s="5"/>
      <c r="E841" s="5"/>
      <c r="F841" s="5"/>
      <c r="G841" s="5"/>
    </row>
    <row r="842" spans="1:7" ht="15" customHeight="1" x14ac:dyDescent="0.2">
      <c r="A842" s="21"/>
      <c r="B842" s="21"/>
      <c r="C842" s="21"/>
      <c r="D842" s="5"/>
      <c r="E842" s="5"/>
      <c r="F842" s="5"/>
      <c r="G842" s="5"/>
    </row>
    <row r="843" spans="1:7" ht="15" customHeight="1" x14ac:dyDescent="0.2">
      <c r="A843" s="21"/>
      <c r="B843" s="21"/>
      <c r="C843" s="21"/>
      <c r="D843" s="5"/>
      <c r="E843" s="5"/>
      <c r="F843" s="5"/>
      <c r="G843" s="5"/>
    </row>
    <row r="844" spans="1:7" ht="15" customHeight="1" x14ac:dyDescent="0.2">
      <c r="A844" s="21"/>
      <c r="B844" s="21"/>
      <c r="C844" s="21"/>
      <c r="D844" s="5"/>
      <c r="E844" s="5"/>
      <c r="F844" s="5"/>
      <c r="G844" s="5"/>
    </row>
    <row r="845" spans="1:7" ht="15" customHeight="1" x14ac:dyDescent="0.2">
      <c r="A845" s="21"/>
      <c r="B845" s="21"/>
      <c r="C845" s="21"/>
      <c r="D845" s="5"/>
      <c r="E845" s="5"/>
      <c r="F845" s="5"/>
      <c r="G845" s="5"/>
    </row>
    <row r="846" spans="1:7" ht="15" customHeight="1" x14ac:dyDescent="0.2">
      <c r="A846" s="21"/>
      <c r="B846" s="21"/>
      <c r="C846" s="21"/>
      <c r="D846" s="5"/>
      <c r="E846" s="5"/>
      <c r="F846" s="5"/>
      <c r="G846" s="5"/>
    </row>
    <row r="847" spans="1:7" ht="15" customHeight="1" x14ac:dyDescent="0.2">
      <c r="A847" s="21"/>
      <c r="B847" s="21"/>
      <c r="C847" s="21"/>
      <c r="D847" s="5"/>
      <c r="E847" s="5"/>
      <c r="F847" s="5"/>
      <c r="G847" s="5"/>
    </row>
    <row r="848" spans="1:7" ht="15" customHeight="1" x14ac:dyDescent="0.2">
      <c r="A848" s="21"/>
      <c r="B848" s="21"/>
      <c r="C848" s="21"/>
      <c r="D848" s="5"/>
      <c r="E848" s="5"/>
      <c r="F848" s="5"/>
      <c r="G848" s="5"/>
    </row>
    <row r="849" spans="1:7" ht="15" customHeight="1" x14ac:dyDescent="0.2">
      <c r="A849" s="21"/>
      <c r="B849" s="21"/>
      <c r="C849" s="21"/>
      <c r="D849" s="5"/>
      <c r="E849" s="5"/>
      <c r="F849" s="5"/>
      <c r="G849" s="5"/>
    </row>
    <row r="850" spans="1:7" ht="15" customHeight="1" x14ac:dyDescent="0.2">
      <c r="A850" s="21"/>
      <c r="B850" s="21"/>
      <c r="C850" s="21"/>
      <c r="D850" s="5"/>
      <c r="E850" s="5"/>
      <c r="F850" s="5"/>
      <c r="G850" s="5"/>
    </row>
    <row r="851" spans="1:7" ht="15" customHeight="1" x14ac:dyDescent="0.2">
      <c r="A851" s="21"/>
      <c r="B851" s="21"/>
      <c r="C851" s="21"/>
      <c r="D851" s="5"/>
      <c r="E851" s="5"/>
      <c r="F851" s="5"/>
      <c r="G851" s="5"/>
    </row>
    <row r="852" spans="1:7" ht="15" customHeight="1" x14ac:dyDescent="0.2">
      <c r="A852" s="21"/>
      <c r="B852" s="21"/>
      <c r="C852" s="21"/>
      <c r="D852" s="5"/>
      <c r="E852" s="5"/>
      <c r="F852" s="5"/>
      <c r="G852" s="5"/>
    </row>
    <row r="853" spans="1:7" ht="15" customHeight="1" x14ac:dyDescent="0.2">
      <c r="A853" s="21"/>
      <c r="B853" s="21"/>
      <c r="C853" s="21"/>
      <c r="D853" s="5"/>
      <c r="E853" s="5"/>
      <c r="F853" s="5"/>
      <c r="G853" s="5"/>
    </row>
    <row r="854" spans="1:7" ht="15" customHeight="1" x14ac:dyDescent="0.2">
      <c r="A854" s="21"/>
      <c r="B854" s="21"/>
      <c r="C854" s="21"/>
      <c r="D854" s="5"/>
      <c r="E854" s="5"/>
      <c r="F854" s="5"/>
      <c r="G854" s="5"/>
    </row>
    <row r="855" spans="1:7" ht="15" customHeight="1" x14ac:dyDescent="0.2">
      <c r="A855" s="21"/>
      <c r="B855" s="21"/>
      <c r="C855" s="21"/>
      <c r="D855" s="5"/>
      <c r="E855" s="5"/>
      <c r="F855" s="5"/>
      <c r="G855" s="5"/>
    </row>
    <row r="856" spans="1:7" ht="15" customHeight="1" x14ac:dyDescent="0.2">
      <c r="A856" s="21"/>
      <c r="B856" s="21"/>
      <c r="C856" s="21"/>
      <c r="D856" s="5"/>
      <c r="E856" s="5"/>
      <c r="F856" s="5"/>
      <c r="G856" s="5"/>
    </row>
    <row r="857" spans="1:7" ht="15" customHeight="1" x14ac:dyDescent="0.2">
      <c r="A857" s="21"/>
      <c r="B857" s="21"/>
      <c r="C857" s="21"/>
      <c r="D857" s="5"/>
      <c r="E857" s="5"/>
      <c r="F857" s="5"/>
      <c r="G857" s="5"/>
    </row>
    <row r="858" spans="1:7" ht="15" customHeight="1" x14ac:dyDescent="0.2">
      <c r="A858" s="21"/>
      <c r="B858" s="21"/>
      <c r="C858" s="21"/>
      <c r="D858" s="5"/>
      <c r="E858" s="5"/>
      <c r="F858" s="5"/>
      <c r="G858" s="5"/>
    </row>
    <row r="859" spans="1:7" ht="15" customHeight="1" x14ac:dyDescent="0.2">
      <c r="A859" s="21"/>
      <c r="B859" s="21"/>
      <c r="C859" s="21"/>
      <c r="D859" s="5"/>
      <c r="E859" s="5"/>
      <c r="F859" s="5"/>
      <c r="G859" s="5"/>
    </row>
    <row r="860" spans="1:7" ht="15" customHeight="1" x14ac:dyDescent="0.2">
      <c r="A860" s="21"/>
      <c r="B860" s="21"/>
      <c r="C860" s="21"/>
      <c r="D860" s="5"/>
      <c r="E860" s="5"/>
      <c r="F860" s="5"/>
      <c r="G860" s="5"/>
    </row>
    <row r="861" spans="1:7" ht="15" customHeight="1" x14ac:dyDescent="0.2">
      <c r="A861" s="21"/>
      <c r="B861" s="21"/>
      <c r="C861" s="21"/>
      <c r="D861" s="5"/>
      <c r="E861" s="5"/>
      <c r="F861" s="5"/>
      <c r="G861" s="5"/>
    </row>
    <row r="862" spans="1:7" ht="15" customHeight="1" x14ac:dyDescent="0.2">
      <c r="A862" s="21"/>
      <c r="B862" s="21"/>
      <c r="C862" s="21"/>
      <c r="D862" s="5"/>
      <c r="E862" s="5"/>
      <c r="F862" s="5"/>
      <c r="G862" s="5"/>
    </row>
    <row r="863" spans="1:7" ht="15" customHeight="1" x14ac:dyDescent="0.2">
      <c r="A863" s="21"/>
      <c r="B863" s="21"/>
      <c r="C863" s="21"/>
      <c r="D863" s="5"/>
      <c r="E863" s="5"/>
      <c r="F863" s="5"/>
      <c r="G863" s="5"/>
    </row>
    <row r="864" spans="1:7" ht="15" customHeight="1" x14ac:dyDescent="0.2">
      <c r="A864" s="21"/>
      <c r="B864" s="21"/>
      <c r="C864" s="21"/>
      <c r="D864" s="5"/>
      <c r="E864" s="5"/>
      <c r="F864" s="5"/>
      <c r="G864" s="5"/>
    </row>
    <row r="865" spans="1:7" ht="15" customHeight="1" x14ac:dyDescent="0.2">
      <c r="A865" s="21"/>
      <c r="B865" s="21"/>
      <c r="C865" s="21"/>
      <c r="D865" s="5"/>
      <c r="E865" s="5"/>
      <c r="F865" s="5"/>
      <c r="G865" s="5"/>
    </row>
    <row r="866" spans="1:7" ht="15" customHeight="1" x14ac:dyDescent="0.2">
      <c r="A866" s="21"/>
      <c r="B866" s="21"/>
      <c r="C866" s="21"/>
      <c r="D866" s="5"/>
      <c r="E866" s="5"/>
      <c r="F866" s="5"/>
      <c r="G866" s="5"/>
    </row>
    <row r="867" spans="1:7" ht="15" customHeight="1" x14ac:dyDescent="0.2">
      <c r="A867" s="21"/>
      <c r="B867" s="21"/>
      <c r="C867" s="21"/>
      <c r="D867" s="5"/>
      <c r="E867" s="5"/>
      <c r="F867" s="5"/>
      <c r="G867" s="5"/>
    </row>
    <row r="868" spans="1:7" ht="15" customHeight="1" x14ac:dyDescent="0.2">
      <c r="A868" s="21"/>
      <c r="B868" s="21"/>
      <c r="C868" s="21"/>
      <c r="D868" s="5"/>
      <c r="E868" s="5"/>
      <c r="F868" s="5"/>
      <c r="G868" s="5"/>
    </row>
    <row r="869" spans="1:7" ht="15" customHeight="1" x14ac:dyDescent="0.2">
      <c r="A869" s="21"/>
      <c r="B869" s="21"/>
      <c r="C869" s="21"/>
      <c r="D869" s="5"/>
      <c r="E869" s="5"/>
      <c r="F869" s="5"/>
      <c r="G869" s="5"/>
    </row>
    <row r="870" spans="1:7" ht="15" customHeight="1" x14ac:dyDescent="0.2">
      <c r="A870" s="21"/>
      <c r="B870" s="21"/>
      <c r="C870" s="21"/>
      <c r="D870" s="5"/>
      <c r="E870" s="5"/>
      <c r="F870" s="5"/>
      <c r="G870" s="5"/>
    </row>
    <row r="871" spans="1:7" ht="15" customHeight="1" x14ac:dyDescent="0.2">
      <c r="A871" s="21"/>
      <c r="B871" s="21"/>
      <c r="C871" s="21"/>
      <c r="D871" s="5"/>
      <c r="E871" s="5"/>
      <c r="F871" s="5"/>
      <c r="G871" s="5"/>
    </row>
    <row r="872" spans="1:7" ht="15" customHeight="1" x14ac:dyDescent="0.2">
      <c r="A872" s="21"/>
      <c r="B872" s="21"/>
      <c r="C872" s="21"/>
      <c r="D872" s="5"/>
      <c r="E872" s="5"/>
      <c r="F872" s="5"/>
      <c r="G872" s="5"/>
    </row>
    <row r="873" spans="1:7" ht="15" customHeight="1" x14ac:dyDescent="0.2">
      <c r="A873" s="21"/>
      <c r="B873" s="21"/>
      <c r="C873" s="21"/>
      <c r="D873" s="5"/>
      <c r="E873" s="5"/>
      <c r="F873" s="5"/>
      <c r="G873" s="5"/>
    </row>
    <row r="874" spans="1:7" ht="15" customHeight="1" x14ac:dyDescent="0.2">
      <c r="A874" s="21"/>
      <c r="B874" s="21"/>
      <c r="C874" s="21"/>
      <c r="D874" s="5"/>
      <c r="E874" s="5"/>
      <c r="F874" s="5"/>
      <c r="G874" s="5"/>
    </row>
    <row r="875" spans="1:7" ht="15" customHeight="1" x14ac:dyDescent="0.2">
      <c r="A875" s="21"/>
      <c r="B875" s="21"/>
      <c r="C875" s="21"/>
      <c r="D875" s="5"/>
      <c r="E875" s="5"/>
      <c r="F875" s="5"/>
      <c r="G875" s="5"/>
    </row>
    <row r="876" spans="1:7" ht="15" customHeight="1" x14ac:dyDescent="0.2">
      <c r="A876" s="21"/>
      <c r="B876" s="21"/>
      <c r="C876" s="21"/>
      <c r="D876" s="5"/>
      <c r="E876" s="5"/>
      <c r="F876" s="5"/>
      <c r="G876" s="5"/>
    </row>
    <row r="877" spans="1:7" ht="15" customHeight="1" x14ac:dyDescent="0.2">
      <c r="A877" s="21"/>
      <c r="B877" s="21"/>
      <c r="C877" s="21"/>
      <c r="D877" s="5"/>
      <c r="E877" s="5"/>
      <c r="F877" s="5"/>
      <c r="G877" s="5"/>
    </row>
    <row r="878" spans="1:7" ht="15" customHeight="1" x14ac:dyDescent="0.2">
      <c r="A878" s="21"/>
      <c r="B878" s="21"/>
      <c r="C878" s="21"/>
      <c r="D878" s="5"/>
      <c r="E878" s="5"/>
      <c r="F878" s="5"/>
      <c r="G878" s="5"/>
    </row>
    <row r="879" spans="1:7" ht="15" customHeight="1" x14ac:dyDescent="0.2">
      <c r="A879" s="21"/>
      <c r="B879" s="21"/>
      <c r="C879" s="21"/>
      <c r="D879" s="5"/>
      <c r="E879" s="5"/>
      <c r="F879" s="5"/>
      <c r="G879" s="5"/>
    </row>
    <row r="880" spans="1:7" ht="15" customHeight="1" x14ac:dyDescent="0.2">
      <c r="A880" s="21"/>
      <c r="B880" s="21"/>
      <c r="C880" s="21"/>
      <c r="D880" s="5"/>
      <c r="E880" s="5"/>
      <c r="F880" s="5"/>
      <c r="G880" s="5"/>
    </row>
    <row r="881" spans="1:7" ht="15" customHeight="1" x14ac:dyDescent="0.2">
      <c r="A881" s="21"/>
      <c r="B881" s="21"/>
      <c r="C881" s="21"/>
      <c r="D881" s="5"/>
      <c r="E881" s="5"/>
      <c r="F881" s="5"/>
      <c r="G881" s="5"/>
    </row>
    <row r="882" spans="1:7" ht="15" customHeight="1" x14ac:dyDescent="0.2">
      <c r="A882" s="21"/>
      <c r="B882" s="21"/>
      <c r="C882" s="21"/>
      <c r="D882" s="5"/>
      <c r="E882" s="5"/>
      <c r="F882" s="5"/>
      <c r="G882" s="5"/>
    </row>
    <row r="883" spans="1:7" ht="15" customHeight="1" x14ac:dyDescent="0.2">
      <c r="A883" s="21"/>
      <c r="B883" s="21"/>
      <c r="C883" s="21"/>
      <c r="D883" s="5"/>
      <c r="E883" s="5"/>
      <c r="F883" s="5"/>
      <c r="G883" s="5"/>
    </row>
    <row r="884" spans="1:7" ht="15" customHeight="1" x14ac:dyDescent="0.2">
      <c r="A884" s="21"/>
      <c r="B884" s="21"/>
      <c r="C884" s="21"/>
      <c r="D884" s="5"/>
      <c r="E884" s="5"/>
      <c r="F884" s="5"/>
      <c r="G884" s="5"/>
    </row>
    <row r="885" spans="1:7" ht="15" customHeight="1" x14ac:dyDescent="0.2">
      <c r="A885" s="21"/>
      <c r="B885" s="21"/>
      <c r="C885" s="21"/>
      <c r="D885" s="5"/>
      <c r="E885" s="5"/>
      <c r="F885" s="5"/>
      <c r="G885" s="5"/>
    </row>
    <row r="886" spans="1:7" ht="15" customHeight="1" x14ac:dyDescent="0.2">
      <c r="A886" s="21"/>
      <c r="B886" s="21"/>
      <c r="C886" s="21"/>
      <c r="D886" s="5"/>
      <c r="E886" s="5"/>
      <c r="F886" s="5"/>
      <c r="G886" s="5"/>
    </row>
    <row r="887" spans="1:7" ht="15" customHeight="1" x14ac:dyDescent="0.2">
      <c r="A887" s="21"/>
      <c r="B887" s="21"/>
      <c r="C887" s="21"/>
      <c r="D887" s="5"/>
      <c r="E887" s="5"/>
      <c r="F887" s="5"/>
      <c r="G887" s="5"/>
    </row>
    <row r="888" spans="1:7" ht="15" customHeight="1" x14ac:dyDescent="0.2">
      <c r="A888" s="21"/>
      <c r="B888" s="21"/>
      <c r="C888" s="21"/>
      <c r="D888" s="5"/>
      <c r="E888" s="5"/>
      <c r="F888" s="5"/>
      <c r="G888" s="5"/>
    </row>
    <row r="889" spans="1:7" ht="15" customHeight="1" x14ac:dyDescent="0.2">
      <c r="A889" s="21"/>
      <c r="B889" s="21"/>
      <c r="C889" s="21"/>
      <c r="D889" s="5"/>
      <c r="E889" s="5"/>
      <c r="F889" s="5"/>
      <c r="G889" s="5"/>
    </row>
    <row r="890" spans="1:7" ht="15" customHeight="1" x14ac:dyDescent="0.2">
      <c r="A890" s="21"/>
      <c r="B890" s="21"/>
      <c r="C890" s="21"/>
      <c r="D890" s="5"/>
      <c r="E890" s="5"/>
      <c r="F890" s="5"/>
      <c r="G890" s="5"/>
    </row>
    <row r="891" spans="1:7" ht="15" customHeight="1" x14ac:dyDescent="0.2">
      <c r="A891" s="21"/>
      <c r="B891" s="21"/>
      <c r="C891" s="21"/>
      <c r="D891" s="5"/>
      <c r="E891" s="5"/>
      <c r="F891" s="5"/>
      <c r="G891" s="5"/>
    </row>
    <row r="892" spans="1:7" ht="15" customHeight="1" x14ac:dyDescent="0.2">
      <c r="A892" s="21"/>
      <c r="B892" s="21"/>
      <c r="C892" s="21"/>
      <c r="D892" s="5"/>
      <c r="E892" s="5"/>
      <c r="F892" s="5"/>
      <c r="G892" s="5"/>
    </row>
    <row r="893" spans="1:7" ht="15" customHeight="1" x14ac:dyDescent="0.2">
      <c r="A893" s="21"/>
      <c r="B893" s="21"/>
      <c r="C893" s="21"/>
      <c r="D893" s="5"/>
      <c r="E893" s="5"/>
      <c r="F893" s="5"/>
      <c r="G893" s="5"/>
    </row>
    <row r="894" spans="1:7" ht="15" customHeight="1" x14ac:dyDescent="0.2">
      <c r="A894" s="21"/>
      <c r="B894" s="21"/>
      <c r="C894" s="21"/>
      <c r="D894" s="5"/>
      <c r="E894" s="5"/>
      <c r="F894" s="5"/>
      <c r="G894" s="5"/>
    </row>
    <row r="895" spans="1:7" ht="15" customHeight="1" x14ac:dyDescent="0.2">
      <c r="A895" s="21"/>
      <c r="B895" s="21"/>
      <c r="C895" s="21"/>
      <c r="D895" s="5"/>
      <c r="E895" s="5"/>
      <c r="F895" s="5"/>
      <c r="G895" s="5"/>
    </row>
    <row r="896" spans="1:7" ht="15" customHeight="1" x14ac:dyDescent="0.2">
      <c r="A896" s="21"/>
      <c r="B896" s="21"/>
      <c r="C896" s="21"/>
      <c r="D896" s="5"/>
      <c r="E896" s="5"/>
      <c r="F896" s="5"/>
      <c r="G896" s="5"/>
    </row>
    <row r="897" spans="1:7" ht="15" customHeight="1" x14ac:dyDescent="0.2">
      <c r="A897" s="21"/>
      <c r="B897" s="21"/>
      <c r="C897" s="21"/>
      <c r="D897" s="5"/>
      <c r="E897" s="5"/>
      <c r="F897" s="5"/>
      <c r="G897" s="5"/>
    </row>
    <row r="898" spans="1:7" ht="15" customHeight="1" x14ac:dyDescent="0.2">
      <c r="A898" s="21"/>
      <c r="B898" s="21"/>
      <c r="C898" s="21"/>
      <c r="D898" s="5"/>
      <c r="E898" s="5"/>
      <c r="F898" s="5"/>
      <c r="G898" s="5"/>
    </row>
    <row r="899" spans="1:7" ht="15" customHeight="1" x14ac:dyDescent="0.2">
      <c r="A899" s="21"/>
      <c r="B899" s="21"/>
      <c r="C899" s="21"/>
      <c r="D899" s="5"/>
      <c r="E899" s="5"/>
      <c r="F899" s="5"/>
      <c r="G899" s="5"/>
    </row>
    <row r="900" spans="1:7" ht="15" customHeight="1" x14ac:dyDescent="0.2">
      <c r="A900" s="21"/>
      <c r="B900" s="21"/>
      <c r="C900" s="21"/>
      <c r="D900" s="5"/>
      <c r="E900" s="5"/>
      <c r="F900" s="5"/>
      <c r="G900" s="5"/>
    </row>
    <row r="901" spans="1:7" ht="15" customHeight="1" x14ac:dyDescent="0.2">
      <c r="A901" s="21"/>
      <c r="B901" s="21"/>
      <c r="C901" s="21"/>
      <c r="D901" s="5"/>
      <c r="E901" s="5"/>
      <c r="F901" s="5"/>
      <c r="G901" s="5"/>
    </row>
    <row r="902" spans="1:7" ht="15" customHeight="1" x14ac:dyDescent="0.2">
      <c r="A902" s="21"/>
      <c r="B902" s="21"/>
      <c r="C902" s="21"/>
      <c r="D902" s="5"/>
      <c r="E902" s="5"/>
      <c r="F902" s="5"/>
      <c r="G902" s="5"/>
    </row>
    <row r="903" spans="1:7" ht="15" customHeight="1" x14ac:dyDescent="0.2">
      <c r="A903" s="21"/>
      <c r="B903" s="21"/>
      <c r="C903" s="21"/>
      <c r="D903" s="5"/>
      <c r="E903" s="5"/>
      <c r="F903" s="5"/>
      <c r="G903" s="5"/>
    </row>
    <row r="904" spans="1:7" ht="15" customHeight="1" x14ac:dyDescent="0.2">
      <c r="A904" s="21"/>
      <c r="B904" s="21"/>
      <c r="C904" s="21"/>
      <c r="D904" s="5"/>
      <c r="E904" s="5"/>
      <c r="F904" s="5"/>
      <c r="G904" s="5"/>
    </row>
    <row r="905" spans="1:7" ht="15" customHeight="1" x14ac:dyDescent="0.2">
      <c r="A905" s="21"/>
      <c r="B905" s="21"/>
      <c r="C905" s="21"/>
      <c r="D905" s="5"/>
      <c r="E905" s="5"/>
      <c r="F905" s="5"/>
      <c r="G905" s="5"/>
    </row>
    <row r="906" spans="1:7" ht="15" customHeight="1" x14ac:dyDescent="0.2">
      <c r="A906" s="21"/>
      <c r="B906" s="21"/>
      <c r="C906" s="21"/>
      <c r="D906" s="5"/>
      <c r="E906" s="5"/>
      <c r="F906" s="5"/>
      <c r="G906" s="5"/>
    </row>
    <row r="907" spans="1:7" ht="15" customHeight="1" x14ac:dyDescent="0.2">
      <c r="A907" s="21"/>
      <c r="B907" s="21"/>
      <c r="C907" s="21"/>
      <c r="D907" s="5"/>
      <c r="E907" s="5"/>
      <c r="F907" s="5"/>
      <c r="G907" s="5"/>
    </row>
    <row r="908" spans="1:7" ht="15" customHeight="1" x14ac:dyDescent="0.2">
      <c r="A908" s="21"/>
      <c r="B908" s="21"/>
      <c r="C908" s="21"/>
      <c r="D908" s="5"/>
      <c r="E908" s="5"/>
      <c r="F908" s="5"/>
      <c r="G908" s="5"/>
    </row>
    <row r="909" spans="1:7" ht="15" customHeight="1" x14ac:dyDescent="0.2">
      <c r="A909" s="21"/>
      <c r="B909" s="21"/>
      <c r="C909" s="21"/>
      <c r="D909" s="5"/>
      <c r="E909" s="5"/>
      <c r="F909" s="5"/>
      <c r="G909" s="5"/>
    </row>
    <row r="910" spans="1:7" ht="15" customHeight="1" x14ac:dyDescent="0.2">
      <c r="A910" s="21"/>
      <c r="B910" s="21"/>
      <c r="C910" s="21"/>
      <c r="D910" s="5"/>
      <c r="E910" s="5"/>
      <c r="F910" s="5"/>
      <c r="G910" s="5"/>
    </row>
    <row r="911" spans="1:7" ht="15" customHeight="1" x14ac:dyDescent="0.2">
      <c r="A911" s="21"/>
      <c r="B911" s="21"/>
      <c r="C911" s="21"/>
      <c r="D911" s="5"/>
      <c r="E911" s="5"/>
      <c r="F911" s="5"/>
      <c r="G911" s="5"/>
    </row>
    <row r="912" spans="1:7" ht="15" customHeight="1" x14ac:dyDescent="0.2">
      <c r="A912" s="21"/>
      <c r="B912" s="21"/>
      <c r="C912" s="21"/>
      <c r="D912" s="5"/>
      <c r="E912" s="5"/>
      <c r="F912" s="5"/>
      <c r="G912" s="5"/>
    </row>
    <row r="913" spans="1:7" ht="15" customHeight="1" x14ac:dyDescent="0.2">
      <c r="A913" s="21"/>
      <c r="B913" s="21"/>
      <c r="C913" s="21"/>
      <c r="D913" s="5"/>
      <c r="E913" s="5"/>
      <c r="F913" s="5"/>
      <c r="G913" s="5"/>
    </row>
    <row r="914" spans="1:7" ht="15" customHeight="1" x14ac:dyDescent="0.2">
      <c r="A914" s="21"/>
      <c r="B914" s="21"/>
      <c r="C914" s="21"/>
      <c r="D914" s="5"/>
      <c r="E914" s="5"/>
      <c r="F914" s="5"/>
      <c r="G914" s="5"/>
    </row>
    <row r="915" spans="1:7" ht="15" customHeight="1" x14ac:dyDescent="0.2">
      <c r="A915" s="21"/>
      <c r="B915" s="21"/>
      <c r="C915" s="21"/>
      <c r="D915" s="5"/>
      <c r="E915" s="5"/>
      <c r="F915" s="5"/>
      <c r="G915" s="5"/>
    </row>
    <row r="916" spans="1:7" ht="15" customHeight="1" x14ac:dyDescent="0.2">
      <c r="A916" s="21"/>
      <c r="B916" s="21"/>
      <c r="C916" s="21"/>
      <c r="D916" s="5"/>
      <c r="E916" s="5"/>
      <c r="F916" s="5"/>
      <c r="G916" s="5"/>
    </row>
    <row r="917" spans="1:7" ht="15" customHeight="1" x14ac:dyDescent="0.2">
      <c r="A917" s="21"/>
      <c r="B917" s="21"/>
      <c r="C917" s="21"/>
      <c r="D917" s="5"/>
      <c r="E917" s="5"/>
      <c r="F917" s="5"/>
      <c r="G917" s="5"/>
    </row>
    <row r="918" spans="1:7" ht="15" customHeight="1" x14ac:dyDescent="0.2">
      <c r="A918" s="21"/>
      <c r="B918" s="21"/>
      <c r="C918" s="21"/>
      <c r="D918" s="5"/>
      <c r="E918" s="5"/>
      <c r="F918" s="5"/>
      <c r="G918" s="5"/>
    </row>
    <row r="919" spans="1:7" ht="15" customHeight="1" x14ac:dyDescent="0.2">
      <c r="A919" s="21"/>
      <c r="B919" s="21"/>
      <c r="C919" s="21"/>
      <c r="D919" s="5"/>
      <c r="E919" s="5"/>
      <c r="F919" s="5"/>
      <c r="G919" s="5"/>
    </row>
    <row r="920" spans="1:7" ht="15" customHeight="1" x14ac:dyDescent="0.2">
      <c r="A920" s="21"/>
      <c r="B920" s="21"/>
      <c r="C920" s="21"/>
      <c r="D920" s="5"/>
      <c r="E920" s="5"/>
      <c r="F920" s="5"/>
      <c r="G920" s="5"/>
    </row>
    <row r="921" spans="1:7" ht="15" customHeight="1" x14ac:dyDescent="0.2">
      <c r="A921" s="21"/>
      <c r="B921" s="21"/>
      <c r="C921" s="21"/>
      <c r="D921" s="5"/>
      <c r="E921" s="5"/>
      <c r="F921" s="5"/>
      <c r="G921" s="5"/>
    </row>
    <row r="922" spans="1:7" ht="15" customHeight="1" x14ac:dyDescent="0.2">
      <c r="A922" s="21"/>
      <c r="B922" s="21"/>
      <c r="C922" s="21"/>
      <c r="D922" s="5"/>
      <c r="E922" s="5"/>
      <c r="F922" s="5"/>
      <c r="G922" s="5"/>
    </row>
    <row r="923" spans="1:7" ht="15" customHeight="1" x14ac:dyDescent="0.2">
      <c r="A923" s="21"/>
      <c r="B923" s="21"/>
      <c r="C923" s="21"/>
      <c r="D923" s="5"/>
      <c r="E923" s="5"/>
      <c r="F923" s="5"/>
      <c r="G923" s="5"/>
    </row>
    <row r="924" spans="1:7" ht="15" customHeight="1" x14ac:dyDescent="0.2">
      <c r="A924" s="21"/>
      <c r="B924" s="21"/>
      <c r="C924" s="21"/>
      <c r="D924" s="5"/>
      <c r="E924" s="5"/>
      <c r="F924" s="5"/>
      <c r="G924" s="5"/>
    </row>
    <row r="925" spans="1:7" ht="15" customHeight="1" x14ac:dyDescent="0.2">
      <c r="A925" s="21"/>
      <c r="B925" s="21"/>
      <c r="C925" s="21"/>
      <c r="D925" s="5"/>
      <c r="E925" s="5"/>
      <c r="F925" s="5"/>
      <c r="G925" s="5"/>
    </row>
    <row r="926" spans="1:7" ht="15" customHeight="1" x14ac:dyDescent="0.2">
      <c r="A926" s="21"/>
      <c r="B926" s="21"/>
      <c r="C926" s="21"/>
      <c r="D926" s="5"/>
      <c r="E926" s="5"/>
      <c r="F926" s="5"/>
      <c r="G926" s="5"/>
    </row>
    <row r="927" spans="1:7" ht="15" customHeight="1" x14ac:dyDescent="0.2">
      <c r="A927" s="21"/>
      <c r="B927" s="21"/>
      <c r="C927" s="21"/>
      <c r="D927" s="5"/>
      <c r="E927" s="5"/>
      <c r="F927" s="5"/>
      <c r="G927" s="5"/>
    </row>
    <row r="928" spans="1:7" ht="15" customHeight="1" x14ac:dyDescent="0.2">
      <c r="A928" s="21"/>
      <c r="B928" s="21"/>
      <c r="C928" s="21"/>
      <c r="D928" s="5"/>
      <c r="E928" s="5"/>
      <c r="F928" s="5"/>
      <c r="G928" s="5"/>
    </row>
    <row r="929" spans="1:7" ht="15" customHeight="1" x14ac:dyDescent="0.2">
      <c r="A929" s="21"/>
      <c r="B929" s="21"/>
      <c r="C929" s="21"/>
      <c r="D929" s="5"/>
      <c r="E929" s="5"/>
      <c r="F929" s="5"/>
      <c r="G929" s="5"/>
    </row>
    <row r="930" spans="1:7" ht="15" customHeight="1" x14ac:dyDescent="0.2">
      <c r="A930" s="21"/>
      <c r="B930" s="21"/>
      <c r="C930" s="21"/>
      <c r="D930" s="5"/>
      <c r="E930" s="5"/>
      <c r="F930" s="5"/>
      <c r="G930" s="5"/>
    </row>
    <row r="931" spans="1:7" ht="15" customHeight="1" x14ac:dyDescent="0.2">
      <c r="A931" s="21"/>
      <c r="B931" s="21"/>
      <c r="C931" s="21"/>
      <c r="D931" s="5"/>
      <c r="E931" s="5"/>
      <c r="F931" s="5"/>
      <c r="G931" s="5"/>
    </row>
    <row r="932" spans="1:7" ht="15" customHeight="1" x14ac:dyDescent="0.2">
      <c r="A932" s="21"/>
      <c r="B932" s="21"/>
      <c r="C932" s="21"/>
      <c r="D932" s="5"/>
      <c r="E932" s="5"/>
      <c r="F932" s="5"/>
      <c r="G932" s="5"/>
    </row>
    <row r="933" spans="1:7" ht="15" customHeight="1" x14ac:dyDescent="0.2">
      <c r="A933" s="21"/>
      <c r="B933" s="21"/>
      <c r="C933" s="21"/>
      <c r="D933" s="5"/>
      <c r="E933" s="5"/>
      <c r="F933" s="5"/>
      <c r="G933" s="5"/>
    </row>
    <row r="934" spans="1:7" ht="15" customHeight="1" x14ac:dyDescent="0.2">
      <c r="A934" s="21"/>
      <c r="B934" s="21"/>
      <c r="C934" s="21"/>
      <c r="D934" s="5"/>
      <c r="E934" s="5"/>
      <c r="F934" s="5"/>
      <c r="G934" s="5"/>
    </row>
    <row r="935" spans="1:7" ht="15" customHeight="1" x14ac:dyDescent="0.2">
      <c r="A935" s="21"/>
      <c r="B935" s="21"/>
      <c r="C935" s="21"/>
      <c r="D935" s="5"/>
      <c r="E935" s="5"/>
      <c r="F935" s="5"/>
      <c r="G935" s="5"/>
    </row>
    <row r="936" spans="1:7" ht="15" customHeight="1" x14ac:dyDescent="0.2">
      <c r="A936" s="21"/>
      <c r="B936" s="21"/>
      <c r="C936" s="21"/>
      <c r="D936" s="5"/>
      <c r="E936" s="5"/>
      <c r="F936" s="5"/>
      <c r="G936" s="5"/>
    </row>
    <row r="937" spans="1:7" ht="15" customHeight="1" x14ac:dyDescent="0.2">
      <c r="A937" s="21"/>
      <c r="B937" s="21"/>
      <c r="C937" s="21"/>
      <c r="D937" s="5"/>
      <c r="E937" s="5"/>
      <c r="F937" s="5"/>
      <c r="G937" s="5"/>
    </row>
    <row r="938" spans="1:7" ht="15" customHeight="1" x14ac:dyDescent="0.2">
      <c r="A938" s="21"/>
      <c r="B938" s="21"/>
      <c r="C938" s="21"/>
      <c r="D938" s="5"/>
      <c r="E938" s="5"/>
      <c r="F938" s="5"/>
      <c r="G938" s="5"/>
    </row>
    <row r="939" spans="1:7" ht="15" customHeight="1" x14ac:dyDescent="0.2">
      <c r="A939" s="21"/>
      <c r="B939" s="21"/>
      <c r="C939" s="21"/>
      <c r="D939" s="5"/>
      <c r="E939" s="5"/>
      <c r="F939" s="5"/>
      <c r="G939" s="5"/>
    </row>
    <row r="940" spans="1:7" ht="15" customHeight="1" x14ac:dyDescent="0.2">
      <c r="A940" s="21"/>
      <c r="B940" s="21"/>
      <c r="C940" s="21"/>
      <c r="D940" s="5"/>
      <c r="E940" s="5"/>
      <c r="F940" s="5"/>
      <c r="G940" s="5"/>
    </row>
    <row r="941" spans="1:7" ht="15" customHeight="1" x14ac:dyDescent="0.2">
      <c r="A941" s="21"/>
      <c r="B941" s="21"/>
      <c r="C941" s="21"/>
      <c r="D941" s="5"/>
      <c r="E941" s="5"/>
      <c r="F941" s="5"/>
      <c r="G941" s="5"/>
    </row>
    <row r="942" spans="1:7" ht="15" customHeight="1" x14ac:dyDescent="0.2">
      <c r="A942" s="21"/>
      <c r="B942" s="21"/>
      <c r="C942" s="21"/>
      <c r="D942" s="5"/>
      <c r="E942" s="5"/>
      <c r="F942" s="5"/>
      <c r="G942" s="5"/>
    </row>
    <row r="943" spans="1:7" ht="15" customHeight="1" x14ac:dyDescent="0.2">
      <c r="A943" s="21"/>
      <c r="B943" s="21"/>
      <c r="C943" s="21"/>
      <c r="D943" s="5"/>
      <c r="E943" s="5"/>
      <c r="F943" s="5"/>
      <c r="G943" s="5"/>
    </row>
    <row r="944" spans="1:7" ht="15" customHeight="1" x14ac:dyDescent="0.2">
      <c r="A944" s="21"/>
      <c r="B944" s="21"/>
      <c r="C944" s="21"/>
      <c r="D944" s="5"/>
      <c r="E944" s="5"/>
      <c r="F944" s="5"/>
      <c r="G944" s="5"/>
    </row>
    <row r="945" spans="1:7" ht="15" customHeight="1" x14ac:dyDescent="0.2">
      <c r="A945" s="21"/>
      <c r="B945" s="21"/>
      <c r="C945" s="21"/>
      <c r="D945" s="5"/>
      <c r="E945" s="5"/>
      <c r="F945" s="5"/>
      <c r="G945" s="5"/>
    </row>
    <row r="946" spans="1:7" ht="15" customHeight="1" x14ac:dyDescent="0.2">
      <c r="A946" s="21"/>
      <c r="B946" s="21"/>
      <c r="C946" s="21"/>
      <c r="D946" s="5"/>
      <c r="E946" s="5"/>
      <c r="F946" s="5"/>
      <c r="G946" s="5"/>
    </row>
    <row r="947" spans="1:7" ht="15" customHeight="1" x14ac:dyDescent="0.2">
      <c r="A947" s="21"/>
      <c r="B947" s="21"/>
      <c r="C947" s="21"/>
      <c r="D947" s="5"/>
      <c r="E947" s="5"/>
      <c r="F947" s="5"/>
      <c r="G947" s="5"/>
    </row>
    <row r="948" spans="1:7" ht="15" customHeight="1" x14ac:dyDescent="0.2">
      <c r="A948" s="21"/>
      <c r="B948" s="21"/>
      <c r="C948" s="21"/>
      <c r="D948" s="5"/>
      <c r="E948" s="5"/>
      <c r="F948" s="5"/>
      <c r="G948" s="5"/>
    </row>
    <row r="949" spans="1:7" ht="15" customHeight="1" x14ac:dyDescent="0.2">
      <c r="A949" s="21"/>
      <c r="B949" s="21"/>
      <c r="C949" s="21"/>
      <c r="D949" s="5"/>
      <c r="E949" s="5"/>
      <c r="F949" s="5"/>
      <c r="G949" s="5"/>
    </row>
    <row r="950" spans="1:7" ht="15" customHeight="1" x14ac:dyDescent="0.2">
      <c r="A950" s="21"/>
      <c r="B950" s="21"/>
      <c r="C950" s="21"/>
      <c r="D950" s="5"/>
      <c r="E950" s="5"/>
      <c r="F950" s="5"/>
      <c r="G950" s="5"/>
    </row>
    <row r="951" spans="1:7" ht="15" customHeight="1" x14ac:dyDescent="0.2">
      <c r="A951" s="21"/>
      <c r="B951" s="21"/>
      <c r="C951" s="21"/>
      <c r="D951" s="5"/>
      <c r="E951" s="5"/>
      <c r="F951" s="5"/>
      <c r="G951" s="5"/>
    </row>
    <row r="952" spans="1:7" ht="15" customHeight="1" x14ac:dyDescent="0.2">
      <c r="A952" s="21"/>
      <c r="B952" s="21"/>
      <c r="C952" s="21"/>
      <c r="D952" s="5"/>
      <c r="E952" s="5"/>
      <c r="F952" s="5"/>
      <c r="G952" s="5"/>
    </row>
    <row r="953" spans="1:7" ht="15" customHeight="1" x14ac:dyDescent="0.2">
      <c r="A953" s="21"/>
      <c r="B953" s="21"/>
      <c r="C953" s="21"/>
      <c r="D953" s="5"/>
      <c r="E953" s="5"/>
      <c r="F953" s="5"/>
      <c r="G953" s="5"/>
    </row>
    <row r="954" spans="1:7" ht="15" customHeight="1" x14ac:dyDescent="0.2">
      <c r="A954" s="21"/>
      <c r="B954" s="21"/>
      <c r="C954" s="21"/>
      <c r="D954" s="5"/>
      <c r="E954" s="5"/>
      <c r="F954" s="5"/>
      <c r="G954" s="5"/>
    </row>
    <row r="955" spans="1:7" ht="15" customHeight="1" x14ac:dyDescent="0.2">
      <c r="A955" s="21"/>
      <c r="B955" s="21"/>
      <c r="C955" s="21"/>
      <c r="D955" s="5"/>
      <c r="E955" s="5"/>
      <c r="F955" s="5"/>
      <c r="G955" s="5"/>
    </row>
    <row r="956" spans="1:7" ht="15" customHeight="1" x14ac:dyDescent="0.2">
      <c r="A956" s="21"/>
      <c r="B956" s="21"/>
      <c r="C956" s="21"/>
      <c r="D956" s="5"/>
      <c r="E956" s="5"/>
      <c r="F956" s="5"/>
      <c r="G956" s="5"/>
    </row>
    <row r="957" spans="1:7" ht="15" customHeight="1" x14ac:dyDescent="0.2">
      <c r="A957" s="21"/>
      <c r="B957" s="21"/>
      <c r="C957" s="21"/>
      <c r="D957" s="5"/>
      <c r="E957" s="5"/>
      <c r="F957" s="5"/>
      <c r="G957" s="5"/>
    </row>
    <row r="958" spans="1:7" ht="15" customHeight="1" x14ac:dyDescent="0.2">
      <c r="A958" s="21"/>
      <c r="B958" s="21"/>
      <c r="C958" s="21"/>
      <c r="D958" s="5"/>
      <c r="E958" s="5"/>
      <c r="F958" s="5"/>
      <c r="G958" s="5"/>
    </row>
    <row r="959" spans="1:7" ht="15" customHeight="1" x14ac:dyDescent="0.2">
      <c r="A959" s="21"/>
      <c r="B959" s="21"/>
      <c r="C959" s="21"/>
      <c r="D959" s="5"/>
      <c r="E959" s="5"/>
      <c r="F959" s="5"/>
      <c r="G959" s="5"/>
    </row>
    <row r="960" spans="1:7" ht="15" customHeight="1" x14ac:dyDescent="0.2">
      <c r="A960" s="21"/>
      <c r="B960" s="21"/>
      <c r="C960" s="21"/>
      <c r="D960" s="5"/>
      <c r="E960" s="5"/>
      <c r="F960" s="5"/>
      <c r="G960" s="5"/>
    </row>
    <row r="961" spans="1:7" ht="15" customHeight="1" x14ac:dyDescent="0.2">
      <c r="A961" s="21"/>
      <c r="B961" s="21"/>
      <c r="C961" s="21"/>
      <c r="D961" s="5"/>
      <c r="E961" s="5"/>
      <c r="F961" s="5"/>
      <c r="G961" s="5"/>
    </row>
    <row r="962" spans="1:7" ht="15" customHeight="1" x14ac:dyDescent="0.2">
      <c r="A962" s="21"/>
      <c r="B962" s="21"/>
      <c r="C962" s="21"/>
      <c r="D962" s="5"/>
      <c r="E962" s="5"/>
      <c r="F962" s="5"/>
      <c r="G962" s="5"/>
    </row>
    <row r="963" spans="1:7" ht="15" customHeight="1" x14ac:dyDescent="0.2">
      <c r="A963" s="21"/>
      <c r="B963" s="21"/>
      <c r="C963" s="21"/>
      <c r="D963" s="5"/>
      <c r="E963" s="5"/>
      <c r="F963" s="5"/>
      <c r="G963" s="5"/>
    </row>
    <row r="964" spans="1:7" ht="15" customHeight="1" x14ac:dyDescent="0.2">
      <c r="A964" s="21"/>
      <c r="B964" s="21"/>
      <c r="C964" s="21"/>
      <c r="D964" s="5"/>
      <c r="E964" s="5"/>
      <c r="F964" s="5"/>
      <c r="G964" s="5"/>
    </row>
    <row r="965" spans="1:7" ht="15" customHeight="1" x14ac:dyDescent="0.2">
      <c r="A965" s="21"/>
      <c r="B965" s="21"/>
      <c r="C965" s="21"/>
      <c r="D965" s="5"/>
      <c r="E965" s="5"/>
      <c r="F965" s="5"/>
      <c r="G965" s="5"/>
    </row>
    <row r="966" spans="1:7" ht="15" customHeight="1" x14ac:dyDescent="0.2">
      <c r="A966" s="21"/>
      <c r="B966" s="21"/>
      <c r="C966" s="21"/>
      <c r="D966" s="5"/>
      <c r="E966" s="5"/>
      <c r="F966" s="5"/>
      <c r="G966" s="5"/>
    </row>
    <row r="967" spans="1:7" ht="15" customHeight="1" x14ac:dyDescent="0.2">
      <c r="A967" s="21"/>
      <c r="B967" s="21"/>
      <c r="C967" s="21"/>
      <c r="D967" s="5"/>
      <c r="E967" s="5"/>
      <c r="F967" s="5"/>
      <c r="G967" s="5"/>
    </row>
    <row r="968" spans="1:7" ht="15" customHeight="1" x14ac:dyDescent="0.2">
      <c r="A968" s="21"/>
      <c r="B968" s="21"/>
      <c r="C968" s="21"/>
      <c r="D968" s="5"/>
      <c r="E968" s="5"/>
      <c r="F968" s="5"/>
      <c r="G968" s="5"/>
    </row>
    <row r="969" spans="1:7" ht="15" customHeight="1" x14ac:dyDescent="0.2">
      <c r="A969" s="21"/>
      <c r="B969" s="21"/>
      <c r="C969" s="21"/>
      <c r="D969" s="5"/>
      <c r="E969" s="5"/>
      <c r="F969" s="5"/>
      <c r="G969" s="5"/>
    </row>
    <row r="970" spans="1:7" ht="15" customHeight="1" x14ac:dyDescent="0.2">
      <c r="A970" s="21"/>
      <c r="B970" s="21"/>
      <c r="C970" s="21"/>
      <c r="D970" s="5"/>
      <c r="E970" s="5"/>
      <c r="F970" s="5"/>
      <c r="G970" s="5"/>
    </row>
    <row r="971" spans="1:7" ht="15" customHeight="1" x14ac:dyDescent="0.2">
      <c r="A971" s="21"/>
      <c r="B971" s="21"/>
      <c r="C971" s="21"/>
      <c r="D971" s="5"/>
      <c r="E971" s="5"/>
      <c r="F971" s="5"/>
      <c r="G971" s="5"/>
    </row>
    <row r="972" spans="1:7" ht="15" customHeight="1" x14ac:dyDescent="0.2">
      <c r="A972" s="21"/>
      <c r="B972" s="21"/>
      <c r="C972" s="21"/>
      <c r="D972" s="5"/>
      <c r="E972" s="5"/>
      <c r="F972" s="5"/>
      <c r="G972" s="5"/>
    </row>
    <row r="973" spans="1:7" ht="15" customHeight="1" x14ac:dyDescent="0.2">
      <c r="A973" s="21"/>
      <c r="B973" s="21"/>
      <c r="C973" s="21"/>
      <c r="D973" s="5"/>
      <c r="E973" s="5"/>
      <c r="F973" s="5"/>
      <c r="G973" s="5"/>
    </row>
    <row r="974" spans="1:7" ht="15" customHeight="1" x14ac:dyDescent="0.2">
      <c r="A974" s="21"/>
      <c r="B974" s="21"/>
      <c r="C974" s="21"/>
      <c r="D974" s="5"/>
      <c r="E974" s="5"/>
      <c r="F974" s="5"/>
      <c r="G974" s="5"/>
    </row>
    <row r="975" spans="1:7" ht="15" customHeight="1" x14ac:dyDescent="0.2">
      <c r="A975" s="21"/>
      <c r="B975" s="21"/>
      <c r="C975" s="21"/>
      <c r="D975" s="5"/>
      <c r="E975" s="5"/>
      <c r="F975" s="5"/>
      <c r="G975" s="5"/>
    </row>
    <row r="976" spans="1:7" ht="15" customHeight="1" x14ac:dyDescent="0.2">
      <c r="A976" s="21"/>
      <c r="B976" s="21"/>
      <c r="C976" s="21"/>
      <c r="D976" s="5"/>
      <c r="E976" s="5"/>
      <c r="F976" s="5"/>
      <c r="G976" s="5"/>
    </row>
    <row r="977" spans="1:7" ht="15" customHeight="1" x14ac:dyDescent="0.2">
      <c r="A977" s="21"/>
      <c r="B977" s="21"/>
      <c r="C977" s="21"/>
      <c r="D977" s="5"/>
      <c r="E977" s="5"/>
      <c r="F977" s="5"/>
      <c r="G977" s="5"/>
    </row>
    <row r="978" spans="1:7" ht="15" customHeight="1" x14ac:dyDescent="0.2">
      <c r="A978" s="21"/>
      <c r="B978" s="21"/>
      <c r="C978" s="21"/>
      <c r="D978" s="5"/>
      <c r="E978" s="5"/>
      <c r="F978" s="5"/>
      <c r="G978" s="5"/>
    </row>
    <row r="979" spans="1:7" ht="15" customHeight="1" x14ac:dyDescent="0.2">
      <c r="A979" s="21"/>
      <c r="B979" s="21"/>
      <c r="C979" s="21"/>
      <c r="D979" s="5"/>
      <c r="E979" s="5"/>
      <c r="F979" s="5"/>
      <c r="G979" s="5"/>
    </row>
    <row r="980" spans="1:7" ht="15" customHeight="1" x14ac:dyDescent="0.2">
      <c r="A980" s="21"/>
      <c r="B980" s="21"/>
      <c r="C980" s="21"/>
      <c r="D980" s="5"/>
      <c r="E980" s="5"/>
      <c r="F980" s="5"/>
      <c r="G980" s="5"/>
    </row>
    <row r="981" spans="1:7" ht="15" customHeight="1" x14ac:dyDescent="0.2">
      <c r="A981" s="21"/>
      <c r="B981" s="21"/>
      <c r="C981" s="21"/>
      <c r="D981" s="5"/>
      <c r="E981" s="5"/>
      <c r="F981" s="5"/>
      <c r="G981" s="5"/>
    </row>
    <row r="982" spans="1:7" ht="15" customHeight="1" x14ac:dyDescent="0.2">
      <c r="A982" s="21"/>
      <c r="B982" s="21"/>
      <c r="C982" s="21"/>
      <c r="D982" s="5"/>
      <c r="E982" s="5"/>
      <c r="F982" s="5"/>
      <c r="G982" s="5"/>
    </row>
    <row r="983" spans="1:7" ht="15" customHeight="1" x14ac:dyDescent="0.2">
      <c r="A983" s="21"/>
      <c r="B983" s="21"/>
      <c r="C983" s="21"/>
      <c r="D983" s="5"/>
      <c r="E983" s="5"/>
      <c r="F983" s="5"/>
      <c r="G983" s="5"/>
    </row>
    <row r="984" spans="1:7" ht="15" customHeight="1" x14ac:dyDescent="0.2">
      <c r="A984" s="21"/>
      <c r="B984" s="21"/>
      <c r="C984" s="21"/>
      <c r="D984" s="5"/>
      <c r="E984" s="5"/>
      <c r="F984" s="5"/>
      <c r="G984" s="5"/>
    </row>
    <row r="985" spans="1:7" ht="15" customHeight="1" x14ac:dyDescent="0.2">
      <c r="A985" s="21"/>
      <c r="B985" s="21"/>
      <c r="C985" s="21"/>
      <c r="D985" s="5"/>
      <c r="E985" s="5"/>
      <c r="F985" s="5"/>
      <c r="G985" s="5"/>
    </row>
    <row r="986" spans="1:7" ht="15" customHeight="1" x14ac:dyDescent="0.2">
      <c r="A986" s="21"/>
      <c r="B986" s="21"/>
      <c r="C986" s="21"/>
      <c r="D986" s="5"/>
      <c r="E986" s="5"/>
      <c r="F986" s="5"/>
      <c r="G986" s="5"/>
    </row>
    <row r="987" spans="1:7" ht="15" customHeight="1" x14ac:dyDescent="0.2">
      <c r="A987" s="21"/>
      <c r="B987" s="21"/>
      <c r="C987" s="21"/>
      <c r="D987" s="5"/>
      <c r="E987" s="5"/>
      <c r="F987" s="5"/>
      <c r="G987" s="5"/>
    </row>
    <row r="988" spans="1:7" ht="15" customHeight="1" x14ac:dyDescent="0.2">
      <c r="A988" s="21"/>
      <c r="B988" s="21"/>
      <c r="C988" s="21"/>
      <c r="D988" s="5"/>
      <c r="E988" s="5"/>
      <c r="F988" s="5"/>
      <c r="G988" s="5"/>
    </row>
    <row r="989" spans="1:7" ht="15" customHeight="1" x14ac:dyDescent="0.2">
      <c r="A989" s="21"/>
      <c r="B989" s="21"/>
      <c r="C989" s="21"/>
      <c r="D989" s="5"/>
      <c r="E989" s="5"/>
      <c r="F989" s="5"/>
      <c r="G989" s="5"/>
    </row>
    <row r="990" spans="1:7" ht="15" customHeight="1" x14ac:dyDescent="0.2">
      <c r="A990" s="21"/>
      <c r="B990" s="21"/>
      <c r="C990" s="21"/>
      <c r="D990" s="5"/>
      <c r="E990" s="5"/>
      <c r="F990" s="5"/>
      <c r="G990" s="5"/>
    </row>
    <row r="991" spans="1:7" ht="15" customHeight="1" x14ac:dyDescent="0.2">
      <c r="A991" s="21"/>
      <c r="B991" s="21"/>
      <c r="C991" s="21"/>
      <c r="D991" s="5"/>
      <c r="E991" s="5"/>
      <c r="F991" s="5"/>
      <c r="G991" s="5"/>
    </row>
    <row r="992" spans="1:7" ht="15" customHeight="1" x14ac:dyDescent="0.2">
      <c r="A992" s="21"/>
      <c r="B992" s="21"/>
      <c r="C992" s="21"/>
      <c r="D992" s="5"/>
      <c r="E992" s="5"/>
      <c r="F992" s="5"/>
      <c r="G992" s="5"/>
    </row>
    <row r="993" spans="1:7" ht="15" customHeight="1" x14ac:dyDescent="0.2">
      <c r="A993" s="21"/>
      <c r="B993" s="21"/>
      <c r="C993" s="21"/>
      <c r="D993" s="5"/>
      <c r="E993" s="5"/>
      <c r="F993" s="5"/>
      <c r="G993" s="5"/>
    </row>
    <row r="994" spans="1:7" ht="15" customHeight="1" x14ac:dyDescent="0.2">
      <c r="A994" s="21"/>
      <c r="B994" s="21"/>
      <c r="C994" s="21"/>
      <c r="D994" s="5"/>
      <c r="E994" s="5"/>
      <c r="F994" s="5"/>
      <c r="G994" s="5"/>
    </row>
    <row r="995" spans="1:7" ht="15" customHeight="1" x14ac:dyDescent="0.2">
      <c r="A995" s="21"/>
      <c r="B995" s="21"/>
      <c r="C995" s="21"/>
      <c r="D995" s="5"/>
      <c r="E995" s="5"/>
      <c r="F995" s="5"/>
      <c r="G995" s="5"/>
    </row>
    <row r="996" spans="1:7" ht="15" customHeight="1" x14ac:dyDescent="0.2">
      <c r="A996" s="21"/>
      <c r="B996" s="21"/>
      <c r="C996" s="21"/>
      <c r="D996" s="5"/>
      <c r="E996" s="5"/>
      <c r="F996" s="5"/>
      <c r="G996" s="5"/>
    </row>
    <row r="997" spans="1:7" ht="15" customHeight="1" x14ac:dyDescent="0.2">
      <c r="A997" s="21"/>
      <c r="B997" s="21"/>
      <c r="C997" s="21"/>
      <c r="D997" s="5"/>
      <c r="E997" s="5"/>
      <c r="F997" s="5"/>
      <c r="G997" s="5"/>
    </row>
    <row r="998" spans="1:7" ht="15" customHeight="1" x14ac:dyDescent="0.2">
      <c r="A998" s="21"/>
      <c r="B998" s="21"/>
      <c r="C998" s="21"/>
      <c r="D998" s="5"/>
      <c r="E998" s="5"/>
      <c r="F998" s="5"/>
      <c r="G998" s="5"/>
    </row>
    <row r="999" spans="1:7" ht="15" customHeight="1" x14ac:dyDescent="0.2">
      <c r="A999" s="21"/>
      <c r="B999" s="21"/>
      <c r="C999" s="21"/>
      <c r="D999" s="5"/>
      <c r="E999" s="5"/>
      <c r="F999" s="5"/>
      <c r="G999" s="5"/>
    </row>
    <row r="1000" spans="1:7" ht="15" customHeight="1" x14ac:dyDescent="0.2">
      <c r="A1000" s="21"/>
      <c r="B1000" s="21"/>
      <c r="C1000" s="21"/>
      <c r="D1000" s="5"/>
      <c r="E1000" s="5"/>
      <c r="F1000" s="5"/>
      <c r="G1000" s="5"/>
    </row>
    <row r="1001" spans="1:7" ht="15" customHeight="1" x14ac:dyDescent="0.2">
      <c r="A1001" s="21"/>
      <c r="B1001" s="21"/>
      <c r="C1001" s="21"/>
      <c r="D1001" s="5"/>
      <c r="E1001" s="5"/>
      <c r="F1001" s="5"/>
      <c r="G1001" s="5"/>
    </row>
    <row r="1002" spans="1:7" ht="15" customHeight="1" x14ac:dyDescent="0.2">
      <c r="A1002" s="21"/>
      <c r="B1002" s="21"/>
      <c r="C1002" s="21"/>
      <c r="D1002" s="5"/>
      <c r="E1002" s="5"/>
      <c r="F1002" s="5"/>
      <c r="G1002" s="5"/>
    </row>
    <row r="1003" spans="1:7" ht="15" customHeight="1" x14ac:dyDescent="0.2">
      <c r="A1003" s="21"/>
      <c r="B1003" s="21"/>
      <c r="C1003" s="21"/>
      <c r="D1003" s="5"/>
      <c r="E1003" s="5"/>
      <c r="F1003" s="5"/>
      <c r="G1003" s="5"/>
    </row>
    <row r="1004" spans="1:7" ht="15" customHeight="1" x14ac:dyDescent="0.2">
      <c r="A1004" s="21"/>
      <c r="B1004" s="21"/>
      <c r="C1004" s="21"/>
      <c r="D1004" s="5"/>
      <c r="E1004" s="5"/>
      <c r="F1004" s="5"/>
      <c r="G1004" s="5"/>
    </row>
    <row r="1005" spans="1:7" ht="15" customHeight="1" x14ac:dyDescent="0.2">
      <c r="A1005" s="21"/>
      <c r="B1005" s="21"/>
      <c r="C1005" s="21"/>
      <c r="D1005" s="5"/>
      <c r="E1005" s="5"/>
      <c r="F1005" s="5"/>
      <c r="G1005" s="5"/>
    </row>
    <row r="1006" spans="1:7" ht="15" customHeight="1" x14ac:dyDescent="0.2">
      <c r="A1006" s="21"/>
      <c r="B1006" s="21"/>
      <c r="C1006" s="21"/>
      <c r="D1006" s="5"/>
      <c r="E1006" s="5"/>
      <c r="F1006" s="5"/>
      <c r="G1006" s="5"/>
    </row>
    <row r="1007" spans="1:7" ht="15" customHeight="1" x14ac:dyDescent="0.2">
      <c r="A1007" s="21"/>
      <c r="B1007" s="21"/>
      <c r="C1007" s="21"/>
      <c r="D1007" s="5"/>
      <c r="E1007" s="5"/>
      <c r="F1007" s="5"/>
      <c r="G1007" s="5"/>
    </row>
    <row r="1008" spans="1:7" ht="15" customHeight="1" x14ac:dyDescent="0.2">
      <c r="A1008" s="21"/>
      <c r="B1008" s="21"/>
      <c r="C1008" s="21"/>
      <c r="D1008" s="5"/>
      <c r="E1008" s="5"/>
      <c r="F1008" s="5"/>
      <c r="G1008" s="5"/>
    </row>
    <row r="1009" spans="1:7" ht="15" customHeight="1" x14ac:dyDescent="0.2">
      <c r="A1009" s="21"/>
      <c r="B1009" s="21"/>
      <c r="C1009" s="21"/>
      <c r="D1009" s="5"/>
      <c r="E1009" s="5"/>
      <c r="F1009" s="5"/>
      <c r="G1009" s="5"/>
    </row>
    <row r="1010" spans="1:7" ht="15" customHeight="1" x14ac:dyDescent="0.2">
      <c r="A1010" s="21"/>
      <c r="B1010" s="21"/>
      <c r="C1010" s="21"/>
      <c r="D1010" s="5"/>
      <c r="E1010" s="5"/>
      <c r="F1010" s="5"/>
      <c r="G1010" s="5"/>
    </row>
    <row r="1011" spans="1:7" ht="15" customHeight="1" x14ac:dyDescent="0.2">
      <c r="A1011" s="21"/>
      <c r="B1011" s="21"/>
      <c r="C1011" s="21"/>
      <c r="D1011" s="5"/>
      <c r="E1011" s="5"/>
      <c r="F1011" s="5"/>
      <c r="G1011" s="5"/>
    </row>
    <row r="1012" spans="1:7" ht="15" customHeight="1" x14ac:dyDescent="0.2">
      <c r="A1012" s="21"/>
      <c r="B1012" s="21"/>
      <c r="C1012" s="21"/>
      <c r="D1012" s="5"/>
      <c r="E1012" s="5"/>
      <c r="F1012" s="5"/>
      <c r="G1012" s="5"/>
    </row>
    <row r="1013" spans="1:7" ht="15" customHeight="1" x14ac:dyDescent="0.2">
      <c r="A1013" s="21"/>
      <c r="B1013" s="21"/>
      <c r="C1013" s="21"/>
      <c r="D1013" s="5"/>
      <c r="E1013" s="5"/>
      <c r="F1013" s="5"/>
      <c r="G1013" s="5"/>
    </row>
    <row r="1014" spans="1:7" ht="15" customHeight="1" x14ac:dyDescent="0.2">
      <c r="A1014" s="21"/>
      <c r="B1014" s="21"/>
      <c r="C1014" s="21"/>
      <c r="D1014" s="5"/>
      <c r="E1014" s="5"/>
      <c r="F1014" s="5"/>
      <c r="G1014" s="5"/>
    </row>
    <row r="1015" spans="1:7" ht="15" customHeight="1" x14ac:dyDescent="0.2">
      <c r="A1015" s="21"/>
      <c r="B1015" s="21"/>
      <c r="C1015" s="21"/>
      <c r="D1015" s="5"/>
      <c r="E1015" s="5"/>
      <c r="F1015" s="5"/>
      <c r="G1015" s="5"/>
    </row>
    <row r="1016" spans="1:7" ht="15" customHeight="1" x14ac:dyDescent="0.2">
      <c r="A1016" s="21"/>
      <c r="B1016" s="21"/>
      <c r="C1016" s="21"/>
      <c r="D1016" s="5"/>
      <c r="E1016" s="5"/>
      <c r="F1016" s="5"/>
      <c r="G1016" s="5"/>
    </row>
    <row r="1017" spans="1:7" ht="15" customHeight="1" x14ac:dyDescent="0.2">
      <c r="A1017" s="21"/>
      <c r="B1017" s="21"/>
      <c r="C1017" s="21"/>
      <c r="D1017" s="5"/>
      <c r="E1017" s="5"/>
      <c r="F1017" s="5"/>
      <c r="G1017" s="5"/>
    </row>
    <row r="1018" spans="1:7" ht="15" customHeight="1" x14ac:dyDescent="0.2">
      <c r="A1018" s="21"/>
      <c r="B1018" s="21"/>
      <c r="C1018" s="21"/>
      <c r="D1018" s="5"/>
      <c r="E1018" s="5"/>
      <c r="F1018" s="5"/>
      <c r="G1018" s="5"/>
    </row>
    <row r="1019" spans="1:7" ht="15" customHeight="1" x14ac:dyDescent="0.2">
      <c r="A1019" s="21"/>
      <c r="B1019" s="21"/>
      <c r="C1019" s="21"/>
      <c r="D1019" s="5"/>
      <c r="E1019" s="5"/>
      <c r="F1019" s="5"/>
      <c r="G1019" s="5"/>
    </row>
    <row r="1020" spans="1:7" ht="15" customHeight="1" x14ac:dyDescent="0.2">
      <c r="A1020" s="21"/>
      <c r="B1020" s="21"/>
      <c r="C1020" s="21"/>
      <c r="D1020" s="5"/>
      <c r="E1020" s="5"/>
      <c r="F1020" s="5"/>
      <c r="G1020" s="5"/>
    </row>
    <row r="1021" spans="1:7" ht="15" customHeight="1" x14ac:dyDescent="0.2">
      <c r="A1021" s="21"/>
      <c r="B1021" s="21"/>
      <c r="C1021" s="21"/>
      <c r="D1021" s="5"/>
      <c r="E1021" s="5"/>
      <c r="F1021" s="5"/>
      <c r="G1021" s="5"/>
    </row>
    <row r="1022" spans="1:7" ht="15" customHeight="1" x14ac:dyDescent="0.2">
      <c r="A1022" s="21"/>
      <c r="B1022" s="21"/>
      <c r="C1022" s="21"/>
      <c r="D1022" s="5"/>
      <c r="E1022" s="5"/>
      <c r="F1022" s="5"/>
      <c r="G1022" s="5"/>
    </row>
    <row r="1023" spans="1:7" ht="15" customHeight="1" x14ac:dyDescent="0.2">
      <c r="A1023" s="21"/>
      <c r="B1023" s="21"/>
      <c r="C1023" s="21"/>
      <c r="D1023" s="5"/>
      <c r="E1023" s="5"/>
      <c r="F1023" s="5"/>
      <c r="G1023" s="5"/>
    </row>
    <row r="1024" spans="1:7" ht="15" customHeight="1" x14ac:dyDescent="0.2">
      <c r="A1024" s="21"/>
      <c r="B1024" s="21"/>
      <c r="C1024" s="21"/>
      <c r="D1024" s="5"/>
      <c r="E1024" s="5"/>
      <c r="F1024" s="5"/>
      <c r="G1024" s="5"/>
    </row>
    <row r="1025" spans="1:7" ht="15" customHeight="1" x14ac:dyDescent="0.2">
      <c r="A1025" s="21"/>
      <c r="B1025" s="21"/>
      <c r="C1025" s="21"/>
      <c r="D1025" s="5"/>
      <c r="E1025" s="5"/>
      <c r="F1025" s="5"/>
      <c r="G1025" s="5"/>
    </row>
    <row r="1026" spans="1:7" ht="15" customHeight="1" x14ac:dyDescent="0.2">
      <c r="A1026" s="21"/>
      <c r="B1026" s="21"/>
      <c r="C1026" s="21"/>
      <c r="D1026" s="5"/>
      <c r="E1026" s="5"/>
      <c r="F1026" s="5"/>
      <c r="G1026" s="5"/>
    </row>
    <row r="1027" spans="1:7" ht="15" customHeight="1" x14ac:dyDescent="0.2">
      <c r="A1027" s="21"/>
      <c r="B1027" s="21"/>
      <c r="C1027" s="21"/>
      <c r="D1027" s="5"/>
      <c r="E1027" s="5"/>
      <c r="F1027" s="5"/>
      <c r="G1027" s="5"/>
    </row>
    <row r="1028" spans="1:7" ht="15" customHeight="1" x14ac:dyDescent="0.2">
      <c r="A1028" s="21"/>
      <c r="B1028" s="21"/>
      <c r="C1028" s="21"/>
      <c r="D1028" s="5"/>
      <c r="E1028" s="5"/>
      <c r="F1028" s="5"/>
      <c r="G1028" s="5"/>
    </row>
    <row r="1029" spans="1:7" ht="15" customHeight="1" x14ac:dyDescent="0.2">
      <c r="A1029" s="21"/>
      <c r="B1029" s="21"/>
      <c r="C1029" s="21"/>
      <c r="D1029" s="5"/>
      <c r="E1029" s="5"/>
      <c r="F1029" s="5"/>
      <c r="G1029" s="5"/>
    </row>
    <row r="1030" spans="1:7" ht="15" customHeight="1" x14ac:dyDescent="0.2">
      <c r="A1030" s="21"/>
      <c r="B1030" s="21"/>
      <c r="C1030" s="21"/>
      <c r="D1030" s="5"/>
      <c r="E1030" s="5"/>
      <c r="F1030" s="5"/>
      <c r="G1030" s="5"/>
    </row>
    <row r="1031" spans="1:7" ht="15" customHeight="1" x14ac:dyDescent="0.2">
      <c r="A1031" s="21"/>
      <c r="B1031" s="21"/>
      <c r="C1031" s="21"/>
      <c r="D1031" s="5"/>
      <c r="E1031" s="5"/>
      <c r="F1031" s="5"/>
      <c r="G1031" s="5"/>
    </row>
    <row r="1032" spans="1:7" ht="15" customHeight="1" x14ac:dyDescent="0.2">
      <c r="A1032" s="21"/>
      <c r="B1032" s="21"/>
      <c r="C1032" s="21"/>
      <c r="D1032" s="5"/>
      <c r="E1032" s="5"/>
      <c r="F1032" s="5"/>
      <c r="G1032" s="5"/>
    </row>
    <row r="1033" spans="1:7" ht="15" customHeight="1" x14ac:dyDescent="0.2">
      <c r="A1033" s="21"/>
      <c r="B1033" s="21"/>
      <c r="C1033" s="21"/>
      <c r="D1033" s="5"/>
      <c r="E1033" s="5"/>
      <c r="F1033" s="5"/>
      <c r="G1033" s="5"/>
    </row>
    <row r="1034" spans="1:7" ht="15" customHeight="1" x14ac:dyDescent="0.2">
      <c r="A1034" s="21"/>
      <c r="B1034" s="21"/>
      <c r="C1034" s="21"/>
      <c r="D1034" s="5"/>
      <c r="E1034" s="5"/>
      <c r="F1034" s="5"/>
      <c r="G1034" s="5"/>
    </row>
    <row r="1035" spans="1:7" ht="15" customHeight="1" x14ac:dyDescent="0.2">
      <c r="A1035" s="21"/>
      <c r="B1035" s="21"/>
      <c r="C1035" s="21"/>
      <c r="D1035" s="5"/>
      <c r="E1035" s="5"/>
      <c r="F1035" s="5"/>
      <c r="G1035" s="5"/>
    </row>
    <row r="1036" spans="1:7" ht="15" customHeight="1" x14ac:dyDescent="0.2">
      <c r="A1036" s="21"/>
      <c r="B1036" s="21"/>
      <c r="C1036" s="21"/>
      <c r="D1036" s="5"/>
      <c r="E1036" s="5"/>
      <c r="F1036" s="5"/>
      <c r="G1036" s="5"/>
    </row>
    <row r="1037" spans="1:7" ht="15" customHeight="1" x14ac:dyDescent="0.2">
      <c r="A1037" s="21"/>
      <c r="B1037" s="21"/>
      <c r="C1037" s="21"/>
      <c r="D1037" s="5"/>
      <c r="E1037" s="5"/>
      <c r="F1037" s="5"/>
      <c r="G1037" s="5"/>
    </row>
    <row r="1038" spans="1:7" ht="15" customHeight="1" x14ac:dyDescent="0.2">
      <c r="A1038" s="21"/>
      <c r="B1038" s="21"/>
      <c r="C1038" s="21"/>
      <c r="D1038" s="5"/>
      <c r="E1038" s="5"/>
      <c r="F1038" s="5"/>
      <c r="G1038" s="5"/>
    </row>
    <row r="1039" spans="1:7" ht="15" customHeight="1" x14ac:dyDescent="0.2">
      <c r="A1039" s="21"/>
      <c r="B1039" s="21"/>
      <c r="C1039" s="21"/>
      <c r="D1039" s="5"/>
      <c r="E1039" s="5"/>
      <c r="F1039" s="5"/>
      <c r="G1039" s="5"/>
    </row>
    <row r="1040" spans="1:7" ht="15" customHeight="1" x14ac:dyDescent="0.2">
      <c r="A1040" s="21"/>
      <c r="B1040" s="21"/>
      <c r="C1040" s="21"/>
      <c r="D1040" s="5"/>
      <c r="E1040" s="5"/>
      <c r="F1040" s="5"/>
      <c r="G1040" s="5"/>
    </row>
    <row r="1041" spans="1:7" ht="15" customHeight="1" x14ac:dyDescent="0.2">
      <c r="A1041" s="21"/>
      <c r="B1041" s="21"/>
      <c r="C1041" s="21"/>
      <c r="D1041" s="5"/>
      <c r="E1041" s="5"/>
      <c r="F1041" s="5"/>
      <c r="G1041" s="5"/>
    </row>
    <row r="1042" spans="1:7" ht="15" customHeight="1" x14ac:dyDescent="0.2">
      <c r="A1042" s="21"/>
      <c r="B1042" s="21"/>
      <c r="C1042" s="21"/>
      <c r="D1042" s="5"/>
      <c r="E1042" s="5"/>
      <c r="F1042" s="5"/>
      <c r="G1042" s="5"/>
    </row>
    <row r="1043" spans="1:7" ht="15" customHeight="1" x14ac:dyDescent="0.2">
      <c r="A1043" s="21"/>
      <c r="B1043" s="21"/>
      <c r="C1043" s="21"/>
      <c r="D1043" s="5"/>
      <c r="E1043" s="5"/>
      <c r="F1043" s="5"/>
      <c r="G1043" s="5"/>
    </row>
    <row r="1044" spans="1:7" ht="15" customHeight="1" x14ac:dyDescent="0.2">
      <c r="A1044" s="21"/>
      <c r="B1044" s="21"/>
      <c r="C1044" s="21"/>
      <c r="D1044" s="5"/>
      <c r="E1044" s="5"/>
      <c r="F1044" s="5"/>
      <c r="G1044" s="5"/>
    </row>
    <row r="1045" spans="1:7" ht="15" customHeight="1" x14ac:dyDescent="0.2">
      <c r="A1045" s="21"/>
      <c r="B1045" s="21"/>
      <c r="C1045" s="21"/>
      <c r="D1045" s="5"/>
      <c r="E1045" s="5"/>
      <c r="F1045" s="5"/>
      <c r="G1045" s="5"/>
    </row>
    <row r="1046" spans="1:7" ht="15" customHeight="1" x14ac:dyDescent="0.2">
      <c r="A1046" s="21"/>
      <c r="B1046" s="21"/>
      <c r="C1046" s="21"/>
      <c r="D1046" s="5"/>
      <c r="E1046" s="5"/>
      <c r="F1046" s="5"/>
      <c r="G1046" s="5"/>
    </row>
    <row r="1047" spans="1:7" ht="15" customHeight="1" x14ac:dyDescent="0.2">
      <c r="A1047" s="21"/>
      <c r="B1047" s="21"/>
      <c r="C1047" s="21"/>
      <c r="D1047" s="5"/>
      <c r="E1047" s="5"/>
      <c r="F1047" s="5"/>
      <c r="G1047" s="5"/>
    </row>
    <row r="1048" spans="1:7" ht="15" customHeight="1" x14ac:dyDescent="0.2">
      <c r="A1048" s="21"/>
      <c r="B1048" s="21"/>
      <c r="C1048" s="21"/>
      <c r="D1048" s="5"/>
      <c r="E1048" s="5"/>
      <c r="F1048" s="5"/>
      <c r="G1048" s="5"/>
    </row>
    <row r="1049" spans="1:7" ht="15" customHeight="1" x14ac:dyDescent="0.2">
      <c r="A1049" s="21"/>
      <c r="B1049" s="21"/>
      <c r="C1049" s="21"/>
      <c r="D1049" s="5"/>
      <c r="E1049" s="5"/>
      <c r="F1049" s="5"/>
      <c r="G1049" s="5"/>
    </row>
    <row r="1050" spans="1:7" ht="15" customHeight="1" x14ac:dyDescent="0.2">
      <c r="A1050" s="21"/>
      <c r="B1050" s="21"/>
      <c r="C1050" s="21"/>
      <c r="D1050" s="5"/>
      <c r="E1050" s="5"/>
      <c r="F1050" s="5"/>
      <c r="G1050" s="5"/>
    </row>
    <row r="1051" spans="1:7" ht="15" customHeight="1" x14ac:dyDescent="0.2">
      <c r="A1051" s="21"/>
      <c r="B1051" s="21"/>
      <c r="C1051" s="21"/>
      <c r="D1051" s="5"/>
      <c r="E1051" s="5"/>
      <c r="F1051" s="5"/>
      <c r="G1051" s="5"/>
    </row>
    <row r="1052" spans="1:7" ht="15" customHeight="1" x14ac:dyDescent="0.2">
      <c r="A1052" s="21"/>
      <c r="B1052" s="21"/>
      <c r="C1052" s="21"/>
      <c r="D1052" s="5"/>
      <c r="E1052" s="5"/>
      <c r="F1052" s="5"/>
      <c r="G1052" s="5"/>
    </row>
    <row r="1053" spans="1:7" ht="15" customHeight="1" x14ac:dyDescent="0.2">
      <c r="A1053" s="21"/>
      <c r="B1053" s="21"/>
      <c r="C1053" s="21"/>
      <c r="D1053" s="5"/>
      <c r="E1053" s="5"/>
      <c r="F1053" s="5"/>
      <c r="G1053" s="5"/>
    </row>
    <row r="1054" spans="1:7" ht="15" customHeight="1" x14ac:dyDescent="0.2">
      <c r="A1054" s="21"/>
      <c r="B1054" s="21"/>
      <c r="C1054" s="21"/>
      <c r="D1054" s="5"/>
      <c r="E1054" s="5"/>
      <c r="F1054" s="5"/>
      <c r="G1054" s="5"/>
    </row>
    <row r="1055" spans="1:7" ht="15" customHeight="1" x14ac:dyDescent="0.2">
      <c r="A1055" s="21"/>
      <c r="B1055" s="21"/>
      <c r="C1055" s="21"/>
      <c r="D1055" s="5"/>
      <c r="E1055" s="5"/>
      <c r="F1055" s="5"/>
      <c r="G1055" s="5"/>
    </row>
    <row r="1056" spans="1:7" ht="15" customHeight="1" x14ac:dyDescent="0.2">
      <c r="A1056" s="21"/>
      <c r="B1056" s="21"/>
      <c r="C1056" s="21"/>
      <c r="D1056" s="5"/>
      <c r="E1056" s="5"/>
      <c r="F1056" s="5"/>
      <c r="G1056" s="5"/>
    </row>
    <row r="1057" spans="1:7" ht="15" customHeight="1" x14ac:dyDescent="0.2">
      <c r="A1057" s="21"/>
      <c r="B1057" s="21"/>
      <c r="C1057" s="21"/>
      <c r="D1057" s="5"/>
      <c r="E1057" s="5"/>
      <c r="F1057" s="5"/>
      <c r="G1057" s="5"/>
    </row>
    <row r="1058" spans="1:7" ht="15" customHeight="1" x14ac:dyDescent="0.2">
      <c r="A1058" s="21"/>
      <c r="B1058" s="21"/>
      <c r="C1058" s="21"/>
      <c r="D1058" s="5"/>
      <c r="E1058" s="5"/>
      <c r="F1058" s="5"/>
      <c r="G1058" s="5"/>
    </row>
    <row r="1059" spans="1:7" ht="15" customHeight="1" x14ac:dyDescent="0.2">
      <c r="A1059" s="21"/>
      <c r="B1059" s="21"/>
      <c r="C1059" s="21"/>
      <c r="D1059" s="5"/>
      <c r="E1059" s="5"/>
      <c r="F1059" s="5"/>
      <c r="G1059" s="5"/>
    </row>
    <row r="1060" spans="1:7" ht="15" customHeight="1" x14ac:dyDescent="0.2">
      <c r="A1060" s="21"/>
      <c r="B1060" s="21"/>
      <c r="C1060" s="21"/>
      <c r="D1060" s="5"/>
      <c r="E1060" s="5"/>
      <c r="F1060" s="5"/>
      <c r="G1060" s="5"/>
    </row>
    <row r="1061" spans="1:7" ht="15" customHeight="1" x14ac:dyDescent="0.2">
      <c r="A1061" s="21"/>
      <c r="B1061" s="21"/>
      <c r="C1061" s="21"/>
      <c r="D1061" s="5"/>
      <c r="E1061" s="5"/>
      <c r="F1061" s="5"/>
      <c r="G1061" s="5"/>
    </row>
    <row r="1062" spans="1:7" ht="15" customHeight="1" x14ac:dyDescent="0.2">
      <c r="A1062" s="21"/>
      <c r="B1062" s="21"/>
      <c r="C1062" s="21"/>
      <c r="D1062" s="5"/>
      <c r="E1062" s="5"/>
      <c r="F1062" s="5"/>
      <c r="G1062" s="5"/>
    </row>
    <row r="1063" spans="1:7" ht="15" customHeight="1" x14ac:dyDescent="0.2">
      <c r="A1063" s="21"/>
      <c r="B1063" s="21"/>
      <c r="C1063" s="21"/>
      <c r="D1063" s="5"/>
      <c r="E1063" s="5"/>
      <c r="F1063" s="5"/>
      <c r="G1063" s="5"/>
    </row>
    <row r="1064" spans="1:7" ht="15" customHeight="1" x14ac:dyDescent="0.2">
      <c r="A1064" s="21"/>
      <c r="B1064" s="21"/>
      <c r="C1064" s="21"/>
      <c r="D1064" s="5"/>
      <c r="E1064" s="5"/>
      <c r="F1064" s="5"/>
      <c r="G1064" s="5"/>
    </row>
    <row r="1065" spans="1:7" ht="15" customHeight="1" x14ac:dyDescent="0.2">
      <c r="A1065" s="21"/>
      <c r="B1065" s="21"/>
      <c r="C1065" s="21"/>
      <c r="D1065" s="5"/>
      <c r="E1065" s="5"/>
      <c r="F1065" s="5"/>
      <c r="G1065" s="5"/>
    </row>
    <row r="1066" spans="1:7" ht="15" customHeight="1" x14ac:dyDescent="0.2">
      <c r="A1066" s="21"/>
      <c r="B1066" s="21"/>
      <c r="C1066" s="21"/>
      <c r="D1066" s="5"/>
      <c r="E1066" s="5"/>
      <c r="F1066" s="5"/>
      <c r="G1066" s="5"/>
    </row>
    <row r="1067" spans="1:7" ht="15" customHeight="1" x14ac:dyDescent="0.2">
      <c r="A1067" s="21"/>
      <c r="B1067" s="21"/>
      <c r="C1067" s="21"/>
      <c r="D1067" s="5"/>
      <c r="E1067" s="5"/>
      <c r="F1067" s="5"/>
      <c r="G1067" s="5"/>
    </row>
    <row r="1068" spans="1:7" ht="15" customHeight="1" x14ac:dyDescent="0.2">
      <c r="A1068" s="21"/>
      <c r="B1068" s="21"/>
      <c r="C1068" s="21"/>
      <c r="D1068" s="5"/>
      <c r="E1068" s="5"/>
      <c r="F1068" s="5"/>
      <c r="G1068" s="5"/>
    </row>
    <row r="1069" spans="1:7" ht="15" customHeight="1" x14ac:dyDescent="0.2">
      <c r="A1069" s="21"/>
      <c r="B1069" s="21"/>
      <c r="C1069" s="21"/>
      <c r="D1069" s="5"/>
      <c r="E1069" s="5"/>
      <c r="F1069" s="5"/>
      <c r="G1069" s="5"/>
    </row>
    <row r="1070" spans="1:7" ht="15" customHeight="1" x14ac:dyDescent="0.2">
      <c r="A1070" s="21"/>
      <c r="B1070" s="21"/>
      <c r="C1070" s="21"/>
      <c r="D1070" s="5"/>
      <c r="E1070" s="5"/>
      <c r="F1070" s="5"/>
      <c r="G1070" s="5"/>
    </row>
    <row r="1071" spans="1:7" ht="15" customHeight="1" x14ac:dyDescent="0.2">
      <c r="A1071" s="21"/>
      <c r="B1071" s="21"/>
      <c r="C1071" s="21"/>
      <c r="D1071" s="5"/>
      <c r="E1071" s="5"/>
      <c r="F1071" s="5"/>
      <c r="G1071" s="5"/>
    </row>
    <row r="1072" spans="1:7" ht="15" customHeight="1" x14ac:dyDescent="0.2">
      <c r="A1072" s="21"/>
      <c r="B1072" s="21"/>
      <c r="C1072" s="21"/>
      <c r="D1072" s="5"/>
      <c r="E1072" s="5"/>
      <c r="F1072" s="5"/>
      <c r="G1072" s="5"/>
    </row>
    <row r="1073" spans="1:7" ht="15" customHeight="1" x14ac:dyDescent="0.2">
      <c r="A1073" s="21"/>
      <c r="B1073" s="21"/>
      <c r="C1073" s="21"/>
      <c r="D1073" s="5"/>
      <c r="E1073" s="5"/>
      <c r="F1073" s="5"/>
      <c r="G1073" s="5"/>
    </row>
    <row r="1074" spans="1:7" ht="15" customHeight="1" x14ac:dyDescent="0.2">
      <c r="A1074" s="21"/>
      <c r="B1074" s="21"/>
      <c r="C1074" s="21"/>
      <c r="D1074" s="5"/>
      <c r="E1074" s="5"/>
      <c r="F1074" s="5"/>
      <c r="G1074" s="5"/>
    </row>
    <row r="1075" spans="1:7" ht="15" customHeight="1" x14ac:dyDescent="0.2">
      <c r="A1075" s="21"/>
      <c r="B1075" s="21"/>
      <c r="C1075" s="21"/>
      <c r="D1075" s="5"/>
      <c r="E1075" s="5"/>
      <c r="F1075" s="5"/>
      <c r="G1075" s="5"/>
    </row>
    <row r="1076" spans="1:7" ht="15" customHeight="1" x14ac:dyDescent="0.2">
      <c r="A1076" s="21"/>
      <c r="B1076" s="21"/>
      <c r="C1076" s="21"/>
      <c r="D1076" s="5"/>
      <c r="E1076" s="5"/>
      <c r="F1076" s="5"/>
      <c r="G1076" s="5"/>
    </row>
    <row r="1077" spans="1:7" ht="15" customHeight="1" x14ac:dyDescent="0.2">
      <c r="A1077" s="21"/>
      <c r="B1077" s="21"/>
      <c r="C1077" s="21"/>
      <c r="D1077" s="5"/>
      <c r="E1077" s="5"/>
      <c r="F1077" s="5"/>
      <c r="G1077" s="5"/>
    </row>
    <row r="1078" spans="1:7" ht="15" customHeight="1" x14ac:dyDescent="0.2">
      <c r="A1078" s="21"/>
      <c r="B1078" s="21"/>
      <c r="C1078" s="21"/>
      <c r="D1078" s="5"/>
      <c r="E1078" s="5"/>
      <c r="F1078" s="5"/>
      <c r="G1078" s="5"/>
    </row>
    <row r="1079" spans="1:7" ht="15" customHeight="1" x14ac:dyDescent="0.2">
      <c r="A1079" s="21"/>
      <c r="B1079" s="21"/>
      <c r="C1079" s="21"/>
      <c r="D1079" s="5"/>
      <c r="E1079" s="5"/>
      <c r="F1079" s="5"/>
      <c r="G1079" s="5"/>
    </row>
    <row r="1080" spans="1:7" ht="15" customHeight="1" x14ac:dyDescent="0.2">
      <c r="A1080" s="21"/>
      <c r="B1080" s="21"/>
      <c r="C1080" s="21"/>
      <c r="D1080" s="5"/>
      <c r="E1080" s="5"/>
      <c r="F1080" s="5"/>
      <c r="G1080" s="5"/>
    </row>
    <row r="1081" spans="1:7" ht="15" customHeight="1" x14ac:dyDescent="0.2">
      <c r="A1081" s="21"/>
      <c r="B1081" s="21"/>
      <c r="C1081" s="21"/>
      <c r="D1081" s="5"/>
      <c r="E1081" s="5"/>
      <c r="F1081" s="5"/>
      <c r="G1081" s="5"/>
    </row>
    <row r="1082" spans="1:7" ht="15" customHeight="1" x14ac:dyDescent="0.2">
      <c r="A1082" s="21"/>
      <c r="B1082" s="21"/>
      <c r="C1082" s="21"/>
      <c r="D1082" s="5"/>
      <c r="E1082" s="5"/>
      <c r="F1082" s="5"/>
      <c r="G1082" s="5"/>
    </row>
    <row r="1083" spans="1:7" ht="15" customHeight="1" x14ac:dyDescent="0.2">
      <c r="A1083" s="21"/>
      <c r="B1083" s="21"/>
      <c r="C1083" s="21"/>
      <c r="D1083" s="5"/>
      <c r="E1083" s="5"/>
      <c r="F1083" s="5"/>
      <c r="G1083" s="5"/>
    </row>
    <row r="1084" spans="1:7" ht="15" customHeight="1" x14ac:dyDescent="0.2">
      <c r="A1084" s="21"/>
      <c r="B1084" s="21"/>
      <c r="C1084" s="21"/>
      <c r="D1084" s="5"/>
      <c r="E1084" s="5"/>
      <c r="F1084" s="5"/>
      <c r="G1084" s="5"/>
    </row>
    <row r="1085" spans="1:7" ht="15" customHeight="1" x14ac:dyDescent="0.2">
      <c r="A1085" s="21"/>
      <c r="B1085" s="21"/>
      <c r="C1085" s="21"/>
      <c r="D1085" s="5"/>
      <c r="E1085" s="5"/>
      <c r="F1085" s="5"/>
      <c r="G1085" s="5"/>
    </row>
    <row r="1086" spans="1:7" ht="15" customHeight="1" x14ac:dyDescent="0.2">
      <c r="A1086" s="21"/>
      <c r="B1086" s="21"/>
      <c r="C1086" s="21"/>
      <c r="D1086" s="5"/>
      <c r="E1086" s="5"/>
      <c r="F1086" s="5"/>
      <c r="G1086" s="5"/>
    </row>
    <row r="1087" spans="1:7" ht="15" customHeight="1" x14ac:dyDescent="0.2">
      <c r="A1087" s="21"/>
      <c r="B1087" s="21"/>
      <c r="C1087" s="21"/>
      <c r="D1087" s="5"/>
      <c r="E1087" s="5"/>
      <c r="F1087" s="5"/>
      <c r="G1087" s="5"/>
    </row>
    <row r="1088" spans="1:7" ht="15" customHeight="1" x14ac:dyDescent="0.2">
      <c r="A1088" s="21"/>
      <c r="B1088" s="21"/>
      <c r="C1088" s="21"/>
      <c r="D1088" s="5"/>
      <c r="E1088" s="5"/>
      <c r="F1088" s="5"/>
      <c r="G1088" s="5"/>
    </row>
    <row r="1089" spans="1:7" ht="15" customHeight="1" x14ac:dyDescent="0.2">
      <c r="A1089" s="21"/>
      <c r="B1089" s="21"/>
      <c r="C1089" s="21"/>
      <c r="D1089" s="5"/>
      <c r="E1089" s="5"/>
      <c r="F1089" s="5"/>
      <c r="G1089" s="5"/>
    </row>
    <row r="1090" spans="1:7" ht="15" customHeight="1" x14ac:dyDescent="0.2">
      <c r="A1090" s="21"/>
      <c r="B1090" s="21"/>
      <c r="C1090" s="21"/>
      <c r="D1090" s="5"/>
      <c r="E1090" s="5"/>
      <c r="F1090" s="5"/>
      <c r="G1090" s="5"/>
    </row>
    <row r="1091" spans="1:7" ht="15" customHeight="1" x14ac:dyDescent="0.2">
      <c r="A1091" s="21"/>
      <c r="B1091" s="21"/>
      <c r="C1091" s="21"/>
      <c r="D1091" s="5"/>
      <c r="E1091" s="5"/>
      <c r="F1091" s="5"/>
      <c r="G1091" s="5"/>
    </row>
    <row r="1092" spans="1:7" ht="15" customHeight="1" x14ac:dyDescent="0.2">
      <c r="A1092" s="21"/>
      <c r="B1092" s="21"/>
      <c r="C1092" s="21"/>
      <c r="D1092" s="5"/>
      <c r="E1092" s="5"/>
      <c r="F1092" s="5"/>
      <c r="G1092" s="5"/>
    </row>
    <row r="1093" spans="1:7" ht="15" customHeight="1" x14ac:dyDescent="0.2">
      <c r="A1093" s="21"/>
      <c r="B1093" s="21"/>
      <c r="C1093" s="21"/>
      <c r="D1093" s="5"/>
      <c r="E1093" s="5"/>
      <c r="F1093" s="5"/>
      <c r="G1093" s="5"/>
    </row>
    <row r="1094" spans="1:7" ht="15" customHeight="1" x14ac:dyDescent="0.2">
      <c r="A1094" s="21"/>
      <c r="B1094" s="21"/>
      <c r="C1094" s="21"/>
      <c r="D1094" s="5"/>
      <c r="E1094" s="5"/>
      <c r="F1094" s="5"/>
      <c r="G1094" s="5"/>
    </row>
    <row r="1095" spans="1:7" ht="15" customHeight="1" x14ac:dyDescent="0.2">
      <c r="A1095" s="21"/>
      <c r="B1095" s="21"/>
      <c r="C1095" s="21"/>
      <c r="D1095" s="5"/>
      <c r="E1095" s="5"/>
      <c r="F1095" s="5"/>
      <c r="G1095" s="5"/>
    </row>
    <row r="1096" spans="1:7" ht="15" customHeight="1" x14ac:dyDescent="0.2">
      <c r="A1096" s="21"/>
      <c r="B1096" s="21"/>
      <c r="C1096" s="21"/>
      <c r="D1096" s="5"/>
      <c r="E1096" s="5"/>
      <c r="F1096" s="5"/>
      <c r="G1096" s="5"/>
    </row>
    <row r="1097" spans="1:7" ht="15" customHeight="1" x14ac:dyDescent="0.2">
      <c r="A1097" s="21"/>
      <c r="B1097" s="21"/>
      <c r="C1097" s="21"/>
      <c r="D1097" s="5"/>
      <c r="E1097" s="5"/>
      <c r="F1097" s="5"/>
      <c r="G1097" s="5"/>
    </row>
    <row r="1098" spans="1:7" ht="15" customHeight="1" x14ac:dyDescent="0.2">
      <c r="A1098" s="21"/>
      <c r="B1098" s="21"/>
      <c r="C1098" s="21"/>
      <c r="D1098" s="5"/>
      <c r="E1098" s="5"/>
      <c r="F1098" s="5"/>
      <c r="G1098" s="5"/>
    </row>
    <row r="1099" spans="1:7" ht="15" customHeight="1" x14ac:dyDescent="0.2">
      <c r="A1099" s="21"/>
      <c r="B1099" s="21"/>
      <c r="C1099" s="21"/>
      <c r="D1099" s="5"/>
      <c r="E1099" s="5"/>
      <c r="F1099" s="5"/>
      <c r="G1099" s="5"/>
    </row>
    <row r="1100" spans="1:7" ht="15" customHeight="1" x14ac:dyDescent="0.2">
      <c r="A1100" s="21"/>
      <c r="B1100" s="21"/>
      <c r="C1100" s="21"/>
      <c r="D1100" s="5"/>
      <c r="E1100" s="5"/>
      <c r="F1100" s="5"/>
      <c r="G1100" s="5"/>
    </row>
    <row r="1101" spans="1:7" ht="15" customHeight="1" x14ac:dyDescent="0.2">
      <c r="A1101" s="21"/>
      <c r="B1101" s="21"/>
      <c r="C1101" s="21"/>
      <c r="D1101" s="5"/>
      <c r="E1101" s="5"/>
      <c r="F1101" s="5"/>
      <c r="G1101" s="5"/>
    </row>
    <row r="1102" spans="1:7" ht="15" customHeight="1" x14ac:dyDescent="0.2">
      <c r="A1102" s="21"/>
      <c r="B1102" s="21"/>
      <c r="C1102" s="21"/>
      <c r="D1102" s="5"/>
      <c r="E1102" s="5"/>
      <c r="F1102" s="5"/>
      <c r="G1102" s="5"/>
    </row>
    <row r="1103" spans="1:7" ht="15" customHeight="1" x14ac:dyDescent="0.2">
      <c r="A1103" s="21"/>
      <c r="B1103" s="21"/>
      <c r="C1103" s="21"/>
      <c r="D1103" s="5"/>
      <c r="E1103" s="5"/>
      <c r="F1103" s="5"/>
      <c r="G1103" s="5"/>
    </row>
    <row r="1104" spans="1:7" ht="15" customHeight="1" x14ac:dyDescent="0.2">
      <c r="A1104" s="21"/>
      <c r="B1104" s="21"/>
      <c r="C1104" s="21"/>
      <c r="D1104" s="5"/>
      <c r="E1104" s="5"/>
      <c r="F1104" s="5"/>
      <c r="G1104" s="5"/>
    </row>
    <row r="1105" spans="1:7" ht="15" customHeight="1" x14ac:dyDescent="0.2">
      <c r="A1105" s="21"/>
      <c r="B1105" s="21"/>
      <c r="C1105" s="21"/>
      <c r="D1105" s="5"/>
      <c r="E1105" s="5"/>
      <c r="F1105" s="5"/>
      <c r="G1105" s="5"/>
    </row>
    <row r="1106" spans="1:7" ht="15" customHeight="1" x14ac:dyDescent="0.2">
      <c r="A1106" s="21"/>
      <c r="B1106" s="21"/>
      <c r="C1106" s="21"/>
      <c r="D1106" s="5"/>
      <c r="E1106" s="5"/>
      <c r="F1106" s="5"/>
      <c r="G1106" s="5"/>
    </row>
    <row r="1107" spans="1:7" ht="15" customHeight="1" x14ac:dyDescent="0.2">
      <c r="A1107" s="21"/>
      <c r="B1107" s="21"/>
      <c r="C1107" s="21"/>
      <c r="D1107" s="5"/>
      <c r="E1107" s="5"/>
      <c r="F1107" s="5"/>
      <c r="G1107" s="5"/>
    </row>
    <row r="1108" spans="1:7" ht="15" customHeight="1" x14ac:dyDescent="0.2">
      <c r="A1108" s="21"/>
      <c r="B1108" s="21"/>
      <c r="C1108" s="21"/>
      <c r="D1108" s="5"/>
      <c r="E1108" s="5"/>
      <c r="F1108" s="5"/>
      <c r="G1108" s="5"/>
    </row>
    <row r="1109" spans="1:7" ht="15" customHeight="1" x14ac:dyDescent="0.2">
      <c r="A1109" s="21"/>
      <c r="B1109" s="21"/>
      <c r="C1109" s="21"/>
      <c r="D1109" s="5"/>
      <c r="E1109" s="5"/>
      <c r="F1109" s="5"/>
      <c r="G1109" s="5"/>
    </row>
    <row r="1110" spans="1:7" ht="15" customHeight="1" x14ac:dyDescent="0.2">
      <c r="A1110" s="21"/>
      <c r="B1110" s="21"/>
      <c r="C1110" s="21"/>
      <c r="D1110" s="5"/>
      <c r="E1110" s="5"/>
      <c r="F1110" s="5"/>
      <c r="G1110" s="5"/>
    </row>
    <row r="1111" spans="1:7" ht="15" customHeight="1" x14ac:dyDescent="0.2">
      <c r="A1111" s="21"/>
      <c r="B1111" s="21"/>
      <c r="C1111" s="21"/>
      <c r="D1111" s="5"/>
      <c r="E1111" s="5"/>
      <c r="F1111" s="5"/>
      <c r="G1111" s="5"/>
    </row>
    <row r="1112" spans="1:7" ht="15" customHeight="1" x14ac:dyDescent="0.2">
      <c r="A1112" s="21"/>
      <c r="B1112" s="21"/>
      <c r="C1112" s="21"/>
      <c r="D1112" s="5"/>
      <c r="E1112" s="5"/>
      <c r="F1112" s="5"/>
      <c r="G1112" s="5"/>
    </row>
    <row r="1113" spans="1:7" ht="15" customHeight="1" x14ac:dyDescent="0.2">
      <c r="A1113" s="21"/>
      <c r="B1113" s="21"/>
      <c r="C1113" s="21"/>
      <c r="D1113" s="5"/>
      <c r="E1113" s="5"/>
      <c r="F1113" s="5"/>
      <c r="G1113" s="5"/>
    </row>
    <row r="1114" spans="1:7" ht="15" customHeight="1" x14ac:dyDescent="0.2">
      <c r="A1114" s="21"/>
      <c r="B1114" s="21"/>
      <c r="C1114" s="21"/>
      <c r="D1114" s="5"/>
      <c r="E1114" s="5"/>
      <c r="F1114" s="5"/>
      <c r="G1114" s="5"/>
    </row>
    <row r="1115" spans="1:7" ht="15" customHeight="1" x14ac:dyDescent="0.2">
      <c r="A1115" s="21"/>
      <c r="B1115" s="21"/>
      <c r="C1115" s="21"/>
      <c r="D1115" s="5"/>
      <c r="E1115" s="5"/>
      <c r="F1115" s="5"/>
      <c r="G1115" s="5"/>
    </row>
    <row r="1116" spans="1:7" ht="15" customHeight="1" x14ac:dyDescent="0.2">
      <c r="A1116" s="21"/>
      <c r="B1116" s="21"/>
      <c r="C1116" s="21"/>
      <c r="D1116" s="5"/>
      <c r="E1116" s="5"/>
      <c r="F1116" s="5"/>
      <c r="G1116" s="5"/>
    </row>
    <row r="1117" spans="1:7" ht="15" customHeight="1" x14ac:dyDescent="0.2">
      <c r="A1117" s="21"/>
      <c r="B1117" s="21"/>
      <c r="C1117" s="21"/>
      <c r="D1117" s="5"/>
      <c r="E1117" s="5"/>
      <c r="F1117" s="5"/>
      <c r="G1117" s="5"/>
    </row>
    <row r="1118" spans="1:7" ht="15" customHeight="1" x14ac:dyDescent="0.2">
      <c r="A1118" s="21"/>
      <c r="B1118" s="21"/>
      <c r="C1118" s="21"/>
      <c r="D1118" s="5"/>
      <c r="E1118" s="5"/>
      <c r="F1118" s="5"/>
      <c r="G1118" s="5"/>
    </row>
    <row r="1119" spans="1:7" ht="15" customHeight="1" x14ac:dyDescent="0.2">
      <c r="A1119" s="21"/>
      <c r="B1119" s="21"/>
      <c r="C1119" s="21"/>
      <c r="D1119" s="5"/>
      <c r="E1119" s="5"/>
      <c r="F1119" s="5"/>
      <c r="G1119" s="5"/>
    </row>
    <row r="1120" spans="1:7" ht="15" customHeight="1" x14ac:dyDescent="0.2">
      <c r="A1120" s="21"/>
      <c r="B1120" s="21"/>
      <c r="C1120" s="21"/>
      <c r="D1120" s="5"/>
      <c r="E1120" s="5"/>
      <c r="F1120" s="5"/>
      <c r="G1120" s="5"/>
    </row>
    <row r="1121" spans="1:7" ht="15" customHeight="1" x14ac:dyDescent="0.2">
      <c r="A1121" s="21"/>
      <c r="B1121" s="21"/>
      <c r="C1121" s="21"/>
      <c r="D1121" s="5"/>
      <c r="E1121" s="5"/>
      <c r="F1121" s="5"/>
      <c r="G1121" s="5"/>
    </row>
    <row r="1122" spans="1:7" ht="15" customHeight="1" x14ac:dyDescent="0.2">
      <c r="A1122" s="21"/>
      <c r="B1122" s="21"/>
      <c r="C1122" s="21"/>
      <c r="D1122" s="5"/>
      <c r="E1122" s="5"/>
      <c r="F1122" s="5"/>
      <c r="G1122" s="5"/>
    </row>
    <row r="1123" spans="1:7" ht="15" customHeight="1" x14ac:dyDescent="0.2">
      <c r="A1123" s="21"/>
      <c r="B1123" s="21"/>
      <c r="C1123" s="21"/>
      <c r="D1123" s="5"/>
      <c r="E1123" s="5"/>
      <c r="F1123" s="5"/>
      <c r="G1123" s="5"/>
    </row>
    <row r="1124" spans="1:7" ht="15" customHeight="1" x14ac:dyDescent="0.2">
      <c r="A1124" s="21"/>
      <c r="B1124" s="21"/>
      <c r="C1124" s="21"/>
      <c r="D1124" s="5"/>
      <c r="E1124" s="5"/>
      <c r="F1124" s="5"/>
      <c r="G1124" s="5"/>
    </row>
    <row r="1125" spans="1:7" ht="15" customHeight="1" x14ac:dyDescent="0.2">
      <c r="A1125" s="21"/>
      <c r="B1125" s="21"/>
      <c r="C1125" s="21"/>
      <c r="D1125" s="5"/>
      <c r="E1125" s="5"/>
      <c r="F1125" s="5"/>
      <c r="G1125" s="5"/>
    </row>
    <row r="1126" spans="1:7" ht="15" customHeight="1" x14ac:dyDescent="0.2">
      <c r="A1126" s="21"/>
      <c r="B1126" s="21"/>
      <c r="C1126" s="21"/>
      <c r="D1126" s="5"/>
      <c r="E1126" s="5"/>
      <c r="F1126" s="5"/>
      <c r="G1126" s="5"/>
    </row>
    <row r="1127" spans="1:7" ht="15" customHeight="1" x14ac:dyDescent="0.2">
      <c r="A1127" s="21"/>
      <c r="B1127" s="21"/>
      <c r="C1127" s="21"/>
      <c r="D1127" s="5"/>
      <c r="E1127" s="5"/>
      <c r="F1127" s="5"/>
      <c r="G1127" s="5"/>
    </row>
    <row r="1128" spans="1:7" ht="15" customHeight="1" x14ac:dyDescent="0.2">
      <c r="A1128" s="21"/>
      <c r="B1128" s="21"/>
      <c r="C1128" s="21"/>
      <c r="D1128" s="5"/>
      <c r="E1128" s="5"/>
      <c r="F1128" s="5"/>
      <c r="G1128" s="5"/>
    </row>
    <row r="1129" spans="1:7" ht="15" customHeight="1" x14ac:dyDescent="0.2">
      <c r="A1129" s="21"/>
      <c r="B1129" s="21"/>
      <c r="C1129" s="21"/>
      <c r="D1129" s="5"/>
      <c r="E1129" s="5"/>
      <c r="F1129" s="5"/>
      <c r="G1129" s="5"/>
    </row>
    <row r="1130" spans="1:7" ht="15" customHeight="1" x14ac:dyDescent="0.2">
      <c r="A1130" s="21"/>
      <c r="B1130" s="21"/>
      <c r="C1130" s="21"/>
      <c r="D1130" s="5"/>
      <c r="E1130" s="5"/>
      <c r="F1130" s="5"/>
      <c r="G1130" s="5"/>
    </row>
    <row r="1131" spans="1:7" ht="15" customHeight="1" x14ac:dyDescent="0.2">
      <c r="A1131" s="21"/>
      <c r="B1131" s="21"/>
      <c r="C1131" s="21"/>
      <c r="D1131" s="5"/>
      <c r="E1131" s="5"/>
      <c r="F1131" s="5"/>
      <c r="G1131" s="5"/>
    </row>
    <row r="1132" spans="1:7" ht="15" customHeight="1" x14ac:dyDescent="0.2">
      <c r="A1132" s="21"/>
      <c r="B1132" s="21"/>
      <c r="C1132" s="21"/>
      <c r="D1132" s="5"/>
      <c r="E1132" s="5"/>
      <c r="F1132" s="5"/>
      <c r="G1132" s="5"/>
    </row>
    <row r="1133" spans="1:7" ht="15" customHeight="1" x14ac:dyDescent="0.2">
      <c r="A1133" s="21"/>
      <c r="B1133" s="21"/>
      <c r="C1133" s="21"/>
      <c r="D1133" s="5"/>
      <c r="E1133" s="5"/>
      <c r="F1133" s="5"/>
      <c r="G1133" s="5"/>
    </row>
    <row r="1134" spans="1:7" ht="15" customHeight="1" x14ac:dyDescent="0.2">
      <c r="A1134" s="21"/>
      <c r="B1134" s="21"/>
      <c r="C1134" s="21"/>
      <c r="D1134" s="5"/>
      <c r="E1134" s="5"/>
      <c r="F1134" s="5"/>
      <c r="G1134" s="5"/>
    </row>
    <row r="1135" spans="1:7" ht="15" customHeight="1" x14ac:dyDescent="0.2">
      <c r="A1135" s="21"/>
      <c r="B1135" s="21"/>
      <c r="C1135" s="21"/>
      <c r="D1135" s="5"/>
      <c r="E1135" s="5"/>
      <c r="F1135" s="5"/>
      <c r="G1135" s="5"/>
    </row>
    <row r="1136" spans="1:7" ht="15" customHeight="1" x14ac:dyDescent="0.2">
      <c r="A1136" s="21"/>
      <c r="B1136" s="21"/>
      <c r="C1136" s="21"/>
      <c r="D1136" s="5"/>
      <c r="E1136" s="5"/>
      <c r="F1136" s="5"/>
      <c r="G1136" s="5"/>
    </row>
    <row r="1137" spans="1:7" ht="15" customHeight="1" x14ac:dyDescent="0.2">
      <c r="A1137" s="21"/>
      <c r="B1137" s="21"/>
      <c r="C1137" s="21"/>
      <c r="D1137" s="5"/>
      <c r="E1137" s="5"/>
      <c r="F1137" s="5"/>
      <c r="G1137" s="5"/>
    </row>
    <row r="1138" spans="1:7" ht="15" customHeight="1" x14ac:dyDescent="0.2">
      <c r="A1138" s="21"/>
      <c r="B1138" s="21"/>
      <c r="C1138" s="21"/>
      <c r="D1138" s="5"/>
      <c r="E1138" s="5"/>
      <c r="F1138" s="5"/>
      <c r="G1138" s="5"/>
    </row>
    <row r="1139" spans="1:7" ht="15" customHeight="1" x14ac:dyDescent="0.2">
      <c r="A1139" s="21"/>
      <c r="B1139" s="21"/>
      <c r="C1139" s="21"/>
      <c r="D1139" s="5"/>
      <c r="E1139" s="5"/>
      <c r="F1139" s="5"/>
      <c r="G1139" s="5"/>
    </row>
    <row r="1140" spans="1:7" ht="15" customHeight="1" x14ac:dyDescent="0.2">
      <c r="A1140" s="21"/>
      <c r="B1140" s="21"/>
      <c r="C1140" s="21"/>
      <c r="D1140" s="5"/>
      <c r="E1140" s="5"/>
      <c r="F1140" s="5"/>
      <c r="G1140" s="5"/>
    </row>
    <row r="1141" spans="1:7" ht="15" customHeight="1" x14ac:dyDescent="0.2">
      <c r="A1141" s="21"/>
      <c r="B1141" s="21"/>
      <c r="C1141" s="21"/>
      <c r="D1141" s="5"/>
      <c r="E1141" s="5"/>
      <c r="F1141" s="5"/>
      <c r="G1141" s="5"/>
    </row>
    <row r="1142" spans="1:7" ht="15" customHeight="1" x14ac:dyDescent="0.2">
      <c r="A1142" s="21"/>
      <c r="B1142" s="21"/>
      <c r="C1142" s="21"/>
      <c r="D1142" s="5"/>
      <c r="E1142" s="5"/>
      <c r="F1142" s="5"/>
      <c r="G1142" s="5"/>
    </row>
    <row r="1143" spans="1:7" ht="15" customHeight="1" x14ac:dyDescent="0.2">
      <c r="A1143" s="21"/>
      <c r="B1143" s="21"/>
      <c r="C1143" s="21"/>
      <c r="D1143" s="5"/>
      <c r="E1143" s="5"/>
      <c r="F1143" s="5"/>
      <c r="G1143" s="5"/>
    </row>
    <row r="1144" spans="1:7" ht="15" customHeight="1" x14ac:dyDescent="0.2">
      <c r="A1144" s="21"/>
      <c r="B1144" s="21"/>
      <c r="C1144" s="21"/>
      <c r="D1144" s="5"/>
      <c r="E1144" s="5"/>
      <c r="F1144" s="5"/>
      <c r="G1144" s="5"/>
    </row>
    <row r="1145" spans="1:7" ht="15" customHeight="1" x14ac:dyDescent="0.2">
      <c r="A1145" s="21"/>
      <c r="B1145" s="21"/>
      <c r="C1145" s="21"/>
      <c r="D1145" s="5"/>
      <c r="E1145" s="5"/>
      <c r="F1145" s="5"/>
      <c r="G1145" s="5"/>
    </row>
    <row r="1146" spans="1:7" ht="15" customHeight="1" x14ac:dyDescent="0.2">
      <c r="A1146" s="21"/>
      <c r="B1146" s="21"/>
      <c r="C1146" s="21"/>
      <c r="D1146" s="5"/>
      <c r="E1146" s="5"/>
      <c r="F1146" s="5"/>
      <c r="G1146" s="5"/>
    </row>
    <row r="1147" spans="1:7" ht="15" customHeight="1" x14ac:dyDescent="0.2">
      <c r="A1147" s="21"/>
      <c r="B1147" s="21"/>
      <c r="C1147" s="21"/>
      <c r="D1147" s="5"/>
      <c r="E1147" s="5"/>
      <c r="F1147" s="5"/>
      <c r="G1147" s="5"/>
    </row>
    <row r="1148" spans="1:7" ht="15" customHeight="1" x14ac:dyDescent="0.2">
      <c r="A1148" s="21"/>
      <c r="B1148" s="21"/>
      <c r="C1148" s="21"/>
      <c r="D1148" s="5"/>
      <c r="E1148" s="5"/>
      <c r="F1148" s="5"/>
      <c r="G1148" s="5"/>
    </row>
    <row r="1149" spans="1:7" ht="15" customHeight="1" x14ac:dyDescent="0.2">
      <c r="A1149" s="21"/>
      <c r="B1149" s="21"/>
      <c r="C1149" s="21"/>
      <c r="D1149" s="5"/>
      <c r="E1149" s="5"/>
      <c r="F1149" s="5"/>
      <c r="G1149" s="5"/>
    </row>
    <row r="1150" spans="1:7" ht="15" customHeight="1" x14ac:dyDescent="0.2">
      <c r="A1150" s="21"/>
      <c r="B1150" s="21"/>
      <c r="C1150" s="21"/>
      <c r="D1150" s="5"/>
      <c r="E1150" s="5"/>
      <c r="F1150" s="5"/>
      <c r="G1150" s="5"/>
    </row>
    <row r="1151" spans="1:7" ht="15" customHeight="1" x14ac:dyDescent="0.2">
      <c r="A1151" s="21"/>
      <c r="B1151" s="21"/>
      <c r="C1151" s="21"/>
      <c r="D1151" s="5"/>
      <c r="E1151" s="5"/>
      <c r="F1151" s="5"/>
      <c r="G1151" s="5"/>
    </row>
    <row r="1152" spans="1:7" ht="15" customHeight="1" x14ac:dyDescent="0.2">
      <c r="A1152" s="21"/>
      <c r="B1152" s="21"/>
      <c r="C1152" s="21"/>
      <c r="D1152" s="5"/>
      <c r="E1152" s="5"/>
      <c r="F1152" s="5"/>
      <c r="G1152" s="5"/>
    </row>
    <row r="1153" spans="1:7" ht="15" customHeight="1" x14ac:dyDescent="0.2">
      <c r="A1153" s="21"/>
      <c r="B1153" s="21"/>
      <c r="C1153" s="21"/>
      <c r="D1153" s="5"/>
      <c r="E1153" s="5"/>
      <c r="F1153" s="5"/>
      <c r="G1153" s="5"/>
    </row>
    <row r="1154" spans="1:7" ht="15" customHeight="1" x14ac:dyDescent="0.2">
      <c r="A1154" s="21"/>
      <c r="B1154" s="21"/>
      <c r="C1154" s="21"/>
      <c r="D1154" s="5"/>
      <c r="E1154" s="5"/>
      <c r="F1154" s="5"/>
      <c r="G1154" s="5"/>
    </row>
    <row r="1155" spans="1:7" ht="15" customHeight="1" x14ac:dyDescent="0.2">
      <c r="A1155" s="21"/>
      <c r="B1155" s="21"/>
      <c r="C1155" s="21"/>
      <c r="D1155" s="5"/>
      <c r="E1155" s="5"/>
      <c r="F1155" s="5"/>
      <c r="G1155" s="5"/>
    </row>
    <row r="1156" spans="1:7" ht="15" customHeight="1" x14ac:dyDescent="0.2">
      <c r="A1156" s="21"/>
      <c r="B1156" s="21"/>
      <c r="C1156" s="21"/>
      <c r="D1156" s="5"/>
      <c r="E1156" s="5"/>
      <c r="F1156" s="5"/>
      <c r="G1156" s="5"/>
    </row>
    <row r="1157" spans="1:7" ht="15" customHeight="1" x14ac:dyDescent="0.2">
      <c r="A1157" s="21"/>
      <c r="B1157" s="21"/>
      <c r="C1157" s="21"/>
      <c r="D1157" s="5"/>
      <c r="E1157" s="5"/>
      <c r="F1157" s="5"/>
      <c r="G1157" s="5"/>
    </row>
    <row r="1158" spans="1:7" ht="15" customHeight="1" x14ac:dyDescent="0.2">
      <c r="A1158" s="21"/>
      <c r="B1158" s="21"/>
      <c r="C1158" s="21"/>
      <c r="D1158" s="5"/>
      <c r="E1158" s="5"/>
      <c r="F1158" s="5"/>
      <c r="G1158" s="5"/>
    </row>
    <row r="1159" spans="1:7" ht="15" customHeight="1" x14ac:dyDescent="0.2">
      <c r="A1159" s="21"/>
      <c r="B1159" s="21"/>
      <c r="C1159" s="21"/>
      <c r="D1159" s="5"/>
      <c r="E1159" s="5"/>
      <c r="F1159" s="5"/>
      <c r="G1159" s="5"/>
    </row>
    <row r="1160" spans="1:7" ht="15" customHeight="1" x14ac:dyDescent="0.2">
      <c r="A1160" s="21"/>
      <c r="B1160" s="21"/>
      <c r="C1160" s="21"/>
      <c r="D1160" s="5"/>
      <c r="E1160" s="5"/>
      <c r="F1160" s="5"/>
      <c r="G1160" s="5"/>
    </row>
    <row r="1161" spans="1:7" ht="15" customHeight="1" x14ac:dyDescent="0.2">
      <c r="A1161" s="21"/>
      <c r="B1161" s="21"/>
      <c r="C1161" s="21"/>
      <c r="D1161" s="5"/>
      <c r="E1161" s="5"/>
      <c r="F1161" s="5"/>
      <c r="G1161" s="5"/>
    </row>
    <row r="1162" spans="1:7" ht="15" customHeight="1" x14ac:dyDescent="0.2">
      <c r="A1162" s="21"/>
      <c r="B1162" s="21"/>
      <c r="C1162" s="21"/>
      <c r="D1162" s="5"/>
      <c r="E1162" s="5"/>
      <c r="F1162" s="5"/>
      <c r="G1162" s="5"/>
    </row>
    <row r="1163" spans="1:7" ht="15" customHeight="1" x14ac:dyDescent="0.2">
      <c r="A1163" s="21"/>
      <c r="B1163" s="21"/>
      <c r="C1163" s="21"/>
      <c r="D1163" s="5"/>
      <c r="E1163" s="5"/>
      <c r="F1163" s="5"/>
      <c r="G1163" s="5"/>
    </row>
    <row r="1164" spans="1:7" ht="15" customHeight="1" x14ac:dyDescent="0.2">
      <c r="A1164" s="21"/>
      <c r="B1164" s="21"/>
      <c r="C1164" s="21"/>
      <c r="D1164" s="5"/>
      <c r="E1164" s="5"/>
      <c r="F1164" s="5"/>
      <c r="G1164" s="5"/>
    </row>
    <row r="1165" spans="1:7" ht="15" customHeight="1" x14ac:dyDescent="0.2">
      <c r="A1165" s="21"/>
      <c r="B1165" s="21"/>
      <c r="C1165" s="21"/>
      <c r="D1165" s="5"/>
      <c r="E1165" s="5"/>
      <c r="F1165" s="5"/>
      <c r="G1165" s="5"/>
    </row>
    <row r="1166" spans="1:7" ht="15" customHeight="1" x14ac:dyDescent="0.2">
      <c r="A1166" s="21"/>
      <c r="B1166" s="21"/>
      <c r="C1166" s="21"/>
      <c r="D1166" s="5"/>
      <c r="E1166" s="5"/>
      <c r="F1166" s="5"/>
      <c r="G1166" s="5"/>
    </row>
    <row r="1167" spans="1:7" ht="15" customHeight="1" x14ac:dyDescent="0.2">
      <c r="A1167" s="21"/>
      <c r="B1167" s="21"/>
      <c r="C1167" s="21"/>
      <c r="D1167" s="5"/>
      <c r="E1167" s="5"/>
      <c r="F1167" s="5"/>
      <c r="G1167" s="5"/>
    </row>
    <row r="1168" spans="1:7" ht="15" customHeight="1" x14ac:dyDescent="0.2">
      <c r="A1168" s="21"/>
      <c r="B1168" s="21"/>
      <c r="C1168" s="21"/>
      <c r="D1168" s="5"/>
      <c r="E1168" s="5"/>
      <c r="F1168" s="5"/>
      <c r="G1168" s="5"/>
    </row>
    <row r="1169" spans="1:7" ht="15" customHeight="1" x14ac:dyDescent="0.2">
      <c r="A1169" s="21"/>
      <c r="B1169" s="21"/>
      <c r="C1169" s="21"/>
      <c r="D1169" s="5"/>
      <c r="E1169" s="5"/>
      <c r="F1169" s="5"/>
      <c r="G1169" s="5"/>
    </row>
    <row r="1170" spans="1:7" ht="15" customHeight="1" x14ac:dyDescent="0.2">
      <c r="A1170" s="21"/>
      <c r="B1170" s="21"/>
      <c r="C1170" s="21"/>
      <c r="D1170" s="5"/>
      <c r="E1170" s="5"/>
      <c r="F1170" s="5"/>
      <c r="G1170" s="5"/>
    </row>
    <row r="1171" spans="1:7" ht="15" customHeight="1" x14ac:dyDescent="0.2">
      <c r="A1171" s="21"/>
      <c r="B1171" s="21"/>
      <c r="C1171" s="21"/>
      <c r="D1171" s="5"/>
      <c r="E1171" s="5"/>
      <c r="F1171" s="5"/>
      <c r="G1171" s="5"/>
    </row>
    <row r="1172" spans="1:7" ht="15" customHeight="1" x14ac:dyDescent="0.2">
      <c r="A1172" s="21"/>
      <c r="B1172" s="21"/>
      <c r="C1172" s="21"/>
      <c r="D1172" s="5"/>
      <c r="E1172" s="5"/>
      <c r="F1172" s="5"/>
      <c r="G1172" s="5"/>
    </row>
    <row r="1173" spans="1:7" ht="15" customHeight="1" x14ac:dyDescent="0.2">
      <c r="A1173" s="21"/>
      <c r="B1173" s="21"/>
      <c r="C1173" s="21"/>
      <c r="D1173" s="5"/>
      <c r="E1173" s="5"/>
      <c r="F1173" s="5"/>
      <c r="G1173" s="5"/>
    </row>
    <row r="1174" spans="1:7" ht="15" customHeight="1" x14ac:dyDescent="0.2">
      <c r="A1174" s="21"/>
      <c r="B1174" s="21"/>
      <c r="C1174" s="21"/>
      <c r="D1174" s="5"/>
      <c r="E1174" s="5"/>
      <c r="F1174" s="5"/>
      <c r="G1174" s="5"/>
    </row>
    <row r="1175" spans="1:7" ht="15" customHeight="1" x14ac:dyDescent="0.2">
      <c r="A1175" s="21"/>
      <c r="B1175" s="21"/>
      <c r="C1175" s="21"/>
      <c r="D1175" s="5"/>
      <c r="E1175" s="5"/>
      <c r="F1175" s="5"/>
      <c r="G1175" s="5"/>
    </row>
    <row r="1176" spans="1:7" ht="15" customHeight="1" x14ac:dyDescent="0.2">
      <c r="A1176" s="21"/>
      <c r="B1176" s="21"/>
      <c r="C1176" s="21"/>
      <c r="D1176" s="5"/>
      <c r="E1176" s="5"/>
      <c r="F1176" s="5"/>
      <c r="G1176" s="5"/>
    </row>
    <row r="1177" spans="1:7" ht="15" customHeight="1" x14ac:dyDescent="0.2">
      <c r="A1177" s="21"/>
      <c r="B1177" s="21"/>
      <c r="C1177" s="21"/>
      <c r="D1177" s="5"/>
      <c r="E1177" s="5"/>
      <c r="F1177" s="5"/>
      <c r="G1177" s="5"/>
    </row>
    <row r="1178" spans="1:7" ht="15" customHeight="1" x14ac:dyDescent="0.2">
      <c r="A1178" s="21"/>
      <c r="B1178" s="21"/>
      <c r="C1178" s="21"/>
      <c r="D1178" s="5"/>
      <c r="E1178" s="5"/>
      <c r="F1178" s="5"/>
      <c r="G1178" s="5"/>
    </row>
    <row r="1179" spans="1:7" ht="15" customHeight="1" x14ac:dyDescent="0.2">
      <c r="A1179" s="21"/>
      <c r="B1179" s="21"/>
      <c r="C1179" s="21"/>
      <c r="D1179" s="5"/>
      <c r="E1179" s="5"/>
      <c r="F1179" s="5"/>
      <c r="G1179" s="5"/>
    </row>
    <row r="1180" spans="1:7" ht="15" customHeight="1" x14ac:dyDescent="0.2">
      <c r="A1180" s="21"/>
      <c r="B1180" s="21"/>
      <c r="C1180" s="21"/>
      <c r="D1180" s="5"/>
      <c r="E1180" s="5"/>
      <c r="F1180" s="5"/>
      <c r="G1180" s="5"/>
    </row>
    <row r="1181" spans="1:7" ht="15" customHeight="1" x14ac:dyDescent="0.2">
      <c r="A1181" s="21"/>
      <c r="B1181" s="21"/>
      <c r="C1181" s="21"/>
      <c r="D1181" s="5"/>
      <c r="E1181" s="5"/>
      <c r="F1181" s="5"/>
      <c r="G1181" s="5"/>
    </row>
    <row r="1182" spans="1:7" ht="15" customHeight="1" x14ac:dyDescent="0.2">
      <c r="A1182" s="21"/>
      <c r="B1182" s="21"/>
      <c r="C1182" s="21"/>
      <c r="D1182" s="5"/>
      <c r="E1182" s="5"/>
      <c r="F1182" s="5"/>
      <c r="G1182" s="5"/>
    </row>
    <row r="1183" spans="1:7" ht="15" customHeight="1" x14ac:dyDescent="0.2">
      <c r="A1183" s="21"/>
      <c r="B1183" s="21"/>
      <c r="C1183" s="21"/>
      <c r="D1183" s="5"/>
      <c r="E1183" s="5"/>
      <c r="F1183" s="5"/>
      <c r="G1183" s="5"/>
    </row>
    <row r="1184" spans="1:7" ht="15" customHeight="1" x14ac:dyDescent="0.2">
      <c r="A1184" s="21"/>
      <c r="B1184" s="21"/>
      <c r="C1184" s="21"/>
      <c r="D1184" s="5"/>
      <c r="E1184" s="5"/>
      <c r="F1184" s="5"/>
      <c r="G1184" s="5"/>
    </row>
    <row r="1185" spans="1:7" ht="15" customHeight="1" x14ac:dyDescent="0.2">
      <c r="A1185" s="21"/>
      <c r="B1185" s="21"/>
      <c r="C1185" s="21"/>
      <c r="D1185" s="5"/>
      <c r="E1185" s="5"/>
      <c r="F1185" s="5"/>
      <c r="G1185" s="5"/>
    </row>
    <row r="1186" spans="1:7" ht="15" customHeight="1" x14ac:dyDescent="0.2">
      <c r="A1186" s="21"/>
      <c r="B1186" s="21"/>
      <c r="C1186" s="21"/>
      <c r="D1186" s="5"/>
      <c r="E1186" s="5"/>
      <c r="F1186" s="5"/>
      <c r="G1186" s="5"/>
    </row>
    <row r="1187" spans="1:7" ht="15" customHeight="1" x14ac:dyDescent="0.2">
      <c r="A1187" s="21"/>
      <c r="B1187" s="21"/>
      <c r="C1187" s="21"/>
      <c r="D1187" s="5"/>
      <c r="E1187" s="5"/>
      <c r="F1187" s="5"/>
      <c r="G1187" s="5"/>
    </row>
    <row r="1188" spans="1:7" ht="15" customHeight="1" x14ac:dyDescent="0.2">
      <c r="A1188" s="21"/>
      <c r="B1188" s="21"/>
      <c r="C1188" s="21"/>
      <c r="D1188" s="5"/>
      <c r="E1188" s="5"/>
      <c r="F1188" s="5"/>
      <c r="G1188" s="5"/>
    </row>
    <row r="1189" spans="1:7" ht="15" customHeight="1" x14ac:dyDescent="0.2">
      <c r="A1189" s="21"/>
      <c r="B1189" s="21"/>
      <c r="C1189" s="21"/>
      <c r="D1189" s="5"/>
      <c r="E1189" s="5"/>
      <c r="F1189" s="5"/>
      <c r="G1189" s="5"/>
    </row>
    <row r="1190" spans="1:7" ht="15" customHeight="1" x14ac:dyDescent="0.2">
      <c r="A1190" s="21"/>
      <c r="B1190" s="21"/>
      <c r="C1190" s="21"/>
      <c r="D1190" s="5"/>
      <c r="E1190" s="5"/>
      <c r="F1190" s="5"/>
      <c r="G1190" s="5"/>
    </row>
    <row r="1191" spans="1:7" ht="15" customHeight="1" x14ac:dyDescent="0.2">
      <c r="A1191" s="21"/>
      <c r="B1191" s="21"/>
      <c r="C1191" s="21"/>
      <c r="D1191" s="5"/>
      <c r="E1191" s="5"/>
      <c r="F1191" s="5"/>
      <c r="G1191" s="5"/>
    </row>
    <row r="1192" spans="1:7" ht="15" customHeight="1" x14ac:dyDescent="0.2">
      <c r="A1192" s="21"/>
      <c r="B1192" s="21"/>
      <c r="C1192" s="21"/>
      <c r="D1192" s="5"/>
      <c r="E1192" s="5"/>
      <c r="F1192" s="5"/>
      <c r="G1192" s="5"/>
    </row>
    <row r="1193" spans="1:7" ht="15" customHeight="1" x14ac:dyDescent="0.2">
      <c r="A1193" s="21"/>
      <c r="B1193" s="21"/>
      <c r="C1193" s="21"/>
      <c r="D1193" s="5"/>
      <c r="E1193" s="5"/>
      <c r="F1193" s="5"/>
      <c r="G1193" s="5"/>
    </row>
    <row r="1194" spans="1:7" ht="15" customHeight="1" x14ac:dyDescent="0.2">
      <c r="A1194" s="21"/>
      <c r="B1194" s="21"/>
      <c r="C1194" s="21"/>
      <c r="D1194" s="5"/>
      <c r="E1194" s="5"/>
      <c r="F1194" s="5"/>
      <c r="G1194" s="5"/>
    </row>
    <row r="1195" spans="1:7" ht="15" customHeight="1" x14ac:dyDescent="0.2">
      <c r="A1195" s="21"/>
      <c r="B1195" s="21"/>
      <c r="C1195" s="21"/>
      <c r="D1195" s="5"/>
      <c r="E1195" s="5"/>
      <c r="F1195" s="5"/>
      <c r="G1195" s="5"/>
    </row>
    <row r="1196" spans="1:7" ht="15" customHeight="1" x14ac:dyDescent="0.2">
      <c r="A1196" s="21"/>
      <c r="B1196" s="21"/>
      <c r="C1196" s="21"/>
      <c r="D1196" s="5"/>
      <c r="E1196" s="5"/>
      <c r="F1196" s="5"/>
      <c r="G1196" s="5"/>
    </row>
    <row r="1197" spans="1:7" ht="15" customHeight="1" x14ac:dyDescent="0.2">
      <c r="A1197" s="21"/>
      <c r="B1197" s="21"/>
      <c r="C1197" s="21"/>
      <c r="D1197" s="5"/>
      <c r="E1197" s="5"/>
      <c r="F1197" s="5"/>
      <c r="G1197" s="5"/>
    </row>
    <row r="1198" spans="1:7" ht="15" customHeight="1" x14ac:dyDescent="0.2">
      <c r="A1198" s="21"/>
      <c r="B1198" s="21"/>
      <c r="C1198" s="21"/>
      <c r="D1198" s="5"/>
      <c r="E1198" s="5"/>
      <c r="F1198" s="5"/>
      <c r="G1198" s="5"/>
    </row>
    <row r="1199" spans="1:7" ht="15" customHeight="1" x14ac:dyDescent="0.2">
      <c r="A1199" s="21"/>
      <c r="B1199" s="21"/>
      <c r="C1199" s="21"/>
      <c r="D1199" s="5"/>
      <c r="E1199" s="5"/>
      <c r="F1199" s="5"/>
      <c r="G1199" s="5"/>
    </row>
    <row r="1200" spans="1:7" ht="15" customHeight="1" x14ac:dyDescent="0.2">
      <c r="A1200" s="21"/>
      <c r="B1200" s="21"/>
      <c r="C1200" s="21"/>
      <c r="D1200" s="5"/>
      <c r="E1200" s="5"/>
      <c r="F1200" s="5"/>
      <c r="G1200" s="5"/>
    </row>
    <row r="1201" spans="1:7" ht="15" customHeight="1" x14ac:dyDescent="0.2">
      <c r="A1201" s="21"/>
      <c r="B1201" s="21"/>
      <c r="C1201" s="21"/>
      <c r="D1201" s="5"/>
      <c r="E1201" s="5"/>
      <c r="F1201" s="5"/>
      <c r="G1201" s="5"/>
    </row>
    <row r="1202" spans="1:7" ht="15" customHeight="1" x14ac:dyDescent="0.2">
      <c r="A1202" s="21"/>
      <c r="B1202" s="21"/>
      <c r="C1202" s="21"/>
      <c r="D1202" s="5"/>
      <c r="E1202" s="5"/>
      <c r="F1202" s="5"/>
      <c r="G1202" s="5"/>
    </row>
    <row r="1203" spans="1:7" ht="15" customHeight="1" x14ac:dyDescent="0.2">
      <c r="A1203" s="21"/>
      <c r="B1203" s="21"/>
      <c r="C1203" s="21"/>
      <c r="D1203" s="5"/>
      <c r="E1203" s="5"/>
      <c r="F1203" s="5"/>
      <c r="G1203" s="5"/>
    </row>
    <row r="1204" spans="1:7" ht="15" customHeight="1" x14ac:dyDescent="0.2">
      <c r="A1204" s="21"/>
      <c r="B1204" s="21"/>
      <c r="C1204" s="21"/>
      <c r="D1204" s="5"/>
      <c r="E1204" s="5"/>
      <c r="F1204" s="5"/>
      <c r="G1204" s="5"/>
    </row>
    <row r="1205" spans="1:7" ht="15" customHeight="1" x14ac:dyDescent="0.2">
      <c r="A1205" s="21"/>
      <c r="B1205" s="21"/>
      <c r="C1205" s="21"/>
      <c r="D1205" s="5"/>
      <c r="E1205" s="5"/>
      <c r="F1205" s="5"/>
      <c r="G1205" s="5"/>
    </row>
    <row r="1206" spans="1:7" ht="15" customHeight="1" x14ac:dyDescent="0.2">
      <c r="A1206" s="21"/>
      <c r="B1206" s="21"/>
      <c r="C1206" s="21"/>
      <c r="D1206" s="5"/>
      <c r="E1206" s="5"/>
      <c r="F1206" s="5"/>
      <c r="G1206" s="5"/>
    </row>
    <row r="1207" spans="1:7" ht="15" customHeight="1" x14ac:dyDescent="0.2">
      <c r="A1207" s="21"/>
      <c r="B1207" s="21"/>
      <c r="C1207" s="21"/>
      <c r="D1207" s="5"/>
      <c r="E1207" s="5"/>
      <c r="F1207" s="5"/>
      <c r="G1207" s="5"/>
    </row>
    <row r="1208" spans="1:7" ht="15" customHeight="1" x14ac:dyDescent="0.2">
      <c r="A1208" s="21"/>
      <c r="B1208" s="21"/>
      <c r="C1208" s="21"/>
      <c r="D1208" s="5"/>
      <c r="E1208" s="5"/>
      <c r="F1208" s="5"/>
      <c r="G1208" s="5"/>
    </row>
    <row r="1209" spans="1:7" ht="15" customHeight="1" x14ac:dyDescent="0.2">
      <c r="A1209" s="21"/>
      <c r="B1209" s="21"/>
      <c r="C1209" s="21"/>
      <c r="D1209" s="5"/>
      <c r="E1209" s="5"/>
      <c r="F1209" s="5"/>
      <c r="G1209" s="5"/>
    </row>
    <row r="1210" spans="1:7" ht="15" customHeight="1" x14ac:dyDescent="0.2">
      <c r="A1210" s="21"/>
      <c r="B1210" s="21"/>
      <c r="C1210" s="21"/>
      <c r="D1210" s="5"/>
      <c r="E1210" s="5"/>
      <c r="F1210" s="5"/>
      <c r="G1210" s="5"/>
    </row>
    <row r="1211" spans="1:7" ht="15" customHeight="1" x14ac:dyDescent="0.2">
      <c r="A1211" s="21"/>
      <c r="B1211" s="21"/>
      <c r="C1211" s="21"/>
      <c r="D1211" s="5"/>
      <c r="E1211" s="5"/>
      <c r="F1211" s="5"/>
      <c r="G1211" s="5"/>
    </row>
    <row r="1212" spans="1:7" ht="15" customHeight="1" x14ac:dyDescent="0.2">
      <c r="A1212" s="21"/>
      <c r="B1212" s="21"/>
      <c r="C1212" s="21"/>
      <c r="D1212" s="5"/>
      <c r="E1212" s="5"/>
      <c r="F1212" s="5"/>
      <c r="G1212" s="5"/>
    </row>
    <row r="1213" spans="1:7" ht="15" customHeight="1" x14ac:dyDescent="0.2">
      <c r="A1213" s="21"/>
      <c r="B1213" s="21"/>
      <c r="C1213" s="21"/>
      <c r="D1213" s="5"/>
      <c r="E1213" s="5"/>
      <c r="F1213" s="5"/>
      <c r="G1213" s="5"/>
    </row>
    <row r="1214" spans="1:7" ht="15" customHeight="1" x14ac:dyDescent="0.2">
      <c r="A1214" s="21"/>
      <c r="B1214" s="21"/>
      <c r="C1214" s="21"/>
      <c r="D1214" s="5"/>
      <c r="E1214" s="5"/>
      <c r="F1214" s="5"/>
      <c r="G1214" s="5"/>
    </row>
    <row r="1215" spans="1:7" ht="15" customHeight="1" x14ac:dyDescent="0.2">
      <c r="A1215" s="21"/>
      <c r="B1215" s="21"/>
      <c r="C1215" s="21"/>
      <c r="D1215" s="5"/>
      <c r="E1215" s="5"/>
      <c r="F1215" s="5"/>
      <c r="G1215" s="5"/>
    </row>
    <row r="1216" spans="1:7" ht="15" customHeight="1" x14ac:dyDescent="0.2">
      <c r="A1216" s="21"/>
      <c r="B1216" s="21"/>
      <c r="C1216" s="21"/>
      <c r="D1216" s="5"/>
      <c r="E1216" s="5"/>
      <c r="F1216" s="5"/>
      <c r="G1216" s="5"/>
    </row>
    <row r="1217" spans="1:7" ht="15" customHeight="1" x14ac:dyDescent="0.2">
      <c r="A1217" s="21"/>
      <c r="B1217" s="21"/>
      <c r="C1217" s="21"/>
      <c r="D1217" s="5"/>
      <c r="E1217" s="5"/>
      <c r="F1217" s="5"/>
      <c r="G1217" s="5"/>
    </row>
    <row r="1218" spans="1:7" ht="15" customHeight="1" x14ac:dyDescent="0.2">
      <c r="A1218" s="21"/>
      <c r="B1218" s="21"/>
      <c r="C1218" s="21"/>
      <c r="D1218" s="5"/>
      <c r="E1218" s="5"/>
      <c r="F1218" s="5"/>
      <c r="G1218" s="5"/>
    </row>
    <row r="1219" spans="1:7" ht="15" customHeight="1" x14ac:dyDescent="0.2">
      <c r="A1219" s="21"/>
      <c r="B1219" s="21"/>
      <c r="C1219" s="21"/>
      <c r="D1219" s="5"/>
      <c r="E1219" s="5"/>
      <c r="F1219" s="5"/>
      <c r="G1219" s="5"/>
    </row>
    <row r="1220" spans="1:7" ht="15" customHeight="1" x14ac:dyDescent="0.2">
      <c r="A1220" s="21"/>
      <c r="B1220" s="21"/>
      <c r="C1220" s="21"/>
      <c r="D1220" s="5"/>
      <c r="E1220" s="5"/>
      <c r="F1220" s="5"/>
      <c r="G1220" s="5"/>
    </row>
    <row r="1221" spans="1:7" ht="15" customHeight="1" x14ac:dyDescent="0.2">
      <c r="A1221" s="21"/>
      <c r="B1221" s="21"/>
      <c r="C1221" s="21"/>
      <c r="D1221" s="5"/>
      <c r="E1221" s="5"/>
      <c r="F1221" s="5"/>
      <c r="G1221" s="5"/>
    </row>
    <row r="1222" spans="1:7" ht="15" customHeight="1" x14ac:dyDescent="0.2">
      <c r="A1222" s="21"/>
      <c r="B1222" s="21"/>
      <c r="C1222" s="21"/>
      <c r="D1222" s="5"/>
      <c r="E1222" s="5"/>
      <c r="F1222" s="5"/>
      <c r="G1222" s="5"/>
    </row>
    <row r="1223" spans="1:7" ht="15" customHeight="1" x14ac:dyDescent="0.2">
      <c r="A1223" s="21"/>
      <c r="B1223" s="21"/>
      <c r="C1223" s="21"/>
      <c r="D1223" s="5"/>
      <c r="E1223" s="5"/>
      <c r="F1223" s="5"/>
      <c r="G1223" s="5"/>
    </row>
    <row r="1224" spans="1:7" ht="15" customHeight="1" x14ac:dyDescent="0.2">
      <c r="A1224" s="21"/>
      <c r="B1224" s="21"/>
      <c r="C1224" s="21"/>
      <c r="D1224" s="5"/>
      <c r="E1224" s="5"/>
      <c r="F1224" s="5"/>
      <c r="G1224" s="5"/>
    </row>
    <row r="1225" spans="1:7" ht="15" customHeight="1" x14ac:dyDescent="0.2">
      <c r="A1225" s="21"/>
      <c r="B1225" s="21"/>
      <c r="C1225" s="21"/>
      <c r="D1225" s="5"/>
      <c r="E1225" s="5"/>
      <c r="F1225" s="5"/>
      <c r="G1225" s="5"/>
    </row>
    <row r="1226" spans="1:7" ht="15" customHeight="1" x14ac:dyDescent="0.2">
      <c r="A1226" s="21"/>
      <c r="B1226" s="21"/>
      <c r="C1226" s="21"/>
      <c r="D1226" s="5"/>
      <c r="E1226" s="5"/>
      <c r="F1226" s="5"/>
      <c r="G1226" s="5"/>
    </row>
    <row r="1227" spans="1:7" ht="15" customHeight="1" x14ac:dyDescent="0.2">
      <c r="A1227" s="21"/>
      <c r="B1227" s="21"/>
      <c r="C1227" s="21"/>
      <c r="D1227" s="5"/>
      <c r="E1227" s="5"/>
      <c r="F1227" s="5"/>
      <c r="G1227" s="5"/>
    </row>
    <row r="1228" spans="1:7" ht="15" customHeight="1" x14ac:dyDescent="0.2">
      <c r="A1228" s="21"/>
      <c r="B1228" s="21"/>
      <c r="C1228" s="21"/>
      <c r="D1228" s="5"/>
      <c r="E1228" s="5"/>
      <c r="F1228" s="5"/>
      <c r="G1228" s="5"/>
    </row>
    <row r="1229" spans="1:7" ht="15" customHeight="1" x14ac:dyDescent="0.2">
      <c r="A1229" s="21"/>
      <c r="B1229" s="21"/>
      <c r="C1229" s="21"/>
      <c r="D1229" s="5"/>
      <c r="E1229" s="5"/>
      <c r="F1229" s="5"/>
      <c r="G1229" s="5"/>
    </row>
    <row r="1230" spans="1:7" ht="15" customHeight="1" x14ac:dyDescent="0.2">
      <c r="A1230" s="21"/>
      <c r="B1230" s="21"/>
      <c r="C1230" s="21"/>
      <c r="D1230" s="5"/>
      <c r="E1230" s="5"/>
      <c r="F1230" s="5"/>
      <c r="G1230" s="5"/>
    </row>
    <row r="1231" spans="1:7" ht="15" customHeight="1" x14ac:dyDescent="0.2">
      <c r="A1231" s="21"/>
      <c r="B1231" s="21"/>
      <c r="C1231" s="21"/>
      <c r="D1231" s="5"/>
      <c r="E1231" s="5"/>
      <c r="F1231" s="5"/>
      <c r="G1231" s="5"/>
    </row>
    <row r="1232" spans="1:7" ht="15" customHeight="1" x14ac:dyDescent="0.2">
      <c r="A1232" s="21"/>
      <c r="B1232" s="21"/>
      <c r="C1232" s="21"/>
      <c r="D1232" s="5"/>
      <c r="E1232" s="5"/>
      <c r="F1232" s="5"/>
      <c r="G1232" s="5"/>
    </row>
    <row r="1233" spans="1:7" ht="15" customHeight="1" x14ac:dyDescent="0.2">
      <c r="A1233" s="21"/>
      <c r="B1233" s="21"/>
      <c r="C1233" s="21"/>
      <c r="D1233" s="5"/>
      <c r="E1233" s="5"/>
      <c r="F1233" s="5"/>
      <c r="G1233" s="5"/>
    </row>
    <row r="1234" spans="1:7" ht="15" customHeight="1" x14ac:dyDescent="0.2">
      <c r="A1234" s="21"/>
      <c r="B1234" s="21"/>
      <c r="C1234" s="21"/>
      <c r="D1234" s="5"/>
      <c r="E1234" s="5"/>
      <c r="F1234" s="5"/>
      <c r="G1234" s="5"/>
    </row>
    <row r="1235" spans="1:7" ht="15" customHeight="1" x14ac:dyDescent="0.2">
      <c r="A1235" s="21"/>
      <c r="B1235" s="21"/>
      <c r="C1235" s="21"/>
      <c r="D1235" s="5"/>
      <c r="E1235" s="5"/>
      <c r="F1235" s="5"/>
      <c r="G1235" s="5"/>
    </row>
    <row r="1236" spans="1:7" ht="15" customHeight="1" x14ac:dyDescent="0.2">
      <c r="A1236" s="21"/>
      <c r="B1236" s="21"/>
      <c r="C1236" s="21"/>
      <c r="D1236" s="5"/>
      <c r="E1236" s="5"/>
      <c r="F1236" s="5"/>
      <c r="G1236" s="5"/>
    </row>
    <row r="1237" spans="1:7" ht="15" customHeight="1" x14ac:dyDescent="0.2">
      <c r="A1237" s="21"/>
      <c r="B1237" s="21"/>
      <c r="C1237" s="21"/>
      <c r="D1237" s="5"/>
      <c r="E1237" s="5"/>
      <c r="F1237" s="5"/>
      <c r="G1237" s="5"/>
    </row>
    <row r="1238" spans="1:7" ht="15" customHeight="1" x14ac:dyDescent="0.2">
      <c r="A1238" s="21"/>
      <c r="B1238" s="21"/>
      <c r="C1238" s="21"/>
      <c r="D1238" s="5"/>
      <c r="E1238" s="5"/>
      <c r="F1238" s="5"/>
      <c r="G1238" s="5"/>
    </row>
    <row r="1239" spans="1:7" ht="15" customHeight="1" x14ac:dyDescent="0.2">
      <c r="A1239" s="21"/>
      <c r="B1239" s="21"/>
      <c r="C1239" s="21"/>
      <c r="D1239" s="5"/>
      <c r="E1239" s="5"/>
      <c r="F1239" s="5"/>
      <c r="G1239" s="5"/>
    </row>
    <row r="1240" spans="1:7" ht="15" customHeight="1" x14ac:dyDescent="0.2">
      <c r="A1240" s="21"/>
      <c r="B1240" s="21"/>
      <c r="C1240" s="21"/>
      <c r="D1240" s="5"/>
      <c r="E1240" s="5"/>
      <c r="F1240" s="5"/>
      <c r="G1240" s="5"/>
    </row>
    <row r="1241" spans="1:7" ht="15" customHeight="1" x14ac:dyDescent="0.2">
      <c r="A1241" s="21"/>
      <c r="B1241" s="21"/>
      <c r="C1241" s="21"/>
      <c r="D1241" s="5"/>
      <c r="E1241" s="5"/>
      <c r="F1241" s="5"/>
      <c r="G1241" s="5"/>
    </row>
    <row r="1242" spans="1:7" ht="15" customHeight="1" x14ac:dyDescent="0.2">
      <c r="A1242" s="21"/>
      <c r="B1242" s="21"/>
      <c r="C1242" s="21"/>
      <c r="D1242" s="5"/>
      <c r="E1242" s="5"/>
      <c r="F1242" s="5"/>
      <c r="G1242" s="5"/>
    </row>
    <row r="1243" spans="1:7" ht="15" customHeight="1" x14ac:dyDescent="0.2">
      <c r="A1243" s="21"/>
      <c r="B1243" s="21"/>
      <c r="C1243" s="21"/>
      <c r="D1243" s="5"/>
      <c r="E1243" s="5"/>
      <c r="F1243" s="5"/>
      <c r="G1243" s="5"/>
    </row>
    <row r="1244" spans="1:7" ht="15" customHeight="1" x14ac:dyDescent="0.2">
      <c r="A1244" s="21"/>
      <c r="B1244" s="21"/>
      <c r="C1244" s="21"/>
      <c r="D1244" s="5"/>
      <c r="E1244" s="5"/>
      <c r="F1244" s="5"/>
      <c r="G1244" s="5"/>
    </row>
    <row r="1245" spans="1:7" ht="15" customHeight="1" x14ac:dyDescent="0.2">
      <c r="A1245" s="21"/>
      <c r="B1245" s="21"/>
      <c r="C1245" s="21"/>
      <c r="D1245" s="5"/>
      <c r="E1245" s="5"/>
      <c r="F1245" s="5"/>
      <c r="G1245" s="5"/>
    </row>
    <row r="1246" spans="1:7" ht="15" customHeight="1" x14ac:dyDescent="0.2">
      <c r="A1246" s="21"/>
      <c r="B1246" s="21"/>
      <c r="C1246" s="21"/>
      <c r="D1246" s="5"/>
      <c r="E1246" s="5"/>
      <c r="F1246" s="5"/>
      <c r="G1246" s="5"/>
    </row>
    <row r="1247" spans="1:7" ht="15" customHeight="1" x14ac:dyDescent="0.2">
      <c r="A1247" s="21"/>
      <c r="B1247" s="21"/>
      <c r="C1247" s="21"/>
      <c r="D1247" s="5"/>
      <c r="E1247" s="5"/>
      <c r="F1247" s="5"/>
      <c r="G1247" s="5"/>
    </row>
    <row r="1248" spans="1:7" ht="15" customHeight="1" x14ac:dyDescent="0.2">
      <c r="A1248" s="21"/>
      <c r="B1248" s="21"/>
      <c r="C1248" s="21"/>
      <c r="D1248" s="5"/>
      <c r="E1248" s="5"/>
      <c r="F1248" s="5"/>
      <c r="G1248" s="5"/>
    </row>
    <row r="1249" spans="1:7" ht="15" customHeight="1" x14ac:dyDescent="0.2">
      <c r="A1249" s="21"/>
      <c r="B1249" s="21"/>
      <c r="C1249" s="21"/>
      <c r="D1249" s="5"/>
      <c r="E1249" s="5"/>
      <c r="F1249" s="5"/>
      <c r="G1249" s="5"/>
    </row>
    <row r="1250" spans="1:7" ht="15" customHeight="1" x14ac:dyDescent="0.2">
      <c r="A1250" s="21"/>
      <c r="B1250" s="21"/>
      <c r="C1250" s="21"/>
      <c r="D1250" s="5"/>
      <c r="E1250" s="5"/>
      <c r="F1250" s="5"/>
      <c r="G1250" s="5"/>
    </row>
    <row r="1251" spans="1:7" ht="15" customHeight="1" x14ac:dyDescent="0.2">
      <c r="A1251" s="21"/>
      <c r="B1251" s="21"/>
      <c r="C1251" s="21"/>
      <c r="D1251" s="5"/>
      <c r="E1251" s="5"/>
      <c r="F1251" s="5"/>
      <c r="G1251" s="5"/>
    </row>
    <row r="1252" spans="1:7" ht="15" customHeight="1" x14ac:dyDescent="0.2">
      <c r="A1252" s="21"/>
      <c r="B1252" s="21"/>
      <c r="C1252" s="21"/>
      <c r="D1252" s="5"/>
      <c r="E1252" s="5"/>
      <c r="F1252" s="5"/>
      <c r="G1252" s="5"/>
    </row>
    <row r="1253" spans="1:7" ht="15" customHeight="1" x14ac:dyDescent="0.2">
      <c r="A1253" s="21"/>
      <c r="B1253" s="21"/>
      <c r="C1253" s="21"/>
      <c r="D1253" s="5"/>
      <c r="E1253" s="5"/>
      <c r="F1253" s="5"/>
      <c r="G1253" s="5"/>
    </row>
    <row r="1254" spans="1:7" ht="15" customHeight="1" x14ac:dyDescent="0.2">
      <c r="A1254" s="21"/>
      <c r="B1254" s="21"/>
      <c r="C1254" s="21"/>
      <c r="D1254" s="5"/>
      <c r="E1254" s="5"/>
      <c r="F1254" s="5"/>
      <c r="G1254" s="5"/>
    </row>
    <row r="1255" spans="1:7" ht="15" customHeight="1" x14ac:dyDescent="0.2">
      <c r="A1255" s="21"/>
      <c r="B1255" s="21"/>
      <c r="C1255" s="21"/>
      <c r="D1255" s="5"/>
      <c r="E1255" s="5"/>
      <c r="F1255" s="5"/>
      <c r="G1255" s="5"/>
    </row>
    <row r="1256" spans="1:7" ht="15" customHeight="1" x14ac:dyDescent="0.2">
      <c r="A1256" s="21"/>
      <c r="B1256" s="21"/>
      <c r="C1256" s="21"/>
      <c r="D1256" s="5"/>
      <c r="E1256" s="5"/>
      <c r="F1256" s="5"/>
      <c r="G1256" s="5"/>
    </row>
    <row r="1257" spans="1:7" ht="15" customHeight="1" x14ac:dyDescent="0.2">
      <c r="A1257" s="21"/>
      <c r="B1257" s="21"/>
      <c r="C1257" s="21"/>
      <c r="D1257" s="5"/>
      <c r="E1257" s="5"/>
      <c r="F1257" s="5"/>
      <c r="G1257" s="5"/>
    </row>
    <row r="1258" spans="1:7" ht="15" customHeight="1" x14ac:dyDescent="0.2">
      <c r="A1258" s="21"/>
      <c r="B1258" s="21"/>
      <c r="C1258" s="21"/>
      <c r="D1258" s="5"/>
      <c r="E1258" s="5"/>
      <c r="F1258" s="5"/>
      <c r="G1258" s="5"/>
    </row>
    <row r="1259" spans="1:7" ht="15" customHeight="1" x14ac:dyDescent="0.2">
      <c r="A1259" s="21"/>
      <c r="B1259" s="21"/>
      <c r="C1259" s="21"/>
      <c r="D1259" s="5"/>
      <c r="E1259" s="5"/>
      <c r="F1259" s="5"/>
      <c r="G1259" s="5"/>
    </row>
    <row r="1260" spans="1:7" ht="15" customHeight="1" x14ac:dyDescent="0.2">
      <c r="A1260" s="21"/>
      <c r="B1260" s="21"/>
      <c r="C1260" s="21"/>
      <c r="D1260" s="5"/>
      <c r="E1260" s="5"/>
      <c r="F1260" s="5"/>
      <c r="G1260" s="5"/>
    </row>
    <row r="1261" spans="1:7" ht="15" customHeight="1" x14ac:dyDescent="0.2">
      <c r="A1261" s="21"/>
      <c r="B1261" s="21"/>
      <c r="C1261" s="21"/>
      <c r="D1261" s="5"/>
      <c r="E1261" s="5"/>
      <c r="F1261" s="5"/>
      <c r="G1261" s="5"/>
    </row>
    <row r="1262" spans="1:7" ht="15" customHeight="1" x14ac:dyDescent="0.2">
      <c r="A1262" s="21"/>
      <c r="B1262" s="21"/>
      <c r="C1262" s="21"/>
      <c r="D1262" s="5"/>
      <c r="E1262" s="5"/>
      <c r="F1262" s="5"/>
      <c r="G1262" s="5"/>
    </row>
    <row r="1263" spans="1:7" ht="15" customHeight="1" x14ac:dyDescent="0.2">
      <c r="A1263" s="21"/>
      <c r="B1263" s="21"/>
      <c r="C1263" s="21"/>
      <c r="D1263" s="5"/>
      <c r="E1263" s="5"/>
      <c r="F1263" s="5"/>
      <c r="G1263" s="5"/>
    </row>
    <row r="1264" spans="1:7" ht="15" customHeight="1" x14ac:dyDescent="0.2">
      <c r="A1264" s="21"/>
      <c r="B1264" s="21"/>
      <c r="C1264" s="21"/>
      <c r="D1264" s="5"/>
      <c r="E1264" s="5"/>
      <c r="F1264" s="5"/>
      <c r="G1264" s="5"/>
    </row>
    <row r="1265" spans="1:7" ht="15" customHeight="1" x14ac:dyDescent="0.2">
      <c r="A1265" s="21"/>
      <c r="B1265" s="21"/>
      <c r="C1265" s="21"/>
      <c r="D1265" s="5"/>
      <c r="E1265" s="5"/>
      <c r="F1265" s="5"/>
      <c r="G1265" s="5"/>
    </row>
    <row r="1266" spans="1:7" ht="15" customHeight="1" x14ac:dyDescent="0.2">
      <c r="A1266" s="21"/>
      <c r="B1266" s="21"/>
      <c r="C1266" s="21"/>
      <c r="D1266" s="5"/>
      <c r="E1266" s="5"/>
      <c r="F1266" s="5"/>
      <c r="G1266" s="5"/>
    </row>
    <row r="1267" spans="1:7" ht="15" customHeight="1" x14ac:dyDescent="0.2">
      <c r="A1267" s="21"/>
      <c r="B1267" s="21"/>
      <c r="C1267" s="21"/>
      <c r="D1267" s="5"/>
      <c r="E1267" s="5"/>
      <c r="F1267" s="5"/>
      <c r="G1267" s="5"/>
    </row>
    <row r="1268" spans="1:7" ht="15" customHeight="1" x14ac:dyDescent="0.2">
      <c r="A1268" s="21"/>
      <c r="B1268" s="21"/>
      <c r="C1268" s="21"/>
      <c r="D1268" s="5"/>
      <c r="E1268" s="5"/>
      <c r="F1268" s="5"/>
      <c r="G1268" s="5"/>
    </row>
    <row r="1269" spans="1:7" ht="15" customHeight="1" x14ac:dyDescent="0.2">
      <c r="A1269" s="21"/>
      <c r="B1269" s="21"/>
      <c r="C1269" s="21"/>
      <c r="D1269" s="5"/>
      <c r="E1269" s="5"/>
      <c r="F1269" s="5"/>
      <c r="G1269" s="5"/>
    </row>
    <row r="1270" spans="1:7" ht="15" customHeight="1" x14ac:dyDescent="0.2">
      <c r="A1270" s="21"/>
      <c r="B1270" s="21"/>
      <c r="C1270" s="21"/>
      <c r="D1270" s="5"/>
      <c r="E1270" s="5"/>
      <c r="F1270" s="5"/>
      <c r="G1270" s="5"/>
    </row>
    <row r="1271" spans="1:7" ht="15" customHeight="1" x14ac:dyDescent="0.2">
      <c r="A1271" s="21"/>
      <c r="B1271" s="21"/>
      <c r="C1271" s="21"/>
      <c r="D1271" s="5"/>
      <c r="E1271" s="5"/>
      <c r="F1271" s="5"/>
      <c r="G1271" s="5"/>
    </row>
    <row r="1272" spans="1:7" ht="15" customHeight="1" x14ac:dyDescent="0.2">
      <c r="A1272" s="21"/>
      <c r="B1272" s="21"/>
      <c r="C1272" s="21"/>
      <c r="D1272" s="5"/>
      <c r="E1272" s="5"/>
      <c r="F1272" s="5"/>
      <c r="G1272" s="5"/>
    </row>
    <row r="1273" spans="1:7" ht="15" customHeight="1" x14ac:dyDescent="0.2">
      <c r="A1273" s="21"/>
      <c r="B1273" s="21"/>
      <c r="C1273" s="21"/>
      <c r="D1273" s="5"/>
      <c r="E1273" s="5"/>
      <c r="F1273" s="5"/>
      <c r="G1273" s="5"/>
    </row>
    <row r="1274" spans="1:7" ht="15" customHeight="1" x14ac:dyDescent="0.2">
      <c r="A1274" s="21"/>
      <c r="B1274" s="21"/>
      <c r="C1274" s="21"/>
      <c r="D1274" s="5"/>
      <c r="E1274" s="5"/>
      <c r="F1274" s="5"/>
      <c r="G1274" s="5"/>
    </row>
    <row r="1275" spans="1:7" ht="15" customHeight="1" x14ac:dyDescent="0.2">
      <c r="A1275" s="21"/>
      <c r="B1275" s="21"/>
      <c r="C1275" s="21"/>
      <c r="D1275" s="5"/>
      <c r="E1275" s="5"/>
      <c r="F1275" s="5"/>
      <c r="G1275" s="5"/>
    </row>
    <row r="1276" spans="1:7" ht="15" customHeight="1" x14ac:dyDescent="0.2">
      <c r="A1276" s="21"/>
      <c r="B1276" s="21"/>
      <c r="C1276" s="21"/>
      <c r="D1276" s="5"/>
      <c r="E1276" s="5"/>
      <c r="F1276" s="5"/>
      <c r="G1276" s="5"/>
    </row>
    <row r="1277" spans="1:7" ht="15" customHeight="1" x14ac:dyDescent="0.2">
      <c r="A1277" s="21"/>
      <c r="B1277" s="21"/>
      <c r="C1277" s="21"/>
      <c r="D1277" s="5"/>
      <c r="E1277" s="5"/>
      <c r="F1277" s="5"/>
      <c r="G1277" s="5"/>
    </row>
    <row r="1278" spans="1:7" ht="15" customHeight="1" x14ac:dyDescent="0.2">
      <c r="A1278" s="21"/>
      <c r="B1278" s="21"/>
      <c r="C1278" s="21"/>
      <c r="D1278" s="5"/>
      <c r="E1278" s="5"/>
      <c r="F1278" s="5"/>
      <c r="G1278" s="5"/>
    </row>
    <row r="1279" spans="1:7" ht="15" customHeight="1" x14ac:dyDescent="0.2">
      <c r="A1279" s="21"/>
      <c r="B1279" s="21"/>
      <c r="C1279" s="21"/>
      <c r="D1279" s="5"/>
      <c r="E1279" s="5"/>
      <c r="F1279" s="5"/>
      <c r="G1279" s="5"/>
    </row>
    <row r="1280" spans="1:7" ht="15" customHeight="1" x14ac:dyDescent="0.2">
      <c r="A1280" s="21"/>
      <c r="B1280" s="21"/>
      <c r="C1280" s="21"/>
      <c r="D1280" s="5"/>
      <c r="E1280" s="5"/>
      <c r="F1280" s="5"/>
      <c r="G1280" s="5"/>
    </row>
    <row r="1281" spans="1:7" ht="15" customHeight="1" x14ac:dyDescent="0.2">
      <c r="A1281" s="21"/>
      <c r="B1281" s="21"/>
      <c r="C1281" s="21"/>
      <c r="D1281" s="5"/>
      <c r="E1281" s="5"/>
      <c r="F1281" s="5"/>
      <c r="G1281" s="5"/>
    </row>
    <row r="1282" spans="1:7" ht="15" customHeight="1" x14ac:dyDescent="0.2">
      <c r="A1282" s="21"/>
      <c r="B1282" s="21"/>
      <c r="C1282" s="21"/>
      <c r="D1282" s="5"/>
      <c r="E1282" s="5"/>
      <c r="F1282" s="5"/>
      <c r="G1282" s="5"/>
    </row>
    <row r="1283" spans="1:7" ht="15" customHeight="1" x14ac:dyDescent="0.2">
      <c r="A1283" s="21"/>
      <c r="B1283" s="21"/>
      <c r="C1283" s="21"/>
      <c r="D1283" s="5"/>
      <c r="E1283" s="5"/>
      <c r="F1283" s="5"/>
      <c r="G1283" s="5"/>
    </row>
    <row r="1284" spans="1:7" ht="15" customHeight="1" x14ac:dyDescent="0.2">
      <c r="A1284" s="21"/>
      <c r="B1284" s="21"/>
      <c r="C1284" s="21"/>
      <c r="D1284" s="5"/>
      <c r="E1284" s="5"/>
      <c r="F1284" s="5"/>
      <c r="G1284" s="5"/>
    </row>
    <row r="1285" spans="1:7" ht="15" customHeight="1" x14ac:dyDescent="0.2">
      <c r="A1285" s="21"/>
      <c r="B1285" s="21"/>
      <c r="C1285" s="21"/>
      <c r="D1285" s="5"/>
      <c r="E1285" s="5"/>
      <c r="F1285" s="5"/>
      <c r="G1285" s="5"/>
    </row>
    <row r="1286" spans="1:7" ht="15" customHeight="1" x14ac:dyDescent="0.2">
      <c r="A1286" s="21"/>
      <c r="B1286" s="21"/>
      <c r="C1286" s="21"/>
      <c r="D1286" s="5"/>
      <c r="E1286" s="5"/>
      <c r="F1286" s="5"/>
      <c r="G1286" s="5"/>
    </row>
    <row r="1287" spans="1:7" ht="15" customHeight="1" x14ac:dyDescent="0.2">
      <c r="A1287" s="21"/>
      <c r="B1287" s="21"/>
      <c r="C1287" s="21"/>
      <c r="D1287" s="5"/>
      <c r="E1287" s="5"/>
      <c r="F1287" s="5"/>
      <c r="G1287" s="5"/>
    </row>
    <row r="1288" spans="1:7" ht="15" customHeight="1" x14ac:dyDescent="0.2">
      <c r="A1288" s="21"/>
      <c r="B1288" s="21"/>
      <c r="C1288" s="21"/>
      <c r="D1288" s="5"/>
      <c r="E1288" s="5"/>
      <c r="F1288" s="5"/>
      <c r="G1288" s="5"/>
    </row>
    <row r="1289" spans="1:7" ht="15" customHeight="1" x14ac:dyDescent="0.2">
      <c r="A1289" s="21"/>
      <c r="B1289" s="21"/>
      <c r="C1289" s="21"/>
      <c r="D1289" s="5"/>
      <c r="E1289" s="5"/>
      <c r="F1289" s="5"/>
      <c r="G1289" s="5"/>
    </row>
    <row r="1290" spans="1:7" ht="15" customHeight="1" x14ac:dyDescent="0.2">
      <c r="A1290" s="21"/>
      <c r="B1290" s="21"/>
      <c r="C1290" s="21"/>
      <c r="D1290" s="5"/>
      <c r="E1290" s="5"/>
      <c r="F1290" s="5"/>
      <c r="G1290" s="5"/>
    </row>
    <row r="1291" spans="1:7" ht="15" customHeight="1" x14ac:dyDescent="0.2">
      <c r="A1291" s="21"/>
      <c r="B1291" s="21"/>
      <c r="C1291" s="21"/>
      <c r="D1291" s="5"/>
      <c r="E1291" s="5"/>
      <c r="F1291" s="5"/>
      <c r="G1291" s="5"/>
    </row>
    <row r="1292" spans="1:7" ht="15" customHeight="1" x14ac:dyDescent="0.2">
      <c r="A1292" s="21"/>
      <c r="B1292" s="21"/>
      <c r="C1292" s="21"/>
      <c r="D1292" s="5"/>
      <c r="E1292" s="5"/>
      <c r="F1292" s="5"/>
      <c r="G1292" s="5"/>
    </row>
    <row r="1293" spans="1:7" ht="15" customHeight="1" x14ac:dyDescent="0.2">
      <c r="A1293" s="21"/>
      <c r="B1293" s="21"/>
      <c r="C1293" s="21"/>
      <c r="D1293" s="5"/>
      <c r="E1293" s="5"/>
      <c r="F1293" s="5"/>
      <c r="G1293" s="5"/>
    </row>
    <row r="1294" spans="1:7" ht="15" customHeight="1" x14ac:dyDescent="0.2">
      <c r="A1294" s="21"/>
      <c r="B1294" s="21"/>
      <c r="C1294" s="21"/>
      <c r="D1294" s="5"/>
      <c r="E1294" s="5"/>
      <c r="F1294" s="5"/>
      <c r="G1294" s="5"/>
    </row>
    <row r="1295" spans="1:7" ht="15" customHeight="1" x14ac:dyDescent="0.2">
      <c r="A1295" s="21"/>
      <c r="B1295" s="21"/>
      <c r="C1295" s="21"/>
      <c r="D1295" s="5"/>
      <c r="E1295" s="5"/>
      <c r="F1295" s="5"/>
      <c r="G1295" s="5"/>
    </row>
    <row r="1296" spans="1:7" ht="15" customHeight="1" x14ac:dyDescent="0.2">
      <c r="A1296" s="21"/>
      <c r="B1296" s="21"/>
      <c r="C1296" s="21"/>
      <c r="D1296" s="5"/>
      <c r="E1296" s="5"/>
      <c r="F1296" s="5"/>
      <c r="G1296" s="5"/>
    </row>
    <row r="1297" spans="1:7" ht="15" customHeight="1" x14ac:dyDescent="0.2">
      <c r="A1297" s="21"/>
      <c r="B1297" s="21"/>
      <c r="C1297" s="21"/>
      <c r="D1297" s="5"/>
      <c r="E1297" s="5"/>
      <c r="F1297" s="5"/>
      <c r="G1297" s="5"/>
    </row>
    <row r="1298" spans="1:7" ht="15" customHeight="1" x14ac:dyDescent="0.2">
      <c r="A1298" s="21"/>
      <c r="B1298" s="21"/>
      <c r="C1298" s="21"/>
      <c r="D1298" s="5"/>
      <c r="E1298" s="5"/>
      <c r="F1298" s="5"/>
      <c r="G1298" s="5"/>
    </row>
    <row r="1299" spans="1:7" ht="15" customHeight="1" x14ac:dyDescent="0.2">
      <c r="A1299" s="21"/>
      <c r="B1299" s="21"/>
      <c r="C1299" s="21"/>
      <c r="D1299" s="5"/>
      <c r="E1299" s="5"/>
      <c r="F1299" s="5"/>
      <c r="G1299" s="5"/>
    </row>
    <row r="1300" spans="1:7" ht="15" customHeight="1" x14ac:dyDescent="0.2">
      <c r="A1300" s="21"/>
      <c r="B1300" s="21"/>
      <c r="C1300" s="21"/>
      <c r="D1300" s="5"/>
      <c r="E1300" s="5"/>
      <c r="F1300" s="5"/>
      <c r="G1300" s="5"/>
    </row>
    <row r="1301" spans="1:7" ht="15" customHeight="1" x14ac:dyDescent="0.2">
      <c r="A1301" s="21"/>
      <c r="B1301" s="21"/>
      <c r="C1301" s="21"/>
      <c r="D1301" s="5"/>
      <c r="E1301" s="5"/>
      <c r="F1301" s="5"/>
      <c r="G1301" s="5"/>
    </row>
    <row r="1302" spans="1:7" ht="15" customHeight="1" x14ac:dyDescent="0.2">
      <c r="A1302" s="21"/>
      <c r="B1302" s="21"/>
      <c r="C1302" s="21"/>
      <c r="D1302" s="5"/>
      <c r="E1302" s="5"/>
      <c r="F1302" s="5"/>
      <c r="G1302" s="5"/>
    </row>
    <row r="1303" spans="1:7" ht="15" customHeight="1" x14ac:dyDescent="0.2">
      <c r="A1303" s="21"/>
      <c r="B1303" s="21"/>
      <c r="C1303" s="21"/>
      <c r="D1303" s="5"/>
      <c r="E1303" s="5"/>
      <c r="F1303" s="5"/>
      <c r="G1303" s="5"/>
    </row>
    <row r="1304" spans="1:7" ht="15" customHeight="1" x14ac:dyDescent="0.2">
      <c r="A1304" s="21"/>
      <c r="B1304" s="21"/>
      <c r="C1304" s="21"/>
      <c r="D1304" s="5"/>
      <c r="E1304" s="5"/>
      <c r="F1304" s="5"/>
      <c r="G1304" s="5"/>
    </row>
    <row r="1305" spans="1:7" ht="15" customHeight="1" x14ac:dyDescent="0.2">
      <c r="A1305" s="21"/>
      <c r="B1305" s="21"/>
      <c r="C1305" s="21"/>
      <c r="D1305" s="5"/>
      <c r="E1305" s="5"/>
      <c r="F1305" s="5"/>
      <c r="G1305" s="5"/>
    </row>
    <row r="1306" spans="1:7" ht="15" customHeight="1" x14ac:dyDescent="0.2">
      <c r="A1306" s="21"/>
      <c r="B1306" s="21"/>
      <c r="C1306" s="21"/>
      <c r="D1306" s="5"/>
      <c r="E1306" s="5"/>
      <c r="F1306" s="5"/>
      <c r="G1306" s="5"/>
    </row>
    <row r="1307" spans="1:7" ht="15" customHeight="1" x14ac:dyDescent="0.2">
      <c r="A1307" s="21"/>
      <c r="B1307" s="21"/>
      <c r="C1307" s="21"/>
      <c r="D1307" s="5"/>
      <c r="E1307" s="5"/>
      <c r="F1307" s="5"/>
      <c r="G1307" s="5"/>
    </row>
    <row r="1308" spans="1:7" ht="15" customHeight="1" x14ac:dyDescent="0.2">
      <c r="A1308" s="21"/>
      <c r="B1308" s="21"/>
      <c r="C1308" s="21"/>
      <c r="D1308" s="5"/>
      <c r="E1308" s="5"/>
      <c r="F1308" s="5"/>
      <c r="G1308" s="5"/>
    </row>
    <row r="1309" spans="1:7" ht="15" customHeight="1" x14ac:dyDescent="0.2">
      <c r="A1309" s="21"/>
      <c r="B1309" s="21"/>
      <c r="C1309" s="21"/>
      <c r="D1309" s="5"/>
      <c r="E1309" s="5"/>
      <c r="F1309" s="5"/>
      <c r="G1309" s="5"/>
    </row>
    <row r="1310" spans="1:7" ht="15" customHeight="1" x14ac:dyDescent="0.2">
      <c r="A1310" s="21"/>
      <c r="B1310" s="21"/>
      <c r="C1310" s="21"/>
      <c r="D1310" s="5"/>
      <c r="E1310" s="5"/>
      <c r="F1310" s="5"/>
      <c r="G1310" s="5"/>
    </row>
    <row r="1311" spans="1:7" ht="15" customHeight="1" x14ac:dyDescent="0.2">
      <c r="A1311" s="21"/>
      <c r="B1311" s="21"/>
      <c r="C1311" s="21"/>
      <c r="D1311" s="5"/>
      <c r="E1311" s="5"/>
      <c r="F1311" s="5"/>
      <c r="G1311" s="5"/>
    </row>
    <row r="1312" spans="1:7" ht="15" customHeight="1" x14ac:dyDescent="0.2">
      <c r="A1312" s="21"/>
      <c r="B1312" s="21"/>
      <c r="C1312" s="21"/>
      <c r="D1312" s="5"/>
      <c r="E1312" s="5"/>
      <c r="F1312" s="5"/>
      <c r="G1312" s="5"/>
    </row>
    <row r="1313" spans="1:7" ht="15" customHeight="1" x14ac:dyDescent="0.2">
      <c r="A1313" s="21"/>
      <c r="B1313" s="21"/>
      <c r="C1313" s="21"/>
      <c r="D1313" s="5"/>
      <c r="E1313" s="5"/>
      <c r="F1313" s="5"/>
      <c r="G1313" s="5"/>
    </row>
    <row r="1314" spans="1:7" ht="15" customHeight="1" x14ac:dyDescent="0.2">
      <c r="A1314" s="21"/>
      <c r="B1314" s="21"/>
      <c r="C1314" s="21"/>
      <c r="D1314" s="5"/>
      <c r="E1314" s="5"/>
      <c r="F1314" s="5"/>
      <c r="G1314" s="5"/>
    </row>
    <row r="1315" spans="1:7" ht="15" customHeight="1" x14ac:dyDescent="0.2">
      <c r="A1315" s="21"/>
      <c r="B1315" s="21"/>
      <c r="C1315" s="21"/>
      <c r="D1315" s="5"/>
      <c r="E1315" s="5"/>
      <c r="F1315" s="5"/>
      <c r="G1315" s="5"/>
    </row>
    <row r="1316" spans="1:7" ht="15" customHeight="1" x14ac:dyDescent="0.2">
      <c r="A1316" s="21"/>
      <c r="B1316" s="21"/>
      <c r="C1316" s="21"/>
      <c r="D1316" s="5"/>
      <c r="E1316" s="5"/>
      <c r="F1316" s="5"/>
      <c r="G1316" s="5"/>
    </row>
    <row r="1317" spans="1:7" ht="15" customHeight="1" x14ac:dyDescent="0.2">
      <c r="A1317" s="21"/>
      <c r="B1317" s="21"/>
      <c r="C1317" s="21"/>
      <c r="D1317" s="5"/>
      <c r="E1317" s="5"/>
      <c r="F1317" s="5"/>
      <c r="G1317" s="5"/>
    </row>
    <row r="1318" spans="1:7" ht="15" customHeight="1" x14ac:dyDescent="0.2">
      <c r="A1318" s="21"/>
      <c r="B1318" s="21"/>
      <c r="C1318" s="21"/>
      <c r="D1318" s="5"/>
      <c r="E1318" s="5"/>
      <c r="F1318" s="5"/>
      <c r="G1318" s="5"/>
    </row>
    <row r="1319" spans="1:7" ht="15" customHeight="1" x14ac:dyDescent="0.2">
      <c r="A1319" s="21"/>
      <c r="B1319" s="21"/>
      <c r="C1319" s="21"/>
      <c r="D1319" s="5"/>
      <c r="E1319" s="5"/>
      <c r="F1319" s="5"/>
      <c r="G1319" s="5"/>
    </row>
    <row r="1320" spans="1:7" ht="15" customHeight="1" x14ac:dyDescent="0.2">
      <c r="A1320" s="21"/>
      <c r="B1320" s="21"/>
      <c r="C1320" s="21"/>
      <c r="D1320" s="5"/>
      <c r="E1320" s="5"/>
      <c r="F1320" s="5"/>
      <c r="G1320" s="5"/>
    </row>
    <row r="1321" spans="1:7" ht="15" customHeight="1" x14ac:dyDescent="0.2">
      <c r="A1321" s="21"/>
      <c r="B1321" s="21"/>
      <c r="C1321" s="21"/>
      <c r="D1321" s="5"/>
      <c r="E1321" s="5"/>
      <c r="F1321" s="5"/>
      <c r="G1321" s="5"/>
    </row>
    <row r="1322" spans="1:7" ht="15" customHeight="1" x14ac:dyDescent="0.2">
      <c r="A1322" s="21"/>
      <c r="B1322" s="21"/>
      <c r="C1322" s="21"/>
      <c r="D1322" s="5"/>
      <c r="E1322" s="5"/>
      <c r="F1322" s="5"/>
      <c r="G1322" s="5"/>
    </row>
    <row r="1323" spans="1:7" ht="15" customHeight="1" x14ac:dyDescent="0.2">
      <c r="A1323" s="21"/>
      <c r="B1323" s="21"/>
      <c r="C1323" s="21"/>
      <c r="D1323" s="5"/>
      <c r="E1323" s="5"/>
      <c r="F1323" s="5"/>
      <c r="G1323" s="5"/>
    </row>
    <row r="1324" spans="1:7" ht="15" customHeight="1" x14ac:dyDescent="0.2">
      <c r="A1324" s="21"/>
      <c r="B1324" s="21"/>
      <c r="C1324" s="21"/>
      <c r="D1324" s="5"/>
      <c r="E1324" s="5"/>
      <c r="F1324" s="5"/>
      <c r="G1324" s="5"/>
    </row>
    <row r="1325" spans="1:7" ht="15" customHeight="1" x14ac:dyDescent="0.2">
      <c r="A1325" s="21"/>
      <c r="B1325" s="21"/>
      <c r="C1325" s="21"/>
      <c r="D1325" s="5"/>
      <c r="E1325" s="5"/>
      <c r="F1325" s="5"/>
      <c r="G1325" s="5"/>
    </row>
    <row r="1326" spans="1:7" ht="15" customHeight="1" x14ac:dyDescent="0.2">
      <c r="A1326" s="21"/>
      <c r="B1326" s="21"/>
      <c r="C1326" s="21"/>
      <c r="D1326" s="5"/>
      <c r="E1326" s="5"/>
      <c r="F1326" s="5"/>
      <c r="G1326" s="5"/>
    </row>
    <row r="1327" spans="1:7" ht="15" customHeight="1" x14ac:dyDescent="0.2">
      <c r="A1327" s="21"/>
      <c r="B1327" s="21"/>
      <c r="C1327" s="21"/>
      <c r="D1327" s="5"/>
      <c r="E1327" s="5"/>
      <c r="F1327" s="5"/>
      <c r="G1327" s="5"/>
    </row>
    <row r="1328" spans="1:7" ht="15" customHeight="1" x14ac:dyDescent="0.2">
      <c r="A1328" s="21"/>
      <c r="B1328" s="21"/>
      <c r="C1328" s="21"/>
      <c r="D1328" s="5"/>
      <c r="E1328" s="5"/>
      <c r="F1328" s="5"/>
      <c r="G1328" s="5"/>
    </row>
    <row r="1329" spans="1:7" ht="15" customHeight="1" x14ac:dyDescent="0.2">
      <c r="A1329" s="21"/>
      <c r="B1329" s="21"/>
      <c r="C1329" s="21"/>
      <c r="D1329" s="5"/>
      <c r="E1329" s="5"/>
      <c r="F1329" s="5"/>
      <c r="G1329" s="5"/>
    </row>
    <row r="1330" spans="1:7" ht="15" customHeight="1" x14ac:dyDescent="0.2">
      <c r="A1330" s="21"/>
      <c r="B1330" s="21"/>
      <c r="C1330" s="21"/>
      <c r="D1330" s="5"/>
      <c r="E1330" s="5"/>
      <c r="F1330" s="5"/>
      <c r="G1330" s="5"/>
    </row>
    <row r="1331" spans="1:7" ht="15" customHeight="1" x14ac:dyDescent="0.2">
      <c r="A1331" s="21"/>
      <c r="B1331" s="21"/>
      <c r="C1331" s="21"/>
      <c r="D1331" s="5"/>
      <c r="E1331" s="5"/>
      <c r="F1331" s="5"/>
      <c r="G1331" s="5"/>
    </row>
    <row r="1332" spans="1:7" ht="15" customHeight="1" x14ac:dyDescent="0.2">
      <c r="A1332" s="21"/>
      <c r="B1332" s="21"/>
      <c r="C1332" s="21"/>
      <c r="D1332" s="5"/>
      <c r="E1332" s="5"/>
      <c r="F1332" s="5"/>
      <c r="G1332" s="5"/>
    </row>
    <row r="1333" spans="1:7" ht="15" customHeight="1" x14ac:dyDescent="0.2">
      <c r="A1333" s="21"/>
      <c r="B1333" s="21"/>
      <c r="C1333" s="21"/>
      <c r="D1333" s="5"/>
      <c r="E1333" s="5"/>
      <c r="F1333" s="5"/>
      <c r="G1333" s="5"/>
    </row>
    <row r="1334" spans="1:7" ht="15" customHeight="1" x14ac:dyDescent="0.2">
      <c r="A1334" s="21"/>
      <c r="B1334" s="21"/>
      <c r="C1334" s="21"/>
      <c r="D1334" s="5"/>
      <c r="E1334" s="5"/>
      <c r="F1334" s="5"/>
      <c r="G1334" s="5"/>
    </row>
    <row r="1335" spans="1:7" ht="15" customHeight="1" x14ac:dyDescent="0.2">
      <c r="A1335" s="21"/>
      <c r="B1335" s="21"/>
      <c r="C1335" s="21"/>
      <c r="D1335" s="5"/>
      <c r="E1335" s="5"/>
      <c r="F1335" s="5"/>
      <c r="G1335" s="5"/>
    </row>
    <row r="1336" spans="1:7" ht="15" customHeight="1" x14ac:dyDescent="0.2">
      <c r="A1336" s="21"/>
      <c r="B1336" s="21"/>
      <c r="C1336" s="21"/>
      <c r="D1336" s="5"/>
      <c r="E1336" s="5"/>
      <c r="F1336" s="5"/>
      <c r="G1336" s="5"/>
    </row>
    <row r="1337" spans="1:7" ht="15" customHeight="1" x14ac:dyDescent="0.2">
      <c r="A1337" s="21"/>
      <c r="B1337" s="21"/>
      <c r="C1337" s="21"/>
      <c r="D1337" s="5"/>
      <c r="E1337" s="5"/>
      <c r="F1337" s="5"/>
      <c r="G1337" s="5"/>
    </row>
    <row r="1338" spans="1:7" ht="15" customHeight="1" x14ac:dyDescent="0.2">
      <c r="A1338" s="21"/>
      <c r="B1338" s="21"/>
      <c r="C1338" s="21"/>
      <c r="D1338" s="5"/>
      <c r="E1338" s="5"/>
      <c r="F1338" s="5"/>
      <c r="G1338" s="5"/>
    </row>
    <row r="1339" spans="1:7" ht="15" customHeight="1" x14ac:dyDescent="0.2">
      <c r="A1339" s="21"/>
      <c r="B1339" s="21"/>
      <c r="C1339" s="21"/>
      <c r="D1339" s="5"/>
      <c r="E1339" s="5"/>
      <c r="F1339" s="5"/>
      <c r="G1339" s="5"/>
    </row>
    <row r="1340" spans="1:7" ht="15" customHeight="1" x14ac:dyDescent="0.2">
      <c r="A1340" s="21"/>
      <c r="B1340" s="21"/>
      <c r="C1340" s="21"/>
      <c r="D1340" s="5"/>
      <c r="E1340" s="5"/>
      <c r="F1340" s="5"/>
      <c r="G1340" s="5"/>
    </row>
    <row r="1341" spans="1:7" ht="15" customHeight="1" x14ac:dyDescent="0.2">
      <c r="A1341" s="21"/>
      <c r="B1341" s="21"/>
      <c r="C1341" s="21"/>
      <c r="D1341" s="5"/>
      <c r="E1341" s="5"/>
      <c r="F1341" s="5"/>
      <c r="G1341" s="5"/>
    </row>
    <row r="1342" spans="1:7" ht="15" customHeight="1" x14ac:dyDescent="0.2">
      <c r="A1342" s="21"/>
      <c r="B1342" s="21"/>
      <c r="C1342" s="21"/>
      <c r="D1342" s="5"/>
      <c r="E1342" s="5"/>
      <c r="F1342" s="5"/>
      <c r="G1342" s="5"/>
    </row>
    <row r="1343" spans="1:7" ht="15" customHeight="1" x14ac:dyDescent="0.2">
      <c r="A1343" s="21"/>
      <c r="B1343" s="21"/>
      <c r="C1343" s="21"/>
      <c r="D1343" s="5"/>
      <c r="E1343" s="5"/>
      <c r="F1343" s="5"/>
      <c r="G1343" s="5"/>
    </row>
    <row r="1344" spans="1:7" ht="15" customHeight="1" x14ac:dyDescent="0.2">
      <c r="A1344" s="21"/>
      <c r="B1344" s="21"/>
      <c r="C1344" s="21"/>
      <c r="D1344" s="5"/>
      <c r="E1344" s="5"/>
      <c r="F1344" s="5"/>
      <c r="G1344" s="5"/>
    </row>
    <row r="1345" spans="1:7" ht="15" customHeight="1" x14ac:dyDescent="0.2">
      <c r="A1345" s="21"/>
      <c r="B1345" s="21"/>
      <c r="C1345" s="21"/>
      <c r="D1345" s="5"/>
      <c r="E1345" s="5"/>
      <c r="F1345" s="5"/>
      <c r="G1345" s="5"/>
    </row>
    <row r="1346" spans="1:7" ht="15" customHeight="1" x14ac:dyDescent="0.2">
      <c r="A1346" s="21"/>
      <c r="B1346" s="21"/>
      <c r="C1346" s="21"/>
      <c r="D1346" s="5"/>
      <c r="E1346" s="5"/>
      <c r="F1346" s="5"/>
      <c r="G1346" s="5"/>
    </row>
    <row r="1347" spans="1:7" ht="15" customHeight="1" x14ac:dyDescent="0.2">
      <c r="A1347" s="21"/>
      <c r="B1347" s="21"/>
      <c r="C1347" s="21"/>
      <c r="D1347" s="5"/>
      <c r="E1347" s="5"/>
      <c r="F1347" s="5"/>
      <c r="G1347" s="5"/>
    </row>
    <row r="1348" spans="1:7" ht="15" customHeight="1" x14ac:dyDescent="0.2">
      <c r="A1348" s="21"/>
      <c r="B1348" s="21"/>
      <c r="C1348" s="21"/>
      <c r="D1348" s="5"/>
      <c r="E1348" s="5"/>
      <c r="F1348" s="5"/>
      <c r="G1348" s="5"/>
    </row>
    <row r="1349" spans="1:7" ht="15" customHeight="1" x14ac:dyDescent="0.2">
      <c r="A1349" s="21"/>
      <c r="B1349" s="21"/>
      <c r="C1349" s="21"/>
      <c r="D1349" s="5"/>
      <c r="E1349" s="5"/>
      <c r="F1349" s="5"/>
      <c r="G1349" s="5"/>
    </row>
    <row r="1350" spans="1:7" ht="15" customHeight="1" x14ac:dyDescent="0.2">
      <c r="A1350" s="21"/>
      <c r="B1350" s="21"/>
      <c r="C1350" s="21"/>
      <c r="D1350" s="5"/>
      <c r="E1350" s="5"/>
      <c r="F1350" s="5"/>
      <c r="G1350" s="5"/>
    </row>
    <row r="1351" spans="1:7" ht="15" customHeight="1" x14ac:dyDescent="0.2">
      <c r="A1351" s="21"/>
      <c r="B1351" s="21"/>
      <c r="C1351" s="21"/>
      <c r="D1351" s="5"/>
      <c r="E1351" s="5"/>
      <c r="F1351" s="5"/>
      <c r="G1351" s="5"/>
    </row>
    <row r="1352" spans="1:7" ht="15" customHeight="1" x14ac:dyDescent="0.2">
      <c r="A1352" s="21"/>
      <c r="B1352" s="21"/>
      <c r="C1352" s="21"/>
      <c r="D1352" s="5"/>
      <c r="E1352" s="5"/>
      <c r="F1352" s="5"/>
      <c r="G1352" s="5"/>
    </row>
    <row r="1353" spans="1:7" ht="15" customHeight="1" x14ac:dyDescent="0.2">
      <c r="A1353" s="21"/>
      <c r="B1353" s="21"/>
      <c r="C1353" s="21"/>
      <c r="D1353" s="5"/>
      <c r="E1353" s="5"/>
      <c r="F1353" s="5"/>
      <c r="G1353" s="5"/>
    </row>
    <row r="1354" spans="1:7" ht="15" customHeight="1" x14ac:dyDescent="0.2">
      <c r="A1354" s="21"/>
      <c r="B1354" s="21"/>
      <c r="C1354" s="21"/>
      <c r="D1354" s="5"/>
      <c r="E1354" s="5"/>
      <c r="F1354" s="5"/>
      <c r="G1354" s="5"/>
    </row>
    <row r="1355" spans="1:7" ht="15" customHeight="1" x14ac:dyDescent="0.2">
      <c r="A1355" s="21"/>
      <c r="B1355" s="21"/>
      <c r="C1355" s="21"/>
      <c r="D1355" s="5"/>
      <c r="E1355" s="5"/>
      <c r="F1355" s="5"/>
      <c r="G1355" s="5"/>
    </row>
    <row r="1356" spans="1:7" ht="15" customHeight="1" x14ac:dyDescent="0.2">
      <c r="A1356" s="21"/>
      <c r="B1356" s="21"/>
      <c r="C1356" s="21"/>
      <c r="D1356" s="5"/>
      <c r="E1356" s="5"/>
      <c r="F1356" s="5"/>
      <c r="G1356" s="5"/>
    </row>
    <row r="1357" spans="1:7" ht="15" customHeight="1" x14ac:dyDescent="0.2">
      <c r="A1357" s="21"/>
      <c r="B1357" s="21"/>
      <c r="C1357" s="21"/>
      <c r="D1357" s="5"/>
      <c r="E1357" s="5"/>
      <c r="F1357" s="5"/>
      <c r="G1357" s="5"/>
    </row>
    <row r="1358" spans="1:7" ht="15" customHeight="1" x14ac:dyDescent="0.2">
      <c r="A1358" s="21"/>
      <c r="B1358" s="21"/>
      <c r="C1358" s="21"/>
      <c r="D1358" s="5"/>
      <c r="E1358" s="5"/>
      <c r="F1358" s="5"/>
      <c r="G1358" s="5"/>
    </row>
    <row r="1359" spans="1:7" ht="15" customHeight="1" x14ac:dyDescent="0.2">
      <c r="A1359" s="21"/>
      <c r="B1359" s="21"/>
      <c r="C1359" s="21"/>
      <c r="D1359" s="5"/>
      <c r="E1359" s="5"/>
      <c r="F1359" s="5"/>
      <c r="G1359" s="5"/>
    </row>
    <row r="1360" spans="1:7" ht="15" customHeight="1" x14ac:dyDescent="0.2">
      <c r="A1360" s="21"/>
      <c r="B1360" s="21"/>
      <c r="C1360" s="21"/>
      <c r="D1360" s="5"/>
      <c r="E1360" s="5"/>
      <c r="F1360" s="5"/>
      <c r="G1360" s="5"/>
    </row>
    <row r="1361" spans="1:7" ht="15" customHeight="1" x14ac:dyDescent="0.2">
      <c r="A1361" s="21"/>
      <c r="B1361" s="21"/>
      <c r="C1361" s="21"/>
      <c r="D1361" s="5"/>
      <c r="E1361" s="5"/>
      <c r="F1361" s="5"/>
      <c r="G1361" s="5"/>
    </row>
    <row r="1362" spans="1:7" ht="15" customHeight="1" x14ac:dyDescent="0.2">
      <c r="A1362" s="21"/>
      <c r="B1362" s="21"/>
      <c r="C1362" s="21"/>
      <c r="D1362" s="5"/>
      <c r="E1362" s="5"/>
      <c r="F1362" s="5"/>
      <c r="G1362" s="5"/>
    </row>
    <row r="1363" spans="1:7" ht="15" customHeight="1" x14ac:dyDescent="0.2">
      <c r="A1363" s="21"/>
      <c r="B1363" s="21"/>
      <c r="C1363" s="21"/>
      <c r="D1363" s="5"/>
      <c r="E1363" s="5"/>
      <c r="F1363" s="5"/>
      <c r="G1363" s="5"/>
    </row>
    <row r="1364" spans="1:7" ht="15" customHeight="1" x14ac:dyDescent="0.2">
      <c r="A1364" s="21"/>
      <c r="B1364" s="21"/>
      <c r="C1364" s="21"/>
      <c r="D1364" s="5"/>
      <c r="E1364" s="5"/>
      <c r="F1364" s="5"/>
      <c r="G1364" s="5"/>
    </row>
    <row r="1365" spans="1:7" ht="15" customHeight="1" x14ac:dyDescent="0.2">
      <c r="A1365" s="21"/>
      <c r="B1365" s="21"/>
      <c r="C1365" s="21"/>
      <c r="D1365" s="5"/>
      <c r="E1365" s="5"/>
      <c r="F1365" s="5"/>
      <c r="G1365" s="5"/>
    </row>
    <row r="1366" spans="1:7" ht="15" customHeight="1" x14ac:dyDescent="0.2">
      <c r="A1366" s="21"/>
      <c r="B1366" s="21"/>
      <c r="C1366" s="21"/>
      <c r="D1366" s="5"/>
      <c r="E1366" s="5"/>
      <c r="F1366" s="5"/>
      <c r="G1366" s="5"/>
    </row>
    <row r="1367" spans="1:7" ht="15" customHeight="1" x14ac:dyDescent="0.2">
      <c r="A1367" s="21"/>
      <c r="B1367" s="21"/>
      <c r="C1367" s="21"/>
      <c r="D1367" s="5"/>
      <c r="E1367" s="5"/>
      <c r="F1367" s="5"/>
      <c r="G1367" s="5"/>
    </row>
    <row r="1368" spans="1:7" ht="15" customHeight="1" x14ac:dyDescent="0.2">
      <c r="A1368" s="21"/>
      <c r="B1368" s="21"/>
      <c r="C1368" s="21"/>
      <c r="D1368" s="5"/>
      <c r="E1368" s="5"/>
      <c r="F1368" s="5"/>
      <c r="G1368" s="5"/>
    </row>
    <row r="1369" spans="1:7" ht="15" customHeight="1" x14ac:dyDescent="0.2">
      <c r="A1369" s="21"/>
      <c r="B1369" s="21"/>
      <c r="C1369" s="21"/>
      <c r="D1369" s="5"/>
      <c r="E1369" s="5"/>
      <c r="F1369" s="5"/>
      <c r="G1369" s="5"/>
    </row>
    <row r="1370" spans="1:7" ht="15" customHeight="1" x14ac:dyDescent="0.2">
      <c r="A1370" s="21"/>
      <c r="B1370" s="21"/>
      <c r="C1370" s="21"/>
      <c r="D1370" s="5"/>
      <c r="E1370" s="5"/>
      <c r="F1370" s="5"/>
      <c r="G1370" s="5"/>
    </row>
    <row r="1371" spans="1:7" ht="15" customHeight="1" x14ac:dyDescent="0.2">
      <c r="A1371" s="21"/>
      <c r="B1371" s="21"/>
      <c r="C1371" s="21"/>
      <c r="D1371" s="5"/>
      <c r="E1371" s="5"/>
      <c r="F1371" s="5"/>
      <c r="G1371" s="5"/>
    </row>
    <row r="1372" spans="1:7" ht="15" customHeight="1" x14ac:dyDescent="0.2">
      <c r="A1372" s="21"/>
      <c r="B1372" s="21"/>
      <c r="C1372" s="21"/>
      <c r="D1372" s="5"/>
      <c r="E1372" s="5"/>
      <c r="F1372" s="5"/>
      <c r="G1372" s="5"/>
    </row>
    <row r="1373" spans="1:7" ht="15" customHeight="1" x14ac:dyDescent="0.2">
      <c r="A1373" s="21"/>
      <c r="B1373" s="21"/>
      <c r="C1373" s="21"/>
      <c r="D1373" s="5"/>
      <c r="E1373" s="5"/>
      <c r="F1373" s="5"/>
      <c r="G1373" s="5"/>
    </row>
    <row r="1374" spans="1:7" ht="15" customHeight="1" x14ac:dyDescent="0.2">
      <c r="A1374" s="21"/>
      <c r="B1374" s="21"/>
      <c r="C1374" s="21"/>
      <c r="D1374" s="5"/>
      <c r="E1374" s="5"/>
      <c r="F1374" s="5"/>
      <c r="G1374" s="5"/>
    </row>
    <row r="1375" spans="1:7" ht="15" customHeight="1" x14ac:dyDescent="0.2">
      <c r="A1375" s="21"/>
      <c r="B1375" s="21"/>
      <c r="C1375" s="21"/>
      <c r="D1375" s="5"/>
      <c r="E1375" s="5"/>
      <c r="F1375" s="5"/>
      <c r="G1375" s="5"/>
    </row>
    <row r="1376" spans="1:7" ht="15" customHeight="1" x14ac:dyDescent="0.2">
      <c r="A1376" s="21"/>
      <c r="B1376" s="21"/>
      <c r="C1376" s="21"/>
      <c r="D1376" s="5"/>
      <c r="E1376" s="5"/>
      <c r="F1376" s="5"/>
      <c r="G1376" s="5"/>
    </row>
    <row r="1377" spans="1:7" ht="15" customHeight="1" x14ac:dyDescent="0.2">
      <c r="A1377" s="21"/>
      <c r="B1377" s="21"/>
      <c r="C1377" s="21"/>
      <c r="D1377" s="5"/>
      <c r="E1377" s="5"/>
      <c r="F1377" s="5"/>
      <c r="G1377" s="5"/>
    </row>
    <row r="1378" spans="1:7" ht="15" customHeight="1" x14ac:dyDescent="0.2">
      <c r="A1378" s="21"/>
      <c r="B1378" s="21"/>
      <c r="C1378" s="21"/>
      <c r="D1378" s="5"/>
      <c r="E1378" s="5"/>
      <c r="F1378" s="5"/>
      <c r="G1378" s="5"/>
    </row>
    <row r="1379" spans="1:7" ht="15" customHeight="1" x14ac:dyDescent="0.2">
      <c r="A1379" s="21"/>
      <c r="B1379" s="21"/>
      <c r="C1379" s="21"/>
      <c r="D1379" s="5"/>
      <c r="E1379" s="5"/>
      <c r="F1379" s="5"/>
      <c r="G1379" s="5"/>
    </row>
    <row r="1380" spans="1:7" ht="15" customHeight="1" x14ac:dyDescent="0.2">
      <c r="A1380" s="21"/>
      <c r="B1380" s="21"/>
      <c r="C1380" s="21"/>
      <c r="D1380" s="5"/>
      <c r="E1380" s="5"/>
      <c r="F1380" s="5"/>
      <c r="G1380" s="5"/>
    </row>
    <row r="1381" spans="1:7" ht="15" customHeight="1" x14ac:dyDescent="0.2">
      <c r="A1381" s="21"/>
      <c r="B1381" s="21"/>
      <c r="C1381" s="21"/>
      <c r="D1381" s="5"/>
      <c r="E1381" s="5"/>
      <c r="F1381" s="5"/>
      <c r="G1381" s="5"/>
    </row>
    <row r="1382" spans="1:7" ht="15" customHeight="1" x14ac:dyDescent="0.2">
      <c r="A1382" s="21"/>
      <c r="B1382" s="21"/>
      <c r="C1382" s="21"/>
      <c r="D1382" s="5"/>
      <c r="E1382" s="5"/>
      <c r="F1382" s="5"/>
      <c r="G1382" s="5"/>
    </row>
    <row r="1383" spans="1:7" ht="15" customHeight="1" x14ac:dyDescent="0.2">
      <c r="A1383" s="21"/>
      <c r="B1383" s="21"/>
      <c r="C1383" s="21"/>
      <c r="D1383" s="5"/>
      <c r="E1383" s="5"/>
      <c r="F1383" s="5"/>
      <c r="G1383" s="5"/>
    </row>
    <row r="1384" spans="1:7" ht="15" customHeight="1" x14ac:dyDescent="0.2">
      <c r="A1384" s="21"/>
      <c r="B1384" s="21"/>
      <c r="C1384" s="21"/>
      <c r="D1384" s="5"/>
      <c r="E1384" s="5"/>
      <c r="F1384" s="5"/>
      <c r="G1384" s="5"/>
    </row>
    <row r="1385" spans="1:7" ht="15" customHeight="1" x14ac:dyDescent="0.2">
      <c r="A1385" s="21"/>
      <c r="B1385" s="21"/>
      <c r="C1385" s="21"/>
      <c r="D1385" s="5"/>
      <c r="E1385" s="5"/>
      <c r="F1385" s="5"/>
      <c r="G1385" s="5"/>
    </row>
    <row r="1386" spans="1:7" ht="15" customHeight="1" x14ac:dyDescent="0.2">
      <c r="A1386" s="21"/>
      <c r="B1386" s="21"/>
      <c r="C1386" s="21"/>
      <c r="D1386" s="5"/>
      <c r="E1386" s="5"/>
      <c r="F1386" s="5"/>
      <c r="G1386" s="5"/>
    </row>
    <row r="1387" spans="1:7" ht="15" customHeight="1" x14ac:dyDescent="0.2">
      <c r="A1387" s="21"/>
      <c r="B1387" s="21"/>
      <c r="C1387" s="21"/>
      <c r="D1387" s="5"/>
      <c r="E1387" s="5"/>
      <c r="F1387" s="5"/>
      <c r="G1387" s="5"/>
    </row>
    <row r="1388" spans="1:7" ht="15" customHeight="1" x14ac:dyDescent="0.2">
      <c r="A1388" s="21"/>
      <c r="B1388" s="21"/>
      <c r="C1388" s="21"/>
      <c r="D1388" s="5"/>
      <c r="E1388" s="5"/>
      <c r="F1388" s="5"/>
      <c r="G1388" s="5"/>
    </row>
    <row r="1389" spans="1:7" ht="15" customHeight="1" x14ac:dyDescent="0.2">
      <c r="A1389" s="21"/>
      <c r="B1389" s="21"/>
      <c r="C1389" s="21"/>
      <c r="D1389" s="5"/>
      <c r="E1389" s="5"/>
      <c r="F1389" s="5"/>
      <c r="G1389" s="5"/>
    </row>
    <row r="1390" spans="1:7" ht="15" customHeight="1" x14ac:dyDescent="0.2">
      <c r="A1390" s="21"/>
      <c r="B1390" s="21"/>
      <c r="C1390" s="21"/>
      <c r="D1390" s="5"/>
      <c r="E1390" s="5"/>
      <c r="F1390" s="5"/>
      <c r="G1390" s="5"/>
    </row>
    <row r="1391" spans="1:7" ht="15" customHeight="1" x14ac:dyDescent="0.2">
      <c r="A1391" s="21"/>
      <c r="B1391" s="21"/>
      <c r="C1391" s="21"/>
      <c r="D1391" s="5"/>
      <c r="E1391" s="5"/>
      <c r="F1391" s="5"/>
      <c r="G1391" s="5"/>
    </row>
    <row r="1392" spans="1:7" ht="15" customHeight="1" x14ac:dyDescent="0.2">
      <c r="A1392" s="21"/>
      <c r="B1392" s="21"/>
      <c r="C1392" s="21"/>
      <c r="D1392" s="5"/>
      <c r="E1392" s="5"/>
      <c r="F1392" s="5"/>
      <c r="G1392" s="5"/>
    </row>
    <row r="1393" spans="1:7" ht="15" customHeight="1" x14ac:dyDescent="0.2">
      <c r="A1393" s="21"/>
      <c r="B1393" s="21"/>
      <c r="C1393" s="21"/>
      <c r="D1393" s="5"/>
      <c r="E1393" s="5"/>
      <c r="F1393" s="5"/>
      <c r="G1393" s="5"/>
    </row>
    <row r="1394" spans="1:7" ht="15" customHeight="1" x14ac:dyDescent="0.2">
      <c r="A1394" s="21"/>
      <c r="B1394" s="21"/>
      <c r="C1394" s="21"/>
      <c r="D1394" s="5"/>
      <c r="E1394" s="5"/>
      <c r="F1394" s="5"/>
      <c r="G1394" s="5"/>
    </row>
    <row r="1395" spans="1:7" ht="15" customHeight="1" x14ac:dyDescent="0.2">
      <c r="A1395" s="21"/>
      <c r="B1395" s="21"/>
      <c r="C1395" s="21"/>
      <c r="D1395" s="5"/>
      <c r="E1395" s="5"/>
      <c r="F1395" s="5"/>
      <c r="G1395" s="5"/>
    </row>
    <row r="1396" spans="1:7" ht="15" customHeight="1" x14ac:dyDescent="0.2">
      <c r="A1396" s="21"/>
      <c r="B1396" s="21"/>
      <c r="C1396" s="21"/>
      <c r="D1396" s="5"/>
      <c r="E1396" s="5"/>
      <c r="F1396" s="5"/>
      <c r="G1396" s="5"/>
    </row>
    <row r="1397" spans="1:7" ht="15" customHeight="1" x14ac:dyDescent="0.2">
      <c r="A1397" s="21"/>
      <c r="B1397" s="21"/>
      <c r="C1397" s="21"/>
      <c r="D1397" s="5"/>
      <c r="E1397" s="5"/>
      <c r="F1397" s="5"/>
      <c r="G1397" s="5"/>
    </row>
    <row r="1398" spans="1:7" ht="15" customHeight="1" x14ac:dyDescent="0.2">
      <c r="A1398" s="21"/>
      <c r="B1398" s="21"/>
      <c r="C1398" s="21"/>
      <c r="D1398" s="5"/>
      <c r="E1398" s="5"/>
      <c r="F1398" s="5"/>
      <c r="G1398" s="5"/>
    </row>
    <row r="1399" spans="1:7" ht="15" customHeight="1" x14ac:dyDescent="0.2">
      <c r="A1399" s="21"/>
      <c r="B1399" s="21"/>
      <c r="C1399" s="21"/>
      <c r="D1399" s="5"/>
      <c r="E1399" s="5"/>
      <c r="F1399" s="5"/>
      <c r="G1399" s="5"/>
    </row>
    <row r="1400" spans="1:7" ht="15" customHeight="1" x14ac:dyDescent="0.2">
      <c r="A1400" s="21"/>
      <c r="B1400" s="21"/>
      <c r="C1400" s="21"/>
      <c r="D1400" s="5"/>
      <c r="E1400" s="5"/>
      <c r="F1400" s="5"/>
      <c r="G1400" s="5"/>
    </row>
    <row r="1401" spans="1:7" ht="15" customHeight="1" x14ac:dyDescent="0.2">
      <c r="A1401" s="21"/>
      <c r="B1401" s="21"/>
      <c r="C1401" s="21"/>
      <c r="D1401" s="5"/>
      <c r="E1401" s="5"/>
      <c r="F1401" s="5"/>
      <c r="G1401" s="5"/>
    </row>
    <row r="1402" spans="1:7" ht="15" customHeight="1" x14ac:dyDescent="0.2">
      <c r="A1402" s="21"/>
      <c r="B1402" s="21"/>
      <c r="C1402" s="21"/>
      <c r="D1402" s="5"/>
      <c r="E1402" s="5"/>
      <c r="F1402" s="5"/>
      <c r="G1402" s="5"/>
    </row>
    <row r="1403" spans="1:7" ht="15" customHeight="1" x14ac:dyDescent="0.2">
      <c r="A1403" s="21"/>
      <c r="B1403" s="21"/>
      <c r="C1403" s="21"/>
      <c r="D1403" s="5"/>
      <c r="E1403" s="5"/>
      <c r="F1403" s="5"/>
      <c r="G1403" s="5"/>
    </row>
    <row r="1404" spans="1:7" ht="15" customHeight="1" x14ac:dyDescent="0.2">
      <c r="A1404" s="21"/>
      <c r="B1404" s="21"/>
      <c r="C1404" s="21"/>
      <c r="D1404" s="5"/>
      <c r="E1404" s="5"/>
      <c r="F1404" s="5"/>
      <c r="G1404" s="5"/>
    </row>
    <row r="1405" spans="1:7" ht="15" customHeight="1" x14ac:dyDescent="0.2">
      <c r="A1405" s="21"/>
      <c r="B1405" s="21"/>
      <c r="C1405" s="21"/>
      <c r="D1405" s="5"/>
      <c r="E1405" s="5"/>
      <c r="F1405" s="5"/>
      <c r="G1405" s="5"/>
    </row>
    <row r="1406" spans="1:7" ht="15" customHeight="1" x14ac:dyDescent="0.2">
      <c r="A1406" s="21"/>
      <c r="B1406" s="21"/>
      <c r="C1406" s="21"/>
      <c r="D1406" s="5"/>
      <c r="E1406" s="5"/>
      <c r="F1406" s="5"/>
      <c r="G1406" s="5"/>
    </row>
    <row r="1407" spans="1:7" ht="15" customHeight="1" x14ac:dyDescent="0.2">
      <c r="A1407" s="21"/>
      <c r="B1407" s="21"/>
      <c r="C1407" s="21"/>
      <c r="D1407" s="5"/>
      <c r="E1407" s="5"/>
      <c r="F1407" s="5"/>
      <c r="G1407" s="5"/>
    </row>
    <row r="1408" spans="1:7" ht="15" customHeight="1" x14ac:dyDescent="0.2">
      <c r="A1408" s="21"/>
      <c r="B1408" s="21"/>
      <c r="C1408" s="21"/>
      <c r="D1408" s="5"/>
      <c r="E1408" s="5"/>
      <c r="F1408" s="5"/>
      <c r="G1408" s="5"/>
    </row>
    <row r="1409" spans="5:7" ht="15" customHeight="1" x14ac:dyDescent="0.2">
      <c r="E1409" s="5"/>
      <c r="F1409" s="5"/>
      <c r="G1409" s="5"/>
    </row>
  </sheetData>
  <sheetProtection algorithmName="SHA-512" hashValue="ryYIQsUSxrP5DGiQo5AXgTE30SEBGVcTgZqyY1+KS4qA0jEI8YqiCmoxtryb7ASr4zR4udFHKn/sY+H9OpRyug==" saltValue="jdAkMjcEdYjElrIDcA7E0A==" spinCount="100000" sheet="1" formatColumns="0" formatRows="0"/>
  <mergeCells count="1">
    <mergeCell ref="A2:C3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árok8">
    <tabColor rgb="FFFFC000"/>
  </sheetPr>
  <dimension ref="A1:A652"/>
  <sheetViews>
    <sheetView tabSelected="1" workbookViewId="0">
      <selection activeCell="A96" sqref="A96"/>
    </sheetView>
  </sheetViews>
  <sheetFormatPr defaultColWidth="9.140625" defaultRowHeight="12.75" x14ac:dyDescent="0.2"/>
  <cols>
    <col min="1" max="1" width="103.28515625" style="86" bestFit="1" customWidth="1"/>
    <col min="2" max="16384" width="9.140625" style="86"/>
  </cols>
  <sheetData>
    <row r="1" spans="1:1" ht="45.75" customHeight="1" thickBot="1" x14ac:dyDescent="0.25">
      <c r="A1" s="85" t="s">
        <v>259</v>
      </c>
    </row>
    <row r="2" spans="1:1" ht="17.25" customHeight="1" x14ac:dyDescent="0.2">
      <c r="A2" s="87" t="s">
        <v>260</v>
      </c>
    </row>
    <row r="3" spans="1:1" ht="17.25" customHeight="1" x14ac:dyDescent="0.2">
      <c r="A3" s="88" t="s">
        <v>261</v>
      </c>
    </row>
    <row r="4" spans="1:1" x14ac:dyDescent="0.2">
      <c r="A4" s="89" t="s">
        <v>262</v>
      </c>
    </row>
    <row r="5" spans="1:1" x14ac:dyDescent="0.2">
      <c r="A5" s="89" t="s">
        <v>263</v>
      </c>
    </row>
    <row r="6" spans="1:1" x14ac:dyDescent="0.2">
      <c r="A6" s="89" t="s">
        <v>264</v>
      </c>
    </row>
    <row r="7" spans="1:1" x14ac:dyDescent="0.2">
      <c r="A7" s="89" t="s">
        <v>265</v>
      </c>
    </row>
    <row r="8" spans="1:1" x14ac:dyDescent="0.2">
      <c r="A8" s="89" t="s">
        <v>266</v>
      </c>
    </row>
    <row r="9" spans="1:1" x14ac:dyDescent="0.2">
      <c r="A9" s="89" t="s">
        <v>267</v>
      </c>
    </row>
    <row r="10" spans="1:1" ht="17.25" customHeight="1" x14ac:dyDescent="0.2">
      <c r="A10" s="88" t="s">
        <v>268</v>
      </c>
    </row>
    <row r="11" spans="1:1" x14ac:dyDescent="0.2">
      <c r="A11" s="89" t="s">
        <v>269</v>
      </c>
    </row>
    <row r="12" spans="1:1" x14ac:dyDescent="0.2">
      <c r="A12" s="89" t="s">
        <v>270</v>
      </c>
    </row>
    <row r="13" spans="1:1" x14ac:dyDescent="0.2">
      <c r="A13" s="89" t="s">
        <v>271</v>
      </c>
    </row>
    <row r="14" spans="1:1" x14ac:dyDescent="0.2">
      <c r="A14" s="89" t="s">
        <v>272</v>
      </c>
    </row>
    <row r="15" spans="1:1" x14ac:dyDescent="0.2">
      <c r="A15" s="89" t="s">
        <v>273</v>
      </c>
    </row>
    <row r="16" spans="1:1" x14ac:dyDescent="0.2">
      <c r="A16" s="89" t="s">
        <v>274</v>
      </c>
    </row>
    <row r="17" spans="1:1" x14ac:dyDescent="0.2">
      <c r="A17" s="89" t="s">
        <v>275</v>
      </c>
    </row>
    <row r="18" spans="1:1" x14ac:dyDescent="0.2">
      <c r="A18" s="89" t="s">
        <v>276</v>
      </c>
    </row>
    <row r="19" spans="1:1" x14ac:dyDescent="0.2">
      <c r="A19" s="89" t="s">
        <v>277</v>
      </c>
    </row>
    <row r="20" spans="1:1" x14ac:dyDescent="0.2">
      <c r="A20" s="89" t="s">
        <v>278</v>
      </c>
    </row>
    <row r="21" spans="1:1" x14ac:dyDescent="0.2">
      <c r="A21" s="89" t="s">
        <v>279</v>
      </c>
    </row>
    <row r="22" spans="1:1" x14ac:dyDescent="0.2">
      <c r="A22" s="89" t="s">
        <v>280</v>
      </c>
    </row>
    <row r="23" spans="1:1" x14ac:dyDescent="0.2">
      <c r="A23" s="89" t="s">
        <v>281</v>
      </c>
    </row>
    <row r="24" spans="1:1" x14ac:dyDescent="0.2">
      <c r="A24" s="89" t="s">
        <v>282</v>
      </c>
    </row>
    <row r="25" spans="1:1" x14ac:dyDescent="0.2">
      <c r="A25" s="89" t="s">
        <v>283</v>
      </c>
    </row>
    <row r="26" spans="1:1" ht="17.25" customHeight="1" x14ac:dyDescent="0.2">
      <c r="A26" s="88" t="s">
        <v>284</v>
      </c>
    </row>
    <row r="27" spans="1:1" x14ac:dyDescent="0.2">
      <c r="A27" s="89" t="s">
        <v>285</v>
      </c>
    </row>
    <row r="28" spans="1:1" x14ac:dyDescent="0.2">
      <c r="A28" s="89" t="s">
        <v>286</v>
      </c>
    </row>
    <row r="29" spans="1:1" x14ac:dyDescent="0.2">
      <c r="A29" s="89" t="s">
        <v>287</v>
      </c>
    </row>
    <row r="30" spans="1:1" x14ac:dyDescent="0.2">
      <c r="A30" s="89" t="s">
        <v>288</v>
      </c>
    </row>
    <row r="31" spans="1:1" x14ac:dyDescent="0.2">
      <c r="A31" s="89" t="s">
        <v>289</v>
      </c>
    </row>
    <row r="32" spans="1:1" x14ac:dyDescent="0.2">
      <c r="A32" s="89" t="s">
        <v>290</v>
      </c>
    </row>
    <row r="33" spans="1:1" x14ac:dyDescent="0.2">
      <c r="A33" s="89" t="s">
        <v>291</v>
      </c>
    </row>
    <row r="34" spans="1:1" x14ac:dyDescent="0.2">
      <c r="A34" s="89" t="s">
        <v>292</v>
      </c>
    </row>
    <row r="35" spans="1:1" x14ac:dyDescent="0.2">
      <c r="A35" s="89" t="s">
        <v>293</v>
      </c>
    </row>
    <row r="36" spans="1:1" x14ac:dyDescent="0.2">
      <c r="A36" s="89" t="s">
        <v>294</v>
      </c>
    </row>
    <row r="37" spans="1:1" x14ac:dyDescent="0.2">
      <c r="A37" s="89" t="s">
        <v>295</v>
      </c>
    </row>
    <row r="38" spans="1:1" x14ac:dyDescent="0.2">
      <c r="A38" s="89" t="s">
        <v>296</v>
      </c>
    </row>
    <row r="39" spans="1:1" x14ac:dyDescent="0.2">
      <c r="A39" s="89" t="s">
        <v>297</v>
      </c>
    </row>
    <row r="40" spans="1:1" x14ac:dyDescent="0.2">
      <c r="A40" s="89" t="s">
        <v>298</v>
      </c>
    </row>
    <row r="41" spans="1:1" x14ac:dyDescent="0.2">
      <c r="A41" s="89" t="s">
        <v>299</v>
      </c>
    </row>
    <row r="42" spans="1:1" x14ac:dyDescent="0.2">
      <c r="A42" s="89" t="s">
        <v>300</v>
      </c>
    </row>
    <row r="43" spans="1:1" x14ac:dyDescent="0.2">
      <c r="A43" s="89" t="s">
        <v>301</v>
      </c>
    </row>
    <row r="44" spans="1:1" x14ac:dyDescent="0.2">
      <c r="A44" s="89" t="s">
        <v>302</v>
      </c>
    </row>
    <row r="45" spans="1:1" x14ac:dyDescent="0.2">
      <c r="A45" s="89" t="s">
        <v>303</v>
      </c>
    </row>
    <row r="46" spans="1:1" x14ac:dyDescent="0.2">
      <c r="A46" s="89" t="s">
        <v>304</v>
      </c>
    </row>
    <row r="47" spans="1:1" x14ac:dyDescent="0.2">
      <c r="A47" s="89" t="s">
        <v>305</v>
      </c>
    </row>
    <row r="48" spans="1:1" x14ac:dyDescent="0.2">
      <c r="A48" s="89" t="s">
        <v>306</v>
      </c>
    </row>
    <row r="49" spans="1:1" x14ac:dyDescent="0.2">
      <c r="A49" s="89" t="s">
        <v>307</v>
      </c>
    </row>
    <row r="50" spans="1:1" x14ac:dyDescent="0.2">
      <c r="A50" s="89" t="s">
        <v>308</v>
      </c>
    </row>
    <row r="51" spans="1:1" ht="25.5" x14ac:dyDescent="0.2">
      <c r="A51" s="89" t="s">
        <v>309</v>
      </c>
    </row>
    <row r="52" spans="1:1" x14ac:dyDescent="0.2">
      <c r="A52" s="89" t="s">
        <v>310</v>
      </c>
    </row>
    <row r="53" spans="1:1" x14ac:dyDescent="0.2">
      <c r="A53" s="89" t="s">
        <v>311</v>
      </c>
    </row>
    <row r="54" spans="1:1" x14ac:dyDescent="0.2">
      <c r="A54" s="89" t="s">
        <v>312</v>
      </c>
    </row>
    <row r="55" spans="1:1" ht="17.25" customHeight="1" x14ac:dyDescent="0.2">
      <c r="A55" s="88" t="s">
        <v>313</v>
      </c>
    </row>
    <row r="56" spans="1:1" x14ac:dyDescent="0.2">
      <c r="A56" s="89" t="s">
        <v>314</v>
      </c>
    </row>
    <row r="57" spans="1:1" x14ac:dyDescent="0.2">
      <c r="A57" s="89" t="s">
        <v>315</v>
      </c>
    </row>
    <row r="58" spans="1:1" x14ac:dyDescent="0.2">
      <c r="A58" s="89" t="s">
        <v>316</v>
      </c>
    </row>
    <row r="59" spans="1:1" x14ac:dyDescent="0.2">
      <c r="A59" s="89" t="s">
        <v>317</v>
      </c>
    </row>
    <row r="60" spans="1:1" x14ac:dyDescent="0.2">
      <c r="A60" s="89" t="s">
        <v>318</v>
      </c>
    </row>
    <row r="61" spans="1:1" x14ac:dyDescent="0.2">
      <c r="A61" s="89" t="s">
        <v>319</v>
      </c>
    </row>
    <row r="62" spans="1:1" x14ac:dyDescent="0.2">
      <c r="A62" s="89" t="s">
        <v>320</v>
      </c>
    </row>
    <row r="63" spans="1:1" x14ac:dyDescent="0.2">
      <c r="A63" s="89" t="s">
        <v>321</v>
      </c>
    </row>
    <row r="64" spans="1:1" x14ac:dyDescent="0.2">
      <c r="A64" s="89" t="s">
        <v>322</v>
      </c>
    </row>
    <row r="65" spans="1:1" x14ac:dyDescent="0.2">
      <c r="A65" s="89" t="s">
        <v>323</v>
      </c>
    </row>
    <row r="66" spans="1:1" x14ac:dyDescent="0.2">
      <c r="A66" s="89" t="s">
        <v>324</v>
      </c>
    </row>
    <row r="67" spans="1:1" x14ac:dyDescent="0.2">
      <c r="A67" s="89" t="s">
        <v>325</v>
      </c>
    </row>
    <row r="68" spans="1:1" x14ac:dyDescent="0.2">
      <c r="A68" s="89" t="s">
        <v>326</v>
      </c>
    </row>
    <row r="69" spans="1:1" x14ac:dyDescent="0.2">
      <c r="A69" s="89" t="s">
        <v>327</v>
      </c>
    </row>
    <row r="70" spans="1:1" x14ac:dyDescent="0.2">
      <c r="A70" s="89" t="s">
        <v>328</v>
      </c>
    </row>
    <row r="71" spans="1:1" x14ac:dyDescent="0.2">
      <c r="A71" s="89" t="s">
        <v>329</v>
      </c>
    </row>
    <row r="72" spans="1:1" x14ac:dyDescent="0.2">
      <c r="A72" s="89" t="s">
        <v>330</v>
      </c>
    </row>
    <row r="73" spans="1:1" x14ac:dyDescent="0.2">
      <c r="A73" s="89" t="s">
        <v>331</v>
      </c>
    </row>
    <row r="74" spans="1:1" x14ac:dyDescent="0.2">
      <c r="A74" s="89" t="s">
        <v>332</v>
      </c>
    </row>
    <row r="75" spans="1:1" x14ac:dyDescent="0.2">
      <c r="A75" s="89" t="s">
        <v>333</v>
      </c>
    </row>
    <row r="76" spans="1:1" x14ac:dyDescent="0.2">
      <c r="A76" s="89" t="s">
        <v>334</v>
      </c>
    </row>
    <row r="77" spans="1:1" x14ac:dyDescent="0.2">
      <c r="A77" s="89" t="s">
        <v>335</v>
      </c>
    </row>
    <row r="78" spans="1:1" x14ac:dyDescent="0.2">
      <c r="A78" s="186" t="s">
        <v>336</v>
      </c>
    </row>
    <row r="79" spans="1:1" x14ac:dyDescent="0.2">
      <c r="A79" s="89" t="s">
        <v>337</v>
      </c>
    </row>
    <row r="80" spans="1:1" x14ac:dyDescent="0.2">
      <c r="A80" s="89" t="s">
        <v>338</v>
      </c>
    </row>
    <row r="81" spans="1:1" x14ac:dyDescent="0.2">
      <c r="A81" s="89" t="s">
        <v>339</v>
      </c>
    </row>
    <row r="82" spans="1:1" x14ac:dyDescent="0.2">
      <c r="A82" s="89" t="s">
        <v>340</v>
      </c>
    </row>
    <row r="83" spans="1:1" ht="13.9" customHeight="1" x14ac:dyDescent="0.2">
      <c r="A83" s="90"/>
    </row>
    <row r="84" spans="1:1" ht="17.25" customHeight="1" x14ac:dyDescent="0.2">
      <c r="A84" s="87" t="s">
        <v>341</v>
      </c>
    </row>
    <row r="85" spans="1:1" ht="17.25" customHeight="1" x14ac:dyDescent="0.2">
      <c r="A85" s="88" t="s">
        <v>342</v>
      </c>
    </row>
    <row r="86" spans="1:1" x14ac:dyDescent="0.2">
      <c r="A86" s="89" t="s">
        <v>343</v>
      </c>
    </row>
    <row r="87" spans="1:1" x14ac:dyDescent="0.2">
      <c r="A87" s="89" t="s">
        <v>344</v>
      </c>
    </row>
    <row r="88" spans="1:1" x14ac:dyDescent="0.2">
      <c r="A88" s="89" t="s">
        <v>345</v>
      </c>
    </row>
    <row r="89" spans="1:1" x14ac:dyDescent="0.2">
      <c r="A89" s="186" t="s">
        <v>346</v>
      </c>
    </row>
    <row r="90" spans="1:1" x14ac:dyDescent="0.2">
      <c r="A90" s="89" t="s">
        <v>347</v>
      </c>
    </row>
    <row r="91" spans="1:1" x14ac:dyDescent="0.2">
      <c r="A91" s="89" t="s">
        <v>348</v>
      </c>
    </row>
    <row r="92" spans="1:1" x14ac:dyDescent="0.2">
      <c r="A92" s="89" t="s">
        <v>342</v>
      </c>
    </row>
    <row r="93" spans="1:1" x14ac:dyDescent="0.2">
      <c r="A93" s="89" t="s">
        <v>349</v>
      </c>
    </row>
    <row r="94" spans="1:1" x14ac:dyDescent="0.2">
      <c r="A94" s="89" t="s">
        <v>350</v>
      </c>
    </row>
    <row r="95" spans="1:1" x14ac:dyDescent="0.2">
      <c r="A95" s="186" t="s">
        <v>351</v>
      </c>
    </row>
    <row r="96" spans="1:1" x14ac:dyDescent="0.2">
      <c r="A96" s="89" t="s">
        <v>352</v>
      </c>
    </row>
    <row r="97" spans="1:1" x14ac:dyDescent="0.2">
      <c r="A97" s="89" t="s">
        <v>353</v>
      </c>
    </row>
    <row r="98" spans="1:1" x14ac:dyDescent="0.2">
      <c r="A98" s="89" t="s">
        <v>354</v>
      </c>
    </row>
    <row r="99" spans="1:1" x14ac:dyDescent="0.2">
      <c r="A99" s="89" t="s">
        <v>355</v>
      </c>
    </row>
    <row r="100" spans="1:1" ht="15" x14ac:dyDescent="0.2">
      <c r="A100" s="88" t="s">
        <v>356</v>
      </c>
    </row>
    <row r="101" spans="1:1" x14ac:dyDescent="0.2">
      <c r="A101" s="89" t="s">
        <v>357</v>
      </c>
    </row>
    <row r="102" spans="1:1" x14ac:dyDescent="0.2">
      <c r="A102" s="89" t="s">
        <v>358</v>
      </c>
    </row>
    <row r="103" spans="1:1" x14ac:dyDescent="0.2">
      <c r="A103" s="89" t="s">
        <v>359</v>
      </c>
    </row>
    <row r="104" spans="1:1" x14ac:dyDescent="0.2">
      <c r="A104" s="89" t="s">
        <v>360</v>
      </c>
    </row>
    <row r="105" spans="1:1" x14ac:dyDescent="0.2">
      <c r="A105" s="89" t="s">
        <v>361</v>
      </c>
    </row>
    <row r="106" spans="1:1" ht="17.25" customHeight="1" x14ac:dyDescent="0.2">
      <c r="A106" s="88" t="s">
        <v>362</v>
      </c>
    </row>
    <row r="107" spans="1:1" x14ac:dyDescent="0.2">
      <c r="A107" s="89" t="s">
        <v>363</v>
      </c>
    </row>
    <row r="108" spans="1:1" x14ac:dyDescent="0.2">
      <c r="A108" s="89" t="s">
        <v>364</v>
      </c>
    </row>
    <row r="109" spans="1:1" x14ac:dyDescent="0.2">
      <c r="A109" s="89" t="s">
        <v>365</v>
      </c>
    </row>
    <row r="110" spans="1:1" x14ac:dyDescent="0.2">
      <c r="A110" s="89" t="s">
        <v>366</v>
      </c>
    </row>
    <row r="111" spans="1:1" x14ac:dyDescent="0.2">
      <c r="A111" s="89" t="s">
        <v>362</v>
      </c>
    </row>
    <row r="112" spans="1:1" x14ac:dyDescent="0.2">
      <c r="A112" s="89" t="s">
        <v>367</v>
      </c>
    </row>
    <row r="113" spans="1:1" x14ac:dyDescent="0.2">
      <c r="A113" s="89" t="s">
        <v>368</v>
      </c>
    </row>
    <row r="114" spans="1:1" x14ac:dyDescent="0.2">
      <c r="A114" s="89" t="s">
        <v>369</v>
      </c>
    </row>
    <row r="115" spans="1:1" x14ac:dyDescent="0.2">
      <c r="A115" s="89" t="s">
        <v>370</v>
      </c>
    </row>
    <row r="116" spans="1:1" ht="17.25" customHeight="1" x14ac:dyDescent="0.2">
      <c r="A116" s="88" t="s">
        <v>371</v>
      </c>
    </row>
    <row r="117" spans="1:1" x14ac:dyDescent="0.2">
      <c r="A117" s="89" t="s">
        <v>372</v>
      </c>
    </row>
    <row r="118" spans="1:1" x14ac:dyDescent="0.2">
      <c r="A118" s="89" t="s">
        <v>373</v>
      </c>
    </row>
    <row r="119" spans="1:1" x14ac:dyDescent="0.2">
      <c r="A119" s="89" t="s">
        <v>374</v>
      </c>
    </row>
    <row r="120" spans="1:1" x14ac:dyDescent="0.2">
      <c r="A120" s="89" t="s">
        <v>375</v>
      </c>
    </row>
    <row r="121" spans="1:1" x14ac:dyDescent="0.2">
      <c r="A121" s="89" t="s">
        <v>376</v>
      </c>
    </row>
    <row r="122" spans="1:1" x14ac:dyDescent="0.2">
      <c r="A122" s="89" t="s">
        <v>377</v>
      </c>
    </row>
    <row r="123" spans="1:1" ht="15" x14ac:dyDescent="0.2">
      <c r="A123" s="90"/>
    </row>
    <row r="124" spans="1:1" ht="17.25" customHeight="1" x14ac:dyDescent="0.2">
      <c r="A124" s="87" t="s">
        <v>378</v>
      </c>
    </row>
    <row r="125" spans="1:1" ht="17.25" customHeight="1" x14ac:dyDescent="0.2">
      <c r="A125" s="88" t="s">
        <v>379</v>
      </c>
    </row>
    <row r="126" spans="1:1" x14ac:dyDescent="0.2">
      <c r="A126" s="89" t="s">
        <v>380</v>
      </c>
    </row>
    <row r="127" spans="1:1" x14ac:dyDescent="0.2">
      <c r="A127" s="89" t="s">
        <v>381</v>
      </c>
    </row>
    <row r="128" spans="1:1" x14ac:dyDescent="0.2">
      <c r="A128" s="89" t="s">
        <v>382</v>
      </c>
    </row>
    <row r="129" spans="1:1" x14ac:dyDescent="0.2">
      <c r="A129" s="89" t="s">
        <v>383</v>
      </c>
    </row>
    <row r="130" spans="1:1" x14ac:dyDescent="0.2">
      <c r="A130" s="89" t="s">
        <v>384</v>
      </c>
    </row>
    <row r="131" spans="1:1" x14ac:dyDescent="0.2">
      <c r="A131" s="89" t="s">
        <v>385</v>
      </c>
    </row>
    <row r="132" spans="1:1" x14ac:dyDescent="0.2">
      <c r="A132" s="89" t="s">
        <v>386</v>
      </c>
    </row>
    <row r="133" spans="1:1" x14ac:dyDescent="0.2">
      <c r="A133" s="89" t="s">
        <v>387</v>
      </c>
    </row>
    <row r="134" spans="1:1" x14ac:dyDescent="0.2">
      <c r="A134" s="89" t="s">
        <v>388</v>
      </c>
    </row>
    <row r="135" spans="1:1" x14ac:dyDescent="0.2">
      <c r="A135" s="89" t="s">
        <v>389</v>
      </c>
    </row>
    <row r="136" spans="1:1" x14ac:dyDescent="0.2">
      <c r="A136" s="89" t="s">
        <v>390</v>
      </c>
    </row>
    <row r="137" spans="1:1" x14ac:dyDescent="0.2">
      <c r="A137" s="89" t="s">
        <v>391</v>
      </c>
    </row>
    <row r="138" spans="1:1" x14ac:dyDescent="0.2">
      <c r="A138" s="89" t="s">
        <v>392</v>
      </c>
    </row>
    <row r="139" spans="1:1" x14ac:dyDescent="0.2">
      <c r="A139" s="89" t="s">
        <v>393</v>
      </c>
    </row>
    <row r="140" spans="1:1" x14ac:dyDescent="0.2">
      <c r="A140" s="89" t="s">
        <v>394</v>
      </c>
    </row>
    <row r="141" spans="1:1" x14ac:dyDescent="0.2">
      <c r="A141" s="89" t="s">
        <v>395</v>
      </c>
    </row>
    <row r="142" spans="1:1" x14ac:dyDescent="0.2">
      <c r="A142" s="89" t="s">
        <v>396</v>
      </c>
    </row>
    <row r="143" spans="1:1" x14ac:dyDescent="0.2">
      <c r="A143" s="89" t="s">
        <v>397</v>
      </c>
    </row>
    <row r="144" spans="1:1" x14ac:dyDescent="0.2">
      <c r="A144" s="89" t="s">
        <v>398</v>
      </c>
    </row>
    <row r="145" spans="1:1" x14ac:dyDescent="0.2">
      <c r="A145" s="89" t="s">
        <v>399</v>
      </c>
    </row>
    <row r="146" spans="1:1" x14ac:dyDescent="0.2">
      <c r="A146" s="89" t="s">
        <v>400</v>
      </c>
    </row>
    <row r="147" spans="1:1" x14ac:dyDescent="0.2">
      <c r="A147" s="89" t="s">
        <v>401</v>
      </c>
    </row>
    <row r="148" spans="1:1" x14ac:dyDescent="0.2">
      <c r="A148" s="91" t="s">
        <v>402</v>
      </c>
    </row>
    <row r="149" spans="1:1" x14ac:dyDescent="0.2">
      <c r="A149" s="89" t="s">
        <v>403</v>
      </c>
    </row>
    <row r="150" spans="1:1" x14ac:dyDescent="0.2">
      <c r="A150" s="89" t="s">
        <v>404</v>
      </c>
    </row>
    <row r="151" spans="1:1" x14ac:dyDescent="0.2">
      <c r="A151" s="89" t="s">
        <v>405</v>
      </c>
    </row>
    <row r="152" spans="1:1" x14ac:dyDescent="0.2">
      <c r="A152" s="89" t="s">
        <v>406</v>
      </c>
    </row>
    <row r="153" spans="1:1" x14ac:dyDescent="0.2">
      <c r="A153" s="89" t="s">
        <v>407</v>
      </c>
    </row>
    <row r="154" spans="1:1" x14ac:dyDescent="0.2">
      <c r="A154" s="89" t="s">
        <v>408</v>
      </c>
    </row>
    <row r="155" spans="1:1" x14ac:dyDescent="0.2">
      <c r="A155" s="89" t="s">
        <v>409</v>
      </c>
    </row>
    <row r="156" spans="1:1" x14ac:dyDescent="0.2">
      <c r="A156" s="89" t="s">
        <v>410</v>
      </c>
    </row>
    <row r="157" spans="1:1" x14ac:dyDescent="0.2">
      <c r="A157" s="89" t="s">
        <v>411</v>
      </c>
    </row>
    <row r="158" spans="1:1" x14ac:dyDescent="0.2">
      <c r="A158" s="89" t="s">
        <v>412</v>
      </c>
    </row>
    <row r="159" spans="1:1" x14ac:dyDescent="0.2">
      <c r="A159" s="89" t="s">
        <v>380</v>
      </c>
    </row>
    <row r="160" spans="1:1" ht="30.95" customHeight="1" x14ac:dyDescent="0.2">
      <c r="A160" s="88" t="s">
        <v>413</v>
      </c>
    </row>
    <row r="161" spans="1:1" x14ac:dyDescent="0.2">
      <c r="A161" s="89" t="s">
        <v>414</v>
      </c>
    </row>
    <row r="162" spans="1:1" x14ac:dyDescent="0.2">
      <c r="A162" s="89" t="s">
        <v>415</v>
      </c>
    </row>
    <row r="163" spans="1:1" x14ac:dyDescent="0.2">
      <c r="A163" s="89" t="s">
        <v>416</v>
      </c>
    </row>
    <row r="164" spans="1:1" x14ac:dyDescent="0.2">
      <c r="A164" s="89" t="s">
        <v>417</v>
      </c>
    </row>
    <row r="165" spans="1:1" x14ac:dyDescent="0.2">
      <c r="A165" s="89" t="s">
        <v>418</v>
      </c>
    </row>
    <row r="166" spans="1:1" x14ac:dyDescent="0.2">
      <c r="A166" s="89" t="s">
        <v>419</v>
      </c>
    </row>
    <row r="167" spans="1:1" x14ac:dyDescent="0.2">
      <c r="A167" s="89" t="s">
        <v>420</v>
      </c>
    </row>
    <row r="168" spans="1:1" x14ac:dyDescent="0.2">
      <c r="A168" s="89" t="s">
        <v>421</v>
      </c>
    </row>
    <row r="169" spans="1:1" x14ac:dyDescent="0.2">
      <c r="A169" s="89" t="s">
        <v>422</v>
      </c>
    </row>
    <row r="170" spans="1:1" x14ac:dyDescent="0.2">
      <c r="A170" s="89" t="s">
        <v>423</v>
      </c>
    </row>
    <row r="171" spans="1:1" x14ac:dyDescent="0.2">
      <c r="A171" s="89" t="s">
        <v>424</v>
      </c>
    </row>
    <row r="172" spans="1:1" ht="30" x14ac:dyDescent="0.2">
      <c r="A172" s="88" t="s">
        <v>425</v>
      </c>
    </row>
    <row r="173" spans="1:1" x14ac:dyDescent="0.2">
      <c r="A173" s="89" t="s">
        <v>426</v>
      </c>
    </row>
    <row r="174" spans="1:1" x14ac:dyDescent="0.2">
      <c r="A174" s="89" t="s">
        <v>427</v>
      </c>
    </row>
    <row r="175" spans="1:1" x14ac:dyDescent="0.2">
      <c r="A175" s="89" t="s">
        <v>428</v>
      </c>
    </row>
    <row r="176" spans="1:1" x14ac:dyDescent="0.2">
      <c r="A176" s="89" t="s">
        <v>429</v>
      </c>
    </row>
    <row r="177" spans="1:1" x14ac:dyDescent="0.2">
      <c r="A177" s="89" t="s">
        <v>430</v>
      </c>
    </row>
    <row r="178" spans="1:1" x14ac:dyDescent="0.2">
      <c r="A178" s="89" t="s">
        <v>431</v>
      </c>
    </row>
    <row r="179" spans="1:1" x14ac:dyDescent="0.2">
      <c r="A179" s="89" t="s">
        <v>432</v>
      </c>
    </row>
    <row r="180" spans="1:1" x14ac:dyDescent="0.2">
      <c r="A180" s="89" t="s">
        <v>433</v>
      </c>
    </row>
    <row r="181" spans="1:1" x14ac:dyDescent="0.2">
      <c r="A181" s="89" t="s">
        <v>434</v>
      </c>
    </row>
    <row r="182" spans="1:1" x14ac:dyDescent="0.2">
      <c r="A182" s="89" t="s">
        <v>435</v>
      </c>
    </row>
    <row r="183" spans="1:1" x14ac:dyDescent="0.2">
      <c r="A183" s="91" t="s">
        <v>436</v>
      </c>
    </row>
    <row r="184" spans="1:1" x14ac:dyDescent="0.2">
      <c r="A184" s="89" t="s">
        <v>437</v>
      </c>
    </row>
    <row r="185" spans="1:1" x14ac:dyDescent="0.2">
      <c r="A185" s="89" t="s">
        <v>438</v>
      </c>
    </row>
    <row r="186" spans="1:1" x14ac:dyDescent="0.2">
      <c r="A186" s="89" t="s">
        <v>439</v>
      </c>
    </row>
    <row r="187" spans="1:1" x14ac:dyDescent="0.2">
      <c r="A187" s="89" t="s">
        <v>440</v>
      </c>
    </row>
    <row r="188" spans="1:1" x14ac:dyDescent="0.2">
      <c r="A188" s="89" t="s">
        <v>441</v>
      </c>
    </row>
    <row r="189" spans="1:1" x14ac:dyDescent="0.2">
      <c r="A189" s="89" t="s">
        <v>442</v>
      </c>
    </row>
    <row r="190" spans="1:1" x14ac:dyDescent="0.2">
      <c r="A190" s="89" t="s">
        <v>443</v>
      </c>
    </row>
    <row r="191" spans="1:1" x14ac:dyDescent="0.2">
      <c r="A191" s="89" t="s">
        <v>444</v>
      </c>
    </row>
    <row r="192" spans="1:1" ht="15" x14ac:dyDescent="0.2">
      <c r="A192" s="92"/>
    </row>
    <row r="193" spans="1:1" ht="17.25" customHeight="1" x14ac:dyDescent="0.2">
      <c r="A193" s="87" t="s">
        <v>445</v>
      </c>
    </row>
    <row r="194" spans="1:1" ht="17.25" customHeight="1" x14ac:dyDescent="0.2">
      <c r="A194" s="88" t="s">
        <v>446</v>
      </c>
    </row>
    <row r="195" spans="1:1" x14ac:dyDescent="0.2">
      <c r="A195" s="89" t="s">
        <v>447</v>
      </c>
    </row>
    <row r="196" spans="1:1" x14ac:dyDescent="0.2">
      <c r="A196" s="89" t="s">
        <v>448</v>
      </c>
    </row>
    <row r="197" spans="1:1" x14ac:dyDescent="0.2">
      <c r="A197" s="89" t="s">
        <v>449</v>
      </c>
    </row>
    <row r="198" spans="1:1" x14ac:dyDescent="0.2">
      <c r="A198" s="89" t="s">
        <v>450</v>
      </c>
    </row>
    <row r="199" spans="1:1" x14ac:dyDescent="0.2">
      <c r="A199" s="89" t="s">
        <v>451</v>
      </c>
    </row>
    <row r="200" spans="1:1" x14ac:dyDescent="0.2">
      <c r="A200" s="89" t="s">
        <v>452</v>
      </c>
    </row>
    <row r="201" spans="1:1" x14ac:dyDescent="0.2">
      <c r="A201" s="89" t="s">
        <v>453</v>
      </c>
    </row>
    <row r="202" spans="1:1" x14ac:dyDescent="0.2">
      <c r="A202" s="89" t="s">
        <v>454</v>
      </c>
    </row>
    <row r="203" spans="1:1" x14ac:dyDescent="0.2">
      <c r="A203" s="89" t="s">
        <v>455</v>
      </c>
    </row>
    <row r="204" spans="1:1" x14ac:dyDescent="0.2">
      <c r="A204" s="89" t="s">
        <v>456</v>
      </c>
    </row>
    <row r="205" spans="1:1" ht="17.25" customHeight="1" x14ac:dyDescent="0.2">
      <c r="A205" s="88" t="s">
        <v>457</v>
      </c>
    </row>
    <row r="206" spans="1:1" x14ac:dyDescent="0.2">
      <c r="A206" s="89" t="s">
        <v>458</v>
      </c>
    </row>
    <row r="207" spans="1:1" x14ac:dyDescent="0.2">
      <c r="A207" s="89" t="s">
        <v>459</v>
      </c>
    </row>
    <row r="208" spans="1:1" x14ac:dyDescent="0.2">
      <c r="A208" s="89" t="s">
        <v>460</v>
      </c>
    </row>
    <row r="209" spans="1:1" x14ac:dyDescent="0.2">
      <c r="A209" s="89" t="s">
        <v>461</v>
      </c>
    </row>
    <row r="210" spans="1:1" x14ac:dyDescent="0.2">
      <c r="A210" s="89" t="s">
        <v>462</v>
      </c>
    </row>
    <row r="211" spans="1:1" x14ac:dyDescent="0.2">
      <c r="A211" s="89" t="s">
        <v>463</v>
      </c>
    </row>
    <row r="212" spans="1:1" x14ac:dyDescent="0.2">
      <c r="A212" s="89" t="s">
        <v>464</v>
      </c>
    </row>
    <row r="213" spans="1:1" x14ac:dyDescent="0.2">
      <c r="A213" s="89" t="s">
        <v>465</v>
      </c>
    </row>
    <row r="214" spans="1:1" x14ac:dyDescent="0.2">
      <c r="A214" s="89" t="s">
        <v>466</v>
      </c>
    </row>
    <row r="215" spans="1:1" x14ac:dyDescent="0.2">
      <c r="A215" s="89" t="s">
        <v>467</v>
      </c>
    </row>
    <row r="216" spans="1:1" x14ac:dyDescent="0.2">
      <c r="A216" s="89" t="s">
        <v>468</v>
      </c>
    </row>
    <row r="217" spans="1:1" x14ac:dyDescent="0.2">
      <c r="A217" s="89" t="s">
        <v>469</v>
      </c>
    </row>
    <row r="218" spans="1:1" x14ac:dyDescent="0.2">
      <c r="A218" s="89" t="s">
        <v>470</v>
      </c>
    </row>
    <row r="219" spans="1:1" x14ac:dyDescent="0.2">
      <c r="A219" s="89" t="s">
        <v>471</v>
      </c>
    </row>
    <row r="220" spans="1:1" x14ac:dyDescent="0.2">
      <c r="A220" s="89" t="s">
        <v>472</v>
      </c>
    </row>
    <row r="221" spans="1:1" x14ac:dyDescent="0.2">
      <c r="A221" s="89" t="s">
        <v>473</v>
      </c>
    </row>
    <row r="222" spans="1:1" x14ac:dyDescent="0.2">
      <c r="A222" s="89" t="s">
        <v>474</v>
      </c>
    </row>
    <row r="223" spans="1:1" x14ac:dyDescent="0.2">
      <c r="A223" s="89" t="s">
        <v>475</v>
      </c>
    </row>
    <row r="224" spans="1:1" x14ac:dyDescent="0.2">
      <c r="A224" s="89" t="s">
        <v>476</v>
      </c>
    </row>
    <row r="225" spans="1:1" x14ac:dyDescent="0.2">
      <c r="A225" s="89" t="s">
        <v>477</v>
      </c>
    </row>
    <row r="226" spans="1:1" x14ac:dyDescent="0.2">
      <c r="A226" s="89" t="s">
        <v>478</v>
      </c>
    </row>
    <row r="227" spans="1:1" x14ac:dyDescent="0.2">
      <c r="A227" s="89" t="s">
        <v>479</v>
      </c>
    </row>
    <row r="228" spans="1:1" x14ac:dyDescent="0.2">
      <c r="A228" s="89" t="s">
        <v>480</v>
      </c>
    </row>
    <row r="229" spans="1:1" x14ac:dyDescent="0.2">
      <c r="A229" s="89" t="s">
        <v>481</v>
      </c>
    </row>
    <row r="230" spans="1:1" x14ac:dyDescent="0.2">
      <c r="A230" s="89" t="s">
        <v>482</v>
      </c>
    </row>
    <row r="231" spans="1:1" x14ac:dyDescent="0.2">
      <c r="A231" s="89" t="s">
        <v>483</v>
      </c>
    </row>
    <row r="232" spans="1:1" ht="17.25" customHeight="1" x14ac:dyDescent="0.2">
      <c r="A232" s="88" t="s">
        <v>484</v>
      </c>
    </row>
    <row r="233" spans="1:1" x14ac:dyDescent="0.2">
      <c r="A233" s="89" t="s">
        <v>485</v>
      </c>
    </row>
    <row r="234" spans="1:1" x14ac:dyDescent="0.2">
      <c r="A234" s="89" t="s">
        <v>486</v>
      </c>
    </row>
    <row r="235" spans="1:1" x14ac:dyDescent="0.2">
      <c r="A235" s="89" t="s">
        <v>487</v>
      </c>
    </row>
    <row r="236" spans="1:1" x14ac:dyDescent="0.2">
      <c r="A236" s="89" t="s">
        <v>488</v>
      </c>
    </row>
    <row r="237" spans="1:1" x14ac:dyDescent="0.2">
      <c r="A237" s="89" t="s">
        <v>489</v>
      </c>
    </row>
    <row r="238" spans="1:1" x14ac:dyDescent="0.2">
      <c r="A238" s="89" t="s">
        <v>490</v>
      </c>
    </row>
    <row r="239" spans="1:1" x14ac:dyDescent="0.2">
      <c r="A239" s="89" t="s">
        <v>491</v>
      </c>
    </row>
    <row r="240" spans="1:1" x14ac:dyDescent="0.2">
      <c r="A240" s="89" t="s">
        <v>492</v>
      </c>
    </row>
    <row r="241" spans="1:1" x14ac:dyDescent="0.2">
      <c r="A241" s="89" t="s">
        <v>493</v>
      </c>
    </row>
    <row r="242" spans="1:1" x14ac:dyDescent="0.2">
      <c r="A242" s="89" t="s">
        <v>494</v>
      </c>
    </row>
    <row r="243" spans="1:1" x14ac:dyDescent="0.2">
      <c r="A243" s="89" t="s">
        <v>495</v>
      </c>
    </row>
    <row r="244" spans="1:1" x14ac:dyDescent="0.2">
      <c r="A244" s="89" t="s">
        <v>496</v>
      </c>
    </row>
    <row r="245" spans="1:1" x14ac:dyDescent="0.2">
      <c r="A245" s="89" t="s">
        <v>497</v>
      </c>
    </row>
    <row r="246" spans="1:1" ht="17.25" customHeight="1" x14ac:dyDescent="0.2">
      <c r="A246" s="88" t="s">
        <v>498</v>
      </c>
    </row>
    <row r="247" spans="1:1" x14ac:dyDescent="0.2">
      <c r="A247" s="89" t="s">
        <v>499</v>
      </c>
    </row>
    <row r="248" spans="1:1" x14ac:dyDescent="0.2">
      <c r="A248" s="89" t="s">
        <v>500</v>
      </c>
    </row>
    <row r="249" spans="1:1" x14ac:dyDescent="0.2">
      <c r="A249" s="89" t="s">
        <v>501</v>
      </c>
    </row>
    <row r="250" spans="1:1" x14ac:dyDescent="0.2">
      <c r="A250" s="89" t="s">
        <v>502</v>
      </c>
    </row>
    <row r="251" spans="1:1" x14ac:dyDescent="0.2">
      <c r="A251" s="89" t="s">
        <v>503</v>
      </c>
    </row>
    <row r="252" spans="1:1" x14ac:dyDescent="0.2">
      <c r="A252" s="89" t="s">
        <v>504</v>
      </c>
    </row>
    <row r="253" spans="1:1" x14ac:dyDescent="0.2">
      <c r="A253" s="89" t="s">
        <v>505</v>
      </c>
    </row>
    <row r="254" spans="1:1" x14ac:dyDescent="0.2">
      <c r="A254" s="89" t="s">
        <v>506</v>
      </c>
    </row>
    <row r="255" spans="1:1" x14ac:dyDescent="0.2">
      <c r="A255" s="89" t="s">
        <v>507</v>
      </c>
    </row>
    <row r="256" spans="1:1" x14ac:dyDescent="0.2">
      <c r="A256" s="89" t="s">
        <v>508</v>
      </c>
    </row>
    <row r="257" spans="1:1" x14ac:dyDescent="0.2">
      <c r="A257" s="89" t="s">
        <v>509</v>
      </c>
    </row>
    <row r="258" spans="1:1" x14ac:dyDescent="0.2">
      <c r="A258" s="89" t="s">
        <v>510</v>
      </c>
    </row>
    <row r="259" spans="1:1" ht="15" x14ac:dyDescent="0.2">
      <c r="A259" s="90"/>
    </row>
    <row r="260" spans="1:1" ht="17.25" customHeight="1" x14ac:dyDescent="0.2">
      <c r="A260" s="87" t="s">
        <v>511</v>
      </c>
    </row>
    <row r="261" spans="1:1" ht="17.25" customHeight="1" x14ac:dyDescent="0.2">
      <c r="A261" s="88" t="s">
        <v>512</v>
      </c>
    </row>
    <row r="262" spans="1:1" ht="12" customHeight="1" x14ac:dyDescent="0.2">
      <c r="A262" s="89" t="s">
        <v>513</v>
      </c>
    </row>
    <row r="263" spans="1:1" ht="12.75" customHeight="1" x14ac:dyDescent="0.2">
      <c r="A263" s="89" t="s">
        <v>514</v>
      </c>
    </row>
    <row r="264" spans="1:1" ht="12.75" customHeight="1" x14ac:dyDescent="0.2">
      <c r="A264" s="89" t="s">
        <v>515</v>
      </c>
    </row>
    <row r="265" spans="1:1" ht="12.75" customHeight="1" x14ac:dyDescent="0.2">
      <c r="A265" s="89" t="s">
        <v>516</v>
      </c>
    </row>
    <row r="266" spans="1:1" ht="12.75" customHeight="1" x14ac:dyDescent="0.2">
      <c r="A266" s="89" t="s">
        <v>517</v>
      </c>
    </row>
    <row r="267" spans="1:1" ht="12.75" customHeight="1" x14ac:dyDescent="0.2">
      <c r="A267" s="89" t="s">
        <v>518</v>
      </c>
    </row>
    <row r="268" spans="1:1" ht="12.75" customHeight="1" x14ac:dyDescent="0.2">
      <c r="A268" s="89" t="s">
        <v>519</v>
      </c>
    </row>
    <row r="269" spans="1:1" ht="12.75" customHeight="1" x14ac:dyDescent="0.2">
      <c r="A269" s="89" t="s">
        <v>520</v>
      </c>
    </row>
    <row r="270" spans="1:1" ht="12.75" customHeight="1" x14ac:dyDescent="0.2">
      <c r="A270" s="89" t="s">
        <v>521</v>
      </c>
    </row>
    <row r="271" spans="1:1" ht="12.75" customHeight="1" x14ac:dyDescent="0.2">
      <c r="A271" s="89" t="s">
        <v>522</v>
      </c>
    </row>
    <row r="272" spans="1:1" ht="17.25" customHeight="1" x14ac:dyDescent="0.2">
      <c r="A272" s="88" t="s">
        <v>523</v>
      </c>
    </row>
    <row r="273" spans="1:1" x14ac:dyDescent="0.2">
      <c r="A273" s="89" t="s">
        <v>524</v>
      </c>
    </row>
    <row r="274" spans="1:1" x14ac:dyDescent="0.2">
      <c r="A274" s="89" t="s">
        <v>525</v>
      </c>
    </row>
    <row r="275" spans="1:1" x14ac:dyDescent="0.2">
      <c r="A275" s="89" t="s">
        <v>526</v>
      </c>
    </row>
    <row r="276" spans="1:1" x14ac:dyDescent="0.2">
      <c r="A276" s="89" t="s">
        <v>527</v>
      </c>
    </row>
    <row r="277" spans="1:1" x14ac:dyDescent="0.2">
      <c r="A277" s="89" t="s">
        <v>528</v>
      </c>
    </row>
    <row r="278" spans="1:1" x14ac:dyDescent="0.2">
      <c r="A278" s="89" t="s">
        <v>274</v>
      </c>
    </row>
    <row r="279" spans="1:1" x14ac:dyDescent="0.2">
      <c r="A279" s="89" t="s">
        <v>529</v>
      </c>
    </row>
    <row r="280" spans="1:1" x14ac:dyDescent="0.2">
      <c r="A280" s="89" t="s">
        <v>530</v>
      </c>
    </row>
    <row r="281" spans="1:1" x14ac:dyDescent="0.2">
      <c r="A281" s="89" t="s">
        <v>531</v>
      </c>
    </row>
    <row r="282" spans="1:1" x14ac:dyDescent="0.2">
      <c r="A282" s="89" t="s">
        <v>532</v>
      </c>
    </row>
    <row r="283" spans="1:1" ht="17.25" customHeight="1" x14ac:dyDescent="0.2">
      <c r="A283" s="88" t="s">
        <v>533</v>
      </c>
    </row>
    <row r="284" spans="1:1" x14ac:dyDescent="0.2">
      <c r="A284" s="89" t="s">
        <v>534</v>
      </c>
    </row>
    <row r="285" spans="1:1" x14ac:dyDescent="0.2">
      <c r="A285" s="89" t="s">
        <v>535</v>
      </c>
    </row>
    <row r="286" spans="1:1" x14ac:dyDescent="0.2">
      <c r="A286" s="89" t="s">
        <v>536</v>
      </c>
    </row>
    <row r="287" spans="1:1" x14ac:dyDescent="0.2">
      <c r="A287" s="89" t="s">
        <v>537</v>
      </c>
    </row>
    <row r="288" spans="1:1" x14ac:dyDescent="0.2">
      <c r="A288" s="89" t="s">
        <v>538</v>
      </c>
    </row>
    <row r="289" spans="1:1" x14ac:dyDescent="0.2">
      <c r="A289" s="89" t="s">
        <v>539</v>
      </c>
    </row>
    <row r="290" spans="1:1" x14ac:dyDescent="0.2">
      <c r="A290" s="89" t="s">
        <v>540</v>
      </c>
    </row>
    <row r="291" spans="1:1" x14ac:dyDescent="0.2">
      <c r="A291" s="89" t="s">
        <v>541</v>
      </c>
    </row>
    <row r="292" spans="1:1" x14ac:dyDescent="0.2">
      <c r="A292" s="89" t="s">
        <v>542</v>
      </c>
    </row>
    <row r="293" spans="1:1" x14ac:dyDescent="0.2">
      <c r="A293" s="89" t="s">
        <v>543</v>
      </c>
    </row>
    <row r="294" spans="1:1" x14ac:dyDescent="0.2">
      <c r="A294" s="89" t="s">
        <v>544</v>
      </c>
    </row>
    <row r="295" spans="1:1" x14ac:dyDescent="0.2">
      <c r="A295" s="89" t="s">
        <v>545</v>
      </c>
    </row>
    <row r="296" spans="1:1" x14ac:dyDescent="0.2">
      <c r="A296" s="89" t="s">
        <v>546</v>
      </c>
    </row>
    <row r="297" spans="1:1" x14ac:dyDescent="0.2">
      <c r="A297" s="89" t="s">
        <v>547</v>
      </c>
    </row>
    <row r="298" spans="1:1" x14ac:dyDescent="0.2">
      <c r="A298" s="89" t="s">
        <v>548</v>
      </c>
    </row>
    <row r="299" spans="1:1" x14ac:dyDescent="0.2">
      <c r="A299" s="89" t="s">
        <v>549</v>
      </c>
    </row>
    <row r="300" spans="1:1" x14ac:dyDescent="0.2">
      <c r="A300" s="89" t="s">
        <v>550</v>
      </c>
    </row>
    <row r="301" spans="1:1" ht="17.25" customHeight="1" x14ac:dyDescent="0.2">
      <c r="A301" s="89" t="s">
        <v>551</v>
      </c>
    </row>
    <row r="302" spans="1:1" ht="17.25" customHeight="1" x14ac:dyDescent="0.2">
      <c r="A302" s="88" t="s">
        <v>552</v>
      </c>
    </row>
    <row r="303" spans="1:1" x14ac:dyDescent="0.2">
      <c r="A303" s="89" t="s">
        <v>553</v>
      </c>
    </row>
    <row r="304" spans="1:1" x14ac:dyDescent="0.2">
      <c r="A304" s="89" t="s">
        <v>554</v>
      </c>
    </row>
    <row r="305" spans="1:1" x14ac:dyDescent="0.2">
      <c r="A305" s="89" t="s">
        <v>555</v>
      </c>
    </row>
    <row r="306" spans="1:1" x14ac:dyDescent="0.2">
      <c r="A306" s="89" t="s">
        <v>556</v>
      </c>
    </row>
    <row r="307" spans="1:1" x14ac:dyDescent="0.2">
      <c r="A307" s="89" t="s">
        <v>557</v>
      </c>
    </row>
    <row r="308" spans="1:1" x14ac:dyDescent="0.2">
      <c r="A308" s="89" t="s">
        <v>558</v>
      </c>
    </row>
    <row r="309" spans="1:1" x14ac:dyDescent="0.2">
      <c r="A309" s="89" t="s">
        <v>559</v>
      </c>
    </row>
    <row r="310" spans="1:1" x14ac:dyDescent="0.2">
      <c r="A310" s="89" t="s">
        <v>560</v>
      </c>
    </row>
    <row r="311" spans="1:1" x14ac:dyDescent="0.2">
      <c r="A311" s="89" t="s">
        <v>561</v>
      </c>
    </row>
    <row r="312" spans="1:1" x14ac:dyDescent="0.2">
      <c r="A312" s="89" t="s">
        <v>562</v>
      </c>
    </row>
    <row r="313" spans="1:1" ht="17.25" customHeight="1" x14ac:dyDescent="0.2">
      <c r="A313" s="88" t="s">
        <v>563</v>
      </c>
    </row>
    <row r="314" spans="1:1" x14ac:dyDescent="0.2">
      <c r="A314" s="89" t="s">
        <v>564</v>
      </c>
    </row>
    <row r="315" spans="1:1" x14ac:dyDescent="0.2">
      <c r="A315" s="89" t="s">
        <v>565</v>
      </c>
    </row>
    <row r="316" spans="1:1" x14ac:dyDescent="0.2">
      <c r="A316" s="89" t="s">
        <v>566</v>
      </c>
    </row>
    <row r="317" spans="1:1" x14ac:dyDescent="0.2">
      <c r="A317" s="89" t="s">
        <v>567</v>
      </c>
    </row>
    <row r="318" spans="1:1" x14ac:dyDescent="0.2">
      <c r="A318" s="89" t="s">
        <v>568</v>
      </c>
    </row>
    <row r="319" spans="1:1" x14ac:dyDescent="0.2">
      <c r="A319" s="89" t="s">
        <v>569</v>
      </c>
    </row>
    <row r="320" spans="1:1" x14ac:dyDescent="0.2">
      <c r="A320" s="89" t="s">
        <v>570</v>
      </c>
    </row>
    <row r="321" spans="1:1" x14ac:dyDescent="0.2">
      <c r="A321" s="89" t="s">
        <v>571</v>
      </c>
    </row>
    <row r="322" spans="1:1" x14ac:dyDescent="0.2">
      <c r="A322" s="89" t="s">
        <v>572</v>
      </c>
    </row>
    <row r="323" spans="1:1" x14ac:dyDescent="0.2">
      <c r="A323" s="89" t="s">
        <v>573</v>
      </c>
    </row>
    <row r="324" spans="1:1" x14ac:dyDescent="0.2">
      <c r="A324" s="89" t="s">
        <v>574</v>
      </c>
    </row>
    <row r="325" spans="1:1" ht="17.25" customHeight="1" x14ac:dyDescent="0.2">
      <c r="A325" s="88" t="s">
        <v>575</v>
      </c>
    </row>
    <row r="326" spans="1:1" x14ac:dyDescent="0.2">
      <c r="A326" s="89" t="s">
        <v>576</v>
      </c>
    </row>
    <row r="327" spans="1:1" x14ac:dyDescent="0.2">
      <c r="A327" s="89" t="s">
        <v>577</v>
      </c>
    </row>
    <row r="328" spans="1:1" x14ac:dyDescent="0.2">
      <c r="A328" s="89" t="s">
        <v>578</v>
      </c>
    </row>
    <row r="329" spans="1:1" x14ac:dyDescent="0.2">
      <c r="A329" s="89" t="s">
        <v>579</v>
      </c>
    </row>
    <row r="330" spans="1:1" x14ac:dyDescent="0.2">
      <c r="A330" s="89" t="s">
        <v>580</v>
      </c>
    </row>
    <row r="331" spans="1:1" x14ac:dyDescent="0.2">
      <c r="A331" s="89" t="s">
        <v>581</v>
      </c>
    </row>
    <row r="332" spans="1:1" x14ac:dyDescent="0.2">
      <c r="A332" s="89" t="s">
        <v>582</v>
      </c>
    </row>
    <row r="333" spans="1:1" x14ac:dyDescent="0.2">
      <c r="A333" s="89" t="s">
        <v>583</v>
      </c>
    </row>
    <row r="334" spans="1:1" x14ac:dyDescent="0.2">
      <c r="A334" s="89" t="s">
        <v>584</v>
      </c>
    </row>
    <row r="335" spans="1:1" x14ac:dyDescent="0.2">
      <c r="A335" s="89" t="s">
        <v>585</v>
      </c>
    </row>
    <row r="336" spans="1:1" x14ac:dyDescent="0.2">
      <c r="A336" s="89" t="s">
        <v>586</v>
      </c>
    </row>
    <row r="337" spans="1:1" ht="17.25" customHeight="1" x14ac:dyDescent="0.2">
      <c r="A337" s="88" t="s">
        <v>587</v>
      </c>
    </row>
    <row r="338" spans="1:1" x14ac:dyDescent="0.2">
      <c r="A338" s="89" t="s">
        <v>588</v>
      </c>
    </row>
    <row r="339" spans="1:1" x14ac:dyDescent="0.2">
      <c r="A339" s="89" t="s">
        <v>589</v>
      </c>
    </row>
    <row r="340" spans="1:1" x14ac:dyDescent="0.2">
      <c r="A340" s="89" t="s">
        <v>590</v>
      </c>
    </row>
    <row r="341" spans="1:1" x14ac:dyDescent="0.2">
      <c r="A341" s="89" t="s">
        <v>591</v>
      </c>
    </row>
    <row r="342" spans="1:1" x14ac:dyDescent="0.2">
      <c r="A342" s="89" t="s">
        <v>592</v>
      </c>
    </row>
    <row r="343" spans="1:1" x14ac:dyDescent="0.2">
      <c r="A343" s="89" t="s">
        <v>593</v>
      </c>
    </row>
    <row r="344" spans="1:1" x14ac:dyDescent="0.2">
      <c r="A344" s="89" t="s">
        <v>594</v>
      </c>
    </row>
    <row r="345" spans="1:1" x14ac:dyDescent="0.2">
      <c r="A345" s="89" t="s">
        <v>595</v>
      </c>
    </row>
    <row r="346" spans="1:1" x14ac:dyDescent="0.2">
      <c r="A346" s="89" t="s">
        <v>596</v>
      </c>
    </row>
    <row r="347" spans="1:1" x14ac:dyDescent="0.2">
      <c r="A347" s="89" t="s">
        <v>597</v>
      </c>
    </row>
    <row r="348" spans="1:1" x14ac:dyDescent="0.2">
      <c r="A348" s="89" t="s">
        <v>598</v>
      </c>
    </row>
    <row r="349" spans="1:1" x14ac:dyDescent="0.2">
      <c r="A349" s="89" t="s">
        <v>599</v>
      </c>
    </row>
    <row r="350" spans="1:1" x14ac:dyDescent="0.2">
      <c r="A350" s="89" t="s">
        <v>600</v>
      </c>
    </row>
    <row r="351" spans="1:1" x14ac:dyDescent="0.2">
      <c r="A351" s="89" t="s">
        <v>601</v>
      </c>
    </row>
    <row r="352" spans="1:1" x14ac:dyDescent="0.2">
      <c r="A352" s="89" t="s">
        <v>602</v>
      </c>
    </row>
    <row r="353" spans="1:1" x14ac:dyDescent="0.2">
      <c r="A353" s="89" t="s">
        <v>603</v>
      </c>
    </row>
    <row r="354" spans="1:1" ht="15" x14ac:dyDescent="0.2">
      <c r="A354" s="88" t="s">
        <v>604</v>
      </c>
    </row>
    <row r="355" spans="1:1" x14ac:dyDescent="0.2">
      <c r="A355" s="89" t="s">
        <v>605</v>
      </c>
    </row>
    <row r="356" spans="1:1" x14ac:dyDescent="0.2">
      <c r="A356" s="89" t="s">
        <v>606</v>
      </c>
    </row>
    <row r="357" spans="1:1" x14ac:dyDescent="0.2">
      <c r="A357" s="89" t="s">
        <v>607</v>
      </c>
    </row>
    <row r="358" spans="1:1" x14ac:dyDescent="0.2">
      <c r="A358" s="89" t="s">
        <v>608</v>
      </c>
    </row>
    <row r="359" spans="1:1" x14ac:dyDescent="0.2">
      <c r="A359" s="89" t="s">
        <v>609</v>
      </c>
    </row>
    <row r="360" spans="1:1" x14ac:dyDescent="0.2">
      <c r="A360" s="89" t="s">
        <v>610</v>
      </c>
    </row>
    <row r="361" spans="1:1" x14ac:dyDescent="0.2">
      <c r="A361" s="89" t="s">
        <v>611</v>
      </c>
    </row>
    <row r="362" spans="1:1" x14ac:dyDescent="0.2">
      <c r="A362" s="89" t="s">
        <v>612</v>
      </c>
    </row>
    <row r="363" spans="1:1" x14ac:dyDescent="0.2">
      <c r="A363" s="89" t="s">
        <v>613</v>
      </c>
    </row>
    <row r="364" spans="1:1" x14ac:dyDescent="0.2">
      <c r="A364" s="89" t="s">
        <v>614</v>
      </c>
    </row>
    <row r="365" spans="1:1" x14ac:dyDescent="0.2">
      <c r="A365" s="89" t="s">
        <v>615</v>
      </c>
    </row>
    <row r="366" spans="1:1" x14ac:dyDescent="0.2">
      <c r="A366" s="89" t="s">
        <v>616</v>
      </c>
    </row>
    <row r="367" spans="1:1" x14ac:dyDescent="0.2">
      <c r="A367" s="89" t="s">
        <v>617</v>
      </c>
    </row>
    <row r="368" spans="1:1" ht="12.6" customHeight="1" x14ac:dyDescent="0.2">
      <c r="A368" s="89" t="s">
        <v>618</v>
      </c>
    </row>
    <row r="369" spans="1:1" ht="15" x14ac:dyDescent="0.2">
      <c r="A369" s="88" t="s">
        <v>619</v>
      </c>
    </row>
    <row r="370" spans="1:1" x14ac:dyDescent="0.2">
      <c r="A370" s="89" t="s">
        <v>620</v>
      </c>
    </row>
    <row r="371" spans="1:1" x14ac:dyDescent="0.2">
      <c r="A371" s="89" t="s">
        <v>621</v>
      </c>
    </row>
    <row r="372" spans="1:1" x14ac:dyDescent="0.2">
      <c r="A372" s="89" t="s">
        <v>622</v>
      </c>
    </row>
    <row r="373" spans="1:1" x14ac:dyDescent="0.2">
      <c r="A373" s="89" t="s">
        <v>623</v>
      </c>
    </row>
    <row r="374" spans="1:1" x14ac:dyDescent="0.2">
      <c r="A374" s="89" t="s">
        <v>624</v>
      </c>
    </row>
    <row r="375" spans="1:1" x14ac:dyDescent="0.2">
      <c r="A375" s="89" t="s">
        <v>625</v>
      </c>
    </row>
    <row r="376" spans="1:1" x14ac:dyDescent="0.2">
      <c r="A376" s="89" t="s">
        <v>626</v>
      </c>
    </row>
    <row r="377" spans="1:1" x14ac:dyDescent="0.2">
      <c r="A377" s="89" t="s">
        <v>619</v>
      </c>
    </row>
    <row r="378" spans="1:1" ht="13.15" customHeight="1" x14ac:dyDescent="0.2">
      <c r="A378" s="89" t="s">
        <v>627</v>
      </c>
    </row>
    <row r="379" spans="1:1" x14ac:dyDescent="0.2">
      <c r="A379" s="89" t="s">
        <v>628</v>
      </c>
    </row>
    <row r="380" spans="1:1" x14ac:dyDescent="0.2">
      <c r="A380" s="89" t="s">
        <v>629</v>
      </c>
    </row>
    <row r="381" spans="1:1" x14ac:dyDescent="0.2">
      <c r="A381" s="89" t="s">
        <v>630</v>
      </c>
    </row>
    <row r="382" spans="1:1" x14ac:dyDescent="0.2">
      <c r="A382" s="89" t="s">
        <v>631</v>
      </c>
    </row>
    <row r="383" spans="1:1" x14ac:dyDescent="0.2">
      <c r="A383" s="89" t="s">
        <v>632</v>
      </c>
    </row>
    <row r="384" spans="1:1" x14ac:dyDescent="0.2">
      <c r="A384" s="89" t="s">
        <v>633</v>
      </c>
    </row>
    <row r="385" spans="1:1" x14ac:dyDescent="0.2">
      <c r="A385" s="89" t="s">
        <v>634</v>
      </c>
    </row>
    <row r="386" spans="1:1" x14ac:dyDescent="0.2">
      <c r="A386" s="89" t="s">
        <v>635</v>
      </c>
    </row>
    <row r="387" spans="1:1" x14ac:dyDescent="0.2">
      <c r="A387" s="89" t="s">
        <v>636</v>
      </c>
    </row>
    <row r="388" spans="1:1" x14ac:dyDescent="0.2">
      <c r="A388" s="89" t="s">
        <v>637</v>
      </c>
    </row>
    <row r="389" spans="1:1" x14ac:dyDescent="0.2">
      <c r="A389" s="89" t="s">
        <v>638</v>
      </c>
    </row>
    <row r="390" spans="1:1" x14ac:dyDescent="0.2">
      <c r="A390" s="89" t="s">
        <v>639</v>
      </c>
    </row>
    <row r="391" spans="1:1" x14ac:dyDescent="0.2">
      <c r="A391" s="89" t="s">
        <v>640</v>
      </c>
    </row>
    <row r="392" spans="1:1" x14ac:dyDescent="0.2">
      <c r="A392" s="89" t="s">
        <v>641</v>
      </c>
    </row>
    <row r="393" spans="1:1" ht="12.6" customHeight="1" x14ac:dyDescent="0.2">
      <c r="A393" s="89" t="s">
        <v>642</v>
      </c>
    </row>
    <row r="394" spans="1:1" ht="12.6" customHeight="1" x14ac:dyDescent="0.2">
      <c r="A394" s="89" t="s">
        <v>643</v>
      </c>
    </row>
    <row r="395" spans="1:1" ht="12.6" customHeight="1" x14ac:dyDescent="0.2">
      <c r="A395" s="89" t="s">
        <v>644</v>
      </c>
    </row>
    <row r="396" spans="1:1" ht="12.6" customHeight="1" x14ac:dyDescent="0.2">
      <c r="A396" s="89" t="s">
        <v>645</v>
      </c>
    </row>
    <row r="397" spans="1:1" ht="12.6" customHeight="1" x14ac:dyDescent="0.2">
      <c r="A397" s="89" t="s">
        <v>646</v>
      </c>
    </row>
    <row r="398" spans="1:1" ht="12.6" customHeight="1" x14ac:dyDescent="0.2">
      <c r="A398" s="89" t="s">
        <v>647</v>
      </c>
    </row>
    <row r="399" spans="1:1" x14ac:dyDescent="0.2">
      <c r="A399" s="89" t="s">
        <v>648</v>
      </c>
    </row>
    <row r="400" spans="1:1" x14ac:dyDescent="0.2">
      <c r="A400" s="89"/>
    </row>
    <row r="401" spans="1:1" ht="15" x14ac:dyDescent="0.2">
      <c r="A401" s="88" t="s">
        <v>649</v>
      </c>
    </row>
    <row r="402" spans="1:1" x14ac:dyDescent="0.2">
      <c r="A402" s="89" t="s">
        <v>650</v>
      </c>
    </row>
    <row r="403" spans="1:1" x14ac:dyDescent="0.2">
      <c r="A403" s="89" t="s">
        <v>651</v>
      </c>
    </row>
    <row r="404" spans="1:1" x14ac:dyDescent="0.2">
      <c r="A404" s="89" t="s">
        <v>652</v>
      </c>
    </row>
    <row r="405" spans="1:1" x14ac:dyDescent="0.2">
      <c r="A405" s="89" t="s">
        <v>653</v>
      </c>
    </row>
    <row r="406" spans="1:1" ht="25.5" x14ac:dyDescent="0.2">
      <c r="A406" s="89" t="s">
        <v>654</v>
      </c>
    </row>
    <row r="407" spans="1:1" x14ac:dyDescent="0.2">
      <c r="A407" s="89" t="s">
        <v>655</v>
      </c>
    </row>
    <row r="408" spans="1:1" x14ac:dyDescent="0.2">
      <c r="A408" s="89" t="s">
        <v>656</v>
      </c>
    </row>
    <row r="409" spans="1:1" x14ac:dyDescent="0.2">
      <c r="A409" s="89" t="s">
        <v>657</v>
      </c>
    </row>
    <row r="410" spans="1:1" x14ac:dyDescent="0.2">
      <c r="A410" s="89" t="s">
        <v>658</v>
      </c>
    </row>
    <row r="411" spans="1:1" x14ac:dyDescent="0.2">
      <c r="A411" s="89" t="s">
        <v>659</v>
      </c>
    </row>
    <row r="412" spans="1:1" x14ac:dyDescent="0.2">
      <c r="A412" s="93"/>
    </row>
    <row r="413" spans="1:1" ht="17.45" customHeight="1" x14ac:dyDescent="0.2">
      <c r="A413" s="87" t="s">
        <v>660</v>
      </c>
    </row>
    <row r="414" spans="1:1" ht="15" x14ac:dyDescent="0.2">
      <c r="A414" s="88" t="s">
        <v>661</v>
      </c>
    </row>
    <row r="415" spans="1:1" x14ac:dyDescent="0.2">
      <c r="A415" s="89" t="s">
        <v>662</v>
      </c>
    </row>
    <row r="416" spans="1:1" x14ac:dyDescent="0.2">
      <c r="A416" s="89" t="s">
        <v>663</v>
      </c>
    </row>
    <row r="417" spans="1:1" x14ac:dyDescent="0.2">
      <c r="A417" s="89" t="s">
        <v>664</v>
      </c>
    </row>
    <row r="418" spans="1:1" x14ac:dyDescent="0.2">
      <c r="A418" s="89" t="s">
        <v>665</v>
      </c>
    </row>
    <row r="419" spans="1:1" x14ac:dyDescent="0.2">
      <c r="A419" s="89" t="s">
        <v>666</v>
      </c>
    </row>
    <row r="420" spans="1:1" x14ac:dyDescent="0.2">
      <c r="A420" s="89" t="s">
        <v>667</v>
      </c>
    </row>
    <row r="421" spans="1:1" x14ac:dyDescent="0.2">
      <c r="A421" s="89" t="s">
        <v>668</v>
      </c>
    </row>
    <row r="422" spans="1:1" x14ac:dyDescent="0.2">
      <c r="A422" s="89" t="s">
        <v>661</v>
      </c>
    </row>
    <row r="423" spans="1:1" x14ac:dyDescent="0.2">
      <c r="A423" s="89" t="s">
        <v>669</v>
      </c>
    </row>
    <row r="424" spans="1:1" x14ac:dyDescent="0.2">
      <c r="A424" s="89" t="s">
        <v>670</v>
      </c>
    </row>
    <row r="425" spans="1:1" x14ac:dyDescent="0.2">
      <c r="A425" s="89" t="s">
        <v>671</v>
      </c>
    </row>
    <row r="426" spans="1:1" ht="13.15" customHeight="1" x14ac:dyDescent="0.2">
      <c r="A426" s="89" t="s">
        <v>672</v>
      </c>
    </row>
    <row r="427" spans="1:1" ht="13.15" customHeight="1" x14ac:dyDescent="0.2">
      <c r="A427" s="89" t="s">
        <v>673</v>
      </c>
    </row>
    <row r="428" spans="1:1" x14ac:dyDescent="0.2">
      <c r="A428" s="89" t="s">
        <v>674</v>
      </c>
    </row>
    <row r="429" spans="1:1" ht="15" x14ac:dyDescent="0.2">
      <c r="A429" s="88" t="s">
        <v>675</v>
      </c>
    </row>
    <row r="430" spans="1:1" x14ac:dyDescent="0.2">
      <c r="A430" s="89" t="s">
        <v>676</v>
      </c>
    </row>
    <row r="431" spans="1:1" x14ac:dyDescent="0.2">
      <c r="A431" s="89" t="s">
        <v>677</v>
      </c>
    </row>
    <row r="432" spans="1:1" x14ac:dyDescent="0.2">
      <c r="A432" s="89" t="s">
        <v>678</v>
      </c>
    </row>
    <row r="433" spans="1:1" x14ac:dyDescent="0.2">
      <c r="A433" s="89" t="s">
        <v>679</v>
      </c>
    </row>
    <row r="434" spans="1:1" x14ac:dyDescent="0.2">
      <c r="A434" s="89" t="s">
        <v>680</v>
      </c>
    </row>
    <row r="435" spans="1:1" x14ac:dyDescent="0.2">
      <c r="A435" s="89" t="s">
        <v>681</v>
      </c>
    </row>
    <row r="436" spans="1:1" x14ac:dyDescent="0.2">
      <c r="A436" s="89" t="s">
        <v>682</v>
      </c>
    </row>
    <row r="437" spans="1:1" ht="15" x14ac:dyDescent="0.2">
      <c r="A437" s="90"/>
    </row>
    <row r="438" spans="1:1" ht="17.25" customHeight="1" x14ac:dyDescent="0.2">
      <c r="A438" s="87" t="s">
        <v>683</v>
      </c>
    </row>
    <row r="439" spans="1:1" ht="17.25" customHeight="1" x14ac:dyDescent="0.2">
      <c r="A439" s="88" t="s">
        <v>684</v>
      </c>
    </row>
    <row r="440" spans="1:1" x14ac:dyDescent="0.2">
      <c r="A440" s="89" t="s">
        <v>685</v>
      </c>
    </row>
    <row r="441" spans="1:1" x14ac:dyDescent="0.2">
      <c r="A441" s="89" t="s">
        <v>686</v>
      </c>
    </row>
    <row r="442" spans="1:1" x14ac:dyDescent="0.2">
      <c r="A442" s="89" t="s">
        <v>687</v>
      </c>
    </row>
    <row r="443" spans="1:1" x14ac:dyDescent="0.2">
      <c r="A443" s="89" t="s">
        <v>688</v>
      </c>
    </row>
    <row r="444" spans="1:1" x14ac:dyDescent="0.2">
      <c r="A444" s="89" t="s">
        <v>689</v>
      </c>
    </row>
    <row r="445" spans="1:1" ht="17.45" customHeight="1" x14ac:dyDescent="0.2">
      <c r="A445" s="88" t="s">
        <v>690</v>
      </c>
    </row>
    <row r="446" spans="1:1" x14ac:dyDescent="0.2">
      <c r="A446" s="89" t="s">
        <v>691</v>
      </c>
    </row>
    <row r="447" spans="1:1" x14ac:dyDescent="0.2">
      <c r="A447" s="89" t="s">
        <v>692</v>
      </c>
    </row>
    <row r="448" spans="1:1" x14ac:dyDescent="0.2">
      <c r="A448" s="89" t="s">
        <v>693</v>
      </c>
    </row>
    <row r="449" spans="1:1" x14ac:dyDescent="0.2">
      <c r="A449" s="89" t="s">
        <v>694</v>
      </c>
    </row>
    <row r="450" spans="1:1" x14ac:dyDescent="0.2">
      <c r="A450" s="89" t="s">
        <v>695</v>
      </c>
    </row>
    <row r="451" spans="1:1" x14ac:dyDescent="0.2">
      <c r="A451" s="89" t="s">
        <v>696</v>
      </c>
    </row>
    <row r="452" spans="1:1" x14ac:dyDescent="0.2">
      <c r="A452" s="89" t="s">
        <v>697</v>
      </c>
    </row>
    <row r="453" spans="1:1" x14ac:dyDescent="0.2">
      <c r="A453" s="89" t="s">
        <v>698</v>
      </c>
    </row>
    <row r="454" spans="1:1" x14ac:dyDescent="0.2">
      <c r="A454" s="89" t="s">
        <v>699</v>
      </c>
    </row>
    <row r="455" spans="1:1" x14ac:dyDescent="0.2">
      <c r="A455" s="89" t="s">
        <v>700</v>
      </c>
    </row>
    <row r="456" spans="1:1" x14ac:dyDescent="0.2">
      <c r="A456" s="89" t="s">
        <v>701</v>
      </c>
    </row>
    <row r="457" spans="1:1" x14ac:dyDescent="0.2">
      <c r="A457" s="94" t="s">
        <v>702</v>
      </c>
    </row>
    <row r="458" spans="1:1" ht="17.25" customHeight="1" x14ac:dyDescent="0.2">
      <c r="A458" s="88" t="s">
        <v>703</v>
      </c>
    </row>
    <row r="459" spans="1:1" x14ac:dyDescent="0.2">
      <c r="A459" s="89" t="s">
        <v>704</v>
      </c>
    </row>
    <row r="460" spans="1:1" x14ac:dyDescent="0.2">
      <c r="A460" s="89" t="s">
        <v>705</v>
      </c>
    </row>
    <row r="461" spans="1:1" x14ac:dyDescent="0.2">
      <c r="A461" s="89" t="s">
        <v>706</v>
      </c>
    </row>
    <row r="462" spans="1:1" x14ac:dyDescent="0.2">
      <c r="A462" s="89" t="s">
        <v>707</v>
      </c>
    </row>
    <row r="463" spans="1:1" x14ac:dyDescent="0.2">
      <c r="A463" s="89" t="s">
        <v>708</v>
      </c>
    </row>
    <row r="464" spans="1:1" x14ac:dyDescent="0.2">
      <c r="A464" s="89" t="s">
        <v>709</v>
      </c>
    </row>
    <row r="465" spans="1:1" x14ac:dyDescent="0.2">
      <c r="A465" s="89" t="s">
        <v>710</v>
      </c>
    </row>
    <row r="466" spans="1:1" x14ac:dyDescent="0.2">
      <c r="A466" s="89" t="s">
        <v>711</v>
      </c>
    </row>
    <row r="467" spans="1:1" x14ac:dyDescent="0.2">
      <c r="A467" s="89" t="s">
        <v>712</v>
      </c>
    </row>
    <row r="468" spans="1:1" ht="14.45" customHeight="1" x14ac:dyDescent="0.2">
      <c r="A468" s="89" t="s">
        <v>713</v>
      </c>
    </row>
    <row r="469" spans="1:1" x14ac:dyDescent="0.2">
      <c r="A469" s="89" t="s">
        <v>714</v>
      </c>
    </row>
    <row r="470" spans="1:1" x14ac:dyDescent="0.2">
      <c r="A470" s="89" t="s">
        <v>715</v>
      </c>
    </row>
    <row r="471" spans="1:1" x14ac:dyDescent="0.2">
      <c r="A471" s="89" t="s">
        <v>716</v>
      </c>
    </row>
    <row r="472" spans="1:1" x14ac:dyDescent="0.2">
      <c r="A472" s="89" t="s">
        <v>717</v>
      </c>
    </row>
    <row r="473" spans="1:1" x14ac:dyDescent="0.2">
      <c r="A473" s="89" t="s">
        <v>718</v>
      </c>
    </row>
    <row r="474" spans="1:1" x14ac:dyDescent="0.2">
      <c r="A474" s="89" t="s">
        <v>719</v>
      </c>
    </row>
    <row r="475" spans="1:1" x14ac:dyDescent="0.2">
      <c r="A475" s="89" t="s">
        <v>720</v>
      </c>
    </row>
    <row r="476" spans="1:1" x14ac:dyDescent="0.2">
      <c r="A476" s="89" t="s">
        <v>721</v>
      </c>
    </row>
    <row r="477" spans="1:1" x14ac:dyDescent="0.2">
      <c r="A477" s="89" t="s">
        <v>722</v>
      </c>
    </row>
    <row r="478" spans="1:1" ht="17.25" customHeight="1" x14ac:dyDescent="0.2">
      <c r="A478" s="88" t="s">
        <v>723</v>
      </c>
    </row>
    <row r="479" spans="1:1" x14ac:dyDescent="0.2">
      <c r="A479" s="89" t="s">
        <v>724</v>
      </c>
    </row>
    <row r="480" spans="1:1" x14ac:dyDescent="0.2">
      <c r="A480" s="89" t="s">
        <v>725</v>
      </c>
    </row>
    <row r="481" spans="1:1" x14ac:dyDescent="0.2">
      <c r="A481" s="89" t="s">
        <v>726</v>
      </c>
    </row>
    <row r="482" spans="1:1" x14ac:dyDescent="0.2">
      <c r="A482" s="89" t="s">
        <v>727</v>
      </c>
    </row>
    <row r="483" spans="1:1" x14ac:dyDescent="0.2">
      <c r="A483" s="89" t="s">
        <v>728</v>
      </c>
    </row>
    <row r="484" spans="1:1" x14ac:dyDescent="0.2">
      <c r="A484" s="89" t="s">
        <v>729</v>
      </c>
    </row>
    <row r="485" spans="1:1" x14ac:dyDescent="0.2">
      <c r="A485" s="89" t="s">
        <v>730</v>
      </c>
    </row>
    <row r="486" spans="1:1" x14ac:dyDescent="0.2">
      <c r="A486" s="89" t="s">
        <v>731</v>
      </c>
    </row>
    <row r="487" spans="1:1" x14ac:dyDescent="0.2">
      <c r="A487" s="89" t="s">
        <v>732</v>
      </c>
    </row>
    <row r="488" spans="1:1" x14ac:dyDescent="0.2">
      <c r="A488" s="89" t="s">
        <v>733</v>
      </c>
    </row>
    <row r="489" spans="1:1" x14ac:dyDescent="0.2">
      <c r="A489" s="89" t="s">
        <v>734</v>
      </c>
    </row>
    <row r="490" spans="1:1" x14ac:dyDescent="0.2">
      <c r="A490" s="89" t="s">
        <v>735</v>
      </c>
    </row>
    <row r="491" spans="1:1" x14ac:dyDescent="0.2">
      <c r="A491" s="89" t="s">
        <v>736</v>
      </c>
    </row>
    <row r="492" spans="1:1" x14ac:dyDescent="0.2">
      <c r="A492" s="89" t="s">
        <v>737</v>
      </c>
    </row>
    <row r="493" spans="1:1" x14ac:dyDescent="0.2">
      <c r="A493" s="89" t="s">
        <v>738</v>
      </c>
    </row>
    <row r="494" spans="1:1" x14ac:dyDescent="0.2">
      <c r="A494" s="89" t="s">
        <v>739</v>
      </c>
    </row>
    <row r="495" spans="1:1" x14ac:dyDescent="0.2">
      <c r="A495" s="89" t="s">
        <v>740</v>
      </c>
    </row>
    <row r="496" spans="1:1" x14ac:dyDescent="0.2">
      <c r="A496" s="89" t="s">
        <v>741</v>
      </c>
    </row>
    <row r="497" spans="1:1" x14ac:dyDescent="0.2">
      <c r="A497" s="89" t="s">
        <v>742</v>
      </c>
    </row>
    <row r="498" spans="1:1" x14ac:dyDescent="0.2">
      <c r="A498" s="89" t="s">
        <v>743</v>
      </c>
    </row>
    <row r="499" spans="1:1" x14ac:dyDescent="0.2">
      <c r="A499" s="89" t="s">
        <v>744</v>
      </c>
    </row>
    <row r="500" spans="1:1" ht="17.25" customHeight="1" x14ac:dyDescent="0.2">
      <c r="A500" s="88" t="s">
        <v>745</v>
      </c>
    </row>
    <row r="501" spans="1:1" x14ac:dyDescent="0.2">
      <c r="A501" s="89" t="s">
        <v>746</v>
      </c>
    </row>
    <row r="502" spans="1:1" x14ac:dyDescent="0.2">
      <c r="A502" s="89" t="s">
        <v>745</v>
      </c>
    </row>
    <row r="503" spans="1:1" x14ac:dyDescent="0.2">
      <c r="A503" s="89" t="s">
        <v>747</v>
      </c>
    </row>
    <row r="504" spans="1:1" x14ac:dyDescent="0.2">
      <c r="A504" s="89" t="s">
        <v>748</v>
      </c>
    </row>
    <row r="505" spans="1:1" x14ac:dyDescent="0.2">
      <c r="A505" s="89" t="s">
        <v>749</v>
      </c>
    </row>
    <row r="506" spans="1:1" x14ac:dyDescent="0.2">
      <c r="A506" s="89" t="s">
        <v>750</v>
      </c>
    </row>
    <row r="507" spans="1:1" x14ac:dyDescent="0.2">
      <c r="A507" s="89" t="s">
        <v>751</v>
      </c>
    </row>
    <row r="508" spans="1:1" x14ac:dyDescent="0.2">
      <c r="A508" s="89" t="s">
        <v>752</v>
      </c>
    </row>
    <row r="509" spans="1:1" x14ac:dyDescent="0.2">
      <c r="A509" s="89" t="s">
        <v>753</v>
      </c>
    </row>
    <row r="510" spans="1:1" x14ac:dyDescent="0.2">
      <c r="A510" s="89" t="s">
        <v>754</v>
      </c>
    </row>
    <row r="511" spans="1:1" x14ac:dyDescent="0.2">
      <c r="A511" s="89" t="s">
        <v>755</v>
      </c>
    </row>
    <row r="512" spans="1:1" x14ac:dyDescent="0.2">
      <c r="A512" s="89" t="s">
        <v>756</v>
      </c>
    </row>
    <row r="513" spans="1:1" x14ac:dyDescent="0.2">
      <c r="A513" s="89" t="s">
        <v>757</v>
      </c>
    </row>
    <row r="514" spans="1:1" x14ac:dyDescent="0.2">
      <c r="A514" s="89" t="s">
        <v>758</v>
      </c>
    </row>
    <row r="515" spans="1:1" x14ac:dyDescent="0.2">
      <c r="A515" s="89" t="s">
        <v>759</v>
      </c>
    </row>
    <row r="516" spans="1:1" ht="15" x14ac:dyDescent="0.2">
      <c r="A516" s="90"/>
    </row>
    <row r="517" spans="1:1" ht="17.25" customHeight="1" x14ac:dyDescent="0.2">
      <c r="A517" s="87" t="s">
        <v>760</v>
      </c>
    </row>
    <row r="518" spans="1:1" ht="17.25" customHeight="1" x14ac:dyDescent="0.2">
      <c r="A518" s="88" t="s">
        <v>761</v>
      </c>
    </row>
    <row r="519" spans="1:1" x14ac:dyDescent="0.2">
      <c r="A519" s="89" t="s">
        <v>762</v>
      </c>
    </row>
    <row r="520" spans="1:1" x14ac:dyDescent="0.2">
      <c r="A520" s="89" t="s">
        <v>763</v>
      </c>
    </row>
    <row r="521" spans="1:1" x14ac:dyDescent="0.2">
      <c r="A521" s="89" t="s">
        <v>764</v>
      </c>
    </row>
    <row r="522" spans="1:1" x14ac:dyDescent="0.2">
      <c r="A522" s="89" t="s">
        <v>765</v>
      </c>
    </row>
    <row r="523" spans="1:1" x14ac:dyDescent="0.2">
      <c r="A523" s="89" t="s">
        <v>766</v>
      </c>
    </row>
    <row r="524" spans="1:1" x14ac:dyDescent="0.2">
      <c r="A524" s="89" t="s">
        <v>767</v>
      </c>
    </row>
    <row r="525" spans="1:1" x14ac:dyDescent="0.2">
      <c r="A525" s="89" t="s">
        <v>768</v>
      </c>
    </row>
    <row r="526" spans="1:1" x14ac:dyDescent="0.2">
      <c r="A526" s="89" t="s">
        <v>769</v>
      </c>
    </row>
    <row r="527" spans="1:1" x14ac:dyDescent="0.2">
      <c r="A527" s="89" t="s">
        <v>770</v>
      </c>
    </row>
    <row r="528" spans="1:1" x14ac:dyDescent="0.2">
      <c r="A528" s="89" t="s">
        <v>771</v>
      </c>
    </row>
    <row r="529" spans="1:1" x14ac:dyDescent="0.2">
      <c r="A529" s="89" t="s">
        <v>772</v>
      </c>
    </row>
    <row r="530" spans="1:1" x14ac:dyDescent="0.2">
      <c r="A530" s="89" t="s">
        <v>773</v>
      </c>
    </row>
    <row r="531" spans="1:1" x14ac:dyDescent="0.2">
      <c r="A531" s="89" t="s">
        <v>774</v>
      </c>
    </row>
    <row r="532" spans="1:1" x14ac:dyDescent="0.2">
      <c r="A532" s="89" t="s">
        <v>775</v>
      </c>
    </row>
    <row r="533" spans="1:1" x14ac:dyDescent="0.2">
      <c r="A533" s="89" t="s">
        <v>776</v>
      </c>
    </row>
    <row r="534" spans="1:1" x14ac:dyDescent="0.2">
      <c r="A534" s="89" t="s">
        <v>777</v>
      </c>
    </row>
    <row r="535" spans="1:1" x14ac:dyDescent="0.2">
      <c r="A535" s="89" t="s">
        <v>778</v>
      </c>
    </row>
    <row r="536" spans="1:1" x14ac:dyDescent="0.2">
      <c r="A536" s="89" t="s">
        <v>779</v>
      </c>
    </row>
    <row r="537" spans="1:1" x14ac:dyDescent="0.2">
      <c r="A537" s="89" t="s">
        <v>780</v>
      </c>
    </row>
    <row r="538" spans="1:1" x14ac:dyDescent="0.2">
      <c r="A538" s="89" t="s">
        <v>781</v>
      </c>
    </row>
    <row r="539" spans="1:1" ht="15" x14ac:dyDescent="0.2">
      <c r="A539" s="88" t="s">
        <v>782</v>
      </c>
    </row>
    <row r="540" spans="1:1" x14ac:dyDescent="0.2">
      <c r="A540" s="89" t="s">
        <v>783</v>
      </c>
    </row>
    <row r="541" spans="1:1" x14ac:dyDescent="0.2">
      <c r="A541" s="89" t="s">
        <v>784</v>
      </c>
    </row>
    <row r="542" spans="1:1" x14ac:dyDescent="0.2">
      <c r="A542" s="89" t="s">
        <v>785</v>
      </c>
    </row>
    <row r="543" spans="1:1" x14ac:dyDescent="0.2">
      <c r="A543" s="89" t="s">
        <v>786</v>
      </c>
    </row>
    <row r="544" spans="1:1" x14ac:dyDescent="0.2">
      <c r="A544" s="89" t="s">
        <v>787</v>
      </c>
    </row>
    <row r="545" spans="1:1" x14ac:dyDescent="0.2">
      <c r="A545" s="89" t="s">
        <v>788</v>
      </c>
    </row>
    <row r="546" spans="1:1" x14ac:dyDescent="0.2">
      <c r="A546" s="89" t="s">
        <v>789</v>
      </c>
    </row>
    <row r="547" spans="1:1" x14ac:dyDescent="0.2">
      <c r="A547" s="89" t="s">
        <v>790</v>
      </c>
    </row>
    <row r="548" spans="1:1" x14ac:dyDescent="0.2">
      <c r="A548" s="89" t="s">
        <v>791</v>
      </c>
    </row>
    <row r="549" spans="1:1" x14ac:dyDescent="0.2">
      <c r="A549" s="89" t="s">
        <v>782</v>
      </c>
    </row>
    <row r="550" spans="1:1" x14ac:dyDescent="0.2">
      <c r="A550" s="89" t="s">
        <v>792</v>
      </c>
    </row>
    <row r="551" spans="1:1" x14ac:dyDescent="0.2">
      <c r="A551" s="89" t="s">
        <v>793</v>
      </c>
    </row>
    <row r="552" spans="1:1" x14ac:dyDescent="0.2">
      <c r="A552" s="89" t="s">
        <v>794</v>
      </c>
    </row>
    <row r="553" spans="1:1" x14ac:dyDescent="0.2">
      <c r="A553" s="89" t="s">
        <v>795</v>
      </c>
    </row>
    <row r="554" spans="1:1" ht="17.25" customHeight="1" x14ac:dyDescent="0.2">
      <c r="A554" s="88" t="s">
        <v>796</v>
      </c>
    </row>
    <row r="555" spans="1:1" x14ac:dyDescent="0.2">
      <c r="A555" s="89" t="s">
        <v>797</v>
      </c>
    </row>
    <row r="556" spans="1:1" x14ac:dyDescent="0.2">
      <c r="A556" s="89" t="s">
        <v>798</v>
      </c>
    </row>
    <row r="557" spans="1:1" x14ac:dyDescent="0.2">
      <c r="A557" s="89" t="s">
        <v>799</v>
      </c>
    </row>
    <row r="558" spans="1:1" x14ac:dyDescent="0.2">
      <c r="A558" s="89" t="s">
        <v>800</v>
      </c>
    </row>
    <row r="559" spans="1:1" x14ac:dyDescent="0.2">
      <c r="A559" s="89" t="s">
        <v>801</v>
      </c>
    </row>
    <row r="560" spans="1:1" x14ac:dyDescent="0.2">
      <c r="A560" s="89" t="s">
        <v>802</v>
      </c>
    </row>
    <row r="561" spans="1:1" x14ac:dyDescent="0.2">
      <c r="A561" s="89" t="s">
        <v>803</v>
      </c>
    </row>
    <row r="562" spans="1:1" x14ac:dyDescent="0.2">
      <c r="A562" s="89" t="s">
        <v>796</v>
      </c>
    </row>
    <row r="563" spans="1:1" x14ac:dyDescent="0.2">
      <c r="A563" s="89" t="s">
        <v>804</v>
      </c>
    </row>
    <row r="564" spans="1:1" x14ac:dyDescent="0.2">
      <c r="A564" s="89" t="s">
        <v>805</v>
      </c>
    </row>
    <row r="565" spans="1:1" x14ac:dyDescent="0.2">
      <c r="A565" s="89" t="s">
        <v>806</v>
      </c>
    </row>
    <row r="566" spans="1:1" x14ac:dyDescent="0.2">
      <c r="A566" s="89" t="s">
        <v>807</v>
      </c>
    </row>
    <row r="567" spans="1:1" x14ac:dyDescent="0.2">
      <c r="A567" s="89" t="s">
        <v>808</v>
      </c>
    </row>
    <row r="568" spans="1:1" ht="17.25" customHeight="1" x14ac:dyDescent="0.2">
      <c r="A568" s="88" t="s">
        <v>809</v>
      </c>
    </row>
    <row r="569" spans="1:1" ht="17.25" customHeight="1" x14ac:dyDescent="0.2">
      <c r="A569" s="89" t="s">
        <v>810</v>
      </c>
    </row>
    <row r="570" spans="1:1" x14ac:dyDescent="0.2">
      <c r="A570" s="89" t="s">
        <v>811</v>
      </c>
    </row>
    <row r="571" spans="1:1" x14ac:dyDescent="0.2">
      <c r="A571" s="89" t="s">
        <v>812</v>
      </c>
    </row>
    <row r="572" spans="1:1" x14ac:dyDescent="0.2">
      <c r="A572" s="89" t="s">
        <v>813</v>
      </c>
    </row>
    <row r="573" spans="1:1" x14ac:dyDescent="0.2">
      <c r="A573" s="89" t="s">
        <v>814</v>
      </c>
    </row>
    <row r="574" spans="1:1" x14ac:dyDescent="0.2">
      <c r="A574" s="89" t="s">
        <v>815</v>
      </c>
    </row>
    <row r="575" spans="1:1" x14ac:dyDescent="0.2">
      <c r="A575" s="89" t="s">
        <v>816</v>
      </c>
    </row>
    <row r="576" spans="1:1" ht="17.25" customHeight="1" x14ac:dyDescent="0.2">
      <c r="A576" s="88" t="s">
        <v>817</v>
      </c>
    </row>
    <row r="577" spans="1:1" x14ac:dyDescent="0.2">
      <c r="A577" s="89" t="s">
        <v>818</v>
      </c>
    </row>
    <row r="578" spans="1:1" x14ac:dyDescent="0.2">
      <c r="A578" s="89" t="s">
        <v>819</v>
      </c>
    </row>
    <row r="579" spans="1:1" x14ac:dyDescent="0.2">
      <c r="A579" s="89" t="s">
        <v>820</v>
      </c>
    </row>
    <row r="580" spans="1:1" x14ac:dyDescent="0.2">
      <c r="A580" s="89" t="s">
        <v>821</v>
      </c>
    </row>
    <row r="581" spans="1:1" x14ac:dyDescent="0.2">
      <c r="A581" s="89" t="s">
        <v>822</v>
      </c>
    </row>
    <row r="582" spans="1:1" x14ac:dyDescent="0.2">
      <c r="A582" s="89" t="s">
        <v>823</v>
      </c>
    </row>
    <row r="583" spans="1:1" x14ac:dyDescent="0.2">
      <c r="A583" s="89" t="s">
        <v>824</v>
      </c>
    </row>
    <row r="584" spans="1:1" x14ac:dyDescent="0.2">
      <c r="A584" s="89" t="s">
        <v>825</v>
      </c>
    </row>
    <row r="585" spans="1:1" x14ac:dyDescent="0.2">
      <c r="A585" s="89" t="s">
        <v>826</v>
      </c>
    </row>
    <row r="586" spans="1:1" x14ac:dyDescent="0.2">
      <c r="A586" s="89" t="s">
        <v>827</v>
      </c>
    </row>
    <row r="587" spans="1:1" x14ac:dyDescent="0.2">
      <c r="A587" s="89" t="s">
        <v>828</v>
      </c>
    </row>
    <row r="588" spans="1:1" x14ac:dyDescent="0.2">
      <c r="A588" s="89" t="s">
        <v>829</v>
      </c>
    </row>
    <row r="589" spans="1:1" ht="25.5" x14ac:dyDescent="0.2">
      <c r="A589" s="89" t="s">
        <v>830</v>
      </c>
    </row>
    <row r="590" spans="1:1" ht="17.25" customHeight="1" x14ac:dyDescent="0.2">
      <c r="A590" s="88" t="s">
        <v>831</v>
      </c>
    </row>
    <row r="591" spans="1:1" x14ac:dyDescent="0.2">
      <c r="A591" s="89" t="s">
        <v>832</v>
      </c>
    </row>
    <row r="592" spans="1:1" x14ac:dyDescent="0.2">
      <c r="A592" s="89" t="s">
        <v>833</v>
      </c>
    </row>
    <row r="593" spans="1:1" x14ac:dyDescent="0.2">
      <c r="A593" s="89" t="s">
        <v>834</v>
      </c>
    </row>
    <row r="594" spans="1:1" x14ac:dyDescent="0.2">
      <c r="A594" s="89" t="s">
        <v>831</v>
      </c>
    </row>
    <row r="595" spans="1:1" x14ac:dyDescent="0.2">
      <c r="A595" s="89" t="s">
        <v>835</v>
      </c>
    </row>
    <row r="596" spans="1:1" x14ac:dyDescent="0.2">
      <c r="A596" s="89" t="s">
        <v>836</v>
      </c>
    </row>
    <row r="597" spans="1:1" ht="17.25" customHeight="1" x14ac:dyDescent="0.2">
      <c r="A597" s="88" t="s">
        <v>837</v>
      </c>
    </row>
    <row r="598" spans="1:1" x14ac:dyDescent="0.2">
      <c r="A598" s="89" t="s">
        <v>837</v>
      </c>
    </row>
    <row r="599" spans="1:1" x14ac:dyDescent="0.2">
      <c r="A599" s="89" t="s">
        <v>838</v>
      </c>
    </row>
    <row r="600" spans="1:1" x14ac:dyDescent="0.2">
      <c r="A600" s="89" t="s">
        <v>839</v>
      </c>
    </row>
    <row r="601" spans="1:1" x14ac:dyDescent="0.2">
      <c r="A601" s="89" t="s">
        <v>840</v>
      </c>
    </row>
    <row r="602" spans="1:1" ht="17.25" customHeight="1" x14ac:dyDescent="0.2">
      <c r="A602" s="88" t="s">
        <v>841</v>
      </c>
    </row>
    <row r="603" spans="1:1" x14ac:dyDescent="0.2">
      <c r="A603" s="89" t="s">
        <v>842</v>
      </c>
    </row>
    <row r="604" spans="1:1" x14ac:dyDescent="0.2">
      <c r="A604" s="89" t="s">
        <v>843</v>
      </c>
    </row>
    <row r="605" spans="1:1" x14ac:dyDescent="0.2">
      <c r="A605" s="89" t="s">
        <v>844</v>
      </c>
    </row>
    <row r="606" spans="1:1" x14ac:dyDescent="0.2">
      <c r="A606" s="89" t="s">
        <v>845</v>
      </c>
    </row>
    <row r="607" spans="1:1" x14ac:dyDescent="0.2">
      <c r="A607" s="89" t="s">
        <v>846</v>
      </c>
    </row>
    <row r="608" spans="1:1" x14ac:dyDescent="0.2">
      <c r="A608" s="89" t="s">
        <v>847</v>
      </c>
    </row>
    <row r="609" spans="1:1" x14ac:dyDescent="0.2">
      <c r="A609" s="89" t="s">
        <v>848</v>
      </c>
    </row>
    <row r="610" spans="1:1" x14ac:dyDescent="0.2">
      <c r="A610" s="89" t="s">
        <v>849</v>
      </c>
    </row>
    <row r="611" spans="1:1" x14ac:dyDescent="0.2">
      <c r="A611" s="89" t="s">
        <v>850</v>
      </c>
    </row>
    <row r="612" spans="1:1" x14ac:dyDescent="0.2">
      <c r="A612" s="89" t="s">
        <v>851</v>
      </c>
    </row>
    <row r="613" spans="1:1" x14ac:dyDescent="0.2">
      <c r="A613" s="89" t="s">
        <v>852</v>
      </c>
    </row>
    <row r="614" spans="1:1" x14ac:dyDescent="0.2">
      <c r="A614" s="89" t="s">
        <v>853</v>
      </c>
    </row>
    <row r="615" spans="1:1" x14ac:dyDescent="0.2">
      <c r="A615" s="89" t="s">
        <v>854</v>
      </c>
    </row>
    <row r="616" spans="1:1" x14ac:dyDescent="0.2">
      <c r="A616" s="89" t="s">
        <v>855</v>
      </c>
    </row>
    <row r="617" spans="1:1" x14ac:dyDescent="0.2">
      <c r="A617" s="89" t="s">
        <v>856</v>
      </c>
    </row>
    <row r="618" spans="1:1" x14ac:dyDescent="0.2">
      <c r="A618" s="89" t="s">
        <v>857</v>
      </c>
    </row>
    <row r="619" spans="1:1" x14ac:dyDescent="0.2">
      <c r="A619" s="89" t="s">
        <v>858</v>
      </c>
    </row>
    <row r="620" spans="1:1" x14ac:dyDescent="0.2">
      <c r="A620" s="89" t="s">
        <v>859</v>
      </c>
    </row>
    <row r="621" spans="1:1" x14ac:dyDescent="0.2">
      <c r="A621" s="89" t="s">
        <v>860</v>
      </c>
    </row>
    <row r="622" spans="1:1" ht="17.25" customHeight="1" x14ac:dyDescent="0.2">
      <c r="A622" s="88" t="s">
        <v>861</v>
      </c>
    </row>
    <row r="623" spans="1:1" x14ac:dyDescent="0.2">
      <c r="A623" s="89" t="s">
        <v>862</v>
      </c>
    </row>
    <row r="624" spans="1:1" x14ac:dyDescent="0.2">
      <c r="A624" s="89" t="s">
        <v>863</v>
      </c>
    </row>
    <row r="625" spans="1:1" x14ac:dyDescent="0.2">
      <c r="A625" s="89" t="s">
        <v>864</v>
      </c>
    </row>
    <row r="626" spans="1:1" x14ac:dyDescent="0.2">
      <c r="A626" s="89" t="s">
        <v>865</v>
      </c>
    </row>
    <row r="627" spans="1:1" x14ac:dyDescent="0.2">
      <c r="A627" s="89" t="s">
        <v>866</v>
      </c>
    </row>
    <row r="628" spans="1:1" x14ac:dyDescent="0.2">
      <c r="A628" s="89" t="s">
        <v>867</v>
      </c>
    </row>
    <row r="629" spans="1:1" x14ac:dyDescent="0.2">
      <c r="A629" s="89" t="s">
        <v>868</v>
      </c>
    </row>
    <row r="630" spans="1:1" x14ac:dyDescent="0.2">
      <c r="A630" s="89" t="s">
        <v>869</v>
      </c>
    </row>
    <row r="631" spans="1:1" x14ac:dyDescent="0.2">
      <c r="A631" s="89" t="s">
        <v>870</v>
      </c>
    </row>
    <row r="632" spans="1:1" x14ac:dyDescent="0.2">
      <c r="A632" s="89" t="s">
        <v>871</v>
      </c>
    </row>
    <row r="633" spans="1:1" x14ac:dyDescent="0.2">
      <c r="A633" s="89" t="s">
        <v>872</v>
      </c>
    </row>
    <row r="634" spans="1:1" x14ac:dyDescent="0.2">
      <c r="A634" s="89" t="s">
        <v>873</v>
      </c>
    </row>
    <row r="635" spans="1:1" x14ac:dyDescent="0.2">
      <c r="A635" s="89" t="s">
        <v>874</v>
      </c>
    </row>
    <row r="636" spans="1:1" x14ac:dyDescent="0.2">
      <c r="A636" s="89" t="s">
        <v>875</v>
      </c>
    </row>
    <row r="637" spans="1:1" x14ac:dyDescent="0.2">
      <c r="A637" s="89" t="s">
        <v>876</v>
      </c>
    </row>
    <row r="638" spans="1:1" x14ac:dyDescent="0.2">
      <c r="A638" s="89" t="s">
        <v>877</v>
      </c>
    </row>
    <row r="639" spans="1:1" x14ac:dyDescent="0.2">
      <c r="A639" s="89" t="s">
        <v>878</v>
      </c>
    </row>
    <row r="640" spans="1:1" x14ac:dyDescent="0.2">
      <c r="A640" s="89" t="s">
        <v>879</v>
      </c>
    </row>
    <row r="641" spans="1:1" x14ac:dyDescent="0.2">
      <c r="A641" s="89" t="s">
        <v>880</v>
      </c>
    </row>
    <row r="642" spans="1:1" x14ac:dyDescent="0.2">
      <c r="A642" s="89"/>
    </row>
    <row r="643" spans="1:1" x14ac:dyDescent="0.2">
      <c r="A643" s="89"/>
    </row>
    <row r="644" spans="1:1" x14ac:dyDescent="0.2">
      <c r="A644" s="89"/>
    </row>
    <row r="645" spans="1:1" x14ac:dyDescent="0.2">
      <c r="A645" s="89"/>
    </row>
    <row r="646" spans="1:1" x14ac:dyDescent="0.2">
      <c r="A646" s="89"/>
    </row>
    <row r="647" spans="1:1" x14ac:dyDescent="0.2">
      <c r="A647" s="89"/>
    </row>
    <row r="648" spans="1:1" x14ac:dyDescent="0.2">
      <c r="A648" s="89"/>
    </row>
    <row r="649" spans="1:1" x14ac:dyDescent="0.2">
      <c r="A649" s="89"/>
    </row>
    <row r="650" spans="1:1" x14ac:dyDescent="0.2">
      <c r="A650" s="89"/>
    </row>
    <row r="651" spans="1:1" x14ac:dyDescent="0.2">
      <c r="A651" s="89"/>
    </row>
    <row r="652" spans="1:1" x14ac:dyDescent="0.2">
      <c r="A652" s="89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árok9">
    <tabColor rgb="FFFFC000"/>
  </sheetPr>
  <dimension ref="A1:K149"/>
  <sheetViews>
    <sheetView topLeftCell="A49" workbookViewId="0">
      <selection activeCell="D71" sqref="D71"/>
    </sheetView>
  </sheetViews>
  <sheetFormatPr defaultColWidth="9.140625" defaultRowHeight="15" x14ac:dyDescent="0.25"/>
  <cols>
    <col min="1" max="1" width="35.28515625" style="52" customWidth="1"/>
    <col min="2" max="2" width="45.5703125" style="52" customWidth="1"/>
    <col min="3" max="6" width="29.85546875" style="52" customWidth="1"/>
    <col min="7" max="7" width="27.5703125" style="52" customWidth="1"/>
    <col min="8" max="8" width="37.85546875" style="52" customWidth="1"/>
    <col min="9" max="9" width="49.42578125" style="52" customWidth="1"/>
    <col min="10" max="18" width="37.85546875" style="52" customWidth="1"/>
    <col min="19" max="16384" width="9.140625" style="52"/>
  </cols>
  <sheetData>
    <row r="1" spans="1:11" ht="15.75" thickBot="1" x14ac:dyDescent="0.3">
      <c r="D1" s="52" t="str">
        <f>IF('Základné údaje'!G8="","",IF('Základné údaje'!G8=Ciselniky!A18,Ciselniky!E2,Ciselniky!D2))</f>
        <v>PodnikPB</v>
      </c>
    </row>
    <row r="2" spans="1:11" x14ac:dyDescent="0.25">
      <c r="A2" s="261" t="s">
        <v>881</v>
      </c>
      <c r="B2" s="124"/>
      <c r="D2" s="261" t="s">
        <v>882</v>
      </c>
      <c r="E2" s="262" t="s">
        <v>883</v>
      </c>
    </row>
    <row r="3" spans="1:11" x14ac:dyDescent="0.25">
      <c r="A3" s="263" t="s">
        <v>884</v>
      </c>
      <c r="B3" s="264" t="s">
        <v>885</v>
      </c>
      <c r="C3" s="258" t="s">
        <v>886</v>
      </c>
      <c r="D3" s="125" t="s">
        <v>887</v>
      </c>
      <c r="E3" s="128" t="s">
        <v>884</v>
      </c>
      <c r="G3" s="73" t="s">
        <v>888</v>
      </c>
      <c r="I3" s="258" t="s">
        <v>889</v>
      </c>
      <c r="J3" s="258" t="s">
        <v>890</v>
      </c>
    </row>
    <row r="4" spans="1:11" x14ac:dyDescent="0.25">
      <c r="A4" s="125" t="s">
        <v>887</v>
      </c>
      <c r="B4" s="264" t="s">
        <v>891</v>
      </c>
      <c r="C4" s="64" t="s">
        <v>892</v>
      </c>
      <c r="D4" s="125" t="s">
        <v>893</v>
      </c>
      <c r="E4" s="128"/>
      <c r="G4" s="73" t="s">
        <v>894</v>
      </c>
      <c r="I4" s="265" t="s">
        <v>895</v>
      </c>
      <c r="J4" s="84"/>
    </row>
    <row r="5" spans="1:11" x14ac:dyDescent="0.25">
      <c r="A5" s="125" t="s">
        <v>893</v>
      </c>
      <c r="B5" s="264" t="s">
        <v>896</v>
      </c>
      <c r="C5" s="64" t="s">
        <v>897</v>
      </c>
      <c r="D5" s="125" t="s">
        <v>898</v>
      </c>
      <c r="E5" s="129"/>
      <c r="I5" s="83" t="s">
        <v>899</v>
      </c>
      <c r="J5" s="84">
        <v>38</v>
      </c>
    </row>
    <row r="6" spans="1:11" ht="15.75" thickBot="1" x14ac:dyDescent="0.3">
      <c r="A6" s="126" t="s">
        <v>898</v>
      </c>
      <c r="B6" s="266" t="s">
        <v>900</v>
      </c>
      <c r="D6" s="130"/>
      <c r="E6" s="127"/>
      <c r="I6" s="83" t="s">
        <v>901</v>
      </c>
      <c r="J6" s="84">
        <v>32</v>
      </c>
    </row>
    <row r="7" spans="1:11" x14ac:dyDescent="0.25">
      <c r="A7" s="64" t="s">
        <v>902</v>
      </c>
      <c r="B7" s="258" t="s">
        <v>891</v>
      </c>
      <c r="I7" s="83" t="s">
        <v>903</v>
      </c>
      <c r="J7" s="84">
        <v>23</v>
      </c>
    </row>
    <row r="8" spans="1:11" x14ac:dyDescent="0.25">
      <c r="A8" s="64" t="s">
        <v>904</v>
      </c>
      <c r="B8" s="258" t="s">
        <v>896</v>
      </c>
      <c r="I8" s="265" t="s">
        <v>905</v>
      </c>
      <c r="J8" s="84">
        <v>27</v>
      </c>
    </row>
    <row r="9" spans="1:11" x14ac:dyDescent="0.25">
      <c r="A9" s="64"/>
      <c r="I9" s="83"/>
      <c r="J9" s="84"/>
    </row>
    <row r="10" spans="1:11" x14ac:dyDescent="0.25">
      <c r="A10" s="72" t="s">
        <v>29</v>
      </c>
      <c r="B10" s="73"/>
      <c r="C10" s="73"/>
      <c r="D10" s="73"/>
      <c r="E10" s="73"/>
      <c r="I10" s="83"/>
      <c r="J10" s="84"/>
    </row>
    <row r="11" spans="1:11" x14ac:dyDescent="0.25">
      <c r="A11" s="73" t="s">
        <v>906</v>
      </c>
      <c r="B11" s="73"/>
      <c r="C11" s="73"/>
      <c r="D11" s="73"/>
      <c r="E11" s="73"/>
      <c r="I11" s="83"/>
      <c r="J11" s="84"/>
    </row>
    <row r="12" spans="1:11" x14ac:dyDescent="0.25">
      <c r="A12" s="73" t="s">
        <v>907</v>
      </c>
      <c r="B12" s="73" t="s">
        <v>907</v>
      </c>
      <c r="C12" s="73"/>
      <c r="D12" s="73"/>
      <c r="E12" s="73"/>
      <c r="F12" s="73" t="s">
        <v>906</v>
      </c>
      <c r="G12" s="73"/>
      <c r="J12" s="83"/>
      <c r="K12" s="84"/>
    </row>
    <row r="13" spans="1:11" x14ac:dyDescent="0.25">
      <c r="A13" s="72"/>
      <c r="B13" s="73"/>
      <c r="C13" s="73"/>
      <c r="D13" s="73"/>
      <c r="E13" s="73"/>
      <c r="F13" s="73" t="s">
        <v>908</v>
      </c>
      <c r="G13" s="73"/>
      <c r="H13" s="73"/>
      <c r="J13" s="83"/>
      <c r="K13" s="84"/>
    </row>
    <row r="14" spans="1:11" x14ac:dyDescent="0.25">
      <c r="A14" s="72" t="s">
        <v>909</v>
      </c>
      <c r="B14" s="73" t="s">
        <v>893</v>
      </c>
      <c r="C14" s="267" t="s">
        <v>910</v>
      </c>
      <c r="D14" s="267" t="s">
        <v>887</v>
      </c>
      <c r="E14" s="268" t="s">
        <v>898</v>
      </c>
      <c r="F14" s="73" t="s">
        <v>893</v>
      </c>
      <c r="G14" s="267" t="s">
        <v>910</v>
      </c>
      <c r="H14" s="267" t="s">
        <v>887</v>
      </c>
      <c r="I14" s="268" t="s">
        <v>898</v>
      </c>
    </row>
    <row r="15" spans="1:11" x14ac:dyDescent="0.25">
      <c r="A15" s="75" t="s">
        <v>911</v>
      </c>
      <c r="B15" s="75">
        <v>0.7</v>
      </c>
      <c r="C15" s="75">
        <v>0</v>
      </c>
      <c r="D15" s="75">
        <v>1</v>
      </c>
      <c r="E15" s="122">
        <v>0.45</v>
      </c>
      <c r="F15" s="75">
        <v>0.8</v>
      </c>
      <c r="G15" s="75">
        <v>0</v>
      </c>
      <c r="H15" s="75">
        <v>1</v>
      </c>
      <c r="I15" s="123">
        <f>E15+0.15</f>
        <v>0.6</v>
      </c>
    </row>
    <row r="16" spans="1:11" x14ac:dyDescent="0.25">
      <c r="A16" s="75" t="s">
        <v>912</v>
      </c>
      <c r="B16" s="75">
        <v>0.6</v>
      </c>
      <c r="C16" s="75">
        <v>0</v>
      </c>
      <c r="D16" s="75">
        <v>1</v>
      </c>
      <c r="E16" s="122">
        <v>0.35</v>
      </c>
      <c r="F16" s="75">
        <v>0.75</v>
      </c>
      <c r="G16" s="75">
        <v>0</v>
      </c>
      <c r="H16" s="75">
        <v>1</v>
      </c>
      <c r="I16" s="123">
        <f>E16+0.15</f>
        <v>0.5</v>
      </c>
    </row>
    <row r="17" spans="1:10" x14ac:dyDescent="0.25">
      <c r="A17" s="75" t="s">
        <v>913</v>
      </c>
      <c r="B17" s="75">
        <v>0.5</v>
      </c>
      <c r="C17" s="75">
        <v>0</v>
      </c>
      <c r="D17" s="75">
        <v>1</v>
      </c>
      <c r="E17" s="122">
        <v>0.25</v>
      </c>
      <c r="F17" s="75">
        <v>0.65</v>
      </c>
      <c r="G17" s="75">
        <v>0</v>
      </c>
      <c r="H17" s="75">
        <v>1</v>
      </c>
      <c r="I17" s="123">
        <f>E17+0.15</f>
        <v>0.4</v>
      </c>
    </row>
    <row r="18" spans="1:10" x14ac:dyDescent="0.25">
      <c r="A18" s="76" t="s">
        <v>914</v>
      </c>
      <c r="B18" s="76">
        <v>0</v>
      </c>
      <c r="C18" s="76">
        <v>1</v>
      </c>
      <c r="D18" s="76">
        <v>0</v>
      </c>
      <c r="E18" s="122">
        <v>0</v>
      </c>
      <c r="F18" s="76">
        <v>0</v>
      </c>
      <c r="G18" s="76">
        <v>1</v>
      </c>
      <c r="H18" s="76">
        <v>0</v>
      </c>
      <c r="I18" s="122">
        <v>0</v>
      </c>
    </row>
    <row r="19" spans="1:10" ht="15.75" thickBot="1" x14ac:dyDescent="0.3">
      <c r="A19" s="73"/>
      <c r="B19" s="73"/>
      <c r="C19" s="73"/>
      <c r="D19" s="73"/>
      <c r="E19" s="73"/>
    </row>
    <row r="20" spans="1:10" x14ac:dyDescent="0.25">
      <c r="C20" s="261" t="s">
        <v>915</v>
      </c>
      <c r="D20" s="262" t="s">
        <v>916</v>
      </c>
    </row>
    <row r="21" spans="1:10" x14ac:dyDescent="0.25">
      <c r="A21" s="52" t="s">
        <v>917</v>
      </c>
      <c r="B21" s="65" t="s">
        <v>918</v>
      </c>
      <c r="C21" s="263" t="s">
        <v>884</v>
      </c>
      <c r="D21" s="264" t="s">
        <v>919</v>
      </c>
    </row>
    <row r="22" spans="1:10" x14ac:dyDescent="0.25">
      <c r="B22" s="66" t="s">
        <v>920</v>
      </c>
      <c r="C22" s="125" t="s">
        <v>887</v>
      </c>
      <c r="D22" s="264" t="s">
        <v>921</v>
      </c>
    </row>
    <row r="23" spans="1:10" x14ac:dyDescent="0.25">
      <c r="B23" s="52" t="s">
        <v>922</v>
      </c>
      <c r="C23" s="125" t="s">
        <v>893</v>
      </c>
      <c r="D23" s="264" t="s">
        <v>923</v>
      </c>
    </row>
    <row r="24" spans="1:10" ht="15.75" thickBot="1" x14ac:dyDescent="0.3">
      <c r="B24" s="52" t="s">
        <v>924</v>
      </c>
      <c r="C24" s="126" t="s">
        <v>898</v>
      </c>
      <c r="D24" s="266" t="s">
        <v>925</v>
      </c>
    </row>
    <row r="25" spans="1:10" x14ac:dyDescent="0.25">
      <c r="B25" s="52" t="s">
        <v>926</v>
      </c>
    </row>
    <row r="28" spans="1:10" x14ac:dyDescent="0.25">
      <c r="A28" s="75" t="s">
        <v>911</v>
      </c>
      <c r="B28" s="75" t="s">
        <v>912</v>
      </c>
      <c r="C28" s="75" t="s">
        <v>913</v>
      </c>
      <c r="D28" s="76" t="s">
        <v>914</v>
      </c>
      <c r="E28" s="258" t="s">
        <v>884</v>
      </c>
      <c r="F28" s="64" t="s">
        <v>887</v>
      </c>
      <c r="G28" s="64" t="s">
        <v>893</v>
      </c>
      <c r="H28" s="64" t="s">
        <v>885</v>
      </c>
      <c r="I28" s="258" t="s">
        <v>891</v>
      </c>
      <c r="J28" s="258" t="s">
        <v>896</v>
      </c>
    </row>
    <row r="29" spans="1:10" x14ac:dyDescent="0.25">
      <c r="A29" s="74" t="str">
        <f>IFERROR(VLOOKUP(A$28,'Základné údaje'!$G8:$I8,3,FALSE),"")</f>
        <v/>
      </c>
      <c r="B29" s="74" t="str">
        <f>IFERROR(VLOOKUP(B$28,'Základné údaje'!$G8:$I8,3,FALSE),"")</f>
        <v/>
      </c>
      <c r="C29" s="74" t="str">
        <f>IFERROR(VLOOKUP(C$28,'Základné údaje'!$G8:$I8,3,FALSE),"")</f>
        <v/>
      </c>
      <c r="D29" s="74" t="str">
        <f>IFERROR(VLOOKUP(D$28,'Základné údaje'!$G8:$I8,3,FALSE),"")</f>
        <v/>
      </c>
      <c r="E29" s="74" t="str">
        <f>IF(H29="",IF(H30="",IF(H31="",IF(H32="",IF(H33="","",H33),H32),H31),H30),H29)</f>
        <v/>
      </c>
      <c r="F29" s="74" t="str">
        <f>IF(I29="",IF(I30="",IF(I31="",IF(I32="",IF(I33="","",I33),I32),I31),I30),I29)</f>
        <v/>
      </c>
      <c r="G29" s="74" t="str">
        <f>IF(J29="",IF(J30="",IF(J31="",IF(J32="",IF(J33="","",J33),J32),J31),J30),J29)</f>
        <v/>
      </c>
      <c r="H29" s="74" t="str">
        <f>IF(D29="","",D29)</f>
        <v/>
      </c>
      <c r="I29" s="74" t="str">
        <f>IF(A29="",IF(B29="",IF(C29="","",C29),B29),A29)</f>
        <v/>
      </c>
      <c r="J29" s="74" t="str">
        <f>IF(A29="",IF(B29="",IF(C29="","",C29),B29),A29)</f>
        <v/>
      </c>
    </row>
    <row r="30" spans="1:10" x14ac:dyDescent="0.25">
      <c r="A30" s="74" t="str">
        <f>IFERROR(VLOOKUP(A$28,'Základné údaje'!$G9:$I9,3,FALSE),"")</f>
        <v/>
      </c>
      <c r="B30" s="74" t="str">
        <f>IFERROR(VLOOKUP(B$28,'Základné údaje'!$G9:$I9,3,FALSE),"")</f>
        <v/>
      </c>
      <c r="C30" s="74" t="str">
        <f>IFERROR(VLOOKUP(C$28,'Základné údaje'!$G9:$I9,3,FALSE),"")</f>
        <v/>
      </c>
      <c r="D30" s="74" t="str">
        <f>IFERROR(VLOOKUP(D$28,'Základné údaje'!$G9:$I9,3,FALSE),"")</f>
        <v/>
      </c>
      <c r="E30" s="74" t="str">
        <f>IF(E29=H30,IF(H31="",IF(H32="",IF(H33="","",H33),H32),H31),IF(H30="",IF(H31="",IF(H32="",IF(H33="","",H33),H32),H31),H30))</f>
        <v/>
      </c>
      <c r="F30" s="74" t="str">
        <f>IF(F29=I30,IF(I31="",IF(I32="",IF(I33="","",I33),I32),I31),IF(I30="",IF(I31="",IF(I32="",IF(I33="","",I33),I32),I31),I30))</f>
        <v/>
      </c>
      <c r="G30" s="74" t="str">
        <f>IF(G29=J30,IF(J31="",IF(J32="",IF(J33="","",J33),J32),J31),IF(J30="",IF(J31="",IF(J32="",IF(J33="","",J33),J32),J31),J30))</f>
        <v/>
      </c>
      <c r="H30" s="74" t="str">
        <f>IF(D30="","",D30)</f>
        <v/>
      </c>
      <c r="I30" s="74" t="str">
        <f>IF(A30="",IF(B30="",IF(C30="","",C30),B30),A30)</f>
        <v/>
      </c>
      <c r="J30" s="74" t="str">
        <f>IF(A30="",IF(B30="",IF(C30="","",C30),B30),A30)</f>
        <v/>
      </c>
    </row>
    <row r="31" spans="1:10" x14ac:dyDescent="0.25">
      <c r="A31" s="74" t="str">
        <f>IFERROR(VLOOKUP(A$28,'Základné údaje'!$G10:$I10,3,FALSE),"")</f>
        <v/>
      </c>
      <c r="B31" s="74" t="str">
        <f>IFERROR(VLOOKUP(B$28,'Základné údaje'!$G10:$I10,3,FALSE),"")</f>
        <v/>
      </c>
      <c r="C31" s="74" t="str">
        <f>IFERROR(VLOOKUP(C$28,'Základné údaje'!$G10:$I10,3,FALSE),"")</f>
        <v/>
      </c>
      <c r="D31" s="74" t="str">
        <f>IFERROR(VLOOKUP(D$28,'Základné údaje'!$G10:$I10,3,FALSE),"")</f>
        <v/>
      </c>
      <c r="E31" s="74" t="str">
        <f>IF(IF(E29=H31,IF(H32="",IF(H33="","",H33),H32),IF(E30=H31,IF(H32="",IF(H33="","",H33),H32),IF(H31="",IF(H32="",IF(H33="","",H33),H32),H31)))=E30,IF(H32=E30,H33,""),IF(E29=H31,IF(H32="",IF(H33="","",H33),H32),IF(E30=H31,IF(H32="",IF(H33="","",H33),H32),IF(H31="",IF(H32="",IF(H33="","",H33),H32),H31))))</f>
        <v/>
      </c>
      <c r="F31" s="74" t="str">
        <f>IF(IF(F29=I31,IF(I32="",IF(I33="","",I33),I32),IF(F30=I31,IF(I32="",IF(I33="","",I33),I32),IF(I31="",IF(I32="",IF(I33="","",I33),I32),I31)))=F30,IF(I32=F30,I33,""),IF(F29=I31,IF(I32="",IF(I33="","",I33),I32),IF(F30=I31,IF(I32="",IF(I33="","",I33),I32),IF(I31="",IF(I32="",IF(I33="","",I33),I32),I31))))</f>
        <v/>
      </c>
      <c r="G31" s="74" t="str">
        <f>IF(IF(G29=J31,IF(J32="",IF(J33="","",J33),J32),IF(G30=J31,IF(J32="",IF(J33="","",J33),J32),IF(J31="",IF(J32="",IF(J33="","",J33),J32),J31)))=G30,IF(J32=G30,J33,""),IF(G29=J31,IF(J32="",IF(J33="","",J33),J32),IF(G30=J31,IF(J32="",IF(J33="","",J33),J32),IF(J31="",IF(J32="",IF(J33="","",J33),J32),J31))))</f>
        <v/>
      </c>
      <c r="H31" s="74" t="str">
        <f>IF(D31="","",D31)</f>
        <v/>
      </c>
      <c r="I31" s="74" t="str">
        <f>IF(A31="",IF(B31="",IF(C31="","",C31),B31),A31)</f>
        <v/>
      </c>
      <c r="J31" s="74" t="str">
        <f>IF(A31="",IF(B31="",IF(C31="","",C31),B31),A31)</f>
        <v/>
      </c>
    </row>
    <row r="32" spans="1:10" x14ac:dyDescent="0.25">
      <c r="A32" s="74" t="str">
        <f>IFERROR(VLOOKUP(A$28,'Základné údaje'!$G11:$I11,3,FALSE),"")</f>
        <v/>
      </c>
      <c r="B32" s="74" t="str">
        <f>IFERROR(VLOOKUP(B$28,'Základné údaje'!$G11:$I11,3,FALSE),"")</f>
        <v/>
      </c>
      <c r="C32" s="74" t="str">
        <f>IFERROR(VLOOKUP(C$28,'Základné údaje'!$G11:$I11,3,FALSE),"")</f>
        <v/>
      </c>
      <c r="D32" s="74" t="str">
        <f>IFERROR(VLOOKUP(D$28,'Základné údaje'!$G11:$I11,3,FALSE),"")</f>
        <v/>
      </c>
      <c r="E32" s="74" t="str">
        <f>IF(IF(E29=H32,IF(H33="","",H33),IF(E30=H32,IF(H33="","",H33),IF(E31=H32,IF(H33="","",H33),IF(H32="",IF(H33="","",H33),H32))))=E31,"",IF(IF(E29=H32,IF(H33="","",H33),IF(E30=H32,IF(H33="","",H33),IF(E31=H32,IF(H33="","",H33),IF(H32="",IF(H33="","",H33),H32))))=E30,"",IF(IF(E29=H32,IF(H33="","",H33),IF(E30=H32,IF(H33="","",H33),IF(E31=H32,IF(H33="","",H33),IF(H32="",IF(H33="","",H33),H32))))=E29,"",IF(E29=H32,IF(H33="","",H33),IF(E30=H32,IF(H33="","",H33),IF(E31=H32,IF(H33="","",H33),IF(H32="",IF(H33="","",H33),H32)))))))</f>
        <v/>
      </c>
      <c r="F32" s="74" t="str">
        <f>IF(IF(F29=I32,IF(I33="","",I33),IF(F30=I32,IF(I33="","",I33),IF(F31=I32,IF(I33="","",I33),IF(I32="",IF(I33="","",I33),I32))))=F31,"",IF(IF(F29=I32,IF(I33="","",I33),IF(F30=I32,IF(I33="","",I33),IF(F31=I32,IF(I33="","",I33),IF(I32="",IF(I33="","",I33),I32))))=F30,"",IF(IF(F29=I32,IF(I33="","",I33),IF(F30=I32,IF(I33="","",I33),IF(F31=I32,IF(I33="","",I33),IF(I32="",IF(I33="","",I33),I32))))=F29,"",IF(F29=I32,IF(I33="","",I33),IF(F30=I32,IF(I33="","",I33),IF(F31=I32,IF(I33="","",I33),IF(I32="",IF(I33="","",I33),I32)))))))</f>
        <v/>
      </c>
      <c r="G32" s="74" t="str">
        <f>IF(IF(G29=J32,IF(J33="","",J33),IF(G30=J32,IF(J33="","",J33),IF(G31=J32,IF(J33="","",J33),IF(J32="",IF(J33="","",J33),J32))))=G31,"",IF(IF(G29=J32,IF(J33="","",J33),IF(G30=J32,IF(J33="","",J33),IF(G31=J32,IF(J33="","",J33),IF(J32="",IF(J33="","",J33),J32))))=G30,"",IF(IF(G29=J32,IF(J33="","",J33),IF(G30=J32,IF(J33="","",J33),IF(G31=J32,IF(J33="","",J33),IF(J32="",IF(J33="","",J33),J32))))=G29,"",IF(G29=J32,IF(J33="","",J33),IF(G30=J32,IF(J33="","",J33),IF(G31=J32,IF(J33="","",J33),IF(J32="",IF(J33="","",J33),J32)))))))</f>
        <v/>
      </c>
      <c r="H32" s="74" t="str">
        <f>IF(D32="","",D32)</f>
        <v/>
      </c>
      <c r="I32" s="74" t="str">
        <f>IF(A32="",IF(B32="",IF(C32="","",C32),B32),A32)</f>
        <v/>
      </c>
      <c r="J32" s="74" t="str">
        <f>IF(A32="",IF(B32="",IF(C32="","",C32),B32),A32)</f>
        <v/>
      </c>
    </row>
    <row r="33" spans="1:10" x14ac:dyDescent="0.25">
      <c r="A33" s="74" t="str">
        <f>IFERROR(VLOOKUP(A$28,'Základné údaje'!$G12:$I12,3,FALSE),"")</f>
        <v/>
      </c>
      <c r="B33" s="74" t="str">
        <f>IFERROR(VLOOKUP(B$28,'Základné údaje'!$G12:$I12,3,FALSE),"")</f>
        <v/>
      </c>
      <c r="C33" s="74" t="str">
        <f>IFERROR(VLOOKUP(C$28,'Základné údaje'!$G12:$I12,3,FALSE),"")</f>
        <v/>
      </c>
      <c r="D33" s="74" t="str">
        <f>IFERROR(VLOOKUP(D$28,'Základné údaje'!$G12:$I12,3,FALSE),"")</f>
        <v/>
      </c>
      <c r="E33" s="74" t="str">
        <f>IF(E32=H33,"",IF(E31=H33,"",IF(E30=H33,"",IF(E29=H33,"",H33))))</f>
        <v/>
      </c>
      <c r="F33" s="74" t="str">
        <f t="shared" ref="F33" si="0">IF(F32=I33,"",IF(F31=I33,"",IF(F30=I33,"",IF(F29=I33,"",I33))))</f>
        <v/>
      </c>
      <c r="G33" s="74" t="str">
        <f>IF(G32=J33,"",IF(G31=J33,"",IF(G30=J33,"",IF(G29=J33,"",J33))))</f>
        <v/>
      </c>
      <c r="H33" s="74" t="str">
        <f>IF(D33="","",D33)</f>
        <v/>
      </c>
      <c r="I33" s="74" t="str">
        <f>IF(A33="",IF(B33="",IF(C33="","",C33),B33),A33)</f>
        <v/>
      </c>
      <c r="J33" s="74" t="str">
        <f>IF(A33="",IF(B33="",IF(C33="","",C33),B33),A33)</f>
        <v/>
      </c>
    </row>
    <row r="37" spans="1:10" x14ac:dyDescent="0.25">
      <c r="A37" s="14" t="s">
        <v>927</v>
      </c>
      <c r="B37" s="67"/>
      <c r="D37" s="52" t="str">
        <f>IF('Údaje o projekte'!F21="","",IF('Údaje o projekte'!F21="nepodnik",Ciselniky!E38,Ciselniky!D38))</f>
        <v/>
      </c>
    </row>
    <row r="38" spans="1:10" x14ac:dyDescent="0.25">
      <c r="A38" s="19" t="str">
        <f>IF('Priradenie pracov. balíkov'!B3="","",CONCATENATE('Priradenie pracov. balíkov'!B3," / ",'Priradenie pracov. balíkov'!C3))</f>
        <v/>
      </c>
      <c r="B38" s="74"/>
      <c r="D38" s="101" t="s">
        <v>928</v>
      </c>
      <c r="E38" s="101" t="s">
        <v>914</v>
      </c>
      <c r="G38" s="101" t="s">
        <v>928</v>
      </c>
      <c r="H38" s="101" t="s">
        <v>914</v>
      </c>
    </row>
    <row r="39" spans="1:10" x14ac:dyDescent="0.25">
      <c r="A39" s="19" t="str">
        <f>IF('Priradenie pracov. balíkov'!B4="","",CONCATENATE('Priradenie pracov. balíkov'!B4))</f>
        <v/>
      </c>
      <c r="B39" s="74" t="str">
        <f>'Priradenie pracov. balíkov'!B4</f>
        <v/>
      </c>
      <c r="D39" s="102" t="s">
        <v>929</v>
      </c>
      <c r="E39" s="102" t="s">
        <v>929</v>
      </c>
      <c r="H39" s="258" t="s">
        <v>930</v>
      </c>
    </row>
    <row r="40" spans="1:10" x14ac:dyDescent="0.25">
      <c r="A40" s="19" t="str">
        <f>IF('Priradenie pracov. balíkov'!B5="","",CONCATENATE('Priradenie pracov. balíkov'!B5))</f>
        <v/>
      </c>
      <c r="B40" s="74" t="str">
        <f>'Priradenie pracov. balíkov'!B5</f>
        <v/>
      </c>
      <c r="D40" s="102" t="s">
        <v>931</v>
      </c>
      <c r="E40" s="102" t="s">
        <v>931</v>
      </c>
      <c r="G40" s="269" t="s">
        <v>932</v>
      </c>
      <c r="H40" s="269" t="s">
        <v>933</v>
      </c>
      <c r="I40" s="269" t="s">
        <v>934</v>
      </c>
    </row>
    <row r="41" spans="1:10" x14ac:dyDescent="0.25">
      <c r="A41" s="19" t="str">
        <f>IF('Priradenie pracov. balíkov'!B6="","",CONCATENATE('Priradenie pracov. balíkov'!B6))</f>
        <v/>
      </c>
      <c r="B41" s="74" t="str">
        <f>'Priradenie pracov. balíkov'!B6</f>
        <v/>
      </c>
      <c r="D41" s="102" t="s">
        <v>935</v>
      </c>
      <c r="E41" s="102"/>
      <c r="G41" s="258"/>
      <c r="H41" s="269"/>
      <c r="I41" s="269"/>
    </row>
    <row r="42" spans="1:10" x14ac:dyDescent="0.25">
      <c r="A42" s="19" t="str">
        <f>IF('Priradenie pracov. balíkov'!B7="","",CONCATENATE('Priradenie pracov. balíkov'!B7))</f>
        <v/>
      </c>
      <c r="B42" s="74" t="str">
        <f>'Priradenie pracov. balíkov'!B7</f>
        <v/>
      </c>
      <c r="G42" s="258" t="s">
        <v>930</v>
      </c>
      <c r="H42" s="258"/>
      <c r="I42" s="258"/>
    </row>
    <row r="43" spans="1:10" ht="15.75" thickBot="1" x14ac:dyDescent="0.3">
      <c r="A43" s="19" t="str">
        <f>IF('Priradenie pracov. balíkov'!B8="","",CONCATENATE('Priradenie pracov. balíkov'!B8))</f>
        <v/>
      </c>
      <c r="B43" s="74" t="str">
        <f>'Priradenie pracov. balíkov'!B8</f>
        <v/>
      </c>
      <c r="G43" s="74">
        <v>0</v>
      </c>
      <c r="H43" s="74">
        <v>2</v>
      </c>
      <c r="I43" s="74">
        <f>H43*12</f>
        <v>24</v>
      </c>
    </row>
    <row r="44" spans="1:10" ht="39" thickBot="1" x14ac:dyDescent="0.3">
      <c r="A44" s="19" t="str">
        <f>IF('Priradenie pracov. balíkov'!B9="","",CONCATENATE('Priradenie pracov. balíkov'!B9))</f>
        <v/>
      </c>
      <c r="B44" s="74" t="str">
        <f>'Priradenie pracov. balíkov'!B9</f>
        <v/>
      </c>
      <c r="D44" s="79" t="s">
        <v>936</v>
      </c>
      <c r="E44" s="79" t="s">
        <v>937</v>
      </c>
      <c r="G44" s="74">
        <v>1</v>
      </c>
      <c r="H44" s="74">
        <v>4</v>
      </c>
      <c r="I44" s="74">
        <f t="shared" ref="I44:I48" si="1">H44*12</f>
        <v>48</v>
      </c>
    </row>
    <row r="45" spans="1:10" ht="51" x14ac:dyDescent="0.25">
      <c r="A45" s="19" t="str">
        <f>IF('Priradenie pracov. balíkov'!B10="","",CONCATENATE('Priradenie pracov. balíkov'!B10))</f>
        <v/>
      </c>
      <c r="B45" s="74" t="str">
        <f>'Priradenie pracov. balíkov'!B10</f>
        <v/>
      </c>
      <c r="D45" s="79" t="s">
        <v>938</v>
      </c>
      <c r="E45" s="79" t="s">
        <v>939</v>
      </c>
      <c r="G45" s="74">
        <v>2</v>
      </c>
      <c r="H45" s="74">
        <v>6</v>
      </c>
      <c r="I45" s="74">
        <f t="shared" si="1"/>
        <v>72</v>
      </c>
    </row>
    <row r="46" spans="1:10" x14ac:dyDescent="0.25">
      <c r="A46" s="19" t="str">
        <f>IF('Priradenie pracov. balíkov'!B11="","",CONCATENATE('Priradenie pracov. balíkov'!B11))</f>
        <v/>
      </c>
      <c r="B46" s="74" t="str">
        <f>'Priradenie pracov. balíkov'!B11</f>
        <v/>
      </c>
      <c r="G46" s="74">
        <v>3</v>
      </c>
      <c r="H46" s="74">
        <v>8</v>
      </c>
      <c r="I46" s="74">
        <f t="shared" si="1"/>
        <v>96</v>
      </c>
    </row>
    <row r="47" spans="1:10" x14ac:dyDescent="0.25">
      <c r="A47" s="19" t="str">
        <f>IF('Priradenie pracov. balíkov'!B12="","",CONCATENATE('Priradenie pracov. balíkov'!B12))</f>
        <v/>
      </c>
      <c r="B47" s="74" t="str">
        <f>'Priradenie pracov. balíkov'!B12</f>
        <v/>
      </c>
      <c r="G47" s="74">
        <v>4</v>
      </c>
      <c r="H47" s="74">
        <v>12</v>
      </c>
      <c r="I47" s="74">
        <f t="shared" si="1"/>
        <v>144</v>
      </c>
    </row>
    <row r="48" spans="1:10" x14ac:dyDescent="0.25">
      <c r="A48" s="19" t="str">
        <f>IF('Priradenie pracov. balíkov'!B13="","",CONCATENATE('Priradenie pracov. balíkov'!B13))</f>
        <v/>
      </c>
      <c r="B48" s="74" t="str">
        <f>'Priradenie pracov. balíkov'!B13</f>
        <v/>
      </c>
      <c r="G48" s="74">
        <v>5</v>
      </c>
      <c r="H48" s="74">
        <v>20</v>
      </c>
      <c r="I48" s="74">
        <f t="shared" si="1"/>
        <v>240</v>
      </c>
    </row>
    <row r="49" spans="1:9" x14ac:dyDescent="0.25">
      <c r="A49" s="19" t="str">
        <f>IF('Priradenie pracov. balíkov'!B14="","",CONCATENATE('Priradenie pracov. balíkov'!B14))</f>
        <v/>
      </c>
      <c r="B49" s="74" t="str">
        <f>'Priradenie pracov. balíkov'!B14</f>
        <v/>
      </c>
      <c r="D49" s="108" t="s">
        <v>940</v>
      </c>
    </row>
    <row r="50" spans="1:9" x14ac:dyDescent="0.25">
      <c r="A50" s="19" t="str">
        <f>IF('Priradenie pracov. balíkov'!B15="","",CONCATENATE('Priradenie pracov. balíkov'!B15))</f>
        <v/>
      </c>
      <c r="B50" s="74" t="str">
        <f>'Priradenie pracov. balíkov'!B15</f>
        <v/>
      </c>
      <c r="D50" s="108" t="s">
        <v>941</v>
      </c>
    </row>
    <row r="51" spans="1:9" x14ac:dyDescent="0.25">
      <c r="A51" s="19" t="str">
        <f>IF('Priradenie pracov. balíkov'!B16="","",CONCATENATE('Priradenie pracov. balíkov'!B16))</f>
        <v/>
      </c>
      <c r="B51" s="74" t="str">
        <f>'Priradenie pracov. balíkov'!B16</f>
        <v/>
      </c>
      <c r="D51" s="108" t="s">
        <v>942</v>
      </c>
    </row>
    <row r="52" spans="1:9" x14ac:dyDescent="0.25">
      <c r="A52" s="19" t="str">
        <f>IF('Priradenie pracov. balíkov'!B17="","",CONCATENATE('Priradenie pracov. balíkov'!B17))</f>
        <v/>
      </c>
      <c r="B52" s="74" t="str">
        <f>'Priradenie pracov. balíkov'!B17</f>
        <v/>
      </c>
      <c r="D52" s="108" t="s">
        <v>943</v>
      </c>
    </row>
    <row r="53" spans="1:9" x14ac:dyDescent="0.25">
      <c r="A53" s="19" t="str">
        <f>IF('Priradenie pracov. balíkov'!B18="","",CONCATENATE('Priradenie pracov. balíkov'!B18))</f>
        <v/>
      </c>
      <c r="B53" s="74" t="str">
        <f>'Priradenie pracov. balíkov'!B18</f>
        <v/>
      </c>
      <c r="D53" s="108" t="s">
        <v>944</v>
      </c>
    </row>
    <row r="54" spans="1:9" x14ac:dyDescent="0.25">
      <c r="A54" s="19" t="str">
        <f>IF('Priradenie pracov. balíkov'!B19="","",CONCATENATE('Priradenie pracov. balíkov'!B19))</f>
        <v/>
      </c>
      <c r="B54" s="74" t="str">
        <f>'Priradenie pracov. balíkov'!B19</f>
        <v/>
      </c>
      <c r="D54" s="108" t="s">
        <v>945</v>
      </c>
    </row>
    <row r="55" spans="1:9" x14ac:dyDescent="0.25">
      <c r="A55" s="19" t="str">
        <f>IF('Priradenie pracov. balíkov'!B20="","",CONCATENATE('Priradenie pracov. balíkov'!B20))</f>
        <v/>
      </c>
      <c r="B55" s="74" t="str">
        <f>'Priradenie pracov. balíkov'!B20</f>
        <v/>
      </c>
      <c r="D55" s="108" t="s">
        <v>946</v>
      </c>
    </row>
    <row r="56" spans="1:9" x14ac:dyDescent="0.25">
      <c r="A56" s="19" t="str">
        <f>IF('Priradenie pracov. balíkov'!B21="","",CONCATENATE('Priradenie pracov. balíkov'!B21))</f>
        <v/>
      </c>
      <c r="B56" s="74" t="str">
        <f>'Priradenie pracov. balíkov'!B21</f>
        <v/>
      </c>
      <c r="D56" s="108" t="s">
        <v>947</v>
      </c>
    </row>
    <row r="57" spans="1:9" x14ac:dyDescent="0.25">
      <c r="A57" s="19" t="str">
        <f>IF('Priradenie pracov. balíkov'!B22="","",CONCATENATE('Priradenie pracov. balíkov'!B22))</f>
        <v/>
      </c>
      <c r="B57" s="74" t="str">
        <f>'Priradenie pracov. balíkov'!B22</f>
        <v/>
      </c>
      <c r="D57" s="108" t="s">
        <v>948</v>
      </c>
    </row>
    <row r="58" spans="1:9" x14ac:dyDescent="0.25">
      <c r="A58" s="19" t="str">
        <f>IF('Priradenie pracov. balíkov'!B23="","",CONCATENATE('Priradenie pracov. balíkov'!B23))</f>
        <v/>
      </c>
      <c r="B58" s="74" t="str">
        <f>'Priradenie pracov. balíkov'!B23</f>
        <v/>
      </c>
      <c r="D58" s="108" t="s">
        <v>949</v>
      </c>
    </row>
    <row r="59" spans="1:9" x14ac:dyDescent="0.25">
      <c r="A59" s="19" t="str">
        <f>IF('Priradenie pracov. balíkov'!B24="","",CONCATENATE('Priradenie pracov. balíkov'!B24))</f>
        <v/>
      </c>
      <c r="B59" s="74" t="str">
        <f>'Priradenie pracov. balíkov'!B24</f>
        <v/>
      </c>
    </row>
    <row r="60" spans="1:9" x14ac:dyDescent="0.25">
      <c r="A60" s="19" t="str">
        <f>IF('Priradenie pracov. balíkov'!B25="","",CONCATENATE('Priradenie pracov. balíkov'!B25))</f>
        <v/>
      </c>
      <c r="B60" s="74" t="str">
        <f>'Priradenie pracov. balíkov'!B25</f>
        <v/>
      </c>
    </row>
    <row r="61" spans="1:9" ht="15.75" thickBot="1" x14ac:dyDescent="0.3">
      <c r="A61" s="19" t="str">
        <f>IF('Priradenie pracov. balíkov'!B26="","",CONCATENATE('Priradenie pracov. balíkov'!B26))</f>
        <v/>
      </c>
      <c r="B61" s="74" t="str">
        <f>'Priradenie pracov. balíkov'!B26</f>
        <v/>
      </c>
    </row>
    <row r="62" spans="1:9" x14ac:dyDescent="0.25">
      <c r="A62" s="19" t="str">
        <f>IF('Priradenie pracov. balíkov'!B27="","",CONCATENATE('Priradenie pracov. balíkov'!B27))</f>
        <v/>
      </c>
      <c r="B62" s="74" t="str">
        <f>'Priradenie pracov. balíkov'!B27</f>
        <v/>
      </c>
      <c r="D62" s="121" t="s">
        <v>45</v>
      </c>
      <c r="E62" s="119"/>
      <c r="F62" s="120" t="s">
        <v>49</v>
      </c>
      <c r="G62" s="258" t="s">
        <v>53</v>
      </c>
      <c r="H62" s="133" t="s">
        <v>950</v>
      </c>
      <c r="I62" s="133" t="s">
        <v>951</v>
      </c>
    </row>
    <row r="63" spans="1:9" x14ac:dyDescent="0.25">
      <c r="A63" s="19" t="str">
        <f>IF('Priradenie pracov. balíkov'!B28="","",CONCATENATE('Priradenie pracov. balíkov'!B28))</f>
        <v/>
      </c>
      <c r="B63" s="74" t="str">
        <f>'Priradenie pracov. balíkov'!B28</f>
        <v/>
      </c>
      <c r="D63" s="258" t="s">
        <v>952</v>
      </c>
      <c r="E63" s="258"/>
      <c r="F63" s="258" t="s">
        <v>953</v>
      </c>
      <c r="G63" s="258" t="s">
        <v>954</v>
      </c>
      <c r="H63" s="134" t="s">
        <v>955</v>
      </c>
      <c r="I63" s="134" t="s">
        <v>956</v>
      </c>
    </row>
    <row r="64" spans="1:9" x14ac:dyDescent="0.25">
      <c r="A64" s="19" t="str">
        <f>IF('Priradenie pracov. balíkov'!B29="","",CONCATENATE('Priradenie pracov. balíkov'!B29))</f>
        <v/>
      </c>
      <c r="B64" s="74" t="str">
        <f>'Priradenie pracov. balíkov'!B29</f>
        <v/>
      </c>
      <c r="D64" s="258" t="s">
        <v>957</v>
      </c>
      <c r="E64" s="258"/>
      <c r="F64" s="258" t="s">
        <v>958</v>
      </c>
      <c r="G64" s="258" t="s">
        <v>959</v>
      </c>
      <c r="H64" s="134" t="s">
        <v>960</v>
      </c>
      <c r="I64" s="134" t="s">
        <v>961</v>
      </c>
    </row>
    <row r="65" spans="1:9" x14ac:dyDescent="0.25">
      <c r="A65" s="19" t="str">
        <f>IF('Priradenie pracov. balíkov'!B30="","",CONCATENATE('Priradenie pracov. balíkov'!B30))</f>
        <v/>
      </c>
      <c r="B65" s="74" t="str">
        <f>'Priradenie pracov. balíkov'!B30</f>
        <v/>
      </c>
      <c r="D65" s="258" t="s">
        <v>962</v>
      </c>
      <c r="H65" s="134" t="s">
        <v>963</v>
      </c>
      <c r="I65" s="134"/>
    </row>
    <row r="66" spans="1:9" x14ac:dyDescent="0.25">
      <c r="A66" s="19" t="str">
        <f>IF('Priradenie pracov. balíkov'!B31="","",CONCATENATE('Priradenie pracov. balíkov'!B31))</f>
        <v/>
      </c>
      <c r="B66" s="74" t="str">
        <f>'Priradenie pracov. balíkov'!B31</f>
        <v/>
      </c>
      <c r="D66" s="258" t="s">
        <v>964</v>
      </c>
      <c r="H66" s="134" t="s">
        <v>965</v>
      </c>
      <c r="I66" s="134"/>
    </row>
    <row r="67" spans="1:9" x14ac:dyDescent="0.25">
      <c r="A67" s="19" t="str">
        <f>IF('Priradenie pracov. balíkov'!B32="","",CONCATENATE('Priradenie pracov. balíkov'!B32))</f>
        <v/>
      </c>
      <c r="B67" s="74" t="str">
        <f>'Priradenie pracov. balíkov'!B32</f>
        <v/>
      </c>
      <c r="D67" s="258" t="s">
        <v>966</v>
      </c>
      <c r="H67" s="134" t="s">
        <v>967</v>
      </c>
      <c r="I67" s="134"/>
    </row>
    <row r="68" spans="1:9" x14ac:dyDescent="0.25">
      <c r="A68" s="19" t="str">
        <f>IF('Priradenie pracov. balíkov'!B33="","",CONCATENATE('Priradenie pracov. balíkov'!B33))</f>
        <v/>
      </c>
      <c r="B68" s="74" t="str">
        <f>'Priradenie pracov. balíkov'!B33</f>
        <v/>
      </c>
      <c r="D68" s="258" t="s">
        <v>968</v>
      </c>
    </row>
    <row r="69" spans="1:9" x14ac:dyDescent="0.25">
      <c r="A69" s="19" t="str">
        <f>IF('Priradenie pracov. balíkov'!B34="","",CONCATENATE('Priradenie pracov. balíkov'!B34," / ",'Priradenie pracov. balíkov'!C34))</f>
        <v/>
      </c>
      <c r="B69" s="74" t="str">
        <f>'Priradenie pracov. balíkov'!B34</f>
        <v/>
      </c>
      <c r="D69" s="258" t="s">
        <v>969</v>
      </c>
    </row>
    <row r="70" spans="1:9" x14ac:dyDescent="0.25">
      <c r="A70" s="19" t="str">
        <f>IF('Priradenie pracov. balíkov'!B35="","",CONCATENATE('Priradenie pracov. balíkov'!B35," / ",'Priradenie pracov. balíkov'!C35))</f>
        <v/>
      </c>
      <c r="B70" s="74" t="str">
        <f>'Priradenie pracov. balíkov'!B35</f>
        <v/>
      </c>
      <c r="D70" s="258" t="s">
        <v>970</v>
      </c>
    </row>
    <row r="71" spans="1:9" x14ac:dyDescent="0.25">
      <c r="A71" s="19" t="str">
        <f>IF('Priradenie pracov. balíkov'!B36="","",CONCATENATE('Priradenie pracov. balíkov'!B36," / ",'Priradenie pracov. balíkov'!C36))</f>
        <v/>
      </c>
      <c r="B71" s="74" t="str">
        <f>'Priradenie pracov. balíkov'!B36</f>
        <v/>
      </c>
      <c r="D71" s="258" t="s">
        <v>175</v>
      </c>
    </row>
    <row r="72" spans="1:9" x14ac:dyDescent="0.25">
      <c r="A72" s="19" t="str">
        <f>IF('Priradenie pracov. balíkov'!B37="","",CONCATENATE('Priradenie pracov. balíkov'!B37," / ",'Priradenie pracov. balíkov'!C37))</f>
        <v/>
      </c>
      <c r="B72" s="74" t="str">
        <f>'Priradenie pracov. balíkov'!B37</f>
        <v/>
      </c>
    </row>
    <row r="73" spans="1:9" x14ac:dyDescent="0.25">
      <c r="A73" s="19" t="str">
        <f>IF('Priradenie pracov. balíkov'!B38="","",CONCATENATE('Priradenie pracov. balíkov'!B38," / ",'Priradenie pracov. balíkov'!C38))</f>
        <v/>
      </c>
      <c r="B73" s="74" t="str">
        <f>'Priradenie pracov. balíkov'!B38</f>
        <v/>
      </c>
    </row>
    <row r="74" spans="1:9" x14ac:dyDescent="0.25">
      <c r="A74" s="19" t="str">
        <f>IF('Priradenie pracov. balíkov'!B39="","",CONCATENATE('Priradenie pracov. balíkov'!B39," / ",'Priradenie pracov. balíkov'!C39))</f>
        <v/>
      </c>
      <c r="B74" s="74" t="str">
        <f>'Priradenie pracov. balíkov'!B39</f>
        <v/>
      </c>
    </row>
    <row r="75" spans="1:9" x14ac:dyDescent="0.25">
      <c r="A75" s="19" t="str">
        <f>IF('Priradenie pracov. balíkov'!B40="","",CONCATENATE('Priradenie pracov. balíkov'!B40," / ",'Priradenie pracov. balíkov'!C40))</f>
        <v/>
      </c>
      <c r="B75" s="74" t="str">
        <f>'Priradenie pracov. balíkov'!B40</f>
        <v/>
      </c>
    </row>
    <row r="76" spans="1:9" x14ac:dyDescent="0.25">
      <c r="A76" s="19" t="str">
        <f>IF('Priradenie pracov. balíkov'!B41="","",CONCATENATE('Priradenie pracov. balíkov'!B41," / ",'Priradenie pracov. balíkov'!C41))</f>
        <v/>
      </c>
      <c r="B76" s="74" t="str">
        <f>'Priradenie pracov. balíkov'!B41</f>
        <v/>
      </c>
    </row>
    <row r="77" spans="1:9" x14ac:dyDescent="0.25">
      <c r="A77" s="19" t="str">
        <f>IF('Priradenie pracov. balíkov'!B42="","",CONCATENATE('Priradenie pracov. balíkov'!B42," / ",'Priradenie pracov. balíkov'!C42))</f>
        <v/>
      </c>
      <c r="B77" s="74" t="str">
        <f>'Priradenie pracov. balíkov'!B42</f>
        <v/>
      </c>
      <c r="D77" s="258" t="s">
        <v>971</v>
      </c>
    </row>
    <row r="78" spans="1:9" x14ac:dyDescent="0.25">
      <c r="A78" s="19" t="str">
        <f>IF('Priradenie pracov. balíkov'!B43="","",CONCATENATE('Priradenie pracov. balíkov'!B43," / ",'Priradenie pracov. balíkov'!C43))</f>
        <v/>
      </c>
      <c r="B78" s="74" t="str">
        <f>'Priradenie pracov. balíkov'!B43</f>
        <v/>
      </c>
      <c r="D78" s="258" t="s">
        <v>972</v>
      </c>
    </row>
    <row r="79" spans="1:9" x14ac:dyDescent="0.25">
      <c r="A79" s="19" t="str">
        <f>IF('Priradenie pracov. balíkov'!B44="","",CONCATENATE('Priradenie pracov. balíkov'!B44," / ",'Priradenie pracov. balíkov'!C44))</f>
        <v/>
      </c>
      <c r="B79" s="74" t="str">
        <f>'Priradenie pracov. balíkov'!B44</f>
        <v/>
      </c>
    </row>
    <row r="80" spans="1:9" x14ac:dyDescent="0.25">
      <c r="A80" s="19" t="str">
        <f>IF('Priradenie pracov. balíkov'!B45="","",CONCATENATE('Priradenie pracov. balíkov'!B45," / ",'Priradenie pracov. balíkov'!C45))</f>
        <v/>
      </c>
      <c r="B80" s="74" t="str">
        <f>'Priradenie pracov. balíkov'!B45</f>
        <v/>
      </c>
    </row>
    <row r="81" spans="1:2" x14ac:dyDescent="0.25">
      <c r="A81" s="19" t="str">
        <f>IF('Priradenie pracov. balíkov'!B46="","",CONCATENATE('Priradenie pracov. balíkov'!B46," / ",'Priradenie pracov. balíkov'!C46))</f>
        <v/>
      </c>
      <c r="B81" s="74" t="str">
        <f>'Priradenie pracov. balíkov'!B46</f>
        <v/>
      </c>
    </row>
    <row r="82" spans="1:2" x14ac:dyDescent="0.25">
      <c r="A82" s="19" t="str">
        <f>IF('Priradenie pracov. balíkov'!B47="","",CONCATENATE('Priradenie pracov. balíkov'!B47," / ",'Priradenie pracov. balíkov'!C47))</f>
        <v/>
      </c>
      <c r="B82" s="74" t="str">
        <f>'Priradenie pracov. balíkov'!B47</f>
        <v/>
      </c>
    </row>
    <row r="83" spans="1:2" x14ac:dyDescent="0.25">
      <c r="A83" s="19" t="str">
        <f>IF('Priradenie pracov. balíkov'!B48="","",CONCATENATE('Priradenie pracov. balíkov'!B48," / ",'Priradenie pracov. balíkov'!C48))</f>
        <v/>
      </c>
      <c r="B83" s="74" t="str">
        <f>'Priradenie pracov. balíkov'!B48</f>
        <v/>
      </c>
    </row>
    <row r="84" spans="1:2" x14ac:dyDescent="0.25">
      <c r="A84" s="19" t="str">
        <f>IF('Priradenie pracov. balíkov'!B49="","",CONCATENATE('Priradenie pracov. balíkov'!B49," / ",'Priradenie pracov. balíkov'!C49))</f>
        <v/>
      </c>
      <c r="B84" s="74" t="str">
        <f>'Priradenie pracov. balíkov'!B49</f>
        <v/>
      </c>
    </row>
    <row r="85" spans="1:2" x14ac:dyDescent="0.25">
      <c r="A85" s="19" t="str">
        <f>IF('Priradenie pracov. balíkov'!B50="","",CONCATENATE('Priradenie pracov. balíkov'!B50," / ",'Priradenie pracov. balíkov'!C50))</f>
        <v/>
      </c>
      <c r="B85" s="74" t="str">
        <f>'Priradenie pracov. balíkov'!B50</f>
        <v/>
      </c>
    </row>
    <row r="86" spans="1:2" x14ac:dyDescent="0.25">
      <c r="A86" s="19" t="str">
        <f>IF('Priradenie pracov. balíkov'!B51="","",CONCATENATE('Priradenie pracov. balíkov'!B51," / ",'Priradenie pracov. balíkov'!C51))</f>
        <v/>
      </c>
      <c r="B86" s="74" t="str">
        <f>'Priradenie pracov. balíkov'!B51</f>
        <v/>
      </c>
    </row>
    <row r="87" spans="1:2" x14ac:dyDescent="0.25">
      <c r="A87" s="19" t="str">
        <f>IF('Priradenie pracov. balíkov'!B52="","",CONCATENATE('Priradenie pracov. balíkov'!B52," / ",'Priradenie pracov. balíkov'!C52))</f>
        <v/>
      </c>
      <c r="B87" s="74" t="str">
        <f>'Priradenie pracov. balíkov'!B52</f>
        <v/>
      </c>
    </row>
    <row r="88" spans="1:2" x14ac:dyDescent="0.25">
      <c r="A88" s="19" t="str">
        <f>IF('Priradenie pracov. balíkov'!B53="","",CONCATENATE('Priradenie pracov. balíkov'!B53," / ",'Priradenie pracov. balíkov'!C53))</f>
        <v/>
      </c>
      <c r="B88" s="74" t="str">
        <f>'Priradenie pracov. balíkov'!B53</f>
        <v/>
      </c>
    </row>
    <row r="89" spans="1:2" x14ac:dyDescent="0.25">
      <c r="A89" s="19" t="str">
        <f>IF('Priradenie pracov. balíkov'!B54="","",CONCATENATE('Priradenie pracov. balíkov'!B54," / ",'Priradenie pracov. balíkov'!C54))</f>
        <v/>
      </c>
      <c r="B89" s="74" t="str">
        <f>'Priradenie pracov. balíkov'!B54</f>
        <v/>
      </c>
    </row>
    <row r="90" spans="1:2" x14ac:dyDescent="0.25">
      <c r="A90" s="19" t="str">
        <f>IF('Priradenie pracov. balíkov'!B55="","",CONCATENATE('Priradenie pracov. balíkov'!B55," / ",'Priradenie pracov. balíkov'!C55))</f>
        <v/>
      </c>
      <c r="B90" s="74" t="str">
        <f>'Priradenie pracov. balíkov'!B55</f>
        <v/>
      </c>
    </row>
    <row r="91" spans="1:2" x14ac:dyDescent="0.25">
      <c r="A91" s="19" t="str">
        <f>IF('Priradenie pracov. balíkov'!B56="","",CONCATENATE('Priradenie pracov. balíkov'!B56," / ",'Priradenie pracov. balíkov'!C56))</f>
        <v/>
      </c>
      <c r="B91" s="74" t="str">
        <f>'Priradenie pracov. balíkov'!B56</f>
        <v/>
      </c>
    </row>
    <row r="92" spans="1:2" x14ac:dyDescent="0.25">
      <c r="A92" s="19" t="str">
        <f>IF('Priradenie pracov. balíkov'!B57="","",CONCATENATE('Priradenie pracov. balíkov'!B57," / ",'Priradenie pracov. balíkov'!C57))</f>
        <v/>
      </c>
      <c r="B92" s="74" t="str">
        <f>'Priradenie pracov. balíkov'!B57</f>
        <v/>
      </c>
    </row>
    <row r="93" spans="1:2" x14ac:dyDescent="0.25">
      <c r="A93" s="19" t="str">
        <f>IF('Priradenie pracov. balíkov'!B58="","",CONCATENATE('Priradenie pracov. balíkov'!B58," / ",'Priradenie pracov. balíkov'!C58))</f>
        <v/>
      </c>
      <c r="B93" s="74" t="str">
        <f>'Priradenie pracov. balíkov'!B58</f>
        <v/>
      </c>
    </row>
    <row r="94" spans="1:2" x14ac:dyDescent="0.25">
      <c r="A94" s="19" t="str">
        <f>IF('Priradenie pracov. balíkov'!B59="","",CONCATENATE('Priradenie pracov. balíkov'!B59," / ",'Priradenie pracov. balíkov'!C59))</f>
        <v/>
      </c>
      <c r="B94" s="74" t="str">
        <f>'Priradenie pracov. balíkov'!B59</f>
        <v/>
      </c>
    </row>
    <row r="95" spans="1:2" x14ac:dyDescent="0.25">
      <c r="A95" s="19" t="str">
        <f>IF('Priradenie pracov. balíkov'!B60="","",CONCATENATE('Priradenie pracov. balíkov'!B60," / ",'Priradenie pracov. balíkov'!C60))</f>
        <v/>
      </c>
      <c r="B95" s="74" t="str">
        <f>'Priradenie pracov. balíkov'!B60</f>
        <v/>
      </c>
    </row>
    <row r="96" spans="1:2" x14ac:dyDescent="0.25">
      <c r="A96" s="19" t="str">
        <f>IF('Priradenie pracov. balíkov'!B61="","",CONCATENATE('Priradenie pracov. balíkov'!B61," / ",'Priradenie pracov. balíkov'!C61))</f>
        <v/>
      </c>
      <c r="B96" s="74" t="str">
        <f>'Priradenie pracov. balíkov'!B61</f>
        <v/>
      </c>
    </row>
    <row r="97" spans="1:2" x14ac:dyDescent="0.25">
      <c r="A97" s="19" t="str">
        <f>IF('Priradenie pracov. balíkov'!B62="","",CONCATENATE('Priradenie pracov. balíkov'!B62," / ",'Priradenie pracov. balíkov'!C62))</f>
        <v/>
      </c>
      <c r="B97" s="74" t="str">
        <f>'Priradenie pracov. balíkov'!B62</f>
        <v/>
      </c>
    </row>
    <row r="98" spans="1:2" x14ac:dyDescent="0.25">
      <c r="A98" s="19" t="str">
        <f>IF('Priradenie pracov. balíkov'!B63="","",CONCATENATE('Priradenie pracov. balíkov'!B63," / ",'Priradenie pracov. balíkov'!C63))</f>
        <v/>
      </c>
      <c r="B98" s="74" t="str">
        <f>'Priradenie pracov. balíkov'!B63</f>
        <v/>
      </c>
    </row>
    <row r="99" spans="1:2" x14ac:dyDescent="0.25">
      <c r="A99" s="19" t="str">
        <f>IF('Priradenie pracov. balíkov'!B64="","",CONCATENATE('Priradenie pracov. balíkov'!B64," / ",'Priradenie pracov. balíkov'!C64))</f>
        <v/>
      </c>
      <c r="B99" s="74" t="str">
        <f>'Priradenie pracov. balíkov'!B64</f>
        <v/>
      </c>
    </row>
    <row r="100" spans="1:2" x14ac:dyDescent="0.25">
      <c r="A100" s="19" t="str">
        <f>IF('Priradenie pracov. balíkov'!B65="","",CONCATENATE('Priradenie pracov. balíkov'!B65," / ",'Priradenie pracov. balíkov'!C65))</f>
        <v/>
      </c>
      <c r="B100" s="74" t="str">
        <f>'Priradenie pracov. balíkov'!B65</f>
        <v/>
      </c>
    </row>
    <row r="101" spans="1:2" x14ac:dyDescent="0.25">
      <c r="A101" s="19" t="str">
        <f>IF('Priradenie pracov. balíkov'!B66="","",CONCATENATE('Priradenie pracov. balíkov'!B66," / ",'Priradenie pracov. balíkov'!C66))</f>
        <v/>
      </c>
      <c r="B101" s="74" t="str">
        <f>'Priradenie pracov. balíkov'!B66</f>
        <v/>
      </c>
    </row>
    <row r="102" spans="1:2" x14ac:dyDescent="0.25">
      <c r="A102" s="19" t="str">
        <f>IF('Priradenie pracov. balíkov'!B67="","",CONCATENATE('Priradenie pracov. balíkov'!B67," / ",'Priradenie pracov. balíkov'!C67))</f>
        <v/>
      </c>
      <c r="B102" s="74" t="str">
        <f>'Priradenie pracov. balíkov'!B67</f>
        <v/>
      </c>
    </row>
    <row r="103" spans="1:2" x14ac:dyDescent="0.25">
      <c r="A103" s="19" t="str">
        <f>IF('Priradenie pracov. balíkov'!B68="","",CONCATENATE('Priradenie pracov. balíkov'!B68," / ",'Priradenie pracov. balíkov'!C68))</f>
        <v/>
      </c>
      <c r="B103" s="74" t="str">
        <f>'Priradenie pracov. balíkov'!B68</f>
        <v/>
      </c>
    </row>
    <row r="104" spans="1:2" x14ac:dyDescent="0.25">
      <c r="A104" s="19" t="str">
        <f>IF('Priradenie pracov. balíkov'!B69="","",CONCATENATE('Priradenie pracov. balíkov'!B69," / ",'Priradenie pracov. balíkov'!C69))</f>
        <v/>
      </c>
      <c r="B104" s="74" t="str">
        <f>'Priradenie pracov. balíkov'!B69</f>
        <v/>
      </c>
    </row>
    <row r="105" spans="1:2" x14ac:dyDescent="0.25">
      <c r="A105" s="19" t="str">
        <f>IF('Priradenie pracov. balíkov'!B70="","",CONCATENATE('Priradenie pracov. balíkov'!B70," / ",'Priradenie pracov. balíkov'!C70))</f>
        <v/>
      </c>
      <c r="B105" s="74" t="str">
        <f>'Priradenie pracov. balíkov'!B70</f>
        <v/>
      </c>
    </row>
    <row r="106" spans="1:2" x14ac:dyDescent="0.25">
      <c r="A106" s="19" t="str">
        <f>IF('Priradenie pracov. balíkov'!B71="","",CONCATENATE('Priradenie pracov. balíkov'!B71," / ",'Priradenie pracov. balíkov'!C71))</f>
        <v/>
      </c>
      <c r="B106" s="74" t="str">
        <f>'Priradenie pracov. balíkov'!B71</f>
        <v/>
      </c>
    </row>
    <row r="107" spans="1:2" x14ac:dyDescent="0.25">
      <c r="A107" s="19" t="str">
        <f>IF('Priradenie pracov. balíkov'!B72="","",CONCATENATE('Priradenie pracov. balíkov'!B72," / ",'Priradenie pracov. balíkov'!C72))</f>
        <v/>
      </c>
      <c r="B107" s="74" t="str">
        <f>'Priradenie pracov. balíkov'!B72</f>
        <v/>
      </c>
    </row>
    <row r="108" spans="1:2" x14ac:dyDescent="0.25">
      <c r="A108" s="19" t="str">
        <f>IF('Priradenie pracov. balíkov'!B73="","",CONCATENATE('Priradenie pracov. balíkov'!B73," / ",'Priradenie pracov. balíkov'!C73))</f>
        <v/>
      </c>
      <c r="B108" s="74" t="str">
        <f>'Priradenie pracov. balíkov'!B73</f>
        <v/>
      </c>
    </row>
    <row r="109" spans="1:2" x14ac:dyDescent="0.25">
      <c r="A109" s="19" t="str">
        <f>IF('Priradenie pracov. balíkov'!B74="","",CONCATENATE('Priradenie pracov. balíkov'!B74," / ",'Priradenie pracov. balíkov'!C74))</f>
        <v/>
      </c>
      <c r="B109" s="74" t="str">
        <f>'Priradenie pracov. balíkov'!B74</f>
        <v/>
      </c>
    </row>
    <row r="110" spans="1:2" x14ac:dyDescent="0.25">
      <c r="A110" s="19" t="str">
        <f>IF('Priradenie pracov. balíkov'!B75="","",CONCATENATE('Priradenie pracov. balíkov'!B75," / ",'Priradenie pracov. balíkov'!C75))</f>
        <v/>
      </c>
      <c r="B110" s="74" t="str">
        <f>'Priradenie pracov. balíkov'!B75</f>
        <v/>
      </c>
    </row>
    <row r="111" spans="1:2" x14ac:dyDescent="0.25">
      <c r="A111" s="19" t="str">
        <f>IF('Priradenie pracov. balíkov'!B76="","",CONCATENATE('Priradenie pracov. balíkov'!B76," / ",'Priradenie pracov. balíkov'!C76))</f>
        <v/>
      </c>
      <c r="B111" s="74" t="str">
        <f>'Priradenie pracov. balíkov'!B76</f>
        <v/>
      </c>
    </row>
    <row r="112" spans="1:2" x14ac:dyDescent="0.25">
      <c r="A112" s="19" t="str">
        <f>IF('Priradenie pracov. balíkov'!B77="","",CONCATENATE('Priradenie pracov. balíkov'!B77," / ",'Priradenie pracov. balíkov'!C77))</f>
        <v/>
      </c>
      <c r="B112" s="74" t="str">
        <f>'Priradenie pracov. balíkov'!B77</f>
        <v/>
      </c>
    </row>
    <row r="113" spans="1:2" x14ac:dyDescent="0.25">
      <c r="A113" s="19" t="str">
        <f>IF('Priradenie pracov. balíkov'!B78="","",CONCATENATE('Priradenie pracov. balíkov'!B78," / ",'Priradenie pracov. balíkov'!C78))</f>
        <v/>
      </c>
      <c r="B113" s="74" t="str">
        <f>'Priradenie pracov. balíkov'!B78</f>
        <v/>
      </c>
    </row>
    <row r="114" spans="1:2" x14ac:dyDescent="0.25">
      <c r="A114" s="19" t="str">
        <f>IF('Priradenie pracov. balíkov'!B79="","",CONCATENATE('Priradenie pracov. balíkov'!B79," / ",'Priradenie pracov. balíkov'!C79))</f>
        <v/>
      </c>
      <c r="B114" s="74" t="str">
        <f>'Priradenie pracov. balíkov'!B79</f>
        <v/>
      </c>
    </row>
    <row r="115" spans="1:2" x14ac:dyDescent="0.25">
      <c r="A115" s="19" t="str">
        <f>IF('Priradenie pracov. balíkov'!B80="","",CONCATENATE('Priradenie pracov. balíkov'!B80," / ",'Priradenie pracov. balíkov'!C80))</f>
        <v/>
      </c>
      <c r="B115" s="74" t="str">
        <f>'Priradenie pracov. balíkov'!B80</f>
        <v/>
      </c>
    </row>
    <row r="116" spans="1:2" x14ac:dyDescent="0.25">
      <c r="A116" s="19" t="str">
        <f>IF('Priradenie pracov. balíkov'!B81="","",CONCATENATE('Priradenie pracov. balíkov'!B81," / ",'Priradenie pracov. balíkov'!C81))</f>
        <v/>
      </c>
      <c r="B116" s="74" t="str">
        <f>'Priradenie pracov. balíkov'!B81</f>
        <v/>
      </c>
    </row>
    <row r="117" spans="1:2" x14ac:dyDescent="0.25">
      <c r="A117" s="19" t="str">
        <f>IF('Priradenie pracov. balíkov'!B82="","",CONCATENATE('Priradenie pracov. balíkov'!B82," / ",'Priradenie pracov. balíkov'!C82))</f>
        <v/>
      </c>
      <c r="B117" s="74" t="str">
        <f>'Priradenie pracov. balíkov'!B82</f>
        <v/>
      </c>
    </row>
    <row r="118" spans="1:2" x14ac:dyDescent="0.25">
      <c r="A118" s="19" t="str">
        <f>IF('Priradenie pracov. balíkov'!B83="","",CONCATENATE('Priradenie pracov. balíkov'!B83," / ",'Priradenie pracov. balíkov'!C83))</f>
        <v/>
      </c>
      <c r="B118" s="74" t="str">
        <f>'Priradenie pracov. balíkov'!B83</f>
        <v/>
      </c>
    </row>
    <row r="119" spans="1:2" x14ac:dyDescent="0.25">
      <c r="A119" s="19" t="str">
        <f>IF('Priradenie pracov. balíkov'!B84="","",CONCATENATE('Priradenie pracov. balíkov'!B84," / ",'Priradenie pracov. balíkov'!C84))</f>
        <v/>
      </c>
      <c r="B119" s="74" t="str">
        <f>'Priradenie pracov. balíkov'!B84</f>
        <v/>
      </c>
    </row>
    <row r="120" spans="1:2" x14ac:dyDescent="0.25">
      <c r="A120" s="19" t="str">
        <f>IF('Priradenie pracov. balíkov'!B85="","",CONCATENATE('Priradenie pracov. balíkov'!B85," / ",'Priradenie pracov. balíkov'!C85))</f>
        <v/>
      </c>
      <c r="B120" s="74" t="str">
        <f>'Priradenie pracov. balíkov'!B85</f>
        <v/>
      </c>
    </row>
    <row r="121" spans="1:2" x14ac:dyDescent="0.25">
      <c r="A121" s="19" t="str">
        <f>IF('Priradenie pracov. balíkov'!B86="","",CONCATENATE('Priradenie pracov. balíkov'!B86," / ",'Priradenie pracov. balíkov'!C86))</f>
        <v/>
      </c>
      <c r="B121" s="74" t="str">
        <f>'Priradenie pracov. balíkov'!B86</f>
        <v/>
      </c>
    </row>
    <row r="122" spans="1:2" x14ac:dyDescent="0.25">
      <c r="A122" s="19" t="str">
        <f>IF('Priradenie pracov. balíkov'!B87="","",CONCATENATE('Priradenie pracov. balíkov'!B87," / ",'Priradenie pracov. balíkov'!C87))</f>
        <v/>
      </c>
      <c r="B122" s="74" t="str">
        <f>'Priradenie pracov. balíkov'!B87</f>
        <v/>
      </c>
    </row>
    <row r="123" spans="1:2" x14ac:dyDescent="0.25">
      <c r="A123" s="19" t="str">
        <f>IF('Priradenie pracov. balíkov'!B88="","",CONCATENATE('Priradenie pracov. balíkov'!B88," / ",'Priradenie pracov. balíkov'!C88))</f>
        <v/>
      </c>
      <c r="B123" s="74" t="str">
        <f>'Priradenie pracov. balíkov'!B88</f>
        <v/>
      </c>
    </row>
    <row r="124" spans="1:2" x14ac:dyDescent="0.25">
      <c r="A124" s="19" t="str">
        <f>IF('Priradenie pracov. balíkov'!B89="","",CONCATENATE('Priradenie pracov. balíkov'!B89," / ",'Priradenie pracov. balíkov'!C89))</f>
        <v/>
      </c>
      <c r="B124" s="74" t="str">
        <f>'Priradenie pracov. balíkov'!B89</f>
        <v/>
      </c>
    </row>
    <row r="125" spans="1:2" x14ac:dyDescent="0.25">
      <c r="A125" s="19" t="str">
        <f>IF('Priradenie pracov. balíkov'!B90="","",CONCATENATE('Priradenie pracov. balíkov'!B90," / ",'Priradenie pracov. balíkov'!C90))</f>
        <v/>
      </c>
      <c r="B125" s="74" t="str">
        <f>'Priradenie pracov. balíkov'!B90</f>
        <v/>
      </c>
    </row>
    <row r="126" spans="1:2" x14ac:dyDescent="0.25">
      <c r="A126" s="19" t="str">
        <f>IF('Priradenie pracov. balíkov'!B91="","",CONCATENATE('Priradenie pracov. balíkov'!B91," / ",'Priradenie pracov. balíkov'!C91))</f>
        <v/>
      </c>
      <c r="B126" s="74" t="str">
        <f>'Priradenie pracov. balíkov'!B91</f>
        <v/>
      </c>
    </row>
    <row r="127" spans="1:2" x14ac:dyDescent="0.25">
      <c r="A127" s="19" t="str">
        <f>IF('Priradenie pracov. balíkov'!B92="","",CONCATENATE('Priradenie pracov. balíkov'!B92," / ",'Priradenie pracov. balíkov'!C92))</f>
        <v/>
      </c>
      <c r="B127" s="74" t="str">
        <f>'Priradenie pracov. balíkov'!B92</f>
        <v/>
      </c>
    </row>
    <row r="128" spans="1:2" x14ac:dyDescent="0.25">
      <c r="A128" s="19" t="str">
        <f>IF('Priradenie pracov. balíkov'!B93="","",CONCATENATE('Priradenie pracov. balíkov'!B93," / ",'Priradenie pracov. balíkov'!C93))</f>
        <v/>
      </c>
      <c r="B128" s="74" t="str">
        <f>'Priradenie pracov. balíkov'!B93</f>
        <v/>
      </c>
    </row>
    <row r="129" spans="1:2" x14ac:dyDescent="0.25">
      <c r="A129" s="19" t="str">
        <f>IF('Priradenie pracov. balíkov'!B94="","",CONCATENATE('Priradenie pracov. balíkov'!B94," / ",'Priradenie pracov. balíkov'!C94))</f>
        <v/>
      </c>
      <c r="B129" s="74" t="str">
        <f>'Priradenie pracov. balíkov'!B94</f>
        <v/>
      </c>
    </row>
    <row r="130" spans="1:2" x14ac:dyDescent="0.25">
      <c r="A130" s="19" t="str">
        <f>IF('Priradenie pracov. balíkov'!B95="","",CONCATENATE('Priradenie pracov. balíkov'!B95," / ",'Priradenie pracov. balíkov'!C95))</f>
        <v/>
      </c>
      <c r="B130" s="74" t="str">
        <f>'Priradenie pracov. balíkov'!B95</f>
        <v/>
      </c>
    </row>
    <row r="131" spans="1:2" x14ac:dyDescent="0.25">
      <c r="A131" s="19" t="str">
        <f>IF('Priradenie pracov. balíkov'!B96="","",CONCATENATE('Priradenie pracov. balíkov'!B96," / ",'Priradenie pracov. balíkov'!C96))</f>
        <v/>
      </c>
      <c r="B131" s="74" t="str">
        <f>'Priradenie pracov. balíkov'!B96</f>
        <v/>
      </c>
    </row>
    <row r="132" spans="1:2" x14ac:dyDescent="0.25">
      <c r="A132" s="19" t="str">
        <f>IF('Priradenie pracov. balíkov'!B97="","",CONCATENATE('Priradenie pracov. balíkov'!B97," / ",'Priradenie pracov. balíkov'!C97))</f>
        <v/>
      </c>
      <c r="B132" s="74" t="str">
        <f>'Priradenie pracov. balíkov'!B97</f>
        <v/>
      </c>
    </row>
    <row r="133" spans="1:2" x14ac:dyDescent="0.25">
      <c r="A133" s="19" t="str">
        <f>IF('Priradenie pracov. balíkov'!B98="","",CONCATENATE('Priradenie pracov. balíkov'!B98," / ",'Priradenie pracov. balíkov'!C98))</f>
        <v/>
      </c>
      <c r="B133" s="74" t="str">
        <f>'Priradenie pracov. balíkov'!B98</f>
        <v/>
      </c>
    </row>
    <row r="134" spans="1:2" x14ac:dyDescent="0.25">
      <c r="A134" s="19" t="str">
        <f>IF('Priradenie pracov. balíkov'!B99="","",CONCATENATE('Priradenie pracov. balíkov'!B99," / ",'Priradenie pracov. balíkov'!C99))</f>
        <v/>
      </c>
      <c r="B134" s="74" t="str">
        <f>'Priradenie pracov. balíkov'!B99</f>
        <v/>
      </c>
    </row>
    <row r="135" spans="1:2" x14ac:dyDescent="0.25">
      <c r="A135" s="19" t="str">
        <f>IF('Priradenie pracov. balíkov'!B100="","",CONCATENATE('Priradenie pracov. balíkov'!B100," / ",'Priradenie pracov. balíkov'!C100))</f>
        <v/>
      </c>
      <c r="B135" s="74" t="str">
        <f>'Priradenie pracov. balíkov'!B100</f>
        <v/>
      </c>
    </row>
    <row r="136" spans="1:2" x14ac:dyDescent="0.25">
      <c r="A136" s="19" t="str">
        <f>IF('Priradenie pracov. balíkov'!B101="","",CONCATENATE('Priradenie pracov. balíkov'!B101," / ",'Priradenie pracov. balíkov'!C101))</f>
        <v/>
      </c>
      <c r="B136" s="74" t="str">
        <f>'Priradenie pracov. balíkov'!B101</f>
        <v/>
      </c>
    </row>
    <row r="137" spans="1:2" x14ac:dyDescent="0.25">
      <c r="A137" s="19" t="str">
        <f>IF('Priradenie pracov. balíkov'!B102="","",CONCATENATE('Priradenie pracov. balíkov'!B102," / ",'Priradenie pracov. balíkov'!C102))</f>
        <v/>
      </c>
      <c r="B137" s="74" t="str">
        <f>'Priradenie pracov. balíkov'!B102</f>
        <v/>
      </c>
    </row>
    <row r="138" spans="1:2" x14ac:dyDescent="0.25">
      <c r="A138" s="19" t="str">
        <f>IF('Priradenie pracov. balíkov'!B103="","",CONCATENATE('Priradenie pracov. balíkov'!B103," / ",'Priradenie pracov. balíkov'!C103))</f>
        <v/>
      </c>
      <c r="B138" s="74" t="str">
        <f>'Priradenie pracov. balíkov'!B103</f>
        <v/>
      </c>
    </row>
    <row r="139" spans="1:2" x14ac:dyDescent="0.25">
      <c r="A139"/>
    </row>
    <row r="141" spans="1:2" x14ac:dyDescent="0.25">
      <c r="A141" s="270" t="s">
        <v>973</v>
      </c>
    </row>
    <row r="142" spans="1:2" x14ac:dyDescent="0.25">
      <c r="A142" s="13" t="s">
        <v>899</v>
      </c>
    </row>
    <row r="143" spans="1:2" x14ac:dyDescent="0.25">
      <c r="A143" s="16" t="s">
        <v>901</v>
      </c>
    </row>
    <row r="144" spans="1:2" x14ac:dyDescent="0.25">
      <c r="A144" s="16" t="s">
        <v>974</v>
      </c>
    </row>
    <row r="145" spans="1:1" x14ac:dyDescent="0.25">
      <c r="A145" s="16" t="s">
        <v>975</v>
      </c>
    </row>
    <row r="146" spans="1:1" x14ac:dyDescent="0.25">
      <c r="A146" s="16" t="s">
        <v>976</v>
      </c>
    </row>
    <row r="147" spans="1:1" x14ac:dyDescent="0.25">
      <c r="A147" s="16" t="s">
        <v>977</v>
      </c>
    </row>
    <row r="148" spans="1:1" x14ac:dyDescent="0.25">
      <c r="A148" s="16" t="s">
        <v>978</v>
      </c>
    </row>
    <row r="149" spans="1:1" x14ac:dyDescent="0.25">
      <c r="A149" s="16" t="s">
        <v>979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árok1">
    <tabColor theme="3" tint="-0.249977111117893"/>
    <pageSetUpPr fitToPage="1"/>
  </sheetPr>
  <dimension ref="A1:K184"/>
  <sheetViews>
    <sheetView topLeftCell="A33" zoomScale="120" zoomScaleNormal="120" workbookViewId="0">
      <selection activeCell="F186" sqref="F186"/>
    </sheetView>
  </sheetViews>
  <sheetFormatPr defaultColWidth="9.140625" defaultRowHeight="15" x14ac:dyDescent="0.25"/>
  <cols>
    <col min="1" max="1" width="16.7109375" style="52" customWidth="1"/>
    <col min="2" max="2" width="20.42578125" style="52" customWidth="1"/>
    <col min="3" max="3" width="19.28515625" style="52" customWidth="1"/>
    <col min="4" max="4" width="20.7109375" style="52" customWidth="1"/>
    <col min="5" max="6" width="15.5703125" style="52" customWidth="1"/>
    <col min="7" max="7" width="21" style="52" customWidth="1"/>
    <col min="8" max="8" width="25" style="52" customWidth="1"/>
    <col min="9" max="9" width="9.140625" style="71" hidden="1" customWidth="1"/>
    <col min="10" max="10" width="9.140625" style="52"/>
    <col min="11" max="11" width="35.42578125" style="52" customWidth="1"/>
    <col min="12" max="13" width="11.140625" style="52" customWidth="1"/>
    <col min="14" max="14" width="13.5703125" style="52" customWidth="1"/>
    <col min="15" max="15" width="11.7109375" style="52" customWidth="1"/>
    <col min="16" max="16" width="9.140625" style="52" customWidth="1"/>
    <col min="17" max="16384" width="9.140625" style="52"/>
  </cols>
  <sheetData>
    <row r="1" spans="1:11" ht="24" thickBot="1" x14ac:dyDescent="0.4">
      <c r="A1" s="330" t="s">
        <v>99</v>
      </c>
      <c r="B1" s="331"/>
      <c r="C1" s="331"/>
      <c r="D1" s="331"/>
      <c r="E1" s="331"/>
      <c r="F1" s="331"/>
      <c r="G1" s="331"/>
      <c r="H1" s="332"/>
    </row>
    <row r="2" spans="1:11" ht="23.25" customHeight="1" x14ac:dyDescent="0.25">
      <c r="A2" s="333" t="s">
        <v>100</v>
      </c>
      <c r="B2" s="334"/>
      <c r="C2" s="334"/>
      <c r="D2" s="334"/>
      <c r="E2" s="334"/>
      <c r="F2" s="335" t="s">
        <v>101</v>
      </c>
      <c r="G2" s="336"/>
      <c r="H2" s="337"/>
    </row>
    <row r="3" spans="1:11" ht="23.25" hidden="1" customHeight="1" x14ac:dyDescent="0.25">
      <c r="A3" s="274" t="s">
        <v>102</v>
      </c>
      <c r="B3" s="275"/>
      <c r="C3" s="275"/>
      <c r="D3" s="275"/>
      <c r="E3" s="275"/>
      <c r="F3" s="338"/>
      <c r="G3" s="338"/>
      <c r="H3" s="339"/>
    </row>
    <row r="4" spans="1:11" ht="28.5" customHeight="1" x14ac:dyDescent="0.25">
      <c r="A4" s="274" t="s">
        <v>103</v>
      </c>
      <c r="B4" s="275"/>
      <c r="C4" s="275"/>
      <c r="D4" s="275"/>
      <c r="E4" s="275"/>
      <c r="F4" s="318" t="s">
        <v>104</v>
      </c>
      <c r="G4" s="318"/>
      <c r="H4" s="319"/>
    </row>
    <row r="5" spans="1:11" ht="45.75" customHeight="1" x14ac:dyDescent="0.25">
      <c r="A5" s="274" t="s">
        <v>105</v>
      </c>
      <c r="B5" s="275"/>
      <c r="C5" s="275"/>
      <c r="D5" s="275"/>
      <c r="E5" s="275"/>
      <c r="F5" s="317" t="s">
        <v>106</v>
      </c>
      <c r="G5" s="318"/>
      <c r="H5" s="319"/>
    </row>
    <row r="6" spans="1:11" ht="15" customHeight="1" x14ac:dyDescent="0.25">
      <c r="A6" s="274" t="s">
        <v>107</v>
      </c>
      <c r="B6" s="275"/>
      <c r="C6" s="275"/>
      <c r="D6" s="275"/>
      <c r="E6" s="275"/>
      <c r="F6" s="320"/>
      <c r="G6" s="320"/>
      <c r="H6" s="321"/>
    </row>
    <row r="7" spans="1:11" ht="15" customHeight="1" x14ac:dyDescent="0.25">
      <c r="A7" s="192"/>
      <c r="B7" s="193"/>
      <c r="C7" s="193"/>
      <c r="D7" s="193"/>
      <c r="E7" s="193" t="s">
        <v>6</v>
      </c>
      <c r="F7" s="322"/>
      <c r="G7" s="323"/>
      <c r="H7" s="324"/>
    </row>
    <row r="8" spans="1:11" x14ac:dyDescent="0.25">
      <c r="A8" s="274" t="s">
        <v>108</v>
      </c>
      <c r="B8" s="275"/>
      <c r="C8" s="275"/>
      <c r="D8" s="275"/>
      <c r="E8" s="275"/>
      <c r="F8" s="320"/>
      <c r="G8" s="320"/>
      <c r="H8" s="321"/>
    </row>
    <row r="9" spans="1:11" x14ac:dyDescent="0.25">
      <c r="A9" s="274" t="s">
        <v>109</v>
      </c>
      <c r="B9" s="275"/>
      <c r="C9" s="275"/>
      <c r="D9" s="275"/>
      <c r="E9" s="275"/>
      <c r="F9" s="314"/>
      <c r="G9" s="315"/>
      <c r="H9" s="316"/>
    </row>
    <row r="10" spans="1:11" x14ac:dyDescent="0.25">
      <c r="A10" s="274" t="s">
        <v>110</v>
      </c>
      <c r="B10" s="275"/>
      <c r="C10" s="275"/>
      <c r="D10" s="275"/>
      <c r="E10" s="275"/>
      <c r="F10" s="314"/>
      <c r="G10" s="315"/>
      <c r="H10" s="316"/>
      <c r="K10" s="100"/>
    </row>
    <row r="11" spans="1:11" x14ac:dyDescent="0.25">
      <c r="A11" s="274" t="s">
        <v>111</v>
      </c>
      <c r="B11" s="275"/>
      <c r="C11" s="275"/>
      <c r="D11" s="275"/>
      <c r="E11" s="275"/>
      <c r="F11" s="276" t="str">
        <f>IF(F10="","",IF((DATEDIF(F9,F10,"m")+1),IF(F10="","",(DATEDIF(F9,F10,"m")+1))))</f>
        <v/>
      </c>
      <c r="G11" s="276"/>
      <c r="H11" s="277"/>
    </row>
    <row r="12" spans="1:11" x14ac:dyDescent="0.25">
      <c r="A12" s="287" t="s">
        <v>112</v>
      </c>
      <c r="B12" s="288"/>
      <c r="C12" s="288"/>
      <c r="D12" s="288"/>
      <c r="E12" s="288"/>
      <c r="F12" s="340">
        <f>IFERROR(Rozpočet!K3,0)</f>
        <v>0</v>
      </c>
      <c r="G12" s="340"/>
      <c r="H12" s="341"/>
    </row>
    <row r="13" spans="1:11" x14ac:dyDescent="0.25">
      <c r="A13" s="287" t="s">
        <v>113</v>
      </c>
      <c r="B13" s="288"/>
      <c r="C13" s="288"/>
      <c r="D13" s="288"/>
      <c r="E13" s="288"/>
      <c r="F13" s="340">
        <f>IFERROR(Rozpočet!K4,0)</f>
        <v>0</v>
      </c>
      <c r="G13" s="340"/>
      <c r="H13" s="341"/>
    </row>
    <row r="14" spans="1:11" x14ac:dyDescent="0.25">
      <c r="A14" s="287" t="s">
        <v>114</v>
      </c>
      <c r="B14" s="288"/>
      <c r="C14" s="288"/>
      <c r="D14" s="288"/>
      <c r="E14" s="288"/>
      <c r="F14" s="340">
        <f>IFERROR(Rozpočet!F3,0)</f>
        <v>0</v>
      </c>
      <c r="G14" s="340"/>
      <c r="H14" s="341"/>
    </row>
    <row r="15" spans="1:11" x14ac:dyDescent="0.25">
      <c r="A15" s="287" t="s">
        <v>115</v>
      </c>
      <c r="B15" s="288"/>
      <c r="C15" s="288"/>
      <c r="D15" s="288"/>
      <c r="E15" s="288"/>
      <c r="F15" s="340">
        <f>IFERROR(Rozpočet!F4,0)</f>
        <v>0</v>
      </c>
      <c r="G15" s="340"/>
      <c r="H15" s="341"/>
    </row>
    <row r="16" spans="1:11" ht="36.6" customHeight="1" x14ac:dyDescent="0.25">
      <c r="A16" s="287" t="s">
        <v>14</v>
      </c>
      <c r="B16" s="288"/>
      <c r="C16" s="288"/>
      <c r="D16" s="288"/>
      <c r="E16" s="288"/>
      <c r="F16" s="342"/>
      <c r="G16" s="342"/>
      <c r="H16" s="343"/>
    </row>
    <row r="17" spans="1:8" ht="31.5" customHeight="1" thickBot="1" x14ac:dyDescent="0.3">
      <c r="A17" s="405" t="s">
        <v>116</v>
      </c>
      <c r="B17" s="406"/>
      <c r="C17" s="406"/>
      <c r="D17" s="406"/>
      <c r="E17" s="407"/>
      <c r="F17" s="403"/>
      <c r="G17" s="403"/>
      <c r="H17" s="404"/>
    </row>
    <row r="18" spans="1:8" ht="16.5" customHeight="1" thickBot="1" x14ac:dyDescent="0.35">
      <c r="A18" s="284" t="s">
        <v>117</v>
      </c>
      <c r="B18" s="285"/>
      <c r="C18" s="285"/>
      <c r="D18" s="285"/>
      <c r="E18" s="285"/>
      <c r="F18" s="285"/>
      <c r="G18" s="285"/>
      <c r="H18" s="286"/>
    </row>
    <row r="19" spans="1:8" ht="16.5" customHeight="1" x14ac:dyDescent="0.25">
      <c r="A19" s="287" t="s">
        <v>118</v>
      </c>
      <c r="B19" s="288"/>
      <c r="C19" s="288"/>
      <c r="D19" s="288"/>
      <c r="E19" s="289"/>
      <c r="F19" s="290"/>
      <c r="G19" s="291"/>
      <c r="H19" s="292"/>
    </row>
    <row r="20" spans="1:8" ht="16.5" customHeight="1" x14ac:dyDescent="0.25">
      <c r="A20" s="287" t="s">
        <v>119</v>
      </c>
      <c r="B20" s="288"/>
      <c r="C20" s="288"/>
      <c r="D20" s="288"/>
      <c r="E20" s="289"/>
      <c r="F20" s="296"/>
      <c r="G20" s="296"/>
      <c r="H20" s="297"/>
    </row>
    <row r="21" spans="1:8" ht="16.5" customHeight="1" x14ac:dyDescent="0.25">
      <c r="A21" s="287" t="s">
        <v>120</v>
      </c>
      <c r="B21" s="288"/>
      <c r="C21" s="288"/>
      <c r="D21" s="288"/>
      <c r="E21" s="289"/>
      <c r="F21" s="298"/>
      <c r="G21" s="298"/>
      <c r="H21" s="299"/>
    </row>
    <row r="22" spans="1:8" ht="16.5" hidden="1" customHeight="1" x14ac:dyDescent="0.25">
      <c r="A22" s="287" t="s">
        <v>121</v>
      </c>
      <c r="B22" s="288"/>
      <c r="C22" s="288"/>
      <c r="D22" s="288"/>
      <c r="E22" s="288"/>
      <c r="F22" s="300"/>
      <c r="G22" s="301"/>
      <c r="H22" s="302"/>
    </row>
    <row r="23" spans="1:8" ht="16.5" customHeight="1" x14ac:dyDescent="0.25">
      <c r="A23" s="287" t="s">
        <v>122</v>
      </c>
      <c r="B23" s="288"/>
      <c r="C23" s="288"/>
      <c r="D23" s="288"/>
      <c r="E23" s="289"/>
      <c r="F23" s="290"/>
      <c r="G23" s="291"/>
      <c r="H23" s="292"/>
    </row>
    <row r="24" spans="1:8" x14ac:dyDescent="0.25">
      <c r="A24" s="287" t="s">
        <v>123</v>
      </c>
      <c r="B24" s="288"/>
      <c r="C24" s="288"/>
      <c r="D24" s="288"/>
      <c r="E24" s="289"/>
      <c r="F24" s="293"/>
      <c r="G24" s="294"/>
      <c r="H24" s="295"/>
    </row>
    <row r="25" spans="1:8" x14ac:dyDescent="0.25">
      <c r="A25" s="287" t="s">
        <v>124</v>
      </c>
      <c r="B25" s="288"/>
      <c r="C25" s="288"/>
      <c r="D25" s="288"/>
      <c r="E25" s="289"/>
      <c r="F25" s="296"/>
      <c r="G25" s="296"/>
      <c r="H25" s="297"/>
    </row>
    <row r="26" spans="1:8" ht="15" customHeight="1" x14ac:dyDescent="0.25">
      <c r="A26" s="371" t="s">
        <v>31</v>
      </c>
      <c r="B26" s="372"/>
      <c r="C26" s="372"/>
      <c r="D26" s="372"/>
      <c r="E26" s="373" t="s">
        <v>125</v>
      </c>
      <c r="F26" s="401"/>
      <c r="G26" s="401"/>
      <c r="H26" s="402"/>
    </row>
    <row r="27" spans="1:8" x14ac:dyDescent="0.25">
      <c r="A27" s="53"/>
      <c r="B27" s="54"/>
      <c r="C27" s="54"/>
      <c r="D27" s="54"/>
      <c r="E27" s="54"/>
      <c r="F27" s="325"/>
      <c r="G27" s="325"/>
      <c r="H27" s="326"/>
    </row>
    <row r="28" spans="1:8" x14ac:dyDescent="0.25">
      <c r="A28" s="55"/>
      <c r="B28" s="56"/>
      <c r="C28" s="56"/>
      <c r="D28" s="56"/>
      <c r="E28" s="272" t="s">
        <v>126</v>
      </c>
      <c r="F28" s="272"/>
      <c r="G28" s="272"/>
      <c r="H28" s="273"/>
    </row>
    <row r="29" spans="1:8" x14ac:dyDescent="0.25">
      <c r="A29" s="55"/>
      <c r="B29" s="56"/>
      <c r="C29" s="56"/>
      <c r="D29" s="56"/>
      <c r="E29" s="56" t="s">
        <v>127</v>
      </c>
      <c r="F29" s="293"/>
      <c r="G29" s="294"/>
      <c r="H29" s="295"/>
    </row>
    <row r="30" spans="1:8" x14ac:dyDescent="0.25">
      <c r="A30" s="55"/>
      <c r="B30" s="56"/>
      <c r="C30" s="56"/>
      <c r="D30" s="56"/>
      <c r="E30" s="56" t="s">
        <v>128</v>
      </c>
      <c r="F30" s="293"/>
      <c r="G30" s="294"/>
      <c r="H30" s="295"/>
    </row>
    <row r="31" spans="1:8" x14ac:dyDescent="0.25">
      <c r="A31" s="55"/>
      <c r="B31" s="56"/>
      <c r="C31" s="56"/>
      <c r="D31" s="56"/>
      <c r="E31" s="56" t="s">
        <v>129</v>
      </c>
      <c r="F31" s="293"/>
      <c r="G31" s="294"/>
      <c r="H31" s="295"/>
    </row>
    <row r="32" spans="1:8" ht="16.5" customHeight="1" x14ac:dyDescent="0.25">
      <c r="A32" s="327" t="s">
        <v>35</v>
      </c>
      <c r="B32" s="328"/>
      <c r="C32" s="328"/>
      <c r="D32" s="328"/>
      <c r="E32" s="328"/>
      <c r="F32" s="328"/>
      <c r="G32" s="328"/>
      <c r="H32" s="329"/>
    </row>
    <row r="33" spans="1:8" ht="75" x14ac:dyDescent="0.25">
      <c r="A33" s="303" t="s">
        <v>130</v>
      </c>
      <c r="B33" s="279"/>
      <c r="C33" s="279"/>
      <c r="D33" s="304" t="s">
        <v>131</v>
      </c>
      <c r="E33" s="279"/>
      <c r="F33" s="304" t="s">
        <v>132</v>
      </c>
      <c r="G33" s="279"/>
      <c r="H33" s="259" t="s">
        <v>133</v>
      </c>
    </row>
    <row r="34" spans="1:8" ht="17.25" customHeight="1" x14ac:dyDescent="0.25">
      <c r="A34" s="305"/>
      <c r="B34" s="306"/>
      <c r="C34" s="306"/>
      <c r="D34" s="307"/>
      <c r="E34" s="308"/>
      <c r="F34" s="346"/>
      <c r="G34" s="345"/>
      <c r="H34" s="260"/>
    </row>
    <row r="35" spans="1:8" ht="17.25" customHeight="1" x14ac:dyDescent="0.25">
      <c r="A35" s="309"/>
      <c r="B35" s="306"/>
      <c r="C35" s="306"/>
      <c r="D35" s="310"/>
      <c r="E35" s="308"/>
      <c r="F35" s="344"/>
      <c r="G35" s="345"/>
      <c r="H35" s="194"/>
    </row>
    <row r="36" spans="1:8" ht="17.25" customHeight="1" x14ac:dyDescent="0.25">
      <c r="A36" s="309"/>
      <c r="B36" s="306"/>
      <c r="C36" s="306"/>
      <c r="D36" s="310"/>
      <c r="E36" s="308"/>
      <c r="F36" s="344"/>
      <c r="G36" s="345"/>
      <c r="H36" s="194"/>
    </row>
    <row r="37" spans="1:8" ht="17.25" customHeight="1" x14ac:dyDescent="0.25">
      <c r="A37" s="309"/>
      <c r="B37" s="306"/>
      <c r="C37" s="306"/>
      <c r="D37" s="310"/>
      <c r="E37" s="308"/>
      <c r="F37" s="344"/>
      <c r="G37" s="345"/>
      <c r="H37" s="194"/>
    </row>
    <row r="38" spans="1:8" ht="17.25" customHeight="1" x14ac:dyDescent="0.25">
      <c r="A38" s="309"/>
      <c r="B38" s="306"/>
      <c r="C38" s="306"/>
      <c r="D38" s="310"/>
      <c r="E38" s="308"/>
      <c r="F38" s="344"/>
      <c r="G38" s="345"/>
      <c r="H38" s="194"/>
    </row>
    <row r="39" spans="1:8" ht="15" customHeight="1" x14ac:dyDescent="0.25">
      <c r="A39" s="356" t="s">
        <v>37</v>
      </c>
      <c r="B39" s="357"/>
      <c r="C39" s="357"/>
      <c r="D39" s="357"/>
      <c r="E39" s="357"/>
      <c r="F39" s="357"/>
      <c r="G39" s="357"/>
      <c r="H39" s="358"/>
    </row>
    <row r="40" spans="1:8" x14ac:dyDescent="0.25">
      <c r="A40" s="359" t="s">
        <v>130</v>
      </c>
      <c r="B40" s="360"/>
      <c r="C40" s="360"/>
      <c r="D40" s="360"/>
      <c r="E40" s="360"/>
      <c r="F40" s="360" t="s">
        <v>131</v>
      </c>
      <c r="G40" s="360"/>
      <c r="H40" s="59" t="s">
        <v>132</v>
      </c>
    </row>
    <row r="41" spans="1:8" x14ac:dyDescent="0.25">
      <c r="A41" s="361"/>
      <c r="B41" s="362"/>
      <c r="C41" s="362"/>
      <c r="D41" s="362"/>
      <c r="E41" s="362"/>
      <c r="F41" s="363"/>
      <c r="G41" s="363"/>
      <c r="H41" s="194"/>
    </row>
    <row r="42" spans="1:8" x14ac:dyDescent="0.25">
      <c r="A42" s="60"/>
      <c r="B42" s="61"/>
      <c r="C42" s="61"/>
      <c r="D42" s="61"/>
      <c r="E42" s="61"/>
      <c r="F42" s="61"/>
      <c r="G42" s="61"/>
      <c r="H42" s="62"/>
    </row>
    <row r="43" spans="1:8" hidden="1" x14ac:dyDescent="0.25">
      <c r="A43" s="287" t="s">
        <v>134</v>
      </c>
      <c r="B43" s="288"/>
      <c r="C43" s="288"/>
      <c r="D43" s="288"/>
      <c r="E43" s="289"/>
      <c r="F43" s="348"/>
      <c r="G43" s="348"/>
      <c r="H43" s="349"/>
    </row>
    <row r="44" spans="1:8" hidden="1" x14ac:dyDescent="0.25">
      <c r="A44" s="287" t="s">
        <v>135</v>
      </c>
      <c r="B44" s="288"/>
      <c r="C44" s="288"/>
      <c r="D44" s="288"/>
      <c r="E44" s="289"/>
      <c r="F44" s="347"/>
      <c r="G44" s="348"/>
      <c r="H44" s="349"/>
    </row>
    <row r="45" spans="1:8" hidden="1" x14ac:dyDescent="0.25">
      <c r="A45" s="287" t="s">
        <v>136</v>
      </c>
      <c r="B45" s="288"/>
      <c r="C45" s="288"/>
      <c r="D45" s="288"/>
      <c r="E45" s="289"/>
      <c r="F45" s="350"/>
      <c r="G45" s="351"/>
      <c r="H45" s="352"/>
    </row>
    <row r="46" spans="1:8" hidden="1" x14ac:dyDescent="0.25">
      <c r="A46" s="287" t="s">
        <v>137</v>
      </c>
      <c r="B46" s="288"/>
      <c r="C46" s="288"/>
      <c r="D46" s="288"/>
      <c r="E46" s="289"/>
      <c r="F46" s="350"/>
      <c r="G46" s="351"/>
      <c r="H46" s="352"/>
    </row>
    <row r="47" spans="1:8" ht="15.75" hidden="1" thickBot="1" x14ac:dyDescent="0.3">
      <c r="A47" s="376"/>
      <c r="B47" s="377"/>
      <c r="C47" s="377"/>
      <c r="D47" s="377"/>
      <c r="E47" s="377"/>
      <c r="F47" s="377"/>
      <c r="G47" s="377"/>
      <c r="H47" s="378"/>
    </row>
    <row r="48" spans="1:8" ht="19.5" hidden="1" thickBot="1" x14ac:dyDescent="0.35">
      <c r="A48" s="353" t="s">
        <v>138</v>
      </c>
      <c r="B48" s="354"/>
      <c r="C48" s="354"/>
      <c r="D48" s="354"/>
      <c r="E48" s="354"/>
      <c r="F48" s="354"/>
      <c r="G48" s="354"/>
      <c r="H48" s="355"/>
    </row>
    <row r="49" spans="1:8" ht="19.5" hidden="1" thickBot="1" x14ac:dyDescent="0.35">
      <c r="A49" s="379" t="s">
        <v>139</v>
      </c>
      <c r="B49" s="380"/>
      <c r="C49" s="380"/>
      <c r="D49" s="380"/>
      <c r="E49" s="380"/>
      <c r="F49" s="380"/>
      <c r="G49" s="380"/>
      <c r="H49" s="381"/>
    </row>
    <row r="50" spans="1:8" hidden="1" x14ac:dyDescent="0.25">
      <c r="A50" s="287" t="s">
        <v>118</v>
      </c>
      <c r="B50" s="288"/>
      <c r="C50" s="288"/>
      <c r="D50" s="288"/>
      <c r="E50" s="289"/>
      <c r="F50" s="382"/>
      <c r="G50" s="383"/>
      <c r="H50" s="384"/>
    </row>
    <row r="51" spans="1:8" hidden="1" x14ac:dyDescent="0.25">
      <c r="A51" s="287" t="s">
        <v>119</v>
      </c>
      <c r="B51" s="288"/>
      <c r="C51" s="288"/>
      <c r="D51" s="288"/>
      <c r="E51" s="289"/>
      <c r="F51" s="369"/>
      <c r="G51" s="369"/>
      <c r="H51" s="370"/>
    </row>
    <row r="52" spans="1:8" hidden="1" x14ac:dyDescent="0.25">
      <c r="A52" s="287" t="s">
        <v>120</v>
      </c>
      <c r="B52" s="288"/>
      <c r="C52" s="288"/>
      <c r="D52" s="288"/>
      <c r="E52" s="289"/>
      <c r="F52" s="364"/>
      <c r="G52" s="364"/>
      <c r="H52" s="365"/>
    </row>
    <row r="53" spans="1:8" hidden="1" x14ac:dyDescent="0.25">
      <c r="A53" s="287" t="s">
        <v>121</v>
      </c>
      <c r="B53" s="288"/>
      <c r="C53" s="288"/>
      <c r="D53" s="288"/>
      <c r="E53" s="288"/>
      <c r="F53" s="366" t="str">
        <f>IF(F52="","",IF(F52=Ciselniky!$A$18,Ciselniky!$G$4,Ciselniky!$G$3))</f>
        <v/>
      </c>
      <c r="G53" s="367"/>
      <c r="H53" s="368"/>
    </row>
    <row r="54" spans="1:8" hidden="1" x14ac:dyDescent="0.25">
      <c r="A54" s="287" t="s">
        <v>122</v>
      </c>
      <c r="B54" s="288"/>
      <c r="C54" s="288"/>
      <c r="D54" s="288"/>
      <c r="E54" s="289"/>
      <c r="F54" s="369"/>
      <c r="G54" s="369"/>
      <c r="H54" s="370"/>
    </row>
    <row r="55" spans="1:8" hidden="1" x14ac:dyDescent="0.25">
      <c r="A55" s="287" t="s">
        <v>123</v>
      </c>
      <c r="B55" s="288"/>
      <c r="C55" s="288"/>
      <c r="D55" s="288"/>
      <c r="E55" s="289"/>
      <c r="F55" s="385"/>
      <c r="G55" s="369"/>
      <c r="H55" s="370"/>
    </row>
    <row r="56" spans="1:8" hidden="1" x14ac:dyDescent="0.25">
      <c r="A56" s="287" t="s">
        <v>124</v>
      </c>
      <c r="B56" s="288"/>
      <c r="C56" s="288"/>
      <c r="D56" s="288"/>
      <c r="E56" s="289"/>
      <c r="F56" s="369"/>
      <c r="G56" s="369"/>
      <c r="H56" s="370"/>
    </row>
    <row r="57" spans="1:8" ht="15" hidden="1" customHeight="1" x14ac:dyDescent="0.25">
      <c r="A57" s="371" t="s">
        <v>140</v>
      </c>
      <c r="B57" s="372"/>
      <c r="C57" s="372"/>
      <c r="D57" s="372"/>
      <c r="E57" s="373" t="s">
        <v>125</v>
      </c>
      <c r="F57" s="374"/>
      <c r="G57" s="374"/>
      <c r="H57" s="375"/>
    </row>
    <row r="58" spans="1:8" hidden="1" x14ac:dyDescent="0.25">
      <c r="A58" s="53"/>
      <c r="B58" s="54"/>
      <c r="C58" s="54"/>
      <c r="D58" s="54"/>
      <c r="E58" s="54"/>
      <c r="F58" s="325"/>
      <c r="G58" s="325"/>
      <c r="H58" s="326"/>
    </row>
    <row r="59" spans="1:8" hidden="1" x14ac:dyDescent="0.25">
      <c r="A59" s="55"/>
      <c r="B59" s="56"/>
      <c r="C59" s="56"/>
      <c r="D59" s="56"/>
      <c r="E59" s="56" t="s">
        <v>126</v>
      </c>
      <c r="F59" s="325"/>
      <c r="G59" s="325"/>
      <c r="H59" s="326"/>
    </row>
    <row r="60" spans="1:8" hidden="1" x14ac:dyDescent="0.25">
      <c r="A60" s="55"/>
      <c r="B60" s="56"/>
      <c r="C60" s="56"/>
      <c r="D60" s="56"/>
      <c r="E60" s="56" t="s">
        <v>127</v>
      </c>
      <c r="F60" s="369"/>
      <c r="G60" s="369"/>
      <c r="H60" s="370"/>
    </row>
    <row r="61" spans="1:8" hidden="1" x14ac:dyDescent="0.25">
      <c r="A61" s="55"/>
      <c r="B61" s="56"/>
      <c r="C61" s="56"/>
      <c r="D61" s="56"/>
      <c r="E61" s="56" t="s">
        <v>128</v>
      </c>
      <c r="F61" s="369"/>
      <c r="G61" s="369"/>
      <c r="H61" s="370"/>
    </row>
    <row r="62" spans="1:8" hidden="1" x14ac:dyDescent="0.25">
      <c r="A62" s="55"/>
      <c r="B62" s="56"/>
      <c r="C62" s="56"/>
      <c r="D62" s="56"/>
      <c r="E62" s="56" t="s">
        <v>129</v>
      </c>
      <c r="F62" s="369"/>
      <c r="G62" s="369"/>
      <c r="H62" s="370"/>
    </row>
    <row r="63" spans="1:8" hidden="1" x14ac:dyDescent="0.25">
      <c r="A63" s="55"/>
      <c r="B63" s="56"/>
      <c r="C63" s="56"/>
      <c r="D63" s="56"/>
      <c r="E63" s="56"/>
      <c r="F63" s="56"/>
      <c r="G63" s="56"/>
      <c r="H63" s="63"/>
    </row>
    <row r="64" spans="1:8" hidden="1" x14ac:dyDescent="0.25">
      <c r="A64" s="327" t="s">
        <v>141</v>
      </c>
      <c r="B64" s="328"/>
      <c r="C64" s="328"/>
      <c r="D64" s="328"/>
      <c r="E64" s="328"/>
      <c r="F64" s="328"/>
      <c r="G64" s="328"/>
      <c r="H64" s="329"/>
    </row>
    <row r="65" spans="1:9" ht="75" hidden="1" x14ac:dyDescent="0.25">
      <c r="A65" s="278" t="s">
        <v>130</v>
      </c>
      <c r="B65" s="279"/>
      <c r="C65" s="279"/>
      <c r="D65" s="279" t="s">
        <v>131</v>
      </c>
      <c r="E65" s="279"/>
      <c r="F65" s="304" t="s">
        <v>132</v>
      </c>
      <c r="G65" s="279"/>
      <c r="H65" s="259" t="s">
        <v>133</v>
      </c>
    </row>
    <row r="66" spans="1:9" hidden="1" x14ac:dyDescent="0.25">
      <c r="A66" s="280"/>
      <c r="B66" s="281"/>
      <c r="C66" s="281"/>
      <c r="D66" s="282"/>
      <c r="E66" s="283"/>
      <c r="F66" s="386"/>
      <c r="G66" s="387"/>
      <c r="H66" s="58"/>
    </row>
    <row r="67" spans="1:9" hidden="1" x14ac:dyDescent="0.25">
      <c r="A67" s="280"/>
      <c r="B67" s="281"/>
      <c r="C67" s="281"/>
      <c r="D67" s="282"/>
      <c r="E67" s="283"/>
      <c r="F67" s="386"/>
      <c r="G67" s="387"/>
      <c r="H67" s="58"/>
    </row>
    <row r="68" spans="1:9" hidden="1" x14ac:dyDescent="0.25">
      <c r="A68" s="280"/>
      <c r="B68" s="281"/>
      <c r="C68" s="281"/>
      <c r="D68" s="282"/>
      <c r="E68" s="283"/>
      <c r="F68" s="386"/>
      <c r="G68" s="387"/>
      <c r="H68" s="58"/>
    </row>
    <row r="69" spans="1:9" hidden="1" x14ac:dyDescent="0.25">
      <c r="A69" s="280"/>
      <c r="B69" s="281"/>
      <c r="C69" s="281"/>
      <c r="D69" s="282"/>
      <c r="E69" s="283"/>
      <c r="F69" s="386"/>
      <c r="G69" s="387"/>
      <c r="H69" s="58"/>
    </row>
    <row r="70" spans="1:9" hidden="1" x14ac:dyDescent="0.25">
      <c r="A70" s="280"/>
      <c r="B70" s="281"/>
      <c r="C70" s="281"/>
      <c r="D70" s="282"/>
      <c r="E70" s="283"/>
      <c r="F70" s="386"/>
      <c r="G70" s="387"/>
      <c r="H70" s="58"/>
    </row>
    <row r="71" spans="1:9" hidden="1" x14ac:dyDescent="0.25">
      <c r="A71" s="356" t="s">
        <v>142</v>
      </c>
      <c r="B71" s="357"/>
      <c r="C71" s="357"/>
      <c r="D71" s="357"/>
      <c r="E71" s="357"/>
      <c r="F71" s="357"/>
      <c r="G71" s="357"/>
      <c r="H71" s="358"/>
    </row>
    <row r="72" spans="1:9" hidden="1" x14ac:dyDescent="0.25">
      <c r="A72" s="278" t="s">
        <v>130</v>
      </c>
      <c r="B72" s="279"/>
      <c r="C72" s="279"/>
      <c r="D72" s="279"/>
      <c r="E72" s="279"/>
      <c r="F72" s="279" t="s">
        <v>131</v>
      </c>
      <c r="G72" s="279"/>
      <c r="H72" s="57" t="s">
        <v>132</v>
      </c>
    </row>
    <row r="73" spans="1:9" ht="14.45" hidden="1" customHeight="1" x14ac:dyDescent="0.25">
      <c r="A73" s="280"/>
      <c r="B73" s="281"/>
      <c r="C73" s="281"/>
      <c r="D73" s="281"/>
      <c r="E73" s="394"/>
      <c r="F73" s="386"/>
      <c r="G73" s="387"/>
      <c r="H73" s="58"/>
    </row>
    <row r="74" spans="1:9" ht="14.45" hidden="1" customHeight="1" thickBot="1" x14ac:dyDescent="0.3">
      <c r="A74" s="60"/>
      <c r="B74" s="61"/>
      <c r="C74" s="61"/>
      <c r="D74" s="61"/>
      <c r="E74" s="61"/>
      <c r="F74" s="61"/>
      <c r="G74" s="61"/>
      <c r="H74" s="59"/>
    </row>
    <row r="75" spans="1:9" s="67" customFormat="1" ht="14.45" hidden="1" customHeight="1" x14ac:dyDescent="0.25">
      <c r="A75" s="311" t="s">
        <v>143</v>
      </c>
      <c r="B75" s="312"/>
      <c r="C75" s="312"/>
      <c r="D75" s="312"/>
      <c r="E75" s="313"/>
      <c r="F75" s="389"/>
      <c r="G75" s="389"/>
      <c r="H75" s="390"/>
      <c r="I75" s="71"/>
    </row>
    <row r="76" spans="1:9" s="67" customFormat="1" ht="14.45" hidden="1" customHeight="1" x14ac:dyDescent="0.25">
      <c r="A76" s="311" t="s">
        <v>144</v>
      </c>
      <c r="B76" s="312"/>
      <c r="C76" s="312"/>
      <c r="D76" s="312"/>
      <c r="E76" s="313"/>
      <c r="F76" s="388"/>
      <c r="G76" s="389"/>
      <c r="H76" s="390"/>
      <c r="I76" s="71"/>
    </row>
    <row r="77" spans="1:9" s="67" customFormat="1" ht="14.45" hidden="1" customHeight="1" x14ac:dyDescent="0.25">
      <c r="A77" s="311" t="s">
        <v>145</v>
      </c>
      <c r="B77" s="312"/>
      <c r="C77" s="312"/>
      <c r="D77" s="312"/>
      <c r="E77" s="313"/>
      <c r="F77" s="388"/>
      <c r="G77" s="389"/>
      <c r="H77" s="390"/>
      <c r="I77" s="71"/>
    </row>
    <row r="78" spans="1:9" s="67" customFormat="1" ht="14.45" hidden="1" customHeight="1" x14ac:dyDescent="0.25">
      <c r="A78" s="311" t="s">
        <v>146</v>
      </c>
      <c r="B78" s="312"/>
      <c r="C78" s="312"/>
      <c r="D78" s="312"/>
      <c r="E78" s="313"/>
      <c r="F78" s="388"/>
      <c r="G78" s="389"/>
      <c r="H78" s="390"/>
      <c r="I78" s="71"/>
    </row>
    <row r="79" spans="1:9" s="67" customFormat="1" ht="14.45" hidden="1" customHeight="1" thickBot="1" x14ac:dyDescent="0.3">
      <c r="A79" s="391"/>
      <c r="B79" s="392"/>
      <c r="C79" s="392"/>
      <c r="D79" s="392"/>
      <c r="E79" s="392"/>
      <c r="F79" s="392"/>
      <c r="G79" s="392"/>
      <c r="H79" s="393"/>
      <c r="I79" s="71"/>
    </row>
    <row r="80" spans="1:9" ht="14.45" hidden="1" customHeight="1" thickBot="1" x14ac:dyDescent="0.35">
      <c r="A80" s="379" t="s">
        <v>147</v>
      </c>
      <c r="B80" s="380"/>
      <c r="C80" s="380"/>
      <c r="D80" s="380"/>
      <c r="E80" s="380"/>
      <c r="F80" s="380"/>
      <c r="G80" s="380"/>
      <c r="H80" s="381"/>
    </row>
    <row r="81" spans="1:8" ht="15.75" hidden="1" customHeight="1" x14ac:dyDescent="0.25">
      <c r="A81" s="287" t="s">
        <v>118</v>
      </c>
      <c r="B81" s="288"/>
      <c r="C81" s="288"/>
      <c r="D81" s="288"/>
      <c r="E81" s="289"/>
      <c r="F81" s="382"/>
      <c r="G81" s="383"/>
      <c r="H81" s="384"/>
    </row>
    <row r="82" spans="1:8" hidden="1" x14ac:dyDescent="0.25">
      <c r="A82" s="287" t="s">
        <v>119</v>
      </c>
      <c r="B82" s="288"/>
      <c r="C82" s="288"/>
      <c r="D82" s="288"/>
      <c r="E82" s="289"/>
      <c r="F82" s="369"/>
      <c r="G82" s="369"/>
      <c r="H82" s="370"/>
    </row>
    <row r="83" spans="1:8" hidden="1" x14ac:dyDescent="0.25">
      <c r="A83" s="287" t="s">
        <v>120</v>
      </c>
      <c r="B83" s="288"/>
      <c r="C83" s="288"/>
      <c r="D83" s="288"/>
      <c r="E83" s="289"/>
      <c r="F83" s="364"/>
      <c r="G83" s="364"/>
      <c r="H83" s="365"/>
    </row>
    <row r="84" spans="1:8" hidden="1" x14ac:dyDescent="0.25">
      <c r="A84" s="287" t="s">
        <v>121</v>
      </c>
      <c r="B84" s="288"/>
      <c r="C84" s="288"/>
      <c r="D84" s="288"/>
      <c r="E84" s="288"/>
      <c r="F84" s="366" t="str">
        <f>IF(F83="","",IF(F83=Ciselniky!$A$18,Ciselniky!$G$4,Ciselniky!$G$3))</f>
        <v/>
      </c>
      <c r="G84" s="367"/>
      <c r="H84" s="368"/>
    </row>
    <row r="85" spans="1:8" hidden="1" x14ac:dyDescent="0.25">
      <c r="A85" s="287" t="s">
        <v>122</v>
      </c>
      <c r="B85" s="288"/>
      <c r="C85" s="288"/>
      <c r="D85" s="288"/>
      <c r="E85" s="289"/>
      <c r="F85" s="369"/>
      <c r="G85" s="369"/>
      <c r="H85" s="370"/>
    </row>
    <row r="86" spans="1:8" hidden="1" x14ac:dyDescent="0.25">
      <c r="A86" s="287" t="s">
        <v>123</v>
      </c>
      <c r="B86" s="288"/>
      <c r="C86" s="288"/>
      <c r="D86" s="288"/>
      <c r="E86" s="289"/>
      <c r="F86" s="385"/>
      <c r="G86" s="369"/>
      <c r="H86" s="370"/>
    </row>
    <row r="87" spans="1:8" hidden="1" x14ac:dyDescent="0.25">
      <c r="A87" s="287" t="s">
        <v>124</v>
      </c>
      <c r="B87" s="288"/>
      <c r="C87" s="288"/>
      <c r="D87" s="288"/>
      <c r="E87" s="289"/>
      <c r="F87" s="369"/>
      <c r="G87" s="369"/>
      <c r="H87" s="370"/>
    </row>
    <row r="88" spans="1:8" ht="15" hidden="1" customHeight="1" x14ac:dyDescent="0.25">
      <c r="A88" s="371" t="s">
        <v>140</v>
      </c>
      <c r="B88" s="372"/>
      <c r="C88" s="372"/>
      <c r="D88" s="372"/>
      <c r="E88" s="373" t="s">
        <v>125</v>
      </c>
      <c r="F88" s="374"/>
      <c r="G88" s="374"/>
      <c r="H88" s="375"/>
    </row>
    <row r="89" spans="1:8" hidden="1" x14ac:dyDescent="0.25">
      <c r="A89" s="53"/>
      <c r="B89" s="54"/>
      <c r="C89" s="54"/>
      <c r="D89" s="54"/>
      <c r="E89" s="54"/>
      <c r="F89" s="325"/>
      <c r="G89" s="325"/>
      <c r="H89" s="326"/>
    </row>
    <row r="90" spans="1:8" hidden="1" x14ac:dyDescent="0.25">
      <c r="A90" s="55"/>
      <c r="B90" s="56"/>
      <c r="C90" s="56"/>
      <c r="D90" s="56"/>
      <c r="E90" s="56" t="s">
        <v>126</v>
      </c>
      <c r="F90" s="325"/>
      <c r="G90" s="325"/>
      <c r="H90" s="326"/>
    </row>
    <row r="91" spans="1:8" hidden="1" x14ac:dyDescent="0.25">
      <c r="A91" s="55"/>
      <c r="B91" s="56"/>
      <c r="C91" s="56"/>
      <c r="D91" s="56"/>
      <c r="E91" s="56" t="s">
        <v>127</v>
      </c>
      <c r="F91" s="369"/>
      <c r="G91" s="369"/>
      <c r="H91" s="370"/>
    </row>
    <row r="92" spans="1:8" hidden="1" x14ac:dyDescent="0.25">
      <c r="A92" s="55"/>
      <c r="B92" s="56"/>
      <c r="C92" s="56"/>
      <c r="D92" s="56"/>
      <c r="E92" s="56" t="s">
        <v>128</v>
      </c>
      <c r="F92" s="369"/>
      <c r="G92" s="369"/>
      <c r="H92" s="370"/>
    </row>
    <row r="93" spans="1:8" hidden="1" x14ac:dyDescent="0.25">
      <c r="A93" s="55"/>
      <c r="B93" s="56"/>
      <c r="C93" s="56"/>
      <c r="D93" s="56"/>
      <c r="E93" s="56" t="s">
        <v>129</v>
      </c>
      <c r="F93" s="369"/>
      <c r="G93" s="369"/>
      <c r="H93" s="370"/>
    </row>
    <row r="94" spans="1:8" hidden="1" x14ac:dyDescent="0.25">
      <c r="A94" s="327" t="s">
        <v>148</v>
      </c>
      <c r="B94" s="328"/>
      <c r="C94" s="328"/>
      <c r="D94" s="328"/>
      <c r="E94" s="328"/>
      <c r="F94" s="328"/>
      <c r="G94" s="328"/>
      <c r="H94" s="329"/>
    </row>
    <row r="95" spans="1:8" ht="75" hidden="1" x14ac:dyDescent="0.25">
      <c r="A95" s="278" t="s">
        <v>130</v>
      </c>
      <c r="B95" s="279"/>
      <c r="C95" s="279"/>
      <c r="D95" s="279" t="s">
        <v>131</v>
      </c>
      <c r="E95" s="279"/>
      <c r="F95" s="304" t="s">
        <v>132</v>
      </c>
      <c r="G95" s="279"/>
      <c r="H95" s="259" t="s">
        <v>133</v>
      </c>
    </row>
    <row r="96" spans="1:8" hidden="1" x14ac:dyDescent="0.25">
      <c r="A96" s="280"/>
      <c r="B96" s="281"/>
      <c r="C96" s="281"/>
      <c r="D96" s="282"/>
      <c r="E96" s="283"/>
      <c r="F96" s="386"/>
      <c r="G96" s="387"/>
      <c r="H96" s="58"/>
    </row>
    <row r="97" spans="1:9" hidden="1" x14ac:dyDescent="0.25">
      <c r="A97" s="280"/>
      <c r="B97" s="281"/>
      <c r="C97" s="281"/>
      <c r="D97" s="282"/>
      <c r="E97" s="283"/>
      <c r="F97" s="386"/>
      <c r="G97" s="387"/>
      <c r="H97" s="58"/>
    </row>
    <row r="98" spans="1:9" hidden="1" x14ac:dyDescent="0.25">
      <c r="A98" s="280"/>
      <c r="B98" s="281"/>
      <c r="C98" s="281"/>
      <c r="D98" s="282"/>
      <c r="E98" s="283"/>
      <c r="F98" s="386"/>
      <c r="G98" s="387"/>
      <c r="H98" s="58"/>
    </row>
    <row r="99" spans="1:9" hidden="1" x14ac:dyDescent="0.25">
      <c r="A99" s="280"/>
      <c r="B99" s="281"/>
      <c r="C99" s="281"/>
      <c r="D99" s="282"/>
      <c r="E99" s="283"/>
      <c r="F99" s="386"/>
      <c r="G99" s="387"/>
      <c r="H99" s="58"/>
    </row>
    <row r="100" spans="1:9" hidden="1" x14ac:dyDescent="0.25">
      <c r="A100" s="280"/>
      <c r="B100" s="281"/>
      <c r="C100" s="281"/>
      <c r="D100" s="282"/>
      <c r="E100" s="283"/>
      <c r="F100" s="386"/>
      <c r="G100" s="387"/>
      <c r="H100" s="58"/>
    </row>
    <row r="101" spans="1:9" ht="15" hidden="1" customHeight="1" x14ac:dyDescent="0.25">
      <c r="A101" s="356" t="s">
        <v>149</v>
      </c>
      <c r="B101" s="357"/>
      <c r="C101" s="357"/>
      <c r="D101" s="357"/>
      <c r="E101" s="357"/>
      <c r="F101" s="357"/>
      <c r="G101" s="357"/>
      <c r="H101" s="358"/>
    </row>
    <row r="102" spans="1:9" hidden="1" x14ac:dyDescent="0.25">
      <c r="A102" s="278" t="s">
        <v>130</v>
      </c>
      <c r="B102" s="279"/>
      <c r="C102" s="279"/>
      <c r="D102" s="279"/>
      <c r="E102" s="279"/>
      <c r="F102" s="279" t="s">
        <v>131</v>
      </c>
      <c r="G102" s="279"/>
      <c r="H102" s="57" t="s">
        <v>132</v>
      </c>
    </row>
    <row r="103" spans="1:9" hidden="1" x14ac:dyDescent="0.25">
      <c r="A103" s="280"/>
      <c r="B103" s="281"/>
      <c r="C103" s="281"/>
      <c r="D103" s="281"/>
      <c r="E103" s="394"/>
      <c r="F103" s="386"/>
      <c r="G103" s="387"/>
      <c r="H103" s="58"/>
    </row>
    <row r="104" spans="1:9" ht="15.75" hidden="1" thickBot="1" x14ac:dyDescent="0.3">
      <c r="A104" s="60"/>
      <c r="B104" s="61"/>
      <c r="C104" s="61"/>
      <c r="D104" s="61"/>
      <c r="E104" s="61"/>
      <c r="F104" s="61"/>
      <c r="G104" s="61"/>
      <c r="H104" s="59"/>
    </row>
    <row r="105" spans="1:9" s="67" customFormat="1" ht="15" hidden="1" customHeight="1" x14ac:dyDescent="0.25">
      <c r="A105" s="311" t="s">
        <v>150</v>
      </c>
      <c r="B105" s="312"/>
      <c r="C105" s="312"/>
      <c r="D105" s="312"/>
      <c r="E105" s="313"/>
      <c r="F105" s="398"/>
      <c r="G105" s="398"/>
      <c r="H105" s="399"/>
      <c r="I105" s="71"/>
    </row>
    <row r="106" spans="1:9" s="67" customFormat="1" ht="15" hidden="1" customHeight="1" x14ac:dyDescent="0.25">
      <c r="A106" s="311" t="s">
        <v>151</v>
      </c>
      <c r="B106" s="312"/>
      <c r="C106" s="312"/>
      <c r="D106" s="312"/>
      <c r="E106" s="313"/>
      <c r="F106" s="400"/>
      <c r="G106" s="398"/>
      <c r="H106" s="399"/>
      <c r="I106" s="71"/>
    </row>
    <row r="107" spans="1:9" s="67" customFormat="1" ht="15" hidden="1" customHeight="1" x14ac:dyDescent="0.25">
      <c r="A107" s="311" t="s">
        <v>152</v>
      </c>
      <c r="B107" s="312"/>
      <c r="C107" s="312"/>
      <c r="D107" s="312"/>
      <c r="E107" s="313"/>
      <c r="F107" s="395"/>
      <c r="G107" s="396"/>
      <c r="H107" s="397"/>
      <c r="I107" s="71"/>
    </row>
    <row r="108" spans="1:9" s="67" customFormat="1" ht="15" hidden="1" customHeight="1" x14ac:dyDescent="0.25">
      <c r="A108" s="311" t="s">
        <v>153</v>
      </c>
      <c r="B108" s="312"/>
      <c r="C108" s="312"/>
      <c r="D108" s="312"/>
      <c r="E108" s="313"/>
      <c r="F108" s="395"/>
      <c r="G108" s="396"/>
      <c r="H108" s="397"/>
      <c r="I108" s="71"/>
    </row>
    <row r="109" spans="1:9" s="67" customFormat="1" ht="15.75" hidden="1" thickBot="1" x14ac:dyDescent="0.3">
      <c r="A109" s="391"/>
      <c r="B109" s="392"/>
      <c r="C109" s="392"/>
      <c r="D109" s="392"/>
      <c r="E109" s="392"/>
      <c r="F109" s="392"/>
      <c r="G109" s="392"/>
      <c r="H109" s="393"/>
      <c r="I109" s="71"/>
    </row>
    <row r="110" spans="1:9" ht="19.5" hidden="1" thickBot="1" x14ac:dyDescent="0.35">
      <c r="A110" s="379" t="s">
        <v>154</v>
      </c>
      <c r="B110" s="380"/>
      <c r="C110" s="380"/>
      <c r="D110" s="380"/>
      <c r="E110" s="380"/>
      <c r="F110" s="380"/>
      <c r="G110" s="380"/>
      <c r="H110" s="381"/>
    </row>
    <row r="111" spans="1:9" ht="15" hidden="1" customHeight="1" x14ac:dyDescent="0.25">
      <c r="A111" s="287" t="s">
        <v>118</v>
      </c>
      <c r="B111" s="288"/>
      <c r="C111" s="288"/>
      <c r="D111" s="288"/>
      <c r="E111" s="289"/>
      <c r="F111" s="382"/>
      <c r="G111" s="383"/>
      <c r="H111" s="384"/>
    </row>
    <row r="112" spans="1:9" ht="15" hidden="1" customHeight="1" x14ac:dyDescent="0.25">
      <c r="A112" s="287" t="s">
        <v>119</v>
      </c>
      <c r="B112" s="288"/>
      <c r="C112" s="288"/>
      <c r="D112" s="288"/>
      <c r="E112" s="289"/>
      <c r="F112" s="369"/>
      <c r="G112" s="369"/>
      <c r="H112" s="370"/>
    </row>
    <row r="113" spans="1:8" ht="15" hidden="1" customHeight="1" x14ac:dyDescent="0.25">
      <c r="A113" s="287" t="s">
        <v>120</v>
      </c>
      <c r="B113" s="288"/>
      <c r="C113" s="288"/>
      <c r="D113" s="288"/>
      <c r="E113" s="289"/>
      <c r="F113" s="364"/>
      <c r="G113" s="364"/>
      <c r="H113" s="365"/>
    </row>
    <row r="114" spans="1:8" hidden="1" x14ac:dyDescent="0.25">
      <c r="A114" s="287" t="s">
        <v>121</v>
      </c>
      <c r="B114" s="288"/>
      <c r="C114" s="288"/>
      <c r="D114" s="288"/>
      <c r="E114" s="288"/>
      <c r="F114" s="366" t="str">
        <f>IF(F113="","",IF(F113=Ciselniky!$A$18,Ciselniky!$G$4,Ciselniky!$G$3))</f>
        <v/>
      </c>
      <c r="G114" s="367"/>
      <c r="H114" s="368"/>
    </row>
    <row r="115" spans="1:8" hidden="1" x14ac:dyDescent="0.25">
      <c r="A115" s="287" t="s">
        <v>122</v>
      </c>
      <c r="B115" s="288"/>
      <c r="C115" s="288"/>
      <c r="D115" s="288"/>
      <c r="E115" s="289"/>
      <c r="F115" s="369"/>
      <c r="G115" s="369"/>
      <c r="H115" s="370"/>
    </row>
    <row r="116" spans="1:8" hidden="1" x14ac:dyDescent="0.25">
      <c r="A116" s="287" t="s">
        <v>123</v>
      </c>
      <c r="B116" s="288"/>
      <c r="C116" s="288"/>
      <c r="D116" s="288"/>
      <c r="E116" s="289"/>
      <c r="F116" s="385"/>
      <c r="G116" s="369"/>
      <c r="H116" s="370"/>
    </row>
    <row r="117" spans="1:8" hidden="1" x14ac:dyDescent="0.25">
      <c r="A117" s="287" t="s">
        <v>124</v>
      </c>
      <c r="B117" s="288"/>
      <c r="C117" s="288"/>
      <c r="D117" s="288"/>
      <c r="E117" s="289"/>
      <c r="F117" s="369"/>
      <c r="G117" s="369"/>
      <c r="H117" s="370"/>
    </row>
    <row r="118" spans="1:8" ht="15" hidden="1" customHeight="1" x14ac:dyDescent="0.25">
      <c r="A118" s="371" t="s">
        <v>140</v>
      </c>
      <c r="B118" s="372"/>
      <c r="C118" s="372"/>
      <c r="D118" s="372"/>
      <c r="E118" s="373" t="s">
        <v>125</v>
      </c>
      <c r="F118" s="374"/>
      <c r="G118" s="374"/>
      <c r="H118" s="375"/>
    </row>
    <row r="119" spans="1:8" hidden="1" x14ac:dyDescent="0.25">
      <c r="A119" s="53"/>
      <c r="B119" s="54"/>
      <c r="C119" s="54"/>
      <c r="D119" s="54"/>
      <c r="E119" s="54"/>
      <c r="F119" s="325"/>
      <c r="G119" s="325"/>
      <c r="H119" s="326"/>
    </row>
    <row r="120" spans="1:8" hidden="1" x14ac:dyDescent="0.25">
      <c r="A120" s="55"/>
      <c r="B120" s="56"/>
      <c r="C120" s="56"/>
      <c r="D120" s="56"/>
      <c r="E120" s="56" t="s">
        <v>126</v>
      </c>
      <c r="F120" s="325"/>
      <c r="G120" s="325"/>
      <c r="H120" s="326"/>
    </row>
    <row r="121" spans="1:8" hidden="1" x14ac:dyDescent="0.25">
      <c r="A121" s="55"/>
      <c r="B121" s="56"/>
      <c r="C121" s="56"/>
      <c r="D121" s="56"/>
      <c r="E121" s="56" t="s">
        <v>127</v>
      </c>
      <c r="F121" s="369"/>
      <c r="G121" s="369"/>
      <c r="H121" s="370"/>
    </row>
    <row r="122" spans="1:8" hidden="1" x14ac:dyDescent="0.25">
      <c r="A122" s="55"/>
      <c r="B122" s="56"/>
      <c r="C122" s="56"/>
      <c r="D122" s="56"/>
      <c r="E122" s="56" t="s">
        <v>128</v>
      </c>
      <c r="F122" s="369"/>
      <c r="G122" s="369"/>
      <c r="H122" s="370"/>
    </row>
    <row r="123" spans="1:8" hidden="1" x14ac:dyDescent="0.25">
      <c r="A123" s="55"/>
      <c r="B123" s="56"/>
      <c r="C123" s="56"/>
      <c r="D123" s="56"/>
      <c r="E123" s="56" t="s">
        <v>129</v>
      </c>
      <c r="F123" s="369"/>
      <c r="G123" s="369"/>
      <c r="H123" s="370"/>
    </row>
    <row r="124" spans="1:8" ht="15" hidden="1" customHeight="1" x14ac:dyDescent="0.25">
      <c r="A124" s="327" t="s">
        <v>155</v>
      </c>
      <c r="B124" s="328"/>
      <c r="C124" s="328"/>
      <c r="D124" s="328"/>
      <c r="E124" s="328"/>
      <c r="F124" s="328"/>
      <c r="G124" s="328"/>
      <c r="H124" s="329"/>
    </row>
    <row r="125" spans="1:8" ht="75" hidden="1" x14ac:dyDescent="0.25">
      <c r="A125" s="278" t="s">
        <v>130</v>
      </c>
      <c r="B125" s="279"/>
      <c r="C125" s="279"/>
      <c r="D125" s="279" t="s">
        <v>131</v>
      </c>
      <c r="E125" s="279"/>
      <c r="F125" s="304" t="s">
        <v>132</v>
      </c>
      <c r="G125" s="279"/>
      <c r="H125" s="259" t="s">
        <v>133</v>
      </c>
    </row>
    <row r="126" spans="1:8" hidden="1" x14ac:dyDescent="0.25">
      <c r="A126" s="280"/>
      <c r="B126" s="281"/>
      <c r="C126" s="281"/>
      <c r="D126" s="282"/>
      <c r="E126" s="283"/>
      <c r="F126" s="386"/>
      <c r="G126" s="387"/>
      <c r="H126" s="58"/>
    </row>
    <row r="127" spans="1:8" hidden="1" x14ac:dyDescent="0.25">
      <c r="A127" s="280"/>
      <c r="B127" s="281"/>
      <c r="C127" s="281"/>
      <c r="D127" s="282"/>
      <c r="E127" s="283"/>
      <c r="F127" s="386"/>
      <c r="G127" s="387"/>
      <c r="H127" s="58"/>
    </row>
    <row r="128" spans="1:8" hidden="1" x14ac:dyDescent="0.25">
      <c r="A128" s="280"/>
      <c r="B128" s="281"/>
      <c r="C128" s="281"/>
      <c r="D128" s="282"/>
      <c r="E128" s="283"/>
      <c r="F128" s="386"/>
      <c r="G128" s="387"/>
      <c r="H128" s="58"/>
    </row>
    <row r="129" spans="1:9" hidden="1" x14ac:dyDescent="0.25">
      <c r="A129" s="280"/>
      <c r="B129" s="281"/>
      <c r="C129" s="281"/>
      <c r="D129" s="282"/>
      <c r="E129" s="283"/>
      <c r="F129" s="386"/>
      <c r="G129" s="387"/>
      <c r="H129" s="58"/>
    </row>
    <row r="130" spans="1:9" hidden="1" x14ac:dyDescent="0.25">
      <c r="A130" s="280"/>
      <c r="B130" s="281"/>
      <c r="C130" s="281"/>
      <c r="D130" s="282"/>
      <c r="E130" s="283"/>
      <c r="F130" s="386"/>
      <c r="G130" s="387"/>
      <c r="H130" s="58"/>
    </row>
    <row r="131" spans="1:9" ht="15" hidden="1" customHeight="1" x14ac:dyDescent="0.25">
      <c r="A131" s="356" t="s">
        <v>156</v>
      </c>
      <c r="B131" s="357"/>
      <c r="C131" s="357"/>
      <c r="D131" s="357"/>
      <c r="E131" s="357"/>
      <c r="F131" s="357"/>
      <c r="G131" s="357"/>
      <c r="H131" s="358"/>
    </row>
    <row r="132" spans="1:9" hidden="1" x14ac:dyDescent="0.25">
      <c r="A132" s="278" t="s">
        <v>130</v>
      </c>
      <c r="B132" s="279"/>
      <c r="C132" s="279"/>
      <c r="D132" s="279"/>
      <c r="E132" s="279"/>
      <c r="F132" s="279" t="s">
        <v>131</v>
      </c>
      <c r="G132" s="279"/>
      <c r="H132" s="57" t="s">
        <v>132</v>
      </c>
    </row>
    <row r="133" spans="1:9" hidden="1" x14ac:dyDescent="0.25">
      <c r="A133" s="280"/>
      <c r="B133" s="281"/>
      <c r="C133" s="281"/>
      <c r="D133" s="281"/>
      <c r="E133" s="394"/>
      <c r="F133" s="386"/>
      <c r="G133" s="387"/>
      <c r="H133" s="58"/>
    </row>
    <row r="134" spans="1:9" s="67" customFormat="1" hidden="1" x14ac:dyDescent="0.25">
      <c r="A134" s="68"/>
      <c r="B134" s="69"/>
      <c r="C134" s="69"/>
      <c r="D134" s="69"/>
      <c r="E134" s="69"/>
      <c r="F134" s="69"/>
      <c r="G134" s="69"/>
      <c r="H134" s="70"/>
      <c r="I134" s="71"/>
    </row>
    <row r="135" spans="1:9" s="67" customFormat="1" ht="15" hidden="1" customHeight="1" x14ac:dyDescent="0.25">
      <c r="A135" s="311" t="s">
        <v>157</v>
      </c>
      <c r="B135" s="312"/>
      <c r="C135" s="312"/>
      <c r="D135" s="312"/>
      <c r="E135" s="313"/>
      <c r="F135" s="398"/>
      <c r="G135" s="398"/>
      <c r="H135" s="399"/>
      <c r="I135" s="71"/>
    </row>
    <row r="136" spans="1:9" s="67" customFormat="1" ht="15" hidden="1" customHeight="1" x14ac:dyDescent="0.25">
      <c r="A136" s="311" t="s">
        <v>158</v>
      </c>
      <c r="B136" s="312"/>
      <c r="C136" s="312"/>
      <c r="D136" s="312"/>
      <c r="E136" s="313"/>
      <c r="F136" s="400"/>
      <c r="G136" s="398"/>
      <c r="H136" s="399"/>
      <c r="I136" s="71"/>
    </row>
    <row r="137" spans="1:9" s="67" customFormat="1" ht="15" hidden="1" customHeight="1" x14ac:dyDescent="0.25">
      <c r="A137" s="311" t="s">
        <v>159</v>
      </c>
      <c r="B137" s="312"/>
      <c r="C137" s="312"/>
      <c r="D137" s="312"/>
      <c r="E137" s="313"/>
      <c r="F137" s="395"/>
      <c r="G137" s="396"/>
      <c r="H137" s="397"/>
      <c r="I137" s="71"/>
    </row>
    <row r="138" spans="1:9" s="67" customFormat="1" hidden="1" x14ac:dyDescent="0.25">
      <c r="A138" s="311" t="s">
        <v>160</v>
      </c>
      <c r="B138" s="312"/>
      <c r="C138" s="312"/>
      <c r="D138" s="312"/>
      <c r="E138" s="313"/>
      <c r="F138" s="395"/>
      <c r="G138" s="396"/>
      <c r="H138" s="397"/>
      <c r="I138" s="71"/>
    </row>
    <row r="139" spans="1:9" ht="15.75" hidden="1" thickBot="1" x14ac:dyDescent="0.3">
      <c r="A139" s="376"/>
      <c r="B139" s="377"/>
      <c r="C139" s="377"/>
      <c r="D139" s="377"/>
      <c r="E139" s="377"/>
      <c r="F139" s="377"/>
      <c r="G139" s="377"/>
      <c r="H139" s="378"/>
    </row>
    <row r="140" spans="1:9" ht="19.5" hidden="1" thickBot="1" x14ac:dyDescent="0.35">
      <c r="A140" s="379" t="s">
        <v>161</v>
      </c>
      <c r="B140" s="380"/>
      <c r="C140" s="380"/>
      <c r="D140" s="380"/>
      <c r="E140" s="380"/>
      <c r="F140" s="380"/>
      <c r="G140" s="380"/>
      <c r="H140" s="381"/>
    </row>
    <row r="141" spans="1:9" hidden="1" x14ac:dyDescent="0.25">
      <c r="A141" s="287" t="s">
        <v>118</v>
      </c>
      <c r="B141" s="288"/>
      <c r="C141" s="288"/>
      <c r="D141" s="288"/>
      <c r="E141" s="289"/>
      <c r="F141" s="382"/>
      <c r="G141" s="383"/>
      <c r="H141" s="384"/>
    </row>
    <row r="142" spans="1:9" hidden="1" x14ac:dyDescent="0.25">
      <c r="A142" s="287" t="s">
        <v>119</v>
      </c>
      <c r="B142" s="288"/>
      <c r="C142" s="288"/>
      <c r="D142" s="288"/>
      <c r="E142" s="289"/>
      <c r="F142" s="369"/>
      <c r="G142" s="369"/>
      <c r="H142" s="370"/>
    </row>
    <row r="143" spans="1:9" hidden="1" x14ac:dyDescent="0.25">
      <c r="A143" s="287" t="s">
        <v>120</v>
      </c>
      <c r="B143" s="288"/>
      <c r="C143" s="288"/>
      <c r="D143" s="288"/>
      <c r="E143" s="289"/>
      <c r="F143" s="364"/>
      <c r="G143" s="364"/>
      <c r="H143" s="365"/>
    </row>
    <row r="144" spans="1:9" hidden="1" x14ac:dyDescent="0.25">
      <c r="A144" s="287" t="s">
        <v>121</v>
      </c>
      <c r="B144" s="288"/>
      <c r="C144" s="288"/>
      <c r="D144" s="288"/>
      <c r="E144" s="288"/>
      <c r="F144" s="366" t="str">
        <f>IF(F143="","",IF(F143=Ciselniky!$A$18,Ciselniky!$G$4,Ciselniky!$G$3))</f>
        <v/>
      </c>
      <c r="G144" s="367"/>
      <c r="H144" s="368"/>
    </row>
    <row r="145" spans="1:8" hidden="1" x14ac:dyDescent="0.25">
      <c r="A145" s="287" t="s">
        <v>122</v>
      </c>
      <c r="B145" s="288"/>
      <c r="C145" s="288"/>
      <c r="D145" s="288"/>
      <c r="E145" s="289"/>
      <c r="F145" s="369"/>
      <c r="G145" s="369"/>
      <c r="H145" s="370"/>
    </row>
    <row r="146" spans="1:8" hidden="1" x14ac:dyDescent="0.25">
      <c r="A146" s="287" t="s">
        <v>123</v>
      </c>
      <c r="B146" s="288"/>
      <c r="C146" s="288"/>
      <c r="D146" s="288"/>
      <c r="E146" s="289"/>
      <c r="F146" s="385"/>
      <c r="G146" s="369"/>
      <c r="H146" s="370"/>
    </row>
    <row r="147" spans="1:8" ht="15" hidden="1" customHeight="1" x14ac:dyDescent="0.25">
      <c r="A147" s="287" t="s">
        <v>124</v>
      </c>
      <c r="B147" s="288"/>
      <c r="C147" s="288"/>
      <c r="D147" s="288"/>
      <c r="E147" s="289"/>
      <c r="F147" s="369"/>
      <c r="G147" s="369"/>
      <c r="H147" s="370"/>
    </row>
    <row r="148" spans="1:8" ht="15" hidden="1" customHeight="1" x14ac:dyDescent="0.25">
      <c r="A148" s="371" t="s">
        <v>140</v>
      </c>
      <c r="B148" s="372"/>
      <c r="C148" s="372"/>
      <c r="D148" s="372"/>
      <c r="E148" s="373" t="s">
        <v>125</v>
      </c>
      <c r="F148" s="374"/>
      <c r="G148" s="374"/>
      <c r="H148" s="375"/>
    </row>
    <row r="149" spans="1:8" hidden="1" x14ac:dyDescent="0.25">
      <c r="A149" s="53"/>
      <c r="B149" s="54"/>
      <c r="C149" s="54"/>
      <c r="D149" s="54"/>
      <c r="E149" s="54"/>
      <c r="F149" s="325"/>
      <c r="G149" s="325"/>
      <c r="H149" s="326"/>
    </row>
    <row r="150" spans="1:8" hidden="1" x14ac:dyDescent="0.25">
      <c r="A150" s="55"/>
      <c r="B150" s="56"/>
      <c r="C150" s="56"/>
      <c r="D150" s="56"/>
      <c r="E150" s="56" t="s">
        <v>126</v>
      </c>
      <c r="F150" s="325"/>
      <c r="G150" s="325"/>
      <c r="H150" s="326"/>
    </row>
    <row r="151" spans="1:8" hidden="1" x14ac:dyDescent="0.25">
      <c r="A151" s="55"/>
      <c r="B151" s="56"/>
      <c r="C151" s="56"/>
      <c r="D151" s="56"/>
      <c r="E151" s="56" t="s">
        <v>127</v>
      </c>
      <c r="F151" s="369"/>
      <c r="G151" s="369"/>
      <c r="H151" s="370"/>
    </row>
    <row r="152" spans="1:8" hidden="1" x14ac:dyDescent="0.25">
      <c r="A152" s="55"/>
      <c r="B152" s="56"/>
      <c r="C152" s="56"/>
      <c r="D152" s="56"/>
      <c r="E152" s="56" t="s">
        <v>128</v>
      </c>
      <c r="F152" s="369"/>
      <c r="G152" s="369"/>
      <c r="H152" s="370"/>
    </row>
    <row r="153" spans="1:8" hidden="1" x14ac:dyDescent="0.25">
      <c r="A153" s="55"/>
      <c r="B153" s="56"/>
      <c r="C153" s="56"/>
      <c r="D153" s="56"/>
      <c r="E153" s="56" t="s">
        <v>129</v>
      </c>
      <c r="F153" s="369"/>
      <c r="G153" s="369"/>
      <c r="H153" s="370"/>
    </row>
    <row r="154" spans="1:8" hidden="1" x14ac:dyDescent="0.25">
      <c r="A154" s="327" t="s">
        <v>162</v>
      </c>
      <c r="B154" s="328"/>
      <c r="C154" s="328"/>
      <c r="D154" s="328"/>
      <c r="E154" s="328"/>
      <c r="F154" s="328"/>
      <c r="G154" s="328"/>
      <c r="H154" s="329"/>
    </row>
    <row r="155" spans="1:8" ht="75" hidden="1" x14ac:dyDescent="0.25">
      <c r="A155" s="278" t="s">
        <v>130</v>
      </c>
      <c r="B155" s="279"/>
      <c r="C155" s="279"/>
      <c r="D155" s="279" t="s">
        <v>131</v>
      </c>
      <c r="E155" s="279"/>
      <c r="F155" s="304" t="s">
        <v>132</v>
      </c>
      <c r="G155" s="279"/>
      <c r="H155" s="259" t="s">
        <v>133</v>
      </c>
    </row>
    <row r="156" spans="1:8" hidden="1" x14ac:dyDescent="0.25">
      <c r="A156" s="280"/>
      <c r="B156" s="281"/>
      <c r="C156" s="281"/>
      <c r="D156" s="282"/>
      <c r="E156" s="283"/>
      <c r="F156" s="386"/>
      <c r="G156" s="387"/>
      <c r="H156" s="58"/>
    </row>
    <row r="157" spans="1:8" hidden="1" x14ac:dyDescent="0.25">
      <c r="A157" s="280"/>
      <c r="B157" s="281"/>
      <c r="C157" s="281"/>
      <c r="D157" s="282"/>
      <c r="E157" s="283"/>
      <c r="F157" s="386"/>
      <c r="G157" s="387"/>
      <c r="H157" s="58"/>
    </row>
    <row r="158" spans="1:8" hidden="1" x14ac:dyDescent="0.25">
      <c r="A158" s="280"/>
      <c r="B158" s="281"/>
      <c r="C158" s="281"/>
      <c r="D158" s="282"/>
      <c r="E158" s="283"/>
      <c r="F158" s="386"/>
      <c r="G158" s="387"/>
      <c r="H158" s="58"/>
    </row>
    <row r="159" spans="1:8" hidden="1" x14ac:dyDescent="0.25">
      <c r="A159" s="280"/>
      <c r="B159" s="281"/>
      <c r="C159" s="281"/>
      <c r="D159" s="282"/>
      <c r="E159" s="283"/>
      <c r="F159" s="386"/>
      <c r="G159" s="387"/>
      <c r="H159" s="58"/>
    </row>
    <row r="160" spans="1:8" hidden="1" x14ac:dyDescent="0.25">
      <c r="A160" s="280"/>
      <c r="B160" s="281"/>
      <c r="C160" s="281"/>
      <c r="D160" s="282"/>
      <c r="E160" s="283"/>
      <c r="F160" s="386"/>
      <c r="G160" s="387"/>
      <c r="H160" s="58"/>
    </row>
    <row r="161" spans="1:9" hidden="1" x14ac:dyDescent="0.25">
      <c r="A161" s="356" t="s">
        <v>163</v>
      </c>
      <c r="B161" s="357"/>
      <c r="C161" s="357"/>
      <c r="D161" s="357"/>
      <c r="E161" s="357"/>
      <c r="F161" s="357"/>
      <c r="G161" s="357"/>
      <c r="H161" s="358"/>
    </row>
    <row r="162" spans="1:9" hidden="1" x14ac:dyDescent="0.25">
      <c r="A162" s="278" t="s">
        <v>130</v>
      </c>
      <c r="B162" s="279"/>
      <c r="C162" s="279"/>
      <c r="D162" s="279"/>
      <c r="E162" s="279"/>
      <c r="F162" s="279" t="s">
        <v>131</v>
      </c>
      <c r="G162" s="279"/>
      <c r="H162" s="57" t="s">
        <v>132</v>
      </c>
    </row>
    <row r="163" spans="1:9" hidden="1" x14ac:dyDescent="0.25">
      <c r="A163" s="280"/>
      <c r="B163" s="281"/>
      <c r="C163" s="281"/>
      <c r="D163" s="281"/>
      <c r="E163" s="394"/>
      <c r="F163" s="386"/>
      <c r="G163" s="387"/>
      <c r="H163" s="58"/>
    </row>
    <row r="164" spans="1:9" s="67" customFormat="1" hidden="1" x14ac:dyDescent="0.25">
      <c r="A164" s="68"/>
      <c r="B164" s="69"/>
      <c r="C164" s="69"/>
      <c r="D164" s="69"/>
      <c r="E164" s="69"/>
      <c r="F164" s="69"/>
      <c r="G164" s="69"/>
      <c r="H164" s="70"/>
      <c r="I164" s="71"/>
    </row>
    <row r="165" spans="1:9" s="67" customFormat="1" hidden="1" x14ac:dyDescent="0.25">
      <c r="A165" s="311" t="s">
        <v>164</v>
      </c>
      <c r="B165" s="312"/>
      <c r="C165" s="312"/>
      <c r="D165" s="312"/>
      <c r="E165" s="313"/>
      <c r="F165" s="398"/>
      <c r="G165" s="398"/>
      <c r="H165" s="399"/>
      <c r="I165" s="71"/>
    </row>
    <row r="166" spans="1:9" s="67" customFormat="1" hidden="1" x14ac:dyDescent="0.25">
      <c r="A166" s="311" t="s">
        <v>165</v>
      </c>
      <c r="B166" s="312"/>
      <c r="C166" s="312"/>
      <c r="D166" s="312"/>
      <c r="E166" s="313"/>
      <c r="F166" s="400"/>
      <c r="G166" s="398"/>
      <c r="H166" s="399"/>
      <c r="I166" s="71"/>
    </row>
    <row r="167" spans="1:9" s="67" customFormat="1" hidden="1" x14ac:dyDescent="0.25">
      <c r="A167" s="311" t="s">
        <v>166</v>
      </c>
      <c r="B167" s="312"/>
      <c r="C167" s="312"/>
      <c r="D167" s="312"/>
      <c r="E167" s="313"/>
      <c r="F167" s="395"/>
      <c r="G167" s="396"/>
      <c r="H167" s="397"/>
      <c r="I167" s="71"/>
    </row>
    <row r="168" spans="1:9" s="67" customFormat="1" hidden="1" x14ac:dyDescent="0.25">
      <c r="A168" s="311" t="s">
        <v>167</v>
      </c>
      <c r="B168" s="312"/>
      <c r="C168" s="312"/>
      <c r="D168" s="312"/>
      <c r="E168" s="313"/>
      <c r="F168" s="395"/>
      <c r="G168" s="396"/>
      <c r="H168" s="397"/>
      <c r="I168" s="71"/>
    </row>
    <row r="169" spans="1:9" ht="15.75" hidden="1" thickBot="1" x14ac:dyDescent="0.3">
      <c r="A169" s="376"/>
      <c r="B169" s="377"/>
      <c r="C169" s="377"/>
      <c r="D169" s="377"/>
      <c r="E169" s="377"/>
      <c r="F169" s="377"/>
      <c r="G169" s="377"/>
      <c r="H169" s="378"/>
    </row>
    <row r="170" spans="1:9" ht="24" thickBot="1" x14ac:dyDescent="0.4">
      <c r="A170" s="418" t="s">
        <v>168</v>
      </c>
      <c r="B170" s="419"/>
      <c r="C170" s="419"/>
      <c r="D170" s="419"/>
      <c r="E170" s="419"/>
      <c r="F170" s="419"/>
      <c r="G170" s="419"/>
      <c r="H170" s="420"/>
    </row>
    <row r="171" spans="1:9" ht="19.5" thickBot="1" x14ac:dyDescent="0.35">
      <c r="A171" s="421" t="s">
        <v>169</v>
      </c>
      <c r="B171" s="410"/>
      <c r="C171" s="410"/>
      <c r="D171" s="410"/>
      <c r="E171" s="410"/>
      <c r="F171" s="410"/>
      <c r="G171" s="410"/>
      <c r="H171" s="422"/>
    </row>
    <row r="172" spans="1:9" ht="24.75" customHeight="1" thickBot="1" x14ac:dyDescent="0.3">
      <c r="A172" s="423" t="s">
        <v>170</v>
      </c>
      <c r="B172" s="424"/>
      <c r="C172" s="424"/>
      <c r="D172" s="424"/>
      <c r="E172" s="424"/>
      <c r="F172" s="424"/>
      <c r="G172" s="424"/>
      <c r="H172" s="425"/>
    </row>
    <row r="173" spans="1:9" x14ac:dyDescent="0.25">
      <c r="A173" s="426" t="s">
        <v>171</v>
      </c>
      <c r="B173" s="427"/>
      <c r="C173" s="412"/>
      <c r="D173" s="412"/>
      <c r="E173" s="412"/>
      <c r="F173" s="412"/>
      <c r="G173" s="412"/>
      <c r="H173" s="413"/>
    </row>
    <row r="174" spans="1:9" ht="15.75" thickBot="1" x14ac:dyDescent="0.3">
      <c r="A174" s="428" t="s">
        <v>172</v>
      </c>
      <c r="B174" s="429"/>
      <c r="C174" s="414"/>
      <c r="D174" s="415"/>
      <c r="E174" s="416"/>
      <c r="F174" s="414"/>
      <c r="G174" s="415"/>
      <c r="H174" s="417"/>
    </row>
    <row r="175" spans="1:9" ht="19.5" thickBot="1" x14ac:dyDescent="0.35">
      <c r="A175" s="408" t="s">
        <v>173</v>
      </c>
      <c r="B175" s="409"/>
      <c r="C175" s="410"/>
      <c r="D175" s="410"/>
      <c r="E175" s="409"/>
      <c r="F175" s="409"/>
      <c r="G175" s="409"/>
      <c r="H175" s="411"/>
    </row>
    <row r="176" spans="1:9" x14ac:dyDescent="0.25">
      <c r="A176" s="445" t="s">
        <v>174</v>
      </c>
      <c r="B176" s="446"/>
      <c r="C176" s="447"/>
      <c r="D176" s="448"/>
      <c r="E176" s="449"/>
      <c r="F176" s="450"/>
      <c r="G176" s="190"/>
      <c r="H176" s="187"/>
    </row>
    <row r="177" spans="1:8" x14ac:dyDescent="0.25">
      <c r="A177" s="430" t="s">
        <v>100</v>
      </c>
      <c r="B177" s="431"/>
      <c r="C177" s="432"/>
      <c r="D177" s="436"/>
      <c r="E177" s="437"/>
      <c r="F177" s="438"/>
      <c r="G177" s="190"/>
      <c r="H177" s="187"/>
    </row>
    <row r="178" spans="1:8" x14ac:dyDescent="0.25">
      <c r="A178" s="430" t="s">
        <v>176</v>
      </c>
      <c r="B178" s="431"/>
      <c r="C178" s="432"/>
      <c r="D178" s="436"/>
      <c r="E178" s="437"/>
      <c r="F178" s="438"/>
      <c r="G178" s="190"/>
      <c r="H178" s="187"/>
    </row>
    <row r="179" spans="1:8" x14ac:dyDescent="0.25">
      <c r="A179" s="430" t="s">
        <v>107</v>
      </c>
      <c r="B179" s="431"/>
      <c r="C179" s="432"/>
      <c r="D179" s="436"/>
      <c r="E179" s="437"/>
      <c r="F179" s="438"/>
      <c r="G179" s="190"/>
      <c r="H179" s="187"/>
    </row>
    <row r="180" spans="1:8" x14ac:dyDescent="0.25">
      <c r="A180" s="430" t="s">
        <v>108</v>
      </c>
      <c r="B180" s="431"/>
      <c r="C180" s="432"/>
      <c r="D180" s="436"/>
      <c r="E180" s="437"/>
      <c r="F180" s="438"/>
      <c r="G180" s="190"/>
      <c r="H180" s="187"/>
    </row>
    <row r="181" spans="1:8" x14ac:dyDescent="0.25">
      <c r="A181" s="430" t="s">
        <v>177</v>
      </c>
      <c r="B181" s="431"/>
      <c r="C181" s="432"/>
      <c r="D181" s="433"/>
      <c r="E181" s="434"/>
      <c r="F181" s="435"/>
      <c r="G181" s="190"/>
      <c r="H181" s="187"/>
    </row>
    <row r="182" spans="1:8" x14ac:dyDescent="0.25">
      <c r="A182" s="430" t="s">
        <v>178</v>
      </c>
      <c r="B182" s="431"/>
      <c r="C182" s="432"/>
      <c r="D182" s="436"/>
      <c r="E182" s="437"/>
      <c r="F182" s="438"/>
      <c r="G182" s="190"/>
      <c r="H182" s="187"/>
    </row>
    <row r="183" spans="1:8" x14ac:dyDescent="0.25">
      <c r="A183" s="430" t="s">
        <v>57</v>
      </c>
      <c r="B183" s="431"/>
      <c r="C183" s="432"/>
      <c r="D183" s="436"/>
      <c r="E183" s="437"/>
      <c r="F183" s="438"/>
      <c r="G183" s="190"/>
      <c r="H183" s="187"/>
    </row>
    <row r="184" spans="1:8" ht="15.75" thickBot="1" x14ac:dyDescent="0.3">
      <c r="A184" s="439" t="s">
        <v>179</v>
      </c>
      <c r="B184" s="440"/>
      <c r="C184" s="441"/>
      <c r="D184" s="442"/>
      <c r="E184" s="443"/>
      <c r="F184" s="444"/>
      <c r="G184" s="188"/>
      <c r="H184" s="189"/>
    </row>
  </sheetData>
  <sheetProtection algorithmName="SHA-512" hashValue="iqCWZmouiCr3EF7/YIaCI6F5c+IZ632nuNPV5x/dMBx5APCQH3Umhne86MJ4m5b1/vh4Fju7hK7GVDSoiGL+HQ==" saltValue="uc3FHVX5apDadvg8TfIK0g==" spinCount="100000" sheet="1" formatCells="0" formatColumns="0" formatRows="0" insertRows="0"/>
  <dataConsolidate/>
  <mergeCells count="337">
    <mergeCell ref="A181:C181"/>
    <mergeCell ref="D181:F181"/>
    <mergeCell ref="A182:C182"/>
    <mergeCell ref="D182:F182"/>
    <mergeCell ref="A183:C183"/>
    <mergeCell ref="D183:F183"/>
    <mergeCell ref="A184:C184"/>
    <mergeCell ref="D184:F184"/>
    <mergeCell ref="A176:C176"/>
    <mergeCell ref="D176:F176"/>
    <mergeCell ref="A177:C177"/>
    <mergeCell ref="D177:F177"/>
    <mergeCell ref="A178:C178"/>
    <mergeCell ref="D178:F178"/>
    <mergeCell ref="A179:C179"/>
    <mergeCell ref="D179:F179"/>
    <mergeCell ref="A180:C180"/>
    <mergeCell ref="D180:F180"/>
    <mergeCell ref="A175:H175"/>
    <mergeCell ref="A167:E167"/>
    <mergeCell ref="F167:H167"/>
    <mergeCell ref="A168:E168"/>
    <mergeCell ref="F168:H168"/>
    <mergeCell ref="A169:H169"/>
    <mergeCell ref="A154:H154"/>
    <mergeCell ref="F155:G155"/>
    <mergeCell ref="C173:D173"/>
    <mergeCell ref="E173:F173"/>
    <mergeCell ref="G173:H173"/>
    <mergeCell ref="C174:E174"/>
    <mergeCell ref="F174:H174"/>
    <mergeCell ref="A170:H170"/>
    <mergeCell ref="A171:H171"/>
    <mergeCell ref="A172:H172"/>
    <mergeCell ref="A173:B173"/>
    <mergeCell ref="A174:B174"/>
    <mergeCell ref="A160:C160"/>
    <mergeCell ref="D160:E160"/>
    <mergeCell ref="A159:C159"/>
    <mergeCell ref="D159:E159"/>
    <mergeCell ref="F156:G156"/>
    <mergeCell ref="F157:G157"/>
    <mergeCell ref="F158:G158"/>
    <mergeCell ref="F151:H151"/>
    <mergeCell ref="F152:H152"/>
    <mergeCell ref="F153:H153"/>
    <mergeCell ref="A26:E26"/>
    <mergeCell ref="F26:H26"/>
    <mergeCell ref="F17:H17"/>
    <mergeCell ref="A17:E17"/>
    <mergeCell ref="A147:E147"/>
    <mergeCell ref="F147:H147"/>
    <mergeCell ref="A146:E146"/>
    <mergeCell ref="F146:H146"/>
    <mergeCell ref="F149:H149"/>
    <mergeCell ref="F150:H150"/>
    <mergeCell ref="A148:E148"/>
    <mergeCell ref="F148:H148"/>
    <mergeCell ref="F143:H143"/>
    <mergeCell ref="A144:E144"/>
    <mergeCell ref="F144:H144"/>
    <mergeCell ref="A145:E145"/>
    <mergeCell ref="F145:H145"/>
    <mergeCell ref="A139:H139"/>
    <mergeCell ref="A140:H140"/>
    <mergeCell ref="A141:E141"/>
    <mergeCell ref="A163:E163"/>
    <mergeCell ref="F163:G163"/>
    <mergeCell ref="A165:E165"/>
    <mergeCell ref="F165:H165"/>
    <mergeCell ref="A166:E166"/>
    <mergeCell ref="F166:H166"/>
    <mergeCell ref="F159:G159"/>
    <mergeCell ref="F160:G160"/>
    <mergeCell ref="A161:H161"/>
    <mergeCell ref="A162:E162"/>
    <mergeCell ref="F162:G162"/>
    <mergeCell ref="F141:H141"/>
    <mergeCell ref="A142:E142"/>
    <mergeCell ref="F142:H142"/>
    <mergeCell ref="F136:H136"/>
    <mergeCell ref="A137:E137"/>
    <mergeCell ref="F137:H137"/>
    <mergeCell ref="A138:E138"/>
    <mergeCell ref="F138:H138"/>
    <mergeCell ref="A131:H131"/>
    <mergeCell ref="A132:E132"/>
    <mergeCell ref="F132:G132"/>
    <mergeCell ref="A133:E133"/>
    <mergeCell ref="F133:G133"/>
    <mergeCell ref="A135:E135"/>
    <mergeCell ref="F135:H135"/>
    <mergeCell ref="F128:G128"/>
    <mergeCell ref="F129:G129"/>
    <mergeCell ref="F130:G130"/>
    <mergeCell ref="A128:C128"/>
    <mergeCell ref="D128:E128"/>
    <mergeCell ref="A129:C129"/>
    <mergeCell ref="D129:E129"/>
    <mergeCell ref="A130:C130"/>
    <mergeCell ref="D130:E130"/>
    <mergeCell ref="F125:G125"/>
    <mergeCell ref="F126:G126"/>
    <mergeCell ref="F127:G127"/>
    <mergeCell ref="F119:H119"/>
    <mergeCell ref="F120:H120"/>
    <mergeCell ref="F121:H121"/>
    <mergeCell ref="F122:H122"/>
    <mergeCell ref="F123:H123"/>
    <mergeCell ref="A124:H124"/>
    <mergeCell ref="A125:C125"/>
    <mergeCell ref="D125:E125"/>
    <mergeCell ref="A126:C126"/>
    <mergeCell ref="D126:E126"/>
    <mergeCell ref="A127:C127"/>
    <mergeCell ref="D127:E127"/>
    <mergeCell ref="F115:H115"/>
    <mergeCell ref="A116:E116"/>
    <mergeCell ref="F116:H116"/>
    <mergeCell ref="A117:E117"/>
    <mergeCell ref="F117:H117"/>
    <mergeCell ref="A118:E118"/>
    <mergeCell ref="F118:H118"/>
    <mergeCell ref="A112:E112"/>
    <mergeCell ref="F112:H112"/>
    <mergeCell ref="A113:E113"/>
    <mergeCell ref="F113:H113"/>
    <mergeCell ref="A114:E114"/>
    <mergeCell ref="F114:H114"/>
    <mergeCell ref="F108:H108"/>
    <mergeCell ref="A109:H109"/>
    <mergeCell ref="A110:H110"/>
    <mergeCell ref="A111:E111"/>
    <mergeCell ref="F111:H111"/>
    <mergeCell ref="A105:E105"/>
    <mergeCell ref="F105:H105"/>
    <mergeCell ref="A106:E106"/>
    <mergeCell ref="F106:H106"/>
    <mergeCell ref="A107:E107"/>
    <mergeCell ref="F107:H107"/>
    <mergeCell ref="F100:G100"/>
    <mergeCell ref="A101:H101"/>
    <mergeCell ref="A102:E102"/>
    <mergeCell ref="F102:G102"/>
    <mergeCell ref="A103:E103"/>
    <mergeCell ref="F103:G103"/>
    <mergeCell ref="F97:G97"/>
    <mergeCell ref="F98:G98"/>
    <mergeCell ref="F99:G99"/>
    <mergeCell ref="A97:C97"/>
    <mergeCell ref="D97:E97"/>
    <mergeCell ref="A98:C98"/>
    <mergeCell ref="D98:E98"/>
    <mergeCell ref="A99:C99"/>
    <mergeCell ref="D99:E99"/>
    <mergeCell ref="A100:C100"/>
    <mergeCell ref="D100:E100"/>
    <mergeCell ref="F93:H93"/>
    <mergeCell ref="A94:H94"/>
    <mergeCell ref="F95:G95"/>
    <mergeCell ref="F96:G96"/>
    <mergeCell ref="A87:E87"/>
    <mergeCell ref="F87:H87"/>
    <mergeCell ref="F89:H89"/>
    <mergeCell ref="F90:H90"/>
    <mergeCell ref="F91:H91"/>
    <mergeCell ref="F92:H92"/>
    <mergeCell ref="A95:C95"/>
    <mergeCell ref="D95:E95"/>
    <mergeCell ref="A96:C96"/>
    <mergeCell ref="D96:E96"/>
    <mergeCell ref="F84:H84"/>
    <mergeCell ref="A85:E85"/>
    <mergeCell ref="F85:H85"/>
    <mergeCell ref="A86:E86"/>
    <mergeCell ref="F86:H86"/>
    <mergeCell ref="A88:E88"/>
    <mergeCell ref="F88:H88"/>
    <mergeCell ref="A81:E81"/>
    <mergeCell ref="F81:H81"/>
    <mergeCell ref="A82:E82"/>
    <mergeCell ref="F82:H82"/>
    <mergeCell ref="A83:E83"/>
    <mergeCell ref="F83:H83"/>
    <mergeCell ref="F77:H77"/>
    <mergeCell ref="A78:E78"/>
    <mergeCell ref="F78:H78"/>
    <mergeCell ref="A79:H79"/>
    <mergeCell ref="A80:H80"/>
    <mergeCell ref="A73:E73"/>
    <mergeCell ref="F73:G73"/>
    <mergeCell ref="A75:E75"/>
    <mergeCell ref="F75:H75"/>
    <mergeCell ref="A76:E76"/>
    <mergeCell ref="F76:H76"/>
    <mergeCell ref="F69:G69"/>
    <mergeCell ref="F70:G70"/>
    <mergeCell ref="A71:H71"/>
    <mergeCell ref="A72:E72"/>
    <mergeCell ref="F72:G72"/>
    <mergeCell ref="F66:G66"/>
    <mergeCell ref="F67:G67"/>
    <mergeCell ref="F68:G68"/>
    <mergeCell ref="A66:C66"/>
    <mergeCell ref="D66:E66"/>
    <mergeCell ref="A67:C67"/>
    <mergeCell ref="D67:E67"/>
    <mergeCell ref="A68:C68"/>
    <mergeCell ref="D68:E68"/>
    <mergeCell ref="A69:C69"/>
    <mergeCell ref="D69:E69"/>
    <mergeCell ref="A70:C70"/>
    <mergeCell ref="D70:E70"/>
    <mergeCell ref="F60:H60"/>
    <mergeCell ref="F61:H61"/>
    <mergeCell ref="F62:H62"/>
    <mergeCell ref="A64:H64"/>
    <mergeCell ref="F65:G65"/>
    <mergeCell ref="A55:E55"/>
    <mergeCell ref="F55:H55"/>
    <mergeCell ref="A56:E56"/>
    <mergeCell ref="F56:H56"/>
    <mergeCell ref="F58:H58"/>
    <mergeCell ref="F59:H59"/>
    <mergeCell ref="A65:C65"/>
    <mergeCell ref="D65:E65"/>
    <mergeCell ref="F52:H52"/>
    <mergeCell ref="A53:E53"/>
    <mergeCell ref="F53:H53"/>
    <mergeCell ref="A54:E54"/>
    <mergeCell ref="F54:H54"/>
    <mergeCell ref="A57:E57"/>
    <mergeCell ref="F57:H57"/>
    <mergeCell ref="A47:H47"/>
    <mergeCell ref="A49:H49"/>
    <mergeCell ref="A50:E50"/>
    <mergeCell ref="F50:H50"/>
    <mergeCell ref="A51:E51"/>
    <mergeCell ref="F51:H51"/>
    <mergeCell ref="F45:H45"/>
    <mergeCell ref="A46:E46"/>
    <mergeCell ref="F46:H46"/>
    <mergeCell ref="A48:H48"/>
    <mergeCell ref="A39:H39"/>
    <mergeCell ref="A40:E40"/>
    <mergeCell ref="F40:G40"/>
    <mergeCell ref="A41:E41"/>
    <mergeCell ref="F41:G41"/>
    <mergeCell ref="A43:E43"/>
    <mergeCell ref="F43:H43"/>
    <mergeCell ref="F36:G36"/>
    <mergeCell ref="F37:G37"/>
    <mergeCell ref="F38:G38"/>
    <mergeCell ref="F34:G34"/>
    <mergeCell ref="F35:G35"/>
    <mergeCell ref="A38:C38"/>
    <mergeCell ref="D38:E38"/>
    <mergeCell ref="A44:E44"/>
    <mergeCell ref="F44:H44"/>
    <mergeCell ref="F27:H27"/>
    <mergeCell ref="F29:H29"/>
    <mergeCell ref="F30:H30"/>
    <mergeCell ref="F31:H31"/>
    <mergeCell ref="A32:H32"/>
    <mergeCell ref="F33:G33"/>
    <mergeCell ref="A1:H1"/>
    <mergeCell ref="A2:E2"/>
    <mergeCell ref="F2:H2"/>
    <mergeCell ref="A3:E3"/>
    <mergeCell ref="F3:H3"/>
    <mergeCell ref="A4:E4"/>
    <mergeCell ref="F4:H4"/>
    <mergeCell ref="A15:E15"/>
    <mergeCell ref="F15:H15"/>
    <mergeCell ref="A12:E12"/>
    <mergeCell ref="F12:H12"/>
    <mergeCell ref="A13:E13"/>
    <mergeCell ref="F13:H13"/>
    <mergeCell ref="A14:E14"/>
    <mergeCell ref="F14:H14"/>
    <mergeCell ref="A9:E9"/>
    <mergeCell ref="F16:H16"/>
    <mergeCell ref="A16:E16"/>
    <mergeCell ref="F9:H9"/>
    <mergeCell ref="A10:E10"/>
    <mergeCell ref="F10:H10"/>
    <mergeCell ref="A5:E5"/>
    <mergeCell ref="F5:H5"/>
    <mergeCell ref="A6:E6"/>
    <mergeCell ref="F6:H6"/>
    <mergeCell ref="A8:E8"/>
    <mergeCell ref="F8:H8"/>
    <mergeCell ref="F7:H7"/>
    <mergeCell ref="A158:C158"/>
    <mergeCell ref="D158:E158"/>
    <mergeCell ref="A33:C33"/>
    <mergeCell ref="D33:E33"/>
    <mergeCell ref="A34:C34"/>
    <mergeCell ref="D34:E34"/>
    <mergeCell ref="A35:C35"/>
    <mergeCell ref="D35:E35"/>
    <mergeCell ref="A36:C36"/>
    <mergeCell ref="D36:E36"/>
    <mergeCell ref="A37:C37"/>
    <mergeCell ref="D37:E37"/>
    <mergeCell ref="A45:E45"/>
    <mergeCell ref="A52:E52"/>
    <mergeCell ref="A77:E77"/>
    <mergeCell ref="A84:E84"/>
    <mergeCell ref="A108:E108"/>
    <mergeCell ref="A115:E115"/>
    <mergeCell ref="A136:E136"/>
    <mergeCell ref="A143:E143"/>
    <mergeCell ref="E28:H28"/>
    <mergeCell ref="A11:E11"/>
    <mergeCell ref="F11:H11"/>
    <mergeCell ref="A155:C155"/>
    <mergeCell ref="D155:E155"/>
    <mergeCell ref="A156:C156"/>
    <mergeCell ref="D156:E156"/>
    <mergeCell ref="A157:C157"/>
    <mergeCell ref="D157:E157"/>
    <mergeCell ref="A18:H18"/>
    <mergeCell ref="A19:E19"/>
    <mergeCell ref="F19:H19"/>
    <mergeCell ref="A23:E23"/>
    <mergeCell ref="F23:H23"/>
    <mergeCell ref="A24:E24"/>
    <mergeCell ref="F24:H24"/>
    <mergeCell ref="A25:E25"/>
    <mergeCell ref="F25:H25"/>
    <mergeCell ref="A20:E20"/>
    <mergeCell ref="F20:H20"/>
    <mergeCell ref="A21:E21"/>
    <mergeCell ref="F21:H21"/>
    <mergeCell ref="A22:E22"/>
    <mergeCell ref="F22:H22"/>
  </mergeCells>
  <dataValidations xWindow="1145" yWindow="829" count="3">
    <dataValidation type="decimal" allowBlank="1" showInputMessage="1" showErrorMessage="1" error="Maximálna hodnota paušálu môže byť 40%" sqref="F148:H148 F118:H118 F88:H88 F57:H57" xr:uid="{00000000-0002-0000-0100-000000000000}">
      <formula1>0</formula1>
      <formula2>0.4</formula2>
    </dataValidation>
    <dataValidation type="custom" allowBlank="1" showInputMessage="1" showErrorMessage="1" error="Dátum ukončenia trvania projektu presahuje povelenú hodnotu z výzvy." sqref="F10:H10" xr:uid="{00000000-0002-0000-0100-000001000000}">
      <formula1>F10&lt;46204</formula1>
    </dataValidation>
    <dataValidation type="decimal" allowBlank="1" showInputMessage="1" showErrorMessage="1" error="Maximálna hodnota paušálu na nepriame výdavky je 7%" sqref="F26:H26" xr:uid="{00000000-0002-0000-0100-000002000000}">
      <formula1>0</formula1>
      <formula2>0.07</formula2>
    </dataValidation>
  </dataValidations>
  <pageMargins left="0.7" right="0.7" top="0.83708333333333329" bottom="0.75" header="0.3" footer="0.3"/>
  <pageSetup paperSize="9" scale="45" fitToHeight="0" orientation="portrait" r:id="rId1"/>
  <headerFooter>
    <oddHeader>&amp;C&amp;G</oddHead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xWindow="1145" yWindow="829" count="6">
        <x14:dataValidation type="list" allowBlank="1" showInputMessage="1" showErrorMessage="1" xr:uid="{00000000-0002-0000-0100-000003000000}">
          <x14:formula1>
            <xm:f>Ciselniky!$B$21:$B$25</xm:f>
          </x14:formula1>
          <xm:sqref>F142:H142 F51:H51 F82:H82 F112:H112 F20:H20</xm:sqref>
        </x14:dataValidation>
        <x14:dataValidation type="list" allowBlank="1" showInputMessage="1" showErrorMessage="1" xr:uid="{00000000-0002-0000-0100-000004000000}">
          <x14:formula1>
            <xm:f>Ciselniky!$A$11:$A$12</xm:f>
          </x14:formula1>
          <xm:sqref>F56:H56 F87:H87 F117:H117 F147:H147 F25:H25 F16:H16</xm:sqref>
        </x14:dataValidation>
        <x14:dataValidation type="list" showInputMessage="1" showErrorMessage="1" xr:uid="{00000000-0002-0000-0100-000005000000}">
          <x14:formula1>
            <xm:f>Ciselniky!$A$15:$A$18</xm:f>
          </x14:formula1>
          <xm:sqref>F52:H52 F83:H83 F113:H113 F143:H143 F21:H21</xm:sqref>
        </x14:dataValidation>
        <x14:dataValidation type="list" allowBlank="1" showInputMessage="1" showErrorMessage="1" xr:uid="{00000000-0002-0000-0100-000006000000}">
          <x14:formula1>
            <xm:f>Ciselniky!$D$63:$D$71</xm:f>
          </x14:formula1>
          <xm:sqref>D176:F176</xm:sqref>
        </x14:dataValidation>
        <x14:dataValidation type="list" allowBlank="1" showInputMessage="1" showErrorMessage="1" xr:uid="{00000000-0002-0000-0100-000007000000}">
          <x14:formula1>
            <xm:f>Ciselniky!$F$63:$F$64</xm:f>
          </x14:formula1>
          <xm:sqref>D178:F178</xm:sqref>
        </x14:dataValidation>
        <x14:dataValidation type="list" allowBlank="1" showInputMessage="1" showErrorMessage="1" xr:uid="{00000000-0002-0000-0100-000008000000}">
          <x14:formula1>
            <xm:f>Ciselniky!$G$63:$G$64</xm:f>
          </x14:formula1>
          <xm:sqref>D181:F181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árok3"/>
  <dimension ref="C1:J12"/>
  <sheetViews>
    <sheetView workbookViewId="0">
      <selection activeCell="H8" sqref="H8"/>
    </sheetView>
  </sheetViews>
  <sheetFormatPr defaultColWidth="9.28515625" defaultRowHeight="12.75" x14ac:dyDescent="0.2"/>
  <cols>
    <col min="1" max="2" width="9.28515625" style="2"/>
    <col min="3" max="3" width="19.42578125" style="2" customWidth="1"/>
    <col min="4" max="4" width="19" style="2" customWidth="1"/>
    <col min="5" max="5" width="13.7109375" style="2" customWidth="1"/>
    <col min="6" max="6" width="31.5703125" style="2" bestFit="1" customWidth="1"/>
    <col min="7" max="7" width="13.42578125" style="2" customWidth="1"/>
    <col min="8" max="16384" width="9.28515625" style="2"/>
  </cols>
  <sheetData>
    <row r="1" spans="3:10" ht="48.75" customHeight="1" x14ac:dyDescent="0.2"/>
    <row r="2" spans="3:10" ht="13.5" thickBot="1" x14ac:dyDescent="0.25">
      <c r="F2" s="17"/>
      <c r="G2" s="17"/>
    </row>
    <row r="3" spans="3:10" ht="24" customHeight="1" thickBot="1" x14ac:dyDescent="0.25">
      <c r="C3" s="451" t="s">
        <v>107</v>
      </c>
      <c r="D3" s="452"/>
      <c r="E3" s="453">
        <f>'Údaje o projekte'!F6</f>
        <v>0</v>
      </c>
      <c r="F3" s="453"/>
      <c r="G3" s="454"/>
    </row>
    <row r="4" spans="3:10" ht="24" customHeight="1" thickBot="1" x14ac:dyDescent="0.25">
      <c r="C4" s="451" t="s">
        <v>108</v>
      </c>
      <c r="D4" s="452"/>
      <c r="E4" s="453">
        <f>'Údaje o projekte'!F8</f>
        <v>0</v>
      </c>
      <c r="F4" s="453"/>
      <c r="G4" s="454"/>
    </row>
    <row r="5" spans="3:10" ht="45.75" customHeight="1" thickBot="1" x14ac:dyDescent="0.25">
      <c r="C5" s="451" t="s">
        <v>180</v>
      </c>
      <c r="D5" s="452"/>
      <c r="E5" s="453">
        <f>'Údaje o projekte'!F16</f>
        <v>0</v>
      </c>
      <c r="F5" s="453"/>
      <c r="G5" s="454"/>
    </row>
    <row r="6" spans="3:10" ht="13.5" thickBot="1" x14ac:dyDescent="0.25"/>
    <row r="7" spans="3:10" s="4" customFormat="1" ht="25.5" x14ac:dyDescent="0.2">
      <c r="C7" s="18" t="s">
        <v>181</v>
      </c>
      <c r="D7" s="15" t="s">
        <v>182</v>
      </c>
      <c r="E7" s="15" t="s">
        <v>27</v>
      </c>
      <c r="F7" s="15" t="s">
        <v>183</v>
      </c>
      <c r="G7" s="49" t="s">
        <v>184</v>
      </c>
      <c r="H7" s="49" t="s">
        <v>29</v>
      </c>
      <c r="J7" s="4" t="s">
        <v>185</v>
      </c>
    </row>
    <row r="8" spans="3:10" ht="29.25" customHeight="1" x14ac:dyDescent="0.2">
      <c r="C8" s="35">
        <v>0</v>
      </c>
      <c r="D8" s="31" t="str">
        <f>IF('Údaje o projekte'!F19="","",'Údaje o projekte'!F19)</f>
        <v/>
      </c>
      <c r="E8" s="32">
        <f>'Údaje o projekte'!F24</f>
        <v>0</v>
      </c>
      <c r="F8" s="32" t="str">
        <f>IF('Údaje o projekte'!F22="","",IF('Údaje o projekte'!F22=Ciselniky!$G$4,"nie","áno"))</f>
        <v/>
      </c>
      <c r="G8" s="50">
        <f>'Údaje o projekte'!F21</f>
        <v>0</v>
      </c>
      <c r="H8" s="50" t="str">
        <f>IF('Údaje o projekte'!F25="","",'Údaje o projekte'!F25)</f>
        <v/>
      </c>
      <c r="I8" s="2" t="str">
        <f>D8</f>
        <v/>
      </c>
      <c r="J8" s="96">
        <f>'Údaje o projekte'!F26</f>
        <v>0</v>
      </c>
    </row>
    <row r="9" spans="3:10" ht="29.25" customHeight="1" x14ac:dyDescent="0.2">
      <c r="C9" s="35">
        <v>1</v>
      </c>
      <c r="D9" s="31" t="str">
        <f>IF('Údaje o projekte'!F50="","",'Údaje o projekte'!F50)</f>
        <v/>
      </c>
      <c r="E9" s="32">
        <f>'Údaje o projekte'!F55</f>
        <v>0</v>
      </c>
      <c r="F9" s="32" t="str">
        <f>IF('Údaje o projekte'!F53="","",IF('Údaje o projekte'!F53=Ciselniky!$G$4,"nie","áno"))</f>
        <v/>
      </c>
      <c r="G9" s="50" t="str">
        <f>IF('Údaje o projekte'!F52="","",'Údaje o projekte'!F52)</f>
        <v/>
      </c>
      <c r="H9" s="50" t="str">
        <f>IF('Údaje o projekte'!F56="","",'Údaje o projekte'!F56)</f>
        <v/>
      </c>
      <c r="I9" s="2" t="str">
        <f t="shared" ref="I9:I12" si="0">D9</f>
        <v/>
      </c>
      <c r="J9" s="96">
        <f>'Údaje o projekte'!F57</f>
        <v>0</v>
      </c>
    </row>
    <row r="10" spans="3:10" x14ac:dyDescent="0.2">
      <c r="C10" s="35">
        <v>2</v>
      </c>
      <c r="D10" s="31" t="str">
        <f>IF('Údaje o projekte'!F81="","",'Údaje o projekte'!F81)</f>
        <v/>
      </c>
      <c r="E10" s="32">
        <f>'Údaje o projekte'!F86</f>
        <v>0</v>
      </c>
      <c r="F10" s="32" t="str">
        <f>IF('Údaje o projekte'!F84="","",IF('Údaje o projekte'!F84=Ciselniky!$G$4,"nie","áno"))</f>
        <v/>
      </c>
      <c r="G10" s="50" t="str">
        <f>IF('Údaje o projekte'!F83="","",'Údaje o projekte'!F83)</f>
        <v/>
      </c>
      <c r="H10" s="50" t="str">
        <f>IF('Údaje o projekte'!F87="","",'Údaje o projekte'!F87)</f>
        <v/>
      </c>
      <c r="I10" s="2" t="str">
        <f t="shared" si="0"/>
        <v/>
      </c>
      <c r="J10" s="96">
        <f>'Údaje o projekte'!F88</f>
        <v>0</v>
      </c>
    </row>
    <row r="11" spans="3:10" x14ac:dyDescent="0.2">
      <c r="C11" s="35">
        <v>3</v>
      </c>
      <c r="D11" s="31" t="str">
        <f>IF('Údaje o projekte'!F111="","",'Údaje o projekte'!F111)</f>
        <v/>
      </c>
      <c r="E11" s="32">
        <f>'Údaje o projekte'!F116</f>
        <v>0</v>
      </c>
      <c r="F11" s="32" t="str">
        <f>IF('Údaje o projekte'!F114="","",IF('Údaje o projekte'!F114=Ciselniky!$G$4,"nie","áno"))</f>
        <v/>
      </c>
      <c r="G11" s="50" t="str">
        <f>IF('Údaje o projekte'!F113="","",'Údaje o projekte'!F113)</f>
        <v/>
      </c>
      <c r="H11" s="50" t="str">
        <f>IF('Údaje o projekte'!F117="","",'Údaje o projekte'!F117)</f>
        <v/>
      </c>
      <c r="I11" s="2" t="str">
        <f t="shared" si="0"/>
        <v/>
      </c>
      <c r="J11" s="96">
        <f>'Údaje o projekte'!F118</f>
        <v>0</v>
      </c>
    </row>
    <row r="12" spans="3:10" ht="13.5" thickBot="1" x14ac:dyDescent="0.25">
      <c r="C12" s="36">
        <v>4</v>
      </c>
      <c r="D12" s="33" t="str">
        <f>IF('Údaje o projekte'!F141="","",'Údaje o projekte'!F141)</f>
        <v/>
      </c>
      <c r="E12" s="34">
        <f>'Údaje o projekte'!F146</f>
        <v>0</v>
      </c>
      <c r="F12" s="34" t="str">
        <f>IF('Údaje o projekte'!F144="","",IF('Údaje o projekte'!F144=Ciselniky!$G$4,"nie","áno"))</f>
        <v/>
      </c>
      <c r="G12" s="51" t="str">
        <f>IF('Údaje o projekte'!F143="","",'Údaje o projekte'!F143)</f>
        <v/>
      </c>
      <c r="H12" s="51" t="str">
        <f>IF('Údaje o projekte'!F147="","",'Údaje o projekte'!F147)</f>
        <v/>
      </c>
      <c r="I12" s="2" t="str">
        <f t="shared" si="0"/>
        <v/>
      </c>
      <c r="J12" s="96">
        <f>'Údaje o projekte'!F148</f>
        <v>0</v>
      </c>
    </row>
  </sheetData>
  <sheetProtection formatCells="0" selectLockedCells="1"/>
  <mergeCells count="6">
    <mergeCell ref="C3:D3"/>
    <mergeCell ref="C4:D4"/>
    <mergeCell ref="C5:D5"/>
    <mergeCell ref="E5:G5"/>
    <mergeCell ref="E4:G4"/>
    <mergeCell ref="E3:G3"/>
  </mergeCells>
  <pageMargins left="0.7" right="0.7" top="0.78740157499999996" bottom="0.78740157499999996" header="0.3" footer="0.3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árok4">
    <tabColor rgb="FF00B0F0"/>
  </sheetPr>
  <dimension ref="A1:F33"/>
  <sheetViews>
    <sheetView topLeftCell="B1" workbookViewId="0">
      <selection activeCell="C5" sqref="C5"/>
    </sheetView>
  </sheetViews>
  <sheetFormatPr defaultColWidth="9.28515625" defaultRowHeight="12.75" x14ac:dyDescent="0.2"/>
  <cols>
    <col min="1" max="1" width="12.42578125" style="2" hidden="1" customWidth="1"/>
    <col min="2" max="2" width="19.5703125" style="3" customWidth="1"/>
    <col min="3" max="3" width="46.7109375" style="3" customWidth="1"/>
    <col min="4" max="4" width="30.85546875" style="39" customWidth="1"/>
    <col min="5" max="6" width="9.28515625" style="2" hidden="1" customWidth="1"/>
    <col min="7" max="7" width="9.28515625" style="2" customWidth="1"/>
    <col min="8" max="16384" width="9.28515625" style="2"/>
  </cols>
  <sheetData>
    <row r="1" spans="1:6" ht="13.5" thickBot="1" x14ac:dyDescent="0.25">
      <c r="B1" s="455" t="s">
        <v>61</v>
      </c>
      <c r="C1" s="455"/>
      <c r="D1" s="455"/>
      <c r="E1" s="81"/>
    </row>
    <row r="2" spans="1:6" x14ac:dyDescent="0.2">
      <c r="A2" s="18" t="s">
        <v>186</v>
      </c>
      <c r="B2" s="79" t="s">
        <v>67</v>
      </c>
      <c r="C2" s="79" t="s">
        <v>62</v>
      </c>
      <c r="D2" s="80" t="s">
        <v>187</v>
      </c>
    </row>
    <row r="3" spans="1:6" hidden="1" x14ac:dyDescent="0.2">
      <c r="A3" s="42">
        <v>0</v>
      </c>
      <c r="B3" s="45"/>
      <c r="C3" s="45"/>
      <c r="D3" s="46"/>
    </row>
    <row r="4" spans="1:6" x14ac:dyDescent="0.2">
      <c r="A4" s="22">
        <f>IF(A3&lt;&gt;"",ROW()-3,"")</f>
        <v>1</v>
      </c>
      <c r="B4" s="170" t="str">
        <f>IF(D4="","",CONCATENATE(VLOOKUP(D4,Ciselniky!$A$3:$B$6,2,FALSE),A4))</f>
        <v/>
      </c>
      <c r="C4" s="171"/>
      <c r="D4" s="32"/>
      <c r="E4" s="2">
        <v>4</v>
      </c>
      <c r="F4" s="2" t="str">
        <f>B4</f>
        <v/>
      </c>
    </row>
    <row r="5" spans="1:6" x14ac:dyDescent="0.2">
      <c r="A5" s="22">
        <f t="shared" ref="A5:A33" si="0">IF(A4&lt;&gt;"",ROW()-3,"")</f>
        <v>2</v>
      </c>
      <c r="B5" s="170" t="str">
        <f>IF(D5="","",CONCATENATE(VLOOKUP(D5,Ciselniky!$A$3:$B$6,2,FALSE),A5))</f>
        <v/>
      </c>
      <c r="C5" s="171"/>
      <c r="D5" s="32"/>
      <c r="E5" s="2">
        <f>E4+1</f>
        <v>5</v>
      </c>
      <c r="F5" s="2" t="str">
        <f t="shared" ref="F5:F33" si="1">B5</f>
        <v/>
      </c>
    </row>
    <row r="6" spans="1:6" x14ac:dyDescent="0.2">
      <c r="A6" s="22">
        <f t="shared" si="0"/>
        <v>3</v>
      </c>
      <c r="B6" s="170" t="str">
        <f>IF(D6="","",CONCATENATE(VLOOKUP(D6,Ciselniky!$A$3:$B$6,2,FALSE),A6))</f>
        <v/>
      </c>
      <c r="C6" s="171"/>
      <c r="D6" s="32"/>
      <c r="E6" s="2">
        <f t="shared" ref="E6:E33" si="2">E5+1</f>
        <v>6</v>
      </c>
      <c r="F6" s="2" t="str">
        <f t="shared" si="1"/>
        <v/>
      </c>
    </row>
    <row r="7" spans="1:6" x14ac:dyDescent="0.2">
      <c r="A7" s="22">
        <f t="shared" si="0"/>
        <v>4</v>
      </c>
      <c r="B7" s="170" t="str">
        <f>IF(D7="","",CONCATENATE(VLOOKUP(D7,Ciselniky!$A$3:$B$6,2,FALSE),A7))</f>
        <v/>
      </c>
      <c r="C7" s="171"/>
      <c r="D7" s="32"/>
      <c r="E7" s="2">
        <f t="shared" si="2"/>
        <v>7</v>
      </c>
      <c r="F7" s="2" t="str">
        <f t="shared" si="1"/>
        <v/>
      </c>
    </row>
    <row r="8" spans="1:6" x14ac:dyDescent="0.2">
      <c r="A8" s="22">
        <f t="shared" si="0"/>
        <v>5</v>
      </c>
      <c r="B8" s="170" t="str">
        <f>IF(D8="","",CONCATENATE(VLOOKUP(D8,Ciselniky!$A$3:$B$6,2,FALSE),A8))</f>
        <v/>
      </c>
      <c r="C8" s="171"/>
      <c r="D8" s="32"/>
      <c r="E8" s="2">
        <f t="shared" si="2"/>
        <v>8</v>
      </c>
      <c r="F8" s="2" t="str">
        <f t="shared" si="1"/>
        <v/>
      </c>
    </row>
    <row r="9" spans="1:6" x14ac:dyDescent="0.2">
      <c r="A9" s="22">
        <f t="shared" si="0"/>
        <v>6</v>
      </c>
      <c r="B9" s="170" t="str">
        <f>IF(D9="","",CONCATENATE(VLOOKUP(D9,Ciselniky!$A$3:$B$6,2,FALSE),A9))</f>
        <v/>
      </c>
      <c r="C9" s="171"/>
      <c r="D9" s="32"/>
      <c r="E9" s="2">
        <f t="shared" si="2"/>
        <v>9</v>
      </c>
      <c r="F9" s="2" t="str">
        <f t="shared" si="1"/>
        <v/>
      </c>
    </row>
    <row r="10" spans="1:6" x14ac:dyDescent="0.2">
      <c r="A10" s="22">
        <f t="shared" si="0"/>
        <v>7</v>
      </c>
      <c r="B10" s="170" t="str">
        <f>IF(D10="","",CONCATENATE(VLOOKUP(D10,Ciselniky!$A$3:$B$6,2,FALSE),A10))</f>
        <v/>
      </c>
      <c r="C10" s="171"/>
      <c r="D10" s="32"/>
      <c r="E10" s="2">
        <f t="shared" si="2"/>
        <v>10</v>
      </c>
      <c r="F10" s="2" t="str">
        <f t="shared" si="1"/>
        <v/>
      </c>
    </row>
    <row r="11" spans="1:6" x14ac:dyDescent="0.2">
      <c r="A11" s="22">
        <f t="shared" si="0"/>
        <v>8</v>
      </c>
      <c r="B11" s="170" t="str">
        <f>IF(D11="","",CONCATENATE(VLOOKUP(D11,Ciselniky!$A$3:$B$6,2,FALSE),A11))</f>
        <v/>
      </c>
      <c r="C11" s="171"/>
      <c r="D11" s="32"/>
      <c r="E11" s="2">
        <f t="shared" si="2"/>
        <v>11</v>
      </c>
      <c r="F11" s="2" t="str">
        <f t="shared" si="1"/>
        <v/>
      </c>
    </row>
    <row r="12" spans="1:6" x14ac:dyDescent="0.2">
      <c r="A12" s="22">
        <f t="shared" si="0"/>
        <v>9</v>
      </c>
      <c r="B12" s="170" t="str">
        <f>IF(D12="","",CONCATENATE(VLOOKUP(D12,Ciselniky!$A$3:$B$6,2,FALSE),A12))</f>
        <v/>
      </c>
      <c r="C12" s="171"/>
      <c r="D12" s="32"/>
      <c r="E12" s="2">
        <f t="shared" si="2"/>
        <v>12</v>
      </c>
      <c r="F12" s="2" t="str">
        <f t="shared" si="1"/>
        <v/>
      </c>
    </row>
    <row r="13" spans="1:6" x14ac:dyDescent="0.2">
      <c r="A13" s="22">
        <f t="shared" si="0"/>
        <v>10</v>
      </c>
      <c r="B13" s="170" t="str">
        <f>IF(D13="","",CONCATENATE(VLOOKUP(D13,Ciselniky!$A$3:$B$6,2,FALSE),A13))</f>
        <v/>
      </c>
      <c r="C13" s="171"/>
      <c r="D13" s="32"/>
      <c r="E13" s="2">
        <f t="shared" si="2"/>
        <v>13</v>
      </c>
      <c r="F13" s="2" t="str">
        <f t="shared" si="1"/>
        <v/>
      </c>
    </row>
    <row r="14" spans="1:6" x14ac:dyDescent="0.2">
      <c r="A14" s="22">
        <f t="shared" si="0"/>
        <v>11</v>
      </c>
      <c r="B14" s="170" t="str">
        <f>IF(D14="","",CONCATENATE(VLOOKUP(D14,Ciselniky!$A$3:$B$6,2,FALSE),A14))</f>
        <v/>
      </c>
      <c r="C14" s="171"/>
      <c r="D14" s="32"/>
      <c r="E14" s="2">
        <f t="shared" si="2"/>
        <v>14</v>
      </c>
      <c r="F14" s="2" t="str">
        <f t="shared" si="1"/>
        <v/>
      </c>
    </row>
    <row r="15" spans="1:6" x14ac:dyDescent="0.2">
      <c r="A15" s="22">
        <f t="shared" si="0"/>
        <v>12</v>
      </c>
      <c r="B15" s="170" t="str">
        <f>IF(D15="","",CONCATENATE(VLOOKUP(D15,Ciselniky!$A$3:$B$6,2,FALSE),A15))</f>
        <v/>
      </c>
      <c r="C15" s="171"/>
      <c r="D15" s="32"/>
      <c r="E15" s="2">
        <f t="shared" si="2"/>
        <v>15</v>
      </c>
      <c r="F15" s="2" t="str">
        <f t="shared" si="1"/>
        <v/>
      </c>
    </row>
    <row r="16" spans="1:6" x14ac:dyDescent="0.2">
      <c r="A16" s="22">
        <f t="shared" si="0"/>
        <v>13</v>
      </c>
      <c r="B16" s="170" t="str">
        <f>IF(D16="","",CONCATENATE(VLOOKUP(D16,Ciselniky!$A$3:$B$6,2,FALSE),A16))</f>
        <v/>
      </c>
      <c r="C16" s="171"/>
      <c r="D16" s="32"/>
      <c r="E16" s="2">
        <f t="shared" si="2"/>
        <v>16</v>
      </c>
      <c r="F16" s="2" t="str">
        <f t="shared" si="1"/>
        <v/>
      </c>
    </row>
    <row r="17" spans="1:6" x14ac:dyDescent="0.2">
      <c r="A17" s="22">
        <f t="shared" si="0"/>
        <v>14</v>
      </c>
      <c r="B17" s="170" t="str">
        <f>IF(D17="","",CONCATENATE(VLOOKUP(D17,Ciselniky!$A$3:$B$6,2,FALSE),A17))</f>
        <v/>
      </c>
      <c r="C17" s="171"/>
      <c r="D17" s="32"/>
      <c r="E17" s="2">
        <f t="shared" si="2"/>
        <v>17</v>
      </c>
      <c r="F17" s="2" t="str">
        <f t="shared" si="1"/>
        <v/>
      </c>
    </row>
    <row r="18" spans="1:6" x14ac:dyDescent="0.2">
      <c r="A18" s="22">
        <f t="shared" si="0"/>
        <v>15</v>
      </c>
      <c r="B18" s="170" t="str">
        <f>IF(D18="","",CONCATENATE(VLOOKUP(D18,Ciselniky!$A$3:$B$6,2,FALSE),A18))</f>
        <v/>
      </c>
      <c r="C18" s="171"/>
      <c r="D18" s="32"/>
      <c r="E18" s="2">
        <f t="shared" si="2"/>
        <v>18</v>
      </c>
      <c r="F18" s="2" t="str">
        <f t="shared" si="1"/>
        <v/>
      </c>
    </row>
    <row r="19" spans="1:6" x14ac:dyDescent="0.2">
      <c r="A19" s="22">
        <f t="shared" si="0"/>
        <v>16</v>
      </c>
      <c r="B19" s="170" t="str">
        <f>IF(D19="","",CONCATENATE(VLOOKUP(D19,Ciselniky!$A$3:$B$6,2,FALSE),A19))</f>
        <v/>
      </c>
      <c r="C19" s="171"/>
      <c r="D19" s="32"/>
      <c r="E19" s="2">
        <f t="shared" si="2"/>
        <v>19</v>
      </c>
      <c r="F19" s="2" t="str">
        <f t="shared" si="1"/>
        <v/>
      </c>
    </row>
    <row r="20" spans="1:6" x14ac:dyDescent="0.2">
      <c r="A20" s="22">
        <f t="shared" si="0"/>
        <v>17</v>
      </c>
      <c r="B20" s="170" t="str">
        <f>IF(D20="","",CONCATENATE(VLOOKUP(D20,Ciselniky!$A$3:$B$6,2,FALSE),A20))</f>
        <v/>
      </c>
      <c r="C20" s="171"/>
      <c r="D20" s="32"/>
      <c r="E20" s="2">
        <f t="shared" si="2"/>
        <v>20</v>
      </c>
      <c r="F20" s="2" t="str">
        <f t="shared" si="1"/>
        <v/>
      </c>
    </row>
    <row r="21" spans="1:6" x14ac:dyDescent="0.2">
      <c r="A21" s="22">
        <f t="shared" si="0"/>
        <v>18</v>
      </c>
      <c r="B21" s="170" t="str">
        <f>IF(D21="","",CONCATENATE(VLOOKUP(D21,Ciselniky!$A$3:$B$6,2,FALSE),A21))</f>
        <v/>
      </c>
      <c r="C21" s="171"/>
      <c r="D21" s="32"/>
      <c r="E21" s="2">
        <f t="shared" si="2"/>
        <v>21</v>
      </c>
      <c r="F21" s="2" t="str">
        <f t="shared" si="1"/>
        <v/>
      </c>
    </row>
    <row r="22" spans="1:6" x14ac:dyDescent="0.2">
      <c r="A22" s="22">
        <f t="shared" si="0"/>
        <v>19</v>
      </c>
      <c r="B22" s="170" t="str">
        <f>IF(D22="","",CONCATENATE(VLOOKUP(D22,Ciselniky!$A$3:$B$6,2,FALSE),A22))</f>
        <v/>
      </c>
      <c r="C22" s="171"/>
      <c r="D22" s="32"/>
      <c r="E22" s="2">
        <f t="shared" si="2"/>
        <v>22</v>
      </c>
      <c r="F22" s="2" t="str">
        <f t="shared" si="1"/>
        <v/>
      </c>
    </row>
    <row r="23" spans="1:6" x14ac:dyDescent="0.2">
      <c r="A23" s="22">
        <f t="shared" si="0"/>
        <v>20</v>
      </c>
      <c r="B23" s="170" t="str">
        <f>IF(D23="","",CONCATENATE(VLOOKUP(D23,Ciselniky!$A$3:$B$6,2,FALSE),A23))</f>
        <v/>
      </c>
      <c r="C23" s="171"/>
      <c r="D23" s="32"/>
      <c r="E23" s="2">
        <f t="shared" si="2"/>
        <v>23</v>
      </c>
      <c r="F23" s="2" t="str">
        <f t="shared" si="1"/>
        <v/>
      </c>
    </row>
    <row r="24" spans="1:6" x14ac:dyDescent="0.2">
      <c r="A24" s="22">
        <f t="shared" si="0"/>
        <v>21</v>
      </c>
      <c r="B24" s="170" t="str">
        <f>IF(D24="","",CONCATENATE(VLOOKUP(D24,Ciselniky!$A$3:$B$6,2,FALSE),A24))</f>
        <v/>
      </c>
      <c r="C24" s="171"/>
      <c r="D24" s="32"/>
      <c r="E24" s="2">
        <f t="shared" si="2"/>
        <v>24</v>
      </c>
      <c r="F24" s="2" t="str">
        <f t="shared" si="1"/>
        <v/>
      </c>
    </row>
    <row r="25" spans="1:6" x14ac:dyDescent="0.2">
      <c r="A25" s="22">
        <f t="shared" si="0"/>
        <v>22</v>
      </c>
      <c r="B25" s="170" t="str">
        <f>IF(D25="","",CONCATENATE(VLOOKUP(D25,Ciselniky!$A$3:$B$6,2,FALSE),A25))</f>
        <v/>
      </c>
      <c r="C25" s="171"/>
      <c r="D25" s="32"/>
      <c r="E25" s="2">
        <f t="shared" si="2"/>
        <v>25</v>
      </c>
      <c r="F25" s="2" t="str">
        <f t="shared" si="1"/>
        <v/>
      </c>
    </row>
    <row r="26" spans="1:6" x14ac:dyDescent="0.2">
      <c r="A26" s="22">
        <f t="shared" si="0"/>
        <v>23</v>
      </c>
      <c r="B26" s="170" t="str">
        <f>IF(D26="","",CONCATENATE(VLOOKUP(D26,Ciselniky!$A$3:$B$6,2,FALSE),A26))</f>
        <v/>
      </c>
      <c r="C26" s="171"/>
      <c r="D26" s="32"/>
      <c r="E26" s="2">
        <f t="shared" si="2"/>
        <v>26</v>
      </c>
      <c r="F26" s="2" t="str">
        <f t="shared" si="1"/>
        <v/>
      </c>
    </row>
    <row r="27" spans="1:6" x14ac:dyDescent="0.2">
      <c r="A27" s="22">
        <f t="shared" si="0"/>
        <v>24</v>
      </c>
      <c r="B27" s="170" t="str">
        <f>IF(D27="","",CONCATENATE(VLOOKUP(D27,Ciselniky!$A$3:$B$6,2,FALSE),A27))</f>
        <v/>
      </c>
      <c r="C27" s="171"/>
      <c r="D27" s="32"/>
      <c r="E27" s="2">
        <f t="shared" si="2"/>
        <v>27</v>
      </c>
      <c r="F27" s="2" t="str">
        <f t="shared" si="1"/>
        <v/>
      </c>
    </row>
    <row r="28" spans="1:6" x14ac:dyDescent="0.2">
      <c r="A28" s="22">
        <f t="shared" si="0"/>
        <v>25</v>
      </c>
      <c r="B28" s="170" t="str">
        <f>IF(D28="","",CONCATENATE(VLOOKUP(D28,Ciselniky!$A$3:$B$6,2,FALSE),A28))</f>
        <v/>
      </c>
      <c r="C28" s="171"/>
      <c r="D28" s="32"/>
      <c r="E28" s="2">
        <f t="shared" si="2"/>
        <v>28</v>
      </c>
      <c r="F28" s="2" t="str">
        <f t="shared" si="1"/>
        <v/>
      </c>
    </row>
    <row r="29" spans="1:6" x14ac:dyDescent="0.2">
      <c r="A29" s="22">
        <f t="shared" si="0"/>
        <v>26</v>
      </c>
      <c r="B29" s="170" t="str">
        <f>IF(D29="","",CONCATENATE(VLOOKUP(D29,Ciselniky!$A$3:$B$6,2,FALSE),A29))</f>
        <v/>
      </c>
      <c r="C29" s="171"/>
      <c r="D29" s="32"/>
      <c r="E29" s="2">
        <f t="shared" si="2"/>
        <v>29</v>
      </c>
      <c r="F29" s="2" t="str">
        <f t="shared" si="1"/>
        <v/>
      </c>
    </row>
    <row r="30" spans="1:6" x14ac:dyDescent="0.2">
      <c r="A30" s="22">
        <f t="shared" si="0"/>
        <v>27</v>
      </c>
      <c r="B30" s="170" t="str">
        <f>IF(D30="","",CONCATENATE(VLOOKUP(D30,Ciselniky!$A$3:$B$6,2,FALSE),A30))</f>
        <v/>
      </c>
      <c r="C30" s="171"/>
      <c r="D30" s="32"/>
      <c r="E30" s="2">
        <f t="shared" si="2"/>
        <v>30</v>
      </c>
      <c r="F30" s="2" t="str">
        <f t="shared" si="1"/>
        <v/>
      </c>
    </row>
    <row r="31" spans="1:6" x14ac:dyDescent="0.2">
      <c r="A31" s="22">
        <f t="shared" si="0"/>
        <v>28</v>
      </c>
      <c r="B31" s="170" t="str">
        <f>IF(D31="","",CONCATENATE(VLOOKUP(D31,Ciselniky!$A$3:$B$6,2,FALSE),A31))</f>
        <v/>
      </c>
      <c r="C31" s="171"/>
      <c r="D31" s="32"/>
      <c r="E31" s="2">
        <f t="shared" si="2"/>
        <v>31</v>
      </c>
      <c r="F31" s="2" t="str">
        <f t="shared" si="1"/>
        <v/>
      </c>
    </row>
    <row r="32" spans="1:6" x14ac:dyDescent="0.2">
      <c r="A32" s="22">
        <f t="shared" si="0"/>
        <v>29</v>
      </c>
      <c r="B32" s="170" t="str">
        <f>IF(D32="","",CONCATENATE(VLOOKUP(D32,Ciselniky!$A$3:$B$6,2,FALSE),A32))</f>
        <v/>
      </c>
      <c r="C32" s="171"/>
      <c r="D32" s="32"/>
      <c r="E32" s="2">
        <f t="shared" si="2"/>
        <v>32</v>
      </c>
      <c r="F32" s="2" t="str">
        <f t="shared" si="1"/>
        <v/>
      </c>
    </row>
    <row r="33" spans="1:6" x14ac:dyDescent="0.2">
      <c r="A33" s="22">
        <f t="shared" si="0"/>
        <v>30</v>
      </c>
      <c r="B33" s="170" t="str">
        <f>IF(D33="","",CONCATENATE(VLOOKUP(D33,Ciselniky!$A$3:$B$6,2,FALSE),A33))</f>
        <v/>
      </c>
      <c r="C33" s="171"/>
      <c r="D33" s="32"/>
      <c r="E33" s="2">
        <f t="shared" si="2"/>
        <v>33</v>
      </c>
      <c r="F33" s="2" t="str">
        <f t="shared" si="1"/>
        <v/>
      </c>
    </row>
  </sheetData>
  <sheetProtection algorithmName="SHA-512" hashValue="caigHHBhBf2ly9VO5riUYfcnhZBzqyWv2ij5wF5YdTCcU8UzeciSJKs89aX8/kKMLI787wHPl5V1nQkeCsTbpg==" saltValue="UJPTtzeZ5HQ03G44A39hhA==" spinCount="100000" sheet="1" formatCells="0" selectLockedCells="1"/>
  <dataConsolidate/>
  <mergeCells count="1">
    <mergeCell ref="B1:D1"/>
  </mergeCells>
  <dataValidations xWindow="744" yWindow="306" count="1">
    <dataValidation type="list" allowBlank="1" showInputMessage="1" showErrorMessage="1" error="Vyberte z preddefinovaného zoznamu" prompt="Vyberte typ výskumu z možností:_x000a_- Nezávislý výskum - NV_x000a_- Priemyselný výskum - PV_x000a_- Experimentálny vývoj - EV" sqref="D3" xr:uid="{00000000-0002-0000-0300-000000000000}">
      <formula1>INDIRECT(HLOOKUP(#REF!,#REF!,2,FALSE))</formula1>
    </dataValidation>
  </dataValidations>
  <pageMargins left="0.7" right="0.7" top="0.75" bottom="0.75" header="0.3" footer="0.3"/>
  <pageSetup paperSize="9" scale="66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44" yWindow="306" count="1">
        <x14:dataValidation type="list" allowBlank="1" showInputMessage="1" showErrorMessage="1" error="Vyberte z preddefinovaného zoznamu" prompt="_x000a_" xr:uid="{00000000-0002-0000-0300-000001000000}">
          <x14:formula1>
            <xm:f>INDIRECT(Ciselniky!$D$1)</xm:f>
          </x14:formula1>
          <xm:sqref>D4:D33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árok11">
    <tabColor theme="3"/>
  </sheetPr>
  <dimension ref="A1:I103"/>
  <sheetViews>
    <sheetView topLeftCell="B1" workbookViewId="0">
      <selection activeCell="C10" sqref="C10"/>
    </sheetView>
  </sheetViews>
  <sheetFormatPr defaultColWidth="9.28515625" defaultRowHeight="12.75" x14ac:dyDescent="0.2"/>
  <cols>
    <col min="1" max="1" width="12.42578125" style="2" hidden="1" customWidth="1"/>
    <col min="2" max="2" width="19.5703125" style="3" customWidth="1"/>
    <col min="3" max="4" width="24" style="38" customWidth="1"/>
    <col min="5" max="5" width="30.42578125" style="2" customWidth="1"/>
    <col min="6" max="6" width="19.7109375" style="2" customWidth="1"/>
    <col min="7" max="7" width="22.42578125" style="38" customWidth="1"/>
    <col min="8" max="9" width="9.28515625" style="2" hidden="1" customWidth="1"/>
    <col min="10" max="10" width="0" style="2" hidden="1" customWidth="1"/>
    <col min="11" max="16384" width="9.28515625" style="2"/>
  </cols>
  <sheetData>
    <row r="1" spans="1:9" ht="13.5" thickBot="1" x14ac:dyDescent="0.25">
      <c r="B1" s="455" t="s">
        <v>188</v>
      </c>
      <c r="C1" s="455"/>
      <c r="D1" s="455"/>
      <c r="E1" s="455"/>
      <c r="F1" s="455"/>
      <c r="G1" s="455"/>
    </row>
    <row r="2" spans="1:9" ht="38.25" x14ac:dyDescent="0.2">
      <c r="A2" s="18" t="s">
        <v>186</v>
      </c>
      <c r="B2" s="79" t="s">
        <v>67</v>
      </c>
      <c r="C2" s="79" t="s">
        <v>189</v>
      </c>
      <c r="D2" s="79" t="s">
        <v>190</v>
      </c>
      <c r="E2" s="79" t="s">
        <v>191</v>
      </c>
      <c r="F2" s="79" t="s">
        <v>192</v>
      </c>
      <c r="G2" s="79" t="s">
        <v>193</v>
      </c>
    </row>
    <row r="3" spans="1:9" hidden="1" x14ac:dyDescent="0.2">
      <c r="A3" s="42">
        <v>0</v>
      </c>
      <c r="B3" s="45"/>
      <c r="C3" s="43"/>
      <c r="D3" s="43"/>
      <c r="E3" s="44"/>
      <c r="F3" s="47"/>
      <c r="G3" s="48"/>
    </row>
    <row r="4" spans="1:9" x14ac:dyDescent="0.2">
      <c r="A4" s="22" t="str">
        <f>IF('Priradenie pracov. balíkov'!B4="","",CONCATENATE('Priradenie pracov. balíkov'!B4," / ",'Priradenie pracov. balíkov'!C4))</f>
        <v/>
      </c>
      <c r="B4" s="77" t="str">
        <f>IF('Pracovné balíky'!B4="","",'Pracovné balíky'!B4)</f>
        <v/>
      </c>
      <c r="C4" s="37" t="str">
        <f>IF(B4="","",'Základné údaje'!$D$8)</f>
        <v/>
      </c>
      <c r="D4" s="95" t="str">
        <f>IF(C4="","",IF(E4=Ciselniky!$A$18,Ciselniky!$A$3,IF(LEFT('Priradenie pracov. balíkov'!B4,2)="PV",Ciselniky!$A$5,IF(LEFT(B4,2)="EV",Ciselniky!$A$6,Ciselniky!$A$4))))</f>
        <v/>
      </c>
      <c r="E4" s="24" t="str">
        <f>IF(C4="","",VLOOKUP(C4,'Základné údaje'!$D$8:$G$12,4,FALSE))</f>
        <v/>
      </c>
      <c r="F4" s="23" t="str">
        <f>IF('Údaje o projekte'!$F$16="","",IF(C4="","",IF('Základné údaje'!$E$5=Ciselniky!$A$12,VLOOKUP('Priradenie pracov. balíkov'!E4,Ciselniky!$A$15:$I$18,(IF(D4=Ciselniky!$A$5,2,IF(D4=Ciselniky!$A$3,3,IF(D4=Ciselniky!$A$6,5,4)))),FALSE),VLOOKUP('Priradenie pracov. balíkov'!E4,Ciselniky!$A$15:$I$18,(IF(D4=Ciselniky!$A$5,6,IF(D4=Ciselniky!$A$3,7,IF('Priradenie pracov. balíkov'!D4=Ciselniky!$A$6,9,8)))),FALSE))))</f>
        <v/>
      </c>
      <c r="G4" s="23" t="str">
        <f>IF(C4="","",VLOOKUP(C4,'Základné údaje'!$D$8:$J$12,7,FALSE))</f>
        <v/>
      </c>
      <c r="H4" s="2" t="str">
        <f t="shared" ref="H4:H67" si="0">CONCATENATE(B4,C4)</f>
        <v/>
      </c>
      <c r="I4" s="2">
        <f t="shared" ref="I4:I32" si="1">COUNTIFS(H:H,H4)</f>
        <v>1048576</v>
      </c>
    </row>
    <row r="5" spans="1:9" x14ac:dyDescent="0.2">
      <c r="A5" s="22" t="str">
        <f>IF('Priradenie pracov. balíkov'!B5="","",CONCATENATE('Priradenie pracov. balíkov'!B5," / ",'Priradenie pracov. balíkov'!C5))</f>
        <v/>
      </c>
      <c r="B5" s="77" t="str">
        <f>IF('Pracovné balíky'!B5="","",'Pracovné balíky'!B5)</f>
        <v/>
      </c>
      <c r="C5" s="37" t="str">
        <f>IF(B5="","",'Základné údaje'!$D$8)</f>
        <v/>
      </c>
      <c r="D5" s="95" t="str">
        <f>IF(C5="","",IF(E5=Ciselniky!$A$18,Ciselniky!$A$3,IF(LEFT('Priradenie pracov. balíkov'!B5,2)="PV",Ciselniky!$A$5,IF(LEFT(B5,2)="EV",Ciselniky!$A$6,Ciselniky!$A$4))))</f>
        <v/>
      </c>
      <c r="E5" s="24" t="str">
        <f>IF(C5="","",VLOOKUP(C5,'Základné údaje'!$D$8:$G$12,4,FALSE))</f>
        <v/>
      </c>
      <c r="F5" s="23" t="str">
        <f>IF('Údaje o projekte'!$F$16="","",IF(C5="","",IF('Základné údaje'!$E$5=Ciselniky!$A$12,VLOOKUP('Priradenie pracov. balíkov'!E5,Ciselniky!$A$15:$I$18,(IF(D5=Ciselniky!$A$5,2,IF(D5=Ciselniky!$A$3,3,IF(D5=Ciselniky!$A$6,5,4)))),FALSE),VLOOKUP('Priradenie pracov. balíkov'!E5,Ciselniky!$A$15:$I$18,(IF(D5=Ciselniky!$A$5,6,IF(D5=Ciselniky!$A$3,7,IF('Priradenie pracov. balíkov'!D5=Ciselniky!$A$6,9,8)))),FALSE))))</f>
        <v/>
      </c>
      <c r="G5" s="23" t="str">
        <f>IF(C5="","",VLOOKUP(C5,'Základné údaje'!$D$8:$J$12,7,FALSE))</f>
        <v/>
      </c>
      <c r="H5" s="2" t="str">
        <f t="shared" si="0"/>
        <v/>
      </c>
      <c r="I5" s="2">
        <f t="shared" si="1"/>
        <v>1048576</v>
      </c>
    </row>
    <row r="6" spans="1:9" x14ac:dyDescent="0.2">
      <c r="A6" s="22" t="str">
        <f>IF('Priradenie pracov. balíkov'!B6="","",CONCATENATE('Priradenie pracov. balíkov'!B6," / ",'Priradenie pracov. balíkov'!C6))</f>
        <v/>
      </c>
      <c r="B6" s="77" t="str">
        <f>IF('Pracovné balíky'!B6="","",'Pracovné balíky'!B6)</f>
        <v/>
      </c>
      <c r="C6" s="37" t="str">
        <f>IF(B6="","",'Základné údaje'!$D$8)</f>
        <v/>
      </c>
      <c r="D6" s="95" t="str">
        <f>IF(C6="","",IF(E6=Ciselniky!$A$18,Ciselniky!$A$3,IF(LEFT('Priradenie pracov. balíkov'!B6,2)="PV",Ciselniky!$A$5,IF(LEFT(B6,2)="EV",Ciselniky!$A$6,Ciselniky!$A$4))))</f>
        <v/>
      </c>
      <c r="E6" s="24" t="str">
        <f>IF(C6="","",VLOOKUP(C6,'Základné údaje'!$D$8:$G$12,4,FALSE))</f>
        <v/>
      </c>
      <c r="F6" s="23" t="str">
        <f>IF('Údaje o projekte'!$F$16="","",IF(C6="","",IF('Základné údaje'!$E$5=Ciselniky!$A$12,VLOOKUP('Priradenie pracov. balíkov'!E6,Ciselniky!$A$15:$I$18,(IF(D6=Ciselniky!$A$5,2,IF(D6=Ciselniky!$A$3,3,IF(D6=Ciselniky!$A$6,5,4)))),FALSE),VLOOKUP('Priradenie pracov. balíkov'!E6,Ciselniky!$A$15:$I$18,(IF(D6=Ciselniky!$A$5,6,IF(D6=Ciselniky!$A$3,7,IF('Priradenie pracov. balíkov'!D6=Ciselniky!$A$6,9,8)))),FALSE))))</f>
        <v/>
      </c>
      <c r="G6" s="23" t="str">
        <f>IF(C6="","",VLOOKUP(C6,'Základné údaje'!$D$8:$J$12,7,FALSE))</f>
        <v/>
      </c>
      <c r="H6" s="2" t="str">
        <f t="shared" si="0"/>
        <v/>
      </c>
      <c r="I6" s="2">
        <f t="shared" si="1"/>
        <v>1048576</v>
      </c>
    </row>
    <row r="7" spans="1:9" x14ac:dyDescent="0.2">
      <c r="A7" s="22" t="str">
        <f>IF('Priradenie pracov. balíkov'!B7="","",CONCATENATE('Priradenie pracov. balíkov'!B7," / ",'Priradenie pracov. balíkov'!C7))</f>
        <v/>
      </c>
      <c r="B7" s="77" t="str">
        <f>IF('Pracovné balíky'!B7="","",'Pracovné balíky'!B7)</f>
        <v/>
      </c>
      <c r="C7" s="37" t="str">
        <f>IF(B7="","",'Základné údaje'!$D$8)</f>
        <v/>
      </c>
      <c r="D7" s="95" t="str">
        <f>IF(C7="","",IF(E7=Ciselniky!$A$18,Ciselniky!$A$3,IF(LEFT('Priradenie pracov. balíkov'!B7,2)="PV",Ciselniky!$A$5,IF(LEFT(B7,2)="EV",Ciselniky!$A$6,Ciselniky!$A$4))))</f>
        <v/>
      </c>
      <c r="E7" s="24" t="str">
        <f>IF(C7="","",VLOOKUP(C7,'Základné údaje'!$D$8:$G$12,4,FALSE))</f>
        <v/>
      </c>
      <c r="F7" s="23" t="str">
        <f>IF('Údaje o projekte'!$F$16="","",IF(C7="","",IF('Základné údaje'!$E$5=Ciselniky!$A$12,VLOOKUP('Priradenie pracov. balíkov'!E7,Ciselniky!$A$15:$I$18,(IF(D7=Ciselniky!$A$5,2,IF(D7=Ciselniky!$A$3,3,IF(D7=Ciselniky!$A$6,5,4)))),FALSE),VLOOKUP('Priradenie pracov. balíkov'!E7,Ciselniky!$A$15:$I$18,(IF(D7=Ciselniky!$A$5,6,IF(D7=Ciselniky!$A$3,7,IF('Priradenie pracov. balíkov'!D7=Ciselniky!$A$6,9,8)))),FALSE))))</f>
        <v/>
      </c>
      <c r="G7" s="23" t="str">
        <f>IF(C7="","",VLOOKUP(C7,'Základné údaje'!$D$8:$J$12,7,FALSE))</f>
        <v/>
      </c>
      <c r="H7" s="2" t="str">
        <f t="shared" si="0"/>
        <v/>
      </c>
      <c r="I7" s="2">
        <f t="shared" si="1"/>
        <v>1048576</v>
      </c>
    </row>
    <row r="8" spans="1:9" x14ac:dyDescent="0.2">
      <c r="A8" s="22" t="str">
        <f>IF('Priradenie pracov. balíkov'!B8="","",CONCATENATE('Priradenie pracov. balíkov'!B8," / ",'Priradenie pracov. balíkov'!C8))</f>
        <v/>
      </c>
      <c r="B8" s="77" t="str">
        <f>IF('Pracovné balíky'!B8="","",'Pracovné balíky'!B8)</f>
        <v/>
      </c>
      <c r="C8" s="37" t="str">
        <f>IF(B8="","",'Základné údaje'!$D$8)</f>
        <v/>
      </c>
      <c r="D8" s="95" t="str">
        <f>IF(C8="","",IF(E8=Ciselniky!$A$18,Ciselniky!$A$3,IF(LEFT('Priradenie pracov. balíkov'!B8,2)="PV",Ciselniky!$A$5,IF(LEFT(B8,2)="EV",Ciselniky!$A$6,Ciselniky!$A$4))))</f>
        <v/>
      </c>
      <c r="E8" s="24" t="str">
        <f>IF(C8="","",VLOOKUP(C8,'Základné údaje'!$D$8:$G$12,4,FALSE))</f>
        <v/>
      </c>
      <c r="F8" s="23" t="str">
        <f>IF('Údaje o projekte'!$F$16="","",IF(C8="","",IF('Základné údaje'!$E$5=Ciselniky!$A$12,VLOOKUP('Priradenie pracov. balíkov'!E8,Ciselniky!$A$15:$I$18,(IF(D8=Ciselniky!$A$5,2,IF(D8=Ciselniky!$A$3,3,IF(D8=Ciselniky!$A$6,5,4)))),FALSE),VLOOKUP('Priradenie pracov. balíkov'!E8,Ciselniky!$A$15:$I$18,(IF(D8=Ciselniky!$A$5,6,IF(D8=Ciselniky!$A$3,7,IF('Priradenie pracov. balíkov'!D8=Ciselniky!$A$6,9,8)))),FALSE))))</f>
        <v/>
      </c>
      <c r="G8" s="23" t="str">
        <f>IF(C8="","",VLOOKUP(C8,'Základné údaje'!$D$8:$J$12,7,FALSE))</f>
        <v/>
      </c>
      <c r="H8" s="2" t="str">
        <f t="shared" si="0"/>
        <v/>
      </c>
      <c r="I8" s="2">
        <f t="shared" si="1"/>
        <v>1048576</v>
      </c>
    </row>
    <row r="9" spans="1:9" x14ac:dyDescent="0.2">
      <c r="A9" s="22" t="str">
        <f>IF('Priradenie pracov. balíkov'!B9="","",CONCATENATE('Priradenie pracov. balíkov'!B9," / ",'Priradenie pracov. balíkov'!C9))</f>
        <v/>
      </c>
      <c r="B9" s="77" t="str">
        <f>IF('Pracovné balíky'!B9="","",'Pracovné balíky'!B9)</f>
        <v/>
      </c>
      <c r="C9" s="37" t="str">
        <f>IF(B9="","",'Základné údaje'!$D$8)</f>
        <v/>
      </c>
      <c r="D9" s="95" t="str">
        <f>IF(C9="","",IF(E9=Ciselniky!$A$18,Ciselniky!$A$3,IF(LEFT('Priradenie pracov. balíkov'!B9,2)="PV",Ciselniky!$A$5,IF(LEFT(B9,2)="EV",Ciselniky!$A$6,Ciselniky!$A$4))))</f>
        <v/>
      </c>
      <c r="E9" s="24" t="str">
        <f>IF(C9="","",VLOOKUP(C9,'Základné údaje'!$D$8:$G$12,4,FALSE))</f>
        <v/>
      </c>
      <c r="F9" s="23" t="str">
        <f>IF('Údaje o projekte'!$F$16="","",IF(C9="","",IF('Základné údaje'!$E$5=Ciselniky!$A$12,VLOOKUP('Priradenie pracov. balíkov'!E9,Ciselniky!$A$15:$I$18,(IF(D9=Ciselniky!$A$5,2,IF(D9=Ciselniky!$A$3,3,IF(D9=Ciselniky!$A$6,5,4)))),FALSE),VLOOKUP('Priradenie pracov. balíkov'!E9,Ciselniky!$A$15:$I$18,(IF(D9=Ciselniky!$A$5,6,IF(D9=Ciselniky!$A$3,7,IF('Priradenie pracov. balíkov'!D9=Ciselniky!$A$6,9,8)))),FALSE))))</f>
        <v/>
      </c>
      <c r="G9" s="23" t="str">
        <f>IF(C9="","",VLOOKUP(C9,'Základné údaje'!$D$8:$J$12,7,FALSE))</f>
        <v/>
      </c>
      <c r="H9" s="2" t="str">
        <f t="shared" si="0"/>
        <v/>
      </c>
      <c r="I9" s="2">
        <f t="shared" si="1"/>
        <v>1048576</v>
      </c>
    </row>
    <row r="10" spans="1:9" x14ac:dyDescent="0.2">
      <c r="A10" s="22" t="str">
        <f>IF('Priradenie pracov. balíkov'!B10="","",CONCATENATE('Priradenie pracov. balíkov'!B10," / ",'Priradenie pracov. balíkov'!C10))</f>
        <v/>
      </c>
      <c r="B10" s="77" t="str">
        <f>IF('Pracovné balíky'!B10="","",'Pracovné balíky'!B10)</f>
        <v/>
      </c>
      <c r="C10" s="37" t="str">
        <f>IF(B10="","",'Základné údaje'!$D$8)</f>
        <v/>
      </c>
      <c r="D10" s="95" t="str">
        <f>IF(C10="","",IF(E10=Ciselniky!$A$18,Ciselniky!$A$3,IF(LEFT('Priradenie pracov. balíkov'!B10,2)="PV",Ciselniky!$A$5,IF(LEFT(B10,2)="EV",Ciselniky!$A$6,Ciselniky!$A$4))))</f>
        <v/>
      </c>
      <c r="E10" s="24" t="str">
        <f>IF(C10="","",VLOOKUP(C10,'Základné údaje'!$D$8:$G$12,4,FALSE))</f>
        <v/>
      </c>
      <c r="F10" s="23" t="str">
        <f>IF('Údaje o projekte'!$F$16="","",IF(C10="","",IF('Základné údaje'!$E$5=Ciselniky!$A$12,VLOOKUP('Priradenie pracov. balíkov'!E10,Ciselniky!$A$15:$I$18,(IF(D10=Ciselniky!$A$5,2,IF(D10=Ciselniky!$A$3,3,IF(D10=Ciselniky!$A$6,5,4)))),FALSE),VLOOKUP('Priradenie pracov. balíkov'!E10,Ciselniky!$A$15:$I$18,(IF(D10=Ciselniky!$A$5,6,IF(D10=Ciselniky!$A$3,7,IF('Priradenie pracov. balíkov'!D10=Ciselniky!$A$6,9,8)))),FALSE))))</f>
        <v/>
      </c>
      <c r="G10" s="23" t="str">
        <f>IF(C10="","",VLOOKUP(C10,'Základné údaje'!$D$8:$J$12,7,FALSE))</f>
        <v/>
      </c>
      <c r="H10" s="2" t="str">
        <f t="shared" si="0"/>
        <v/>
      </c>
      <c r="I10" s="2">
        <f t="shared" si="1"/>
        <v>1048576</v>
      </c>
    </row>
    <row r="11" spans="1:9" x14ac:dyDescent="0.2">
      <c r="A11" s="22" t="str">
        <f>IF('Priradenie pracov. balíkov'!B11="","",CONCATENATE('Priradenie pracov. balíkov'!B11," / ",'Priradenie pracov. balíkov'!C11))</f>
        <v/>
      </c>
      <c r="B11" s="77" t="str">
        <f>IF('Pracovné balíky'!B11="","",'Pracovné balíky'!B11)</f>
        <v/>
      </c>
      <c r="C11" s="37" t="str">
        <f>IF(B11="","",'Základné údaje'!$D$8)</f>
        <v/>
      </c>
      <c r="D11" s="95" t="str">
        <f>IF(C11="","",IF(E11=Ciselniky!$A$18,Ciselniky!$A$3,IF(LEFT('Priradenie pracov. balíkov'!B11,2)="PV",Ciselniky!$A$5,IF(LEFT(B11,2)="EV",Ciselniky!$A$6,Ciselniky!$A$4))))</f>
        <v/>
      </c>
      <c r="E11" s="24" t="str">
        <f>IF(C11="","",VLOOKUP(C11,'Základné údaje'!$D$8:$G$12,4,FALSE))</f>
        <v/>
      </c>
      <c r="F11" s="23" t="str">
        <f>IF('Údaje o projekte'!$F$16="","",IF(C11="","",IF('Základné údaje'!$E$5=Ciselniky!$A$12,VLOOKUP('Priradenie pracov. balíkov'!E11,Ciselniky!$A$15:$I$18,(IF(D11=Ciselniky!$A$5,2,IF(D11=Ciselniky!$A$3,3,IF(D11=Ciselniky!$A$6,5,4)))),FALSE),VLOOKUP('Priradenie pracov. balíkov'!E11,Ciselniky!$A$15:$I$18,(IF(D11=Ciselniky!$A$5,6,IF(D11=Ciselniky!$A$3,7,IF('Priradenie pracov. balíkov'!D11=Ciselniky!$A$6,9,8)))),FALSE))))</f>
        <v/>
      </c>
      <c r="G11" s="23" t="str">
        <f>IF(C11="","",VLOOKUP(C11,'Základné údaje'!$D$8:$J$12,7,FALSE))</f>
        <v/>
      </c>
      <c r="H11" s="2" t="str">
        <f t="shared" si="0"/>
        <v/>
      </c>
      <c r="I11" s="2">
        <f t="shared" si="1"/>
        <v>1048576</v>
      </c>
    </row>
    <row r="12" spans="1:9" x14ac:dyDescent="0.2">
      <c r="A12" s="22" t="str">
        <f>IF('Priradenie pracov. balíkov'!B12="","",CONCATENATE('Priradenie pracov. balíkov'!B12," / ",'Priradenie pracov. balíkov'!C12))</f>
        <v/>
      </c>
      <c r="B12" s="77" t="str">
        <f>IF('Pracovné balíky'!B12="","",'Pracovné balíky'!B12)</f>
        <v/>
      </c>
      <c r="C12" s="37" t="str">
        <f>IF(B12="","",'Základné údaje'!$D$8)</f>
        <v/>
      </c>
      <c r="D12" s="95" t="str">
        <f>IF(C12="","",IF(E12=Ciselniky!$A$18,Ciselniky!$A$3,IF(LEFT('Priradenie pracov. balíkov'!B12,2)="PV",Ciselniky!$A$5,IF(LEFT(B12,2)="EV",Ciselniky!$A$6,Ciselniky!$A$4))))</f>
        <v/>
      </c>
      <c r="E12" s="24" t="str">
        <f>IF(C12="","",VLOOKUP(C12,'Základné údaje'!$D$8:$G$12,4,FALSE))</f>
        <v/>
      </c>
      <c r="F12" s="23" t="str">
        <f>IF('Údaje o projekte'!$F$16="","",IF(C12="","",IF('Základné údaje'!$E$5=Ciselniky!$A$12,VLOOKUP('Priradenie pracov. balíkov'!E12,Ciselniky!$A$15:$I$18,(IF(D12=Ciselniky!$A$5,2,IF(D12=Ciselniky!$A$3,3,IF(D12=Ciselniky!$A$6,5,4)))),FALSE),VLOOKUP('Priradenie pracov. balíkov'!E12,Ciselniky!$A$15:$I$18,(IF(D12=Ciselniky!$A$5,6,IF(D12=Ciselniky!$A$3,7,IF('Priradenie pracov. balíkov'!D12=Ciselniky!$A$6,9,8)))),FALSE))))</f>
        <v/>
      </c>
      <c r="G12" s="23" t="str">
        <f>IF(C12="","",VLOOKUP(C12,'Základné údaje'!$D$8:$J$12,7,FALSE))</f>
        <v/>
      </c>
      <c r="H12" s="2" t="str">
        <f t="shared" si="0"/>
        <v/>
      </c>
      <c r="I12" s="2">
        <f t="shared" si="1"/>
        <v>1048576</v>
      </c>
    </row>
    <row r="13" spans="1:9" x14ac:dyDescent="0.2">
      <c r="A13" s="22" t="str">
        <f>IF('Priradenie pracov. balíkov'!B13="","",CONCATENATE('Priradenie pracov. balíkov'!B13," / ",'Priradenie pracov. balíkov'!C13))</f>
        <v/>
      </c>
      <c r="B13" s="77" t="str">
        <f>IF('Pracovné balíky'!B13="","",'Pracovné balíky'!B13)</f>
        <v/>
      </c>
      <c r="C13" s="37" t="str">
        <f>IF(B13="","",'Základné údaje'!$D$8)</f>
        <v/>
      </c>
      <c r="D13" s="95" t="str">
        <f>IF(C13="","",IF(E13=Ciselniky!$A$18,Ciselniky!$A$3,IF(LEFT('Priradenie pracov. balíkov'!B13,2)="PV",Ciselniky!$A$5,IF(LEFT(B13,2)="EV",Ciselniky!$A$6,Ciselniky!$A$4))))</f>
        <v/>
      </c>
      <c r="E13" s="24" t="str">
        <f>IF(C13="","",VLOOKUP(C13,'Základné údaje'!$D$8:$G$12,4,FALSE))</f>
        <v/>
      </c>
      <c r="F13" s="23" t="str">
        <f>IF('Údaje o projekte'!$F$16="","",IF(C13="","",IF('Základné údaje'!$E$5=Ciselniky!$A$12,VLOOKUP('Priradenie pracov. balíkov'!E13,Ciselniky!$A$15:$I$18,(IF(D13=Ciselniky!$A$5,2,IF(D13=Ciselniky!$A$3,3,IF(D13=Ciselniky!$A$6,5,4)))),FALSE),VLOOKUP('Priradenie pracov. balíkov'!E13,Ciselniky!$A$15:$I$18,(IF(D13=Ciselniky!$A$5,6,IF(D13=Ciselniky!$A$3,7,IF('Priradenie pracov. balíkov'!D13=Ciselniky!$A$6,9,8)))),FALSE))))</f>
        <v/>
      </c>
      <c r="G13" s="23" t="str">
        <f>IF(C13="","",VLOOKUP(C13,'Základné údaje'!$D$8:$J$12,7,FALSE))</f>
        <v/>
      </c>
      <c r="H13" s="2" t="str">
        <f t="shared" si="0"/>
        <v/>
      </c>
      <c r="I13" s="2">
        <f t="shared" si="1"/>
        <v>1048576</v>
      </c>
    </row>
    <row r="14" spans="1:9" x14ac:dyDescent="0.2">
      <c r="A14" s="22" t="str">
        <f>IF('Priradenie pracov. balíkov'!B14="","",CONCATENATE('Priradenie pracov. balíkov'!B14," / ",'Priradenie pracov. balíkov'!C14))</f>
        <v/>
      </c>
      <c r="B14" s="77" t="str">
        <f>IF('Pracovné balíky'!B14="","",'Pracovné balíky'!B14)</f>
        <v/>
      </c>
      <c r="C14" s="37" t="str">
        <f>IF(B14="","",'Základné údaje'!$D$8)</f>
        <v/>
      </c>
      <c r="D14" s="95" t="str">
        <f>IF(C14="","",IF(E14=Ciselniky!$A$18,Ciselniky!$A$3,IF(LEFT('Priradenie pracov. balíkov'!B14,2)="PV",Ciselniky!$A$5,IF(LEFT(B14,2)="EV",Ciselniky!$A$6,Ciselniky!$A$4))))</f>
        <v/>
      </c>
      <c r="E14" s="24" t="str">
        <f>IF(C14="","",VLOOKUP(C14,'Základné údaje'!$D$8:$G$12,4,FALSE))</f>
        <v/>
      </c>
      <c r="F14" s="23" t="str">
        <f>IF('Údaje o projekte'!$F$16="","",IF(C14="","",IF('Základné údaje'!$E$5=Ciselniky!$A$12,VLOOKUP('Priradenie pracov. balíkov'!E14,Ciselniky!$A$15:$I$18,(IF(D14=Ciselniky!$A$5,2,IF(D14=Ciselniky!$A$3,3,IF(D14=Ciselniky!$A$6,5,4)))),FALSE),VLOOKUP('Priradenie pracov. balíkov'!E14,Ciselniky!$A$15:$I$18,(IF(D14=Ciselniky!$A$5,6,IF(D14=Ciselniky!$A$3,7,IF('Priradenie pracov. balíkov'!D14=Ciselniky!$A$6,9,8)))),FALSE))))</f>
        <v/>
      </c>
      <c r="G14" s="23" t="str">
        <f>IF(C14="","",VLOOKUP(C14,'Základné údaje'!$D$8:$J$12,7,FALSE))</f>
        <v/>
      </c>
      <c r="H14" s="2" t="str">
        <f t="shared" si="0"/>
        <v/>
      </c>
      <c r="I14" s="2">
        <f t="shared" si="1"/>
        <v>1048576</v>
      </c>
    </row>
    <row r="15" spans="1:9" x14ac:dyDescent="0.2">
      <c r="A15" s="22" t="str">
        <f>IF('Priradenie pracov. balíkov'!B15="","",CONCATENATE('Priradenie pracov. balíkov'!B15," / ",'Priradenie pracov. balíkov'!C15))</f>
        <v/>
      </c>
      <c r="B15" s="77" t="str">
        <f>IF('Pracovné balíky'!B15="","",'Pracovné balíky'!B15)</f>
        <v/>
      </c>
      <c r="C15" s="37" t="str">
        <f>IF(B15="","",'Základné údaje'!$D$8)</f>
        <v/>
      </c>
      <c r="D15" s="95" t="str">
        <f>IF(C15="","",IF(E15=Ciselniky!$A$18,Ciselniky!$A$3,IF(LEFT('Priradenie pracov. balíkov'!B15,2)="PV",Ciselniky!$A$5,IF(LEFT(B15,2)="EV",Ciselniky!$A$6,Ciselniky!$A$4))))</f>
        <v/>
      </c>
      <c r="E15" s="24" t="str">
        <f>IF(C15="","",VLOOKUP(C15,'Základné údaje'!$D$8:$G$12,4,FALSE))</f>
        <v/>
      </c>
      <c r="F15" s="23" t="str">
        <f>IF('Údaje o projekte'!$F$16="","",IF(C15="","",IF('Základné údaje'!$E$5=Ciselniky!$A$12,VLOOKUP('Priradenie pracov. balíkov'!E15,Ciselniky!$A$15:$I$18,(IF(D15=Ciselniky!$A$5,2,IF(D15=Ciselniky!$A$3,3,IF(D15=Ciselniky!$A$6,5,4)))),FALSE),VLOOKUP('Priradenie pracov. balíkov'!E15,Ciselniky!$A$15:$I$18,(IF(D15=Ciselniky!$A$5,6,IF(D15=Ciselniky!$A$3,7,IF('Priradenie pracov. balíkov'!D15=Ciselniky!$A$6,9,8)))),FALSE))))</f>
        <v/>
      </c>
      <c r="G15" s="23" t="str">
        <f>IF(C15="","",VLOOKUP(C15,'Základné údaje'!$D$8:$J$12,7,FALSE))</f>
        <v/>
      </c>
      <c r="H15" s="2" t="str">
        <f t="shared" si="0"/>
        <v/>
      </c>
      <c r="I15" s="2">
        <f t="shared" si="1"/>
        <v>1048576</v>
      </c>
    </row>
    <row r="16" spans="1:9" x14ac:dyDescent="0.2">
      <c r="A16" s="22" t="str">
        <f>IF('Priradenie pracov. balíkov'!B16="","",CONCATENATE('Priradenie pracov. balíkov'!B16," / ",'Priradenie pracov. balíkov'!C16))</f>
        <v/>
      </c>
      <c r="B16" s="77" t="str">
        <f>IF('Pracovné balíky'!B16="","",'Pracovné balíky'!B16)</f>
        <v/>
      </c>
      <c r="C16" s="37" t="str">
        <f>IF(B16="","",'Základné údaje'!$D$8)</f>
        <v/>
      </c>
      <c r="D16" s="95" t="str">
        <f>IF(C16="","",IF(E16=Ciselniky!$A$18,Ciselniky!$A$3,IF(LEFT('Priradenie pracov. balíkov'!B16,2)="PV",Ciselniky!$A$5,IF(LEFT(B16,2)="EV",Ciselniky!$A$6,Ciselniky!$A$4))))</f>
        <v/>
      </c>
      <c r="E16" s="24" t="str">
        <f>IF(C16="","",VLOOKUP(C16,'Základné údaje'!$D$8:$G$12,4,FALSE))</f>
        <v/>
      </c>
      <c r="F16" s="23" t="str">
        <f>IF('Údaje o projekte'!$F$16="","",IF(C16="","",IF('Základné údaje'!$E$5=Ciselniky!$A$12,VLOOKUP('Priradenie pracov. balíkov'!E16,Ciselniky!$A$15:$I$18,(IF(D16=Ciselniky!$A$5,2,IF(D16=Ciselniky!$A$3,3,IF(D16=Ciselniky!$A$6,5,4)))),FALSE),VLOOKUP('Priradenie pracov. balíkov'!E16,Ciselniky!$A$15:$I$18,(IF(D16=Ciselniky!$A$5,6,IF(D16=Ciselniky!$A$3,7,IF('Priradenie pracov. balíkov'!D16=Ciselniky!$A$6,9,8)))),FALSE))))</f>
        <v/>
      </c>
      <c r="G16" s="23" t="str">
        <f>IF(C16="","",VLOOKUP(C16,'Základné údaje'!$D$8:$J$12,7,FALSE))</f>
        <v/>
      </c>
      <c r="H16" s="2" t="str">
        <f t="shared" si="0"/>
        <v/>
      </c>
      <c r="I16" s="2">
        <f t="shared" si="1"/>
        <v>1048576</v>
      </c>
    </row>
    <row r="17" spans="1:9" x14ac:dyDescent="0.2">
      <c r="A17" s="22" t="str">
        <f>IF('Priradenie pracov. balíkov'!B17="","",CONCATENATE('Priradenie pracov. balíkov'!B17," / ",'Priradenie pracov. balíkov'!C17))</f>
        <v/>
      </c>
      <c r="B17" s="77" t="str">
        <f>IF('Pracovné balíky'!B17="","",'Pracovné balíky'!B17)</f>
        <v/>
      </c>
      <c r="C17" s="37" t="str">
        <f>IF(B17="","",'Základné údaje'!$D$8)</f>
        <v/>
      </c>
      <c r="D17" s="95" t="str">
        <f>IF(C17="","",IF(E17=Ciselniky!$A$18,Ciselniky!$A$3,IF(LEFT('Priradenie pracov. balíkov'!B17,2)="PV",Ciselniky!$A$5,IF(LEFT(B17,2)="EV",Ciselniky!$A$6,Ciselniky!$A$4))))</f>
        <v/>
      </c>
      <c r="E17" s="24" t="str">
        <f>IF(C17="","",VLOOKUP(C17,'Základné údaje'!$D$8:$G$12,4,FALSE))</f>
        <v/>
      </c>
      <c r="F17" s="23" t="str">
        <f>IF('Údaje o projekte'!$F$16="","",IF(C17="","",IF('Základné údaje'!$E$5=Ciselniky!$A$12,VLOOKUP('Priradenie pracov. balíkov'!E17,Ciselniky!$A$15:$I$18,(IF(D17=Ciselniky!$A$5,2,IF(D17=Ciselniky!$A$3,3,IF(D17=Ciselniky!$A$6,5,4)))),FALSE),VLOOKUP('Priradenie pracov. balíkov'!E17,Ciselniky!$A$15:$I$18,(IF(D17=Ciselniky!$A$5,6,IF(D17=Ciselniky!$A$3,7,IF('Priradenie pracov. balíkov'!D17=Ciselniky!$A$6,9,8)))),FALSE))))</f>
        <v/>
      </c>
      <c r="G17" s="23" t="str">
        <f>IF(C17="","",VLOOKUP(C17,'Základné údaje'!$D$8:$J$12,7,FALSE))</f>
        <v/>
      </c>
      <c r="H17" s="2" t="str">
        <f t="shared" si="0"/>
        <v/>
      </c>
      <c r="I17" s="2">
        <f t="shared" si="1"/>
        <v>1048576</v>
      </c>
    </row>
    <row r="18" spans="1:9" x14ac:dyDescent="0.2">
      <c r="A18" s="22" t="str">
        <f>IF('Priradenie pracov. balíkov'!B18="","",CONCATENATE('Priradenie pracov. balíkov'!B18," / ",'Priradenie pracov. balíkov'!C18))</f>
        <v/>
      </c>
      <c r="B18" s="77" t="str">
        <f>IF('Pracovné balíky'!B18="","",'Pracovné balíky'!B18)</f>
        <v/>
      </c>
      <c r="C18" s="37" t="str">
        <f>IF(B18="","",'Základné údaje'!$D$8)</f>
        <v/>
      </c>
      <c r="D18" s="95" t="str">
        <f>IF(C18="","",IF(E18=Ciselniky!$A$18,Ciselniky!$A$3,IF(LEFT('Priradenie pracov. balíkov'!B18,2)="PV",Ciselniky!$A$5,IF(LEFT(B18,2)="EV",Ciselniky!$A$6,Ciselniky!$A$4))))</f>
        <v/>
      </c>
      <c r="E18" s="24" t="str">
        <f>IF(C18="","",VLOOKUP(C18,'Základné údaje'!$D$8:$G$12,4,FALSE))</f>
        <v/>
      </c>
      <c r="F18" s="23" t="str">
        <f>IF('Údaje o projekte'!$F$16="","",IF(C18="","",IF('Základné údaje'!$E$5=Ciselniky!$A$12,VLOOKUP('Priradenie pracov. balíkov'!E18,Ciselniky!$A$15:$I$18,(IF(D18=Ciselniky!$A$5,2,IF(D18=Ciselniky!$A$3,3,IF(D18=Ciselniky!$A$6,5,4)))),FALSE),VLOOKUP('Priradenie pracov. balíkov'!E18,Ciselniky!$A$15:$I$18,(IF(D18=Ciselniky!$A$5,6,IF(D18=Ciselniky!$A$3,7,IF('Priradenie pracov. balíkov'!D18=Ciselniky!$A$6,9,8)))),FALSE))))</f>
        <v/>
      </c>
      <c r="G18" s="23" t="str">
        <f>IF(C18="","",VLOOKUP(C18,'Základné údaje'!$D$8:$J$12,7,FALSE))</f>
        <v/>
      </c>
      <c r="H18" s="2" t="str">
        <f t="shared" si="0"/>
        <v/>
      </c>
      <c r="I18" s="2">
        <f t="shared" si="1"/>
        <v>1048576</v>
      </c>
    </row>
    <row r="19" spans="1:9" x14ac:dyDescent="0.2">
      <c r="A19" s="22" t="str">
        <f>IF('Priradenie pracov. balíkov'!B19="","",CONCATENATE('Priradenie pracov. balíkov'!B19," / ",'Priradenie pracov. balíkov'!C19))</f>
        <v/>
      </c>
      <c r="B19" s="77" t="str">
        <f>IF('Pracovné balíky'!B19="","",'Pracovné balíky'!B19)</f>
        <v/>
      </c>
      <c r="C19" s="37" t="str">
        <f>IF(B19="","",'Základné údaje'!$D$8)</f>
        <v/>
      </c>
      <c r="D19" s="95" t="str">
        <f>IF(C19="","",IF(E19=Ciselniky!$A$18,Ciselniky!$A$3,IF(LEFT('Priradenie pracov. balíkov'!B19,2)="PV",Ciselniky!$A$5,IF(LEFT(B19,2)="EV",Ciselniky!$A$6,Ciselniky!$A$4))))</f>
        <v/>
      </c>
      <c r="E19" s="24" t="str">
        <f>IF(C19="","",VLOOKUP(C19,'Základné údaje'!$D$8:$G$12,4,FALSE))</f>
        <v/>
      </c>
      <c r="F19" s="23" t="str">
        <f>IF('Údaje o projekte'!$F$16="","",IF(C19="","",IF('Základné údaje'!$E$5=Ciselniky!$A$12,VLOOKUP('Priradenie pracov. balíkov'!E19,Ciselniky!$A$15:$I$18,(IF(D19=Ciselniky!$A$5,2,IF(D19=Ciselniky!$A$3,3,IF(D19=Ciselniky!$A$6,5,4)))),FALSE),VLOOKUP('Priradenie pracov. balíkov'!E19,Ciselniky!$A$15:$I$18,(IF(D19=Ciselniky!$A$5,6,IF(D19=Ciselniky!$A$3,7,IF('Priradenie pracov. balíkov'!D19=Ciselniky!$A$6,9,8)))),FALSE))))</f>
        <v/>
      </c>
      <c r="G19" s="23" t="str">
        <f>IF(C19="","",VLOOKUP(C19,'Základné údaje'!$D$8:$J$12,7,FALSE))</f>
        <v/>
      </c>
      <c r="H19" s="2" t="str">
        <f t="shared" si="0"/>
        <v/>
      </c>
      <c r="I19" s="2">
        <f t="shared" si="1"/>
        <v>1048576</v>
      </c>
    </row>
    <row r="20" spans="1:9" x14ac:dyDescent="0.2">
      <c r="A20" s="22" t="str">
        <f>IF('Priradenie pracov. balíkov'!B20="","",CONCATENATE('Priradenie pracov. balíkov'!B20," / ",'Priradenie pracov. balíkov'!C20))</f>
        <v/>
      </c>
      <c r="B20" s="77" t="str">
        <f>IF('Pracovné balíky'!B20="","",'Pracovné balíky'!B20)</f>
        <v/>
      </c>
      <c r="C20" s="37" t="str">
        <f>IF(B20="","",'Základné údaje'!$D$8)</f>
        <v/>
      </c>
      <c r="D20" s="95" t="str">
        <f>IF(C20="","",IF(E20=Ciselniky!$A$18,Ciselniky!$A$3,IF(LEFT('Priradenie pracov. balíkov'!B20,2)="PV",Ciselniky!$A$5,IF(LEFT(B20,2)="EV",Ciselniky!$A$6,Ciselniky!$A$4))))</f>
        <v/>
      </c>
      <c r="E20" s="24" t="str">
        <f>IF(C20="","",VLOOKUP(C20,'Základné údaje'!$D$8:$G$12,4,FALSE))</f>
        <v/>
      </c>
      <c r="F20" s="23" t="str">
        <f>IF('Údaje o projekte'!$F$16="","",IF(C20="","",IF('Základné údaje'!$E$5=Ciselniky!$A$12,VLOOKUP('Priradenie pracov. balíkov'!E20,Ciselniky!$A$15:$I$18,(IF(D20=Ciselniky!$A$5,2,IF(D20=Ciselniky!$A$3,3,IF(D20=Ciselniky!$A$6,5,4)))),FALSE),VLOOKUP('Priradenie pracov. balíkov'!E20,Ciselniky!$A$15:$I$18,(IF(D20=Ciselniky!$A$5,6,IF(D20=Ciselniky!$A$3,7,IF('Priradenie pracov. balíkov'!D20=Ciselniky!$A$6,9,8)))),FALSE))))</f>
        <v/>
      </c>
      <c r="G20" s="23" t="str">
        <f>IF(C20="","",VLOOKUP(C20,'Základné údaje'!$D$8:$J$12,7,FALSE))</f>
        <v/>
      </c>
      <c r="H20" s="2" t="str">
        <f t="shared" si="0"/>
        <v/>
      </c>
      <c r="I20" s="2">
        <f t="shared" si="1"/>
        <v>1048576</v>
      </c>
    </row>
    <row r="21" spans="1:9" x14ac:dyDescent="0.2">
      <c r="A21" s="22" t="str">
        <f>IF('Priradenie pracov. balíkov'!B21="","",CONCATENATE('Priradenie pracov. balíkov'!B21," / ",'Priradenie pracov. balíkov'!C21))</f>
        <v/>
      </c>
      <c r="B21" s="77" t="str">
        <f>IF('Pracovné balíky'!B21="","",'Pracovné balíky'!B21)</f>
        <v/>
      </c>
      <c r="C21" s="37" t="str">
        <f>IF(B21="","",'Základné údaje'!$D$8)</f>
        <v/>
      </c>
      <c r="D21" s="95" t="str">
        <f>IF(C21="","",IF(E21=Ciselniky!$A$18,Ciselniky!$A$3,IF(LEFT('Priradenie pracov. balíkov'!B21,2)="PV",Ciselniky!$A$5,IF(LEFT(B21,2)="EV",Ciselniky!$A$6,Ciselniky!$A$4))))</f>
        <v/>
      </c>
      <c r="E21" s="24" t="str">
        <f>IF(C21="","",VLOOKUP(C21,'Základné údaje'!$D$8:$G$12,4,FALSE))</f>
        <v/>
      </c>
      <c r="F21" s="23" t="str">
        <f>IF('Údaje o projekte'!$F$16="","",IF(C21="","",IF('Základné údaje'!$E$5=Ciselniky!$A$12,VLOOKUP('Priradenie pracov. balíkov'!E21,Ciselniky!$A$15:$I$18,(IF(D21=Ciselniky!$A$5,2,IF(D21=Ciselniky!$A$3,3,IF(D21=Ciselniky!$A$6,5,4)))),FALSE),VLOOKUP('Priradenie pracov. balíkov'!E21,Ciselniky!$A$15:$I$18,(IF(D21=Ciselniky!$A$5,6,IF(D21=Ciselniky!$A$3,7,IF('Priradenie pracov. balíkov'!D21=Ciselniky!$A$6,9,8)))),FALSE))))</f>
        <v/>
      </c>
      <c r="G21" s="23" t="str">
        <f>IF(C21="","",VLOOKUP(C21,'Základné údaje'!$D$8:$J$12,7,FALSE))</f>
        <v/>
      </c>
      <c r="H21" s="2" t="str">
        <f t="shared" si="0"/>
        <v/>
      </c>
      <c r="I21" s="2">
        <f t="shared" si="1"/>
        <v>1048576</v>
      </c>
    </row>
    <row r="22" spans="1:9" x14ac:dyDescent="0.2">
      <c r="A22" s="22" t="str">
        <f>IF('Priradenie pracov. balíkov'!B22="","",CONCATENATE('Priradenie pracov. balíkov'!B22," / ",'Priradenie pracov. balíkov'!C22))</f>
        <v/>
      </c>
      <c r="B22" s="77" t="str">
        <f>IF('Pracovné balíky'!B22="","",'Pracovné balíky'!B22)</f>
        <v/>
      </c>
      <c r="C22" s="37" t="str">
        <f>IF(B22="","",'Základné údaje'!$D$8)</f>
        <v/>
      </c>
      <c r="D22" s="95" t="str">
        <f>IF(C22="","",IF(E22=Ciselniky!$A$18,Ciselniky!$A$3,IF(LEFT('Priradenie pracov. balíkov'!B22,2)="PV",Ciselniky!$A$5,IF(LEFT(B22,2)="EV",Ciselniky!$A$6,Ciselniky!$A$4))))</f>
        <v/>
      </c>
      <c r="E22" s="24" t="str">
        <f>IF(C22="","",VLOOKUP(C22,'Základné údaje'!$D$8:$G$12,4,FALSE))</f>
        <v/>
      </c>
      <c r="F22" s="23" t="str">
        <f>IF('Údaje o projekte'!$F$16="","",IF(C22="","",IF('Základné údaje'!$E$5=Ciselniky!$A$12,VLOOKUP('Priradenie pracov. balíkov'!E22,Ciselniky!$A$15:$I$18,(IF(D22=Ciselniky!$A$5,2,IF(D22=Ciselniky!$A$3,3,IF(D22=Ciselniky!$A$6,5,4)))),FALSE),VLOOKUP('Priradenie pracov. balíkov'!E22,Ciselniky!$A$15:$I$18,(IF(D22=Ciselniky!$A$5,6,IF(D22=Ciselniky!$A$3,7,IF('Priradenie pracov. balíkov'!D22=Ciselniky!$A$6,9,8)))),FALSE))))</f>
        <v/>
      </c>
      <c r="G22" s="23" t="str">
        <f>IF(C22="","",VLOOKUP(C22,'Základné údaje'!$D$8:$J$12,7,FALSE))</f>
        <v/>
      </c>
      <c r="H22" s="2" t="str">
        <f t="shared" si="0"/>
        <v/>
      </c>
      <c r="I22" s="2">
        <f t="shared" si="1"/>
        <v>1048576</v>
      </c>
    </row>
    <row r="23" spans="1:9" x14ac:dyDescent="0.2">
      <c r="A23" s="22" t="str">
        <f>IF('Priradenie pracov. balíkov'!B23="","",CONCATENATE('Priradenie pracov. balíkov'!B23," / ",'Priradenie pracov. balíkov'!C23))</f>
        <v/>
      </c>
      <c r="B23" s="77" t="str">
        <f>IF('Pracovné balíky'!B23="","",'Pracovné balíky'!B23)</f>
        <v/>
      </c>
      <c r="C23" s="37" t="str">
        <f>IF(B23="","",'Základné údaje'!$D$8)</f>
        <v/>
      </c>
      <c r="D23" s="95" t="str">
        <f>IF(C23="","",IF(E23=Ciselniky!$A$18,Ciselniky!$A$3,IF(LEFT('Priradenie pracov. balíkov'!B23,2)="PV",Ciselniky!$A$5,IF(LEFT(B23,2)="EV",Ciselniky!$A$6,Ciselniky!$A$4))))</f>
        <v/>
      </c>
      <c r="E23" s="24" t="str">
        <f>IF(C23="","",VLOOKUP(C23,'Základné údaje'!$D$8:$G$12,4,FALSE))</f>
        <v/>
      </c>
      <c r="F23" s="23" t="str">
        <f>IF('Údaje o projekte'!$F$16="","",IF(C23="","",IF('Základné údaje'!$E$5=Ciselniky!$A$12,VLOOKUP('Priradenie pracov. balíkov'!E23,Ciselniky!$A$15:$I$18,(IF(D23=Ciselniky!$A$5,2,IF(D23=Ciselniky!$A$3,3,IF(D23=Ciselniky!$A$6,5,4)))),FALSE),VLOOKUP('Priradenie pracov. balíkov'!E23,Ciselniky!$A$15:$I$18,(IF(D23=Ciselniky!$A$5,6,IF(D23=Ciselniky!$A$3,7,IF('Priradenie pracov. balíkov'!D23=Ciselniky!$A$6,9,8)))),FALSE))))</f>
        <v/>
      </c>
      <c r="G23" s="23" t="str">
        <f>IF(C23="","",VLOOKUP(C23,'Základné údaje'!$D$8:$J$12,7,FALSE))</f>
        <v/>
      </c>
      <c r="H23" s="2" t="str">
        <f t="shared" si="0"/>
        <v/>
      </c>
      <c r="I23" s="2">
        <f t="shared" si="1"/>
        <v>1048576</v>
      </c>
    </row>
    <row r="24" spans="1:9" x14ac:dyDescent="0.2">
      <c r="A24" s="22" t="str">
        <f>IF('Priradenie pracov. balíkov'!B24="","",CONCATENATE('Priradenie pracov. balíkov'!B24," / ",'Priradenie pracov. balíkov'!C24))</f>
        <v/>
      </c>
      <c r="B24" s="77" t="str">
        <f>IF('Pracovné balíky'!B24="","",'Pracovné balíky'!B24)</f>
        <v/>
      </c>
      <c r="C24" s="37" t="str">
        <f>IF(B24="","",'Základné údaje'!$D$8)</f>
        <v/>
      </c>
      <c r="D24" s="95" t="str">
        <f>IF(C24="","",IF(E24=Ciselniky!$A$18,Ciselniky!$A$3,IF(LEFT('Priradenie pracov. balíkov'!B24,2)="PV",Ciselniky!$A$5,IF(LEFT(B24,2)="EV",Ciselniky!$A$6,Ciselniky!$A$4))))</f>
        <v/>
      </c>
      <c r="E24" s="24" t="str">
        <f>IF(C24="","",VLOOKUP(C24,'Základné údaje'!$D$8:$G$12,4,FALSE))</f>
        <v/>
      </c>
      <c r="F24" s="23" t="str">
        <f>IF('Údaje o projekte'!$F$16="","",IF(C24="","",IF('Základné údaje'!$E$5=Ciselniky!$A$12,VLOOKUP('Priradenie pracov. balíkov'!E24,Ciselniky!$A$15:$I$18,(IF(D24=Ciselniky!$A$5,2,IF(D24=Ciselniky!$A$3,3,IF(D24=Ciselniky!$A$6,5,4)))),FALSE),VLOOKUP('Priradenie pracov. balíkov'!E24,Ciselniky!$A$15:$I$18,(IF(D24=Ciselniky!$A$5,6,IF(D24=Ciselniky!$A$3,7,IF('Priradenie pracov. balíkov'!D24=Ciselniky!$A$6,9,8)))),FALSE))))</f>
        <v/>
      </c>
      <c r="G24" s="23" t="str">
        <f>IF(C24="","",VLOOKUP(C24,'Základné údaje'!$D$8:$J$12,7,FALSE))</f>
        <v/>
      </c>
      <c r="H24" s="2" t="str">
        <f t="shared" si="0"/>
        <v/>
      </c>
      <c r="I24" s="2">
        <f t="shared" si="1"/>
        <v>1048576</v>
      </c>
    </row>
    <row r="25" spans="1:9" x14ac:dyDescent="0.2">
      <c r="A25" s="22" t="str">
        <f>IF('Priradenie pracov. balíkov'!B25="","",CONCATENATE('Priradenie pracov. balíkov'!B25," / ",'Priradenie pracov. balíkov'!C25))</f>
        <v/>
      </c>
      <c r="B25" s="77" t="str">
        <f>IF('Pracovné balíky'!B25="","",'Pracovné balíky'!B25)</f>
        <v/>
      </c>
      <c r="C25" s="37" t="str">
        <f>IF(B25="","",'Základné údaje'!$D$8)</f>
        <v/>
      </c>
      <c r="D25" s="95" t="str">
        <f>IF(C25="","",IF(E25=Ciselniky!$A$18,Ciselniky!$A$3,IF(LEFT('Priradenie pracov. balíkov'!B25,2)="PV",Ciselniky!$A$5,IF(LEFT(B25,2)="EV",Ciselniky!$A$6,Ciselniky!$A$4))))</f>
        <v/>
      </c>
      <c r="E25" s="24" t="str">
        <f>IF(C25="","",VLOOKUP(C25,'Základné údaje'!$D$8:$G$12,4,FALSE))</f>
        <v/>
      </c>
      <c r="F25" s="23" t="str">
        <f>IF('Údaje o projekte'!$F$16="","",IF(C25="","",IF('Základné údaje'!$E$5=Ciselniky!$A$12,VLOOKUP('Priradenie pracov. balíkov'!E25,Ciselniky!$A$15:$I$18,(IF(D25=Ciselniky!$A$5,2,IF(D25=Ciselniky!$A$3,3,IF(D25=Ciselniky!$A$6,5,4)))),FALSE),VLOOKUP('Priradenie pracov. balíkov'!E25,Ciselniky!$A$15:$I$18,(IF(D25=Ciselniky!$A$5,6,IF(D25=Ciselniky!$A$3,7,IF('Priradenie pracov. balíkov'!D25=Ciselniky!$A$6,9,8)))),FALSE))))</f>
        <v/>
      </c>
      <c r="G25" s="23" t="str">
        <f>IF(C25="","",VLOOKUP(C25,'Základné údaje'!$D$8:$J$12,7,FALSE))</f>
        <v/>
      </c>
      <c r="H25" s="2" t="str">
        <f t="shared" si="0"/>
        <v/>
      </c>
      <c r="I25" s="2">
        <f t="shared" si="1"/>
        <v>1048576</v>
      </c>
    </row>
    <row r="26" spans="1:9" x14ac:dyDescent="0.2">
      <c r="A26" s="22" t="str">
        <f>IF('Priradenie pracov. balíkov'!B26="","",CONCATENATE('Priradenie pracov. balíkov'!B26," / ",'Priradenie pracov. balíkov'!C26))</f>
        <v/>
      </c>
      <c r="B26" s="77" t="str">
        <f>IF('Pracovné balíky'!B26="","",'Pracovné balíky'!B26)</f>
        <v/>
      </c>
      <c r="C26" s="37" t="str">
        <f>IF(B26="","",'Základné údaje'!$D$8)</f>
        <v/>
      </c>
      <c r="D26" s="95" t="str">
        <f>IF(C26="","",IF(E26=Ciselniky!$A$18,Ciselniky!$A$3,IF(LEFT('Priradenie pracov. balíkov'!B26,2)="PV",Ciselniky!$A$5,IF(LEFT(B26,2)="EV",Ciselniky!$A$6,Ciselniky!$A$4))))</f>
        <v/>
      </c>
      <c r="E26" s="24" t="str">
        <f>IF(C26="","",VLOOKUP(C26,'Základné údaje'!$D$8:$G$12,4,FALSE))</f>
        <v/>
      </c>
      <c r="F26" s="23" t="str">
        <f>IF('Údaje o projekte'!$F$16="","",IF(C26="","",IF('Základné údaje'!$E$5=Ciselniky!$A$12,VLOOKUP('Priradenie pracov. balíkov'!E26,Ciselniky!$A$15:$I$18,(IF(D26=Ciselniky!$A$5,2,IF(D26=Ciselniky!$A$3,3,IF(D26=Ciselniky!$A$6,5,4)))),FALSE),VLOOKUP('Priradenie pracov. balíkov'!E26,Ciselniky!$A$15:$I$18,(IF(D26=Ciselniky!$A$5,6,IF(D26=Ciselniky!$A$3,7,IF('Priradenie pracov. balíkov'!D26=Ciselniky!$A$6,9,8)))),FALSE))))</f>
        <v/>
      </c>
      <c r="G26" s="23" t="str">
        <f>IF(C26="","",VLOOKUP(C26,'Základné údaje'!$D$8:$J$12,7,FALSE))</f>
        <v/>
      </c>
      <c r="H26" s="2" t="str">
        <f t="shared" si="0"/>
        <v/>
      </c>
      <c r="I26" s="2">
        <f t="shared" si="1"/>
        <v>1048576</v>
      </c>
    </row>
    <row r="27" spans="1:9" x14ac:dyDescent="0.2">
      <c r="A27" s="22" t="str">
        <f>IF('Priradenie pracov. balíkov'!B27="","",CONCATENATE('Priradenie pracov. balíkov'!B27," / ",'Priradenie pracov. balíkov'!C27))</f>
        <v/>
      </c>
      <c r="B27" s="77" t="str">
        <f>IF('Pracovné balíky'!B27="","",'Pracovné balíky'!B27)</f>
        <v/>
      </c>
      <c r="C27" s="37" t="str">
        <f>IF(B27="","",'Základné údaje'!$D$8)</f>
        <v/>
      </c>
      <c r="D27" s="95" t="str">
        <f>IF(C27="","",IF(E27=Ciselniky!$A$18,Ciselniky!$A$3,IF(LEFT('Priradenie pracov. balíkov'!B27,2)="PV",Ciselniky!$A$5,IF(LEFT(B27,2)="EV",Ciselniky!$A$6,Ciselniky!$A$4))))</f>
        <v/>
      </c>
      <c r="E27" s="24" t="str">
        <f>IF(C27="","",VLOOKUP(C27,'Základné údaje'!$D$8:$G$12,4,FALSE))</f>
        <v/>
      </c>
      <c r="F27" s="23" t="str">
        <f>IF('Údaje o projekte'!$F$16="","",IF(C27="","",IF('Základné údaje'!$E$5=Ciselniky!$A$12,VLOOKUP('Priradenie pracov. balíkov'!E27,Ciselniky!$A$15:$I$18,(IF(D27=Ciselniky!$A$5,2,IF(D27=Ciselniky!$A$3,3,IF(D27=Ciselniky!$A$6,5,4)))),FALSE),VLOOKUP('Priradenie pracov. balíkov'!E27,Ciselniky!$A$15:$I$18,(IF(D27=Ciselniky!$A$5,6,IF(D27=Ciselniky!$A$3,7,IF('Priradenie pracov. balíkov'!D27=Ciselniky!$A$6,9,8)))),FALSE))))</f>
        <v/>
      </c>
      <c r="G27" s="23" t="str">
        <f>IF(C27="","",VLOOKUP(C27,'Základné údaje'!$D$8:$J$12,7,FALSE))</f>
        <v/>
      </c>
      <c r="H27" s="2" t="str">
        <f t="shared" si="0"/>
        <v/>
      </c>
      <c r="I27" s="2">
        <f t="shared" si="1"/>
        <v>1048576</v>
      </c>
    </row>
    <row r="28" spans="1:9" x14ac:dyDescent="0.2">
      <c r="A28" s="22" t="str">
        <f>IF('Priradenie pracov. balíkov'!B28="","",CONCATENATE('Priradenie pracov. balíkov'!B28," / ",'Priradenie pracov. balíkov'!C28))</f>
        <v/>
      </c>
      <c r="B28" s="77" t="str">
        <f>IF('Pracovné balíky'!B28="","",'Pracovné balíky'!B28)</f>
        <v/>
      </c>
      <c r="C28" s="37" t="str">
        <f>IF(B28="","",'Základné údaje'!$D$8)</f>
        <v/>
      </c>
      <c r="D28" s="95" t="str">
        <f>IF(C28="","",IF(E28=Ciselniky!$A$18,Ciselniky!$A$3,IF(LEFT('Priradenie pracov. balíkov'!B28,2)="PV",Ciselniky!$A$5,IF(LEFT(B28,2)="EV",Ciselniky!$A$6,Ciselniky!$A$4))))</f>
        <v/>
      </c>
      <c r="E28" s="24" t="str">
        <f>IF(C28="","",VLOOKUP(C28,'Základné údaje'!$D$8:$G$12,4,FALSE))</f>
        <v/>
      </c>
      <c r="F28" s="23" t="str">
        <f>IF('Údaje o projekte'!$F$16="","",IF(C28="","",IF('Základné údaje'!$E$5=Ciselniky!$A$12,VLOOKUP('Priradenie pracov. balíkov'!E28,Ciselniky!$A$15:$I$18,(IF(D28=Ciselniky!$A$5,2,IF(D28=Ciselniky!$A$3,3,IF(D28=Ciselniky!$A$6,5,4)))),FALSE),VLOOKUP('Priradenie pracov. balíkov'!E28,Ciselniky!$A$15:$I$18,(IF(D28=Ciselniky!$A$5,6,IF(D28=Ciselniky!$A$3,7,IF('Priradenie pracov. balíkov'!D28=Ciselniky!$A$6,9,8)))),FALSE))))</f>
        <v/>
      </c>
      <c r="G28" s="23" t="str">
        <f>IF(C28="","",VLOOKUP(C28,'Základné údaje'!$D$8:$J$12,7,FALSE))</f>
        <v/>
      </c>
      <c r="H28" s="2" t="str">
        <f t="shared" si="0"/>
        <v/>
      </c>
      <c r="I28" s="2">
        <f t="shared" si="1"/>
        <v>1048576</v>
      </c>
    </row>
    <row r="29" spans="1:9" x14ac:dyDescent="0.2">
      <c r="A29" s="22" t="str">
        <f>IF('Priradenie pracov. balíkov'!B29="","",CONCATENATE('Priradenie pracov. balíkov'!B29," / ",'Priradenie pracov. balíkov'!C29))</f>
        <v/>
      </c>
      <c r="B29" s="77" t="str">
        <f>IF('Pracovné balíky'!B29="","",'Pracovné balíky'!B29)</f>
        <v/>
      </c>
      <c r="C29" s="37" t="str">
        <f>IF(B29="","",'Základné údaje'!$D$8)</f>
        <v/>
      </c>
      <c r="D29" s="95" t="str">
        <f>IF(C29="","",IF(E29=Ciselniky!$A$18,Ciselniky!$A$3,IF(LEFT('Priradenie pracov. balíkov'!B29,2)="PV",Ciselniky!$A$5,IF(LEFT(B29,2)="EV",Ciselniky!$A$6,Ciselniky!$A$4))))</f>
        <v/>
      </c>
      <c r="E29" s="24" t="str">
        <f>IF(C29="","",VLOOKUP(C29,'Základné údaje'!$D$8:$G$12,4,FALSE))</f>
        <v/>
      </c>
      <c r="F29" s="23" t="str">
        <f>IF('Údaje o projekte'!$F$16="","",IF(C29="","",IF('Základné údaje'!$E$5=Ciselniky!$A$12,VLOOKUP('Priradenie pracov. balíkov'!E29,Ciselniky!$A$15:$I$18,(IF(D29=Ciselniky!$A$5,2,IF(D29=Ciselniky!$A$3,3,IF(D29=Ciselniky!$A$6,5,4)))),FALSE),VLOOKUP('Priradenie pracov. balíkov'!E29,Ciselniky!$A$15:$I$18,(IF(D29=Ciselniky!$A$5,6,IF(D29=Ciselniky!$A$3,7,IF('Priradenie pracov. balíkov'!D29=Ciselniky!$A$6,9,8)))),FALSE))))</f>
        <v/>
      </c>
      <c r="G29" s="23" t="str">
        <f>IF(C29="","",VLOOKUP(C29,'Základné údaje'!$D$8:$J$12,7,FALSE))</f>
        <v/>
      </c>
      <c r="H29" s="2" t="str">
        <f t="shared" si="0"/>
        <v/>
      </c>
      <c r="I29" s="2">
        <f t="shared" si="1"/>
        <v>1048576</v>
      </c>
    </row>
    <row r="30" spans="1:9" x14ac:dyDescent="0.2">
      <c r="A30" s="22" t="str">
        <f>IF('Priradenie pracov. balíkov'!B30="","",CONCATENATE('Priradenie pracov. balíkov'!B30," / ",'Priradenie pracov. balíkov'!C30))</f>
        <v/>
      </c>
      <c r="B30" s="77" t="str">
        <f>IF('Pracovné balíky'!B30="","",'Pracovné balíky'!B30)</f>
        <v/>
      </c>
      <c r="C30" s="37" t="str">
        <f>IF(B30="","",'Základné údaje'!$D$8)</f>
        <v/>
      </c>
      <c r="D30" s="95" t="str">
        <f>IF(C30="","",IF(E30=Ciselniky!$A$18,Ciselniky!$A$3,IF(LEFT('Priradenie pracov. balíkov'!B30,2)="PV",Ciselniky!$A$5,IF(LEFT(B30,2)="EV",Ciselniky!$A$6,Ciselniky!$A$4))))</f>
        <v/>
      </c>
      <c r="E30" s="24" t="str">
        <f>IF(C30="","",VLOOKUP(C30,'Základné údaje'!$D$8:$G$12,4,FALSE))</f>
        <v/>
      </c>
      <c r="F30" s="23" t="str">
        <f>IF('Údaje o projekte'!$F$16="","",IF(C30="","",IF('Základné údaje'!$E$5=Ciselniky!$A$12,VLOOKUP('Priradenie pracov. balíkov'!E30,Ciselniky!$A$15:$I$18,(IF(D30=Ciselniky!$A$5,2,IF(D30=Ciselniky!$A$3,3,IF(D30=Ciselniky!$A$6,5,4)))),FALSE),VLOOKUP('Priradenie pracov. balíkov'!E30,Ciselniky!$A$15:$I$18,(IF(D30=Ciselniky!$A$5,6,IF(D30=Ciselniky!$A$3,7,IF('Priradenie pracov. balíkov'!D30=Ciselniky!$A$6,9,8)))),FALSE))))</f>
        <v/>
      </c>
      <c r="G30" s="23" t="str">
        <f>IF(C30="","",VLOOKUP(C30,'Základné údaje'!$D$8:$J$12,7,FALSE))</f>
        <v/>
      </c>
      <c r="H30" s="2" t="str">
        <f t="shared" si="0"/>
        <v/>
      </c>
      <c r="I30" s="2">
        <f t="shared" si="1"/>
        <v>1048576</v>
      </c>
    </row>
    <row r="31" spans="1:9" x14ac:dyDescent="0.2">
      <c r="A31" s="22" t="str">
        <f>IF('Priradenie pracov. balíkov'!B31="","",CONCATENATE('Priradenie pracov. balíkov'!B31," / ",'Priradenie pracov. balíkov'!C31))</f>
        <v/>
      </c>
      <c r="B31" s="77" t="str">
        <f>IF('Pracovné balíky'!B31="","",'Pracovné balíky'!B31)</f>
        <v/>
      </c>
      <c r="C31" s="37" t="str">
        <f>IF(B31="","",'Základné údaje'!$D$8)</f>
        <v/>
      </c>
      <c r="D31" s="95" t="str">
        <f>IF(C31="","",IF(E31=Ciselniky!$A$18,Ciselniky!$A$3,IF(LEFT('Priradenie pracov. balíkov'!B31,2)="PV",Ciselniky!$A$5,IF(LEFT(B31,2)="EV",Ciselniky!$A$6,Ciselniky!$A$4))))</f>
        <v/>
      </c>
      <c r="E31" s="24" t="str">
        <f>IF(C31="","",VLOOKUP(C31,'Základné údaje'!$D$8:$G$12,4,FALSE))</f>
        <v/>
      </c>
      <c r="F31" s="23" t="str">
        <f>IF('Údaje o projekte'!$F$16="","",IF(C31="","",IF('Základné údaje'!$E$5=Ciselniky!$A$12,VLOOKUP('Priradenie pracov. balíkov'!E31,Ciselniky!$A$15:$I$18,(IF(D31=Ciselniky!$A$5,2,IF(D31=Ciselniky!$A$3,3,IF(D31=Ciselniky!$A$6,5,4)))),FALSE),VLOOKUP('Priradenie pracov. balíkov'!E31,Ciselniky!$A$15:$I$18,(IF(D31=Ciselniky!$A$5,6,IF(D31=Ciselniky!$A$3,7,IF('Priradenie pracov. balíkov'!D31=Ciselniky!$A$6,9,8)))),FALSE))))</f>
        <v/>
      </c>
      <c r="G31" s="23" t="str">
        <f>IF(C31="","",VLOOKUP(C31,'Základné údaje'!$D$8:$J$12,7,FALSE))</f>
        <v/>
      </c>
      <c r="H31" s="2" t="str">
        <f t="shared" si="0"/>
        <v/>
      </c>
      <c r="I31" s="2">
        <f t="shared" si="1"/>
        <v>1048576</v>
      </c>
    </row>
    <row r="32" spans="1:9" x14ac:dyDescent="0.2">
      <c r="A32" s="22" t="str">
        <f>IF('Priradenie pracov. balíkov'!B32="","",CONCATENATE('Priradenie pracov. balíkov'!B32," / ",'Priradenie pracov. balíkov'!C32))</f>
        <v/>
      </c>
      <c r="B32" s="77" t="str">
        <f>IF('Pracovné balíky'!B32="","",'Pracovné balíky'!B32)</f>
        <v/>
      </c>
      <c r="C32" s="37" t="str">
        <f>IF(B32="","",'Základné údaje'!$D$8)</f>
        <v/>
      </c>
      <c r="D32" s="95" t="str">
        <f>IF(C32="","",IF(E32=Ciselniky!$A$18,Ciselniky!$A$3,IF(LEFT('Priradenie pracov. balíkov'!B32,2)="PV",Ciselniky!$A$5,IF(LEFT(B32,2)="EV",Ciselniky!$A$6,Ciselniky!$A$4))))</f>
        <v/>
      </c>
      <c r="E32" s="24" t="str">
        <f>IF(C32="","",VLOOKUP(C32,'Základné údaje'!$D$8:$G$12,4,FALSE))</f>
        <v/>
      </c>
      <c r="F32" s="23" t="str">
        <f>IF('Údaje o projekte'!$F$16="","",IF(C32="","",IF('Základné údaje'!$E$5=Ciselniky!$A$12,VLOOKUP('Priradenie pracov. balíkov'!E32,Ciselniky!$A$15:$I$18,(IF(D32=Ciselniky!$A$5,2,IF(D32=Ciselniky!$A$3,3,IF(D32=Ciselniky!$A$6,5,4)))),FALSE),VLOOKUP('Priradenie pracov. balíkov'!E32,Ciselniky!$A$15:$I$18,(IF(D32=Ciselniky!$A$5,6,IF(D32=Ciselniky!$A$3,7,IF('Priradenie pracov. balíkov'!D32=Ciselniky!$A$6,9,8)))),FALSE))))</f>
        <v/>
      </c>
      <c r="G32" s="23" t="str">
        <f>IF(C32="","",VLOOKUP(C32,'Základné údaje'!$D$8:$J$12,7,FALSE))</f>
        <v/>
      </c>
      <c r="H32" s="2" t="str">
        <f t="shared" si="0"/>
        <v/>
      </c>
      <c r="I32" s="2">
        <f t="shared" si="1"/>
        <v>1048576</v>
      </c>
    </row>
    <row r="33" spans="1:9" x14ac:dyDescent="0.2">
      <c r="A33" s="22" t="str">
        <f>IF('Priradenie pracov. balíkov'!B33="","",CONCATENATE('Priradenie pracov. balíkov'!B33," / ",'Priradenie pracov. balíkov'!C33))</f>
        <v/>
      </c>
      <c r="B33" s="77" t="str">
        <f>IF('Pracovné balíky'!B33="","",'Pracovné balíky'!B33)</f>
        <v/>
      </c>
      <c r="C33" s="37" t="str">
        <f>IF(B33="","",'Základné údaje'!$D$8)</f>
        <v/>
      </c>
      <c r="D33" s="95" t="str">
        <f>IF(C33="","",IF(E33=Ciselniky!$A$18,Ciselniky!$A$3,IF(LEFT('Priradenie pracov. balíkov'!B33,2)="PV",Ciselniky!$A$5,IF(LEFT(B33,2)="EV",Ciselniky!$A$6,Ciselniky!$A$4))))</f>
        <v/>
      </c>
      <c r="E33" s="24" t="str">
        <f>IF(C33="","",VLOOKUP(C33,'Základné údaje'!$D$8:$G$12,4,FALSE))</f>
        <v/>
      </c>
      <c r="F33" s="23" t="str">
        <f>IF('Údaje o projekte'!$F$16="","",IF(C33="","",IF('Základné údaje'!$E$5=Ciselniky!$A$12,VLOOKUP('Priradenie pracov. balíkov'!E33,Ciselniky!$A$15:$I$18,(IF(D33=Ciselniky!$A$5,2,IF(D33=Ciselniky!$A$3,3,IF(D33=Ciselniky!$A$6,5,4)))),FALSE),VLOOKUP('Priradenie pracov. balíkov'!E33,Ciselniky!$A$15:$I$18,(IF(D33=Ciselniky!$A$5,6,IF(D33=Ciselniky!$A$3,7,IF('Priradenie pracov. balíkov'!D33=Ciselniky!$A$6,9,8)))),FALSE))))</f>
        <v/>
      </c>
      <c r="G33" s="23" t="str">
        <f>IF(C33="","",VLOOKUP(C33,'Základné údaje'!$D$8:$J$12,7,FALSE))</f>
        <v/>
      </c>
      <c r="H33" s="2" t="str">
        <f t="shared" si="0"/>
        <v/>
      </c>
      <c r="I33" s="2">
        <f>COUNTIFS(H:H,H33)</f>
        <v>1048576</v>
      </c>
    </row>
    <row r="34" spans="1:9" x14ac:dyDescent="0.2">
      <c r="A34" s="22" t="str">
        <f>IF('Priradenie pracov. balíkov'!B34="","",CONCATENATE('Priradenie pracov. balíkov'!B34," / ",'Priradenie pracov. balíkov'!C34))</f>
        <v/>
      </c>
      <c r="B34" s="77" t="str">
        <f>IF('Pracovné balíky'!B34="","",'Pracovné balíky'!B34)</f>
        <v/>
      </c>
      <c r="C34" s="37" t="str">
        <f>IF(B34="","",'Základné údaje'!$D$8)</f>
        <v/>
      </c>
      <c r="D34" s="95" t="str">
        <f>IF(C34="","",IF(E34=Ciselniky!$A$18,Ciselniky!$A$3,IF(LEFT('Priradenie pracov. balíkov'!B34,2)="PV",Ciselniky!$A$5,IF(LEFT(B34,2)="EV",Ciselniky!$A$6,Ciselniky!$A$4))))</f>
        <v/>
      </c>
      <c r="E34" s="24" t="str">
        <f>IF(C34="","",VLOOKUP(C34,'Základné údaje'!$D$8:$G$12,4,FALSE))</f>
        <v/>
      </c>
      <c r="F34" s="23" t="str">
        <f>IF('Údaje o projekte'!$F$16="","",IF(C34="","",IF('Základné údaje'!$E$5=Ciselniky!$A$12,VLOOKUP('Priradenie pracov. balíkov'!E34,Ciselniky!$A$15:$I$18,(IF(D34=Ciselniky!$A$5,2,IF(D34=Ciselniky!$A$3,3,IF(D34=Ciselniky!$A$6,5,4)))),FALSE),VLOOKUP('Priradenie pracov. balíkov'!E34,Ciselniky!$A$15:$I$18,(IF(D34=Ciselniky!$A$5,6,IF(D34=Ciselniky!$A$3,7,IF('Priradenie pracov. balíkov'!D34=Ciselniky!$A$6,9,8)))),FALSE))))</f>
        <v/>
      </c>
      <c r="G34" s="23" t="str">
        <f>IF(C34="","",VLOOKUP(C34,'Základné údaje'!$D$8:$J$12,7,FALSE))</f>
        <v/>
      </c>
      <c r="H34" s="2" t="str">
        <f t="shared" si="0"/>
        <v/>
      </c>
      <c r="I34" s="2">
        <f t="shared" ref="I34:I97" si="2">COUNTIFS(H:H,H34)</f>
        <v>1048576</v>
      </c>
    </row>
    <row r="35" spans="1:9" x14ac:dyDescent="0.2">
      <c r="A35" s="22" t="str">
        <f>IF('Priradenie pracov. balíkov'!B35="","",CONCATENATE('Priradenie pracov. balíkov'!B35," / ",'Priradenie pracov. balíkov'!C35))</f>
        <v/>
      </c>
      <c r="B35" s="77" t="str">
        <f>IF('Pracovné balíky'!B35="","",'Pracovné balíky'!B35)</f>
        <v/>
      </c>
      <c r="C35" s="37" t="str">
        <f>IF(B35="","",'Základné údaje'!$D$8)</f>
        <v/>
      </c>
      <c r="D35" s="95" t="str">
        <f>IF(C35="","",IF(E35=Ciselniky!$A$18,Ciselniky!$A$3,IF(LEFT('Priradenie pracov. balíkov'!B35,2)="PV",Ciselniky!$A$5,IF(LEFT(B35,2)="EV",Ciselniky!$A$6,Ciselniky!$A$4))))</f>
        <v/>
      </c>
      <c r="E35" s="24" t="str">
        <f>IF(C35="","",VLOOKUP(C35,'Základné údaje'!$D$8:$G$12,4,FALSE))</f>
        <v/>
      </c>
      <c r="F35" s="23" t="str">
        <f>IF('Údaje o projekte'!$F$16="","",IF(C35="","",IF('Základné údaje'!$E$5=Ciselniky!$A$12,VLOOKUP('Priradenie pracov. balíkov'!E35,Ciselniky!$A$15:$I$18,(IF(D35=Ciselniky!$A$5,2,IF(D35=Ciselniky!$A$3,3,IF(D35=Ciselniky!$A$6,5,4)))),FALSE),VLOOKUP('Priradenie pracov. balíkov'!E35,Ciselniky!$A$15:$I$18,(IF(D35=Ciselniky!$A$5,6,IF(D35=Ciselniky!$A$3,7,IF('Priradenie pracov. balíkov'!D35=Ciselniky!$A$6,9,8)))),FALSE))))</f>
        <v/>
      </c>
      <c r="G35" s="23" t="str">
        <f>IF(C35="","",VLOOKUP(C35,'Základné údaje'!$D$8:$J$12,7,FALSE))</f>
        <v/>
      </c>
      <c r="H35" s="2" t="str">
        <f t="shared" si="0"/>
        <v/>
      </c>
      <c r="I35" s="2">
        <f t="shared" si="2"/>
        <v>1048576</v>
      </c>
    </row>
    <row r="36" spans="1:9" x14ac:dyDescent="0.2">
      <c r="A36" s="22" t="str">
        <f>IF('Priradenie pracov. balíkov'!B36="","",CONCATENATE('Priradenie pracov. balíkov'!B36," / ",'Priradenie pracov. balíkov'!C36))</f>
        <v/>
      </c>
      <c r="B36" s="77" t="str">
        <f>IF('Pracovné balíky'!B36="","",'Pracovné balíky'!B36)</f>
        <v/>
      </c>
      <c r="C36" s="37" t="str">
        <f>IF(B36="","",'Základné údaje'!$D$8)</f>
        <v/>
      </c>
      <c r="D36" s="95" t="str">
        <f>IF(C36="","",IF(E36=Ciselniky!$A$18,Ciselniky!$A$3,IF(LEFT('Priradenie pracov. balíkov'!B36,2)="PV",Ciselniky!$A$5,IF(LEFT(B36,2)="EV",Ciselniky!$A$6,Ciselniky!$A$4))))</f>
        <v/>
      </c>
      <c r="E36" s="24" t="str">
        <f>IF(C36="","",VLOOKUP(C36,'Základné údaje'!$D$8:$G$12,4,FALSE))</f>
        <v/>
      </c>
      <c r="F36" s="23" t="str">
        <f>IF('Údaje o projekte'!$F$16="","",IF(C36="","",IF('Základné údaje'!$E$5=Ciselniky!$A$12,VLOOKUP('Priradenie pracov. balíkov'!E36,Ciselniky!$A$15:$I$18,(IF(D36=Ciselniky!$A$5,2,IF(D36=Ciselniky!$A$3,3,IF(D36=Ciselniky!$A$6,5,4)))),FALSE),VLOOKUP('Priradenie pracov. balíkov'!E36,Ciselniky!$A$15:$I$18,(IF(D36=Ciselniky!$A$5,6,IF(D36=Ciselniky!$A$3,7,IF('Priradenie pracov. balíkov'!D36=Ciselniky!$A$6,9,8)))),FALSE))))</f>
        <v/>
      </c>
      <c r="G36" s="23" t="str">
        <f>IF(C36="","",VLOOKUP(C36,'Základné údaje'!$D$8:$J$12,7,FALSE))</f>
        <v/>
      </c>
      <c r="H36" s="2" t="str">
        <f t="shared" si="0"/>
        <v/>
      </c>
      <c r="I36" s="2">
        <f t="shared" si="2"/>
        <v>1048576</v>
      </c>
    </row>
    <row r="37" spans="1:9" x14ac:dyDescent="0.2">
      <c r="A37" s="22" t="str">
        <f>IF('Priradenie pracov. balíkov'!B37="","",CONCATENATE('Priradenie pracov. balíkov'!B37," / ",'Priradenie pracov. balíkov'!C37))</f>
        <v/>
      </c>
      <c r="B37" s="77" t="str">
        <f>IF('Pracovné balíky'!B37="","",'Pracovné balíky'!B37)</f>
        <v/>
      </c>
      <c r="C37" s="37" t="str">
        <f>IF(B37="","",'Základné údaje'!$D$8)</f>
        <v/>
      </c>
      <c r="D37" s="95" t="str">
        <f>IF(C37="","",IF(E37=Ciselniky!$A$18,Ciselniky!$A$3,IF(LEFT('Priradenie pracov. balíkov'!B37,2)="PV",Ciselniky!$A$5,IF(LEFT(B37,2)="EV",Ciselniky!$A$6,Ciselniky!$A$4))))</f>
        <v/>
      </c>
      <c r="E37" s="24" t="str">
        <f>IF(C37="","",VLOOKUP(C37,'Základné údaje'!$D$8:$G$12,4,FALSE))</f>
        <v/>
      </c>
      <c r="F37" s="23" t="str">
        <f>IF('Údaje o projekte'!$F$16="","",IF(C37="","",IF('Základné údaje'!$E$5=Ciselniky!$A$12,VLOOKUP('Priradenie pracov. balíkov'!E37,Ciselniky!$A$15:$I$18,(IF(D37=Ciselniky!$A$5,2,IF(D37=Ciselniky!$A$3,3,IF(D37=Ciselniky!$A$6,5,4)))),FALSE),VLOOKUP('Priradenie pracov. balíkov'!E37,Ciselniky!$A$15:$I$18,(IF(D37=Ciselniky!$A$5,6,IF(D37=Ciselniky!$A$3,7,IF('Priradenie pracov. balíkov'!D37=Ciselniky!$A$6,9,8)))),FALSE))))</f>
        <v/>
      </c>
      <c r="G37" s="23" t="str">
        <f>IF(C37="","",VLOOKUP(C37,'Základné údaje'!$D$8:$J$12,7,FALSE))</f>
        <v/>
      </c>
      <c r="H37" s="2" t="str">
        <f t="shared" si="0"/>
        <v/>
      </c>
      <c r="I37" s="2">
        <f t="shared" si="2"/>
        <v>1048576</v>
      </c>
    </row>
    <row r="38" spans="1:9" x14ac:dyDescent="0.2">
      <c r="A38" s="22" t="str">
        <f>IF('Priradenie pracov. balíkov'!B38="","",CONCATENATE('Priradenie pracov. balíkov'!B38," / ",'Priradenie pracov. balíkov'!C38))</f>
        <v/>
      </c>
      <c r="B38" s="77" t="str">
        <f>IF('Pracovné balíky'!B38="","",'Pracovné balíky'!B38)</f>
        <v/>
      </c>
      <c r="C38" s="37" t="str">
        <f>IF(B38="","",'Základné údaje'!$D$8)</f>
        <v/>
      </c>
      <c r="D38" s="95" t="str">
        <f>IF(C38="","",IF(E38=Ciselniky!$A$18,Ciselniky!$A$3,IF(LEFT('Priradenie pracov. balíkov'!B38,2)="PV",Ciselniky!$A$5,IF(LEFT(B38,2)="EV",Ciselniky!$A$6,Ciselniky!$A$4))))</f>
        <v/>
      </c>
      <c r="E38" s="24" t="str">
        <f>IF(C38="","",VLOOKUP(C38,'Základné údaje'!$D$8:$G$12,4,FALSE))</f>
        <v/>
      </c>
      <c r="F38" s="23" t="str">
        <f>IF('Údaje o projekte'!$F$16="","",IF(C38="","",IF('Základné údaje'!$E$5=Ciselniky!$A$12,VLOOKUP('Priradenie pracov. balíkov'!E38,Ciselniky!$A$15:$I$18,(IF(D38=Ciselniky!$A$5,2,IF(D38=Ciselniky!$A$3,3,IF(D38=Ciselniky!$A$6,5,4)))),FALSE),VLOOKUP('Priradenie pracov. balíkov'!E38,Ciselniky!$A$15:$I$18,(IF(D38=Ciselniky!$A$5,6,IF(D38=Ciselniky!$A$3,7,IF('Priradenie pracov. balíkov'!D38=Ciselniky!$A$6,9,8)))),FALSE))))</f>
        <v/>
      </c>
      <c r="G38" s="23" t="str">
        <f>IF(C38="","",VLOOKUP(C38,'Základné údaje'!$D$8:$J$12,7,FALSE))</f>
        <v/>
      </c>
      <c r="H38" s="2" t="str">
        <f t="shared" si="0"/>
        <v/>
      </c>
      <c r="I38" s="2">
        <f t="shared" si="2"/>
        <v>1048576</v>
      </c>
    </row>
    <row r="39" spans="1:9" x14ac:dyDescent="0.2">
      <c r="A39" s="22" t="str">
        <f>IF('Priradenie pracov. balíkov'!B39="","",CONCATENATE('Priradenie pracov. balíkov'!B39," / ",'Priradenie pracov. balíkov'!C39))</f>
        <v/>
      </c>
      <c r="B39" s="77" t="str">
        <f>IF('Pracovné balíky'!B39="","",'Pracovné balíky'!B39)</f>
        <v/>
      </c>
      <c r="C39" s="37" t="str">
        <f>IF(B39="","",'Základné údaje'!$D$8)</f>
        <v/>
      </c>
      <c r="D39" s="95" t="str">
        <f>IF(C39="","",IF(E39=Ciselniky!$A$18,Ciselniky!$A$3,IF(LEFT('Priradenie pracov. balíkov'!B39,2)="PV",Ciselniky!$A$5,IF(LEFT(B39,2)="EV",Ciselniky!$A$6,Ciselniky!$A$4))))</f>
        <v/>
      </c>
      <c r="E39" s="24" t="str">
        <f>IF(C39="","",VLOOKUP(C39,'Základné údaje'!$D$8:$G$12,4,FALSE))</f>
        <v/>
      </c>
      <c r="F39" s="23" t="str">
        <f>IF('Údaje o projekte'!$F$16="","",IF(C39="","",IF('Základné údaje'!$E$5=Ciselniky!$A$12,VLOOKUP('Priradenie pracov. balíkov'!E39,Ciselniky!$A$15:$I$18,(IF(D39=Ciselniky!$A$5,2,IF(D39=Ciselniky!$A$3,3,IF(D39=Ciselniky!$A$6,5,4)))),FALSE),VLOOKUP('Priradenie pracov. balíkov'!E39,Ciselniky!$A$15:$I$18,(IF(D39=Ciselniky!$A$5,6,IF(D39=Ciselniky!$A$3,7,IF('Priradenie pracov. balíkov'!D39=Ciselniky!$A$6,9,8)))),FALSE))))</f>
        <v/>
      </c>
      <c r="G39" s="23" t="str">
        <f>IF(C39="","",VLOOKUP(C39,'Základné údaje'!$D$8:$J$12,7,FALSE))</f>
        <v/>
      </c>
      <c r="H39" s="2" t="str">
        <f t="shared" si="0"/>
        <v/>
      </c>
      <c r="I39" s="2">
        <f t="shared" si="2"/>
        <v>1048576</v>
      </c>
    </row>
    <row r="40" spans="1:9" x14ac:dyDescent="0.2">
      <c r="A40" s="22" t="str">
        <f>IF('Priradenie pracov. balíkov'!B40="","",CONCATENATE('Priradenie pracov. balíkov'!B40," / ",'Priradenie pracov. balíkov'!C40))</f>
        <v/>
      </c>
      <c r="B40" s="77" t="str">
        <f>IF('Pracovné balíky'!B40="","",'Pracovné balíky'!B40)</f>
        <v/>
      </c>
      <c r="C40" s="37" t="str">
        <f>IF(B40="","",'Základné údaje'!$D$8)</f>
        <v/>
      </c>
      <c r="D40" s="95" t="str">
        <f>IF(C40="","",IF(E40=Ciselniky!$A$18,Ciselniky!$A$3,IF(LEFT('Priradenie pracov. balíkov'!B40,2)="PV",Ciselniky!$A$5,IF(LEFT(B40,2)="EV",Ciselniky!$A$6,Ciselniky!$A$4))))</f>
        <v/>
      </c>
      <c r="E40" s="24" t="str">
        <f>IF(C40="","",VLOOKUP(C40,'Základné údaje'!$D$8:$G$12,4,FALSE))</f>
        <v/>
      </c>
      <c r="F40" s="23" t="str">
        <f>IF('Údaje o projekte'!$F$16="","",IF(C40="","",IF('Základné údaje'!$E$5=Ciselniky!$A$12,VLOOKUP('Priradenie pracov. balíkov'!E40,Ciselniky!$A$15:$I$18,(IF(D40=Ciselniky!$A$5,2,IF(D40=Ciselniky!$A$3,3,IF(D40=Ciselniky!$A$6,5,4)))),FALSE),VLOOKUP('Priradenie pracov. balíkov'!E40,Ciselniky!$A$15:$I$18,(IF(D40=Ciselniky!$A$5,6,IF(D40=Ciselniky!$A$3,7,IF('Priradenie pracov. balíkov'!D40=Ciselniky!$A$6,9,8)))),FALSE))))</f>
        <v/>
      </c>
      <c r="G40" s="23" t="str">
        <f>IF(C40="","",VLOOKUP(C40,'Základné údaje'!$D$8:$J$12,7,FALSE))</f>
        <v/>
      </c>
      <c r="H40" s="2" t="str">
        <f t="shared" si="0"/>
        <v/>
      </c>
      <c r="I40" s="2">
        <f t="shared" si="2"/>
        <v>1048576</v>
      </c>
    </row>
    <row r="41" spans="1:9" x14ac:dyDescent="0.2">
      <c r="A41" s="22" t="str">
        <f>IF('Priradenie pracov. balíkov'!B41="","",CONCATENATE('Priradenie pracov. balíkov'!B41," / ",'Priradenie pracov. balíkov'!C41))</f>
        <v/>
      </c>
      <c r="B41" s="77" t="str">
        <f>IF('Pracovné balíky'!B41="","",'Pracovné balíky'!B41)</f>
        <v/>
      </c>
      <c r="C41" s="37" t="str">
        <f>IF(B41="","",'Základné údaje'!$D$8)</f>
        <v/>
      </c>
      <c r="D41" s="95" t="str">
        <f>IF(C41="","",IF(E41=Ciselniky!$A$18,Ciselniky!$A$3,IF(LEFT('Priradenie pracov. balíkov'!B41,2)="PV",Ciselniky!$A$5,IF(LEFT(B41,2)="EV",Ciselniky!$A$6,Ciselniky!$A$4))))</f>
        <v/>
      </c>
      <c r="E41" s="24" t="str">
        <f>IF(C41="","",VLOOKUP(C41,'Základné údaje'!$D$8:$G$12,4,FALSE))</f>
        <v/>
      </c>
      <c r="F41" s="23" t="str">
        <f>IF('Údaje o projekte'!$F$16="","",IF(C41="","",IF('Základné údaje'!$E$5=Ciselniky!$A$12,VLOOKUP('Priradenie pracov. balíkov'!E41,Ciselniky!$A$15:$I$18,(IF(D41=Ciselniky!$A$5,2,IF(D41=Ciselniky!$A$3,3,IF(D41=Ciselniky!$A$6,5,4)))),FALSE),VLOOKUP('Priradenie pracov. balíkov'!E41,Ciselniky!$A$15:$I$18,(IF(D41=Ciselniky!$A$5,6,IF(D41=Ciselniky!$A$3,7,IF('Priradenie pracov. balíkov'!D41=Ciselniky!$A$6,9,8)))),FALSE))))</f>
        <v/>
      </c>
      <c r="G41" s="23" t="str">
        <f>IF(C41="","",VLOOKUP(C41,'Základné údaje'!$D$8:$J$12,7,FALSE))</f>
        <v/>
      </c>
      <c r="H41" s="2" t="str">
        <f t="shared" si="0"/>
        <v/>
      </c>
      <c r="I41" s="2">
        <f t="shared" si="2"/>
        <v>1048576</v>
      </c>
    </row>
    <row r="42" spans="1:9" x14ac:dyDescent="0.2">
      <c r="A42" s="22" t="str">
        <f>IF('Priradenie pracov. balíkov'!B42="","",CONCATENATE('Priradenie pracov. balíkov'!B42," / ",'Priradenie pracov. balíkov'!C42))</f>
        <v/>
      </c>
      <c r="B42" s="77" t="str">
        <f>IF('Pracovné balíky'!B42="","",'Pracovné balíky'!B42)</f>
        <v/>
      </c>
      <c r="C42" s="37" t="str">
        <f>IF(B42="","",'Základné údaje'!$D$8)</f>
        <v/>
      </c>
      <c r="D42" s="95" t="str">
        <f>IF(C42="","",IF(E42=Ciselniky!$A$18,Ciselniky!$A$3,IF(LEFT('Priradenie pracov. balíkov'!B42,2)="PV",Ciselniky!$A$5,IF(LEFT(B42,2)="EV",Ciselniky!$A$6,Ciselniky!$A$4))))</f>
        <v/>
      </c>
      <c r="E42" s="24" t="str">
        <f>IF(C42="","",VLOOKUP(C42,'Základné údaje'!$D$8:$G$12,4,FALSE))</f>
        <v/>
      </c>
      <c r="F42" s="23" t="str">
        <f>IF('Údaje o projekte'!$F$16="","",IF(C42="","",IF('Základné údaje'!$E$5=Ciselniky!$A$12,VLOOKUP('Priradenie pracov. balíkov'!E42,Ciselniky!$A$15:$I$18,(IF(D42=Ciselniky!$A$5,2,IF(D42=Ciselniky!$A$3,3,IF(D42=Ciselniky!$A$6,5,4)))),FALSE),VLOOKUP('Priradenie pracov. balíkov'!E42,Ciselniky!$A$15:$I$18,(IF(D42=Ciselniky!$A$5,6,IF(D42=Ciselniky!$A$3,7,IF('Priradenie pracov. balíkov'!D42=Ciselniky!$A$6,9,8)))),FALSE))))</f>
        <v/>
      </c>
      <c r="G42" s="23" t="str">
        <f>IF(C42="","",VLOOKUP(C42,'Základné údaje'!$D$8:$J$12,7,FALSE))</f>
        <v/>
      </c>
      <c r="H42" s="2" t="str">
        <f t="shared" si="0"/>
        <v/>
      </c>
      <c r="I42" s="2">
        <f t="shared" si="2"/>
        <v>1048576</v>
      </c>
    </row>
    <row r="43" spans="1:9" x14ac:dyDescent="0.2">
      <c r="A43" s="22" t="str">
        <f>IF('Priradenie pracov. balíkov'!B43="","",CONCATENATE('Priradenie pracov. balíkov'!B43," / ",'Priradenie pracov. balíkov'!C43))</f>
        <v/>
      </c>
      <c r="B43" s="77" t="str">
        <f>IF('Pracovné balíky'!B43="","",'Pracovné balíky'!B43)</f>
        <v/>
      </c>
      <c r="C43" s="37" t="str">
        <f>IF(B43="","",'Základné údaje'!$D$8)</f>
        <v/>
      </c>
      <c r="D43" s="95" t="str">
        <f>IF(C43="","",IF(E43=Ciselniky!$A$18,Ciselniky!$A$3,IF(LEFT('Priradenie pracov. balíkov'!B43,2)="PV",Ciselniky!$A$5,IF(LEFT(B43,2)="EV",Ciselniky!$A$6,Ciselniky!$A$4))))</f>
        <v/>
      </c>
      <c r="E43" s="24" t="str">
        <f>IF(C43="","",VLOOKUP(C43,'Základné údaje'!$D$8:$G$12,4,FALSE))</f>
        <v/>
      </c>
      <c r="F43" s="23" t="str">
        <f>IF('Údaje o projekte'!$F$16="","",IF(C43="","",IF('Základné údaje'!$E$5=Ciselniky!$A$12,VLOOKUP('Priradenie pracov. balíkov'!E43,Ciselniky!$A$15:$I$18,(IF(D43=Ciselniky!$A$5,2,IF(D43=Ciselniky!$A$3,3,IF(D43=Ciselniky!$A$6,5,4)))),FALSE),VLOOKUP('Priradenie pracov. balíkov'!E43,Ciselniky!$A$15:$I$18,(IF(D43=Ciselniky!$A$5,6,IF(D43=Ciselniky!$A$3,7,IF('Priradenie pracov. balíkov'!D43=Ciselniky!$A$6,9,8)))),FALSE))))</f>
        <v/>
      </c>
      <c r="G43" s="23" t="str">
        <f>IF(C43="","",VLOOKUP(C43,'Základné údaje'!$D$8:$J$12,7,FALSE))</f>
        <v/>
      </c>
      <c r="H43" s="2" t="str">
        <f t="shared" si="0"/>
        <v/>
      </c>
      <c r="I43" s="2">
        <f t="shared" si="2"/>
        <v>1048576</v>
      </c>
    </row>
    <row r="44" spans="1:9" x14ac:dyDescent="0.2">
      <c r="A44" s="22" t="str">
        <f>IF('Priradenie pracov. balíkov'!B44="","",CONCATENATE('Priradenie pracov. balíkov'!B44," / ",'Priradenie pracov. balíkov'!C44))</f>
        <v/>
      </c>
      <c r="B44" s="77" t="str">
        <f>IF('Pracovné balíky'!B44="","",'Pracovné balíky'!B44)</f>
        <v/>
      </c>
      <c r="C44" s="37" t="str">
        <f>IF(B44="","",'Základné údaje'!$D$8)</f>
        <v/>
      </c>
      <c r="D44" s="95" t="str">
        <f>IF(C44="","",IF(E44=Ciselniky!$A$18,Ciselniky!$A$3,IF(LEFT('Priradenie pracov. balíkov'!B44,2)="PV",Ciselniky!$A$5,IF(LEFT(B44,2)="EV",Ciselniky!$A$6,Ciselniky!$A$4))))</f>
        <v/>
      </c>
      <c r="E44" s="24" t="str">
        <f>IF(C44="","",VLOOKUP(C44,'Základné údaje'!$D$8:$G$12,4,FALSE))</f>
        <v/>
      </c>
      <c r="F44" s="23" t="str">
        <f>IF('Údaje o projekte'!$F$16="","",IF(C44="","",IF('Základné údaje'!$E$5=Ciselniky!$A$12,VLOOKUP('Priradenie pracov. balíkov'!E44,Ciselniky!$A$15:$I$18,(IF(D44=Ciselniky!$A$5,2,IF(D44=Ciselniky!$A$3,3,IF(D44=Ciselniky!$A$6,5,4)))),FALSE),VLOOKUP('Priradenie pracov. balíkov'!E44,Ciselniky!$A$15:$I$18,(IF(D44=Ciselniky!$A$5,6,IF(D44=Ciselniky!$A$3,7,IF('Priradenie pracov. balíkov'!D44=Ciselniky!$A$6,9,8)))),FALSE))))</f>
        <v/>
      </c>
      <c r="G44" s="23" t="str">
        <f>IF(C44="","",VLOOKUP(C44,'Základné údaje'!$D$8:$J$12,7,FALSE))</f>
        <v/>
      </c>
      <c r="H44" s="2" t="str">
        <f t="shared" si="0"/>
        <v/>
      </c>
      <c r="I44" s="2">
        <f t="shared" si="2"/>
        <v>1048576</v>
      </c>
    </row>
    <row r="45" spans="1:9" x14ac:dyDescent="0.2">
      <c r="A45" s="22" t="str">
        <f>IF('Priradenie pracov. balíkov'!B45="","",CONCATENATE('Priradenie pracov. balíkov'!B45," / ",'Priradenie pracov. balíkov'!C45))</f>
        <v/>
      </c>
      <c r="B45" s="77" t="str">
        <f>IF('Pracovné balíky'!B45="","",'Pracovné balíky'!B45)</f>
        <v/>
      </c>
      <c r="C45" s="37" t="str">
        <f>IF(B45="","",'Základné údaje'!$D$8)</f>
        <v/>
      </c>
      <c r="D45" s="95" t="str">
        <f>IF(C45="","",IF(E45=Ciselniky!$A$18,Ciselniky!$A$3,IF(LEFT('Priradenie pracov. balíkov'!B45,2)="PV",Ciselniky!$A$5,IF(LEFT(B45,2)="EV",Ciselniky!$A$6,Ciselniky!$A$4))))</f>
        <v/>
      </c>
      <c r="E45" s="24" t="str">
        <f>IF(C45="","",VLOOKUP(C45,'Základné údaje'!$D$8:$G$12,4,FALSE))</f>
        <v/>
      </c>
      <c r="F45" s="23" t="str">
        <f>IF('Údaje o projekte'!$F$16="","",IF(C45="","",IF('Základné údaje'!$E$5=Ciselniky!$A$12,VLOOKUP('Priradenie pracov. balíkov'!E45,Ciselniky!$A$15:$I$18,(IF(D45=Ciselniky!$A$5,2,IF(D45=Ciselniky!$A$3,3,IF(D45=Ciselniky!$A$6,5,4)))),FALSE),VLOOKUP('Priradenie pracov. balíkov'!E45,Ciselniky!$A$15:$I$18,(IF(D45=Ciselniky!$A$5,6,IF(D45=Ciselniky!$A$3,7,IF('Priradenie pracov. balíkov'!D45=Ciselniky!$A$6,9,8)))),FALSE))))</f>
        <v/>
      </c>
      <c r="G45" s="23" t="str">
        <f>IF(C45="","",VLOOKUP(C45,'Základné údaje'!$D$8:$J$12,7,FALSE))</f>
        <v/>
      </c>
      <c r="H45" s="2" t="str">
        <f t="shared" si="0"/>
        <v/>
      </c>
      <c r="I45" s="2">
        <f t="shared" si="2"/>
        <v>1048576</v>
      </c>
    </row>
    <row r="46" spans="1:9" x14ac:dyDescent="0.2">
      <c r="A46" s="22" t="str">
        <f>IF('Priradenie pracov. balíkov'!B46="","",CONCATENATE('Priradenie pracov. balíkov'!B46," / ",'Priradenie pracov. balíkov'!C46))</f>
        <v/>
      </c>
      <c r="B46" s="77" t="str">
        <f>IF('Pracovné balíky'!B46="","",'Pracovné balíky'!B46)</f>
        <v/>
      </c>
      <c r="C46" s="37" t="str">
        <f>IF(B46="","",'Základné údaje'!$D$8)</f>
        <v/>
      </c>
      <c r="D46" s="95" t="str">
        <f>IF(C46="","",IF(E46=Ciselniky!$A$18,Ciselniky!$A$3,IF(LEFT('Priradenie pracov. balíkov'!B46,2)="PV",Ciselniky!$A$5,IF(LEFT(B46,2)="EV",Ciselniky!$A$6,Ciselniky!$A$4))))</f>
        <v/>
      </c>
      <c r="E46" s="24" t="str">
        <f>IF(C46="","",VLOOKUP(C46,'Základné údaje'!$D$8:$G$12,4,FALSE))</f>
        <v/>
      </c>
      <c r="F46" s="23" t="str">
        <f>IF('Údaje o projekte'!$F$16="","",IF(C46="","",IF('Základné údaje'!$E$5=Ciselniky!$A$12,VLOOKUP('Priradenie pracov. balíkov'!E46,Ciselniky!$A$15:$I$18,(IF(D46=Ciselniky!$A$5,2,IF(D46=Ciselniky!$A$3,3,IF(D46=Ciselniky!$A$6,5,4)))),FALSE),VLOOKUP('Priradenie pracov. balíkov'!E46,Ciselniky!$A$15:$I$18,(IF(D46=Ciselniky!$A$5,6,IF(D46=Ciselniky!$A$3,7,IF('Priradenie pracov. balíkov'!D46=Ciselniky!$A$6,9,8)))),FALSE))))</f>
        <v/>
      </c>
      <c r="G46" s="23" t="str">
        <f>IF(C46="","",VLOOKUP(C46,'Základné údaje'!$D$8:$J$12,7,FALSE))</f>
        <v/>
      </c>
      <c r="H46" s="2" t="str">
        <f t="shared" si="0"/>
        <v/>
      </c>
      <c r="I46" s="2">
        <f t="shared" si="2"/>
        <v>1048576</v>
      </c>
    </row>
    <row r="47" spans="1:9" x14ac:dyDescent="0.2">
      <c r="A47" s="22" t="str">
        <f>IF('Priradenie pracov. balíkov'!B47="","",CONCATENATE('Priradenie pracov. balíkov'!B47," / ",'Priradenie pracov. balíkov'!C47))</f>
        <v/>
      </c>
      <c r="B47" s="77" t="str">
        <f>IF('Pracovné balíky'!B47="","",'Pracovné balíky'!B47)</f>
        <v/>
      </c>
      <c r="C47" s="37" t="str">
        <f>IF(B47="","",'Základné údaje'!$D$8)</f>
        <v/>
      </c>
      <c r="D47" s="95" t="str">
        <f>IF(C47="","",IF(E47=Ciselniky!$A$18,Ciselniky!$A$3,IF(LEFT('Priradenie pracov. balíkov'!B47,2)="PV",Ciselniky!$A$5,IF(LEFT(B47,2)="EV",Ciselniky!$A$6,Ciselniky!$A$4))))</f>
        <v/>
      </c>
      <c r="E47" s="24" t="str">
        <f>IF(C47="","",VLOOKUP(C47,'Základné údaje'!$D$8:$G$12,4,FALSE))</f>
        <v/>
      </c>
      <c r="F47" s="23" t="str">
        <f>IF('Údaje o projekte'!$F$16="","",IF(C47="","",IF('Základné údaje'!$E$5=Ciselniky!$A$12,VLOOKUP('Priradenie pracov. balíkov'!E47,Ciselniky!$A$15:$I$18,(IF(D47=Ciselniky!$A$5,2,IF(D47=Ciselniky!$A$3,3,IF(D47=Ciselniky!$A$6,5,4)))),FALSE),VLOOKUP('Priradenie pracov. balíkov'!E47,Ciselniky!$A$15:$I$18,(IF(D47=Ciselniky!$A$5,6,IF(D47=Ciselniky!$A$3,7,IF('Priradenie pracov. balíkov'!D47=Ciselniky!$A$6,9,8)))),FALSE))))</f>
        <v/>
      </c>
      <c r="G47" s="23" t="str">
        <f>IF(C47="","",VLOOKUP(C47,'Základné údaje'!$D$8:$J$12,7,FALSE))</f>
        <v/>
      </c>
      <c r="H47" s="2" t="str">
        <f t="shared" si="0"/>
        <v/>
      </c>
      <c r="I47" s="2">
        <f t="shared" si="2"/>
        <v>1048576</v>
      </c>
    </row>
    <row r="48" spans="1:9" x14ac:dyDescent="0.2">
      <c r="A48" s="22" t="str">
        <f>IF('Priradenie pracov. balíkov'!B48="","",CONCATENATE('Priradenie pracov. balíkov'!B48," / ",'Priradenie pracov. balíkov'!C48))</f>
        <v/>
      </c>
      <c r="B48" s="77" t="str">
        <f>IF('Pracovné balíky'!B48="","",'Pracovné balíky'!B48)</f>
        <v/>
      </c>
      <c r="C48" s="37" t="str">
        <f>IF(B48="","",'Základné údaje'!$D$8)</f>
        <v/>
      </c>
      <c r="D48" s="95" t="str">
        <f>IF(C48="","",IF(E48=Ciselniky!$A$18,Ciselniky!$A$3,IF(LEFT('Priradenie pracov. balíkov'!B48,2)="PV",Ciselniky!$A$5,IF(LEFT(B48,2)="EV",Ciselniky!$A$6,Ciselniky!$A$4))))</f>
        <v/>
      </c>
      <c r="E48" s="24" t="str">
        <f>IF(C48="","",VLOOKUP(C48,'Základné údaje'!$D$8:$G$12,4,FALSE))</f>
        <v/>
      </c>
      <c r="F48" s="23" t="str">
        <f>IF('Údaje o projekte'!$F$16="","",IF(C48="","",IF('Základné údaje'!$E$5=Ciselniky!$A$12,VLOOKUP('Priradenie pracov. balíkov'!E48,Ciselniky!$A$15:$I$18,(IF(D48=Ciselniky!$A$5,2,IF(D48=Ciselniky!$A$3,3,IF(D48=Ciselniky!$A$6,5,4)))),FALSE),VLOOKUP('Priradenie pracov. balíkov'!E48,Ciselniky!$A$15:$I$18,(IF(D48=Ciselniky!$A$5,6,IF(D48=Ciselniky!$A$3,7,IF('Priradenie pracov. balíkov'!D48=Ciselniky!$A$6,9,8)))),FALSE))))</f>
        <v/>
      </c>
      <c r="G48" s="23" t="str">
        <f>IF(C48="","",VLOOKUP(C48,'Základné údaje'!$D$8:$J$12,7,FALSE))</f>
        <v/>
      </c>
      <c r="H48" s="2" t="str">
        <f t="shared" si="0"/>
        <v/>
      </c>
      <c r="I48" s="2">
        <f t="shared" si="2"/>
        <v>1048576</v>
      </c>
    </row>
    <row r="49" spans="1:9" x14ac:dyDescent="0.2">
      <c r="A49" s="22" t="str">
        <f>IF('Priradenie pracov. balíkov'!B49="","",CONCATENATE('Priradenie pracov. balíkov'!B49," / ",'Priradenie pracov. balíkov'!C49))</f>
        <v/>
      </c>
      <c r="B49" s="77" t="str">
        <f>IF('Pracovné balíky'!B49="","",'Pracovné balíky'!B49)</f>
        <v/>
      </c>
      <c r="C49" s="37" t="str">
        <f>IF(B49="","",'Základné údaje'!$D$8)</f>
        <v/>
      </c>
      <c r="D49" s="95" t="str">
        <f>IF(C49="","",IF(E49=Ciselniky!$A$18,Ciselniky!$A$3,IF(LEFT('Priradenie pracov. balíkov'!B49,2)="PV",Ciselniky!$A$5,IF(LEFT(B49,2)="EV",Ciselniky!$A$6,Ciselniky!$A$4))))</f>
        <v/>
      </c>
      <c r="E49" s="24" t="str">
        <f>IF(C49="","",VLOOKUP(C49,'Základné údaje'!$D$8:$G$12,4,FALSE))</f>
        <v/>
      </c>
      <c r="F49" s="23" t="str">
        <f>IF('Údaje o projekte'!$F$16="","",IF(C49="","",IF('Základné údaje'!$E$5=Ciselniky!$A$12,VLOOKUP('Priradenie pracov. balíkov'!E49,Ciselniky!$A$15:$I$18,(IF(D49=Ciselniky!$A$5,2,IF(D49=Ciselniky!$A$3,3,IF(D49=Ciselniky!$A$6,5,4)))),FALSE),VLOOKUP('Priradenie pracov. balíkov'!E49,Ciselniky!$A$15:$I$18,(IF(D49=Ciselniky!$A$5,6,IF(D49=Ciselniky!$A$3,7,IF('Priradenie pracov. balíkov'!D49=Ciselniky!$A$6,9,8)))),FALSE))))</f>
        <v/>
      </c>
      <c r="G49" s="23" t="str">
        <f>IF(C49="","",VLOOKUP(C49,'Základné údaje'!$D$8:$J$12,7,FALSE))</f>
        <v/>
      </c>
      <c r="H49" s="2" t="str">
        <f t="shared" si="0"/>
        <v/>
      </c>
      <c r="I49" s="2">
        <f t="shared" si="2"/>
        <v>1048576</v>
      </c>
    </row>
    <row r="50" spans="1:9" x14ac:dyDescent="0.2">
      <c r="A50" s="22" t="str">
        <f>IF('Priradenie pracov. balíkov'!B50="","",CONCATENATE('Priradenie pracov. balíkov'!B50," / ",'Priradenie pracov. balíkov'!C50))</f>
        <v/>
      </c>
      <c r="B50" s="77" t="str">
        <f>IF('Pracovné balíky'!B50="","",'Pracovné balíky'!B50)</f>
        <v/>
      </c>
      <c r="C50" s="37" t="str">
        <f>IF(B50="","",'Základné údaje'!$D$8)</f>
        <v/>
      </c>
      <c r="D50" s="95" t="str">
        <f>IF(C50="","",IF(E50=Ciselniky!$A$18,Ciselniky!$A$3,IF(LEFT('Priradenie pracov. balíkov'!B50,2)="PV",Ciselniky!$A$5,IF(LEFT(B50,2)="EV",Ciselniky!$A$6,Ciselniky!$A$4))))</f>
        <v/>
      </c>
      <c r="E50" s="24" t="str">
        <f>IF(C50="","",VLOOKUP(C50,'Základné údaje'!$D$8:$G$12,4,FALSE))</f>
        <v/>
      </c>
      <c r="F50" s="23" t="str">
        <f>IF('Údaje o projekte'!$F$16="","",IF(C50="","",IF('Základné údaje'!$E$5=Ciselniky!$A$12,VLOOKUP('Priradenie pracov. balíkov'!E50,Ciselniky!$A$15:$I$18,(IF(D50=Ciselniky!$A$5,2,IF(D50=Ciselniky!$A$3,3,IF(D50=Ciselniky!$A$6,5,4)))),FALSE),VLOOKUP('Priradenie pracov. balíkov'!E50,Ciselniky!$A$15:$I$18,(IF(D50=Ciselniky!$A$5,6,IF(D50=Ciselniky!$A$3,7,IF('Priradenie pracov. balíkov'!D50=Ciselniky!$A$6,9,8)))),FALSE))))</f>
        <v/>
      </c>
      <c r="G50" s="23" t="str">
        <f>IF(C50="","",VLOOKUP(C50,'Základné údaje'!$D$8:$J$12,7,FALSE))</f>
        <v/>
      </c>
      <c r="H50" s="2" t="str">
        <f t="shared" si="0"/>
        <v/>
      </c>
      <c r="I50" s="2">
        <f t="shared" si="2"/>
        <v>1048576</v>
      </c>
    </row>
    <row r="51" spans="1:9" x14ac:dyDescent="0.2">
      <c r="A51" s="22" t="str">
        <f>IF('Priradenie pracov. balíkov'!B51="","",CONCATENATE('Priradenie pracov. balíkov'!B51," / ",'Priradenie pracov. balíkov'!C51))</f>
        <v/>
      </c>
      <c r="B51" s="77" t="str">
        <f>IF('Pracovné balíky'!B51="","",'Pracovné balíky'!B51)</f>
        <v/>
      </c>
      <c r="C51" s="37" t="str">
        <f>IF(B51="","",'Základné údaje'!$D$8)</f>
        <v/>
      </c>
      <c r="D51" s="95" t="str">
        <f>IF(C51="","",IF(E51=Ciselniky!$A$18,Ciselniky!$A$3,IF(LEFT('Priradenie pracov. balíkov'!B51,2)="PV",Ciselniky!$A$5,IF(LEFT(B51,2)="EV",Ciselniky!$A$6,Ciselniky!$A$4))))</f>
        <v/>
      </c>
      <c r="E51" s="24" t="str">
        <f>IF(C51="","",VLOOKUP(C51,'Základné údaje'!$D$8:$G$12,4,FALSE))</f>
        <v/>
      </c>
      <c r="F51" s="23" t="str">
        <f>IF('Údaje o projekte'!$F$16="","",IF(C51="","",IF('Základné údaje'!$E$5=Ciselniky!$A$12,VLOOKUP('Priradenie pracov. balíkov'!E51,Ciselniky!$A$15:$I$18,(IF(D51=Ciselniky!$A$5,2,IF(D51=Ciselniky!$A$3,3,IF(D51=Ciselniky!$A$6,5,4)))),FALSE),VLOOKUP('Priradenie pracov. balíkov'!E51,Ciselniky!$A$15:$I$18,(IF(D51=Ciselniky!$A$5,6,IF(D51=Ciselniky!$A$3,7,IF('Priradenie pracov. balíkov'!D51=Ciselniky!$A$6,9,8)))),FALSE))))</f>
        <v/>
      </c>
      <c r="G51" s="23" t="str">
        <f>IF(C51="","",VLOOKUP(C51,'Základné údaje'!$D$8:$J$12,7,FALSE))</f>
        <v/>
      </c>
      <c r="H51" s="2" t="str">
        <f t="shared" si="0"/>
        <v/>
      </c>
      <c r="I51" s="2">
        <f t="shared" si="2"/>
        <v>1048576</v>
      </c>
    </row>
    <row r="52" spans="1:9" x14ac:dyDescent="0.2">
      <c r="A52" s="22" t="str">
        <f>IF('Priradenie pracov. balíkov'!B52="","",CONCATENATE('Priradenie pracov. balíkov'!B52," / ",'Priradenie pracov. balíkov'!C52))</f>
        <v/>
      </c>
      <c r="B52" s="77" t="str">
        <f>IF('Pracovné balíky'!B52="","",'Pracovné balíky'!B52)</f>
        <v/>
      </c>
      <c r="C52" s="37" t="str">
        <f>IF(B52="","",'Základné údaje'!$D$8)</f>
        <v/>
      </c>
      <c r="D52" s="95" t="str">
        <f>IF(C52="","",IF(E52=Ciselniky!$A$18,Ciselniky!$A$3,IF(LEFT('Priradenie pracov. balíkov'!B52,2)="PV",Ciselniky!$A$5,IF(LEFT(B52,2)="EV",Ciselniky!$A$6,Ciselniky!$A$4))))</f>
        <v/>
      </c>
      <c r="E52" s="24" t="str">
        <f>IF(C52="","",VLOOKUP(C52,'Základné údaje'!$D$8:$G$12,4,FALSE))</f>
        <v/>
      </c>
      <c r="F52" s="23" t="str">
        <f>IF('Údaje o projekte'!$F$16="","",IF(C52="","",IF('Základné údaje'!$E$5=Ciselniky!$A$12,VLOOKUP('Priradenie pracov. balíkov'!E52,Ciselniky!$A$15:$I$18,(IF(D52=Ciselniky!$A$5,2,IF(D52=Ciselniky!$A$3,3,IF(D52=Ciselniky!$A$6,5,4)))),FALSE),VLOOKUP('Priradenie pracov. balíkov'!E52,Ciselniky!$A$15:$I$18,(IF(D52=Ciselniky!$A$5,6,IF(D52=Ciselniky!$A$3,7,IF('Priradenie pracov. balíkov'!D52=Ciselniky!$A$6,9,8)))),FALSE))))</f>
        <v/>
      </c>
      <c r="G52" s="23" t="str">
        <f>IF(C52="","",VLOOKUP(C52,'Základné údaje'!$D$8:$J$12,7,FALSE))</f>
        <v/>
      </c>
      <c r="H52" s="2" t="str">
        <f t="shared" si="0"/>
        <v/>
      </c>
      <c r="I52" s="2">
        <f t="shared" si="2"/>
        <v>1048576</v>
      </c>
    </row>
    <row r="53" spans="1:9" x14ac:dyDescent="0.2">
      <c r="A53" s="22" t="str">
        <f>IF('Priradenie pracov. balíkov'!B53="","",CONCATENATE('Priradenie pracov. balíkov'!B53," / ",'Priradenie pracov. balíkov'!C53))</f>
        <v/>
      </c>
      <c r="B53" s="77" t="str">
        <f>IF('Pracovné balíky'!B53="","",'Pracovné balíky'!B53)</f>
        <v/>
      </c>
      <c r="C53" s="37" t="str">
        <f>IF(B53="","",'Základné údaje'!$D$8)</f>
        <v/>
      </c>
      <c r="D53" s="95" t="str">
        <f>IF(C53="","",IF(E53=Ciselniky!$A$18,Ciselniky!$A$3,IF(LEFT('Priradenie pracov. balíkov'!B53,2)="PV",Ciselniky!$A$5,IF(LEFT(B53,2)="EV",Ciselniky!$A$6,Ciselniky!$A$4))))</f>
        <v/>
      </c>
      <c r="E53" s="24" t="str">
        <f>IF(C53="","",VLOOKUP(C53,'Základné údaje'!$D$8:$G$12,4,FALSE))</f>
        <v/>
      </c>
      <c r="F53" s="23" t="str">
        <f>IF('Údaje o projekte'!$F$16="","",IF(C53="","",IF('Základné údaje'!$E$5=Ciselniky!$A$12,VLOOKUP('Priradenie pracov. balíkov'!E53,Ciselniky!$A$15:$I$18,(IF(D53=Ciselniky!$A$5,2,IF(D53=Ciselniky!$A$3,3,IF(D53=Ciselniky!$A$6,5,4)))),FALSE),VLOOKUP('Priradenie pracov. balíkov'!E53,Ciselniky!$A$15:$I$18,(IF(D53=Ciselniky!$A$5,6,IF(D53=Ciselniky!$A$3,7,IF('Priradenie pracov. balíkov'!D53=Ciselniky!$A$6,9,8)))),FALSE))))</f>
        <v/>
      </c>
      <c r="G53" s="23" t="str">
        <f>IF(C53="","",VLOOKUP(C53,'Základné údaje'!$D$8:$J$12,7,FALSE))</f>
        <v/>
      </c>
      <c r="H53" s="2" t="str">
        <f t="shared" si="0"/>
        <v/>
      </c>
      <c r="I53" s="2">
        <f t="shared" si="2"/>
        <v>1048576</v>
      </c>
    </row>
    <row r="54" spans="1:9" x14ac:dyDescent="0.2">
      <c r="A54" s="22" t="str">
        <f>IF('Priradenie pracov. balíkov'!B54="","",CONCATENATE('Priradenie pracov. balíkov'!B54," / ",'Priradenie pracov. balíkov'!C54))</f>
        <v/>
      </c>
      <c r="B54" s="77" t="str">
        <f>IF('Pracovné balíky'!B54="","",'Pracovné balíky'!B54)</f>
        <v/>
      </c>
      <c r="C54" s="37" t="str">
        <f>IF(B54="","",'Základné údaje'!$D$8)</f>
        <v/>
      </c>
      <c r="D54" s="95" t="str">
        <f>IF(C54="","",IF(E54=Ciselniky!$A$18,Ciselniky!$A$3,IF(LEFT('Priradenie pracov. balíkov'!B54,2)="PV",Ciselniky!$A$5,IF(LEFT(B54,2)="EV",Ciselniky!$A$6,Ciselniky!$A$4))))</f>
        <v/>
      </c>
      <c r="E54" s="24" t="str">
        <f>IF(C54="","",VLOOKUP(C54,'Základné údaje'!$D$8:$G$12,4,FALSE))</f>
        <v/>
      </c>
      <c r="F54" s="23" t="str">
        <f>IF('Údaje o projekte'!$F$16="","",IF(C54="","",IF('Základné údaje'!$E$5=Ciselniky!$A$12,VLOOKUP('Priradenie pracov. balíkov'!E54,Ciselniky!$A$15:$I$18,(IF(D54=Ciselniky!$A$5,2,IF(D54=Ciselniky!$A$3,3,IF(D54=Ciselniky!$A$6,5,4)))),FALSE),VLOOKUP('Priradenie pracov. balíkov'!E54,Ciselniky!$A$15:$I$18,(IF(D54=Ciselniky!$A$5,6,IF(D54=Ciselniky!$A$3,7,IF('Priradenie pracov. balíkov'!D54=Ciselniky!$A$6,9,8)))),FALSE))))</f>
        <v/>
      </c>
      <c r="G54" s="23" t="str">
        <f>IF(C54="","",VLOOKUP(C54,'Základné údaje'!$D$8:$J$12,7,FALSE))</f>
        <v/>
      </c>
      <c r="H54" s="2" t="str">
        <f t="shared" si="0"/>
        <v/>
      </c>
      <c r="I54" s="2">
        <f t="shared" si="2"/>
        <v>1048576</v>
      </c>
    </row>
    <row r="55" spans="1:9" x14ac:dyDescent="0.2">
      <c r="A55" s="22" t="str">
        <f>IF('Priradenie pracov. balíkov'!B55="","",CONCATENATE('Priradenie pracov. balíkov'!B55," / ",'Priradenie pracov. balíkov'!C55))</f>
        <v/>
      </c>
      <c r="B55" s="77" t="str">
        <f>IF('Pracovné balíky'!B55="","",'Pracovné balíky'!B55)</f>
        <v/>
      </c>
      <c r="C55" s="37" t="str">
        <f>IF(B55="","",'Základné údaje'!$D$8)</f>
        <v/>
      </c>
      <c r="D55" s="95" t="str">
        <f>IF(C55="","",IF(E55=Ciselniky!$A$18,Ciselniky!$A$3,IF(LEFT('Priradenie pracov. balíkov'!B55,2)="PV",Ciselniky!$A$5,IF(LEFT(B55,2)="EV",Ciselniky!$A$6,Ciselniky!$A$4))))</f>
        <v/>
      </c>
      <c r="E55" s="24" t="str">
        <f>IF(C55="","",VLOOKUP(C55,'Základné údaje'!$D$8:$G$12,4,FALSE))</f>
        <v/>
      </c>
      <c r="F55" s="23" t="str">
        <f>IF('Údaje o projekte'!$F$16="","",IF(C55="","",IF('Základné údaje'!$E$5=Ciselniky!$A$12,VLOOKUP('Priradenie pracov. balíkov'!E55,Ciselniky!$A$15:$I$18,(IF(D55=Ciselniky!$A$5,2,IF(D55=Ciselniky!$A$3,3,IF(D55=Ciselniky!$A$6,5,4)))),FALSE),VLOOKUP('Priradenie pracov. balíkov'!E55,Ciselniky!$A$15:$I$18,(IF(D55=Ciselniky!$A$5,6,IF(D55=Ciselniky!$A$3,7,IF('Priradenie pracov. balíkov'!D55=Ciselniky!$A$6,9,8)))),FALSE))))</f>
        <v/>
      </c>
      <c r="G55" s="23" t="str">
        <f>IF(C55="","",VLOOKUP(C55,'Základné údaje'!$D$8:$J$12,7,FALSE))</f>
        <v/>
      </c>
      <c r="H55" s="2" t="str">
        <f t="shared" si="0"/>
        <v/>
      </c>
      <c r="I55" s="2">
        <f t="shared" si="2"/>
        <v>1048576</v>
      </c>
    </row>
    <row r="56" spans="1:9" x14ac:dyDescent="0.2">
      <c r="A56" s="22" t="str">
        <f>IF('Priradenie pracov. balíkov'!B56="","",CONCATENATE('Priradenie pracov. balíkov'!B56," / ",'Priradenie pracov. balíkov'!C56))</f>
        <v/>
      </c>
      <c r="B56" s="77" t="str">
        <f>IF('Pracovné balíky'!B56="","",'Pracovné balíky'!B56)</f>
        <v/>
      </c>
      <c r="C56" s="37" t="str">
        <f>IF(B56="","",'Základné údaje'!$D$8)</f>
        <v/>
      </c>
      <c r="D56" s="95" t="str">
        <f>IF(C56="","",IF(E56=Ciselniky!$A$18,Ciselniky!$A$3,IF(LEFT('Priradenie pracov. balíkov'!B56,2)="PV",Ciselniky!$A$5,IF(LEFT(B56,2)="EV",Ciselniky!$A$6,Ciselniky!$A$4))))</f>
        <v/>
      </c>
      <c r="E56" s="24" t="str">
        <f>IF(C56="","",VLOOKUP(C56,'Základné údaje'!$D$8:$G$12,4,FALSE))</f>
        <v/>
      </c>
      <c r="F56" s="23" t="str">
        <f>IF('Údaje o projekte'!$F$16="","",IF(C56="","",IF('Základné údaje'!$E$5=Ciselniky!$A$12,VLOOKUP('Priradenie pracov. balíkov'!E56,Ciselniky!$A$15:$I$18,(IF(D56=Ciselniky!$A$5,2,IF(D56=Ciselniky!$A$3,3,IF(D56=Ciselniky!$A$6,5,4)))),FALSE),VLOOKUP('Priradenie pracov. balíkov'!E56,Ciselniky!$A$15:$I$18,(IF(D56=Ciselniky!$A$5,6,IF(D56=Ciselniky!$A$3,7,IF('Priradenie pracov. balíkov'!D56=Ciselniky!$A$6,9,8)))),FALSE))))</f>
        <v/>
      </c>
      <c r="G56" s="23" t="str">
        <f>IF(C56="","",VLOOKUP(C56,'Základné údaje'!$D$8:$J$12,7,FALSE))</f>
        <v/>
      </c>
      <c r="H56" s="2" t="str">
        <f t="shared" si="0"/>
        <v/>
      </c>
      <c r="I56" s="2">
        <f t="shared" si="2"/>
        <v>1048576</v>
      </c>
    </row>
    <row r="57" spans="1:9" x14ac:dyDescent="0.2">
      <c r="A57" s="22" t="str">
        <f>IF('Priradenie pracov. balíkov'!B57="","",CONCATENATE('Priradenie pracov. balíkov'!B57," / ",'Priradenie pracov. balíkov'!C57))</f>
        <v/>
      </c>
      <c r="B57" s="77" t="str">
        <f>IF('Pracovné balíky'!B57="","",'Pracovné balíky'!B57)</f>
        <v/>
      </c>
      <c r="C57" s="37" t="str">
        <f>IF(B57="","",'Základné údaje'!$D$8)</f>
        <v/>
      </c>
      <c r="D57" s="95" t="str">
        <f>IF(C57="","",IF(E57=Ciselniky!$A$18,Ciselniky!$A$3,IF(LEFT('Priradenie pracov. balíkov'!B57,2)="PV",Ciselniky!$A$5,IF(LEFT(B57,2)="EV",Ciselniky!$A$6,Ciselniky!$A$4))))</f>
        <v/>
      </c>
      <c r="E57" s="24" t="str">
        <f>IF(C57="","",VLOOKUP(C57,'Základné údaje'!$D$8:$G$12,4,FALSE))</f>
        <v/>
      </c>
      <c r="F57" s="23" t="str">
        <f>IF('Údaje o projekte'!$F$16="","",IF(C57="","",IF('Základné údaje'!$E$5=Ciselniky!$A$12,VLOOKUP('Priradenie pracov. balíkov'!E57,Ciselniky!$A$15:$I$18,(IF(D57=Ciselniky!$A$5,2,IF(D57=Ciselniky!$A$3,3,IF(D57=Ciselniky!$A$6,5,4)))),FALSE),VLOOKUP('Priradenie pracov. balíkov'!E57,Ciselniky!$A$15:$I$18,(IF(D57=Ciselniky!$A$5,6,IF(D57=Ciselniky!$A$3,7,IF('Priradenie pracov. balíkov'!D57=Ciselniky!$A$6,9,8)))),FALSE))))</f>
        <v/>
      </c>
      <c r="G57" s="23" t="str">
        <f>IF(C57="","",VLOOKUP(C57,'Základné údaje'!$D$8:$J$12,7,FALSE))</f>
        <v/>
      </c>
      <c r="H57" s="2" t="str">
        <f t="shared" si="0"/>
        <v/>
      </c>
      <c r="I57" s="2">
        <f t="shared" si="2"/>
        <v>1048576</v>
      </c>
    </row>
    <row r="58" spans="1:9" x14ac:dyDescent="0.2">
      <c r="A58" s="22" t="str">
        <f>IF('Priradenie pracov. balíkov'!B58="","",CONCATENATE('Priradenie pracov. balíkov'!B58," / ",'Priradenie pracov. balíkov'!C58))</f>
        <v/>
      </c>
      <c r="B58" s="77" t="str">
        <f>IF('Pracovné balíky'!B58="","",'Pracovné balíky'!B58)</f>
        <v/>
      </c>
      <c r="C58" s="37" t="str">
        <f>IF(B58="","",'Základné údaje'!$D$8)</f>
        <v/>
      </c>
      <c r="D58" s="95" t="str">
        <f>IF(C58="","",IF(E58=Ciselniky!$A$18,Ciselniky!$A$3,IF(LEFT('Priradenie pracov. balíkov'!B58,2)="PV",Ciselniky!$A$5,IF(LEFT(B58,2)="EV",Ciselniky!$A$6,Ciselniky!$A$4))))</f>
        <v/>
      </c>
      <c r="E58" s="24" t="str">
        <f>IF(C58="","",VLOOKUP(C58,'Základné údaje'!$D$8:$G$12,4,FALSE))</f>
        <v/>
      </c>
      <c r="F58" s="23" t="str">
        <f>IF('Údaje o projekte'!$F$16="","",IF(C58="","",IF('Základné údaje'!$E$5=Ciselniky!$A$12,VLOOKUP('Priradenie pracov. balíkov'!E58,Ciselniky!$A$15:$I$18,(IF(D58=Ciselniky!$A$5,2,IF(D58=Ciselniky!$A$3,3,IF(D58=Ciselniky!$A$6,5,4)))),FALSE),VLOOKUP('Priradenie pracov. balíkov'!E58,Ciselniky!$A$15:$I$18,(IF(D58=Ciselniky!$A$5,6,IF(D58=Ciselniky!$A$3,7,IF('Priradenie pracov. balíkov'!D58=Ciselniky!$A$6,9,8)))),FALSE))))</f>
        <v/>
      </c>
      <c r="G58" s="23" t="str">
        <f>IF(C58="","",VLOOKUP(C58,'Základné údaje'!$D$8:$J$12,7,FALSE))</f>
        <v/>
      </c>
      <c r="H58" s="2" t="str">
        <f t="shared" si="0"/>
        <v/>
      </c>
      <c r="I58" s="2">
        <f t="shared" si="2"/>
        <v>1048576</v>
      </c>
    </row>
    <row r="59" spans="1:9" x14ac:dyDescent="0.2">
      <c r="A59" s="22" t="str">
        <f>IF('Priradenie pracov. balíkov'!B59="","",CONCATENATE('Priradenie pracov. balíkov'!B59," / ",'Priradenie pracov. balíkov'!C59))</f>
        <v/>
      </c>
      <c r="B59" s="77" t="str">
        <f>IF('Pracovné balíky'!B59="","",'Pracovné balíky'!B59)</f>
        <v/>
      </c>
      <c r="C59" s="37" t="str">
        <f>IF(B59="","",'Základné údaje'!$D$8)</f>
        <v/>
      </c>
      <c r="D59" s="95" t="str">
        <f>IF(C59="","",IF(E59=Ciselniky!$A$18,Ciselniky!$A$3,IF(LEFT('Priradenie pracov. balíkov'!B59,2)="PV",Ciselniky!$A$5,IF(LEFT(B59,2)="EV",Ciselniky!$A$6,Ciselniky!$A$4))))</f>
        <v/>
      </c>
      <c r="E59" s="24" t="str">
        <f>IF(C59="","",VLOOKUP(C59,'Základné údaje'!$D$8:$G$12,4,FALSE))</f>
        <v/>
      </c>
      <c r="F59" s="23" t="str">
        <f>IF('Údaje o projekte'!$F$16="","",IF(C59="","",IF('Základné údaje'!$E$5=Ciselniky!$A$12,VLOOKUP('Priradenie pracov. balíkov'!E59,Ciselniky!$A$15:$I$18,(IF(D59=Ciselniky!$A$5,2,IF(D59=Ciselniky!$A$3,3,IF(D59=Ciselniky!$A$6,5,4)))),FALSE),VLOOKUP('Priradenie pracov. balíkov'!E59,Ciselniky!$A$15:$I$18,(IF(D59=Ciselniky!$A$5,6,IF(D59=Ciselniky!$A$3,7,IF('Priradenie pracov. balíkov'!D59=Ciselniky!$A$6,9,8)))),FALSE))))</f>
        <v/>
      </c>
      <c r="G59" s="23" t="str">
        <f>IF(C59="","",VLOOKUP(C59,'Základné údaje'!$D$8:$J$12,7,FALSE))</f>
        <v/>
      </c>
      <c r="H59" s="2" t="str">
        <f t="shared" si="0"/>
        <v/>
      </c>
      <c r="I59" s="2">
        <f t="shared" si="2"/>
        <v>1048576</v>
      </c>
    </row>
    <row r="60" spans="1:9" x14ac:dyDescent="0.2">
      <c r="A60" s="22" t="str">
        <f>IF('Priradenie pracov. balíkov'!B60="","",CONCATENATE('Priradenie pracov. balíkov'!B60," / ",'Priradenie pracov. balíkov'!C60))</f>
        <v/>
      </c>
      <c r="B60" s="77" t="str">
        <f>IF('Pracovné balíky'!B60="","",'Pracovné balíky'!B60)</f>
        <v/>
      </c>
      <c r="C60" s="37" t="str">
        <f>IF(B60="","",'Základné údaje'!$D$8)</f>
        <v/>
      </c>
      <c r="D60" s="95" t="str">
        <f>IF(C60="","",IF(E60=Ciselniky!$A$18,Ciselniky!$A$3,IF(LEFT('Priradenie pracov. balíkov'!B60,2)="PV",Ciselniky!$A$5,IF(LEFT(B60,2)="EV",Ciselniky!$A$6,Ciselniky!$A$4))))</f>
        <v/>
      </c>
      <c r="E60" s="24" t="str">
        <f>IF(C60="","",VLOOKUP(C60,'Základné údaje'!$D$8:$G$12,4,FALSE))</f>
        <v/>
      </c>
      <c r="F60" s="23" t="str">
        <f>IF('Údaje o projekte'!$F$16="","",IF(C60="","",IF('Základné údaje'!$E$5=Ciselniky!$A$12,VLOOKUP('Priradenie pracov. balíkov'!E60,Ciselniky!$A$15:$I$18,(IF(D60=Ciselniky!$A$5,2,IF(D60=Ciselniky!$A$3,3,IF(D60=Ciselniky!$A$6,5,4)))),FALSE),VLOOKUP('Priradenie pracov. balíkov'!E60,Ciselniky!$A$15:$I$18,(IF(D60=Ciselniky!$A$5,6,IF(D60=Ciselniky!$A$3,7,IF('Priradenie pracov. balíkov'!D60=Ciselniky!$A$6,9,8)))),FALSE))))</f>
        <v/>
      </c>
      <c r="G60" s="23" t="str">
        <f>IF(C60="","",VLOOKUP(C60,'Základné údaje'!$D$8:$J$12,7,FALSE))</f>
        <v/>
      </c>
      <c r="H60" s="2" t="str">
        <f t="shared" si="0"/>
        <v/>
      </c>
      <c r="I60" s="2">
        <f t="shared" si="2"/>
        <v>1048576</v>
      </c>
    </row>
    <row r="61" spans="1:9" x14ac:dyDescent="0.2">
      <c r="A61" s="22" t="str">
        <f>IF('Priradenie pracov. balíkov'!B61="","",CONCATENATE('Priradenie pracov. balíkov'!B61," / ",'Priradenie pracov. balíkov'!C61))</f>
        <v/>
      </c>
      <c r="B61" s="77" t="str">
        <f>IF('Pracovné balíky'!B61="","",'Pracovné balíky'!B61)</f>
        <v/>
      </c>
      <c r="C61" s="37" t="str">
        <f>IF(B61="","",'Základné údaje'!$D$8)</f>
        <v/>
      </c>
      <c r="D61" s="95" t="str">
        <f>IF(C61="","",IF(E61=Ciselniky!$A$18,Ciselniky!$A$3,IF(LEFT('Priradenie pracov. balíkov'!B61,2)="PV",Ciselniky!$A$5,IF(LEFT(B61,2)="EV",Ciselniky!$A$6,Ciselniky!$A$4))))</f>
        <v/>
      </c>
      <c r="E61" s="24" t="str">
        <f>IF(C61="","",VLOOKUP(C61,'Základné údaje'!$D$8:$G$12,4,FALSE))</f>
        <v/>
      </c>
      <c r="F61" s="23" t="str">
        <f>IF('Údaje o projekte'!$F$16="","",IF(C61="","",IF('Základné údaje'!$E$5=Ciselniky!$A$12,VLOOKUP('Priradenie pracov. balíkov'!E61,Ciselniky!$A$15:$I$18,(IF(D61=Ciselniky!$A$5,2,IF(D61=Ciselniky!$A$3,3,IF(D61=Ciselniky!$A$6,5,4)))),FALSE),VLOOKUP('Priradenie pracov. balíkov'!E61,Ciselniky!$A$15:$I$18,(IF(D61=Ciselniky!$A$5,6,IF(D61=Ciselniky!$A$3,7,IF('Priradenie pracov. balíkov'!D61=Ciselniky!$A$6,9,8)))),FALSE))))</f>
        <v/>
      </c>
      <c r="G61" s="23" t="str">
        <f>IF(C61="","",VLOOKUP(C61,'Základné údaje'!$D$8:$J$12,7,FALSE))</f>
        <v/>
      </c>
      <c r="H61" s="2" t="str">
        <f t="shared" si="0"/>
        <v/>
      </c>
      <c r="I61" s="2">
        <f t="shared" si="2"/>
        <v>1048576</v>
      </c>
    </row>
    <row r="62" spans="1:9" x14ac:dyDescent="0.2">
      <c r="A62" s="22" t="str">
        <f>IF('Priradenie pracov. balíkov'!B62="","",CONCATENATE('Priradenie pracov. balíkov'!B62," / ",'Priradenie pracov. balíkov'!C62))</f>
        <v/>
      </c>
      <c r="B62" s="77" t="str">
        <f>IF('Pracovné balíky'!B62="","",'Pracovné balíky'!B62)</f>
        <v/>
      </c>
      <c r="C62" s="37" t="str">
        <f>IF(B62="","",'Základné údaje'!$D$8)</f>
        <v/>
      </c>
      <c r="D62" s="95" t="str">
        <f>IF(C62="","",IF(E62=Ciselniky!$A$18,Ciselniky!$A$3,IF(LEFT('Priradenie pracov. balíkov'!B62,2)="PV",Ciselniky!$A$5,IF(LEFT(B62,2)="EV",Ciselniky!$A$6,Ciselniky!$A$4))))</f>
        <v/>
      </c>
      <c r="E62" s="24" t="str">
        <f>IF(C62="","",VLOOKUP(C62,'Základné údaje'!$D$8:$G$12,4,FALSE))</f>
        <v/>
      </c>
      <c r="F62" s="23" t="str">
        <f>IF('Údaje o projekte'!$F$16="","",IF(C62="","",IF('Základné údaje'!$E$5=Ciselniky!$A$12,VLOOKUP('Priradenie pracov. balíkov'!E62,Ciselniky!$A$15:$I$18,(IF(D62=Ciselniky!$A$5,2,IF(D62=Ciselniky!$A$3,3,IF(D62=Ciselniky!$A$6,5,4)))),FALSE),VLOOKUP('Priradenie pracov. balíkov'!E62,Ciselniky!$A$15:$I$18,(IF(D62=Ciselniky!$A$5,6,IF(D62=Ciselniky!$A$3,7,IF('Priradenie pracov. balíkov'!D62=Ciselniky!$A$6,9,8)))),FALSE))))</f>
        <v/>
      </c>
      <c r="G62" s="23" t="str">
        <f>IF(C62="","",VLOOKUP(C62,'Základné údaje'!$D$8:$J$12,7,FALSE))</f>
        <v/>
      </c>
      <c r="H62" s="2" t="str">
        <f t="shared" si="0"/>
        <v/>
      </c>
      <c r="I62" s="2">
        <f t="shared" si="2"/>
        <v>1048576</v>
      </c>
    </row>
    <row r="63" spans="1:9" x14ac:dyDescent="0.2">
      <c r="A63" s="22" t="str">
        <f>IF('Priradenie pracov. balíkov'!B63="","",CONCATENATE('Priradenie pracov. balíkov'!B63," / ",'Priradenie pracov. balíkov'!C63))</f>
        <v/>
      </c>
      <c r="B63" s="77" t="str">
        <f>IF('Pracovné balíky'!B63="","",'Pracovné balíky'!B63)</f>
        <v/>
      </c>
      <c r="C63" s="37" t="str">
        <f>IF(B63="","",'Základné údaje'!$D$8)</f>
        <v/>
      </c>
      <c r="D63" s="95" t="str">
        <f>IF(C63="","",IF(E63=Ciselniky!$A$18,Ciselniky!$A$3,IF(LEFT('Priradenie pracov. balíkov'!B63,2)="PV",Ciselniky!$A$5,IF(LEFT(B63,2)="EV",Ciselniky!$A$6,Ciselniky!$A$4))))</f>
        <v/>
      </c>
      <c r="E63" s="24" t="str">
        <f>IF(C63="","",VLOOKUP(C63,'Základné údaje'!$D$8:$G$12,4,FALSE))</f>
        <v/>
      </c>
      <c r="F63" s="23" t="str">
        <f>IF('Údaje o projekte'!$F$16="","",IF(C63="","",IF('Základné údaje'!$E$5=Ciselniky!$A$12,VLOOKUP('Priradenie pracov. balíkov'!E63,Ciselniky!$A$15:$I$18,(IF(D63=Ciselniky!$A$5,2,IF(D63=Ciselniky!$A$3,3,IF(D63=Ciselniky!$A$6,5,4)))),FALSE),VLOOKUP('Priradenie pracov. balíkov'!E63,Ciselniky!$A$15:$I$18,(IF(D63=Ciselniky!$A$5,6,IF(D63=Ciselniky!$A$3,7,IF('Priradenie pracov. balíkov'!D63=Ciselniky!$A$6,9,8)))),FALSE))))</f>
        <v/>
      </c>
      <c r="G63" s="23" t="str">
        <f>IF(C63="","",VLOOKUP(C63,'Základné údaje'!$D$8:$J$12,7,FALSE))</f>
        <v/>
      </c>
      <c r="H63" s="2" t="str">
        <f t="shared" si="0"/>
        <v/>
      </c>
      <c r="I63" s="2">
        <f t="shared" si="2"/>
        <v>1048576</v>
      </c>
    </row>
    <row r="64" spans="1:9" x14ac:dyDescent="0.2">
      <c r="A64" s="22" t="str">
        <f>IF('Priradenie pracov. balíkov'!B64="","",CONCATENATE('Priradenie pracov. balíkov'!B64," / ",'Priradenie pracov. balíkov'!C64))</f>
        <v/>
      </c>
      <c r="B64" s="77" t="str">
        <f>IF('Pracovné balíky'!B64="","",'Pracovné balíky'!B64)</f>
        <v/>
      </c>
      <c r="C64" s="37" t="str">
        <f>IF(B64="","",'Základné údaje'!$D$8)</f>
        <v/>
      </c>
      <c r="D64" s="95" t="str">
        <f>IF(C64="","",IF(E64=Ciselniky!$A$18,Ciselniky!$A$3,IF(LEFT('Priradenie pracov. balíkov'!B64,2)="PV",Ciselniky!$A$5,IF(LEFT(B64,2)="EV",Ciselniky!$A$6,Ciselniky!$A$4))))</f>
        <v/>
      </c>
      <c r="E64" s="24" t="str">
        <f>IF(C64="","",VLOOKUP(C64,'Základné údaje'!$D$8:$G$12,4,FALSE))</f>
        <v/>
      </c>
      <c r="F64" s="23" t="str">
        <f>IF('Údaje o projekte'!$F$16="","",IF(C64="","",IF('Základné údaje'!$E$5=Ciselniky!$A$12,VLOOKUP('Priradenie pracov. balíkov'!E64,Ciselniky!$A$15:$I$18,(IF(D64=Ciselniky!$A$5,2,IF(D64=Ciselniky!$A$3,3,IF(D64=Ciselniky!$A$6,5,4)))),FALSE),VLOOKUP('Priradenie pracov. balíkov'!E64,Ciselniky!$A$15:$I$18,(IF(D64=Ciselniky!$A$5,6,IF(D64=Ciselniky!$A$3,7,IF('Priradenie pracov. balíkov'!D64=Ciselniky!$A$6,9,8)))),FALSE))))</f>
        <v/>
      </c>
      <c r="G64" s="23" t="str">
        <f>IF(C64="","",VLOOKUP(C64,'Základné údaje'!$D$8:$J$12,7,FALSE))</f>
        <v/>
      </c>
      <c r="H64" s="2" t="str">
        <f t="shared" si="0"/>
        <v/>
      </c>
      <c r="I64" s="2">
        <f t="shared" si="2"/>
        <v>1048576</v>
      </c>
    </row>
    <row r="65" spans="1:9" x14ac:dyDescent="0.2">
      <c r="A65" s="22" t="str">
        <f>IF('Priradenie pracov. balíkov'!B65="","",CONCATENATE('Priradenie pracov. balíkov'!B65," / ",'Priradenie pracov. balíkov'!C65))</f>
        <v/>
      </c>
      <c r="B65" s="77" t="str">
        <f>IF('Pracovné balíky'!B65="","",'Pracovné balíky'!B65)</f>
        <v/>
      </c>
      <c r="C65" s="37" t="str">
        <f>IF(B65="","",'Základné údaje'!$D$8)</f>
        <v/>
      </c>
      <c r="D65" s="95" t="str">
        <f>IF(C65="","",IF(E65=Ciselniky!$A$18,Ciselniky!$A$3,IF(LEFT('Priradenie pracov. balíkov'!B65,2)="PV",Ciselniky!$A$5,IF(LEFT(B65,2)="EV",Ciselniky!$A$6,Ciselniky!$A$4))))</f>
        <v/>
      </c>
      <c r="E65" s="24" t="str">
        <f>IF(C65="","",VLOOKUP(C65,'Základné údaje'!$D$8:$G$12,4,FALSE))</f>
        <v/>
      </c>
      <c r="F65" s="23" t="str">
        <f>IF('Údaje o projekte'!$F$16="","",IF(C65="","",IF('Základné údaje'!$E$5=Ciselniky!$A$12,VLOOKUP('Priradenie pracov. balíkov'!E65,Ciselniky!$A$15:$I$18,(IF(D65=Ciselniky!$A$5,2,IF(D65=Ciselniky!$A$3,3,IF(D65=Ciselniky!$A$6,5,4)))),FALSE),VLOOKUP('Priradenie pracov. balíkov'!E65,Ciselniky!$A$15:$I$18,(IF(D65=Ciselniky!$A$5,6,IF(D65=Ciselniky!$A$3,7,IF('Priradenie pracov. balíkov'!D65=Ciselniky!$A$6,9,8)))),FALSE))))</f>
        <v/>
      </c>
      <c r="G65" s="23" t="str">
        <f>IF(C65="","",VLOOKUP(C65,'Základné údaje'!$D$8:$J$12,7,FALSE))</f>
        <v/>
      </c>
      <c r="H65" s="2" t="str">
        <f t="shared" si="0"/>
        <v/>
      </c>
      <c r="I65" s="2">
        <f t="shared" si="2"/>
        <v>1048576</v>
      </c>
    </row>
    <row r="66" spans="1:9" x14ac:dyDescent="0.2">
      <c r="A66" s="22" t="str">
        <f>IF('Priradenie pracov. balíkov'!B66="","",CONCATENATE('Priradenie pracov. balíkov'!B66," / ",'Priradenie pracov. balíkov'!C66))</f>
        <v/>
      </c>
      <c r="B66" s="77" t="str">
        <f>IF('Pracovné balíky'!B66="","",'Pracovné balíky'!B66)</f>
        <v/>
      </c>
      <c r="C66" s="37" t="str">
        <f>IF(B66="","",'Základné údaje'!$D$8)</f>
        <v/>
      </c>
      <c r="D66" s="95" t="str">
        <f>IF(C66="","",IF(E66=Ciselniky!$A$18,Ciselniky!$A$3,IF(LEFT('Priradenie pracov. balíkov'!B66,2)="PV",Ciselniky!$A$5,IF(LEFT(B66,2)="EV",Ciselniky!$A$6,Ciselniky!$A$4))))</f>
        <v/>
      </c>
      <c r="E66" s="24" t="str">
        <f>IF(C66="","",VLOOKUP(C66,'Základné údaje'!$D$8:$G$12,4,FALSE))</f>
        <v/>
      </c>
      <c r="F66" s="23" t="str">
        <f>IF('Údaje o projekte'!$F$16="","",IF(C66="","",IF('Základné údaje'!$E$5=Ciselniky!$A$12,VLOOKUP('Priradenie pracov. balíkov'!E66,Ciselniky!$A$15:$I$18,(IF(D66=Ciselniky!$A$5,2,IF(D66=Ciselniky!$A$3,3,IF(D66=Ciselniky!$A$6,5,4)))),FALSE),VLOOKUP('Priradenie pracov. balíkov'!E66,Ciselniky!$A$15:$I$18,(IF(D66=Ciselniky!$A$5,6,IF(D66=Ciselniky!$A$3,7,IF('Priradenie pracov. balíkov'!D66=Ciselniky!$A$6,9,8)))),FALSE))))</f>
        <v/>
      </c>
      <c r="G66" s="23" t="str">
        <f>IF(C66="","",VLOOKUP(C66,'Základné údaje'!$D$8:$J$12,7,FALSE))</f>
        <v/>
      </c>
      <c r="H66" s="2" t="str">
        <f t="shared" si="0"/>
        <v/>
      </c>
      <c r="I66" s="2">
        <f t="shared" si="2"/>
        <v>1048576</v>
      </c>
    </row>
    <row r="67" spans="1:9" x14ac:dyDescent="0.2">
      <c r="A67" s="22" t="str">
        <f>IF('Priradenie pracov. balíkov'!B67="","",CONCATENATE('Priradenie pracov. balíkov'!B67," / ",'Priradenie pracov. balíkov'!C67))</f>
        <v/>
      </c>
      <c r="B67" s="77" t="str">
        <f>IF('Pracovné balíky'!B67="","",'Pracovné balíky'!B67)</f>
        <v/>
      </c>
      <c r="C67" s="37" t="str">
        <f>IF(B67="","",'Základné údaje'!$D$8)</f>
        <v/>
      </c>
      <c r="D67" s="95" t="str">
        <f>IF(C67="","",IF(E67=Ciselniky!$A$18,Ciselniky!$A$3,IF(LEFT('Priradenie pracov. balíkov'!B67,2)="PV",Ciselniky!$A$5,IF(LEFT(B67,2)="EV",Ciselniky!$A$6,Ciselniky!$A$4))))</f>
        <v/>
      </c>
      <c r="E67" s="24" t="str">
        <f>IF(C67="","",VLOOKUP(C67,'Základné údaje'!$D$8:$G$12,4,FALSE))</f>
        <v/>
      </c>
      <c r="F67" s="23" t="str">
        <f>IF('Údaje o projekte'!$F$16="","",IF(C67="","",IF('Základné údaje'!$E$5=Ciselniky!$A$12,VLOOKUP('Priradenie pracov. balíkov'!E67,Ciselniky!$A$15:$I$18,(IF(D67=Ciselniky!$A$5,2,IF(D67=Ciselniky!$A$3,3,IF(D67=Ciselniky!$A$6,5,4)))),FALSE),VLOOKUP('Priradenie pracov. balíkov'!E67,Ciselniky!$A$15:$I$18,(IF(D67=Ciselniky!$A$5,6,IF(D67=Ciselniky!$A$3,7,IF('Priradenie pracov. balíkov'!D67=Ciselniky!$A$6,9,8)))),FALSE))))</f>
        <v/>
      </c>
      <c r="G67" s="23" t="str">
        <f>IF(C67="","",VLOOKUP(C67,'Základné údaje'!$D$8:$J$12,7,FALSE))</f>
        <v/>
      </c>
      <c r="H67" s="2" t="str">
        <f t="shared" si="0"/>
        <v/>
      </c>
      <c r="I67" s="2">
        <f t="shared" si="2"/>
        <v>1048576</v>
      </c>
    </row>
    <row r="68" spans="1:9" x14ac:dyDescent="0.2">
      <c r="A68" s="22" t="str">
        <f>IF('Priradenie pracov. balíkov'!B68="","",CONCATENATE('Priradenie pracov. balíkov'!B68," / ",'Priradenie pracov. balíkov'!C68))</f>
        <v/>
      </c>
      <c r="B68" s="77" t="str">
        <f>IF('Pracovné balíky'!B68="","",'Pracovné balíky'!B68)</f>
        <v/>
      </c>
      <c r="C68" s="37" t="str">
        <f>IF(B68="","",'Základné údaje'!$D$8)</f>
        <v/>
      </c>
      <c r="D68" s="95" t="str">
        <f>IF(C68="","",IF(E68=Ciselniky!$A$18,Ciselniky!$A$3,IF(LEFT('Priradenie pracov. balíkov'!B68,2)="PV",Ciselniky!$A$5,IF(LEFT(B68,2)="EV",Ciselniky!$A$6,Ciselniky!$A$4))))</f>
        <v/>
      </c>
      <c r="E68" s="24" t="str">
        <f>IF(C68="","",VLOOKUP(C68,'Základné údaje'!$D$8:$G$12,4,FALSE))</f>
        <v/>
      </c>
      <c r="F68" s="23" t="str">
        <f>IF('Údaje o projekte'!$F$16="","",IF(C68="","",IF('Základné údaje'!$E$5=Ciselniky!$A$12,VLOOKUP('Priradenie pracov. balíkov'!E68,Ciselniky!$A$15:$I$18,(IF(D68=Ciselniky!$A$5,2,IF(D68=Ciselniky!$A$3,3,IF(D68=Ciselniky!$A$6,5,4)))),FALSE),VLOOKUP('Priradenie pracov. balíkov'!E68,Ciselniky!$A$15:$I$18,(IF(D68=Ciselniky!$A$5,6,IF(D68=Ciselniky!$A$3,7,IF('Priradenie pracov. balíkov'!D68=Ciselniky!$A$6,9,8)))),FALSE))))</f>
        <v/>
      </c>
      <c r="G68" s="23" t="str">
        <f>IF(C68="","",VLOOKUP(C68,'Základné údaje'!$D$8:$J$12,7,FALSE))</f>
        <v/>
      </c>
      <c r="H68" s="2" t="str">
        <f t="shared" ref="H68:H103" si="3">CONCATENATE(B68,C68)</f>
        <v/>
      </c>
      <c r="I68" s="2">
        <f t="shared" si="2"/>
        <v>1048576</v>
      </c>
    </row>
    <row r="69" spans="1:9" x14ac:dyDescent="0.2">
      <c r="A69" s="22" t="str">
        <f>IF('Priradenie pracov. balíkov'!B69="","",CONCATENATE('Priradenie pracov. balíkov'!B69," / ",'Priradenie pracov. balíkov'!C69))</f>
        <v/>
      </c>
      <c r="B69" s="77" t="str">
        <f>IF('Pracovné balíky'!B69="","",'Pracovné balíky'!B69)</f>
        <v/>
      </c>
      <c r="C69" s="37" t="str">
        <f>IF(B69="","",'Základné údaje'!$D$8)</f>
        <v/>
      </c>
      <c r="D69" s="95" t="str">
        <f>IF(C69="","",IF(E69=Ciselniky!$A$18,Ciselniky!$A$3,IF(LEFT('Priradenie pracov. balíkov'!B69,2)="PV",Ciselniky!$A$5,IF(LEFT(B69,2)="EV",Ciselniky!$A$6,Ciselniky!$A$4))))</f>
        <v/>
      </c>
      <c r="E69" s="24" t="str">
        <f>IF(C69="","",VLOOKUP(C69,'Základné údaje'!$D$8:$G$12,4,FALSE))</f>
        <v/>
      </c>
      <c r="F69" s="23" t="str">
        <f>IF('Údaje o projekte'!$F$16="","",IF(C69="","",IF('Základné údaje'!$E$5=Ciselniky!$A$12,VLOOKUP('Priradenie pracov. balíkov'!E69,Ciselniky!$A$15:$I$18,(IF(D69=Ciselniky!$A$5,2,IF(D69=Ciselniky!$A$3,3,IF(D69=Ciselniky!$A$6,5,4)))),FALSE),VLOOKUP('Priradenie pracov. balíkov'!E69,Ciselniky!$A$15:$I$18,(IF(D69=Ciselniky!$A$5,6,IF(D69=Ciselniky!$A$3,7,IF('Priradenie pracov. balíkov'!D69=Ciselniky!$A$6,9,8)))),FALSE))))</f>
        <v/>
      </c>
      <c r="G69" s="23" t="str">
        <f>IF(C69="","",VLOOKUP(C69,'Základné údaje'!$D$8:$J$12,7,FALSE))</f>
        <v/>
      </c>
      <c r="H69" s="2" t="str">
        <f t="shared" si="3"/>
        <v/>
      </c>
      <c r="I69" s="2">
        <f t="shared" si="2"/>
        <v>1048576</v>
      </c>
    </row>
    <row r="70" spans="1:9" x14ac:dyDescent="0.2">
      <c r="A70" s="22" t="str">
        <f>IF('Priradenie pracov. balíkov'!B70="","",CONCATENATE('Priradenie pracov. balíkov'!B70," / ",'Priradenie pracov. balíkov'!C70))</f>
        <v/>
      </c>
      <c r="B70" s="77" t="str">
        <f>IF('Pracovné balíky'!B70="","",'Pracovné balíky'!B70)</f>
        <v/>
      </c>
      <c r="C70" s="37" t="str">
        <f>IF(B70="","",'Základné údaje'!$D$8)</f>
        <v/>
      </c>
      <c r="D70" s="95" t="str">
        <f>IF(C70="","",IF(E70=Ciselniky!$A$18,Ciselniky!$A$3,IF(LEFT('Priradenie pracov. balíkov'!B70,2)="PV",Ciselniky!$A$5,IF(LEFT(B70,2)="EV",Ciselniky!$A$6,Ciselniky!$A$4))))</f>
        <v/>
      </c>
      <c r="E70" s="24" t="str">
        <f>IF(C70="","",VLOOKUP(C70,'Základné údaje'!$D$8:$G$12,4,FALSE))</f>
        <v/>
      </c>
      <c r="F70" s="23" t="str">
        <f>IF('Údaje o projekte'!$F$16="","",IF(C70="","",IF('Základné údaje'!$E$5=Ciselniky!$A$12,VLOOKUP('Priradenie pracov. balíkov'!E70,Ciselniky!$A$15:$I$18,(IF(D70=Ciselniky!$A$5,2,IF(D70=Ciselniky!$A$3,3,IF(D70=Ciselniky!$A$6,5,4)))),FALSE),VLOOKUP('Priradenie pracov. balíkov'!E70,Ciselniky!$A$15:$I$18,(IF(D70=Ciselniky!$A$5,6,IF(D70=Ciselniky!$A$3,7,IF('Priradenie pracov. balíkov'!D70=Ciselniky!$A$6,9,8)))),FALSE))))</f>
        <v/>
      </c>
      <c r="G70" s="23" t="str">
        <f>IF(C70="","",VLOOKUP(C70,'Základné údaje'!$D$8:$J$12,7,FALSE))</f>
        <v/>
      </c>
      <c r="H70" s="2" t="str">
        <f t="shared" si="3"/>
        <v/>
      </c>
      <c r="I70" s="2">
        <f t="shared" si="2"/>
        <v>1048576</v>
      </c>
    </row>
    <row r="71" spans="1:9" x14ac:dyDescent="0.2">
      <c r="A71" s="22" t="str">
        <f>IF('Priradenie pracov. balíkov'!B71="","",CONCATENATE('Priradenie pracov. balíkov'!B71," / ",'Priradenie pracov. balíkov'!C71))</f>
        <v/>
      </c>
      <c r="B71" s="77" t="str">
        <f>IF('Pracovné balíky'!B71="","",'Pracovné balíky'!B71)</f>
        <v/>
      </c>
      <c r="C71" s="37" t="str">
        <f>IF(B71="","",'Základné údaje'!$D$8)</f>
        <v/>
      </c>
      <c r="D71" s="95" t="str">
        <f>IF(C71="","",IF(E71=Ciselniky!$A$18,Ciselniky!$A$3,IF(LEFT('Priradenie pracov. balíkov'!B71,2)="PV",Ciselniky!$A$5,IF(LEFT(B71,2)="EV",Ciselniky!$A$6,Ciselniky!$A$4))))</f>
        <v/>
      </c>
      <c r="E71" s="24" t="str">
        <f>IF(C71="","",VLOOKUP(C71,'Základné údaje'!$D$8:$G$12,4,FALSE))</f>
        <v/>
      </c>
      <c r="F71" s="23" t="str">
        <f>IF('Údaje o projekte'!$F$16="","",IF(C71="","",IF('Základné údaje'!$E$5=Ciselniky!$A$12,VLOOKUP('Priradenie pracov. balíkov'!E71,Ciselniky!$A$15:$I$18,(IF(D71=Ciselniky!$A$5,2,IF(D71=Ciselniky!$A$3,3,IF(D71=Ciselniky!$A$6,5,4)))),FALSE),VLOOKUP('Priradenie pracov. balíkov'!E71,Ciselniky!$A$15:$I$18,(IF(D71=Ciselniky!$A$5,6,IF(D71=Ciselniky!$A$3,7,IF('Priradenie pracov. balíkov'!D71=Ciselniky!$A$6,9,8)))),FALSE))))</f>
        <v/>
      </c>
      <c r="G71" s="23" t="str">
        <f>IF(C71="","",VLOOKUP(C71,'Základné údaje'!$D$8:$J$12,7,FALSE))</f>
        <v/>
      </c>
      <c r="H71" s="2" t="str">
        <f t="shared" si="3"/>
        <v/>
      </c>
      <c r="I71" s="2">
        <f t="shared" si="2"/>
        <v>1048576</v>
      </c>
    </row>
    <row r="72" spans="1:9" x14ac:dyDescent="0.2">
      <c r="A72" s="22" t="str">
        <f>IF('Priradenie pracov. balíkov'!B72="","",CONCATENATE('Priradenie pracov. balíkov'!B72," / ",'Priradenie pracov. balíkov'!C72))</f>
        <v/>
      </c>
      <c r="B72" s="77" t="str">
        <f>IF('Pracovné balíky'!B72="","",'Pracovné balíky'!B72)</f>
        <v/>
      </c>
      <c r="C72" s="37" t="str">
        <f>IF(B72="","",'Základné údaje'!$D$8)</f>
        <v/>
      </c>
      <c r="D72" s="95" t="str">
        <f>IF(C72="","",IF(E72=Ciselniky!$A$18,Ciselniky!$A$3,IF(LEFT('Priradenie pracov. balíkov'!B72,2)="PV",Ciselniky!$A$5,IF(LEFT(B72,2)="EV",Ciselniky!$A$6,Ciselniky!$A$4))))</f>
        <v/>
      </c>
      <c r="E72" s="24" t="str">
        <f>IF(C72="","",VLOOKUP(C72,'Základné údaje'!$D$8:$G$12,4,FALSE))</f>
        <v/>
      </c>
      <c r="F72" s="23" t="str">
        <f>IF('Údaje o projekte'!$F$16="","",IF(C72="","",IF('Základné údaje'!$E$5=Ciselniky!$A$12,VLOOKUP('Priradenie pracov. balíkov'!E72,Ciselniky!$A$15:$I$18,(IF(D72=Ciselniky!$A$5,2,IF(D72=Ciselniky!$A$3,3,IF(D72=Ciselniky!$A$6,5,4)))),FALSE),VLOOKUP('Priradenie pracov. balíkov'!E72,Ciselniky!$A$15:$I$18,(IF(D72=Ciselniky!$A$5,6,IF(D72=Ciselniky!$A$3,7,IF('Priradenie pracov. balíkov'!D72=Ciselniky!$A$6,9,8)))),FALSE))))</f>
        <v/>
      </c>
      <c r="G72" s="23" t="str">
        <f>IF(C72="","",VLOOKUP(C72,'Základné údaje'!$D$8:$J$12,7,FALSE))</f>
        <v/>
      </c>
      <c r="H72" s="2" t="str">
        <f t="shared" si="3"/>
        <v/>
      </c>
      <c r="I72" s="2">
        <f t="shared" si="2"/>
        <v>1048576</v>
      </c>
    </row>
    <row r="73" spans="1:9" x14ac:dyDescent="0.2">
      <c r="A73" s="22" t="str">
        <f>IF('Priradenie pracov. balíkov'!B73="","",CONCATENATE('Priradenie pracov. balíkov'!B73," / ",'Priradenie pracov. balíkov'!C73))</f>
        <v/>
      </c>
      <c r="B73" s="77" t="str">
        <f>IF('Pracovné balíky'!B73="","",'Pracovné balíky'!B73)</f>
        <v/>
      </c>
      <c r="C73" s="37" t="str">
        <f>IF(B73="","",'Základné údaje'!$D$8)</f>
        <v/>
      </c>
      <c r="D73" s="95" t="str">
        <f>IF(C73="","",IF(E73=Ciselniky!$A$18,Ciselniky!$A$3,IF(LEFT('Priradenie pracov. balíkov'!B73,2)="PV",Ciselniky!$A$5,IF(LEFT(B73,2)="EV",Ciselniky!$A$6,Ciselniky!$A$4))))</f>
        <v/>
      </c>
      <c r="E73" s="24" t="str">
        <f>IF(C73="","",VLOOKUP(C73,'Základné údaje'!$D$8:$G$12,4,FALSE))</f>
        <v/>
      </c>
      <c r="F73" s="23" t="str">
        <f>IF('Údaje o projekte'!$F$16="","",IF(C73="","",IF('Základné údaje'!$E$5=Ciselniky!$A$12,VLOOKUP('Priradenie pracov. balíkov'!E73,Ciselniky!$A$15:$I$18,(IF(D73=Ciselniky!$A$5,2,IF(D73=Ciselniky!$A$3,3,IF(D73=Ciselniky!$A$6,5,4)))),FALSE),VLOOKUP('Priradenie pracov. balíkov'!E73,Ciselniky!$A$15:$I$18,(IF(D73=Ciselniky!$A$5,6,IF(D73=Ciselniky!$A$3,7,IF('Priradenie pracov. balíkov'!D73=Ciselniky!$A$6,9,8)))),FALSE))))</f>
        <v/>
      </c>
      <c r="G73" s="23" t="str">
        <f>IF(C73="","",VLOOKUP(C73,'Základné údaje'!$D$8:$J$12,7,FALSE))</f>
        <v/>
      </c>
      <c r="H73" s="2" t="str">
        <f t="shared" si="3"/>
        <v/>
      </c>
      <c r="I73" s="2">
        <f t="shared" si="2"/>
        <v>1048576</v>
      </c>
    </row>
    <row r="74" spans="1:9" x14ac:dyDescent="0.2">
      <c r="A74" s="22" t="str">
        <f>IF('Priradenie pracov. balíkov'!B74="","",CONCATENATE('Priradenie pracov. balíkov'!B74," / ",'Priradenie pracov. balíkov'!C74))</f>
        <v/>
      </c>
      <c r="B74" s="77" t="str">
        <f>IF('Pracovné balíky'!B74="","",'Pracovné balíky'!B74)</f>
        <v/>
      </c>
      <c r="C74" s="37" t="str">
        <f>IF(B74="","",'Základné údaje'!$D$8)</f>
        <v/>
      </c>
      <c r="D74" s="95" t="str">
        <f>IF(C74="","",IF(E74=Ciselniky!$A$18,Ciselniky!$A$3,IF(LEFT('Priradenie pracov. balíkov'!B74,2)="PV",Ciselniky!$A$5,IF(LEFT(B74,2)="EV",Ciselniky!$A$6,Ciselniky!$A$4))))</f>
        <v/>
      </c>
      <c r="E74" s="24" t="str">
        <f>IF(C74="","",VLOOKUP(C74,'Základné údaje'!$D$8:$G$12,4,FALSE))</f>
        <v/>
      </c>
      <c r="F74" s="23" t="str">
        <f>IF('Údaje o projekte'!$F$16="","",IF(C74="","",IF('Základné údaje'!$E$5=Ciselniky!$A$12,VLOOKUP('Priradenie pracov. balíkov'!E74,Ciselniky!$A$15:$I$18,(IF(D74=Ciselniky!$A$5,2,IF(D74=Ciselniky!$A$3,3,IF(D74=Ciselniky!$A$6,5,4)))),FALSE),VLOOKUP('Priradenie pracov. balíkov'!E74,Ciselniky!$A$15:$I$18,(IF(D74=Ciselniky!$A$5,6,IF(D74=Ciselniky!$A$3,7,IF('Priradenie pracov. balíkov'!D74=Ciselniky!$A$6,9,8)))),FALSE))))</f>
        <v/>
      </c>
      <c r="G74" s="23" t="str">
        <f>IF(C74="","",VLOOKUP(C74,'Základné údaje'!$D$8:$J$12,7,FALSE))</f>
        <v/>
      </c>
      <c r="H74" s="2" t="str">
        <f t="shared" si="3"/>
        <v/>
      </c>
      <c r="I74" s="2">
        <f t="shared" si="2"/>
        <v>1048576</v>
      </c>
    </row>
    <row r="75" spans="1:9" x14ac:dyDescent="0.2">
      <c r="A75" s="22" t="str">
        <f>IF('Priradenie pracov. balíkov'!B75="","",CONCATENATE('Priradenie pracov. balíkov'!B75," / ",'Priradenie pracov. balíkov'!C75))</f>
        <v/>
      </c>
      <c r="B75" s="77" t="str">
        <f>IF('Pracovné balíky'!B75="","",'Pracovné balíky'!B75)</f>
        <v/>
      </c>
      <c r="C75" s="37" t="str">
        <f>IF(B75="","",'Základné údaje'!$D$8)</f>
        <v/>
      </c>
      <c r="D75" s="95" t="str">
        <f>IF(C75="","",IF(E75=Ciselniky!$A$18,Ciselniky!$A$3,IF(LEFT('Priradenie pracov. balíkov'!B75,2)="PV",Ciselniky!$A$5,IF(LEFT(B75,2)="EV",Ciselniky!$A$6,Ciselniky!$A$4))))</f>
        <v/>
      </c>
      <c r="E75" s="24" t="str">
        <f>IF(C75="","",VLOOKUP(C75,'Základné údaje'!$D$8:$G$12,4,FALSE))</f>
        <v/>
      </c>
      <c r="F75" s="23" t="str">
        <f>IF('Údaje o projekte'!$F$16="","",IF(C75="","",IF('Základné údaje'!$E$5=Ciselniky!$A$12,VLOOKUP('Priradenie pracov. balíkov'!E75,Ciselniky!$A$15:$I$18,(IF(D75=Ciselniky!$A$5,2,IF(D75=Ciselniky!$A$3,3,IF(D75=Ciselniky!$A$6,5,4)))),FALSE),VLOOKUP('Priradenie pracov. balíkov'!E75,Ciselniky!$A$15:$I$18,(IF(D75=Ciselniky!$A$5,6,IF(D75=Ciselniky!$A$3,7,IF('Priradenie pracov. balíkov'!D75=Ciselniky!$A$6,9,8)))),FALSE))))</f>
        <v/>
      </c>
      <c r="G75" s="23" t="str">
        <f>IF(C75="","",VLOOKUP(C75,'Základné údaje'!$D$8:$J$12,7,FALSE))</f>
        <v/>
      </c>
      <c r="H75" s="2" t="str">
        <f t="shared" si="3"/>
        <v/>
      </c>
      <c r="I75" s="2">
        <f t="shared" si="2"/>
        <v>1048576</v>
      </c>
    </row>
    <row r="76" spans="1:9" x14ac:dyDescent="0.2">
      <c r="A76" s="22" t="str">
        <f>IF('Priradenie pracov. balíkov'!B76="","",CONCATENATE('Priradenie pracov. balíkov'!B76," / ",'Priradenie pracov. balíkov'!C76))</f>
        <v/>
      </c>
      <c r="B76" s="77" t="str">
        <f>IF('Pracovné balíky'!B76="","",'Pracovné balíky'!B76)</f>
        <v/>
      </c>
      <c r="C76" s="37" t="str">
        <f>IF(B76="","",'Základné údaje'!$D$8)</f>
        <v/>
      </c>
      <c r="D76" s="95" t="str">
        <f>IF(C76="","",IF(E76=Ciselniky!$A$18,Ciselniky!$A$3,IF(LEFT('Priradenie pracov. balíkov'!B76,2)="PV",Ciselniky!$A$5,IF(LEFT(B76,2)="EV",Ciselniky!$A$6,Ciselniky!$A$4))))</f>
        <v/>
      </c>
      <c r="E76" s="24" t="str">
        <f>IF(C76="","",VLOOKUP(C76,'Základné údaje'!$D$8:$G$12,4,FALSE))</f>
        <v/>
      </c>
      <c r="F76" s="23" t="str">
        <f>IF('Údaje o projekte'!$F$16="","",IF(C76="","",IF('Základné údaje'!$E$5=Ciselniky!$A$12,VLOOKUP('Priradenie pracov. balíkov'!E76,Ciselniky!$A$15:$I$18,(IF(D76=Ciselniky!$A$5,2,IF(D76=Ciselniky!$A$3,3,IF(D76=Ciselniky!$A$6,5,4)))),FALSE),VLOOKUP('Priradenie pracov. balíkov'!E76,Ciselniky!$A$15:$I$18,(IF(D76=Ciselniky!$A$5,6,IF(D76=Ciselniky!$A$3,7,IF('Priradenie pracov. balíkov'!D76=Ciselniky!$A$6,9,8)))),FALSE))))</f>
        <v/>
      </c>
      <c r="G76" s="23" t="str">
        <f>IF(C76="","",VLOOKUP(C76,'Základné údaje'!$D$8:$J$12,7,FALSE))</f>
        <v/>
      </c>
      <c r="H76" s="2" t="str">
        <f t="shared" si="3"/>
        <v/>
      </c>
      <c r="I76" s="2">
        <f t="shared" si="2"/>
        <v>1048576</v>
      </c>
    </row>
    <row r="77" spans="1:9" x14ac:dyDescent="0.2">
      <c r="A77" s="22" t="str">
        <f>IF('Priradenie pracov. balíkov'!B77="","",CONCATENATE('Priradenie pracov. balíkov'!B77," / ",'Priradenie pracov. balíkov'!C77))</f>
        <v/>
      </c>
      <c r="B77" s="77" t="str">
        <f>IF('Pracovné balíky'!B77="","",'Pracovné balíky'!B77)</f>
        <v/>
      </c>
      <c r="C77" s="37" t="str">
        <f>IF(B77="","",'Základné údaje'!$D$8)</f>
        <v/>
      </c>
      <c r="D77" s="95" t="str">
        <f>IF(C77="","",IF(E77=Ciselniky!$A$18,Ciselniky!$A$3,IF(LEFT('Priradenie pracov. balíkov'!B77,2)="PV",Ciselniky!$A$5,IF(LEFT(B77,2)="EV",Ciselniky!$A$6,Ciselniky!$A$4))))</f>
        <v/>
      </c>
      <c r="E77" s="24" t="str">
        <f>IF(C77="","",VLOOKUP(C77,'Základné údaje'!$D$8:$G$12,4,FALSE))</f>
        <v/>
      </c>
      <c r="F77" s="23" t="str">
        <f>IF('Údaje o projekte'!$F$16="","",IF(C77="","",IF('Základné údaje'!$E$5=Ciselniky!$A$12,VLOOKUP('Priradenie pracov. balíkov'!E77,Ciselniky!$A$15:$I$18,(IF(D77=Ciselniky!$A$5,2,IF(D77=Ciselniky!$A$3,3,IF(D77=Ciselniky!$A$6,5,4)))),FALSE),VLOOKUP('Priradenie pracov. balíkov'!E77,Ciselniky!$A$15:$I$18,(IF(D77=Ciselniky!$A$5,6,IF(D77=Ciselniky!$A$3,7,IF('Priradenie pracov. balíkov'!D77=Ciselniky!$A$6,9,8)))),FALSE))))</f>
        <v/>
      </c>
      <c r="G77" s="23" t="str">
        <f>IF(C77="","",VLOOKUP(C77,'Základné údaje'!$D$8:$J$12,7,FALSE))</f>
        <v/>
      </c>
      <c r="H77" s="2" t="str">
        <f t="shared" si="3"/>
        <v/>
      </c>
      <c r="I77" s="2">
        <f t="shared" si="2"/>
        <v>1048576</v>
      </c>
    </row>
    <row r="78" spans="1:9" x14ac:dyDescent="0.2">
      <c r="A78" s="22" t="str">
        <f>IF('Priradenie pracov. balíkov'!B78="","",CONCATENATE('Priradenie pracov. balíkov'!B78," / ",'Priradenie pracov. balíkov'!C78))</f>
        <v/>
      </c>
      <c r="B78" s="77" t="str">
        <f>IF('Pracovné balíky'!B78="","",'Pracovné balíky'!B78)</f>
        <v/>
      </c>
      <c r="C78" s="37" t="str">
        <f>IF(B78="","",'Základné údaje'!$D$8)</f>
        <v/>
      </c>
      <c r="D78" s="95" t="str">
        <f>IF(C78="","",IF(E78=Ciselniky!$A$18,Ciselniky!$A$3,IF(LEFT('Priradenie pracov. balíkov'!B78,2)="PV",Ciselniky!$A$5,IF(LEFT(B78,2)="EV",Ciselniky!$A$6,Ciselniky!$A$4))))</f>
        <v/>
      </c>
      <c r="E78" s="24" t="str">
        <f>IF(C78="","",VLOOKUP(C78,'Základné údaje'!$D$8:$G$12,4,FALSE))</f>
        <v/>
      </c>
      <c r="F78" s="23" t="str">
        <f>IF('Údaje o projekte'!$F$16="","",IF(C78="","",IF('Základné údaje'!$E$5=Ciselniky!$A$12,VLOOKUP('Priradenie pracov. balíkov'!E78,Ciselniky!$A$15:$I$18,(IF(D78=Ciselniky!$A$5,2,IF(D78=Ciselniky!$A$3,3,IF(D78=Ciselniky!$A$6,5,4)))),FALSE),VLOOKUP('Priradenie pracov. balíkov'!E78,Ciselniky!$A$15:$I$18,(IF(D78=Ciselniky!$A$5,6,IF(D78=Ciselniky!$A$3,7,IF('Priradenie pracov. balíkov'!D78=Ciselniky!$A$6,9,8)))),FALSE))))</f>
        <v/>
      </c>
      <c r="G78" s="23" t="str">
        <f>IF(C78="","",VLOOKUP(C78,'Základné údaje'!$D$8:$J$12,7,FALSE))</f>
        <v/>
      </c>
      <c r="H78" s="2" t="str">
        <f t="shared" si="3"/>
        <v/>
      </c>
      <c r="I78" s="2">
        <f t="shared" si="2"/>
        <v>1048576</v>
      </c>
    </row>
    <row r="79" spans="1:9" x14ac:dyDescent="0.2">
      <c r="A79" s="22" t="str">
        <f>IF('Priradenie pracov. balíkov'!B79="","",CONCATENATE('Priradenie pracov. balíkov'!B79," / ",'Priradenie pracov. balíkov'!C79))</f>
        <v/>
      </c>
      <c r="B79" s="77" t="str">
        <f>IF('Pracovné balíky'!B79="","",'Pracovné balíky'!B79)</f>
        <v/>
      </c>
      <c r="C79" s="37" t="str">
        <f>IF(B79="","",'Základné údaje'!$D$8)</f>
        <v/>
      </c>
      <c r="D79" s="95" t="str">
        <f>IF(C79="","",IF(E79=Ciselniky!$A$18,Ciselniky!$A$3,IF(LEFT('Priradenie pracov. balíkov'!B79,2)="PV",Ciselniky!$A$5,IF(LEFT(B79,2)="EV",Ciselniky!$A$6,Ciselniky!$A$4))))</f>
        <v/>
      </c>
      <c r="E79" s="24" t="str">
        <f>IF(C79="","",VLOOKUP(C79,'Základné údaje'!$D$8:$G$12,4,FALSE))</f>
        <v/>
      </c>
      <c r="F79" s="23" t="str">
        <f>IF('Údaje o projekte'!$F$16="","",IF(C79="","",IF('Základné údaje'!$E$5=Ciselniky!$A$12,VLOOKUP('Priradenie pracov. balíkov'!E79,Ciselniky!$A$15:$I$18,(IF(D79=Ciselniky!$A$5,2,IF(D79=Ciselniky!$A$3,3,IF(D79=Ciselniky!$A$6,5,4)))),FALSE),VLOOKUP('Priradenie pracov. balíkov'!E79,Ciselniky!$A$15:$I$18,(IF(D79=Ciselniky!$A$5,6,IF(D79=Ciselniky!$A$3,7,IF('Priradenie pracov. balíkov'!D79=Ciselniky!$A$6,9,8)))),FALSE))))</f>
        <v/>
      </c>
      <c r="G79" s="23" t="str">
        <f>IF(C79="","",VLOOKUP(C79,'Základné údaje'!$D$8:$J$12,7,FALSE))</f>
        <v/>
      </c>
      <c r="H79" s="2" t="str">
        <f t="shared" si="3"/>
        <v/>
      </c>
      <c r="I79" s="2">
        <f t="shared" si="2"/>
        <v>1048576</v>
      </c>
    </row>
    <row r="80" spans="1:9" x14ac:dyDescent="0.2">
      <c r="A80" s="22" t="str">
        <f>IF('Priradenie pracov. balíkov'!B80="","",CONCATENATE('Priradenie pracov. balíkov'!B80," / ",'Priradenie pracov. balíkov'!C80))</f>
        <v/>
      </c>
      <c r="B80" s="77" t="str">
        <f>IF('Pracovné balíky'!B80="","",'Pracovné balíky'!B80)</f>
        <v/>
      </c>
      <c r="C80" s="37" t="str">
        <f>IF(B80="","",'Základné údaje'!$D$8)</f>
        <v/>
      </c>
      <c r="D80" s="95" t="str">
        <f>IF(C80="","",IF(E80=Ciselniky!$A$18,Ciselniky!$A$3,IF(LEFT('Priradenie pracov. balíkov'!B80,2)="PV",Ciselniky!$A$5,IF(LEFT(B80,2)="EV",Ciselniky!$A$6,Ciselniky!$A$4))))</f>
        <v/>
      </c>
      <c r="E80" s="24" t="str">
        <f>IF(C80="","",VLOOKUP(C80,'Základné údaje'!$D$8:$G$12,4,FALSE))</f>
        <v/>
      </c>
      <c r="F80" s="23" t="str">
        <f>IF('Údaje o projekte'!$F$16="","",IF(C80="","",IF('Základné údaje'!$E$5=Ciselniky!$A$12,VLOOKUP('Priradenie pracov. balíkov'!E80,Ciselniky!$A$15:$I$18,(IF(D80=Ciselniky!$A$5,2,IF(D80=Ciselniky!$A$3,3,IF(D80=Ciselniky!$A$6,5,4)))),FALSE),VLOOKUP('Priradenie pracov. balíkov'!E80,Ciselniky!$A$15:$I$18,(IF(D80=Ciselniky!$A$5,6,IF(D80=Ciselniky!$A$3,7,IF('Priradenie pracov. balíkov'!D80=Ciselniky!$A$6,9,8)))),FALSE))))</f>
        <v/>
      </c>
      <c r="G80" s="23" t="str">
        <f>IF(C80="","",VLOOKUP(C80,'Základné údaje'!$D$8:$J$12,7,FALSE))</f>
        <v/>
      </c>
      <c r="H80" s="2" t="str">
        <f t="shared" si="3"/>
        <v/>
      </c>
      <c r="I80" s="2">
        <f t="shared" si="2"/>
        <v>1048576</v>
      </c>
    </row>
    <row r="81" spans="1:9" x14ac:dyDescent="0.2">
      <c r="A81" s="22" t="str">
        <f>IF('Priradenie pracov. balíkov'!B81="","",CONCATENATE('Priradenie pracov. balíkov'!B81," / ",'Priradenie pracov. balíkov'!C81))</f>
        <v/>
      </c>
      <c r="B81" s="77" t="str">
        <f>IF('Pracovné balíky'!B81="","",'Pracovné balíky'!B81)</f>
        <v/>
      </c>
      <c r="C81" s="37" t="str">
        <f>IF(B81="","",'Základné údaje'!$D$8)</f>
        <v/>
      </c>
      <c r="D81" s="95" t="str">
        <f>IF(C81="","",IF(E81=Ciselniky!$A$18,Ciselniky!$A$3,IF(LEFT('Priradenie pracov. balíkov'!B81,2)="PV",Ciselniky!$A$5,IF(LEFT(B81,2)="EV",Ciselniky!$A$6,Ciselniky!$A$4))))</f>
        <v/>
      </c>
      <c r="E81" s="24" t="str">
        <f>IF(C81="","",VLOOKUP(C81,'Základné údaje'!$D$8:$G$12,4,FALSE))</f>
        <v/>
      </c>
      <c r="F81" s="23" t="str">
        <f>IF('Údaje o projekte'!$F$16="","",IF(C81="","",IF('Základné údaje'!$E$5=Ciselniky!$A$12,VLOOKUP('Priradenie pracov. balíkov'!E81,Ciselniky!$A$15:$I$18,(IF(D81=Ciselniky!$A$5,2,IF(D81=Ciselniky!$A$3,3,IF(D81=Ciselniky!$A$6,5,4)))),FALSE),VLOOKUP('Priradenie pracov. balíkov'!E81,Ciselniky!$A$15:$I$18,(IF(D81=Ciselniky!$A$5,6,IF(D81=Ciselniky!$A$3,7,IF('Priradenie pracov. balíkov'!D81=Ciselniky!$A$6,9,8)))),FALSE))))</f>
        <v/>
      </c>
      <c r="G81" s="23" t="str">
        <f>IF(C81="","",VLOOKUP(C81,'Základné údaje'!$D$8:$J$12,7,FALSE))</f>
        <v/>
      </c>
      <c r="H81" s="2" t="str">
        <f t="shared" si="3"/>
        <v/>
      </c>
      <c r="I81" s="2">
        <f t="shared" si="2"/>
        <v>1048576</v>
      </c>
    </row>
    <row r="82" spans="1:9" x14ac:dyDescent="0.2">
      <c r="A82" s="22" t="str">
        <f>IF('Priradenie pracov. balíkov'!B82="","",CONCATENATE('Priradenie pracov. balíkov'!B82," / ",'Priradenie pracov. balíkov'!C82))</f>
        <v/>
      </c>
      <c r="B82" s="77" t="str">
        <f>IF('Pracovné balíky'!B82="","",'Pracovné balíky'!B82)</f>
        <v/>
      </c>
      <c r="C82" s="37" t="str">
        <f>IF(B82="","",'Základné údaje'!$D$8)</f>
        <v/>
      </c>
      <c r="D82" s="95" t="str">
        <f>IF(C82="","",IF(E82=Ciselniky!$A$18,Ciselniky!$A$3,IF(LEFT('Priradenie pracov. balíkov'!B82,2)="PV",Ciselniky!$A$5,IF(LEFT(B82,2)="EV",Ciselniky!$A$6,Ciselniky!$A$4))))</f>
        <v/>
      </c>
      <c r="E82" s="24" t="str">
        <f>IF(C82="","",VLOOKUP(C82,'Základné údaje'!$D$8:$G$12,4,FALSE))</f>
        <v/>
      </c>
      <c r="F82" s="23" t="str">
        <f>IF('Údaje o projekte'!$F$16="","",IF(C82="","",IF('Základné údaje'!$E$5=Ciselniky!$A$12,VLOOKUP('Priradenie pracov. balíkov'!E82,Ciselniky!$A$15:$I$18,(IF(D82=Ciselniky!$A$5,2,IF(D82=Ciselniky!$A$3,3,IF(D82=Ciselniky!$A$6,5,4)))),FALSE),VLOOKUP('Priradenie pracov. balíkov'!E82,Ciselniky!$A$15:$I$18,(IF(D82=Ciselniky!$A$5,6,IF(D82=Ciselniky!$A$3,7,IF('Priradenie pracov. balíkov'!D82=Ciselniky!$A$6,9,8)))),FALSE))))</f>
        <v/>
      </c>
      <c r="G82" s="23" t="str">
        <f>IF(C82="","",VLOOKUP(C82,'Základné údaje'!$D$8:$J$12,7,FALSE))</f>
        <v/>
      </c>
      <c r="H82" s="2" t="str">
        <f t="shared" si="3"/>
        <v/>
      </c>
      <c r="I82" s="2">
        <f t="shared" si="2"/>
        <v>1048576</v>
      </c>
    </row>
    <row r="83" spans="1:9" x14ac:dyDescent="0.2">
      <c r="A83" s="22" t="str">
        <f>IF('Priradenie pracov. balíkov'!B83="","",CONCATENATE('Priradenie pracov. balíkov'!B83," / ",'Priradenie pracov. balíkov'!C83))</f>
        <v/>
      </c>
      <c r="B83" s="77" t="str">
        <f>IF('Pracovné balíky'!B83="","",'Pracovné balíky'!B83)</f>
        <v/>
      </c>
      <c r="C83" s="37" t="str">
        <f>IF(B83="","",'Základné údaje'!$D$8)</f>
        <v/>
      </c>
      <c r="D83" s="95" t="str">
        <f>IF(C83="","",IF(E83=Ciselniky!$A$18,Ciselniky!$A$3,IF(LEFT('Priradenie pracov. balíkov'!B83,2)="PV",Ciselniky!$A$5,IF(LEFT(B83,2)="EV",Ciselniky!$A$6,Ciselniky!$A$4))))</f>
        <v/>
      </c>
      <c r="E83" s="24" t="str">
        <f>IF(C83="","",VLOOKUP(C83,'Základné údaje'!$D$8:$G$12,4,FALSE))</f>
        <v/>
      </c>
      <c r="F83" s="23" t="str">
        <f>IF('Údaje o projekte'!$F$16="","",IF(C83="","",IF('Základné údaje'!$E$5=Ciselniky!$A$12,VLOOKUP('Priradenie pracov. balíkov'!E83,Ciselniky!$A$15:$I$18,(IF(D83=Ciselniky!$A$5,2,IF(D83=Ciselniky!$A$3,3,IF(D83=Ciselniky!$A$6,5,4)))),FALSE),VLOOKUP('Priradenie pracov. balíkov'!E83,Ciselniky!$A$15:$I$18,(IF(D83=Ciselniky!$A$5,6,IF(D83=Ciselniky!$A$3,7,IF('Priradenie pracov. balíkov'!D83=Ciselniky!$A$6,9,8)))),FALSE))))</f>
        <v/>
      </c>
      <c r="G83" s="23" t="str">
        <f>IF(C83="","",VLOOKUP(C83,'Základné údaje'!$D$8:$J$12,7,FALSE))</f>
        <v/>
      </c>
      <c r="H83" s="2" t="str">
        <f t="shared" si="3"/>
        <v/>
      </c>
      <c r="I83" s="2">
        <f t="shared" si="2"/>
        <v>1048576</v>
      </c>
    </row>
    <row r="84" spans="1:9" x14ac:dyDescent="0.2">
      <c r="A84" s="22" t="str">
        <f>IF('Priradenie pracov. balíkov'!B84="","",CONCATENATE('Priradenie pracov. balíkov'!B84," / ",'Priradenie pracov. balíkov'!C84))</f>
        <v/>
      </c>
      <c r="B84" s="77" t="str">
        <f>IF('Pracovné balíky'!B84="","",'Pracovné balíky'!B84)</f>
        <v/>
      </c>
      <c r="C84" s="37" t="str">
        <f>IF(B84="","",'Základné údaje'!$D$8)</f>
        <v/>
      </c>
      <c r="D84" s="95" t="str">
        <f>IF(C84="","",IF(E84=Ciselniky!$A$18,Ciselniky!$A$3,IF(LEFT('Priradenie pracov. balíkov'!B84,2)="PV",Ciselniky!$A$5,IF(LEFT(B84,2)="EV",Ciselniky!$A$6,Ciselniky!$A$4))))</f>
        <v/>
      </c>
      <c r="E84" s="24" t="str">
        <f>IF(C84="","",VLOOKUP(C84,'Základné údaje'!$D$8:$G$12,4,FALSE))</f>
        <v/>
      </c>
      <c r="F84" s="23" t="str">
        <f>IF('Údaje o projekte'!$F$16="","",IF(C84="","",IF('Základné údaje'!$E$5=Ciselniky!$A$12,VLOOKUP('Priradenie pracov. balíkov'!E84,Ciselniky!$A$15:$I$18,(IF(D84=Ciselniky!$A$5,2,IF(D84=Ciselniky!$A$3,3,IF(D84=Ciselniky!$A$6,5,4)))),FALSE),VLOOKUP('Priradenie pracov. balíkov'!E84,Ciselniky!$A$15:$I$18,(IF(D84=Ciselniky!$A$5,6,IF(D84=Ciselniky!$A$3,7,IF('Priradenie pracov. balíkov'!D84=Ciselniky!$A$6,9,8)))),FALSE))))</f>
        <v/>
      </c>
      <c r="G84" s="23" t="str">
        <f>IF(C84="","",VLOOKUP(C84,'Základné údaje'!$D$8:$J$12,7,FALSE))</f>
        <v/>
      </c>
      <c r="H84" s="2" t="str">
        <f t="shared" si="3"/>
        <v/>
      </c>
      <c r="I84" s="2">
        <f t="shared" si="2"/>
        <v>1048576</v>
      </c>
    </row>
    <row r="85" spans="1:9" x14ac:dyDescent="0.2">
      <c r="A85" s="22" t="str">
        <f>IF('Priradenie pracov. balíkov'!B85="","",CONCATENATE('Priradenie pracov. balíkov'!B85," / ",'Priradenie pracov. balíkov'!C85))</f>
        <v/>
      </c>
      <c r="B85" s="77" t="str">
        <f>IF('Pracovné balíky'!B85="","",'Pracovné balíky'!B85)</f>
        <v/>
      </c>
      <c r="C85" s="37" t="str">
        <f>IF(B85="","",'Základné údaje'!$D$8)</f>
        <v/>
      </c>
      <c r="D85" s="95" t="str">
        <f>IF(C85="","",IF(E85=Ciselniky!$A$18,Ciselniky!$A$3,IF(LEFT('Priradenie pracov. balíkov'!B85,2)="PV",Ciselniky!$A$5,IF(LEFT(B85,2)="EV",Ciselniky!$A$6,Ciselniky!$A$4))))</f>
        <v/>
      </c>
      <c r="E85" s="24" t="str">
        <f>IF(C85="","",VLOOKUP(C85,'Základné údaje'!$D$8:$G$12,4,FALSE))</f>
        <v/>
      </c>
      <c r="F85" s="23" t="str">
        <f>IF('Údaje o projekte'!$F$16="","",IF(C85="","",IF('Základné údaje'!$E$5=Ciselniky!$A$12,VLOOKUP('Priradenie pracov. balíkov'!E85,Ciselniky!$A$15:$I$18,(IF(D85=Ciselniky!$A$5,2,IF(D85=Ciselniky!$A$3,3,IF(D85=Ciselniky!$A$6,5,4)))),FALSE),VLOOKUP('Priradenie pracov. balíkov'!E85,Ciselniky!$A$15:$I$18,(IF(D85=Ciselniky!$A$5,6,IF(D85=Ciselniky!$A$3,7,IF('Priradenie pracov. balíkov'!D85=Ciselniky!$A$6,9,8)))),FALSE))))</f>
        <v/>
      </c>
      <c r="G85" s="23" t="str">
        <f>IF(C85="","",VLOOKUP(C85,'Základné údaje'!$D$8:$J$12,7,FALSE))</f>
        <v/>
      </c>
      <c r="H85" s="2" t="str">
        <f t="shared" si="3"/>
        <v/>
      </c>
      <c r="I85" s="2">
        <f t="shared" si="2"/>
        <v>1048576</v>
      </c>
    </row>
    <row r="86" spans="1:9" x14ac:dyDescent="0.2">
      <c r="A86" s="22" t="str">
        <f>IF('Priradenie pracov. balíkov'!B86="","",CONCATENATE('Priradenie pracov. balíkov'!B86," / ",'Priradenie pracov. balíkov'!C86))</f>
        <v/>
      </c>
      <c r="B86" s="77" t="str">
        <f>IF('Pracovné balíky'!B86="","",'Pracovné balíky'!B86)</f>
        <v/>
      </c>
      <c r="C86" s="37" t="str">
        <f>IF(B86="","",'Základné údaje'!$D$8)</f>
        <v/>
      </c>
      <c r="D86" s="95" t="str">
        <f>IF(C86="","",IF(E86=Ciselniky!$A$18,Ciselniky!$A$3,IF(LEFT('Priradenie pracov. balíkov'!B86,2)="PV",Ciselniky!$A$5,IF(LEFT(B86,2)="EV",Ciselniky!$A$6,Ciselniky!$A$4))))</f>
        <v/>
      </c>
      <c r="E86" s="24" t="str">
        <f>IF(C86="","",VLOOKUP(C86,'Základné údaje'!$D$8:$G$12,4,FALSE))</f>
        <v/>
      </c>
      <c r="F86" s="23" t="str">
        <f>IF('Údaje o projekte'!$F$16="","",IF(C86="","",IF('Základné údaje'!$E$5=Ciselniky!$A$12,VLOOKUP('Priradenie pracov. balíkov'!E86,Ciselniky!$A$15:$I$18,(IF(D86=Ciselniky!$A$5,2,IF(D86=Ciselniky!$A$3,3,IF(D86=Ciselniky!$A$6,5,4)))),FALSE),VLOOKUP('Priradenie pracov. balíkov'!E86,Ciselniky!$A$15:$I$18,(IF(D86=Ciselniky!$A$5,6,IF(D86=Ciselniky!$A$3,7,IF('Priradenie pracov. balíkov'!D86=Ciselniky!$A$6,9,8)))),FALSE))))</f>
        <v/>
      </c>
      <c r="G86" s="23" t="str">
        <f>IF(C86="","",VLOOKUP(C86,'Základné údaje'!$D$8:$J$12,7,FALSE))</f>
        <v/>
      </c>
      <c r="H86" s="2" t="str">
        <f t="shared" si="3"/>
        <v/>
      </c>
      <c r="I86" s="2">
        <f t="shared" si="2"/>
        <v>1048576</v>
      </c>
    </row>
    <row r="87" spans="1:9" x14ac:dyDescent="0.2">
      <c r="A87" s="22" t="str">
        <f>IF('Priradenie pracov. balíkov'!B87="","",CONCATENATE('Priradenie pracov. balíkov'!B87," / ",'Priradenie pracov. balíkov'!C87))</f>
        <v/>
      </c>
      <c r="B87" s="77" t="str">
        <f>IF('Pracovné balíky'!B87="","",'Pracovné balíky'!B87)</f>
        <v/>
      </c>
      <c r="C87" s="37" t="str">
        <f>IF(B87="","",'Základné údaje'!$D$8)</f>
        <v/>
      </c>
      <c r="D87" s="95" t="str">
        <f>IF(C87="","",IF(E87=Ciselniky!$A$18,Ciselniky!$A$3,IF(LEFT('Priradenie pracov. balíkov'!B87,2)="PV",Ciselniky!$A$5,IF(LEFT(B87,2)="EV",Ciselniky!$A$6,Ciselniky!$A$4))))</f>
        <v/>
      </c>
      <c r="E87" s="24" t="str">
        <f>IF(C87="","",VLOOKUP(C87,'Základné údaje'!$D$8:$G$12,4,FALSE))</f>
        <v/>
      </c>
      <c r="F87" s="23" t="str">
        <f>IF('Údaje o projekte'!$F$16="","",IF(C87="","",IF('Základné údaje'!$E$5=Ciselniky!$A$12,VLOOKUP('Priradenie pracov. balíkov'!E87,Ciselniky!$A$15:$I$18,(IF(D87=Ciselniky!$A$5,2,IF(D87=Ciselniky!$A$3,3,IF(D87=Ciselniky!$A$6,5,4)))),FALSE),VLOOKUP('Priradenie pracov. balíkov'!E87,Ciselniky!$A$15:$I$18,(IF(D87=Ciselniky!$A$5,6,IF(D87=Ciselniky!$A$3,7,IF('Priradenie pracov. balíkov'!D87=Ciselniky!$A$6,9,8)))),FALSE))))</f>
        <v/>
      </c>
      <c r="G87" s="23" t="str">
        <f>IF(C87="","",VLOOKUP(C87,'Základné údaje'!$D$8:$J$12,7,FALSE))</f>
        <v/>
      </c>
      <c r="H87" s="2" t="str">
        <f t="shared" si="3"/>
        <v/>
      </c>
      <c r="I87" s="2">
        <f t="shared" si="2"/>
        <v>1048576</v>
      </c>
    </row>
    <row r="88" spans="1:9" x14ac:dyDescent="0.2">
      <c r="A88" s="22" t="str">
        <f>IF('Priradenie pracov. balíkov'!B88="","",CONCATENATE('Priradenie pracov. balíkov'!B88," / ",'Priradenie pracov. balíkov'!C88))</f>
        <v/>
      </c>
      <c r="B88" s="77" t="str">
        <f>IF('Pracovné balíky'!B88="","",'Pracovné balíky'!B88)</f>
        <v/>
      </c>
      <c r="C88" s="37" t="str">
        <f>IF(B88="","",'Základné údaje'!$D$8)</f>
        <v/>
      </c>
      <c r="D88" s="95" t="str">
        <f>IF(C88="","",IF(E88=Ciselniky!$A$18,Ciselniky!$A$3,IF(LEFT('Priradenie pracov. balíkov'!B88,2)="PV",Ciselniky!$A$5,IF(LEFT(B88,2)="EV",Ciselniky!$A$6,Ciselniky!$A$4))))</f>
        <v/>
      </c>
      <c r="E88" s="24" t="str">
        <f>IF(C88="","",VLOOKUP(C88,'Základné údaje'!$D$8:$G$12,4,FALSE))</f>
        <v/>
      </c>
      <c r="F88" s="23" t="str">
        <f>IF('Údaje o projekte'!$F$16="","",IF(C88="","",IF('Základné údaje'!$E$5=Ciselniky!$A$12,VLOOKUP('Priradenie pracov. balíkov'!E88,Ciselniky!$A$15:$I$18,(IF(D88=Ciselniky!$A$5,2,IF(D88=Ciselniky!$A$3,3,IF(D88=Ciselniky!$A$6,5,4)))),FALSE),VLOOKUP('Priradenie pracov. balíkov'!E88,Ciselniky!$A$15:$I$18,(IF(D88=Ciselniky!$A$5,6,IF(D88=Ciselniky!$A$3,7,IF('Priradenie pracov. balíkov'!D88=Ciselniky!$A$6,9,8)))),FALSE))))</f>
        <v/>
      </c>
      <c r="G88" s="23" t="str">
        <f>IF(C88="","",VLOOKUP(C88,'Základné údaje'!$D$8:$J$12,7,FALSE))</f>
        <v/>
      </c>
      <c r="H88" s="2" t="str">
        <f t="shared" si="3"/>
        <v/>
      </c>
      <c r="I88" s="2">
        <f t="shared" si="2"/>
        <v>1048576</v>
      </c>
    </row>
    <row r="89" spans="1:9" x14ac:dyDescent="0.2">
      <c r="A89" s="22" t="str">
        <f>IF('Priradenie pracov. balíkov'!B89="","",CONCATENATE('Priradenie pracov. balíkov'!B89," / ",'Priradenie pracov. balíkov'!C89))</f>
        <v/>
      </c>
      <c r="B89" s="77" t="str">
        <f>IF('Pracovné balíky'!B89="","",'Pracovné balíky'!B89)</f>
        <v/>
      </c>
      <c r="C89" s="37" t="str">
        <f>IF(B89="","",'Základné údaje'!$D$8)</f>
        <v/>
      </c>
      <c r="D89" s="95" t="str">
        <f>IF(C89="","",IF(E89=Ciselniky!$A$18,Ciselniky!$A$3,IF(LEFT('Priradenie pracov. balíkov'!B89,2)="PV",Ciselniky!$A$5,IF(LEFT(B89,2)="EV",Ciselniky!$A$6,Ciselniky!$A$4))))</f>
        <v/>
      </c>
      <c r="E89" s="24" t="str">
        <f>IF(C89="","",VLOOKUP(C89,'Základné údaje'!$D$8:$G$12,4,FALSE))</f>
        <v/>
      </c>
      <c r="F89" s="23" t="str">
        <f>IF('Údaje o projekte'!$F$16="","",IF(C89="","",IF('Základné údaje'!$E$5=Ciselniky!$A$12,VLOOKUP('Priradenie pracov. balíkov'!E89,Ciselniky!$A$15:$I$18,(IF(D89=Ciselniky!$A$5,2,IF(D89=Ciselniky!$A$3,3,IF(D89=Ciselniky!$A$6,5,4)))),FALSE),VLOOKUP('Priradenie pracov. balíkov'!E89,Ciselniky!$A$15:$I$18,(IF(D89=Ciselniky!$A$5,6,IF(D89=Ciselniky!$A$3,7,IF('Priradenie pracov. balíkov'!D89=Ciselniky!$A$6,9,8)))),FALSE))))</f>
        <v/>
      </c>
      <c r="G89" s="23" t="str">
        <f>IF(C89="","",VLOOKUP(C89,'Základné údaje'!$D$8:$J$12,7,FALSE))</f>
        <v/>
      </c>
      <c r="H89" s="2" t="str">
        <f t="shared" si="3"/>
        <v/>
      </c>
      <c r="I89" s="2">
        <f t="shared" si="2"/>
        <v>1048576</v>
      </c>
    </row>
    <row r="90" spans="1:9" x14ac:dyDescent="0.2">
      <c r="A90" s="22" t="str">
        <f>IF('Priradenie pracov. balíkov'!B90="","",CONCATENATE('Priradenie pracov. balíkov'!B90," / ",'Priradenie pracov. balíkov'!C90))</f>
        <v/>
      </c>
      <c r="B90" s="77" t="str">
        <f>IF('Pracovné balíky'!B90="","",'Pracovné balíky'!B90)</f>
        <v/>
      </c>
      <c r="C90" s="37" t="str">
        <f>IF(B90="","",'Základné údaje'!$D$8)</f>
        <v/>
      </c>
      <c r="D90" s="95" t="str">
        <f>IF(C90="","",IF(E90=Ciselniky!$A$18,Ciselniky!$A$3,IF(LEFT('Priradenie pracov. balíkov'!B90,2)="PV",Ciselniky!$A$5,IF(LEFT(B90,2)="EV",Ciselniky!$A$6,Ciselniky!$A$4))))</f>
        <v/>
      </c>
      <c r="E90" s="24" t="str">
        <f>IF(C90="","",VLOOKUP(C90,'Základné údaje'!$D$8:$G$12,4,FALSE))</f>
        <v/>
      </c>
      <c r="F90" s="23" t="str">
        <f>IF('Údaje o projekte'!$F$16="","",IF(C90="","",IF('Základné údaje'!$E$5=Ciselniky!$A$12,VLOOKUP('Priradenie pracov. balíkov'!E90,Ciselniky!$A$15:$I$18,(IF(D90=Ciselniky!$A$5,2,IF(D90=Ciselniky!$A$3,3,IF(D90=Ciselniky!$A$6,5,4)))),FALSE),VLOOKUP('Priradenie pracov. balíkov'!E90,Ciselniky!$A$15:$I$18,(IF(D90=Ciselniky!$A$5,6,IF(D90=Ciselniky!$A$3,7,IF('Priradenie pracov. balíkov'!D90=Ciselniky!$A$6,9,8)))),FALSE))))</f>
        <v/>
      </c>
      <c r="G90" s="23" t="str">
        <f>IF(C90="","",VLOOKUP(C90,'Základné údaje'!$D$8:$J$12,7,FALSE))</f>
        <v/>
      </c>
      <c r="H90" s="2" t="str">
        <f t="shared" si="3"/>
        <v/>
      </c>
      <c r="I90" s="2">
        <f t="shared" si="2"/>
        <v>1048576</v>
      </c>
    </row>
    <row r="91" spans="1:9" x14ac:dyDescent="0.2">
      <c r="A91" s="22" t="str">
        <f>IF('Priradenie pracov. balíkov'!B91="","",CONCATENATE('Priradenie pracov. balíkov'!B91," / ",'Priradenie pracov. balíkov'!C91))</f>
        <v/>
      </c>
      <c r="B91" s="77" t="str">
        <f>IF('Pracovné balíky'!B91="","",'Pracovné balíky'!B91)</f>
        <v/>
      </c>
      <c r="C91" s="37" t="str">
        <f>IF(B91="","",'Základné údaje'!$D$8)</f>
        <v/>
      </c>
      <c r="D91" s="95" t="str">
        <f>IF(C91="","",IF(E91=Ciselniky!$A$18,Ciselniky!$A$3,IF(LEFT('Priradenie pracov. balíkov'!B91,2)="PV",Ciselniky!$A$5,IF(LEFT(B91,2)="EV",Ciselniky!$A$6,Ciselniky!$A$4))))</f>
        <v/>
      </c>
      <c r="E91" s="24" t="str">
        <f>IF(C91="","",VLOOKUP(C91,'Základné údaje'!$D$8:$G$12,4,FALSE))</f>
        <v/>
      </c>
      <c r="F91" s="23" t="str">
        <f>IF('Údaje o projekte'!$F$16="","",IF(C91="","",IF('Základné údaje'!$E$5=Ciselniky!$A$12,VLOOKUP('Priradenie pracov. balíkov'!E91,Ciselniky!$A$15:$I$18,(IF(D91=Ciselniky!$A$5,2,IF(D91=Ciselniky!$A$3,3,IF(D91=Ciselniky!$A$6,5,4)))),FALSE),VLOOKUP('Priradenie pracov. balíkov'!E91,Ciselniky!$A$15:$I$18,(IF(D91=Ciselniky!$A$5,6,IF(D91=Ciselniky!$A$3,7,IF('Priradenie pracov. balíkov'!D91=Ciselniky!$A$6,9,8)))),FALSE))))</f>
        <v/>
      </c>
      <c r="G91" s="23" t="str">
        <f>IF(C91="","",VLOOKUP(C91,'Základné údaje'!$D$8:$J$12,7,FALSE))</f>
        <v/>
      </c>
      <c r="H91" s="2" t="str">
        <f t="shared" si="3"/>
        <v/>
      </c>
      <c r="I91" s="2">
        <f t="shared" si="2"/>
        <v>1048576</v>
      </c>
    </row>
    <row r="92" spans="1:9" x14ac:dyDescent="0.2">
      <c r="A92" s="22" t="str">
        <f>IF('Priradenie pracov. balíkov'!B92="","",CONCATENATE('Priradenie pracov. balíkov'!B92," / ",'Priradenie pracov. balíkov'!C92))</f>
        <v/>
      </c>
      <c r="B92" s="77" t="str">
        <f>IF('Pracovné balíky'!B92="","",'Pracovné balíky'!B92)</f>
        <v/>
      </c>
      <c r="C92" s="37" t="str">
        <f>IF(B92="","",'Základné údaje'!$D$8)</f>
        <v/>
      </c>
      <c r="D92" s="95" t="str">
        <f>IF(C92="","",IF(E92=Ciselniky!$A$18,Ciselniky!$A$3,IF(LEFT('Priradenie pracov. balíkov'!B92,2)="PV",Ciselniky!$A$5,IF(LEFT(B92,2)="EV",Ciselniky!$A$6,Ciselniky!$A$4))))</f>
        <v/>
      </c>
      <c r="E92" s="24" t="str">
        <f>IF(C92="","",VLOOKUP(C92,'Základné údaje'!$D$8:$G$12,4,FALSE))</f>
        <v/>
      </c>
      <c r="F92" s="23" t="str">
        <f>IF('Údaje o projekte'!$F$16="","",IF(C92="","",IF('Základné údaje'!$E$5=Ciselniky!$A$12,VLOOKUP('Priradenie pracov. balíkov'!E92,Ciselniky!$A$15:$I$18,(IF(D92=Ciselniky!$A$5,2,IF(D92=Ciselniky!$A$3,3,IF(D92=Ciselniky!$A$6,5,4)))),FALSE),VLOOKUP('Priradenie pracov. balíkov'!E92,Ciselniky!$A$15:$I$18,(IF(D92=Ciselniky!$A$5,6,IF(D92=Ciselniky!$A$3,7,IF('Priradenie pracov. balíkov'!D92=Ciselniky!$A$6,9,8)))),FALSE))))</f>
        <v/>
      </c>
      <c r="G92" s="23" t="str">
        <f>IF(C92="","",VLOOKUP(C92,'Základné údaje'!$D$8:$J$12,7,FALSE))</f>
        <v/>
      </c>
      <c r="H92" s="2" t="str">
        <f t="shared" si="3"/>
        <v/>
      </c>
      <c r="I92" s="2">
        <f t="shared" si="2"/>
        <v>1048576</v>
      </c>
    </row>
    <row r="93" spans="1:9" x14ac:dyDescent="0.2">
      <c r="A93" s="22" t="str">
        <f>IF('Priradenie pracov. balíkov'!B93="","",CONCATENATE('Priradenie pracov. balíkov'!B93," / ",'Priradenie pracov. balíkov'!C93))</f>
        <v/>
      </c>
      <c r="B93" s="77" t="str">
        <f>IF('Pracovné balíky'!B93="","",'Pracovné balíky'!B93)</f>
        <v/>
      </c>
      <c r="C93" s="37" t="str">
        <f>IF(B93="","",'Základné údaje'!$D$8)</f>
        <v/>
      </c>
      <c r="D93" s="95" t="str">
        <f>IF(C93="","",IF(E93=Ciselniky!$A$18,Ciselniky!$A$3,IF(LEFT('Priradenie pracov. balíkov'!B93,2)="PV",Ciselniky!$A$5,IF(LEFT(B93,2)="EV",Ciselniky!$A$6,Ciselniky!$A$4))))</f>
        <v/>
      </c>
      <c r="E93" s="24" t="str">
        <f>IF(C93="","",VLOOKUP(C93,'Základné údaje'!$D$8:$G$12,4,FALSE))</f>
        <v/>
      </c>
      <c r="F93" s="23" t="str">
        <f>IF('Údaje o projekte'!$F$16="","",IF(C93="","",IF('Základné údaje'!$E$5=Ciselniky!$A$12,VLOOKUP('Priradenie pracov. balíkov'!E93,Ciselniky!$A$15:$I$18,(IF(D93=Ciselniky!$A$5,2,IF(D93=Ciselniky!$A$3,3,IF(D93=Ciselniky!$A$6,5,4)))),FALSE),VLOOKUP('Priradenie pracov. balíkov'!E93,Ciselniky!$A$15:$I$18,(IF(D93=Ciselniky!$A$5,6,IF(D93=Ciselniky!$A$3,7,IF('Priradenie pracov. balíkov'!D93=Ciselniky!$A$6,9,8)))),FALSE))))</f>
        <v/>
      </c>
      <c r="G93" s="23" t="str">
        <f>IF(C93="","",VLOOKUP(C93,'Základné údaje'!$D$8:$J$12,7,FALSE))</f>
        <v/>
      </c>
      <c r="H93" s="2" t="str">
        <f t="shared" si="3"/>
        <v/>
      </c>
      <c r="I93" s="2">
        <f t="shared" si="2"/>
        <v>1048576</v>
      </c>
    </row>
    <row r="94" spans="1:9" x14ac:dyDescent="0.2">
      <c r="A94" s="22" t="str">
        <f>IF('Priradenie pracov. balíkov'!B94="","",CONCATENATE('Priradenie pracov. balíkov'!B94," / ",'Priradenie pracov. balíkov'!C94))</f>
        <v/>
      </c>
      <c r="B94" s="77" t="str">
        <f>IF('Pracovné balíky'!B94="","",'Pracovné balíky'!B94)</f>
        <v/>
      </c>
      <c r="C94" s="37" t="str">
        <f>IF(B94="","",'Základné údaje'!$D$8)</f>
        <v/>
      </c>
      <c r="D94" s="95" t="str">
        <f>IF(C94="","",IF(E94=Ciselniky!$A$18,Ciselniky!$A$3,IF(LEFT('Priradenie pracov. balíkov'!B94,2)="PV",Ciselniky!$A$5,IF(LEFT(B94,2)="EV",Ciselniky!$A$6,Ciselniky!$A$4))))</f>
        <v/>
      </c>
      <c r="E94" s="24" t="str">
        <f>IF(C94="","",VLOOKUP(C94,'Základné údaje'!$D$8:$G$12,4,FALSE))</f>
        <v/>
      </c>
      <c r="F94" s="23" t="str">
        <f>IF('Údaje o projekte'!$F$16="","",IF(C94="","",IF('Základné údaje'!$E$5=Ciselniky!$A$12,VLOOKUP('Priradenie pracov. balíkov'!E94,Ciselniky!$A$15:$I$18,(IF(D94=Ciselniky!$A$5,2,IF(D94=Ciselniky!$A$3,3,IF(D94=Ciselniky!$A$6,5,4)))),FALSE),VLOOKUP('Priradenie pracov. balíkov'!E94,Ciselniky!$A$15:$I$18,(IF(D94=Ciselniky!$A$5,6,IF(D94=Ciselniky!$A$3,7,IF('Priradenie pracov. balíkov'!D94=Ciselniky!$A$6,9,8)))),FALSE))))</f>
        <v/>
      </c>
      <c r="G94" s="23" t="str">
        <f>IF(C94="","",VLOOKUP(C94,'Základné údaje'!$D$8:$J$12,7,FALSE))</f>
        <v/>
      </c>
      <c r="H94" s="2" t="str">
        <f t="shared" si="3"/>
        <v/>
      </c>
      <c r="I94" s="2">
        <f t="shared" si="2"/>
        <v>1048576</v>
      </c>
    </row>
    <row r="95" spans="1:9" x14ac:dyDescent="0.2">
      <c r="A95" s="22" t="str">
        <f>IF('Priradenie pracov. balíkov'!B95="","",CONCATENATE('Priradenie pracov. balíkov'!B95," / ",'Priradenie pracov. balíkov'!C95))</f>
        <v/>
      </c>
      <c r="B95" s="77" t="str">
        <f>IF('Pracovné balíky'!B95="","",'Pracovné balíky'!B95)</f>
        <v/>
      </c>
      <c r="C95" s="37" t="str">
        <f>IF(B95="","",'Základné údaje'!$D$8)</f>
        <v/>
      </c>
      <c r="D95" s="95" t="str">
        <f>IF(C95="","",IF(E95=Ciselniky!$A$18,Ciselniky!$A$3,IF(LEFT('Priradenie pracov. balíkov'!B95,2)="PV",Ciselniky!$A$5,IF(LEFT(B95,2)="EV",Ciselniky!$A$6,Ciselniky!$A$4))))</f>
        <v/>
      </c>
      <c r="E95" s="24" t="str">
        <f>IF(C95="","",VLOOKUP(C95,'Základné údaje'!$D$8:$G$12,4,FALSE))</f>
        <v/>
      </c>
      <c r="F95" s="23" t="str">
        <f>IF('Údaje o projekte'!$F$16="","",IF(C95="","",IF('Základné údaje'!$E$5=Ciselniky!$A$12,VLOOKUP('Priradenie pracov. balíkov'!E95,Ciselniky!$A$15:$I$18,(IF(D95=Ciselniky!$A$5,2,IF(D95=Ciselniky!$A$3,3,IF(D95=Ciselniky!$A$6,5,4)))),FALSE),VLOOKUP('Priradenie pracov. balíkov'!E95,Ciselniky!$A$15:$I$18,(IF(D95=Ciselniky!$A$5,6,IF(D95=Ciselniky!$A$3,7,IF('Priradenie pracov. balíkov'!D95=Ciselniky!$A$6,9,8)))),FALSE))))</f>
        <v/>
      </c>
      <c r="G95" s="23" t="str">
        <f>IF(C95="","",VLOOKUP(C95,'Základné údaje'!$D$8:$J$12,7,FALSE))</f>
        <v/>
      </c>
      <c r="H95" s="2" t="str">
        <f t="shared" si="3"/>
        <v/>
      </c>
      <c r="I95" s="2">
        <f t="shared" si="2"/>
        <v>1048576</v>
      </c>
    </row>
    <row r="96" spans="1:9" x14ac:dyDescent="0.2">
      <c r="A96" s="22" t="str">
        <f>IF('Priradenie pracov. balíkov'!B96="","",CONCATENATE('Priradenie pracov. balíkov'!B96," / ",'Priradenie pracov. balíkov'!C96))</f>
        <v/>
      </c>
      <c r="B96" s="77" t="str">
        <f>IF('Pracovné balíky'!B96="","",'Pracovné balíky'!B96)</f>
        <v/>
      </c>
      <c r="C96" s="37" t="str">
        <f>IF(B96="","",'Základné údaje'!$D$8)</f>
        <v/>
      </c>
      <c r="D96" s="95" t="str">
        <f>IF(C96="","",IF(E96=Ciselniky!$A$18,Ciselniky!$A$3,IF(LEFT('Priradenie pracov. balíkov'!B96,2)="PV",Ciselniky!$A$5,IF(LEFT(B96,2)="EV",Ciselniky!$A$6,Ciselniky!$A$4))))</f>
        <v/>
      </c>
      <c r="E96" s="24" t="str">
        <f>IF(C96="","",VLOOKUP(C96,'Základné údaje'!$D$8:$G$12,4,FALSE))</f>
        <v/>
      </c>
      <c r="F96" s="23" t="str">
        <f>IF('Údaje o projekte'!$F$16="","",IF(C96="","",IF('Základné údaje'!$E$5=Ciselniky!$A$12,VLOOKUP('Priradenie pracov. balíkov'!E96,Ciselniky!$A$15:$I$18,(IF(D96=Ciselniky!$A$5,2,IF(D96=Ciselniky!$A$3,3,IF(D96=Ciselniky!$A$6,5,4)))),FALSE),VLOOKUP('Priradenie pracov. balíkov'!E96,Ciselniky!$A$15:$I$18,(IF(D96=Ciselniky!$A$5,6,IF(D96=Ciselniky!$A$3,7,IF('Priradenie pracov. balíkov'!D96=Ciselniky!$A$6,9,8)))),FALSE))))</f>
        <v/>
      </c>
      <c r="G96" s="23" t="str">
        <f>IF(C96="","",VLOOKUP(C96,'Základné údaje'!$D$8:$J$12,7,FALSE))</f>
        <v/>
      </c>
      <c r="H96" s="2" t="str">
        <f t="shared" si="3"/>
        <v/>
      </c>
      <c r="I96" s="2">
        <f t="shared" si="2"/>
        <v>1048576</v>
      </c>
    </row>
    <row r="97" spans="1:9" x14ac:dyDescent="0.2">
      <c r="A97" s="22" t="str">
        <f>IF('Priradenie pracov. balíkov'!B97="","",CONCATENATE('Priradenie pracov. balíkov'!B97," / ",'Priradenie pracov. balíkov'!C97))</f>
        <v/>
      </c>
      <c r="B97" s="77" t="str">
        <f>IF('Pracovné balíky'!B97="","",'Pracovné balíky'!B97)</f>
        <v/>
      </c>
      <c r="C97" s="37" t="str">
        <f>IF(B97="","",'Základné údaje'!$D$8)</f>
        <v/>
      </c>
      <c r="D97" s="95" t="str">
        <f>IF(C97="","",IF(E97=Ciselniky!$A$18,Ciselniky!$A$3,IF(LEFT('Priradenie pracov. balíkov'!B97,2)="PV",Ciselniky!$A$5,IF(LEFT(B97,2)="EV",Ciselniky!$A$6,Ciselniky!$A$4))))</f>
        <v/>
      </c>
      <c r="E97" s="24" t="str">
        <f>IF(C97="","",VLOOKUP(C97,'Základné údaje'!$D$8:$G$12,4,FALSE))</f>
        <v/>
      </c>
      <c r="F97" s="23" t="str">
        <f>IF('Údaje o projekte'!$F$16="","",IF(C97="","",IF('Základné údaje'!$E$5=Ciselniky!$A$12,VLOOKUP('Priradenie pracov. balíkov'!E97,Ciselniky!$A$15:$I$18,(IF(D97=Ciselniky!$A$5,2,IF(D97=Ciselniky!$A$3,3,IF(D97=Ciselniky!$A$6,5,4)))),FALSE),VLOOKUP('Priradenie pracov. balíkov'!E97,Ciselniky!$A$15:$I$18,(IF(D97=Ciselniky!$A$5,6,IF(D97=Ciselniky!$A$3,7,IF('Priradenie pracov. balíkov'!D97=Ciselniky!$A$6,9,8)))),FALSE))))</f>
        <v/>
      </c>
      <c r="G97" s="23" t="str">
        <f>IF(C97="","",VLOOKUP(C97,'Základné údaje'!$D$8:$J$12,7,FALSE))</f>
        <v/>
      </c>
      <c r="H97" s="2" t="str">
        <f t="shared" si="3"/>
        <v/>
      </c>
      <c r="I97" s="2">
        <f t="shared" si="2"/>
        <v>1048576</v>
      </c>
    </row>
    <row r="98" spans="1:9" x14ac:dyDescent="0.2">
      <c r="A98" s="22" t="str">
        <f>IF('Priradenie pracov. balíkov'!B98="","",CONCATENATE('Priradenie pracov. balíkov'!B98," / ",'Priradenie pracov. balíkov'!C98))</f>
        <v/>
      </c>
      <c r="B98" s="77" t="str">
        <f>IF('Pracovné balíky'!B98="","",'Pracovné balíky'!B98)</f>
        <v/>
      </c>
      <c r="C98" s="37" t="str">
        <f>IF(B98="","",'Základné údaje'!$D$8)</f>
        <v/>
      </c>
      <c r="D98" s="95" t="str">
        <f>IF(C98="","",IF(E98=Ciselniky!$A$18,Ciselniky!$A$3,IF(LEFT('Priradenie pracov. balíkov'!B98,2)="PV",Ciselniky!$A$5,IF(LEFT(B98,2)="EV",Ciselniky!$A$6,Ciselniky!$A$4))))</f>
        <v/>
      </c>
      <c r="E98" s="24" t="str">
        <f>IF(C98="","",VLOOKUP(C98,'Základné údaje'!$D$8:$G$12,4,FALSE))</f>
        <v/>
      </c>
      <c r="F98" s="23" t="str">
        <f>IF('Údaje o projekte'!$F$16="","",IF(C98="","",IF('Základné údaje'!$E$5=Ciselniky!$A$12,VLOOKUP('Priradenie pracov. balíkov'!E98,Ciselniky!$A$15:$I$18,(IF(D98=Ciselniky!$A$5,2,IF(D98=Ciselniky!$A$3,3,IF(D98=Ciselniky!$A$6,5,4)))),FALSE),VLOOKUP('Priradenie pracov. balíkov'!E98,Ciselniky!$A$15:$I$18,(IF(D98=Ciselniky!$A$5,6,IF(D98=Ciselniky!$A$3,7,IF('Priradenie pracov. balíkov'!D98=Ciselniky!$A$6,9,8)))),FALSE))))</f>
        <v/>
      </c>
      <c r="G98" s="23" t="str">
        <f>IF(C98="","",VLOOKUP(C98,'Základné údaje'!$D$8:$J$12,7,FALSE))</f>
        <v/>
      </c>
      <c r="H98" s="2" t="str">
        <f t="shared" si="3"/>
        <v/>
      </c>
      <c r="I98" s="2">
        <f t="shared" ref="I98:I103" si="4">COUNTIFS(H:H,H98)</f>
        <v>1048576</v>
      </c>
    </row>
    <row r="99" spans="1:9" x14ac:dyDescent="0.2">
      <c r="A99" s="22" t="str">
        <f>IF('Priradenie pracov. balíkov'!B99="","",CONCATENATE('Priradenie pracov. balíkov'!B99," / ",'Priradenie pracov. balíkov'!C99))</f>
        <v/>
      </c>
      <c r="B99" s="77" t="str">
        <f>IF('Pracovné balíky'!B99="","",'Pracovné balíky'!B99)</f>
        <v/>
      </c>
      <c r="C99" s="37" t="str">
        <f>IF(B99="","",'Základné údaje'!$D$8)</f>
        <v/>
      </c>
      <c r="D99" s="95" t="str">
        <f>IF(C99="","",IF(E99=Ciselniky!$A$18,Ciselniky!$A$3,IF(LEFT('Priradenie pracov. balíkov'!B99,2)="PV",Ciselniky!$A$5,IF(LEFT(B99,2)="EV",Ciselniky!$A$6,Ciselniky!$A$4))))</f>
        <v/>
      </c>
      <c r="E99" s="24" t="str">
        <f>IF(C99="","",VLOOKUP(C99,'Základné údaje'!$D$8:$G$12,4,FALSE))</f>
        <v/>
      </c>
      <c r="F99" s="23" t="str">
        <f>IF('Údaje o projekte'!$F$16="","",IF(C99="","",IF('Základné údaje'!$E$5=Ciselniky!$A$12,VLOOKUP('Priradenie pracov. balíkov'!E99,Ciselniky!$A$15:$I$18,(IF(D99=Ciselniky!$A$5,2,IF(D99=Ciselniky!$A$3,3,IF(D99=Ciselniky!$A$6,5,4)))),FALSE),VLOOKUP('Priradenie pracov. balíkov'!E99,Ciselniky!$A$15:$I$18,(IF(D99=Ciselniky!$A$5,6,IF(D99=Ciselniky!$A$3,7,IF('Priradenie pracov. balíkov'!D99=Ciselniky!$A$6,9,8)))),FALSE))))</f>
        <v/>
      </c>
      <c r="G99" s="23" t="str">
        <f>IF(C99="","",VLOOKUP(C99,'Základné údaje'!$D$8:$J$12,7,FALSE))</f>
        <v/>
      </c>
      <c r="H99" s="2" t="str">
        <f t="shared" si="3"/>
        <v/>
      </c>
      <c r="I99" s="2">
        <f t="shared" si="4"/>
        <v>1048576</v>
      </c>
    </row>
    <row r="100" spans="1:9" x14ac:dyDescent="0.2">
      <c r="A100" s="22" t="str">
        <f>IF('Priradenie pracov. balíkov'!B100="","",CONCATENATE('Priradenie pracov. balíkov'!B100," / ",'Priradenie pracov. balíkov'!C100))</f>
        <v/>
      </c>
      <c r="B100" s="77" t="str">
        <f>IF('Pracovné balíky'!B100="","",'Pracovné balíky'!B100)</f>
        <v/>
      </c>
      <c r="C100" s="37" t="str">
        <f>IF(B100="","",'Základné údaje'!$D$8)</f>
        <v/>
      </c>
      <c r="D100" s="95" t="str">
        <f>IF(C100="","",IF(E100=Ciselniky!$A$18,Ciselniky!$A$3,IF(LEFT('Priradenie pracov. balíkov'!B100,2)="PV",Ciselniky!$A$5,IF(LEFT(B100,2)="EV",Ciselniky!$A$6,Ciselniky!$A$4))))</f>
        <v/>
      </c>
      <c r="E100" s="24" t="str">
        <f>IF(C100="","",VLOOKUP(C100,'Základné údaje'!$D$8:$G$12,4,FALSE))</f>
        <v/>
      </c>
      <c r="F100" s="23" t="str">
        <f>IF('Údaje o projekte'!$F$16="","",IF(C100="","",IF('Základné údaje'!$E$5=Ciselniky!$A$12,VLOOKUP('Priradenie pracov. balíkov'!E100,Ciselniky!$A$15:$I$18,(IF(D100=Ciselniky!$A$5,2,IF(D100=Ciselniky!$A$3,3,IF(D100=Ciselniky!$A$6,5,4)))),FALSE),VLOOKUP('Priradenie pracov. balíkov'!E100,Ciselniky!$A$15:$I$18,(IF(D100=Ciselniky!$A$5,6,IF(D100=Ciselniky!$A$3,7,IF('Priradenie pracov. balíkov'!D100=Ciselniky!$A$6,9,8)))),FALSE))))</f>
        <v/>
      </c>
      <c r="G100" s="23" t="str">
        <f>IF(C100="","",VLOOKUP(C100,'Základné údaje'!$D$8:$J$12,7,FALSE))</f>
        <v/>
      </c>
      <c r="H100" s="2" t="str">
        <f t="shared" si="3"/>
        <v/>
      </c>
      <c r="I100" s="2">
        <f t="shared" si="4"/>
        <v>1048576</v>
      </c>
    </row>
    <row r="101" spans="1:9" x14ac:dyDescent="0.2">
      <c r="A101" s="22" t="str">
        <f>IF('Priradenie pracov. balíkov'!B101="","",CONCATENATE('Priradenie pracov. balíkov'!B101," / ",'Priradenie pracov. balíkov'!C101))</f>
        <v/>
      </c>
      <c r="B101" s="77" t="str">
        <f>IF('Pracovné balíky'!B101="","",'Pracovné balíky'!B101)</f>
        <v/>
      </c>
      <c r="C101" s="37" t="str">
        <f>IF(B101="","",'Základné údaje'!$D$8)</f>
        <v/>
      </c>
      <c r="D101" s="95" t="str">
        <f>IF(C101="","",IF(E101=Ciselniky!$A$18,Ciselniky!$A$3,IF(LEFT('Priradenie pracov. balíkov'!B101,2)="PV",Ciselniky!$A$5,IF(LEFT(B101,2)="EV",Ciselniky!$A$6,Ciselniky!$A$4))))</f>
        <v/>
      </c>
      <c r="E101" s="24" t="str">
        <f>IF(C101="","",VLOOKUP(C101,'Základné údaje'!$D$8:$G$12,4,FALSE))</f>
        <v/>
      </c>
      <c r="F101" s="23" t="str">
        <f>IF('Údaje o projekte'!$F$16="","",IF(C101="","",IF('Základné údaje'!$E$5=Ciselniky!$A$12,VLOOKUP('Priradenie pracov. balíkov'!E101,Ciselniky!$A$15:$I$18,(IF(D101=Ciselniky!$A$5,2,IF(D101=Ciselniky!$A$3,3,IF(D101=Ciselniky!$A$6,5,4)))),FALSE),VLOOKUP('Priradenie pracov. balíkov'!E101,Ciselniky!$A$15:$I$18,(IF(D101=Ciselniky!$A$5,6,IF(D101=Ciselniky!$A$3,7,IF('Priradenie pracov. balíkov'!D101=Ciselniky!$A$6,9,8)))),FALSE))))</f>
        <v/>
      </c>
      <c r="G101" s="23" t="str">
        <f>IF(C101="","",VLOOKUP(C101,'Základné údaje'!$D$8:$J$12,7,FALSE))</f>
        <v/>
      </c>
      <c r="H101" s="2" t="str">
        <f t="shared" si="3"/>
        <v/>
      </c>
      <c r="I101" s="2">
        <f t="shared" si="4"/>
        <v>1048576</v>
      </c>
    </row>
    <row r="102" spans="1:9" x14ac:dyDescent="0.2">
      <c r="A102" s="22" t="str">
        <f>IF('Priradenie pracov. balíkov'!B102="","",CONCATENATE('Priradenie pracov. balíkov'!B102," / ",'Priradenie pracov. balíkov'!C102))</f>
        <v/>
      </c>
      <c r="B102" s="77" t="str">
        <f>IF('Pracovné balíky'!B102="","",'Pracovné balíky'!B102)</f>
        <v/>
      </c>
      <c r="C102" s="37" t="str">
        <f>IF(B102="","",'Základné údaje'!$D$8)</f>
        <v/>
      </c>
      <c r="D102" s="95" t="str">
        <f>IF(C102="","",IF(E102=Ciselniky!$A$18,Ciselniky!$A$3,IF(LEFT('Priradenie pracov. balíkov'!B102,2)="PV",Ciselniky!$A$5,IF(LEFT(B102,2)="EV",Ciselniky!$A$6,Ciselniky!$A$4))))</f>
        <v/>
      </c>
      <c r="E102" s="24" t="str">
        <f>IF(C102="","",VLOOKUP(C102,'Základné údaje'!$D$8:$G$12,4,FALSE))</f>
        <v/>
      </c>
      <c r="F102" s="23" t="str">
        <f>IF('Údaje o projekte'!$F$16="","",IF(C102="","",IF('Základné údaje'!$E$5=Ciselniky!$A$12,VLOOKUP('Priradenie pracov. balíkov'!E102,Ciselniky!$A$15:$I$18,(IF(D102=Ciselniky!$A$5,2,IF(D102=Ciselniky!$A$3,3,IF(D102=Ciselniky!$A$6,5,4)))),FALSE),VLOOKUP('Priradenie pracov. balíkov'!E102,Ciselniky!$A$15:$I$18,(IF(D102=Ciselniky!$A$5,6,IF(D102=Ciselniky!$A$3,7,IF('Priradenie pracov. balíkov'!D102=Ciselniky!$A$6,9,8)))),FALSE))))</f>
        <v/>
      </c>
      <c r="G102" s="23" t="str">
        <f>IF(C102="","",VLOOKUP(C102,'Základné údaje'!$D$8:$J$12,7,FALSE))</f>
        <v/>
      </c>
      <c r="H102" s="2" t="str">
        <f t="shared" si="3"/>
        <v/>
      </c>
      <c r="I102" s="2">
        <f t="shared" si="4"/>
        <v>1048576</v>
      </c>
    </row>
    <row r="103" spans="1:9" x14ac:dyDescent="0.2">
      <c r="A103" s="22" t="str">
        <f>IF('Priradenie pracov. balíkov'!B103="","",CONCATENATE('Priradenie pracov. balíkov'!B103," / ",'Priradenie pracov. balíkov'!C103))</f>
        <v/>
      </c>
      <c r="B103" s="77" t="str">
        <f>IF('Pracovné balíky'!B103="","",'Pracovné balíky'!B103)</f>
        <v/>
      </c>
      <c r="C103" s="37" t="str">
        <f>IF(B103="","",'Základné údaje'!$D$8)</f>
        <v/>
      </c>
      <c r="D103" s="95" t="str">
        <f>IF(C103="","",IF(E103=Ciselniky!$A$18,Ciselniky!$A$3,IF(LEFT('Priradenie pracov. balíkov'!B103,2)="PV",Ciselniky!$A$5,IF(LEFT(B103,2)="EV",Ciselniky!$A$6,Ciselniky!$A$4))))</f>
        <v/>
      </c>
      <c r="E103" s="24" t="str">
        <f>IF(C103="","",VLOOKUP(C103,'Základné údaje'!$D$8:$G$12,4,FALSE))</f>
        <v/>
      </c>
      <c r="F103" s="23" t="str">
        <f>IF('Údaje o projekte'!$F$16="","",IF(C103="","",IF('Základné údaje'!$E$5=Ciselniky!$A$12,VLOOKUP('Priradenie pracov. balíkov'!E103,Ciselniky!$A$15:$I$18,(IF(D103=Ciselniky!$A$5,2,IF(D103=Ciselniky!$A$3,3,IF(D103=Ciselniky!$A$6,5,4)))),FALSE),VLOOKUP('Priradenie pracov. balíkov'!E103,Ciselniky!$A$15:$I$18,(IF(D103=Ciselniky!$A$5,6,IF(D103=Ciselniky!$A$3,7,IF('Priradenie pracov. balíkov'!D103=Ciselniky!$A$6,9,8)))),FALSE))))</f>
        <v/>
      </c>
      <c r="G103" s="23" t="str">
        <f>IF(C103="","",VLOOKUP(C103,'Základné údaje'!$D$8:$J$12,7,FALSE))</f>
        <v/>
      </c>
      <c r="H103" s="2" t="str">
        <f t="shared" si="3"/>
        <v/>
      </c>
      <c r="I103" s="2">
        <f t="shared" si="4"/>
        <v>1048576</v>
      </c>
    </row>
  </sheetData>
  <sheetProtection formatCells="0" selectLockedCells="1"/>
  <dataConsolidate/>
  <mergeCells count="1">
    <mergeCell ref="B1:G1"/>
  </mergeCells>
  <conditionalFormatting sqref="C4:D103">
    <cfRule type="expression" dxfId="55" priority="1">
      <formula>$I4=2</formula>
    </cfRule>
  </conditionalFormatting>
  <conditionalFormatting sqref="H1:H1048576">
    <cfRule type="duplicateValues" dxfId="54" priority="2"/>
  </conditionalFormatting>
  <dataValidations count="1">
    <dataValidation type="decimal" allowBlank="1" showInputMessage="1" showErrorMessage="1" error="Výška paušálnej sadzby nesmie presiahnuť 40%." sqref="G3:G103" xr:uid="{00000000-0002-0000-0400-000000000000}">
      <formula1>0</formula1>
      <formula2>0.4</formula2>
    </dataValidation>
  </dataValidations>
  <pageMargins left="0.7" right="0.7" top="0.75" bottom="0.75" header="0.3" footer="0.3"/>
  <pageSetup paperSize="9" scale="66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1000000}">
          <x14:formula1>
            <xm:f>'Základné údaje'!$D$8:$D$10</xm:f>
          </x14:formula1>
          <xm:sqref>C3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árok5">
    <tabColor rgb="FF00B0F0"/>
    <pageSetUpPr fitToPage="1"/>
  </sheetPr>
  <dimension ref="A1:P2002"/>
  <sheetViews>
    <sheetView zoomScale="130" zoomScaleNormal="130" workbookViewId="0">
      <pane ySplit="2" topLeftCell="A3" activePane="bottomLeft" state="frozen"/>
      <selection pane="bottomLeft" activeCell="H3" sqref="H3"/>
    </sheetView>
  </sheetViews>
  <sheetFormatPr defaultColWidth="9.28515625" defaultRowHeight="12.75" x14ac:dyDescent="0.2"/>
  <cols>
    <col min="1" max="1" width="9.28515625" style="12"/>
    <col min="2" max="2" width="26" style="140" customWidth="1"/>
    <col min="3" max="3" width="18" style="12" customWidth="1"/>
    <col min="4" max="4" width="14.42578125" style="141" customWidth="1"/>
    <col min="5" max="5" width="32.42578125" style="140" customWidth="1"/>
    <col min="6" max="6" width="15.42578125" style="142" customWidth="1"/>
    <col min="7" max="7" width="16.140625" style="143" customWidth="1"/>
    <col min="8" max="8" width="16.140625" style="144" customWidth="1"/>
    <col min="9" max="10" width="22.42578125" style="12" customWidth="1"/>
    <col min="11" max="11" width="22.42578125" style="12" hidden="1" customWidth="1"/>
    <col min="12" max="12" width="15" style="12" hidden="1" customWidth="1"/>
    <col min="13" max="13" width="15.28515625" style="12" hidden="1" customWidth="1"/>
    <col min="14" max="15" width="9.28515625" style="12" hidden="1" customWidth="1"/>
    <col min="16" max="16384" width="9.28515625" style="12"/>
  </cols>
  <sheetData>
    <row r="1" spans="1:16" ht="13.5" thickBot="1" x14ac:dyDescent="0.25">
      <c r="A1" s="456" t="s">
        <v>194</v>
      </c>
      <c r="B1" s="456"/>
      <c r="C1" s="456"/>
      <c r="D1" s="456"/>
      <c r="E1" s="456"/>
      <c r="F1" s="456"/>
      <c r="G1" s="456"/>
      <c r="H1" s="456"/>
      <c r="I1" s="456"/>
      <c r="J1" s="456"/>
      <c r="K1" s="1"/>
      <c r="L1" s="1"/>
      <c r="M1" s="1"/>
      <c r="N1" s="1"/>
      <c r="O1" s="1"/>
    </row>
    <row r="2" spans="1:16" ht="38.25" x14ac:dyDescent="0.2">
      <c r="A2" s="82" t="s">
        <v>186</v>
      </c>
      <c r="B2" s="79" t="s">
        <v>67</v>
      </c>
      <c r="C2" s="79" t="s">
        <v>195</v>
      </c>
      <c r="D2" s="79" t="s">
        <v>196</v>
      </c>
      <c r="E2" s="79" t="s">
        <v>69</v>
      </c>
      <c r="F2" s="79" t="s">
        <v>197</v>
      </c>
      <c r="G2" s="98" t="s">
        <v>71</v>
      </c>
      <c r="H2" s="79" t="s">
        <v>73</v>
      </c>
      <c r="I2" s="79" t="s">
        <v>198</v>
      </c>
      <c r="J2" s="79" t="s">
        <v>199</v>
      </c>
      <c r="K2" s="79" t="s">
        <v>200</v>
      </c>
      <c r="L2" s="79" t="s">
        <v>201</v>
      </c>
      <c r="M2" s="78" t="s">
        <v>202</v>
      </c>
      <c r="N2" s="2"/>
      <c r="O2" s="1"/>
    </row>
    <row r="3" spans="1:16" x14ac:dyDescent="0.2">
      <c r="A3" s="26">
        <f>IF(A2&lt;&gt;"",ROW()-2,"")</f>
        <v>1</v>
      </c>
      <c r="B3" s="40"/>
      <c r="C3" s="28" t="str">
        <f>IF(B3="","",VLOOKUP(B3,'Priradenie pracov. balíkov'!B:E,3,FALSE))</f>
        <v/>
      </c>
      <c r="D3" s="29" t="str">
        <f>IF(B3="","",CONCATENATE(VLOOKUP(B3,Ciselniky!$A$38:$B$71,2,FALSE),"P",'Osobné výdavky (OV)'!A3))</f>
        <v/>
      </c>
      <c r="E3" s="41"/>
      <c r="F3" s="25" t="str">
        <f>IF(B3="","",3684)</f>
        <v/>
      </c>
      <c r="G3" s="99"/>
      <c r="H3" s="97"/>
      <c r="I3" s="25" t="str">
        <f>IF(B3="","",F3*(G3*H3))</f>
        <v/>
      </c>
      <c r="J3" s="25" t="str">
        <f>IF(B3="","",I3*VLOOKUP(B3,'Priradenie pracov. balíkov'!B:F,5,FALSE))</f>
        <v/>
      </c>
      <c r="K3" s="25" t="str">
        <f>IF(B3="","",I3*VLOOKUP(B3,'Priradenie pracov. balíkov'!B:G,6,FALSE))</f>
        <v/>
      </c>
      <c r="L3" s="25" t="str">
        <f>IF(B3="","",K3*VLOOKUP(B3,'Priradenie pracov. balíkov'!B:F,5,FALSE))</f>
        <v/>
      </c>
      <c r="M3" s="2"/>
      <c r="N3" s="2" t="str">
        <f>TRIM(LEFT(B3,4))</f>
        <v/>
      </c>
      <c r="O3" s="1" t="str">
        <f>C3</f>
        <v/>
      </c>
      <c r="P3" s="138"/>
    </row>
    <row r="4" spans="1:16" x14ac:dyDescent="0.2">
      <c r="A4" s="26" t="str">
        <f>IF(B3&lt;&gt;"",ROW()-2,"")</f>
        <v/>
      </c>
      <c r="B4" s="40"/>
      <c r="C4" s="28" t="str">
        <f>IF(B4="","",VLOOKUP(B4,'Priradenie pracov. balíkov'!B:E,3,FALSE))</f>
        <v/>
      </c>
      <c r="D4" s="29" t="str">
        <f>IF(B4="","",CONCATENATE(VLOOKUP(B4,Ciselniky!$A$38:$B$71,2,FALSE),"P",'Osobné výdavky (OV)'!A4))</f>
        <v/>
      </c>
      <c r="E4" s="41"/>
      <c r="F4" s="25" t="str">
        <f>IF(B4="","",3684)</f>
        <v/>
      </c>
      <c r="G4" s="99"/>
      <c r="H4" s="97"/>
      <c r="I4" s="25" t="str">
        <f>IF(B4="","",F4*(G4*H4))</f>
        <v/>
      </c>
      <c r="J4" s="25" t="str">
        <f>IF(B4="","",I4*VLOOKUP(B4,'Priradenie pracov. balíkov'!B:F,5,FALSE))</f>
        <v/>
      </c>
      <c r="K4" s="25" t="str">
        <f>IF(B4="","",I4*VLOOKUP(B4,'Priradenie pracov. balíkov'!B:G,6,FALSE))</f>
        <v/>
      </c>
      <c r="L4" s="25" t="str">
        <f>IF(B4="","",K4*VLOOKUP(B4,'Priradenie pracov. balíkov'!B:F,5,FALSE))</f>
        <v/>
      </c>
      <c r="M4" s="2"/>
      <c r="N4" s="2" t="str">
        <f t="shared" ref="N4:N67" si="0">TRIM(LEFT(B4,4))</f>
        <v/>
      </c>
      <c r="O4" s="1" t="str">
        <f t="shared" ref="O4:O67" si="1">C4</f>
        <v/>
      </c>
    </row>
    <row r="5" spans="1:16" x14ac:dyDescent="0.2">
      <c r="A5" s="26" t="str">
        <f t="shared" ref="A5:A68" si="2">IF(B4&lt;&gt;"",ROW()-2,"")</f>
        <v/>
      </c>
      <c r="B5" s="40"/>
      <c r="C5" s="28" t="str">
        <f>IF(B5="","",VLOOKUP(B5,'Priradenie pracov. balíkov'!B:E,3,FALSE))</f>
        <v/>
      </c>
      <c r="D5" s="29" t="str">
        <f>IF(B5="","",CONCATENATE(VLOOKUP(B5,Ciselniky!$A$38:$B$71,2,FALSE),"P",'Osobné výdavky (OV)'!A5))</f>
        <v/>
      </c>
      <c r="E5" s="41"/>
      <c r="F5" s="25" t="str">
        <f t="shared" ref="F5:F68" si="3">IF(B5="","",3684)</f>
        <v/>
      </c>
      <c r="G5" s="99"/>
      <c r="H5" s="97"/>
      <c r="I5" s="25" t="str">
        <f t="shared" ref="I5:I68" si="4">IF(B5="","",F5*(G5*H5))</f>
        <v/>
      </c>
      <c r="J5" s="25" t="str">
        <f>IF(B5="","",I5*VLOOKUP(B5,'Priradenie pracov. balíkov'!B:F,5,FALSE))</f>
        <v/>
      </c>
      <c r="K5" s="25" t="str">
        <f>IF(B5="","",I5*VLOOKUP(B5,'Priradenie pracov. balíkov'!B:G,6,FALSE))</f>
        <v/>
      </c>
      <c r="L5" s="25" t="str">
        <f>IF(B5="","",K5*VLOOKUP(B5,'Priradenie pracov. balíkov'!B:F,5,FALSE))</f>
        <v/>
      </c>
      <c r="M5" s="2"/>
      <c r="N5" s="2" t="str">
        <f t="shared" si="0"/>
        <v/>
      </c>
      <c r="O5" s="1" t="str">
        <f t="shared" si="1"/>
        <v/>
      </c>
    </row>
    <row r="6" spans="1:16" x14ac:dyDescent="0.2">
      <c r="A6" s="26" t="str">
        <f t="shared" si="2"/>
        <v/>
      </c>
      <c r="B6" s="40"/>
      <c r="C6" s="28" t="str">
        <f>IF(B6="","",VLOOKUP(B6,'Priradenie pracov. balíkov'!B:E,3,FALSE))</f>
        <v/>
      </c>
      <c r="D6" s="29" t="str">
        <f>IF(B6="","",CONCATENATE(VLOOKUP(B6,Ciselniky!$A$38:$B$71,2,FALSE),"P",'Osobné výdavky (OV)'!A6))</f>
        <v/>
      </c>
      <c r="E6" s="41"/>
      <c r="F6" s="25" t="str">
        <f t="shared" si="3"/>
        <v/>
      </c>
      <c r="G6" s="99"/>
      <c r="H6" s="97"/>
      <c r="I6" s="25" t="str">
        <f t="shared" si="4"/>
        <v/>
      </c>
      <c r="J6" s="25" t="str">
        <f>IF(B6="","",I6*VLOOKUP(B6,'Priradenie pracov. balíkov'!B:F,5,FALSE))</f>
        <v/>
      </c>
      <c r="K6" s="25" t="str">
        <f>IF(B6="","",I6*VLOOKUP(B6,'Priradenie pracov. balíkov'!B:G,6,FALSE))</f>
        <v/>
      </c>
      <c r="L6" s="25" t="str">
        <f>IF(B6="","",K6*VLOOKUP(B6,'Priradenie pracov. balíkov'!B:F,5,FALSE))</f>
        <v/>
      </c>
      <c r="M6" s="2"/>
      <c r="N6" s="2" t="str">
        <f t="shared" si="0"/>
        <v/>
      </c>
      <c r="O6" s="1" t="str">
        <f t="shared" si="1"/>
        <v/>
      </c>
    </row>
    <row r="7" spans="1:16" x14ac:dyDescent="0.2">
      <c r="A7" s="26" t="str">
        <f t="shared" si="2"/>
        <v/>
      </c>
      <c r="B7" s="40" t="s">
        <v>203</v>
      </c>
      <c r="C7" s="28" t="str">
        <f>IF(B7="","",VLOOKUP(B7,'Priradenie pracov. balíkov'!B:E,3,FALSE))</f>
        <v/>
      </c>
      <c r="D7" s="29" t="str">
        <f>IF(B7="","",CONCATENATE(VLOOKUP(B7,Ciselniky!$A$38:$B$71,2,FALSE),"P",'Osobné výdavky (OV)'!A7))</f>
        <v/>
      </c>
      <c r="E7" s="41"/>
      <c r="F7" s="25" t="str">
        <f t="shared" si="3"/>
        <v/>
      </c>
      <c r="G7" s="99"/>
      <c r="H7" s="97"/>
      <c r="I7" s="25" t="str">
        <f t="shared" si="4"/>
        <v/>
      </c>
      <c r="J7" s="25" t="str">
        <f>IF(B7="","",I7*VLOOKUP(B7,'Priradenie pracov. balíkov'!B:F,5,FALSE))</f>
        <v/>
      </c>
      <c r="K7" s="25" t="str">
        <f>IF(B7="","",I7*VLOOKUP(B7,'Priradenie pracov. balíkov'!B:G,6,FALSE))</f>
        <v/>
      </c>
      <c r="L7" s="25" t="str">
        <f>IF(B7="","",K7*VLOOKUP(B7,'Priradenie pracov. balíkov'!B:F,5,FALSE))</f>
        <v/>
      </c>
      <c r="M7" s="2"/>
      <c r="N7" s="2" t="str">
        <f t="shared" si="0"/>
        <v/>
      </c>
      <c r="O7" s="1" t="str">
        <f t="shared" si="1"/>
        <v/>
      </c>
    </row>
    <row r="8" spans="1:16" x14ac:dyDescent="0.2">
      <c r="A8" s="26" t="str">
        <f t="shared" si="2"/>
        <v/>
      </c>
      <c r="B8" s="40"/>
      <c r="C8" s="28" t="str">
        <f>IF(B8="","",VLOOKUP(B8,'Priradenie pracov. balíkov'!B:E,3,FALSE))</f>
        <v/>
      </c>
      <c r="D8" s="29" t="str">
        <f>IF(B8="","",CONCATENATE(VLOOKUP(B8,Ciselniky!$A$38:$B$71,2,FALSE),"P",'Osobné výdavky (OV)'!A8))</f>
        <v/>
      </c>
      <c r="E8" s="41"/>
      <c r="F8" s="25" t="str">
        <f t="shared" si="3"/>
        <v/>
      </c>
      <c r="G8" s="99"/>
      <c r="H8" s="97"/>
      <c r="I8" s="25" t="str">
        <f t="shared" si="4"/>
        <v/>
      </c>
      <c r="J8" s="25" t="str">
        <f>IF(B8="","",I8*VLOOKUP(B8,'Priradenie pracov. balíkov'!B:F,5,FALSE))</f>
        <v/>
      </c>
      <c r="K8" s="25" t="str">
        <f>IF(B8="","",I8*VLOOKUP(B8,'Priradenie pracov. balíkov'!B:G,6,FALSE))</f>
        <v/>
      </c>
      <c r="L8" s="25" t="str">
        <f>IF(B8="","",K8*VLOOKUP(B8,'Priradenie pracov. balíkov'!B:F,5,FALSE))</f>
        <v/>
      </c>
      <c r="M8" s="2"/>
      <c r="N8" s="2" t="str">
        <f t="shared" si="0"/>
        <v/>
      </c>
      <c r="O8" s="1" t="str">
        <f t="shared" si="1"/>
        <v/>
      </c>
    </row>
    <row r="9" spans="1:16" x14ac:dyDescent="0.2">
      <c r="A9" s="26" t="str">
        <f t="shared" si="2"/>
        <v/>
      </c>
      <c r="B9" s="40"/>
      <c r="C9" s="28" t="str">
        <f>IF(B9="","",VLOOKUP(B9,'Priradenie pracov. balíkov'!B:E,3,FALSE))</f>
        <v/>
      </c>
      <c r="D9" s="29" t="str">
        <f>IF(B9="","",CONCATENATE(VLOOKUP(B9,Ciselniky!$A$38:$B$71,2,FALSE),"P",'Osobné výdavky (OV)'!A9))</f>
        <v/>
      </c>
      <c r="E9" s="41"/>
      <c r="F9" s="25" t="str">
        <f t="shared" si="3"/>
        <v/>
      </c>
      <c r="G9" s="99"/>
      <c r="H9" s="97"/>
      <c r="I9" s="25" t="str">
        <f t="shared" si="4"/>
        <v/>
      </c>
      <c r="J9" s="25" t="str">
        <f>IF(B9="","",I9*VLOOKUP(B9,'Priradenie pracov. balíkov'!B:F,5,FALSE))</f>
        <v/>
      </c>
      <c r="K9" s="25" t="str">
        <f>IF(B9="","",I9*VLOOKUP(B9,'Priradenie pracov. balíkov'!B:G,6,FALSE))</f>
        <v/>
      </c>
      <c r="L9" s="25" t="str">
        <f>IF(B9="","",K9*VLOOKUP(B9,'Priradenie pracov. balíkov'!B:F,5,FALSE))</f>
        <v/>
      </c>
      <c r="M9" s="2"/>
      <c r="N9" s="2" t="str">
        <f t="shared" si="0"/>
        <v/>
      </c>
      <c r="O9" s="1" t="str">
        <f t="shared" si="1"/>
        <v/>
      </c>
    </row>
    <row r="10" spans="1:16" s="139" customFormat="1" x14ac:dyDescent="0.2">
      <c r="A10" s="26" t="str">
        <f t="shared" si="2"/>
        <v/>
      </c>
      <c r="B10" s="40"/>
      <c r="C10" s="28" t="str">
        <f>IF(B10="","",VLOOKUP(B10,'Priradenie pracov. balíkov'!B:E,3,FALSE))</f>
        <v/>
      </c>
      <c r="D10" s="29" t="str">
        <f>IF(B10="","",CONCATENATE(VLOOKUP(B10,Ciselniky!$A$38:$B$71,2,FALSE),"P",'Osobné výdavky (OV)'!A10))</f>
        <v/>
      </c>
      <c r="E10" s="41"/>
      <c r="F10" s="25" t="str">
        <f t="shared" si="3"/>
        <v/>
      </c>
      <c r="G10" s="99"/>
      <c r="H10" s="97"/>
      <c r="I10" s="25" t="str">
        <f t="shared" si="4"/>
        <v/>
      </c>
      <c r="J10" s="25" t="str">
        <f>IF(B10="","",I10*VLOOKUP(B10,'Priradenie pracov. balíkov'!B:F,5,FALSE))</f>
        <v/>
      </c>
      <c r="K10" s="25" t="str">
        <f>IF(B10="","",I10*VLOOKUP(B10,'Priradenie pracov. balíkov'!B:G,6,FALSE))</f>
        <v/>
      </c>
      <c r="L10" s="25" t="str">
        <f>IF(B10="","",K10*VLOOKUP(B10,'Priradenie pracov. balíkov'!B:F,5,FALSE))</f>
        <v/>
      </c>
      <c r="M10" s="2"/>
      <c r="N10" s="2" t="str">
        <f t="shared" si="0"/>
        <v/>
      </c>
      <c r="O10" s="1" t="str">
        <f t="shared" si="1"/>
        <v/>
      </c>
    </row>
    <row r="11" spans="1:16" s="139" customFormat="1" x14ac:dyDescent="0.2">
      <c r="A11" s="26" t="str">
        <f t="shared" si="2"/>
        <v/>
      </c>
      <c r="B11" s="40"/>
      <c r="C11" s="28" t="str">
        <f>IF(B11="","",VLOOKUP(B11,'Priradenie pracov. balíkov'!B:E,3,FALSE))</f>
        <v/>
      </c>
      <c r="D11" s="29" t="str">
        <f>IF(B11="","",CONCATENATE(VLOOKUP(B11,Ciselniky!$A$38:$B$71,2,FALSE),"P",'Osobné výdavky (OV)'!A11))</f>
        <v/>
      </c>
      <c r="E11" s="41"/>
      <c r="F11" s="25" t="str">
        <f t="shared" si="3"/>
        <v/>
      </c>
      <c r="G11" s="99"/>
      <c r="H11" s="97"/>
      <c r="I11" s="25" t="str">
        <f t="shared" si="4"/>
        <v/>
      </c>
      <c r="J11" s="25" t="str">
        <f>IF(B11="","",I11*VLOOKUP(B11,'Priradenie pracov. balíkov'!B:F,5,FALSE))</f>
        <v/>
      </c>
      <c r="K11" s="25" t="str">
        <f>IF(B11="","",I11*VLOOKUP(B11,'Priradenie pracov. balíkov'!B:G,6,FALSE))</f>
        <v/>
      </c>
      <c r="L11" s="25" t="str">
        <f>IF(B11="","",K11*VLOOKUP(B11,'Priradenie pracov. balíkov'!B:F,5,FALSE))</f>
        <v/>
      </c>
      <c r="M11" s="2"/>
      <c r="N11" s="2" t="str">
        <f t="shared" si="0"/>
        <v/>
      </c>
      <c r="O11" s="1" t="str">
        <f t="shared" si="1"/>
        <v/>
      </c>
    </row>
    <row r="12" spans="1:16" s="139" customFormat="1" x14ac:dyDescent="0.2">
      <c r="A12" s="26" t="str">
        <f t="shared" si="2"/>
        <v/>
      </c>
      <c r="B12" s="40"/>
      <c r="C12" s="28" t="str">
        <f>IF(B12="","",VLOOKUP(B12,'Priradenie pracov. balíkov'!B:E,3,FALSE))</f>
        <v/>
      </c>
      <c r="D12" s="29" t="str">
        <f>IF(B12="","",CONCATENATE(VLOOKUP(B12,Ciselniky!$A$38:$B$71,2,FALSE),"P",'Osobné výdavky (OV)'!A12))</f>
        <v/>
      </c>
      <c r="E12" s="41"/>
      <c r="F12" s="25" t="str">
        <f t="shared" si="3"/>
        <v/>
      </c>
      <c r="G12" s="99"/>
      <c r="H12" s="97"/>
      <c r="I12" s="25" t="str">
        <f t="shared" si="4"/>
        <v/>
      </c>
      <c r="J12" s="25" t="str">
        <f>IF(B12="","",I12*VLOOKUP(B12,'Priradenie pracov. balíkov'!B:F,5,FALSE))</f>
        <v/>
      </c>
      <c r="K12" s="25" t="str">
        <f>IF(B12="","",I12*VLOOKUP(B12,'Priradenie pracov. balíkov'!B:G,6,FALSE))</f>
        <v/>
      </c>
      <c r="L12" s="25" t="str">
        <f>IF(B12="","",K12*VLOOKUP(B12,'Priradenie pracov. balíkov'!B:F,5,FALSE))</f>
        <v/>
      </c>
      <c r="M12" s="2"/>
      <c r="N12" s="2" t="str">
        <f t="shared" si="0"/>
        <v/>
      </c>
      <c r="O12" s="1" t="str">
        <f t="shared" si="1"/>
        <v/>
      </c>
    </row>
    <row r="13" spans="1:16" x14ac:dyDescent="0.2">
      <c r="A13" s="26" t="str">
        <f t="shared" si="2"/>
        <v/>
      </c>
      <c r="B13" s="40"/>
      <c r="C13" s="28" t="str">
        <f>IF(B13="","",VLOOKUP(B13,'Priradenie pracov. balíkov'!B:E,3,FALSE))</f>
        <v/>
      </c>
      <c r="D13" s="29" t="str">
        <f>IF(B13="","",CONCATENATE(VLOOKUP(B13,Ciselniky!$A$38:$B$71,2,FALSE),"P",'Osobné výdavky (OV)'!A13))</f>
        <v/>
      </c>
      <c r="E13" s="41"/>
      <c r="F13" s="25" t="str">
        <f t="shared" si="3"/>
        <v/>
      </c>
      <c r="G13" s="99"/>
      <c r="H13" s="97"/>
      <c r="I13" s="25" t="str">
        <f t="shared" si="4"/>
        <v/>
      </c>
      <c r="J13" s="25" t="str">
        <f>IF(B13="","",I13*VLOOKUP(B13,'Priradenie pracov. balíkov'!B:F,5,FALSE))</f>
        <v/>
      </c>
      <c r="K13" s="25" t="str">
        <f>IF(B13="","",I13*VLOOKUP(B13,'Priradenie pracov. balíkov'!B:G,6,FALSE))</f>
        <v/>
      </c>
      <c r="L13" s="25" t="str">
        <f>IF(B13="","",K13*VLOOKUP(B13,'Priradenie pracov. balíkov'!B:F,5,FALSE))</f>
        <v/>
      </c>
      <c r="M13" s="11"/>
      <c r="N13" s="2" t="str">
        <f t="shared" si="0"/>
        <v/>
      </c>
      <c r="O13" s="1" t="str">
        <f t="shared" si="1"/>
        <v/>
      </c>
    </row>
    <row r="14" spans="1:16" x14ac:dyDescent="0.2">
      <c r="A14" s="26" t="str">
        <f t="shared" si="2"/>
        <v/>
      </c>
      <c r="B14" s="40"/>
      <c r="C14" s="28" t="str">
        <f>IF(B14="","",VLOOKUP(B14,'Priradenie pracov. balíkov'!B:E,3,FALSE))</f>
        <v/>
      </c>
      <c r="D14" s="29" t="str">
        <f>IF(B14="","",CONCATENATE(VLOOKUP(B14,Ciselniky!$A$38:$B$71,2,FALSE),"P",'Osobné výdavky (OV)'!A14))</f>
        <v/>
      </c>
      <c r="E14" s="41"/>
      <c r="F14" s="25" t="str">
        <f t="shared" si="3"/>
        <v/>
      </c>
      <c r="G14" s="99"/>
      <c r="H14" s="97"/>
      <c r="I14" s="25" t="str">
        <f t="shared" si="4"/>
        <v/>
      </c>
      <c r="J14" s="25" t="str">
        <f>IF(B14="","",I14*VLOOKUP(B14,'Priradenie pracov. balíkov'!B:F,5,FALSE))</f>
        <v/>
      </c>
      <c r="K14" s="25" t="str">
        <f>IF(B14="","",I14*VLOOKUP(B14,'Priradenie pracov. balíkov'!B:G,6,FALSE))</f>
        <v/>
      </c>
      <c r="L14" s="25" t="str">
        <f>IF(B14="","",K14*VLOOKUP(B14,'Priradenie pracov. balíkov'!B:F,5,FALSE))</f>
        <v/>
      </c>
      <c r="M14" s="2"/>
      <c r="N14" s="2" t="str">
        <f t="shared" si="0"/>
        <v/>
      </c>
      <c r="O14" s="1" t="str">
        <f t="shared" si="1"/>
        <v/>
      </c>
    </row>
    <row r="15" spans="1:16" x14ac:dyDescent="0.2">
      <c r="A15" s="26" t="str">
        <f t="shared" si="2"/>
        <v/>
      </c>
      <c r="B15" s="40"/>
      <c r="C15" s="28" t="str">
        <f>IF(B15="","",VLOOKUP(B15,'Priradenie pracov. balíkov'!B:E,3,FALSE))</f>
        <v/>
      </c>
      <c r="D15" s="29" t="str">
        <f>IF(B15="","",CONCATENATE(VLOOKUP(B15,Ciselniky!$A$38:$B$71,2,FALSE),"P",'Osobné výdavky (OV)'!A15))</f>
        <v/>
      </c>
      <c r="E15" s="41"/>
      <c r="F15" s="25" t="str">
        <f t="shared" si="3"/>
        <v/>
      </c>
      <c r="G15" s="99"/>
      <c r="H15" s="97"/>
      <c r="I15" s="25" t="str">
        <f t="shared" si="4"/>
        <v/>
      </c>
      <c r="J15" s="25" t="str">
        <f>IF(B15="","",I15*VLOOKUP(B15,'Priradenie pracov. balíkov'!B:F,5,FALSE))</f>
        <v/>
      </c>
      <c r="K15" s="25" t="str">
        <f>IF(B15="","",I15*VLOOKUP(B15,'Priradenie pracov. balíkov'!B:G,6,FALSE))</f>
        <v/>
      </c>
      <c r="L15" s="25" t="str">
        <f>IF(B15="","",K15*VLOOKUP(B15,'Priradenie pracov. balíkov'!B:F,5,FALSE))</f>
        <v/>
      </c>
      <c r="M15" s="2"/>
      <c r="N15" s="2" t="str">
        <f t="shared" si="0"/>
        <v/>
      </c>
      <c r="O15" s="1" t="str">
        <f t="shared" si="1"/>
        <v/>
      </c>
    </row>
    <row r="16" spans="1:16" x14ac:dyDescent="0.2">
      <c r="A16" s="26" t="str">
        <f t="shared" si="2"/>
        <v/>
      </c>
      <c r="B16" s="40"/>
      <c r="C16" s="28" t="str">
        <f>IF(B16="","",VLOOKUP(B16,'Priradenie pracov. balíkov'!B:E,3,FALSE))</f>
        <v/>
      </c>
      <c r="D16" s="29" t="str">
        <f>IF(B16="","",CONCATENATE(VLOOKUP(B16,Ciselniky!$A$38:$B$71,2,FALSE),"P",'Osobné výdavky (OV)'!A16))</f>
        <v/>
      </c>
      <c r="E16" s="41"/>
      <c r="F16" s="25" t="str">
        <f t="shared" si="3"/>
        <v/>
      </c>
      <c r="G16" s="99"/>
      <c r="H16" s="97"/>
      <c r="I16" s="25" t="str">
        <f t="shared" si="4"/>
        <v/>
      </c>
      <c r="J16" s="25" t="str">
        <f>IF(B16="","",I16*VLOOKUP(B16,'Priradenie pracov. balíkov'!B:F,5,FALSE))</f>
        <v/>
      </c>
      <c r="K16" s="25" t="str">
        <f>IF(B16="","",I16*VLOOKUP(B16,'Priradenie pracov. balíkov'!B:G,6,FALSE))</f>
        <v/>
      </c>
      <c r="L16" s="25" t="str">
        <f>IF(B16="","",K16*VLOOKUP(B16,'Priradenie pracov. balíkov'!B:F,5,FALSE))</f>
        <v/>
      </c>
      <c r="M16" s="2"/>
      <c r="N16" s="2" t="str">
        <f t="shared" si="0"/>
        <v/>
      </c>
      <c r="O16" s="1" t="str">
        <f t="shared" si="1"/>
        <v/>
      </c>
    </row>
    <row r="17" spans="1:15" x14ac:dyDescent="0.2">
      <c r="A17" s="26" t="str">
        <f t="shared" si="2"/>
        <v/>
      </c>
      <c r="B17" s="40"/>
      <c r="C17" s="28" t="str">
        <f>IF(B17="","",VLOOKUP(B17,'Priradenie pracov. balíkov'!B:E,3,FALSE))</f>
        <v/>
      </c>
      <c r="D17" s="29" t="str">
        <f>IF(B17="","",CONCATENATE(VLOOKUP(B17,Ciselniky!$A$38:$B$71,2,FALSE),"P",'Osobné výdavky (OV)'!A17))</f>
        <v/>
      </c>
      <c r="E17" s="41"/>
      <c r="F17" s="25" t="str">
        <f t="shared" si="3"/>
        <v/>
      </c>
      <c r="G17" s="99"/>
      <c r="H17" s="97"/>
      <c r="I17" s="25" t="str">
        <f t="shared" si="4"/>
        <v/>
      </c>
      <c r="J17" s="25" t="str">
        <f>IF(B17="","",I17*VLOOKUP(B17,'Priradenie pracov. balíkov'!B:F,5,FALSE))</f>
        <v/>
      </c>
      <c r="K17" s="25" t="str">
        <f>IF(B17="","",I17*VLOOKUP(B17,'Priradenie pracov. balíkov'!B:G,6,FALSE))</f>
        <v/>
      </c>
      <c r="L17" s="25" t="str">
        <f>IF(B17="","",K17*VLOOKUP(B17,'Priradenie pracov. balíkov'!B:F,5,FALSE))</f>
        <v/>
      </c>
      <c r="M17" s="2"/>
      <c r="N17" s="2" t="str">
        <f t="shared" si="0"/>
        <v/>
      </c>
      <c r="O17" s="1" t="str">
        <f t="shared" si="1"/>
        <v/>
      </c>
    </row>
    <row r="18" spans="1:15" x14ac:dyDescent="0.2">
      <c r="A18" s="26" t="str">
        <f t="shared" si="2"/>
        <v/>
      </c>
      <c r="B18" s="40"/>
      <c r="C18" s="28" t="str">
        <f>IF(B18="","",VLOOKUP(B18,'Priradenie pracov. balíkov'!B:E,3,FALSE))</f>
        <v/>
      </c>
      <c r="D18" s="29" t="str">
        <f>IF(B18="","",CONCATENATE(VLOOKUP(B18,Ciselniky!$A$38:$B$71,2,FALSE),"P",'Osobné výdavky (OV)'!A18))</f>
        <v/>
      </c>
      <c r="E18" s="41"/>
      <c r="F18" s="25" t="str">
        <f t="shared" si="3"/>
        <v/>
      </c>
      <c r="G18" s="99"/>
      <c r="H18" s="97"/>
      <c r="I18" s="25" t="str">
        <f t="shared" si="4"/>
        <v/>
      </c>
      <c r="J18" s="25" t="str">
        <f>IF(B18="","",I18*VLOOKUP(B18,'Priradenie pracov. balíkov'!B:F,5,FALSE))</f>
        <v/>
      </c>
      <c r="K18" s="25" t="str">
        <f>IF(B18="","",I18*VLOOKUP(B18,'Priradenie pracov. balíkov'!B:G,6,FALSE))</f>
        <v/>
      </c>
      <c r="L18" s="25" t="str">
        <f>IF(B18="","",K18*VLOOKUP(B18,'Priradenie pracov. balíkov'!B:F,5,FALSE))</f>
        <v/>
      </c>
      <c r="M18" s="2"/>
      <c r="N18" s="2" t="str">
        <f t="shared" si="0"/>
        <v/>
      </c>
      <c r="O18" s="1" t="str">
        <f t="shared" si="1"/>
        <v/>
      </c>
    </row>
    <row r="19" spans="1:15" x14ac:dyDescent="0.2">
      <c r="A19" s="26" t="str">
        <f t="shared" si="2"/>
        <v/>
      </c>
      <c r="B19" s="40"/>
      <c r="C19" s="28" t="str">
        <f>IF(B19="","",VLOOKUP(B19,'Priradenie pracov. balíkov'!B:E,3,FALSE))</f>
        <v/>
      </c>
      <c r="D19" s="29" t="str">
        <f>IF(B19="","",CONCATENATE(VLOOKUP(B19,Ciselniky!$A$38:$B$71,2,FALSE),"P",'Osobné výdavky (OV)'!A19))</f>
        <v/>
      </c>
      <c r="E19" s="41"/>
      <c r="F19" s="25" t="str">
        <f t="shared" si="3"/>
        <v/>
      </c>
      <c r="G19" s="99"/>
      <c r="H19" s="97"/>
      <c r="I19" s="25" t="str">
        <f t="shared" si="4"/>
        <v/>
      </c>
      <c r="J19" s="25" t="str">
        <f>IF(B19="","",I19*VLOOKUP(B19,'Priradenie pracov. balíkov'!B:F,5,FALSE))</f>
        <v/>
      </c>
      <c r="K19" s="25" t="str">
        <f>IF(B19="","",I19*VLOOKUP(B19,'Priradenie pracov. balíkov'!B:G,6,FALSE))</f>
        <v/>
      </c>
      <c r="L19" s="25" t="str">
        <f>IF(B19="","",K19*VLOOKUP(B19,'Priradenie pracov. balíkov'!B:F,5,FALSE))</f>
        <v/>
      </c>
      <c r="M19" s="2"/>
      <c r="N19" s="2" t="str">
        <f t="shared" si="0"/>
        <v/>
      </c>
      <c r="O19" s="1" t="str">
        <f t="shared" si="1"/>
        <v/>
      </c>
    </row>
    <row r="20" spans="1:15" x14ac:dyDescent="0.2">
      <c r="A20" s="26" t="str">
        <f t="shared" si="2"/>
        <v/>
      </c>
      <c r="B20" s="40"/>
      <c r="C20" s="28" t="str">
        <f>IF(B20="","",VLOOKUP(B20,'Priradenie pracov. balíkov'!B:E,3,FALSE))</f>
        <v/>
      </c>
      <c r="D20" s="29" t="str">
        <f>IF(B20="","",CONCATENATE(VLOOKUP(B20,Ciselniky!$A$38:$B$71,2,FALSE),"P",'Osobné výdavky (OV)'!A20))</f>
        <v/>
      </c>
      <c r="E20" s="41"/>
      <c r="F20" s="25" t="str">
        <f t="shared" si="3"/>
        <v/>
      </c>
      <c r="G20" s="99"/>
      <c r="H20" s="97"/>
      <c r="I20" s="25" t="str">
        <f t="shared" si="4"/>
        <v/>
      </c>
      <c r="J20" s="25" t="str">
        <f>IF(B20="","",I20*VLOOKUP(B20,'Priradenie pracov. balíkov'!B:F,5,FALSE))</f>
        <v/>
      </c>
      <c r="K20" s="25" t="str">
        <f>IF(B20="","",I20*VLOOKUP(B20,'Priradenie pracov. balíkov'!B:G,6,FALSE))</f>
        <v/>
      </c>
      <c r="L20" s="25" t="str">
        <f>IF(B20="","",K20*VLOOKUP(B20,'Priradenie pracov. balíkov'!B:F,5,FALSE))</f>
        <v/>
      </c>
      <c r="M20" s="2"/>
      <c r="N20" s="2" t="str">
        <f t="shared" si="0"/>
        <v/>
      </c>
      <c r="O20" s="1" t="str">
        <f t="shared" si="1"/>
        <v/>
      </c>
    </row>
    <row r="21" spans="1:15" x14ac:dyDescent="0.2">
      <c r="A21" s="26" t="str">
        <f t="shared" si="2"/>
        <v/>
      </c>
      <c r="B21" s="40"/>
      <c r="C21" s="28" t="str">
        <f>IF(B21="","",VLOOKUP(B21,'Priradenie pracov. balíkov'!B:E,3,FALSE))</f>
        <v/>
      </c>
      <c r="D21" s="29" t="str">
        <f>IF(B21="","",CONCATENATE(VLOOKUP(B21,Ciselniky!$A$38:$B$71,2,FALSE),"P",'Osobné výdavky (OV)'!A21))</f>
        <v/>
      </c>
      <c r="E21" s="41"/>
      <c r="F21" s="25" t="str">
        <f t="shared" si="3"/>
        <v/>
      </c>
      <c r="G21" s="99"/>
      <c r="H21" s="97"/>
      <c r="I21" s="25" t="str">
        <f t="shared" si="4"/>
        <v/>
      </c>
      <c r="J21" s="25" t="str">
        <f>IF(B21="","",I21*VLOOKUP(B21,'Priradenie pracov. balíkov'!B:F,5,FALSE))</f>
        <v/>
      </c>
      <c r="K21" s="25" t="str">
        <f>IF(B21="","",I21*VLOOKUP(B21,'Priradenie pracov. balíkov'!B:G,6,FALSE))</f>
        <v/>
      </c>
      <c r="L21" s="25" t="str">
        <f>IF(B21="","",K21*VLOOKUP(B21,'Priradenie pracov. balíkov'!B:F,5,FALSE))</f>
        <v/>
      </c>
      <c r="M21" s="2"/>
      <c r="N21" s="2" t="str">
        <f t="shared" si="0"/>
        <v/>
      </c>
      <c r="O21" s="1" t="str">
        <f t="shared" si="1"/>
        <v/>
      </c>
    </row>
    <row r="22" spans="1:15" x14ac:dyDescent="0.2">
      <c r="A22" s="26" t="str">
        <f t="shared" si="2"/>
        <v/>
      </c>
      <c r="B22" s="40"/>
      <c r="C22" s="28" t="str">
        <f>IF(B22="","",VLOOKUP(B22,'Priradenie pracov. balíkov'!B:E,3,FALSE))</f>
        <v/>
      </c>
      <c r="D22" s="29" t="str">
        <f>IF(B22="","",CONCATENATE(VLOOKUP(B22,Ciselniky!$A$38:$B$71,2,FALSE),"P",'Osobné výdavky (OV)'!A22))</f>
        <v/>
      </c>
      <c r="E22" s="41"/>
      <c r="F22" s="25" t="str">
        <f t="shared" si="3"/>
        <v/>
      </c>
      <c r="G22" s="99"/>
      <c r="H22" s="97"/>
      <c r="I22" s="25" t="str">
        <f t="shared" si="4"/>
        <v/>
      </c>
      <c r="J22" s="25" t="str">
        <f>IF(B22="","",I22*VLOOKUP(B22,'Priradenie pracov. balíkov'!B:F,5,FALSE))</f>
        <v/>
      </c>
      <c r="K22" s="25" t="str">
        <f>IF(B22="","",I22*VLOOKUP(B22,'Priradenie pracov. balíkov'!B:G,6,FALSE))</f>
        <v/>
      </c>
      <c r="L22" s="25" t="str">
        <f>IF(B22="","",K22*VLOOKUP(B22,'Priradenie pracov. balíkov'!B:F,5,FALSE))</f>
        <v/>
      </c>
      <c r="M22" s="2"/>
      <c r="N22" s="2" t="str">
        <f t="shared" si="0"/>
        <v/>
      </c>
      <c r="O22" s="1" t="str">
        <f t="shared" si="1"/>
        <v/>
      </c>
    </row>
    <row r="23" spans="1:15" x14ac:dyDescent="0.2">
      <c r="A23" s="26" t="str">
        <f t="shared" si="2"/>
        <v/>
      </c>
      <c r="B23" s="40"/>
      <c r="C23" s="28" t="str">
        <f>IF(B23="","",VLOOKUP(B23,'Priradenie pracov. balíkov'!B:E,3,FALSE))</f>
        <v/>
      </c>
      <c r="D23" s="29" t="str">
        <f>IF(B23="","",CONCATENATE(VLOOKUP(B23,Ciselniky!$A$38:$B$71,2,FALSE),"P",'Osobné výdavky (OV)'!A23))</f>
        <v/>
      </c>
      <c r="E23" s="41"/>
      <c r="F23" s="25" t="str">
        <f t="shared" si="3"/>
        <v/>
      </c>
      <c r="G23" s="99"/>
      <c r="H23" s="97"/>
      <c r="I23" s="25" t="str">
        <f t="shared" si="4"/>
        <v/>
      </c>
      <c r="J23" s="25" t="str">
        <f>IF(B23="","",I23*VLOOKUP(B23,'Priradenie pracov. balíkov'!B:F,5,FALSE))</f>
        <v/>
      </c>
      <c r="K23" s="25" t="str">
        <f>IF(B23="","",I23*VLOOKUP(B23,'Priradenie pracov. balíkov'!B:G,6,FALSE))</f>
        <v/>
      </c>
      <c r="L23" s="25" t="str">
        <f>IF(B23="","",K23*VLOOKUP(B23,'Priradenie pracov. balíkov'!B:F,5,FALSE))</f>
        <v/>
      </c>
      <c r="M23" s="2"/>
      <c r="N23" s="2" t="str">
        <f t="shared" si="0"/>
        <v/>
      </c>
      <c r="O23" s="1" t="str">
        <f t="shared" si="1"/>
        <v/>
      </c>
    </row>
    <row r="24" spans="1:15" x14ac:dyDescent="0.2">
      <c r="A24" s="26" t="str">
        <f t="shared" si="2"/>
        <v/>
      </c>
      <c r="B24" s="40"/>
      <c r="C24" s="28" t="str">
        <f>IF(B24="","",VLOOKUP(B24,'Priradenie pracov. balíkov'!B:E,3,FALSE))</f>
        <v/>
      </c>
      <c r="D24" s="29" t="str">
        <f>IF(B24="","",CONCATENATE(VLOOKUP(B24,Ciselniky!$A$38:$B$71,2,FALSE),"P",'Osobné výdavky (OV)'!A24))</f>
        <v/>
      </c>
      <c r="E24" s="41"/>
      <c r="F24" s="25" t="str">
        <f t="shared" si="3"/>
        <v/>
      </c>
      <c r="G24" s="99"/>
      <c r="H24" s="97"/>
      <c r="I24" s="25" t="str">
        <f t="shared" si="4"/>
        <v/>
      </c>
      <c r="J24" s="25" t="str">
        <f>IF(B24="","",I24*VLOOKUP(B24,'Priradenie pracov. balíkov'!B:F,5,FALSE))</f>
        <v/>
      </c>
      <c r="K24" s="25" t="str">
        <f>IF(B24="","",I24*VLOOKUP(B24,'Priradenie pracov. balíkov'!B:G,6,FALSE))</f>
        <v/>
      </c>
      <c r="L24" s="25" t="str">
        <f>IF(B24="","",K24*VLOOKUP(B24,'Priradenie pracov. balíkov'!B:F,5,FALSE))</f>
        <v/>
      </c>
      <c r="M24" s="2"/>
      <c r="N24" s="2" t="str">
        <f t="shared" si="0"/>
        <v/>
      </c>
      <c r="O24" s="1" t="str">
        <f t="shared" si="1"/>
        <v/>
      </c>
    </row>
    <row r="25" spans="1:15" x14ac:dyDescent="0.2">
      <c r="A25" s="26" t="str">
        <f t="shared" si="2"/>
        <v/>
      </c>
      <c r="B25" s="40"/>
      <c r="C25" s="28" t="str">
        <f>IF(B25="","",VLOOKUP(B25,'Priradenie pracov. balíkov'!B:E,3,FALSE))</f>
        <v/>
      </c>
      <c r="D25" s="29" t="str">
        <f>IF(B25="","",CONCATENATE(VLOOKUP(B25,Ciselniky!$A$38:$B$71,2,FALSE),"P",'Osobné výdavky (OV)'!A25))</f>
        <v/>
      </c>
      <c r="E25" s="41"/>
      <c r="F25" s="25" t="str">
        <f t="shared" si="3"/>
        <v/>
      </c>
      <c r="G25" s="99"/>
      <c r="H25" s="97"/>
      <c r="I25" s="25" t="str">
        <f t="shared" si="4"/>
        <v/>
      </c>
      <c r="J25" s="25" t="str">
        <f>IF(B25="","",I25*VLOOKUP(B25,'Priradenie pracov. balíkov'!B:F,5,FALSE))</f>
        <v/>
      </c>
      <c r="K25" s="25" t="str">
        <f>IF(B25="","",I25*VLOOKUP(B25,'Priradenie pracov. balíkov'!B:G,6,FALSE))</f>
        <v/>
      </c>
      <c r="L25" s="25" t="str">
        <f>IF(B25="","",K25*VLOOKUP(B25,'Priradenie pracov. balíkov'!B:F,5,FALSE))</f>
        <v/>
      </c>
      <c r="M25" s="2"/>
      <c r="N25" s="2" t="str">
        <f t="shared" si="0"/>
        <v/>
      </c>
      <c r="O25" s="1" t="str">
        <f t="shared" si="1"/>
        <v/>
      </c>
    </row>
    <row r="26" spans="1:15" x14ac:dyDescent="0.2">
      <c r="A26" s="26" t="str">
        <f t="shared" si="2"/>
        <v/>
      </c>
      <c r="B26" s="40"/>
      <c r="C26" s="28" t="str">
        <f>IF(B26="","",VLOOKUP(B26,'Priradenie pracov. balíkov'!B:E,3,FALSE))</f>
        <v/>
      </c>
      <c r="D26" s="29" t="str">
        <f>IF(B26="","",CONCATENATE(VLOOKUP(B26,Ciselniky!$A$38:$B$71,2,FALSE),"P",'Osobné výdavky (OV)'!A26))</f>
        <v/>
      </c>
      <c r="E26" s="41"/>
      <c r="F26" s="25" t="str">
        <f t="shared" si="3"/>
        <v/>
      </c>
      <c r="G26" s="99"/>
      <c r="H26" s="97"/>
      <c r="I26" s="25" t="str">
        <f t="shared" si="4"/>
        <v/>
      </c>
      <c r="J26" s="25" t="str">
        <f>IF(B26="","",I26*VLOOKUP(B26,'Priradenie pracov. balíkov'!B:F,5,FALSE))</f>
        <v/>
      </c>
      <c r="K26" s="25" t="str">
        <f>IF(B26="","",I26*VLOOKUP(B26,'Priradenie pracov. balíkov'!B:G,6,FALSE))</f>
        <v/>
      </c>
      <c r="L26" s="25" t="str">
        <f>IF(B26="","",K26*VLOOKUP(B26,'Priradenie pracov. balíkov'!B:F,5,FALSE))</f>
        <v/>
      </c>
      <c r="M26" s="2"/>
      <c r="N26" s="2" t="str">
        <f t="shared" si="0"/>
        <v/>
      </c>
      <c r="O26" s="1" t="str">
        <f t="shared" si="1"/>
        <v/>
      </c>
    </row>
    <row r="27" spans="1:15" x14ac:dyDescent="0.2">
      <c r="A27" s="26" t="str">
        <f t="shared" si="2"/>
        <v/>
      </c>
      <c r="B27" s="40"/>
      <c r="C27" s="28" t="str">
        <f>IF(B27="","",VLOOKUP(B27,'Priradenie pracov. balíkov'!B:E,3,FALSE))</f>
        <v/>
      </c>
      <c r="D27" s="29" t="str">
        <f>IF(B27="","",CONCATENATE(VLOOKUP(B27,Ciselniky!$A$38:$B$71,2,FALSE),"P",'Osobné výdavky (OV)'!A27))</f>
        <v/>
      </c>
      <c r="E27" s="41"/>
      <c r="F27" s="25" t="str">
        <f t="shared" si="3"/>
        <v/>
      </c>
      <c r="G27" s="99"/>
      <c r="H27" s="97"/>
      <c r="I27" s="25" t="str">
        <f t="shared" si="4"/>
        <v/>
      </c>
      <c r="J27" s="25" t="str">
        <f>IF(B27="","",I27*VLOOKUP(B27,'Priradenie pracov. balíkov'!B:F,5,FALSE))</f>
        <v/>
      </c>
      <c r="K27" s="25" t="str">
        <f>IF(B27="","",I27*VLOOKUP(B27,'Priradenie pracov. balíkov'!B:G,6,FALSE))</f>
        <v/>
      </c>
      <c r="L27" s="25" t="str">
        <f>IF(B27="","",K27*VLOOKUP(B27,'Priradenie pracov. balíkov'!B:F,5,FALSE))</f>
        <v/>
      </c>
      <c r="M27" s="2"/>
      <c r="N27" s="2" t="str">
        <f t="shared" si="0"/>
        <v/>
      </c>
      <c r="O27" s="1" t="str">
        <f t="shared" si="1"/>
        <v/>
      </c>
    </row>
    <row r="28" spans="1:15" x14ac:dyDescent="0.2">
      <c r="A28" s="26" t="str">
        <f t="shared" si="2"/>
        <v/>
      </c>
      <c r="B28" s="40"/>
      <c r="C28" s="28" t="str">
        <f>IF(B28="","",VLOOKUP(B28,'Priradenie pracov. balíkov'!B:E,3,FALSE))</f>
        <v/>
      </c>
      <c r="D28" s="29" t="str">
        <f>IF(B28="","",CONCATENATE(VLOOKUP(B28,Ciselniky!$A$38:$B$71,2,FALSE),"P",'Osobné výdavky (OV)'!A28))</f>
        <v/>
      </c>
      <c r="E28" s="41"/>
      <c r="F28" s="25" t="str">
        <f t="shared" si="3"/>
        <v/>
      </c>
      <c r="G28" s="99"/>
      <c r="H28" s="97"/>
      <c r="I28" s="25" t="str">
        <f t="shared" si="4"/>
        <v/>
      </c>
      <c r="J28" s="25" t="str">
        <f>IF(B28="","",I28*VLOOKUP(B28,'Priradenie pracov. balíkov'!B:F,5,FALSE))</f>
        <v/>
      </c>
      <c r="K28" s="25" t="str">
        <f>IF(B28="","",I28*VLOOKUP(B28,'Priradenie pracov. balíkov'!B:G,6,FALSE))</f>
        <v/>
      </c>
      <c r="L28" s="25" t="str">
        <f>IF(B28="","",K28*VLOOKUP(B28,'Priradenie pracov. balíkov'!B:F,5,FALSE))</f>
        <v/>
      </c>
      <c r="M28" s="2"/>
      <c r="N28" s="2" t="str">
        <f t="shared" si="0"/>
        <v/>
      </c>
      <c r="O28" s="1" t="str">
        <f t="shared" si="1"/>
        <v/>
      </c>
    </row>
    <row r="29" spans="1:15" x14ac:dyDescent="0.2">
      <c r="A29" s="26" t="str">
        <f t="shared" si="2"/>
        <v/>
      </c>
      <c r="B29" s="40"/>
      <c r="C29" s="28" t="str">
        <f>IF(B29="","",VLOOKUP(B29,'Priradenie pracov. balíkov'!B:E,3,FALSE))</f>
        <v/>
      </c>
      <c r="D29" s="29" t="str">
        <f>IF(B29="","",CONCATENATE(VLOOKUP(B29,Ciselniky!$A$38:$B$71,2,FALSE),"P",'Osobné výdavky (OV)'!A29))</f>
        <v/>
      </c>
      <c r="E29" s="41"/>
      <c r="F29" s="25" t="str">
        <f t="shared" si="3"/>
        <v/>
      </c>
      <c r="G29" s="99"/>
      <c r="H29" s="97"/>
      <c r="I29" s="25" t="str">
        <f t="shared" si="4"/>
        <v/>
      </c>
      <c r="J29" s="25" t="str">
        <f>IF(B29="","",I29*VLOOKUP(B29,'Priradenie pracov. balíkov'!B:F,5,FALSE))</f>
        <v/>
      </c>
      <c r="K29" s="25" t="str">
        <f>IF(B29="","",I29*VLOOKUP(B29,'Priradenie pracov. balíkov'!B:G,6,FALSE))</f>
        <v/>
      </c>
      <c r="L29" s="25" t="str">
        <f>IF(B29="","",K29*VLOOKUP(B29,'Priradenie pracov. balíkov'!B:F,5,FALSE))</f>
        <v/>
      </c>
      <c r="M29" s="1"/>
      <c r="N29" s="2" t="str">
        <f t="shared" si="0"/>
        <v/>
      </c>
      <c r="O29" s="1" t="str">
        <f t="shared" si="1"/>
        <v/>
      </c>
    </row>
    <row r="30" spans="1:15" x14ac:dyDescent="0.2">
      <c r="A30" s="26" t="str">
        <f t="shared" si="2"/>
        <v/>
      </c>
      <c r="B30" s="40"/>
      <c r="C30" s="28" t="str">
        <f>IF(B30="","",VLOOKUP(B30,'Priradenie pracov. balíkov'!B:E,3,FALSE))</f>
        <v/>
      </c>
      <c r="D30" s="29" t="str">
        <f>IF(B30="","",CONCATENATE(VLOOKUP(B30,Ciselniky!$A$38:$B$71,2,FALSE),"P",'Osobné výdavky (OV)'!A30))</f>
        <v/>
      </c>
      <c r="E30" s="41"/>
      <c r="F30" s="25" t="str">
        <f t="shared" si="3"/>
        <v/>
      </c>
      <c r="G30" s="99"/>
      <c r="H30" s="97"/>
      <c r="I30" s="25" t="str">
        <f t="shared" si="4"/>
        <v/>
      </c>
      <c r="J30" s="25" t="str">
        <f>IF(B30="","",I30*VLOOKUP(B30,'Priradenie pracov. balíkov'!B:F,5,FALSE))</f>
        <v/>
      </c>
      <c r="K30" s="25" t="str">
        <f>IF(B30="","",I30*VLOOKUP(B30,'Priradenie pracov. balíkov'!B:G,6,FALSE))</f>
        <v/>
      </c>
      <c r="L30" s="25" t="str">
        <f>IF(B30="","",K30*VLOOKUP(B30,'Priradenie pracov. balíkov'!B:F,5,FALSE))</f>
        <v/>
      </c>
      <c r="M30" s="1"/>
      <c r="N30" s="2" t="str">
        <f t="shared" si="0"/>
        <v/>
      </c>
      <c r="O30" s="1" t="str">
        <f t="shared" si="1"/>
        <v/>
      </c>
    </row>
    <row r="31" spans="1:15" x14ac:dyDescent="0.2">
      <c r="A31" s="26" t="str">
        <f t="shared" si="2"/>
        <v/>
      </c>
      <c r="B31" s="40"/>
      <c r="C31" s="28" t="str">
        <f>IF(B31="","",VLOOKUP(B31,'Priradenie pracov. balíkov'!B:E,3,FALSE))</f>
        <v/>
      </c>
      <c r="D31" s="29" t="str">
        <f>IF(B31="","",CONCATENATE(VLOOKUP(B31,Ciselniky!$A$38:$B$71,2,FALSE),"P",'Osobné výdavky (OV)'!A31))</f>
        <v/>
      </c>
      <c r="E31" s="41"/>
      <c r="F31" s="25" t="str">
        <f t="shared" si="3"/>
        <v/>
      </c>
      <c r="G31" s="99"/>
      <c r="H31" s="97"/>
      <c r="I31" s="25" t="str">
        <f t="shared" si="4"/>
        <v/>
      </c>
      <c r="J31" s="25" t="str">
        <f>IF(B31="","",I31*VLOOKUP(B31,'Priradenie pracov. balíkov'!B:F,5,FALSE))</f>
        <v/>
      </c>
      <c r="K31" s="25" t="str">
        <f>IF(B31="","",I31*VLOOKUP(B31,'Priradenie pracov. balíkov'!B:G,6,FALSE))</f>
        <v/>
      </c>
      <c r="L31" s="25" t="str">
        <f>IF(B31="","",K31*VLOOKUP(B31,'Priradenie pracov. balíkov'!B:F,5,FALSE))</f>
        <v/>
      </c>
      <c r="M31" s="1"/>
      <c r="N31" s="2" t="str">
        <f t="shared" si="0"/>
        <v/>
      </c>
      <c r="O31" s="1" t="str">
        <f t="shared" si="1"/>
        <v/>
      </c>
    </row>
    <row r="32" spans="1:15" x14ac:dyDescent="0.2">
      <c r="A32" s="26" t="str">
        <f t="shared" si="2"/>
        <v/>
      </c>
      <c r="B32" s="40"/>
      <c r="C32" s="28" t="str">
        <f>IF(B32="","",VLOOKUP(B32,'Priradenie pracov. balíkov'!B:E,3,FALSE))</f>
        <v/>
      </c>
      <c r="D32" s="29" t="str">
        <f>IF(B32="","",CONCATENATE(VLOOKUP(B32,Ciselniky!$A$38:$B$71,2,FALSE),"P",'Osobné výdavky (OV)'!A32))</f>
        <v/>
      </c>
      <c r="E32" s="41"/>
      <c r="F32" s="25" t="str">
        <f t="shared" si="3"/>
        <v/>
      </c>
      <c r="G32" s="99"/>
      <c r="H32" s="97"/>
      <c r="I32" s="25" t="str">
        <f t="shared" si="4"/>
        <v/>
      </c>
      <c r="J32" s="25" t="str">
        <f>IF(B32="","",I32*VLOOKUP(B32,'Priradenie pracov. balíkov'!B:F,5,FALSE))</f>
        <v/>
      </c>
      <c r="K32" s="25" t="str">
        <f>IF(B32="","",I32*VLOOKUP(B32,'Priradenie pracov. balíkov'!B:G,6,FALSE))</f>
        <v/>
      </c>
      <c r="L32" s="25" t="str">
        <f>IF(B32="","",K32*VLOOKUP(B32,'Priradenie pracov. balíkov'!B:F,5,FALSE))</f>
        <v/>
      </c>
      <c r="M32" s="1"/>
      <c r="N32" s="2" t="str">
        <f t="shared" si="0"/>
        <v/>
      </c>
      <c r="O32" s="1" t="str">
        <f t="shared" si="1"/>
        <v/>
      </c>
    </row>
    <row r="33" spans="1:15" x14ac:dyDescent="0.2">
      <c r="A33" s="26" t="str">
        <f t="shared" si="2"/>
        <v/>
      </c>
      <c r="B33" s="40"/>
      <c r="C33" s="28" t="str">
        <f>IF(B33="","",VLOOKUP(B33,'Priradenie pracov. balíkov'!B:E,3,FALSE))</f>
        <v/>
      </c>
      <c r="D33" s="29" t="str">
        <f>IF(B33="","",CONCATENATE(VLOOKUP(B33,Ciselniky!$A$38:$B$71,2,FALSE),"P",'Osobné výdavky (OV)'!A33))</f>
        <v/>
      </c>
      <c r="E33" s="41"/>
      <c r="F33" s="25" t="str">
        <f t="shared" si="3"/>
        <v/>
      </c>
      <c r="G33" s="99"/>
      <c r="H33" s="97"/>
      <c r="I33" s="25" t="str">
        <f t="shared" si="4"/>
        <v/>
      </c>
      <c r="J33" s="25" t="str">
        <f>IF(B33="","",I33*VLOOKUP(B33,'Priradenie pracov. balíkov'!B:F,5,FALSE))</f>
        <v/>
      </c>
      <c r="K33" s="25" t="str">
        <f>IF(B33="","",I33*VLOOKUP(B33,'Priradenie pracov. balíkov'!B:G,6,FALSE))</f>
        <v/>
      </c>
      <c r="L33" s="25" t="str">
        <f>IF(B33="","",K33*VLOOKUP(B33,'Priradenie pracov. balíkov'!B:F,5,FALSE))</f>
        <v/>
      </c>
      <c r="M33" s="1"/>
      <c r="N33" s="2" t="str">
        <f t="shared" si="0"/>
        <v/>
      </c>
      <c r="O33" s="1" t="str">
        <f t="shared" si="1"/>
        <v/>
      </c>
    </row>
    <row r="34" spans="1:15" x14ac:dyDescent="0.2">
      <c r="A34" s="26" t="str">
        <f t="shared" si="2"/>
        <v/>
      </c>
      <c r="B34" s="40"/>
      <c r="C34" s="28" t="str">
        <f>IF(B34="","",VLOOKUP(B34,'Priradenie pracov. balíkov'!B:E,3,FALSE))</f>
        <v/>
      </c>
      <c r="D34" s="29" t="str">
        <f>IF(B34="","",CONCATENATE(VLOOKUP(B34,Ciselniky!$A$38:$B$71,2,FALSE),"P",'Osobné výdavky (OV)'!A34))</f>
        <v/>
      </c>
      <c r="E34" s="41"/>
      <c r="F34" s="25" t="str">
        <f t="shared" si="3"/>
        <v/>
      </c>
      <c r="G34" s="99"/>
      <c r="H34" s="97"/>
      <c r="I34" s="25" t="str">
        <f t="shared" si="4"/>
        <v/>
      </c>
      <c r="J34" s="25" t="str">
        <f>IF(B34="","",I34*VLOOKUP(B34,'Priradenie pracov. balíkov'!B:F,5,FALSE))</f>
        <v/>
      </c>
      <c r="K34" s="25" t="str">
        <f>IF(B34="","",I34*VLOOKUP(B34,'Priradenie pracov. balíkov'!B:G,6,FALSE))</f>
        <v/>
      </c>
      <c r="L34" s="25" t="str">
        <f>IF(B34="","",K34*VLOOKUP(B34,'Priradenie pracov. balíkov'!B:F,5,FALSE))</f>
        <v/>
      </c>
      <c r="M34" s="1"/>
      <c r="N34" s="2" t="str">
        <f t="shared" si="0"/>
        <v/>
      </c>
      <c r="O34" s="1" t="str">
        <f t="shared" si="1"/>
        <v/>
      </c>
    </row>
    <row r="35" spans="1:15" x14ac:dyDescent="0.2">
      <c r="A35" s="26" t="str">
        <f t="shared" si="2"/>
        <v/>
      </c>
      <c r="B35" s="40"/>
      <c r="C35" s="28" t="str">
        <f>IF(B35="","",VLOOKUP(B35,'Priradenie pracov. balíkov'!B:E,3,FALSE))</f>
        <v/>
      </c>
      <c r="D35" s="29" t="str">
        <f>IF(B35="","",CONCATENATE(VLOOKUP(B35,Ciselniky!$A$38:$B$71,2,FALSE),"P",'Osobné výdavky (OV)'!A35))</f>
        <v/>
      </c>
      <c r="E35" s="41"/>
      <c r="F35" s="25" t="str">
        <f t="shared" si="3"/>
        <v/>
      </c>
      <c r="G35" s="99"/>
      <c r="H35" s="97"/>
      <c r="I35" s="25" t="str">
        <f t="shared" si="4"/>
        <v/>
      </c>
      <c r="J35" s="25" t="str">
        <f>IF(B35="","",I35*VLOOKUP(B35,'Priradenie pracov. balíkov'!B:F,5,FALSE))</f>
        <v/>
      </c>
      <c r="K35" s="25" t="str">
        <f>IF(B35="","",I35*VLOOKUP(B35,'Priradenie pracov. balíkov'!B:G,6,FALSE))</f>
        <v/>
      </c>
      <c r="L35" s="25" t="str">
        <f>IF(B35="","",K35*VLOOKUP(B35,'Priradenie pracov. balíkov'!B:F,5,FALSE))</f>
        <v/>
      </c>
      <c r="M35" s="1"/>
      <c r="N35" s="2" t="str">
        <f t="shared" si="0"/>
        <v/>
      </c>
      <c r="O35" s="1" t="str">
        <f t="shared" si="1"/>
        <v/>
      </c>
    </row>
    <row r="36" spans="1:15" x14ac:dyDescent="0.2">
      <c r="A36" s="26" t="str">
        <f t="shared" si="2"/>
        <v/>
      </c>
      <c r="B36" s="40"/>
      <c r="C36" s="28" t="str">
        <f>IF(B36="","",VLOOKUP(B36,'Priradenie pracov. balíkov'!B:E,3,FALSE))</f>
        <v/>
      </c>
      <c r="D36" s="29" t="str">
        <f>IF(B36="","",CONCATENATE(VLOOKUP(B36,Ciselniky!$A$38:$B$71,2,FALSE),"P",'Osobné výdavky (OV)'!A36))</f>
        <v/>
      </c>
      <c r="E36" s="41"/>
      <c r="F36" s="25" t="str">
        <f t="shared" si="3"/>
        <v/>
      </c>
      <c r="G36" s="99"/>
      <c r="H36" s="97"/>
      <c r="I36" s="25" t="str">
        <f t="shared" si="4"/>
        <v/>
      </c>
      <c r="J36" s="25" t="str">
        <f>IF(B36="","",I36*VLOOKUP(B36,'Priradenie pracov. balíkov'!B:F,5,FALSE))</f>
        <v/>
      </c>
      <c r="K36" s="25" t="str">
        <f>IF(B36="","",I36*VLOOKUP(B36,'Priradenie pracov. balíkov'!B:G,6,FALSE))</f>
        <v/>
      </c>
      <c r="L36" s="25" t="str">
        <f>IF(B36="","",K36*VLOOKUP(B36,'Priradenie pracov. balíkov'!B:F,5,FALSE))</f>
        <v/>
      </c>
      <c r="M36" s="1"/>
      <c r="N36" s="2" t="str">
        <f t="shared" si="0"/>
        <v/>
      </c>
      <c r="O36" s="1" t="str">
        <f t="shared" si="1"/>
        <v/>
      </c>
    </row>
    <row r="37" spans="1:15" x14ac:dyDescent="0.2">
      <c r="A37" s="26" t="str">
        <f t="shared" si="2"/>
        <v/>
      </c>
      <c r="B37" s="40"/>
      <c r="C37" s="28" t="str">
        <f>IF(B37="","",VLOOKUP(B37,'Priradenie pracov. balíkov'!B:E,3,FALSE))</f>
        <v/>
      </c>
      <c r="D37" s="29" t="str">
        <f>IF(B37="","",CONCATENATE(VLOOKUP(B37,Ciselniky!$A$38:$B$71,2,FALSE),"P",'Osobné výdavky (OV)'!A37))</f>
        <v/>
      </c>
      <c r="E37" s="41"/>
      <c r="F37" s="25" t="str">
        <f t="shared" si="3"/>
        <v/>
      </c>
      <c r="G37" s="99"/>
      <c r="H37" s="97"/>
      <c r="I37" s="25" t="str">
        <f t="shared" si="4"/>
        <v/>
      </c>
      <c r="J37" s="25" t="str">
        <f>IF(B37="","",I37*VLOOKUP(B37,'Priradenie pracov. balíkov'!B:F,5,FALSE))</f>
        <v/>
      </c>
      <c r="K37" s="25" t="str">
        <f>IF(B37="","",I37*VLOOKUP(B37,'Priradenie pracov. balíkov'!B:G,6,FALSE))</f>
        <v/>
      </c>
      <c r="L37" s="25" t="str">
        <f>IF(B37="","",K37*VLOOKUP(B37,'Priradenie pracov. balíkov'!B:F,5,FALSE))</f>
        <v/>
      </c>
      <c r="M37" s="1"/>
      <c r="N37" s="2" t="str">
        <f t="shared" si="0"/>
        <v/>
      </c>
      <c r="O37" s="1" t="str">
        <f t="shared" si="1"/>
        <v/>
      </c>
    </row>
    <row r="38" spans="1:15" x14ac:dyDescent="0.2">
      <c r="A38" s="26" t="str">
        <f t="shared" si="2"/>
        <v/>
      </c>
      <c r="B38" s="40"/>
      <c r="C38" s="28" t="str">
        <f>IF(B38="","",VLOOKUP(B38,'Priradenie pracov. balíkov'!B:E,3,FALSE))</f>
        <v/>
      </c>
      <c r="D38" s="29" t="str">
        <f>IF(B38="","",CONCATENATE(VLOOKUP(B38,Ciselniky!$A$38:$B$71,2,FALSE),"P",'Osobné výdavky (OV)'!A38))</f>
        <v/>
      </c>
      <c r="E38" s="41"/>
      <c r="F38" s="25" t="str">
        <f t="shared" si="3"/>
        <v/>
      </c>
      <c r="G38" s="99"/>
      <c r="H38" s="97"/>
      <c r="I38" s="25" t="str">
        <f t="shared" si="4"/>
        <v/>
      </c>
      <c r="J38" s="25" t="str">
        <f>IF(B38="","",I38*VLOOKUP(B38,'Priradenie pracov. balíkov'!B:F,5,FALSE))</f>
        <v/>
      </c>
      <c r="K38" s="25" t="str">
        <f>IF(B38="","",I38*VLOOKUP(B38,'Priradenie pracov. balíkov'!B:G,6,FALSE))</f>
        <v/>
      </c>
      <c r="L38" s="25" t="str">
        <f>IF(B38="","",K38*VLOOKUP(B38,'Priradenie pracov. balíkov'!B:F,5,FALSE))</f>
        <v/>
      </c>
      <c r="M38" s="1"/>
      <c r="N38" s="2" t="str">
        <f t="shared" si="0"/>
        <v/>
      </c>
      <c r="O38" s="1" t="str">
        <f t="shared" si="1"/>
        <v/>
      </c>
    </row>
    <row r="39" spans="1:15" x14ac:dyDescent="0.2">
      <c r="A39" s="26" t="str">
        <f t="shared" si="2"/>
        <v/>
      </c>
      <c r="B39" s="40"/>
      <c r="C39" s="28" t="str">
        <f>IF(B39="","",VLOOKUP(B39,'Priradenie pracov. balíkov'!B:E,3,FALSE))</f>
        <v/>
      </c>
      <c r="D39" s="29" t="str">
        <f>IF(B39="","",CONCATENATE(VLOOKUP(B39,Ciselniky!$A$38:$B$71,2,FALSE),"P",'Osobné výdavky (OV)'!A39))</f>
        <v/>
      </c>
      <c r="E39" s="41"/>
      <c r="F39" s="25" t="str">
        <f t="shared" si="3"/>
        <v/>
      </c>
      <c r="G39" s="99"/>
      <c r="H39" s="97"/>
      <c r="I39" s="25" t="str">
        <f t="shared" si="4"/>
        <v/>
      </c>
      <c r="J39" s="25" t="str">
        <f>IF(B39="","",I39*VLOOKUP(B39,'Priradenie pracov. balíkov'!B:F,5,FALSE))</f>
        <v/>
      </c>
      <c r="K39" s="25" t="str">
        <f>IF(B39="","",I39*VLOOKUP(B39,'Priradenie pracov. balíkov'!B:G,6,FALSE))</f>
        <v/>
      </c>
      <c r="L39" s="25" t="str">
        <f>IF(B39="","",K39*VLOOKUP(B39,'Priradenie pracov. balíkov'!B:F,5,FALSE))</f>
        <v/>
      </c>
      <c r="M39" s="1"/>
      <c r="N39" s="2" t="str">
        <f t="shared" si="0"/>
        <v/>
      </c>
      <c r="O39" s="1" t="str">
        <f t="shared" si="1"/>
        <v/>
      </c>
    </row>
    <row r="40" spans="1:15" x14ac:dyDescent="0.2">
      <c r="A40" s="26" t="str">
        <f t="shared" si="2"/>
        <v/>
      </c>
      <c r="B40" s="40"/>
      <c r="C40" s="28" t="str">
        <f>IF(B40="","",VLOOKUP(B40,'Priradenie pracov. balíkov'!B:E,3,FALSE))</f>
        <v/>
      </c>
      <c r="D40" s="29" t="str">
        <f>IF(B40="","",CONCATENATE(VLOOKUP(B40,Ciselniky!$A$38:$B$71,2,FALSE),"P",'Osobné výdavky (OV)'!A40))</f>
        <v/>
      </c>
      <c r="E40" s="41"/>
      <c r="F40" s="25" t="str">
        <f t="shared" si="3"/>
        <v/>
      </c>
      <c r="G40" s="99"/>
      <c r="H40" s="97"/>
      <c r="I40" s="25" t="str">
        <f t="shared" si="4"/>
        <v/>
      </c>
      <c r="J40" s="25" t="str">
        <f>IF(B40="","",I40*VLOOKUP(B40,'Priradenie pracov. balíkov'!B:F,5,FALSE))</f>
        <v/>
      </c>
      <c r="K40" s="25" t="str">
        <f>IF(B40="","",I40*VLOOKUP(B40,'Priradenie pracov. balíkov'!B:G,6,FALSE))</f>
        <v/>
      </c>
      <c r="L40" s="25" t="str">
        <f>IF(B40="","",K40*VLOOKUP(B40,'Priradenie pracov. balíkov'!B:F,5,FALSE))</f>
        <v/>
      </c>
      <c r="M40" s="1"/>
      <c r="N40" s="2" t="str">
        <f t="shared" si="0"/>
        <v/>
      </c>
      <c r="O40" s="1" t="str">
        <f t="shared" si="1"/>
        <v/>
      </c>
    </row>
    <row r="41" spans="1:15" x14ac:dyDescent="0.2">
      <c r="A41" s="26" t="str">
        <f t="shared" si="2"/>
        <v/>
      </c>
      <c r="B41" s="40"/>
      <c r="C41" s="28" t="str">
        <f>IF(B41="","",VLOOKUP(B41,'Priradenie pracov. balíkov'!B:E,3,FALSE))</f>
        <v/>
      </c>
      <c r="D41" s="29" t="str">
        <f>IF(B41="","",CONCATENATE(VLOOKUP(B41,Ciselniky!$A$38:$B$71,2,FALSE),"P",'Osobné výdavky (OV)'!A41))</f>
        <v/>
      </c>
      <c r="E41" s="41"/>
      <c r="F41" s="25" t="str">
        <f t="shared" si="3"/>
        <v/>
      </c>
      <c r="G41" s="99"/>
      <c r="H41" s="97"/>
      <c r="I41" s="25" t="str">
        <f t="shared" si="4"/>
        <v/>
      </c>
      <c r="J41" s="25" t="str">
        <f>IF(B41="","",I41*VLOOKUP(B41,'Priradenie pracov. balíkov'!B:F,5,FALSE))</f>
        <v/>
      </c>
      <c r="K41" s="25" t="str">
        <f>IF(B41="","",I41*VLOOKUP(B41,'Priradenie pracov. balíkov'!B:G,6,FALSE))</f>
        <v/>
      </c>
      <c r="L41" s="25" t="str">
        <f>IF(B41="","",K41*VLOOKUP(B41,'Priradenie pracov. balíkov'!B:F,5,FALSE))</f>
        <v/>
      </c>
      <c r="M41" s="1"/>
      <c r="N41" s="2" t="str">
        <f t="shared" si="0"/>
        <v/>
      </c>
      <c r="O41" s="1" t="str">
        <f t="shared" si="1"/>
        <v/>
      </c>
    </row>
    <row r="42" spans="1:15" x14ac:dyDescent="0.2">
      <c r="A42" s="26" t="str">
        <f t="shared" si="2"/>
        <v/>
      </c>
      <c r="B42" s="40"/>
      <c r="C42" s="28" t="str">
        <f>IF(B42="","",VLOOKUP(B42,'Priradenie pracov. balíkov'!B:E,3,FALSE))</f>
        <v/>
      </c>
      <c r="D42" s="29" t="str">
        <f>IF(B42="","",CONCATENATE(VLOOKUP(B42,Ciselniky!$A$38:$B$71,2,FALSE),"P",'Osobné výdavky (OV)'!A42))</f>
        <v/>
      </c>
      <c r="E42" s="41"/>
      <c r="F42" s="25" t="str">
        <f t="shared" si="3"/>
        <v/>
      </c>
      <c r="G42" s="99"/>
      <c r="H42" s="97"/>
      <c r="I42" s="25" t="str">
        <f t="shared" si="4"/>
        <v/>
      </c>
      <c r="J42" s="25" t="str">
        <f>IF(B42="","",I42*VLOOKUP(B42,'Priradenie pracov. balíkov'!B:F,5,FALSE))</f>
        <v/>
      </c>
      <c r="K42" s="25" t="str">
        <f>IF(B42="","",I42*VLOOKUP(B42,'Priradenie pracov. balíkov'!B:G,6,FALSE))</f>
        <v/>
      </c>
      <c r="L42" s="25" t="str">
        <f>IF(B42="","",K42*VLOOKUP(B42,'Priradenie pracov. balíkov'!B:F,5,FALSE))</f>
        <v/>
      </c>
      <c r="M42" s="1"/>
      <c r="N42" s="2" t="str">
        <f t="shared" si="0"/>
        <v/>
      </c>
      <c r="O42" s="1" t="str">
        <f t="shared" si="1"/>
        <v/>
      </c>
    </row>
    <row r="43" spans="1:15" x14ac:dyDescent="0.2">
      <c r="A43" s="26" t="str">
        <f t="shared" si="2"/>
        <v/>
      </c>
      <c r="B43" s="40"/>
      <c r="C43" s="28" t="str">
        <f>IF(B43="","",VLOOKUP(B43,'Priradenie pracov. balíkov'!B:E,3,FALSE))</f>
        <v/>
      </c>
      <c r="D43" s="29" t="str">
        <f>IF(B43="","",CONCATENATE(VLOOKUP(B43,Ciselniky!$A$38:$B$71,2,FALSE),"P",'Osobné výdavky (OV)'!A43))</f>
        <v/>
      </c>
      <c r="E43" s="41"/>
      <c r="F43" s="25" t="str">
        <f t="shared" si="3"/>
        <v/>
      </c>
      <c r="G43" s="99"/>
      <c r="H43" s="97"/>
      <c r="I43" s="25" t="str">
        <f t="shared" si="4"/>
        <v/>
      </c>
      <c r="J43" s="25" t="str">
        <f>IF(B43="","",I43*VLOOKUP(B43,'Priradenie pracov. balíkov'!B:F,5,FALSE))</f>
        <v/>
      </c>
      <c r="K43" s="25" t="str">
        <f>IF(B43="","",I43*VLOOKUP(B43,'Priradenie pracov. balíkov'!B:G,6,FALSE))</f>
        <v/>
      </c>
      <c r="L43" s="25" t="str">
        <f>IF(B43="","",K43*VLOOKUP(B43,'Priradenie pracov. balíkov'!B:F,5,FALSE))</f>
        <v/>
      </c>
      <c r="M43" s="1"/>
      <c r="N43" s="2" t="str">
        <f t="shared" si="0"/>
        <v/>
      </c>
      <c r="O43" s="1" t="str">
        <f t="shared" si="1"/>
        <v/>
      </c>
    </row>
    <row r="44" spans="1:15" x14ac:dyDescent="0.2">
      <c r="A44" s="26" t="str">
        <f t="shared" si="2"/>
        <v/>
      </c>
      <c r="B44" s="40"/>
      <c r="C44" s="28" t="str">
        <f>IF(B44="","",VLOOKUP(B44,'Priradenie pracov. balíkov'!B:E,3,FALSE))</f>
        <v/>
      </c>
      <c r="D44" s="29" t="str">
        <f>IF(B44="","",CONCATENATE(VLOOKUP(B44,Ciselniky!$A$38:$B$71,2,FALSE),"P",'Osobné výdavky (OV)'!A44))</f>
        <v/>
      </c>
      <c r="E44" s="41"/>
      <c r="F44" s="25" t="str">
        <f t="shared" si="3"/>
        <v/>
      </c>
      <c r="G44" s="99"/>
      <c r="H44" s="97"/>
      <c r="I44" s="25" t="str">
        <f t="shared" si="4"/>
        <v/>
      </c>
      <c r="J44" s="25" t="str">
        <f>IF(B44="","",I44*VLOOKUP(B44,'Priradenie pracov. balíkov'!B:F,5,FALSE))</f>
        <v/>
      </c>
      <c r="K44" s="25" t="str">
        <f>IF(B44="","",I44*VLOOKUP(B44,'Priradenie pracov. balíkov'!B:G,6,FALSE))</f>
        <v/>
      </c>
      <c r="L44" s="25" t="str">
        <f>IF(B44="","",K44*VLOOKUP(B44,'Priradenie pracov. balíkov'!B:F,5,FALSE))</f>
        <v/>
      </c>
      <c r="M44" s="1"/>
      <c r="N44" s="2" t="str">
        <f t="shared" si="0"/>
        <v/>
      </c>
      <c r="O44" s="1" t="str">
        <f t="shared" si="1"/>
        <v/>
      </c>
    </row>
    <row r="45" spans="1:15" x14ac:dyDescent="0.2">
      <c r="A45" s="26" t="str">
        <f t="shared" si="2"/>
        <v/>
      </c>
      <c r="B45" s="40"/>
      <c r="C45" s="28" t="str">
        <f>IF(B45="","",VLOOKUP(B45,'Priradenie pracov. balíkov'!B:E,3,FALSE))</f>
        <v/>
      </c>
      <c r="D45" s="29" t="str">
        <f>IF(B45="","",CONCATENATE(VLOOKUP(B45,Ciselniky!$A$38:$B$71,2,FALSE),"P",'Osobné výdavky (OV)'!A45))</f>
        <v/>
      </c>
      <c r="E45" s="41"/>
      <c r="F45" s="25" t="str">
        <f t="shared" si="3"/>
        <v/>
      </c>
      <c r="G45" s="99"/>
      <c r="H45" s="97"/>
      <c r="I45" s="25" t="str">
        <f t="shared" si="4"/>
        <v/>
      </c>
      <c r="J45" s="25" t="str">
        <f>IF(B45="","",I45*VLOOKUP(B45,'Priradenie pracov. balíkov'!B:F,5,FALSE))</f>
        <v/>
      </c>
      <c r="K45" s="25" t="str">
        <f>IF(B45="","",I45*VLOOKUP(B45,'Priradenie pracov. balíkov'!B:G,6,FALSE))</f>
        <v/>
      </c>
      <c r="L45" s="25" t="str">
        <f>IF(B45="","",K45*VLOOKUP(B45,'Priradenie pracov. balíkov'!B:F,5,FALSE))</f>
        <v/>
      </c>
      <c r="M45" s="1"/>
      <c r="N45" s="2" t="str">
        <f t="shared" si="0"/>
        <v/>
      </c>
      <c r="O45" s="1" t="str">
        <f t="shared" si="1"/>
        <v/>
      </c>
    </row>
    <row r="46" spans="1:15" x14ac:dyDescent="0.2">
      <c r="A46" s="26" t="str">
        <f t="shared" si="2"/>
        <v/>
      </c>
      <c r="B46" s="40"/>
      <c r="C46" s="28" t="str">
        <f>IF(B46="","",VLOOKUP(B46,'Priradenie pracov. balíkov'!B:E,3,FALSE))</f>
        <v/>
      </c>
      <c r="D46" s="29" t="str">
        <f>IF(B46="","",CONCATENATE(VLOOKUP(B46,Ciselniky!$A$38:$B$71,2,FALSE),"P",'Osobné výdavky (OV)'!A46))</f>
        <v/>
      </c>
      <c r="E46" s="41"/>
      <c r="F46" s="25" t="str">
        <f t="shared" si="3"/>
        <v/>
      </c>
      <c r="G46" s="99"/>
      <c r="H46" s="97"/>
      <c r="I46" s="25" t="str">
        <f t="shared" si="4"/>
        <v/>
      </c>
      <c r="J46" s="25" t="str">
        <f>IF(B46="","",I46*VLOOKUP(B46,'Priradenie pracov. balíkov'!B:F,5,FALSE))</f>
        <v/>
      </c>
      <c r="K46" s="25" t="str">
        <f>IF(B46="","",I46*VLOOKUP(B46,'Priradenie pracov. balíkov'!B:G,6,FALSE))</f>
        <v/>
      </c>
      <c r="L46" s="25" t="str">
        <f>IF(B46="","",K46*VLOOKUP(B46,'Priradenie pracov. balíkov'!B:F,5,FALSE))</f>
        <v/>
      </c>
      <c r="M46" s="1"/>
      <c r="N46" s="2" t="str">
        <f t="shared" si="0"/>
        <v/>
      </c>
      <c r="O46" s="1" t="str">
        <f t="shared" si="1"/>
        <v/>
      </c>
    </row>
    <row r="47" spans="1:15" x14ac:dyDescent="0.2">
      <c r="A47" s="26" t="str">
        <f t="shared" si="2"/>
        <v/>
      </c>
      <c r="B47" s="40"/>
      <c r="C47" s="28" t="str">
        <f>IF(B47="","",VLOOKUP(B47,'Priradenie pracov. balíkov'!B:E,3,FALSE))</f>
        <v/>
      </c>
      <c r="D47" s="29" t="str">
        <f>IF(B47="","",CONCATENATE(VLOOKUP(B47,Ciselniky!$A$38:$B$71,2,FALSE),"P",'Osobné výdavky (OV)'!A47))</f>
        <v/>
      </c>
      <c r="E47" s="41"/>
      <c r="F47" s="25" t="str">
        <f t="shared" si="3"/>
        <v/>
      </c>
      <c r="G47" s="99"/>
      <c r="H47" s="97"/>
      <c r="I47" s="25" t="str">
        <f t="shared" si="4"/>
        <v/>
      </c>
      <c r="J47" s="25" t="str">
        <f>IF(B47="","",I47*VLOOKUP(B47,'Priradenie pracov. balíkov'!B:F,5,FALSE))</f>
        <v/>
      </c>
      <c r="K47" s="25" t="str">
        <f>IF(B47="","",I47*VLOOKUP(B47,'Priradenie pracov. balíkov'!B:G,6,FALSE))</f>
        <v/>
      </c>
      <c r="L47" s="25" t="str">
        <f>IF(B47="","",K47*VLOOKUP(B47,'Priradenie pracov. balíkov'!B:F,5,FALSE))</f>
        <v/>
      </c>
      <c r="M47" s="1"/>
      <c r="N47" s="2" t="str">
        <f t="shared" si="0"/>
        <v/>
      </c>
      <c r="O47" s="1" t="str">
        <f t="shared" si="1"/>
        <v/>
      </c>
    </row>
    <row r="48" spans="1:15" x14ac:dyDescent="0.2">
      <c r="A48" s="26" t="str">
        <f t="shared" si="2"/>
        <v/>
      </c>
      <c r="B48" s="40"/>
      <c r="C48" s="28" t="str">
        <f>IF(B48="","",VLOOKUP(B48,'Priradenie pracov. balíkov'!B:E,3,FALSE))</f>
        <v/>
      </c>
      <c r="D48" s="29" t="str">
        <f>IF(B48="","",CONCATENATE(VLOOKUP(B48,Ciselniky!$A$38:$B$71,2,FALSE),"P",'Osobné výdavky (OV)'!A48))</f>
        <v/>
      </c>
      <c r="E48" s="41"/>
      <c r="F48" s="25" t="str">
        <f t="shared" si="3"/>
        <v/>
      </c>
      <c r="G48" s="99"/>
      <c r="H48" s="97"/>
      <c r="I48" s="25" t="str">
        <f t="shared" si="4"/>
        <v/>
      </c>
      <c r="J48" s="25" t="str">
        <f>IF(B48="","",I48*VLOOKUP(B48,'Priradenie pracov. balíkov'!B:F,5,FALSE))</f>
        <v/>
      </c>
      <c r="K48" s="25" t="str">
        <f>IF(B48="","",I48*VLOOKUP(B48,'Priradenie pracov. balíkov'!B:G,6,FALSE))</f>
        <v/>
      </c>
      <c r="L48" s="25" t="str">
        <f>IF(B48="","",K48*VLOOKUP(B48,'Priradenie pracov. balíkov'!B:F,5,FALSE))</f>
        <v/>
      </c>
      <c r="M48" s="1"/>
      <c r="N48" s="2" t="str">
        <f t="shared" si="0"/>
        <v/>
      </c>
      <c r="O48" s="1" t="str">
        <f t="shared" si="1"/>
        <v/>
      </c>
    </row>
    <row r="49" spans="1:15" x14ac:dyDescent="0.2">
      <c r="A49" s="26" t="str">
        <f t="shared" si="2"/>
        <v/>
      </c>
      <c r="B49" s="40"/>
      <c r="C49" s="28" t="str">
        <f>IF(B49="","",VLOOKUP(B49,'Priradenie pracov. balíkov'!B:E,3,FALSE))</f>
        <v/>
      </c>
      <c r="D49" s="29" t="str">
        <f>IF(B49="","",CONCATENATE(VLOOKUP(B49,Ciselniky!$A$38:$B$71,2,FALSE),"P",'Osobné výdavky (OV)'!A49))</f>
        <v/>
      </c>
      <c r="E49" s="41"/>
      <c r="F49" s="25" t="str">
        <f t="shared" si="3"/>
        <v/>
      </c>
      <c r="G49" s="99"/>
      <c r="H49" s="97"/>
      <c r="I49" s="25" t="str">
        <f t="shared" si="4"/>
        <v/>
      </c>
      <c r="J49" s="25" t="str">
        <f>IF(B49="","",I49*VLOOKUP(B49,'Priradenie pracov. balíkov'!B:F,5,FALSE))</f>
        <v/>
      </c>
      <c r="K49" s="25" t="str">
        <f>IF(B49="","",I49*VLOOKUP(B49,'Priradenie pracov. balíkov'!B:G,6,FALSE))</f>
        <v/>
      </c>
      <c r="L49" s="25" t="str">
        <f>IF(B49="","",K49*VLOOKUP(B49,'Priradenie pracov. balíkov'!B:F,5,FALSE))</f>
        <v/>
      </c>
      <c r="M49" s="1"/>
      <c r="N49" s="2" t="str">
        <f t="shared" si="0"/>
        <v/>
      </c>
      <c r="O49" s="1" t="str">
        <f t="shared" si="1"/>
        <v/>
      </c>
    </row>
    <row r="50" spans="1:15" x14ac:dyDescent="0.2">
      <c r="A50" s="26" t="str">
        <f t="shared" si="2"/>
        <v/>
      </c>
      <c r="B50" s="40"/>
      <c r="C50" s="28" t="str">
        <f>IF(B50="","",VLOOKUP(B50,'Priradenie pracov. balíkov'!B:E,3,FALSE))</f>
        <v/>
      </c>
      <c r="D50" s="29" t="str">
        <f>IF(B50="","",CONCATENATE(VLOOKUP(B50,Ciselniky!$A$38:$B$71,2,FALSE),"P",'Osobné výdavky (OV)'!A50))</f>
        <v/>
      </c>
      <c r="E50" s="41"/>
      <c r="F50" s="25" t="str">
        <f t="shared" si="3"/>
        <v/>
      </c>
      <c r="G50" s="99"/>
      <c r="H50" s="97"/>
      <c r="I50" s="25" t="str">
        <f t="shared" si="4"/>
        <v/>
      </c>
      <c r="J50" s="25" t="str">
        <f>IF(B50="","",I50*VLOOKUP(B50,'Priradenie pracov. balíkov'!B:F,5,FALSE))</f>
        <v/>
      </c>
      <c r="K50" s="25" t="str">
        <f>IF(B50="","",I50*VLOOKUP(B50,'Priradenie pracov. balíkov'!B:G,6,FALSE))</f>
        <v/>
      </c>
      <c r="L50" s="25" t="str">
        <f>IF(B50="","",K50*VLOOKUP(B50,'Priradenie pracov. balíkov'!B:F,5,FALSE))</f>
        <v/>
      </c>
      <c r="M50" s="1"/>
      <c r="N50" s="2" t="str">
        <f t="shared" si="0"/>
        <v/>
      </c>
      <c r="O50" s="1" t="str">
        <f t="shared" si="1"/>
        <v/>
      </c>
    </row>
    <row r="51" spans="1:15" x14ac:dyDescent="0.2">
      <c r="A51" s="26" t="str">
        <f t="shared" si="2"/>
        <v/>
      </c>
      <c r="B51" s="40"/>
      <c r="C51" s="28" t="str">
        <f>IF(B51="","",VLOOKUP(B51,'Priradenie pracov. balíkov'!B:E,3,FALSE))</f>
        <v/>
      </c>
      <c r="D51" s="29" t="str">
        <f>IF(B51="","",CONCATENATE(VLOOKUP(B51,Ciselniky!$A$38:$B$71,2,FALSE),"P",'Osobné výdavky (OV)'!A51))</f>
        <v/>
      </c>
      <c r="E51" s="41"/>
      <c r="F51" s="25" t="str">
        <f t="shared" si="3"/>
        <v/>
      </c>
      <c r="G51" s="99"/>
      <c r="H51" s="97"/>
      <c r="I51" s="25" t="str">
        <f t="shared" si="4"/>
        <v/>
      </c>
      <c r="J51" s="25" t="str">
        <f>IF(B51="","",I51*VLOOKUP(B51,'Priradenie pracov. balíkov'!B:F,5,FALSE))</f>
        <v/>
      </c>
      <c r="K51" s="25" t="str">
        <f>IF(B51="","",I51*VLOOKUP(B51,'Priradenie pracov. balíkov'!B:G,6,FALSE))</f>
        <v/>
      </c>
      <c r="L51" s="25" t="str">
        <f>IF(B51="","",K51*VLOOKUP(B51,'Priradenie pracov. balíkov'!B:F,5,FALSE))</f>
        <v/>
      </c>
      <c r="M51" s="1"/>
      <c r="N51" s="2" t="str">
        <f t="shared" si="0"/>
        <v/>
      </c>
      <c r="O51" s="1" t="str">
        <f t="shared" si="1"/>
        <v/>
      </c>
    </row>
    <row r="52" spans="1:15" x14ac:dyDescent="0.2">
      <c r="A52" s="26" t="str">
        <f t="shared" si="2"/>
        <v/>
      </c>
      <c r="B52" s="40"/>
      <c r="C52" s="28" t="str">
        <f>IF(B52="","",VLOOKUP(B52,'Priradenie pracov. balíkov'!B:E,3,FALSE))</f>
        <v/>
      </c>
      <c r="D52" s="29" t="str">
        <f>IF(B52="","",CONCATENATE(VLOOKUP(B52,Ciselniky!$A$38:$B$71,2,FALSE),"P",'Osobné výdavky (OV)'!A52))</f>
        <v/>
      </c>
      <c r="E52" s="41"/>
      <c r="F52" s="25" t="str">
        <f t="shared" si="3"/>
        <v/>
      </c>
      <c r="G52" s="99"/>
      <c r="H52" s="97"/>
      <c r="I52" s="25" t="str">
        <f t="shared" si="4"/>
        <v/>
      </c>
      <c r="J52" s="25" t="str">
        <f>IF(B52="","",I52*VLOOKUP(B52,'Priradenie pracov. balíkov'!B:F,5,FALSE))</f>
        <v/>
      </c>
      <c r="K52" s="25" t="str">
        <f>IF(B52="","",I52*VLOOKUP(B52,'Priradenie pracov. balíkov'!B:G,6,FALSE))</f>
        <v/>
      </c>
      <c r="L52" s="25" t="str">
        <f>IF(B52="","",K52*VLOOKUP(B52,'Priradenie pracov. balíkov'!B:F,5,FALSE))</f>
        <v/>
      </c>
      <c r="M52" s="1"/>
      <c r="N52" s="2" t="str">
        <f t="shared" si="0"/>
        <v/>
      </c>
      <c r="O52" s="1" t="str">
        <f t="shared" si="1"/>
        <v/>
      </c>
    </row>
    <row r="53" spans="1:15" x14ac:dyDescent="0.2">
      <c r="A53" s="26" t="str">
        <f t="shared" si="2"/>
        <v/>
      </c>
      <c r="B53" s="40"/>
      <c r="C53" s="28" t="str">
        <f>IF(B53="","",VLOOKUP(B53,'Priradenie pracov. balíkov'!B:E,3,FALSE))</f>
        <v/>
      </c>
      <c r="D53" s="29" t="str">
        <f>IF(B53="","",CONCATENATE(VLOOKUP(B53,Ciselniky!$A$38:$B$71,2,FALSE),"P",'Osobné výdavky (OV)'!A53))</f>
        <v/>
      </c>
      <c r="E53" s="41"/>
      <c r="F53" s="25" t="str">
        <f t="shared" si="3"/>
        <v/>
      </c>
      <c r="G53" s="99"/>
      <c r="H53" s="97"/>
      <c r="I53" s="25" t="str">
        <f t="shared" si="4"/>
        <v/>
      </c>
      <c r="J53" s="25" t="str">
        <f>IF(B53="","",I53*VLOOKUP(B53,'Priradenie pracov. balíkov'!B:F,5,FALSE))</f>
        <v/>
      </c>
      <c r="K53" s="25" t="str">
        <f>IF(B53="","",I53*VLOOKUP(B53,'Priradenie pracov. balíkov'!B:G,6,FALSE))</f>
        <v/>
      </c>
      <c r="L53" s="25" t="str">
        <f>IF(B53="","",K53*VLOOKUP(B53,'Priradenie pracov. balíkov'!B:F,5,FALSE))</f>
        <v/>
      </c>
      <c r="M53" s="1"/>
      <c r="N53" s="2" t="str">
        <f t="shared" si="0"/>
        <v/>
      </c>
      <c r="O53" s="1" t="str">
        <f t="shared" si="1"/>
        <v/>
      </c>
    </row>
    <row r="54" spans="1:15" x14ac:dyDescent="0.2">
      <c r="A54" s="26" t="str">
        <f t="shared" si="2"/>
        <v/>
      </c>
      <c r="B54" s="40"/>
      <c r="C54" s="28" t="str">
        <f>IF(B54="","",VLOOKUP(B54,'Priradenie pracov. balíkov'!B:E,3,FALSE))</f>
        <v/>
      </c>
      <c r="D54" s="29" t="str">
        <f>IF(B54="","",CONCATENATE(VLOOKUP(B54,Ciselniky!$A$38:$B$71,2,FALSE),"P",'Osobné výdavky (OV)'!A54))</f>
        <v/>
      </c>
      <c r="E54" s="41"/>
      <c r="F54" s="25" t="str">
        <f t="shared" si="3"/>
        <v/>
      </c>
      <c r="G54" s="99"/>
      <c r="H54" s="97"/>
      <c r="I54" s="25" t="str">
        <f t="shared" si="4"/>
        <v/>
      </c>
      <c r="J54" s="25" t="str">
        <f>IF(B54="","",I54*VLOOKUP(B54,'Priradenie pracov. balíkov'!B:F,5,FALSE))</f>
        <v/>
      </c>
      <c r="K54" s="25" t="str">
        <f>IF(B54="","",I54*VLOOKUP(B54,'Priradenie pracov. balíkov'!B:G,6,FALSE))</f>
        <v/>
      </c>
      <c r="L54" s="25" t="str">
        <f>IF(B54="","",K54*VLOOKUP(B54,'Priradenie pracov. balíkov'!B:F,5,FALSE))</f>
        <v/>
      </c>
      <c r="M54" s="1"/>
      <c r="N54" s="2" t="str">
        <f t="shared" si="0"/>
        <v/>
      </c>
      <c r="O54" s="1" t="str">
        <f t="shared" si="1"/>
        <v/>
      </c>
    </row>
    <row r="55" spans="1:15" x14ac:dyDescent="0.2">
      <c r="A55" s="26" t="str">
        <f t="shared" si="2"/>
        <v/>
      </c>
      <c r="B55" s="40"/>
      <c r="C55" s="28" t="str">
        <f>IF(B55="","",VLOOKUP(B55,'Priradenie pracov. balíkov'!B:E,3,FALSE))</f>
        <v/>
      </c>
      <c r="D55" s="29" t="str">
        <f>IF(B55="","",CONCATENATE(VLOOKUP(B55,Ciselniky!$A$38:$B$71,2,FALSE),"P",'Osobné výdavky (OV)'!A55))</f>
        <v/>
      </c>
      <c r="E55" s="41"/>
      <c r="F55" s="25" t="str">
        <f t="shared" si="3"/>
        <v/>
      </c>
      <c r="G55" s="99"/>
      <c r="H55" s="97"/>
      <c r="I55" s="25" t="str">
        <f t="shared" si="4"/>
        <v/>
      </c>
      <c r="J55" s="25" t="str">
        <f>IF(B55="","",I55*VLOOKUP(B55,'Priradenie pracov. balíkov'!B:F,5,FALSE))</f>
        <v/>
      </c>
      <c r="K55" s="25" t="str">
        <f>IF(B55="","",I55*VLOOKUP(B55,'Priradenie pracov. balíkov'!B:G,6,FALSE))</f>
        <v/>
      </c>
      <c r="L55" s="25" t="str">
        <f>IF(B55="","",K55*VLOOKUP(B55,'Priradenie pracov. balíkov'!B:F,5,FALSE))</f>
        <v/>
      </c>
      <c r="M55" s="1"/>
      <c r="N55" s="2" t="str">
        <f t="shared" si="0"/>
        <v/>
      </c>
      <c r="O55" s="1" t="str">
        <f t="shared" si="1"/>
        <v/>
      </c>
    </row>
    <row r="56" spans="1:15" x14ac:dyDescent="0.2">
      <c r="A56" s="26" t="str">
        <f t="shared" si="2"/>
        <v/>
      </c>
      <c r="B56" s="40"/>
      <c r="C56" s="28" t="str">
        <f>IF(B56="","",VLOOKUP(B56,'Priradenie pracov. balíkov'!B:E,3,FALSE))</f>
        <v/>
      </c>
      <c r="D56" s="29" t="str">
        <f>IF(B56="","",CONCATENATE(VLOOKUP(B56,Ciselniky!$A$38:$B$71,2,FALSE),"P",'Osobné výdavky (OV)'!A56))</f>
        <v/>
      </c>
      <c r="E56" s="41"/>
      <c r="F56" s="25" t="str">
        <f t="shared" si="3"/>
        <v/>
      </c>
      <c r="G56" s="99"/>
      <c r="H56" s="97"/>
      <c r="I56" s="25" t="str">
        <f t="shared" si="4"/>
        <v/>
      </c>
      <c r="J56" s="25" t="str">
        <f>IF(B56="","",I56*VLOOKUP(B56,'Priradenie pracov. balíkov'!B:F,5,FALSE))</f>
        <v/>
      </c>
      <c r="K56" s="25" t="str">
        <f>IF(B56="","",I56*VLOOKUP(B56,'Priradenie pracov. balíkov'!B:G,6,FALSE))</f>
        <v/>
      </c>
      <c r="L56" s="25" t="str">
        <f>IF(B56="","",K56*VLOOKUP(B56,'Priradenie pracov. balíkov'!B:F,5,FALSE))</f>
        <v/>
      </c>
      <c r="M56" s="1"/>
      <c r="N56" s="2" t="str">
        <f t="shared" si="0"/>
        <v/>
      </c>
      <c r="O56" s="1" t="str">
        <f t="shared" si="1"/>
        <v/>
      </c>
    </row>
    <row r="57" spans="1:15" x14ac:dyDescent="0.2">
      <c r="A57" s="26" t="str">
        <f t="shared" si="2"/>
        <v/>
      </c>
      <c r="B57" s="40"/>
      <c r="C57" s="28" t="str">
        <f>IF(B57="","",VLOOKUP(B57,'Priradenie pracov. balíkov'!B:E,3,FALSE))</f>
        <v/>
      </c>
      <c r="D57" s="29" t="str">
        <f>IF(B57="","",CONCATENATE(VLOOKUP(B57,Ciselniky!$A$38:$B$71,2,FALSE),"P",'Osobné výdavky (OV)'!A57))</f>
        <v/>
      </c>
      <c r="E57" s="41"/>
      <c r="F57" s="25" t="str">
        <f t="shared" si="3"/>
        <v/>
      </c>
      <c r="G57" s="99"/>
      <c r="H57" s="97"/>
      <c r="I57" s="25" t="str">
        <f t="shared" si="4"/>
        <v/>
      </c>
      <c r="J57" s="25" t="str">
        <f>IF(B57="","",I57*VLOOKUP(B57,'Priradenie pracov. balíkov'!B:F,5,FALSE))</f>
        <v/>
      </c>
      <c r="K57" s="25" t="str">
        <f>IF(B57="","",I57*VLOOKUP(B57,'Priradenie pracov. balíkov'!B:G,6,FALSE))</f>
        <v/>
      </c>
      <c r="L57" s="25" t="str">
        <f>IF(B57="","",K57*VLOOKUP(B57,'Priradenie pracov. balíkov'!B:F,5,FALSE))</f>
        <v/>
      </c>
      <c r="M57" s="1"/>
      <c r="N57" s="2" t="str">
        <f t="shared" si="0"/>
        <v/>
      </c>
      <c r="O57" s="1" t="str">
        <f t="shared" si="1"/>
        <v/>
      </c>
    </row>
    <row r="58" spans="1:15" x14ac:dyDescent="0.2">
      <c r="A58" s="26" t="str">
        <f t="shared" si="2"/>
        <v/>
      </c>
      <c r="B58" s="40"/>
      <c r="C58" s="28" t="str">
        <f>IF(B58="","",VLOOKUP(B58,'Priradenie pracov. balíkov'!B:E,3,FALSE))</f>
        <v/>
      </c>
      <c r="D58" s="29" t="str">
        <f>IF(B58="","",CONCATENATE(VLOOKUP(B58,Ciselniky!$A$38:$B$71,2,FALSE),"P",'Osobné výdavky (OV)'!A58))</f>
        <v/>
      </c>
      <c r="E58" s="41"/>
      <c r="F58" s="25" t="str">
        <f t="shared" si="3"/>
        <v/>
      </c>
      <c r="G58" s="99"/>
      <c r="H58" s="97"/>
      <c r="I58" s="25" t="str">
        <f t="shared" si="4"/>
        <v/>
      </c>
      <c r="J58" s="25" t="str">
        <f>IF(B58="","",I58*VLOOKUP(B58,'Priradenie pracov. balíkov'!B:F,5,FALSE))</f>
        <v/>
      </c>
      <c r="K58" s="25" t="str">
        <f>IF(B58="","",I58*VLOOKUP(B58,'Priradenie pracov. balíkov'!B:G,6,FALSE))</f>
        <v/>
      </c>
      <c r="L58" s="25" t="str">
        <f>IF(B58="","",K58*VLOOKUP(B58,'Priradenie pracov. balíkov'!B:F,5,FALSE))</f>
        <v/>
      </c>
      <c r="M58" s="1"/>
      <c r="N58" s="2" t="str">
        <f t="shared" si="0"/>
        <v/>
      </c>
      <c r="O58" s="1" t="str">
        <f t="shared" si="1"/>
        <v/>
      </c>
    </row>
    <row r="59" spans="1:15" x14ac:dyDescent="0.2">
      <c r="A59" s="26" t="str">
        <f t="shared" si="2"/>
        <v/>
      </c>
      <c r="B59" s="40"/>
      <c r="C59" s="28" t="str">
        <f>IF(B59="","",VLOOKUP(B59,'Priradenie pracov. balíkov'!B:E,3,FALSE))</f>
        <v/>
      </c>
      <c r="D59" s="29" t="str">
        <f>IF(B59="","",CONCATENATE(VLOOKUP(B59,Ciselniky!$A$38:$B$71,2,FALSE),"P",'Osobné výdavky (OV)'!A59))</f>
        <v/>
      </c>
      <c r="E59" s="41"/>
      <c r="F59" s="25" t="str">
        <f t="shared" si="3"/>
        <v/>
      </c>
      <c r="G59" s="99"/>
      <c r="H59" s="97"/>
      <c r="I59" s="25" t="str">
        <f t="shared" si="4"/>
        <v/>
      </c>
      <c r="J59" s="25" t="str">
        <f>IF(B59="","",I59*VLOOKUP(B59,'Priradenie pracov. balíkov'!B:F,5,FALSE))</f>
        <v/>
      </c>
      <c r="K59" s="25" t="str">
        <f>IF(B59="","",I59*VLOOKUP(B59,'Priradenie pracov. balíkov'!B:G,6,FALSE))</f>
        <v/>
      </c>
      <c r="L59" s="25" t="str">
        <f>IF(B59="","",K59*VLOOKUP(B59,'Priradenie pracov. balíkov'!B:F,5,FALSE))</f>
        <v/>
      </c>
      <c r="M59" s="1"/>
      <c r="N59" s="2" t="str">
        <f t="shared" si="0"/>
        <v/>
      </c>
      <c r="O59" s="1" t="str">
        <f t="shared" si="1"/>
        <v/>
      </c>
    </row>
    <row r="60" spans="1:15" x14ac:dyDescent="0.2">
      <c r="A60" s="26" t="str">
        <f t="shared" si="2"/>
        <v/>
      </c>
      <c r="B60" s="40"/>
      <c r="C60" s="28" t="str">
        <f>IF(B60="","",VLOOKUP(B60,'Priradenie pracov. balíkov'!B:E,3,FALSE))</f>
        <v/>
      </c>
      <c r="D60" s="29" t="str">
        <f>IF(B60="","",CONCATENATE(VLOOKUP(B60,Ciselniky!$A$38:$B$71,2,FALSE),"P",'Osobné výdavky (OV)'!A60))</f>
        <v/>
      </c>
      <c r="E60" s="41"/>
      <c r="F60" s="25" t="str">
        <f t="shared" si="3"/>
        <v/>
      </c>
      <c r="G60" s="99"/>
      <c r="H60" s="97"/>
      <c r="I60" s="25" t="str">
        <f t="shared" si="4"/>
        <v/>
      </c>
      <c r="J60" s="25" t="str">
        <f>IF(B60="","",I60*VLOOKUP(B60,'Priradenie pracov. balíkov'!B:F,5,FALSE))</f>
        <v/>
      </c>
      <c r="K60" s="25" t="str">
        <f>IF(B60="","",I60*VLOOKUP(B60,'Priradenie pracov. balíkov'!B:G,6,FALSE))</f>
        <v/>
      </c>
      <c r="L60" s="25" t="str">
        <f>IF(B60="","",K60*VLOOKUP(B60,'Priradenie pracov. balíkov'!B:F,5,FALSE))</f>
        <v/>
      </c>
      <c r="M60" s="1"/>
      <c r="N60" s="2" t="str">
        <f t="shared" si="0"/>
        <v/>
      </c>
      <c r="O60" s="1" t="str">
        <f t="shared" si="1"/>
        <v/>
      </c>
    </row>
    <row r="61" spans="1:15" x14ac:dyDescent="0.2">
      <c r="A61" s="26" t="str">
        <f t="shared" si="2"/>
        <v/>
      </c>
      <c r="B61" s="40"/>
      <c r="C61" s="28" t="str">
        <f>IF(B61="","",VLOOKUP(B61,'Priradenie pracov. balíkov'!B:E,3,FALSE))</f>
        <v/>
      </c>
      <c r="D61" s="29" t="str">
        <f>IF(B61="","",CONCATENATE(VLOOKUP(B61,Ciselniky!$A$38:$B$71,2,FALSE),"P",'Osobné výdavky (OV)'!A61))</f>
        <v/>
      </c>
      <c r="E61" s="41"/>
      <c r="F61" s="25" t="str">
        <f t="shared" si="3"/>
        <v/>
      </c>
      <c r="G61" s="99"/>
      <c r="H61" s="97"/>
      <c r="I61" s="25" t="str">
        <f t="shared" si="4"/>
        <v/>
      </c>
      <c r="J61" s="25" t="str">
        <f>IF(B61="","",I61*VLOOKUP(B61,'Priradenie pracov. balíkov'!B:F,5,FALSE))</f>
        <v/>
      </c>
      <c r="K61" s="25" t="str">
        <f>IF(B61="","",I61*VLOOKUP(B61,'Priradenie pracov. balíkov'!B:G,6,FALSE))</f>
        <v/>
      </c>
      <c r="L61" s="25" t="str">
        <f>IF(B61="","",K61*VLOOKUP(B61,'Priradenie pracov. balíkov'!B:F,5,FALSE))</f>
        <v/>
      </c>
      <c r="M61" s="1"/>
      <c r="N61" s="2" t="str">
        <f t="shared" si="0"/>
        <v/>
      </c>
      <c r="O61" s="1" t="str">
        <f t="shared" si="1"/>
        <v/>
      </c>
    </row>
    <row r="62" spans="1:15" x14ac:dyDescent="0.2">
      <c r="A62" s="26" t="str">
        <f t="shared" si="2"/>
        <v/>
      </c>
      <c r="B62" s="40"/>
      <c r="C62" s="28" t="str">
        <f>IF(B62="","",VLOOKUP(B62,'Priradenie pracov. balíkov'!B:E,3,FALSE))</f>
        <v/>
      </c>
      <c r="D62" s="29" t="str">
        <f>IF(B62="","",CONCATENATE(VLOOKUP(B62,Ciselniky!$A$38:$B$71,2,FALSE),"P",'Osobné výdavky (OV)'!A62))</f>
        <v/>
      </c>
      <c r="E62" s="41"/>
      <c r="F62" s="25" t="str">
        <f t="shared" si="3"/>
        <v/>
      </c>
      <c r="G62" s="99"/>
      <c r="H62" s="97"/>
      <c r="I62" s="25" t="str">
        <f t="shared" si="4"/>
        <v/>
      </c>
      <c r="J62" s="25" t="str">
        <f>IF(B62="","",I62*VLOOKUP(B62,'Priradenie pracov. balíkov'!B:F,5,FALSE))</f>
        <v/>
      </c>
      <c r="K62" s="25" t="str">
        <f>IF(B62="","",I62*VLOOKUP(B62,'Priradenie pracov. balíkov'!B:G,6,FALSE))</f>
        <v/>
      </c>
      <c r="L62" s="25" t="str">
        <f>IF(B62="","",K62*VLOOKUP(B62,'Priradenie pracov. balíkov'!B:F,5,FALSE))</f>
        <v/>
      </c>
      <c r="M62" s="1"/>
      <c r="N62" s="2" t="str">
        <f t="shared" si="0"/>
        <v/>
      </c>
      <c r="O62" s="1" t="str">
        <f t="shared" si="1"/>
        <v/>
      </c>
    </row>
    <row r="63" spans="1:15" x14ac:dyDescent="0.2">
      <c r="A63" s="26" t="str">
        <f t="shared" si="2"/>
        <v/>
      </c>
      <c r="B63" s="40"/>
      <c r="C63" s="28" t="str">
        <f>IF(B63="","",VLOOKUP(B63,'Priradenie pracov. balíkov'!B:E,3,FALSE))</f>
        <v/>
      </c>
      <c r="D63" s="29" t="str">
        <f>IF(B63="","",CONCATENATE(VLOOKUP(B63,Ciselniky!$A$38:$B$71,2,FALSE),"P",'Osobné výdavky (OV)'!A63))</f>
        <v/>
      </c>
      <c r="E63" s="41"/>
      <c r="F63" s="25" t="str">
        <f t="shared" si="3"/>
        <v/>
      </c>
      <c r="G63" s="99"/>
      <c r="H63" s="97"/>
      <c r="I63" s="25" t="str">
        <f t="shared" si="4"/>
        <v/>
      </c>
      <c r="J63" s="25" t="str">
        <f>IF(B63="","",I63*VLOOKUP(B63,'Priradenie pracov. balíkov'!B:F,5,FALSE))</f>
        <v/>
      </c>
      <c r="K63" s="25" t="str">
        <f>IF(B63="","",I63*VLOOKUP(B63,'Priradenie pracov. balíkov'!B:G,6,FALSE))</f>
        <v/>
      </c>
      <c r="L63" s="25" t="str">
        <f>IF(B63="","",K63*VLOOKUP(B63,'Priradenie pracov. balíkov'!B:F,5,FALSE))</f>
        <v/>
      </c>
      <c r="M63" s="1"/>
      <c r="N63" s="2" t="str">
        <f t="shared" si="0"/>
        <v/>
      </c>
      <c r="O63" s="1" t="str">
        <f t="shared" si="1"/>
        <v/>
      </c>
    </row>
    <row r="64" spans="1:15" x14ac:dyDescent="0.2">
      <c r="A64" s="26" t="str">
        <f t="shared" si="2"/>
        <v/>
      </c>
      <c r="B64" s="40"/>
      <c r="C64" s="28" t="str">
        <f>IF(B64="","",VLOOKUP(B64,'Priradenie pracov. balíkov'!B:E,3,FALSE))</f>
        <v/>
      </c>
      <c r="D64" s="29" t="str">
        <f>IF(B64="","",CONCATENATE(VLOOKUP(B64,Ciselniky!$A$38:$B$71,2,FALSE),"P",'Osobné výdavky (OV)'!A64))</f>
        <v/>
      </c>
      <c r="E64" s="41"/>
      <c r="F64" s="25" t="str">
        <f t="shared" si="3"/>
        <v/>
      </c>
      <c r="G64" s="99"/>
      <c r="H64" s="97"/>
      <c r="I64" s="25" t="str">
        <f t="shared" si="4"/>
        <v/>
      </c>
      <c r="J64" s="25" t="str">
        <f>IF(B64="","",I64*VLOOKUP(B64,'Priradenie pracov. balíkov'!B:F,5,FALSE))</f>
        <v/>
      </c>
      <c r="K64" s="25" t="str">
        <f>IF(B64="","",I64*VLOOKUP(B64,'Priradenie pracov. balíkov'!B:G,6,FALSE))</f>
        <v/>
      </c>
      <c r="L64" s="25" t="str">
        <f>IF(B64="","",K64*VLOOKUP(B64,'Priradenie pracov. balíkov'!B:F,5,FALSE))</f>
        <v/>
      </c>
      <c r="M64" s="1"/>
      <c r="N64" s="2" t="str">
        <f t="shared" si="0"/>
        <v/>
      </c>
      <c r="O64" s="1" t="str">
        <f t="shared" si="1"/>
        <v/>
      </c>
    </row>
    <row r="65" spans="1:15" x14ac:dyDescent="0.2">
      <c r="A65" s="26" t="str">
        <f t="shared" si="2"/>
        <v/>
      </c>
      <c r="B65" s="40"/>
      <c r="C65" s="28" t="str">
        <f>IF(B65="","",VLOOKUP(B65,'Priradenie pracov. balíkov'!B:E,3,FALSE))</f>
        <v/>
      </c>
      <c r="D65" s="29" t="str">
        <f>IF(B65="","",CONCATENATE(VLOOKUP(B65,Ciselniky!$A$38:$B$71,2,FALSE),"P",'Osobné výdavky (OV)'!A65))</f>
        <v/>
      </c>
      <c r="E65" s="41"/>
      <c r="F65" s="25" t="str">
        <f t="shared" si="3"/>
        <v/>
      </c>
      <c r="G65" s="99"/>
      <c r="H65" s="97"/>
      <c r="I65" s="25" t="str">
        <f t="shared" si="4"/>
        <v/>
      </c>
      <c r="J65" s="25" t="str">
        <f>IF(B65="","",I65*VLOOKUP(B65,'Priradenie pracov. balíkov'!B:F,5,FALSE))</f>
        <v/>
      </c>
      <c r="K65" s="25" t="str">
        <f>IF(B65="","",I65*VLOOKUP(B65,'Priradenie pracov. balíkov'!B:G,6,FALSE))</f>
        <v/>
      </c>
      <c r="L65" s="25" t="str">
        <f>IF(B65="","",K65*VLOOKUP(B65,'Priradenie pracov. balíkov'!B:F,5,FALSE))</f>
        <v/>
      </c>
      <c r="M65" s="1"/>
      <c r="N65" s="2" t="str">
        <f t="shared" si="0"/>
        <v/>
      </c>
      <c r="O65" s="1" t="str">
        <f t="shared" si="1"/>
        <v/>
      </c>
    </row>
    <row r="66" spans="1:15" x14ac:dyDescent="0.2">
      <c r="A66" s="26" t="str">
        <f t="shared" si="2"/>
        <v/>
      </c>
      <c r="B66" s="40"/>
      <c r="C66" s="28" t="str">
        <f>IF(B66="","",VLOOKUP(B66,'Priradenie pracov. balíkov'!B:E,3,FALSE))</f>
        <v/>
      </c>
      <c r="D66" s="29" t="str">
        <f>IF(B66="","",CONCATENATE(VLOOKUP(B66,Ciselniky!$A$38:$B$71,2,FALSE),"P",'Osobné výdavky (OV)'!A66))</f>
        <v/>
      </c>
      <c r="E66" s="41"/>
      <c r="F66" s="25" t="str">
        <f t="shared" si="3"/>
        <v/>
      </c>
      <c r="G66" s="99"/>
      <c r="H66" s="97"/>
      <c r="I66" s="25" t="str">
        <f t="shared" si="4"/>
        <v/>
      </c>
      <c r="J66" s="25" t="str">
        <f>IF(B66="","",I66*VLOOKUP(B66,'Priradenie pracov. balíkov'!B:F,5,FALSE))</f>
        <v/>
      </c>
      <c r="K66" s="25" t="str">
        <f>IF(B66="","",I66*VLOOKUP(B66,'Priradenie pracov. balíkov'!B:G,6,FALSE))</f>
        <v/>
      </c>
      <c r="L66" s="25" t="str">
        <f>IF(B66="","",K66*VLOOKUP(B66,'Priradenie pracov. balíkov'!B:F,5,FALSE))</f>
        <v/>
      </c>
      <c r="M66" s="1"/>
      <c r="N66" s="2" t="str">
        <f t="shared" si="0"/>
        <v/>
      </c>
      <c r="O66" s="1" t="str">
        <f t="shared" si="1"/>
        <v/>
      </c>
    </row>
    <row r="67" spans="1:15" x14ac:dyDescent="0.2">
      <c r="A67" s="26" t="str">
        <f t="shared" si="2"/>
        <v/>
      </c>
      <c r="B67" s="40"/>
      <c r="C67" s="28" t="str">
        <f>IF(B67="","",VLOOKUP(B67,'Priradenie pracov. balíkov'!B:E,3,FALSE))</f>
        <v/>
      </c>
      <c r="D67" s="29" t="str">
        <f>IF(B67="","",CONCATENATE(VLOOKUP(B67,Ciselniky!$A$38:$B$71,2,FALSE),"P",'Osobné výdavky (OV)'!A67))</f>
        <v/>
      </c>
      <c r="E67" s="41"/>
      <c r="F67" s="25" t="str">
        <f t="shared" si="3"/>
        <v/>
      </c>
      <c r="G67" s="99"/>
      <c r="H67" s="97"/>
      <c r="I67" s="25" t="str">
        <f t="shared" si="4"/>
        <v/>
      </c>
      <c r="J67" s="25" t="str">
        <f>IF(B67="","",I67*VLOOKUP(B67,'Priradenie pracov. balíkov'!B:F,5,FALSE))</f>
        <v/>
      </c>
      <c r="K67" s="25" t="str">
        <f>IF(B67="","",I67*VLOOKUP(B67,'Priradenie pracov. balíkov'!B:G,6,FALSE))</f>
        <v/>
      </c>
      <c r="L67" s="25" t="str">
        <f>IF(B67="","",K67*VLOOKUP(B67,'Priradenie pracov. balíkov'!B:F,5,FALSE))</f>
        <v/>
      </c>
      <c r="M67" s="1"/>
      <c r="N67" s="2" t="str">
        <f t="shared" si="0"/>
        <v/>
      </c>
      <c r="O67" s="1" t="str">
        <f t="shared" si="1"/>
        <v/>
      </c>
    </row>
    <row r="68" spans="1:15" x14ac:dyDescent="0.2">
      <c r="A68" s="26" t="str">
        <f t="shared" si="2"/>
        <v/>
      </c>
      <c r="B68" s="40"/>
      <c r="C68" s="28" t="str">
        <f>IF(B68="","",VLOOKUP(B68,'Priradenie pracov. balíkov'!B:E,3,FALSE))</f>
        <v/>
      </c>
      <c r="D68" s="29" t="str">
        <f>IF(B68="","",CONCATENATE(VLOOKUP(B68,Ciselniky!$A$38:$B$71,2,FALSE),"P",'Osobné výdavky (OV)'!A68))</f>
        <v/>
      </c>
      <c r="E68" s="41"/>
      <c r="F68" s="25" t="str">
        <f t="shared" si="3"/>
        <v/>
      </c>
      <c r="G68" s="99"/>
      <c r="H68" s="97"/>
      <c r="I68" s="25" t="str">
        <f t="shared" si="4"/>
        <v/>
      </c>
      <c r="J68" s="25" t="str">
        <f>IF(B68="","",I68*VLOOKUP(B68,'Priradenie pracov. balíkov'!B:F,5,FALSE))</f>
        <v/>
      </c>
      <c r="K68" s="25" t="str">
        <f>IF(B68="","",I68*VLOOKUP(B68,'Priradenie pracov. balíkov'!B:G,6,FALSE))</f>
        <v/>
      </c>
      <c r="L68" s="25" t="str">
        <f>IF(B68="","",K68*VLOOKUP(B68,'Priradenie pracov. balíkov'!B:F,5,FALSE))</f>
        <v/>
      </c>
      <c r="M68" s="1"/>
      <c r="N68" s="2" t="str">
        <f t="shared" ref="N68:N131" si="5">TRIM(LEFT(B68,4))</f>
        <v/>
      </c>
      <c r="O68" s="1" t="str">
        <f t="shared" ref="O68:O131" si="6">C68</f>
        <v/>
      </c>
    </row>
    <row r="69" spans="1:15" x14ac:dyDescent="0.2">
      <c r="A69" s="26" t="str">
        <f t="shared" ref="A69:A132" si="7">IF(B68&lt;&gt;"",ROW()-2,"")</f>
        <v/>
      </c>
      <c r="B69" s="40"/>
      <c r="C69" s="28" t="str">
        <f>IF(B69="","",VLOOKUP(B69,'Priradenie pracov. balíkov'!B:E,3,FALSE))</f>
        <v/>
      </c>
      <c r="D69" s="29" t="str">
        <f>IF(B69="","",CONCATENATE(VLOOKUP(B69,Ciselniky!$A$38:$B$71,2,FALSE),"P",'Osobné výdavky (OV)'!A69))</f>
        <v/>
      </c>
      <c r="E69" s="41"/>
      <c r="F69" s="25" t="str">
        <f t="shared" ref="F69:F132" si="8">IF(B69="","",3684)</f>
        <v/>
      </c>
      <c r="G69" s="99"/>
      <c r="H69" s="97"/>
      <c r="I69" s="25" t="str">
        <f t="shared" ref="I69:I132" si="9">IF(B69="","",F69*(G69*H69))</f>
        <v/>
      </c>
      <c r="J69" s="25" t="str">
        <f>IF(B69="","",I69*VLOOKUP(B69,'Priradenie pracov. balíkov'!B:F,5,FALSE))</f>
        <v/>
      </c>
      <c r="K69" s="25" t="str">
        <f>IF(B69="","",I69*VLOOKUP(B69,'Priradenie pracov. balíkov'!B:G,6,FALSE))</f>
        <v/>
      </c>
      <c r="L69" s="25" t="str">
        <f>IF(B69="","",K69*VLOOKUP(B69,'Priradenie pracov. balíkov'!B:F,5,FALSE))</f>
        <v/>
      </c>
      <c r="M69" s="1"/>
      <c r="N69" s="2" t="str">
        <f t="shared" si="5"/>
        <v/>
      </c>
      <c r="O69" s="1" t="str">
        <f t="shared" si="6"/>
        <v/>
      </c>
    </row>
    <row r="70" spans="1:15" x14ac:dyDescent="0.2">
      <c r="A70" s="26" t="str">
        <f t="shared" si="7"/>
        <v/>
      </c>
      <c r="B70" s="40"/>
      <c r="C70" s="28" t="str">
        <f>IF(B70="","",VLOOKUP(B70,'Priradenie pracov. balíkov'!B:E,3,FALSE))</f>
        <v/>
      </c>
      <c r="D70" s="29" t="str">
        <f>IF(B70="","",CONCATENATE(VLOOKUP(B70,Ciselniky!$A$38:$B$71,2,FALSE),"P",'Osobné výdavky (OV)'!A70))</f>
        <v/>
      </c>
      <c r="E70" s="41"/>
      <c r="F70" s="25" t="str">
        <f t="shared" si="8"/>
        <v/>
      </c>
      <c r="G70" s="99"/>
      <c r="H70" s="97"/>
      <c r="I70" s="25" t="str">
        <f t="shared" si="9"/>
        <v/>
      </c>
      <c r="J70" s="25" t="str">
        <f>IF(B70="","",I70*VLOOKUP(B70,'Priradenie pracov. balíkov'!B:F,5,FALSE))</f>
        <v/>
      </c>
      <c r="K70" s="25" t="str">
        <f>IF(B70="","",I70*VLOOKUP(B70,'Priradenie pracov. balíkov'!B:G,6,FALSE))</f>
        <v/>
      </c>
      <c r="L70" s="25" t="str">
        <f>IF(B70="","",K70*VLOOKUP(B70,'Priradenie pracov. balíkov'!B:F,5,FALSE))</f>
        <v/>
      </c>
      <c r="M70" s="1"/>
      <c r="N70" s="2" t="str">
        <f t="shared" si="5"/>
        <v/>
      </c>
      <c r="O70" s="1" t="str">
        <f t="shared" si="6"/>
        <v/>
      </c>
    </row>
    <row r="71" spans="1:15" x14ac:dyDescent="0.2">
      <c r="A71" s="26" t="str">
        <f t="shared" si="7"/>
        <v/>
      </c>
      <c r="B71" s="40"/>
      <c r="C71" s="28" t="str">
        <f>IF(B71="","",VLOOKUP(B71,'Priradenie pracov. balíkov'!B:E,3,FALSE))</f>
        <v/>
      </c>
      <c r="D71" s="29" t="str">
        <f>IF(B71="","",CONCATENATE(VLOOKUP(B71,Ciselniky!$A$38:$B$71,2,FALSE),"P",'Osobné výdavky (OV)'!A71))</f>
        <v/>
      </c>
      <c r="E71" s="41"/>
      <c r="F71" s="25" t="str">
        <f t="shared" si="8"/>
        <v/>
      </c>
      <c r="G71" s="99"/>
      <c r="H71" s="97"/>
      <c r="I71" s="25" t="str">
        <f t="shared" si="9"/>
        <v/>
      </c>
      <c r="J71" s="25" t="str">
        <f>IF(B71="","",I71*VLOOKUP(B71,'Priradenie pracov. balíkov'!B:F,5,FALSE))</f>
        <v/>
      </c>
      <c r="K71" s="25" t="str">
        <f>IF(B71="","",I71*VLOOKUP(B71,'Priradenie pracov. balíkov'!B:G,6,FALSE))</f>
        <v/>
      </c>
      <c r="L71" s="25" t="str">
        <f>IF(B71="","",K71*VLOOKUP(B71,'Priradenie pracov. balíkov'!B:F,5,FALSE))</f>
        <v/>
      </c>
      <c r="M71" s="1"/>
      <c r="N71" s="2" t="str">
        <f t="shared" si="5"/>
        <v/>
      </c>
      <c r="O71" s="1" t="str">
        <f t="shared" si="6"/>
        <v/>
      </c>
    </row>
    <row r="72" spans="1:15" x14ac:dyDescent="0.2">
      <c r="A72" s="26" t="str">
        <f t="shared" si="7"/>
        <v/>
      </c>
      <c r="B72" s="40"/>
      <c r="C72" s="28" t="str">
        <f>IF(B72="","",VLOOKUP(B72,'Priradenie pracov. balíkov'!B:E,3,FALSE))</f>
        <v/>
      </c>
      <c r="D72" s="29" t="str">
        <f>IF(B72="","",CONCATENATE(VLOOKUP(B72,Ciselniky!$A$38:$B$71,2,FALSE),"P",'Osobné výdavky (OV)'!A72))</f>
        <v/>
      </c>
      <c r="E72" s="41"/>
      <c r="F72" s="25" t="str">
        <f t="shared" si="8"/>
        <v/>
      </c>
      <c r="G72" s="99"/>
      <c r="H72" s="97"/>
      <c r="I72" s="25" t="str">
        <f t="shared" si="9"/>
        <v/>
      </c>
      <c r="J72" s="25" t="str">
        <f>IF(B72="","",I72*VLOOKUP(B72,'Priradenie pracov. balíkov'!B:F,5,FALSE))</f>
        <v/>
      </c>
      <c r="K72" s="25" t="str">
        <f>IF(B72="","",I72*VLOOKUP(B72,'Priradenie pracov. balíkov'!B:G,6,FALSE))</f>
        <v/>
      </c>
      <c r="L72" s="25" t="str">
        <f>IF(B72="","",K72*VLOOKUP(B72,'Priradenie pracov. balíkov'!B:F,5,FALSE))</f>
        <v/>
      </c>
      <c r="M72" s="1"/>
      <c r="N72" s="2" t="str">
        <f t="shared" si="5"/>
        <v/>
      </c>
      <c r="O72" s="1" t="str">
        <f t="shared" si="6"/>
        <v/>
      </c>
    </row>
    <row r="73" spans="1:15" x14ac:dyDescent="0.2">
      <c r="A73" s="26" t="str">
        <f t="shared" si="7"/>
        <v/>
      </c>
      <c r="B73" s="40"/>
      <c r="C73" s="28" t="str">
        <f>IF(B73="","",VLOOKUP(B73,'Priradenie pracov. balíkov'!B:E,3,FALSE))</f>
        <v/>
      </c>
      <c r="D73" s="29" t="str">
        <f>IF(B73="","",CONCATENATE(VLOOKUP(B73,Ciselniky!$A$38:$B$71,2,FALSE),"P",'Osobné výdavky (OV)'!A73))</f>
        <v/>
      </c>
      <c r="E73" s="41"/>
      <c r="F73" s="25" t="str">
        <f t="shared" si="8"/>
        <v/>
      </c>
      <c r="G73" s="99"/>
      <c r="H73" s="97"/>
      <c r="I73" s="25" t="str">
        <f t="shared" si="9"/>
        <v/>
      </c>
      <c r="J73" s="25" t="str">
        <f>IF(B73="","",I73*VLOOKUP(B73,'Priradenie pracov. balíkov'!B:F,5,FALSE))</f>
        <v/>
      </c>
      <c r="K73" s="25" t="str">
        <f>IF(B73="","",I73*VLOOKUP(B73,'Priradenie pracov. balíkov'!B:G,6,FALSE))</f>
        <v/>
      </c>
      <c r="L73" s="25" t="str">
        <f>IF(B73="","",K73*VLOOKUP(B73,'Priradenie pracov. balíkov'!B:F,5,FALSE))</f>
        <v/>
      </c>
      <c r="M73" s="1"/>
      <c r="N73" s="2" t="str">
        <f t="shared" si="5"/>
        <v/>
      </c>
      <c r="O73" s="1" t="str">
        <f t="shared" si="6"/>
        <v/>
      </c>
    </row>
    <row r="74" spans="1:15" x14ac:dyDescent="0.2">
      <c r="A74" s="26" t="str">
        <f t="shared" si="7"/>
        <v/>
      </c>
      <c r="B74" s="40"/>
      <c r="C74" s="28" t="str">
        <f>IF(B74="","",VLOOKUP(B74,'Priradenie pracov. balíkov'!B:E,3,FALSE))</f>
        <v/>
      </c>
      <c r="D74" s="29" t="str">
        <f>IF(B74="","",CONCATENATE(VLOOKUP(B74,Ciselniky!$A$38:$B$71,2,FALSE),"P",'Osobné výdavky (OV)'!A74))</f>
        <v/>
      </c>
      <c r="E74" s="41"/>
      <c r="F74" s="25" t="str">
        <f t="shared" si="8"/>
        <v/>
      </c>
      <c r="G74" s="99"/>
      <c r="H74" s="97"/>
      <c r="I74" s="25" t="str">
        <f t="shared" si="9"/>
        <v/>
      </c>
      <c r="J74" s="25" t="str">
        <f>IF(B74="","",I74*VLOOKUP(B74,'Priradenie pracov. balíkov'!B:F,5,FALSE))</f>
        <v/>
      </c>
      <c r="K74" s="25" t="str">
        <f>IF(B74="","",I74*VLOOKUP(B74,'Priradenie pracov. balíkov'!B:G,6,FALSE))</f>
        <v/>
      </c>
      <c r="L74" s="25" t="str">
        <f>IF(B74="","",K74*VLOOKUP(B74,'Priradenie pracov. balíkov'!B:F,5,FALSE))</f>
        <v/>
      </c>
      <c r="M74" s="1"/>
      <c r="N74" s="2" t="str">
        <f t="shared" si="5"/>
        <v/>
      </c>
      <c r="O74" s="1" t="str">
        <f t="shared" si="6"/>
        <v/>
      </c>
    </row>
    <row r="75" spans="1:15" x14ac:dyDescent="0.2">
      <c r="A75" s="26" t="str">
        <f t="shared" si="7"/>
        <v/>
      </c>
      <c r="B75" s="40"/>
      <c r="C75" s="28" t="str">
        <f>IF(B75="","",VLOOKUP(B75,'Priradenie pracov. balíkov'!B:E,3,FALSE))</f>
        <v/>
      </c>
      <c r="D75" s="29" t="str">
        <f>IF(B75="","",CONCATENATE(VLOOKUP(B75,Ciselniky!$A$38:$B$71,2,FALSE),"P",'Osobné výdavky (OV)'!A75))</f>
        <v/>
      </c>
      <c r="E75" s="41"/>
      <c r="F75" s="25" t="str">
        <f t="shared" si="8"/>
        <v/>
      </c>
      <c r="G75" s="99"/>
      <c r="H75" s="97"/>
      <c r="I75" s="25" t="str">
        <f t="shared" si="9"/>
        <v/>
      </c>
      <c r="J75" s="25" t="str">
        <f>IF(B75="","",I75*VLOOKUP(B75,'Priradenie pracov. balíkov'!B:F,5,FALSE))</f>
        <v/>
      </c>
      <c r="K75" s="25" t="str">
        <f>IF(B75="","",I75*VLOOKUP(B75,'Priradenie pracov. balíkov'!B:G,6,FALSE))</f>
        <v/>
      </c>
      <c r="L75" s="25" t="str">
        <f>IF(B75="","",K75*VLOOKUP(B75,'Priradenie pracov. balíkov'!B:F,5,FALSE))</f>
        <v/>
      </c>
      <c r="M75" s="1"/>
      <c r="N75" s="2" t="str">
        <f t="shared" si="5"/>
        <v/>
      </c>
      <c r="O75" s="1" t="str">
        <f t="shared" si="6"/>
        <v/>
      </c>
    </row>
    <row r="76" spans="1:15" x14ac:dyDescent="0.2">
      <c r="A76" s="26" t="str">
        <f t="shared" si="7"/>
        <v/>
      </c>
      <c r="B76" s="40"/>
      <c r="C76" s="28" t="str">
        <f>IF(B76="","",VLOOKUP(B76,'Priradenie pracov. balíkov'!B:E,3,FALSE))</f>
        <v/>
      </c>
      <c r="D76" s="29" t="str">
        <f>IF(B76="","",CONCATENATE(VLOOKUP(B76,Ciselniky!$A$38:$B$71,2,FALSE),"P",'Osobné výdavky (OV)'!A76))</f>
        <v/>
      </c>
      <c r="E76" s="41"/>
      <c r="F76" s="25" t="str">
        <f t="shared" si="8"/>
        <v/>
      </c>
      <c r="G76" s="99"/>
      <c r="H76" s="97"/>
      <c r="I76" s="25" t="str">
        <f t="shared" si="9"/>
        <v/>
      </c>
      <c r="J76" s="25" t="str">
        <f>IF(B76="","",I76*VLOOKUP(B76,'Priradenie pracov. balíkov'!B:F,5,FALSE))</f>
        <v/>
      </c>
      <c r="K76" s="25" t="str">
        <f>IF(B76="","",I76*VLOOKUP(B76,'Priradenie pracov. balíkov'!B:G,6,FALSE))</f>
        <v/>
      </c>
      <c r="L76" s="25" t="str">
        <f>IF(B76="","",K76*VLOOKUP(B76,'Priradenie pracov. balíkov'!B:F,5,FALSE))</f>
        <v/>
      </c>
      <c r="M76" s="1"/>
      <c r="N76" s="2" t="str">
        <f t="shared" si="5"/>
        <v/>
      </c>
      <c r="O76" s="1" t="str">
        <f t="shared" si="6"/>
        <v/>
      </c>
    </row>
    <row r="77" spans="1:15" x14ac:dyDescent="0.2">
      <c r="A77" s="26" t="str">
        <f t="shared" si="7"/>
        <v/>
      </c>
      <c r="B77" s="40"/>
      <c r="C77" s="28" t="str">
        <f>IF(B77="","",VLOOKUP(B77,'Priradenie pracov. balíkov'!B:E,3,FALSE))</f>
        <v/>
      </c>
      <c r="D77" s="29" t="str">
        <f>IF(B77="","",CONCATENATE(VLOOKUP(B77,Ciselniky!$A$38:$B$71,2,FALSE),"P",'Osobné výdavky (OV)'!A77))</f>
        <v/>
      </c>
      <c r="E77" s="41"/>
      <c r="F77" s="25" t="str">
        <f t="shared" si="8"/>
        <v/>
      </c>
      <c r="G77" s="99"/>
      <c r="H77" s="97"/>
      <c r="I77" s="25" t="str">
        <f t="shared" si="9"/>
        <v/>
      </c>
      <c r="J77" s="25" t="str">
        <f>IF(B77="","",I77*VLOOKUP(B77,'Priradenie pracov. balíkov'!B:F,5,FALSE))</f>
        <v/>
      </c>
      <c r="K77" s="25" t="str">
        <f>IF(B77="","",I77*VLOOKUP(B77,'Priradenie pracov. balíkov'!B:G,6,FALSE))</f>
        <v/>
      </c>
      <c r="L77" s="25" t="str">
        <f>IF(B77="","",K77*VLOOKUP(B77,'Priradenie pracov. balíkov'!B:F,5,FALSE))</f>
        <v/>
      </c>
      <c r="M77" s="1"/>
      <c r="N77" s="2" t="str">
        <f t="shared" si="5"/>
        <v/>
      </c>
      <c r="O77" s="1" t="str">
        <f t="shared" si="6"/>
        <v/>
      </c>
    </row>
    <row r="78" spans="1:15" x14ac:dyDescent="0.2">
      <c r="A78" s="26" t="str">
        <f t="shared" si="7"/>
        <v/>
      </c>
      <c r="B78" s="40"/>
      <c r="C78" s="28" t="str">
        <f>IF(B78="","",VLOOKUP(B78,'Priradenie pracov. balíkov'!B:E,3,FALSE))</f>
        <v/>
      </c>
      <c r="D78" s="29" t="str">
        <f>IF(B78="","",CONCATENATE(VLOOKUP(B78,Ciselniky!$A$38:$B$71,2,FALSE),"P",'Osobné výdavky (OV)'!A78))</f>
        <v/>
      </c>
      <c r="E78" s="41"/>
      <c r="F78" s="25" t="str">
        <f t="shared" si="8"/>
        <v/>
      </c>
      <c r="G78" s="99"/>
      <c r="H78" s="97"/>
      <c r="I78" s="25" t="str">
        <f t="shared" si="9"/>
        <v/>
      </c>
      <c r="J78" s="25" t="str">
        <f>IF(B78="","",I78*VLOOKUP(B78,'Priradenie pracov. balíkov'!B:F,5,FALSE))</f>
        <v/>
      </c>
      <c r="K78" s="25" t="str">
        <f>IF(B78="","",I78*VLOOKUP(B78,'Priradenie pracov. balíkov'!B:G,6,FALSE))</f>
        <v/>
      </c>
      <c r="L78" s="25" t="str">
        <f>IF(B78="","",K78*VLOOKUP(B78,'Priradenie pracov. balíkov'!B:F,5,FALSE))</f>
        <v/>
      </c>
      <c r="M78" s="1"/>
      <c r="N78" s="2" t="str">
        <f t="shared" si="5"/>
        <v/>
      </c>
      <c r="O78" s="1" t="str">
        <f t="shared" si="6"/>
        <v/>
      </c>
    </row>
    <row r="79" spans="1:15" x14ac:dyDescent="0.2">
      <c r="A79" s="26" t="str">
        <f t="shared" si="7"/>
        <v/>
      </c>
      <c r="B79" s="40"/>
      <c r="C79" s="28" t="str">
        <f>IF(B79="","",VLOOKUP(B79,'Priradenie pracov. balíkov'!B:E,3,FALSE))</f>
        <v/>
      </c>
      <c r="D79" s="29" t="str">
        <f>IF(B79="","",CONCATENATE(VLOOKUP(B79,Ciselniky!$A$38:$B$71,2,FALSE),"P",'Osobné výdavky (OV)'!A79))</f>
        <v/>
      </c>
      <c r="E79" s="41"/>
      <c r="F79" s="25" t="str">
        <f t="shared" si="8"/>
        <v/>
      </c>
      <c r="G79" s="99"/>
      <c r="H79" s="97"/>
      <c r="I79" s="25" t="str">
        <f t="shared" si="9"/>
        <v/>
      </c>
      <c r="J79" s="25" t="str">
        <f>IF(B79="","",I79*VLOOKUP(B79,'Priradenie pracov. balíkov'!B:F,5,FALSE))</f>
        <v/>
      </c>
      <c r="K79" s="25" t="str">
        <f>IF(B79="","",I79*VLOOKUP(B79,'Priradenie pracov. balíkov'!B:G,6,FALSE))</f>
        <v/>
      </c>
      <c r="L79" s="25" t="str">
        <f>IF(B79="","",K79*VLOOKUP(B79,'Priradenie pracov. balíkov'!B:F,5,FALSE))</f>
        <v/>
      </c>
      <c r="M79" s="1"/>
      <c r="N79" s="2" t="str">
        <f t="shared" si="5"/>
        <v/>
      </c>
      <c r="O79" s="1" t="str">
        <f t="shared" si="6"/>
        <v/>
      </c>
    </row>
    <row r="80" spans="1:15" x14ac:dyDescent="0.2">
      <c r="A80" s="26" t="str">
        <f t="shared" si="7"/>
        <v/>
      </c>
      <c r="B80" s="40"/>
      <c r="C80" s="28" t="str">
        <f>IF(B80="","",VLOOKUP(B80,'Priradenie pracov. balíkov'!B:E,3,FALSE))</f>
        <v/>
      </c>
      <c r="D80" s="29" t="str">
        <f>IF(B80="","",CONCATENATE(VLOOKUP(B80,Ciselniky!$A$38:$B$71,2,FALSE),"P",'Osobné výdavky (OV)'!A80))</f>
        <v/>
      </c>
      <c r="E80" s="41"/>
      <c r="F80" s="25" t="str">
        <f t="shared" si="8"/>
        <v/>
      </c>
      <c r="G80" s="99"/>
      <c r="H80" s="97"/>
      <c r="I80" s="25" t="str">
        <f t="shared" si="9"/>
        <v/>
      </c>
      <c r="J80" s="25" t="str">
        <f>IF(B80="","",I80*VLOOKUP(B80,'Priradenie pracov. balíkov'!B:F,5,FALSE))</f>
        <v/>
      </c>
      <c r="K80" s="25" t="str">
        <f>IF(B80="","",I80*VLOOKUP(B80,'Priradenie pracov. balíkov'!B:G,6,FALSE))</f>
        <v/>
      </c>
      <c r="L80" s="25" t="str">
        <f>IF(B80="","",K80*VLOOKUP(B80,'Priradenie pracov. balíkov'!B:F,5,FALSE))</f>
        <v/>
      </c>
      <c r="M80" s="1"/>
      <c r="N80" s="2" t="str">
        <f t="shared" si="5"/>
        <v/>
      </c>
      <c r="O80" s="1" t="str">
        <f t="shared" si="6"/>
        <v/>
      </c>
    </row>
    <row r="81" spans="1:15" x14ac:dyDescent="0.2">
      <c r="A81" s="26" t="str">
        <f t="shared" si="7"/>
        <v/>
      </c>
      <c r="B81" s="40"/>
      <c r="C81" s="28" t="str">
        <f>IF(B81="","",VLOOKUP(B81,'Priradenie pracov. balíkov'!B:E,3,FALSE))</f>
        <v/>
      </c>
      <c r="D81" s="29" t="str">
        <f>IF(B81="","",CONCATENATE(VLOOKUP(B81,Ciselniky!$A$38:$B$71,2,FALSE),"P",'Osobné výdavky (OV)'!A81))</f>
        <v/>
      </c>
      <c r="E81" s="41"/>
      <c r="F81" s="25" t="str">
        <f t="shared" si="8"/>
        <v/>
      </c>
      <c r="G81" s="99"/>
      <c r="H81" s="97"/>
      <c r="I81" s="25" t="str">
        <f t="shared" si="9"/>
        <v/>
      </c>
      <c r="J81" s="25" t="str">
        <f>IF(B81="","",I81*VLOOKUP(B81,'Priradenie pracov. balíkov'!B:F,5,FALSE))</f>
        <v/>
      </c>
      <c r="K81" s="25" t="str">
        <f>IF(B81="","",I81*VLOOKUP(B81,'Priradenie pracov. balíkov'!B:G,6,FALSE))</f>
        <v/>
      </c>
      <c r="L81" s="25" t="str">
        <f>IF(B81="","",K81*VLOOKUP(B81,'Priradenie pracov. balíkov'!B:F,5,FALSE))</f>
        <v/>
      </c>
      <c r="M81" s="1"/>
      <c r="N81" s="2" t="str">
        <f t="shared" si="5"/>
        <v/>
      </c>
      <c r="O81" s="1" t="str">
        <f t="shared" si="6"/>
        <v/>
      </c>
    </row>
    <row r="82" spans="1:15" x14ac:dyDescent="0.2">
      <c r="A82" s="26" t="str">
        <f t="shared" si="7"/>
        <v/>
      </c>
      <c r="B82" s="40"/>
      <c r="C82" s="28" t="str">
        <f>IF(B82="","",VLOOKUP(B82,'Priradenie pracov. balíkov'!B:E,3,FALSE))</f>
        <v/>
      </c>
      <c r="D82" s="29" t="str">
        <f>IF(B82="","",CONCATENATE(VLOOKUP(B82,Ciselniky!$A$38:$B$71,2,FALSE),"P",'Osobné výdavky (OV)'!A82))</f>
        <v/>
      </c>
      <c r="E82" s="41"/>
      <c r="F82" s="25" t="str">
        <f t="shared" si="8"/>
        <v/>
      </c>
      <c r="G82" s="99"/>
      <c r="H82" s="97"/>
      <c r="I82" s="25" t="str">
        <f t="shared" si="9"/>
        <v/>
      </c>
      <c r="J82" s="25" t="str">
        <f>IF(B82="","",I82*VLOOKUP(B82,'Priradenie pracov. balíkov'!B:F,5,FALSE))</f>
        <v/>
      </c>
      <c r="K82" s="25" t="str">
        <f>IF(B82="","",I82*VLOOKUP(B82,'Priradenie pracov. balíkov'!B:G,6,FALSE))</f>
        <v/>
      </c>
      <c r="L82" s="25" t="str">
        <f>IF(B82="","",K82*VLOOKUP(B82,'Priradenie pracov. balíkov'!B:F,5,FALSE))</f>
        <v/>
      </c>
      <c r="M82" s="1"/>
      <c r="N82" s="2" t="str">
        <f t="shared" si="5"/>
        <v/>
      </c>
      <c r="O82" s="1" t="str">
        <f t="shared" si="6"/>
        <v/>
      </c>
    </row>
    <row r="83" spans="1:15" x14ac:dyDescent="0.2">
      <c r="A83" s="26" t="str">
        <f t="shared" si="7"/>
        <v/>
      </c>
      <c r="B83" s="40"/>
      <c r="C83" s="28" t="str">
        <f>IF(B83="","",VLOOKUP(B83,'Priradenie pracov. balíkov'!B:E,3,FALSE))</f>
        <v/>
      </c>
      <c r="D83" s="29" t="str">
        <f>IF(B83="","",CONCATENATE(VLOOKUP(B83,Ciselniky!$A$38:$B$71,2,FALSE),"P",'Osobné výdavky (OV)'!A83))</f>
        <v/>
      </c>
      <c r="E83" s="41"/>
      <c r="F83" s="25" t="str">
        <f t="shared" si="8"/>
        <v/>
      </c>
      <c r="G83" s="99"/>
      <c r="H83" s="97"/>
      <c r="I83" s="25" t="str">
        <f t="shared" si="9"/>
        <v/>
      </c>
      <c r="J83" s="25" t="str">
        <f>IF(B83="","",I83*VLOOKUP(B83,'Priradenie pracov. balíkov'!B:F,5,FALSE))</f>
        <v/>
      </c>
      <c r="K83" s="25" t="str">
        <f>IF(B83="","",I83*VLOOKUP(B83,'Priradenie pracov. balíkov'!B:G,6,FALSE))</f>
        <v/>
      </c>
      <c r="L83" s="25" t="str">
        <f>IF(B83="","",K83*VLOOKUP(B83,'Priradenie pracov. balíkov'!B:F,5,FALSE))</f>
        <v/>
      </c>
      <c r="M83" s="1"/>
      <c r="N83" s="2" t="str">
        <f t="shared" si="5"/>
        <v/>
      </c>
      <c r="O83" s="1" t="str">
        <f t="shared" si="6"/>
        <v/>
      </c>
    </row>
    <row r="84" spans="1:15" x14ac:dyDescent="0.2">
      <c r="A84" s="26" t="str">
        <f t="shared" si="7"/>
        <v/>
      </c>
      <c r="B84" s="40"/>
      <c r="C84" s="28" t="str">
        <f>IF(B84="","",VLOOKUP(B84,'Priradenie pracov. balíkov'!B:E,3,FALSE))</f>
        <v/>
      </c>
      <c r="D84" s="29" t="str">
        <f>IF(B84="","",CONCATENATE(VLOOKUP(B84,Ciselniky!$A$38:$B$71,2,FALSE),"P",'Osobné výdavky (OV)'!A84))</f>
        <v/>
      </c>
      <c r="E84" s="41"/>
      <c r="F84" s="25" t="str">
        <f t="shared" si="8"/>
        <v/>
      </c>
      <c r="G84" s="99"/>
      <c r="H84" s="97"/>
      <c r="I84" s="25" t="str">
        <f t="shared" si="9"/>
        <v/>
      </c>
      <c r="J84" s="25" t="str">
        <f>IF(B84="","",I84*VLOOKUP(B84,'Priradenie pracov. balíkov'!B:F,5,FALSE))</f>
        <v/>
      </c>
      <c r="K84" s="25" t="str">
        <f>IF(B84="","",I84*VLOOKUP(B84,'Priradenie pracov. balíkov'!B:G,6,FALSE))</f>
        <v/>
      </c>
      <c r="L84" s="25" t="str">
        <f>IF(B84="","",K84*VLOOKUP(B84,'Priradenie pracov. balíkov'!B:F,5,FALSE))</f>
        <v/>
      </c>
      <c r="M84" s="1"/>
      <c r="N84" s="2" t="str">
        <f t="shared" si="5"/>
        <v/>
      </c>
      <c r="O84" s="1" t="str">
        <f t="shared" si="6"/>
        <v/>
      </c>
    </row>
    <row r="85" spans="1:15" x14ac:dyDescent="0.2">
      <c r="A85" s="26" t="str">
        <f t="shared" si="7"/>
        <v/>
      </c>
      <c r="B85" s="40"/>
      <c r="C85" s="28" t="str">
        <f>IF(B85="","",VLOOKUP(B85,'Priradenie pracov. balíkov'!B:E,3,FALSE))</f>
        <v/>
      </c>
      <c r="D85" s="29" t="str">
        <f>IF(B85="","",CONCATENATE(VLOOKUP(B85,Ciselniky!$A$38:$B$71,2,FALSE),"P",'Osobné výdavky (OV)'!A85))</f>
        <v/>
      </c>
      <c r="E85" s="41"/>
      <c r="F85" s="25" t="str">
        <f t="shared" si="8"/>
        <v/>
      </c>
      <c r="G85" s="99"/>
      <c r="H85" s="97"/>
      <c r="I85" s="25" t="str">
        <f t="shared" si="9"/>
        <v/>
      </c>
      <c r="J85" s="25" t="str">
        <f>IF(B85="","",I85*VLOOKUP(B85,'Priradenie pracov. balíkov'!B:F,5,FALSE))</f>
        <v/>
      </c>
      <c r="K85" s="25" t="str">
        <f>IF(B85="","",I85*VLOOKUP(B85,'Priradenie pracov. balíkov'!B:G,6,FALSE))</f>
        <v/>
      </c>
      <c r="L85" s="25" t="str">
        <f>IF(B85="","",K85*VLOOKUP(B85,'Priradenie pracov. balíkov'!B:F,5,FALSE))</f>
        <v/>
      </c>
      <c r="M85" s="1"/>
      <c r="N85" s="2" t="str">
        <f t="shared" si="5"/>
        <v/>
      </c>
      <c r="O85" s="1" t="str">
        <f t="shared" si="6"/>
        <v/>
      </c>
    </row>
    <row r="86" spans="1:15" x14ac:dyDescent="0.2">
      <c r="A86" s="26" t="str">
        <f t="shared" si="7"/>
        <v/>
      </c>
      <c r="B86" s="40"/>
      <c r="C86" s="28" t="str">
        <f>IF(B86="","",VLOOKUP(B86,'Priradenie pracov. balíkov'!B:E,3,FALSE))</f>
        <v/>
      </c>
      <c r="D86" s="29" t="str">
        <f>IF(B86="","",CONCATENATE(VLOOKUP(B86,Ciselniky!$A$38:$B$71,2,FALSE),"P",'Osobné výdavky (OV)'!A86))</f>
        <v/>
      </c>
      <c r="E86" s="41"/>
      <c r="F86" s="25" t="str">
        <f t="shared" si="8"/>
        <v/>
      </c>
      <c r="G86" s="99"/>
      <c r="H86" s="97"/>
      <c r="I86" s="25" t="str">
        <f t="shared" si="9"/>
        <v/>
      </c>
      <c r="J86" s="25" t="str">
        <f>IF(B86="","",I86*VLOOKUP(B86,'Priradenie pracov. balíkov'!B:F,5,FALSE))</f>
        <v/>
      </c>
      <c r="K86" s="25" t="str">
        <f>IF(B86="","",I86*VLOOKUP(B86,'Priradenie pracov. balíkov'!B:G,6,FALSE))</f>
        <v/>
      </c>
      <c r="L86" s="25" t="str">
        <f>IF(B86="","",K86*VLOOKUP(B86,'Priradenie pracov. balíkov'!B:F,5,FALSE))</f>
        <v/>
      </c>
      <c r="M86" s="1"/>
      <c r="N86" s="2" t="str">
        <f t="shared" si="5"/>
        <v/>
      </c>
      <c r="O86" s="1" t="str">
        <f t="shared" si="6"/>
        <v/>
      </c>
    </row>
    <row r="87" spans="1:15" x14ac:dyDescent="0.2">
      <c r="A87" s="26" t="str">
        <f t="shared" si="7"/>
        <v/>
      </c>
      <c r="B87" s="40"/>
      <c r="C87" s="28" t="str">
        <f>IF(B87="","",VLOOKUP(B87,'Priradenie pracov. balíkov'!B:E,3,FALSE))</f>
        <v/>
      </c>
      <c r="D87" s="29" t="str">
        <f>IF(B87="","",CONCATENATE(VLOOKUP(B87,Ciselniky!$A$38:$B$71,2,FALSE),"P",'Osobné výdavky (OV)'!A87))</f>
        <v/>
      </c>
      <c r="E87" s="41"/>
      <c r="F87" s="25" t="str">
        <f t="shared" si="8"/>
        <v/>
      </c>
      <c r="G87" s="99"/>
      <c r="H87" s="97"/>
      <c r="I87" s="25" t="str">
        <f t="shared" si="9"/>
        <v/>
      </c>
      <c r="J87" s="25" t="str">
        <f>IF(B87="","",I87*VLOOKUP(B87,'Priradenie pracov. balíkov'!B:F,5,FALSE))</f>
        <v/>
      </c>
      <c r="K87" s="25" t="str">
        <f>IF(B87="","",I87*VLOOKUP(B87,'Priradenie pracov. balíkov'!B:G,6,FALSE))</f>
        <v/>
      </c>
      <c r="L87" s="25" t="str">
        <f>IF(B87="","",K87*VLOOKUP(B87,'Priradenie pracov. balíkov'!B:F,5,FALSE))</f>
        <v/>
      </c>
      <c r="M87" s="1"/>
      <c r="N87" s="2" t="str">
        <f t="shared" si="5"/>
        <v/>
      </c>
      <c r="O87" s="1" t="str">
        <f t="shared" si="6"/>
        <v/>
      </c>
    </row>
    <row r="88" spans="1:15" x14ac:dyDescent="0.2">
      <c r="A88" s="26" t="str">
        <f t="shared" si="7"/>
        <v/>
      </c>
      <c r="B88" s="40"/>
      <c r="C88" s="28" t="str">
        <f>IF(B88="","",VLOOKUP(B88,'Priradenie pracov. balíkov'!B:E,3,FALSE))</f>
        <v/>
      </c>
      <c r="D88" s="29" t="str">
        <f>IF(B88="","",CONCATENATE(VLOOKUP(B88,Ciselniky!$A$38:$B$71,2,FALSE),"P",'Osobné výdavky (OV)'!A88))</f>
        <v/>
      </c>
      <c r="E88" s="41"/>
      <c r="F88" s="25" t="str">
        <f t="shared" si="8"/>
        <v/>
      </c>
      <c r="G88" s="99"/>
      <c r="H88" s="97"/>
      <c r="I88" s="25" t="str">
        <f t="shared" si="9"/>
        <v/>
      </c>
      <c r="J88" s="25" t="str">
        <f>IF(B88="","",I88*VLOOKUP(B88,'Priradenie pracov. balíkov'!B:F,5,FALSE))</f>
        <v/>
      </c>
      <c r="K88" s="25" t="str">
        <f>IF(B88="","",I88*VLOOKUP(B88,'Priradenie pracov. balíkov'!B:G,6,FALSE))</f>
        <v/>
      </c>
      <c r="L88" s="25" t="str">
        <f>IF(B88="","",K88*VLOOKUP(B88,'Priradenie pracov. balíkov'!B:F,5,FALSE))</f>
        <v/>
      </c>
      <c r="M88" s="1"/>
      <c r="N88" s="2" t="str">
        <f t="shared" si="5"/>
        <v/>
      </c>
      <c r="O88" s="1" t="str">
        <f t="shared" si="6"/>
        <v/>
      </c>
    </row>
    <row r="89" spans="1:15" x14ac:dyDescent="0.2">
      <c r="A89" s="26" t="str">
        <f t="shared" si="7"/>
        <v/>
      </c>
      <c r="B89" s="40"/>
      <c r="C89" s="28" t="str">
        <f>IF(B89="","",VLOOKUP(B89,'Priradenie pracov. balíkov'!B:E,3,FALSE))</f>
        <v/>
      </c>
      <c r="D89" s="29" t="str">
        <f>IF(B89="","",CONCATENATE(VLOOKUP(B89,Ciselniky!$A$38:$B$71,2,FALSE),"P",'Osobné výdavky (OV)'!A89))</f>
        <v/>
      </c>
      <c r="E89" s="41"/>
      <c r="F89" s="25" t="str">
        <f t="shared" si="8"/>
        <v/>
      </c>
      <c r="G89" s="99"/>
      <c r="H89" s="97"/>
      <c r="I89" s="25" t="str">
        <f t="shared" si="9"/>
        <v/>
      </c>
      <c r="J89" s="25" t="str">
        <f>IF(B89="","",I89*VLOOKUP(B89,'Priradenie pracov. balíkov'!B:F,5,FALSE))</f>
        <v/>
      </c>
      <c r="K89" s="25" t="str">
        <f>IF(B89="","",I89*VLOOKUP(B89,'Priradenie pracov. balíkov'!B:G,6,FALSE))</f>
        <v/>
      </c>
      <c r="L89" s="25" t="str">
        <f>IF(B89="","",K89*VLOOKUP(B89,'Priradenie pracov. balíkov'!B:F,5,FALSE))</f>
        <v/>
      </c>
      <c r="M89" s="1"/>
      <c r="N89" s="2" t="str">
        <f t="shared" si="5"/>
        <v/>
      </c>
      <c r="O89" s="1" t="str">
        <f t="shared" si="6"/>
        <v/>
      </c>
    </row>
    <row r="90" spans="1:15" x14ac:dyDescent="0.2">
      <c r="A90" s="26" t="str">
        <f t="shared" si="7"/>
        <v/>
      </c>
      <c r="B90" s="40"/>
      <c r="C90" s="28" t="str">
        <f>IF(B90="","",VLOOKUP(B90,'Priradenie pracov. balíkov'!B:E,3,FALSE))</f>
        <v/>
      </c>
      <c r="D90" s="29" t="str">
        <f>IF(B90="","",CONCATENATE(VLOOKUP(B90,Ciselniky!$A$38:$B$71,2,FALSE),"P",'Osobné výdavky (OV)'!A90))</f>
        <v/>
      </c>
      <c r="E90" s="41"/>
      <c r="F90" s="25" t="str">
        <f t="shared" si="8"/>
        <v/>
      </c>
      <c r="G90" s="99"/>
      <c r="H90" s="97"/>
      <c r="I90" s="25" t="str">
        <f t="shared" si="9"/>
        <v/>
      </c>
      <c r="J90" s="25" t="str">
        <f>IF(B90="","",I90*VLOOKUP(B90,'Priradenie pracov. balíkov'!B:F,5,FALSE))</f>
        <v/>
      </c>
      <c r="K90" s="25" t="str">
        <f>IF(B90="","",I90*VLOOKUP(B90,'Priradenie pracov. balíkov'!B:G,6,FALSE))</f>
        <v/>
      </c>
      <c r="L90" s="25" t="str">
        <f>IF(B90="","",K90*VLOOKUP(B90,'Priradenie pracov. balíkov'!B:F,5,FALSE))</f>
        <v/>
      </c>
      <c r="M90" s="1"/>
      <c r="N90" s="2" t="str">
        <f t="shared" si="5"/>
        <v/>
      </c>
      <c r="O90" s="1" t="str">
        <f t="shared" si="6"/>
        <v/>
      </c>
    </row>
    <row r="91" spans="1:15" x14ac:dyDescent="0.2">
      <c r="A91" s="26" t="str">
        <f t="shared" si="7"/>
        <v/>
      </c>
      <c r="B91" s="40"/>
      <c r="C91" s="28" t="str">
        <f>IF(B91="","",VLOOKUP(B91,'Priradenie pracov. balíkov'!B:E,3,FALSE))</f>
        <v/>
      </c>
      <c r="D91" s="29" t="str">
        <f>IF(B91="","",CONCATENATE(VLOOKUP(B91,Ciselniky!$A$38:$B$71,2,FALSE),"P",'Osobné výdavky (OV)'!A91))</f>
        <v/>
      </c>
      <c r="E91" s="41"/>
      <c r="F91" s="25" t="str">
        <f t="shared" si="8"/>
        <v/>
      </c>
      <c r="G91" s="99"/>
      <c r="H91" s="97"/>
      <c r="I91" s="25" t="str">
        <f t="shared" si="9"/>
        <v/>
      </c>
      <c r="J91" s="25" t="str">
        <f>IF(B91="","",I91*VLOOKUP(B91,'Priradenie pracov. balíkov'!B:F,5,FALSE))</f>
        <v/>
      </c>
      <c r="K91" s="25" t="str">
        <f>IF(B91="","",I91*VLOOKUP(B91,'Priradenie pracov. balíkov'!B:G,6,FALSE))</f>
        <v/>
      </c>
      <c r="L91" s="25" t="str">
        <f>IF(B91="","",K91*VLOOKUP(B91,'Priradenie pracov. balíkov'!B:F,5,FALSE))</f>
        <v/>
      </c>
      <c r="M91" s="1"/>
      <c r="N91" s="2" t="str">
        <f t="shared" si="5"/>
        <v/>
      </c>
      <c r="O91" s="1" t="str">
        <f t="shared" si="6"/>
        <v/>
      </c>
    </row>
    <row r="92" spans="1:15" x14ac:dyDescent="0.2">
      <c r="A92" s="26" t="str">
        <f t="shared" si="7"/>
        <v/>
      </c>
      <c r="B92" s="40"/>
      <c r="C92" s="28" t="str">
        <f>IF(B92="","",VLOOKUP(B92,'Priradenie pracov. balíkov'!B:E,3,FALSE))</f>
        <v/>
      </c>
      <c r="D92" s="29" t="str">
        <f>IF(B92="","",CONCATENATE(VLOOKUP(B92,Ciselniky!$A$38:$B$71,2,FALSE),"P",'Osobné výdavky (OV)'!A92))</f>
        <v/>
      </c>
      <c r="E92" s="41"/>
      <c r="F92" s="25" t="str">
        <f t="shared" si="8"/>
        <v/>
      </c>
      <c r="G92" s="99"/>
      <c r="H92" s="97"/>
      <c r="I92" s="25" t="str">
        <f t="shared" si="9"/>
        <v/>
      </c>
      <c r="J92" s="25" t="str">
        <f>IF(B92="","",I92*VLOOKUP(B92,'Priradenie pracov. balíkov'!B:F,5,FALSE))</f>
        <v/>
      </c>
      <c r="K92" s="25" t="str">
        <f>IF(B92="","",I92*VLOOKUP(B92,'Priradenie pracov. balíkov'!B:G,6,FALSE))</f>
        <v/>
      </c>
      <c r="L92" s="25" t="str">
        <f>IF(B92="","",K92*VLOOKUP(B92,'Priradenie pracov. balíkov'!B:F,5,FALSE))</f>
        <v/>
      </c>
      <c r="M92" s="1"/>
      <c r="N92" s="2" t="str">
        <f t="shared" si="5"/>
        <v/>
      </c>
      <c r="O92" s="1" t="str">
        <f t="shared" si="6"/>
        <v/>
      </c>
    </row>
    <row r="93" spans="1:15" x14ac:dyDescent="0.2">
      <c r="A93" s="26" t="str">
        <f t="shared" si="7"/>
        <v/>
      </c>
      <c r="B93" s="40"/>
      <c r="C93" s="28" t="str">
        <f>IF(B93="","",VLOOKUP(B93,'Priradenie pracov. balíkov'!B:E,3,FALSE))</f>
        <v/>
      </c>
      <c r="D93" s="29" t="str">
        <f>IF(B93="","",CONCATENATE(VLOOKUP(B93,Ciselniky!$A$38:$B$71,2,FALSE),"P",'Osobné výdavky (OV)'!A93))</f>
        <v/>
      </c>
      <c r="E93" s="41"/>
      <c r="F93" s="25" t="str">
        <f t="shared" si="8"/>
        <v/>
      </c>
      <c r="G93" s="99"/>
      <c r="H93" s="97"/>
      <c r="I93" s="25" t="str">
        <f t="shared" si="9"/>
        <v/>
      </c>
      <c r="J93" s="25" t="str">
        <f>IF(B93="","",I93*VLOOKUP(B93,'Priradenie pracov. balíkov'!B:F,5,FALSE))</f>
        <v/>
      </c>
      <c r="K93" s="25" t="str">
        <f>IF(B93="","",I93*VLOOKUP(B93,'Priradenie pracov. balíkov'!B:G,6,FALSE))</f>
        <v/>
      </c>
      <c r="L93" s="25" t="str">
        <f>IF(B93="","",K93*VLOOKUP(B93,'Priradenie pracov. balíkov'!B:F,5,FALSE))</f>
        <v/>
      </c>
      <c r="M93" s="1"/>
      <c r="N93" s="2" t="str">
        <f t="shared" si="5"/>
        <v/>
      </c>
      <c r="O93" s="1" t="str">
        <f t="shared" si="6"/>
        <v/>
      </c>
    </row>
    <row r="94" spans="1:15" x14ac:dyDescent="0.2">
      <c r="A94" s="26" t="str">
        <f t="shared" si="7"/>
        <v/>
      </c>
      <c r="B94" s="40"/>
      <c r="C94" s="28" t="str">
        <f>IF(B94="","",VLOOKUP(B94,'Priradenie pracov. balíkov'!B:E,3,FALSE))</f>
        <v/>
      </c>
      <c r="D94" s="29" t="str">
        <f>IF(B94="","",CONCATENATE(VLOOKUP(B94,Ciselniky!$A$38:$B$71,2,FALSE),"P",'Osobné výdavky (OV)'!A94))</f>
        <v/>
      </c>
      <c r="E94" s="41"/>
      <c r="F94" s="25" t="str">
        <f t="shared" si="8"/>
        <v/>
      </c>
      <c r="G94" s="99"/>
      <c r="H94" s="97"/>
      <c r="I94" s="25" t="str">
        <f t="shared" si="9"/>
        <v/>
      </c>
      <c r="J94" s="25" t="str">
        <f>IF(B94="","",I94*VLOOKUP(B94,'Priradenie pracov. balíkov'!B:F,5,FALSE))</f>
        <v/>
      </c>
      <c r="K94" s="25" t="str">
        <f>IF(B94="","",I94*VLOOKUP(B94,'Priradenie pracov. balíkov'!B:G,6,FALSE))</f>
        <v/>
      </c>
      <c r="L94" s="25" t="str">
        <f>IF(B94="","",K94*VLOOKUP(B94,'Priradenie pracov. balíkov'!B:F,5,FALSE))</f>
        <v/>
      </c>
      <c r="M94" s="1"/>
      <c r="N94" s="2" t="str">
        <f t="shared" si="5"/>
        <v/>
      </c>
      <c r="O94" s="1" t="str">
        <f t="shared" si="6"/>
        <v/>
      </c>
    </row>
    <row r="95" spans="1:15" x14ac:dyDescent="0.2">
      <c r="A95" s="26" t="str">
        <f t="shared" si="7"/>
        <v/>
      </c>
      <c r="B95" s="40"/>
      <c r="C95" s="28" t="str">
        <f>IF(B95="","",VLOOKUP(B95,'Priradenie pracov. balíkov'!B:E,3,FALSE))</f>
        <v/>
      </c>
      <c r="D95" s="29" t="str">
        <f>IF(B95="","",CONCATENATE(VLOOKUP(B95,Ciselniky!$A$38:$B$71,2,FALSE),"P",'Osobné výdavky (OV)'!A95))</f>
        <v/>
      </c>
      <c r="E95" s="41"/>
      <c r="F95" s="25" t="str">
        <f t="shared" si="8"/>
        <v/>
      </c>
      <c r="G95" s="99"/>
      <c r="H95" s="97"/>
      <c r="I95" s="25" t="str">
        <f t="shared" si="9"/>
        <v/>
      </c>
      <c r="J95" s="25" t="str">
        <f>IF(B95="","",I95*VLOOKUP(B95,'Priradenie pracov. balíkov'!B:F,5,FALSE))</f>
        <v/>
      </c>
      <c r="K95" s="25" t="str">
        <f>IF(B95="","",I95*VLOOKUP(B95,'Priradenie pracov. balíkov'!B:G,6,FALSE))</f>
        <v/>
      </c>
      <c r="L95" s="25" t="str">
        <f>IF(B95="","",K95*VLOOKUP(B95,'Priradenie pracov. balíkov'!B:F,5,FALSE))</f>
        <v/>
      </c>
      <c r="M95" s="1"/>
      <c r="N95" s="2" t="str">
        <f t="shared" si="5"/>
        <v/>
      </c>
      <c r="O95" s="1" t="str">
        <f t="shared" si="6"/>
        <v/>
      </c>
    </row>
    <row r="96" spans="1:15" x14ac:dyDescent="0.2">
      <c r="A96" s="26" t="str">
        <f t="shared" si="7"/>
        <v/>
      </c>
      <c r="B96" s="40"/>
      <c r="C96" s="28" t="str">
        <f>IF(B96="","",VLOOKUP(B96,'Priradenie pracov. balíkov'!B:E,3,FALSE))</f>
        <v/>
      </c>
      <c r="D96" s="29" t="str">
        <f>IF(B96="","",CONCATENATE(VLOOKUP(B96,Ciselniky!$A$38:$B$71,2,FALSE),"P",'Osobné výdavky (OV)'!A96))</f>
        <v/>
      </c>
      <c r="E96" s="41"/>
      <c r="F96" s="25" t="str">
        <f t="shared" si="8"/>
        <v/>
      </c>
      <c r="G96" s="99"/>
      <c r="H96" s="97"/>
      <c r="I96" s="25" t="str">
        <f t="shared" si="9"/>
        <v/>
      </c>
      <c r="J96" s="25" t="str">
        <f>IF(B96="","",I96*VLOOKUP(B96,'Priradenie pracov. balíkov'!B:F,5,FALSE))</f>
        <v/>
      </c>
      <c r="K96" s="25" t="str">
        <f>IF(B96="","",I96*VLOOKUP(B96,'Priradenie pracov. balíkov'!B:G,6,FALSE))</f>
        <v/>
      </c>
      <c r="L96" s="25" t="str">
        <f>IF(B96="","",K96*VLOOKUP(B96,'Priradenie pracov. balíkov'!B:F,5,FALSE))</f>
        <v/>
      </c>
      <c r="M96" s="1"/>
      <c r="N96" s="2" t="str">
        <f t="shared" si="5"/>
        <v/>
      </c>
      <c r="O96" s="1" t="str">
        <f t="shared" si="6"/>
        <v/>
      </c>
    </row>
    <row r="97" spans="1:15" x14ac:dyDescent="0.2">
      <c r="A97" s="26" t="str">
        <f t="shared" si="7"/>
        <v/>
      </c>
      <c r="B97" s="40"/>
      <c r="C97" s="28" t="str">
        <f>IF(B97="","",VLOOKUP(B97,'Priradenie pracov. balíkov'!B:E,3,FALSE))</f>
        <v/>
      </c>
      <c r="D97" s="29" t="str">
        <f>IF(B97="","",CONCATENATE(VLOOKUP(B97,Ciselniky!$A$38:$B$71,2,FALSE),"P",'Osobné výdavky (OV)'!A97))</f>
        <v/>
      </c>
      <c r="E97" s="41"/>
      <c r="F97" s="25" t="str">
        <f t="shared" si="8"/>
        <v/>
      </c>
      <c r="G97" s="99"/>
      <c r="H97" s="97"/>
      <c r="I97" s="25" t="str">
        <f t="shared" si="9"/>
        <v/>
      </c>
      <c r="J97" s="25" t="str">
        <f>IF(B97="","",I97*VLOOKUP(B97,'Priradenie pracov. balíkov'!B:F,5,FALSE))</f>
        <v/>
      </c>
      <c r="K97" s="25" t="str">
        <f>IF(B97="","",I97*VLOOKUP(B97,'Priradenie pracov. balíkov'!B:G,6,FALSE))</f>
        <v/>
      </c>
      <c r="L97" s="25" t="str">
        <f>IF(B97="","",K97*VLOOKUP(B97,'Priradenie pracov. balíkov'!B:F,5,FALSE))</f>
        <v/>
      </c>
      <c r="M97" s="1"/>
      <c r="N97" s="2" t="str">
        <f t="shared" si="5"/>
        <v/>
      </c>
      <c r="O97" s="1" t="str">
        <f t="shared" si="6"/>
        <v/>
      </c>
    </row>
    <row r="98" spans="1:15" x14ac:dyDescent="0.2">
      <c r="A98" s="26" t="str">
        <f t="shared" si="7"/>
        <v/>
      </c>
      <c r="B98" s="40"/>
      <c r="C98" s="28" t="str">
        <f>IF(B98="","",VLOOKUP(B98,'Priradenie pracov. balíkov'!B:E,3,FALSE))</f>
        <v/>
      </c>
      <c r="D98" s="29" t="str">
        <f>IF(B98="","",CONCATENATE(VLOOKUP(B98,Ciselniky!$A$38:$B$71,2,FALSE),"P",'Osobné výdavky (OV)'!A98))</f>
        <v/>
      </c>
      <c r="E98" s="41"/>
      <c r="F98" s="25" t="str">
        <f t="shared" si="8"/>
        <v/>
      </c>
      <c r="G98" s="99"/>
      <c r="H98" s="97"/>
      <c r="I98" s="25" t="str">
        <f t="shared" si="9"/>
        <v/>
      </c>
      <c r="J98" s="25" t="str">
        <f>IF(B98="","",I98*VLOOKUP(B98,'Priradenie pracov. balíkov'!B:F,5,FALSE))</f>
        <v/>
      </c>
      <c r="K98" s="25" t="str">
        <f>IF(B98="","",I98*VLOOKUP(B98,'Priradenie pracov. balíkov'!B:G,6,FALSE))</f>
        <v/>
      </c>
      <c r="L98" s="25" t="str">
        <f>IF(B98="","",K98*VLOOKUP(B98,'Priradenie pracov. balíkov'!B:F,5,FALSE))</f>
        <v/>
      </c>
      <c r="M98" s="1"/>
      <c r="N98" s="2" t="str">
        <f t="shared" si="5"/>
        <v/>
      </c>
      <c r="O98" s="1" t="str">
        <f t="shared" si="6"/>
        <v/>
      </c>
    </row>
    <row r="99" spans="1:15" x14ac:dyDescent="0.2">
      <c r="A99" s="26" t="str">
        <f t="shared" si="7"/>
        <v/>
      </c>
      <c r="B99" s="40"/>
      <c r="C99" s="28" t="str">
        <f>IF(B99="","",VLOOKUP(B99,'Priradenie pracov. balíkov'!B:E,3,FALSE))</f>
        <v/>
      </c>
      <c r="D99" s="29" t="str">
        <f>IF(B99="","",CONCATENATE(VLOOKUP(B99,Ciselniky!$A$38:$B$71,2,FALSE),"P",'Osobné výdavky (OV)'!A99))</f>
        <v/>
      </c>
      <c r="E99" s="41"/>
      <c r="F99" s="25" t="str">
        <f t="shared" si="8"/>
        <v/>
      </c>
      <c r="G99" s="99"/>
      <c r="H99" s="97"/>
      <c r="I99" s="25" t="str">
        <f t="shared" si="9"/>
        <v/>
      </c>
      <c r="J99" s="25" t="str">
        <f>IF(B99="","",I99*VLOOKUP(B99,'Priradenie pracov. balíkov'!B:F,5,FALSE))</f>
        <v/>
      </c>
      <c r="K99" s="25" t="str">
        <f>IF(B99="","",I99*VLOOKUP(B99,'Priradenie pracov. balíkov'!B:G,6,FALSE))</f>
        <v/>
      </c>
      <c r="L99" s="25" t="str">
        <f>IF(B99="","",K99*VLOOKUP(B99,'Priradenie pracov. balíkov'!B:F,5,FALSE))</f>
        <v/>
      </c>
      <c r="M99" s="1"/>
      <c r="N99" s="2" t="str">
        <f t="shared" si="5"/>
        <v/>
      </c>
      <c r="O99" s="1" t="str">
        <f t="shared" si="6"/>
        <v/>
      </c>
    </row>
    <row r="100" spans="1:15" x14ac:dyDescent="0.2">
      <c r="A100" s="26" t="str">
        <f t="shared" si="7"/>
        <v/>
      </c>
      <c r="B100" s="40"/>
      <c r="C100" s="28" t="str">
        <f>IF(B100="","",VLOOKUP(B100,'Priradenie pracov. balíkov'!B:E,3,FALSE))</f>
        <v/>
      </c>
      <c r="D100" s="29" t="str">
        <f>IF(B100="","",CONCATENATE(VLOOKUP(B100,Ciselniky!$A$38:$B$71,2,FALSE),"P",'Osobné výdavky (OV)'!A100))</f>
        <v/>
      </c>
      <c r="E100" s="41"/>
      <c r="F100" s="25" t="str">
        <f t="shared" si="8"/>
        <v/>
      </c>
      <c r="G100" s="99"/>
      <c r="H100" s="97"/>
      <c r="I100" s="25" t="str">
        <f t="shared" si="9"/>
        <v/>
      </c>
      <c r="J100" s="25" t="str">
        <f>IF(B100="","",I100*VLOOKUP(B100,'Priradenie pracov. balíkov'!B:F,5,FALSE))</f>
        <v/>
      </c>
      <c r="K100" s="25" t="str">
        <f>IF(B100="","",I100*VLOOKUP(B100,'Priradenie pracov. balíkov'!B:G,6,FALSE))</f>
        <v/>
      </c>
      <c r="L100" s="25" t="str">
        <f>IF(B100="","",K100*VLOOKUP(B100,'Priradenie pracov. balíkov'!B:F,5,FALSE))</f>
        <v/>
      </c>
      <c r="M100" s="1"/>
      <c r="N100" s="2" t="str">
        <f t="shared" si="5"/>
        <v/>
      </c>
      <c r="O100" s="1" t="str">
        <f t="shared" si="6"/>
        <v/>
      </c>
    </row>
    <row r="101" spans="1:15" x14ac:dyDescent="0.2">
      <c r="A101" s="26" t="str">
        <f t="shared" si="7"/>
        <v/>
      </c>
      <c r="B101" s="40"/>
      <c r="C101" s="28" t="str">
        <f>IF(B101="","",VLOOKUP(B101,'Priradenie pracov. balíkov'!B:E,3,FALSE))</f>
        <v/>
      </c>
      <c r="D101" s="29" t="str">
        <f>IF(B101="","",CONCATENATE(VLOOKUP(B101,Ciselniky!$A$38:$B$71,2,FALSE),"P",'Osobné výdavky (OV)'!A101))</f>
        <v/>
      </c>
      <c r="E101" s="41"/>
      <c r="F101" s="25" t="str">
        <f t="shared" si="8"/>
        <v/>
      </c>
      <c r="G101" s="99"/>
      <c r="H101" s="97"/>
      <c r="I101" s="25" t="str">
        <f t="shared" si="9"/>
        <v/>
      </c>
      <c r="J101" s="25" t="str">
        <f>IF(B101="","",I101*VLOOKUP(B101,'Priradenie pracov. balíkov'!B:F,5,FALSE))</f>
        <v/>
      </c>
      <c r="K101" s="25" t="str">
        <f>IF(B101="","",I101*VLOOKUP(B101,'Priradenie pracov. balíkov'!B:G,6,FALSE))</f>
        <v/>
      </c>
      <c r="L101" s="25" t="str">
        <f>IF(B101="","",K101*VLOOKUP(B101,'Priradenie pracov. balíkov'!B:F,5,FALSE))</f>
        <v/>
      </c>
      <c r="M101" s="1"/>
      <c r="N101" s="2" t="str">
        <f t="shared" si="5"/>
        <v/>
      </c>
      <c r="O101" s="1" t="str">
        <f t="shared" si="6"/>
        <v/>
      </c>
    </row>
    <row r="102" spans="1:15" x14ac:dyDescent="0.2">
      <c r="A102" s="26" t="str">
        <f t="shared" si="7"/>
        <v/>
      </c>
      <c r="B102" s="40"/>
      <c r="C102" s="28" t="str">
        <f>IF(B102="","",VLOOKUP(B102,'Priradenie pracov. balíkov'!B:E,3,FALSE))</f>
        <v/>
      </c>
      <c r="D102" s="29" t="str">
        <f>IF(B102="","",CONCATENATE(VLOOKUP(B102,Ciselniky!$A$38:$B$71,2,FALSE),"P",'Osobné výdavky (OV)'!A102))</f>
        <v/>
      </c>
      <c r="E102" s="41"/>
      <c r="F102" s="25" t="str">
        <f t="shared" si="8"/>
        <v/>
      </c>
      <c r="G102" s="99"/>
      <c r="H102" s="97"/>
      <c r="I102" s="25" t="str">
        <f t="shared" si="9"/>
        <v/>
      </c>
      <c r="J102" s="25" t="str">
        <f>IF(B102="","",I102*VLOOKUP(B102,'Priradenie pracov. balíkov'!B:F,5,FALSE))</f>
        <v/>
      </c>
      <c r="K102" s="25" t="str">
        <f>IF(B102="","",I102*VLOOKUP(B102,'Priradenie pracov. balíkov'!B:G,6,FALSE))</f>
        <v/>
      </c>
      <c r="L102" s="25" t="str">
        <f>IF(B102="","",K102*VLOOKUP(B102,'Priradenie pracov. balíkov'!B:F,5,FALSE))</f>
        <v/>
      </c>
      <c r="M102" s="1"/>
      <c r="N102" s="2" t="str">
        <f t="shared" si="5"/>
        <v/>
      </c>
      <c r="O102" s="1" t="str">
        <f t="shared" si="6"/>
        <v/>
      </c>
    </row>
    <row r="103" spans="1:15" x14ac:dyDescent="0.2">
      <c r="A103" s="26" t="str">
        <f t="shared" si="7"/>
        <v/>
      </c>
      <c r="B103" s="40"/>
      <c r="C103" s="28" t="str">
        <f>IF(B103="","",VLOOKUP(B103,'Priradenie pracov. balíkov'!B:E,3,FALSE))</f>
        <v/>
      </c>
      <c r="D103" s="29" t="str">
        <f>IF(B103="","",CONCATENATE(VLOOKUP(B103,Ciselniky!$A$38:$B$71,2,FALSE),"P",'Osobné výdavky (OV)'!A103))</f>
        <v/>
      </c>
      <c r="E103" s="41"/>
      <c r="F103" s="25" t="str">
        <f t="shared" si="8"/>
        <v/>
      </c>
      <c r="G103" s="99"/>
      <c r="H103" s="97"/>
      <c r="I103" s="25" t="str">
        <f t="shared" si="9"/>
        <v/>
      </c>
      <c r="J103" s="25" t="str">
        <f>IF(B103="","",I103*VLOOKUP(B103,'Priradenie pracov. balíkov'!B:F,5,FALSE))</f>
        <v/>
      </c>
      <c r="K103" s="25" t="str">
        <f>IF(B103="","",I103*VLOOKUP(B103,'Priradenie pracov. balíkov'!B:G,6,FALSE))</f>
        <v/>
      </c>
      <c r="L103" s="25" t="str">
        <f>IF(B103="","",K103*VLOOKUP(B103,'Priradenie pracov. balíkov'!B:F,5,FALSE))</f>
        <v/>
      </c>
      <c r="M103" s="1"/>
      <c r="N103" s="2" t="str">
        <f t="shared" si="5"/>
        <v/>
      </c>
      <c r="O103" s="1" t="str">
        <f t="shared" si="6"/>
        <v/>
      </c>
    </row>
    <row r="104" spans="1:15" x14ac:dyDescent="0.2">
      <c r="A104" s="26" t="str">
        <f t="shared" si="7"/>
        <v/>
      </c>
      <c r="B104" s="40"/>
      <c r="C104" s="28" t="str">
        <f>IF(B104="","",VLOOKUP(B104,'Priradenie pracov. balíkov'!B:E,3,FALSE))</f>
        <v/>
      </c>
      <c r="D104" s="29" t="str">
        <f>IF(B104="","",CONCATENATE(VLOOKUP(B104,Ciselniky!$A$38:$B$71,2,FALSE),"P",'Osobné výdavky (OV)'!A104))</f>
        <v/>
      </c>
      <c r="E104" s="41"/>
      <c r="F104" s="25" t="str">
        <f t="shared" si="8"/>
        <v/>
      </c>
      <c r="G104" s="99"/>
      <c r="H104" s="97"/>
      <c r="I104" s="25" t="str">
        <f t="shared" si="9"/>
        <v/>
      </c>
      <c r="J104" s="25" t="str">
        <f>IF(B104="","",I104*VLOOKUP(B104,'Priradenie pracov. balíkov'!B:F,5,FALSE))</f>
        <v/>
      </c>
      <c r="K104" s="25" t="str">
        <f>IF(B104="","",I104*VLOOKUP(B104,'Priradenie pracov. balíkov'!B:G,6,FALSE))</f>
        <v/>
      </c>
      <c r="L104" s="25" t="str">
        <f>IF(B104="","",K104*VLOOKUP(B104,'Priradenie pracov. balíkov'!B:F,5,FALSE))</f>
        <v/>
      </c>
      <c r="M104" s="1"/>
      <c r="N104" s="2" t="str">
        <f t="shared" si="5"/>
        <v/>
      </c>
      <c r="O104" s="1" t="str">
        <f t="shared" si="6"/>
        <v/>
      </c>
    </row>
    <row r="105" spans="1:15" x14ac:dyDescent="0.2">
      <c r="A105" s="26" t="str">
        <f t="shared" si="7"/>
        <v/>
      </c>
      <c r="B105" s="40"/>
      <c r="C105" s="28" t="str">
        <f>IF(B105="","",VLOOKUP(B105,'Priradenie pracov. balíkov'!B:E,3,FALSE))</f>
        <v/>
      </c>
      <c r="D105" s="29" t="str">
        <f>IF(B105="","",CONCATENATE(VLOOKUP(B105,Ciselniky!$A$38:$B$71,2,FALSE),"P",'Osobné výdavky (OV)'!A105))</f>
        <v/>
      </c>
      <c r="E105" s="41"/>
      <c r="F105" s="25" t="str">
        <f t="shared" si="8"/>
        <v/>
      </c>
      <c r="G105" s="99"/>
      <c r="H105" s="97"/>
      <c r="I105" s="25" t="str">
        <f t="shared" si="9"/>
        <v/>
      </c>
      <c r="J105" s="25" t="str">
        <f>IF(B105="","",I105*VLOOKUP(B105,'Priradenie pracov. balíkov'!B:F,5,FALSE))</f>
        <v/>
      </c>
      <c r="K105" s="25" t="str">
        <f>IF(B105="","",I105*VLOOKUP(B105,'Priradenie pracov. balíkov'!B:G,6,FALSE))</f>
        <v/>
      </c>
      <c r="L105" s="25" t="str">
        <f>IF(B105="","",K105*VLOOKUP(B105,'Priradenie pracov. balíkov'!B:F,5,FALSE))</f>
        <v/>
      </c>
      <c r="M105" s="1"/>
      <c r="N105" s="2" t="str">
        <f t="shared" si="5"/>
        <v/>
      </c>
      <c r="O105" s="1" t="str">
        <f t="shared" si="6"/>
        <v/>
      </c>
    </row>
    <row r="106" spans="1:15" x14ac:dyDescent="0.2">
      <c r="A106" s="26" t="str">
        <f t="shared" si="7"/>
        <v/>
      </c>
      <c r="B106" s="40"/>
      <c r="C106" s="28" t="str">
        <f>IF(B106="","",VLOOKUP(B106,'Priradenie pracov. balíkov'!B:E,3,FALSE))</f>
        <v/>
      </c>
      <c r="D106" s="29" t="str">
        <f>IF(B106="","",CONCATENATE(VLOOKUP(B106,Ciselniky!$A$38:$B$71,2,FALSE),"P",'Osobné výdavky (OV)'!A106))</f>
        <v/>
      </c>
      <c r="E106" s="41"/>
      <c r="F106" s="25" t="str">
        <f t="shared" si="8"/>
        <v/>
      </c>
      <c r="G106" s="99"/>
      <c r="H106" s="97"/>
      <c r="I106" s="25" t="str">
        <f t="shared" si="9"/>
        <v/>
      </c>
      <c r="J106" s="25" t="str">
        <f>IF(B106="","",I106*VLOOKUP(B106,'Priradenie pracov. balíkov'!B:F,5,FALSE))</f>
        <v/>
      </c>
      <c r="K106" s="25" t="str">
        <f>IF(B106="","",I106*VLOOKUP(B106,'Priradenie pracov. balíkov'!B:G,6,FALSE))</f>
        <v/>
      </c>
      <c r="L106" s="25" t="str">
        <f>IF(B106="","",K106*VLOOKUP(B106,'Priradenie pracov. balíkov'!B:F,5,FALSE))</f>
        <v/>
      </c>
      <c r="M106" s="1"/>
      <c r="N106" s="2" t="str">
        <f t="shared" si="5"/>
        <v/>
      </c>
      <c r="O106" s="1" t="str">
        <f t="shared" si="6"/>
        <v/>
      </c>
    </row>
    <row r="107" spans="1:15" x14ac:dyDescent="0.2">
      <c r="A107" s="26" t="str">
        <f t="shared" si="7"/>
        <v/>
      </c>
      <c r="B107" s="40"/>
      <c r="C107" s="28" t="str">
        <f>IF(B107="","",VLOOKUP(B107,'Priradenie pracov. balíkov'!B:E,3,FALSE))</f>
        <v/>
      </c>
      <c r="D107" s="29" t="str">
        <f>IF(B107="","",CONCATENATE(VLOOKUP(B107,Ciselniky!$A$38:$B$71,2,FALSE),"P",'Osobné výdavky (OV)'!A107))</f>
        <v/>
      </c>
      <c r="E107" s="41"/>
      <c r="F107" s="25" t="str">
        <f t="shared" si="8"/>
        <v/>
      </c>
      <c r="G107" s="99"/>
      <c r="H107" s="97"/>
      <c r="I107" s="25" t="str">
        <f t="shared" si="9"/>
        <v/>
      </c>
      <c r="J107" s="25" t="str">
        <f>IF(B107="","",I107*VLOOKUP(B107,'Priradenie pracov. balíkov'!B:F,5,FALSE))</f>
        <v/>
      </c>
      <c r="K107" s="25" t="str">
        <f>IF(B107="","",I107*VLOOKUP(B107,'Priradenie pracov. balíkov'!B:G,6,FALSE))</f>
        <v/>
      </c>
      <c r="L107" s="25" t="str">
        <f>IF(B107="","",K107*VLOOKUP(B107,'Priradenie pracov. balíkov'!B:F,5,FALSE))</f>
        <v/>
      </c>
      <c r="M107" s="1"/>
      <c r="N107" s="2" t="str">
        <f t="shared" si="5"/>
        <v/>
      </c>
      <c r="O107" s="1" t="str">
        <f t="shared" si="6"/>
        <v/>
      </c>
    </row>
    <row r="108" spans="1:15" x14ac:dyDescent="0.2">
      <c r="A108" s="26" t="str">
        <f t="shared" si="7"/>
        <v/>
      </c>
      <c r="B108" s="40"/>
      <c r="C108" s="28" t="str">
        <f>IF(B108="","",VLOOKUP(B108,'Priradenie pracov. balíkov'!B:E,3,FALSE))</f>
        <v/>
      </c>
      <c r="D108" s="29" t="str">
        <f>IF(B108="","",CONCATENATE(VLOOKUP(B108,Ciselniky!$A$38:$B$71,2,FALSE),"P",'Osobné výdavky (OV)'!A108))</f>
        <v/>
      </c>
      <c r="E108" s="41"/>
      <c r="F108" s="25" t="str">
        <f t="shared" si="8"/>
        <v/>
      </c>
      <c r="G108" s="99"/>
      <c r="H108" s="97"/>
      <c r="I108" s="25" t="str">
        <f t="shared" si="9"/>
        <v/>
      </c>
      <c r="J108" s="25" t="str">
        <f>IF(B108="","",I108*VLOOKUP(B108,'Priradenie pracov. balíkov'!B:F,5,FALSE))</f>
        <v/>
      </c>
      <c r="K108" s="25" t="str">
        <f>IF(B108="","",I108*VLOOKUP(B108,'Priradenie pracov. balíkov'!B:G,6,FALSE))</f>
        <v/>
      </c>
      <c r="L108" s="25" t="str">
        <f>IF(B108="","",K108*VLOOKUP(B108,'Priradenie pracov. balíkov'!B:F,5,FALSE))</f>
        <v/>
      </c>
      <c r="M108" s="1"/>
      <c r="N108" s="2" t="str">
        <f t="shared" si="5"/>
        <v/>
      </c>
      <c r="O108" s="1" t="str">
        <f t="shared" si="6"/>
        <v/>
      </c>
    </row>
    <row r="109" spans="1:15" x14ac:dyDescent="0.2">
      <c r="A109" s="26" t="str">
        <f t="shared" si="7"/>
        <v/>
      </c>
      <c r="B109" s="40"/>
      <c r="C109" s="28" t="str">
        <f>IF(B109="","",VLOOKUP(B109,'Priradenie pracov. balíkov'!B:E,3,FALSE))</f>
        <v/>
      </c>
      <c r="D109" s="29" t="str">
        <f>IF(B109="","",CONCATENATE(VLOOKUP(B109,Ciselniky!$A$38:$B$71,2,FALSE),"P",'Osobné výdavky (OV)'!A109))</f>
        <v/>
      </c>
      <c r="E109" s="41"/>
      <c r="F109" s="25" t="str">
        <f t="shared" si="8"/>
        <v/>
      </c>
      <c r="G109" s="99"/>
      <c r="H109" s="97"/>
      <c r="I109" s="25" t="str">
        <f t="shared" si="9"/>
        <v/>
      </c>
      <c r="J109" s="25" t="str">
        <f>IF(B109="","",I109*VLOOKUP(B109,'Priradenie pracov. balíkov'!B:F,5,FALSE))</f>
        <v/>
      </c>
      <c r="K109" s="25" t="str">
        <f>IF(B109="","",I109*VLOOKUP(B109,'Priradenie pracov. balíkov'!B:G,6,FALSE))</f>
        <v/>
      </c>
      <c r="L109" s="25" t="str">
        <f>IF(B109="","",K109*VLOOKUP(B109,'Priradenie pracov. balíkov'!B:F,5,FALSE))</f>
        <v/>
      </c>
      <c r="M109" s="1"/>
      <c r="N109" s="2" t="str">
        <f t="shared" si="5"/>
        <v/>
      </c>
      <c r="O109" s="1" t="str">
        <f t="shared" si="6"/>
        <v/>
      </c>
    </row>
    <row r="110" spans="1:15" x14ac:dyDescent="0.2">
      <c r="A110" s="26" t="str">
        <f t="shared" si="7"/>
        <v/>
      </c>
      <c r="B110" s="40"/>
      <c r="C110" s="28" t="str">
        <f>IF(B110="","",VLOOKUP(B110,'Priradenie pracov. balíkov'!B:E,3,FALSE))</f>
        <v/>
      </c>
      <c r="D110" s="29" t="str">
        <f>IF(B110="","",CONCATENATE(VLOOKUP(B110,Ciselniky!$A$38:$B$71,2,FALSE),"P",'Osobné výdavky (OV)'!A110))</f>
        <v/>
      </c>
      <c r="E110" s="41"/>
      <c r="F110" s="25" t="str">
        <f t="shared" si="8"/>
        <v/>
      </c>
      <c r="G110" s="99"/>
      <c r="H110" s="97"/>
      <c r="I110" s="25" t="str">
        <f t="shared" si="9"/>
        <v/>
      </c>
      <c r="J110" s="25" t="str">
        <f>IF(B110="","",I110*VLOOKUP(B110,'Priradenie pracov. balíkov'!B:F,5,FALSE))</f>
        <v/>
      </c>
      <c r="K110" s="25" t="str">
        <f>IF(B110="","",I110*VLOOKUP(B110,'Priradenie pracov. balíkov'!B:G,6,FALSE))</f>
        <v/>
      </c>
      <c r="L110" s="25" t="str">
        <f>IF(B110="","",K110*VLOOKUP(B110,'Priradenie pracov. balíkov'!B:F,5,FALSE))</f>
        <v/>
      </c>
      <c r="M110" s="1"/>
      <c r="N110" s="2" t="str">
        <f t="shared" si="5"/>
        <v/>
      </c>
      <c r="O110" s="1" t="str">
        <f t="shared" si="6"/>
        <v/>
      </c>
    </row>
    <row r="111" spans="1:15" x14ac:dyDescent="0.2">
      <c r="A111" s="26" t="str">
        <f t="shared" si="7"/>
        <v/>
      </c>
      <c r="B111" s="40"/>
      <c r="C111" s="28" t="str">
        <f>IF(B111="","",VLOOKUP(B111,'Priradenie pracov. balíkov'!B:E,3,FALSE))</f>
        <v/>
      </c>
      <c r="D111" s="29" t="str">
        <f>IF(B111="","",CONCATENATE(VLOOKUP(B111,Ciselniky!$A$38:$B$71,2,FALSE),"P",'Osobné výdavky (OV)'!A111))</f>
        <v/>
      </c>
      <c r="E111" s="41"/>
      <c r="F111" s="25" t="str">
        <f t="shared" si="8"/>
        <v/>
      </c>
      <c r="G111" s="99"/>
      <c r="H111" s="97"/>
      <c r="I111" s="25" t="str">
        <f t="shared" si="9"/>
        <v/>
      </c>
      <c r="J111" s="25" t="str">
        <f>IF(B111="","",I111*VLOOKUP(B111,'Priradenie pracov. balíkov'!B:F,5,FALSE))</f>
        <v/>
      </c>
      <c r="K111" s="25" t="str">
        <f>IF(B111="","",I111*VLOOKUP(B111,'Priradenie pracov. balíkov'!B:G,6,FALSE))</f>
        <v/>
      </c>
      <c r="L111" s="25" t="str">
        <f>IF(B111="","",K111*VLOOKUP(B111,'Priradenie pracov. balíkov'!B:F,5,FALSE))</f>
        <v/>
      </c>
      <c r="M111" s="1"/>
      <c r="N111" s="2" t="str">
        <f t="shared" si="5"/>
        <v/>
      </c>
      <c r="O111" s="1" t="str">
        <f t="shared" si="6"/>
        <v/>
      </c>
    </row>
    <row r="112" spans="1:15" x14ac:dyDescent="0.2">
      <c r="A112" s="26" t="str">
        <f t="shared" si="7"/>
        <v/>
      </c>
      <c r="B112" s="40"/>
      <c r="C112" s="28" t="str">
        <f>IF(B112="","",VLOOKUP(B112,'Priradenie pracov. balíkov'!B:E,3,FALSE))</f>
        <v/>
      </c>
      <c r="D112" s="29" t="str">
        <f>IF(B112="","",CONCATENATE(VLOOKUP(B112,Ciselniky!$A$38:$B$71,2,FALSE),"P",'Osobné výdavky (OV)'!A112))</f>
        <v/>
      </c>
      <c r="E112" s="41"/>
      <c r="F112" s="25" t="str">
        <f t="shared" si="8"/>
        <v/>
      </c>
      <c r="G112" s="99"/>
      <c r="H112" s="97"/>
      <c r="I112" s="25" t="str">
        <f t="shared" si="9"/>
        <v/>
      </c>
      <c r="J112" s="25" t="str">
        <f>IF(B112="","",I112*VLOOKUP(B112,'Priradenie pracov. balíkov'!B:F,5,FALSE))</f>
        <v/>
      </c>
      <c r="K112" s="25" t="str">
        <f>IF(B112="","",I112*VLOOKUP(B112,'Priradenie pracov. balíkov'!B:G,6,FALSE))</f>
        <v/>
      </c>
      <c r="L112" s="25" t="str">
        <f>IF(B112="","",K112*VLOOKUP(B112,'Priradenie pracov. balíkov'!B:F,5,FALSE))</f>
        <v/>
      </c>
      <c r="M112" s="1"/>
      <c r="N112" s="2" t="str">
        <f t="shared" si="5"/>
        <v/>
      </c>
      <c r="O112" s="1" t="str">
        <f t="shared" si="6"/>
        <v/>
      </c>
    </row>
    <row r="113" spans="1:15" x14ac:dyDescent="0.2">
      <c r="A113" s="26" t="str">
        <f t="shared" si="7"/>
        <v/>
      </c>
      <c r="B113" s="40"/>
      <c r="C113" s="28" t="str">
        <f>IF(B113="","",VLOOKUP(B113,'Priradenie pracov. balíkov'!B:E,3,FALSE))</f>
        <v/>
      </c>
      <c r="D113" s="29" t="str">
        <f>IF(B113="","",CONCATENATE(VLOOKUP(B113,Ciselniky!$A$38:$B$71,2,FALSE),"P",'Osobné výdavky (OV)'!A113))</f>
        <v/>
      </c>
      <c r="E113" s="41"/>
      <c r="F113" s="25" t="str">
        <f t="shared" si="8"/>
        <v/>
      </c>
      <c r="G113" s="99"/>
      <c r="H113" s="97"/>
      <c r="I113" s="25" t="str">
        <f t="shared" si="9"/>
        <v/>
      </c>
      <c r="J113" s="25" t="str">
        <f>IF(B113="","",I113*VLOOKUP(B113,'Priradenie pracov. balíkov'!B:F,5,FALSE))</f>
        <v/>
      </c>
      <c r="K113" s="25" t="str">
        <f>IF(B113="","",I113*VLOOKUP(B113,'Priradenie pracov. balíkov'!B:G,6,FALSE))</f>
        <v/>
      </c>
      <c r="L113" s="25" t="str">
        <f>IF(B113="","",K113*VLOOKUP(B113,'Priradenie pracov. balíkov'!B:F,5,FALSE))</f>
        <v/>
      </c>
      <c r="M113" s="1"/>
      <c r="N113" s="2" t="str">
        <f t="shared" si="5"/>
        <v/>
      </c>
      <c r="O113" s="1" t="str">
        <f t="shared" si="6"/>
        <v/>
      </c>
    </row>
    <row r="114" spans="1:15" x14ac:dyDescent="0.2">
      <c r="A114" s="26" t="str">
        <f t="shared" si="7"/>
        <v/>
      </c>
      <c r="B114" s="40"/>
      <c r="C114" s="28" t="str">
        <f>IF(B114="","",VLOOKUP(B114,'Priradenie pracov. balíkov'!B:E,3,FALSE))</f>
        <v/>
      </c>
      <c r="D114" s="29" t="str">
        <f>IF(B114="","",CONCATENATE(VLOOKUP(B114,Ciselniky!$A$38:$B$71,2,FALSE),"P",'Osobné výdavky (OV)'!A114))</f>
        <v/>
      </c>
      <c r="E114" s="41"/>
      <c r="F114" s="25" t="str">
        <f t="shared" si="8"/>
        <v/>
      </c>
      <c r="G114" s="99"/>
      <c r="H114" s="97"/>
      <c r="I114" s="25" t="str">
        <f t="shared" si="9"/>
        <v/>
      </c>
      <c r="J114" s="25" t="str">
        <f>IF(B114="","",I114*VLOOKUP(B114,'Priradenie pracov. balíkov'!B:F,5,FALSE))</f>
        <v/>
      </c>
      <c r="K114" s="25" t="str">
        <f>IF(B114="","",I114*VLOOKUP(B114,'Priradenie pracov. balíkov'!B:G,6,FALSE))</f>
        <v/>
      </c>
      <c r="L114" s="25" t="str">
        <f>IF(B114="","",K114*VLOOKUP(B114,'Priradenie pracov. balíkov'!B:F,5,FALSE))</f>
        <v/>
      </c>
      <c r="M114" s="1"/>
      <c r="N114" s="2" t="str">
        <f t="shared" si="5"/>
        <v/>
      </c>
      <c r="O114" s="1" t="str">
        <f t="shared" si="6"/>
        <v/>
      </c>
    </row>
    <row r="115" spans="1:15" x14ac:dyDescent="0.2">
      <c r="A115" s="26" t="str">
        <f t="shared" si="7"/>
        <v/>
      </c>
      <c r="B115" s="40"/>
      <c r="C115" s="28" t="str">
        <f>IF(B115="","",VLOOKUP(B115,'Priradenie pracov. balíkov'!B:E,3,FALSE))</f>
        <v/>
      </c>
      <c r="D115" s="29" t="str">
        <f>IF(B115="","",CONCATENATE(VLOOKUP(B115,Ciselniky!$A$38:$B$71,2,FALSE),"P",'Osobné výdavky (OV)'!A115))</f>
        <v/>
      </c>
      <c r="E115" s="41"/>
      <c r="F115" s="25" t="str">
        <f t="shared" si="8"/>
        <v/>
      </c>
      <c r="G115" s="99"/>
      <c r="H115" s="97"/>
      <c r="I115" s="25" t="str">
        <f t="shared" si="9"/>
        <v/>
      </c>
      <c r="J115" s="25" t="str">
        <f>IF(B115="","",I115*VLOOKUP(B115,'Priradenie pracov. balíkov'!B:F,5,FALSE))</f>
        <v/>
      </c>
      <c r="K115" s="25" t="str">
        <f>IF(B115="","",I115*VLOOKUP(B115,'Priradenie pracov. balíkov'!B:G,6,FALSE))</f>
        <v/>
      </c>
      <c r="L115" s="25" t="str">
        <f>IF(B115="","",K115*VLOOKUP(B115,'Priradenie pracov. balíkov'!B:F,5,FALSE))</f>
        <v/>
      </c>
      <c r="M115" s="1"/>
      <c r="N115" s="2" t="str">
        <f t="shared" si="5"/>
        <v/>
      </c>
      <c r="O115" s="1" t="str">
        <f t="shared" si="6"/>
        <v/>
      </c>
    </row>
    <row r="116" spans="1:15" x14ac:dyDescent="0.2">
      <c r="A116" s="26" t="str">
        <f t="shared" si="7"/>
        <v/>
      </c>
      <c r="B116" s="40"/>
      <c r="C116" s="28" t="str">
        <f>IF(B116="","",VLOOKUP(B116,'Priradenie pracov. balíkov'!B:E,3,FALSE))</f>
        <v/>
      </c>
      <c r="D116" s="29" t="str">
        <f>IF(B116="","",CONCATENATE(VLOOKUP(B116,Ciselniky!$A$38:$B$71,2,FALSE),"P",'Osobné výdavky (OV)'!A116))</f>
        <v/>
      </c>
      <c r="E116" s="41"/>
      <c r="F116" s="25" t="str">
        <f t="shared" si="8"/>
        <v/>
      </c>
      <c r="G116" s="99"/>
      <c r="H116" s="97"/>
      <c r="I116" s="25" t="str">
        <f t="shared" si="9"/>
        <v/>
      </c>
      <c r="J116" s="25" t="str">
        <f>IF(B116="","",I116*VLOOKUP(B116,'Priradenie pracov. balíkov'!B:F,5,FALSE))</f>
        <v/>
      </c>
      <c r="K116" s="25" t="str">
        <f>IF(B116="","",I116*VLOOKUP(B116,'Priradenie pracov. balíkov'!B:G,6,FALSE))</f>
        <v/>
      </c>
      <c r="L116" s="25" t="str">
        <f>IF(B116="","",K116*VLOOKUP(B116,'Priradenie pracov. balíkov'!B:F,5,FALSE))</f>
        <v/>
      </c>
      <c r="M116" s="1"/>
      <c r="N116" s="2" t="str">
        <f t="shared" si="5"/>
        <v/>
      </c>
      <c r="O116" s="1" t="str">
        <f t="shared" si="6"/>
        <v/>
      </c>
    </row>
    <row r="117" spans="1:15" x14ac:dyDescent="0.2">
      <c r="A117" s="26" t="str">
        <f t="shared" si="7"/>
        <v/>
      </c>
      <c r="B117" s="40"/>
      <c r="C117" s="28" t="str">
        <f>IF(B117="","",VLOOKUP(B117,'Priradenie pracov. balíkov'!B:E,3,FALSE))</f>
        <v/>
      </c>
      <c r="D117" s="29" t="str">
        <f>IF(B117="","",CONCATENATE(VLOOKUP(B117,Ciselniky!$A$38:$B$71,2,FALSE),"P",'Osobné výdavky (OV)'!A117))</f>
        <v/>
      </c>
      <c r="E117" s="41"/>
      <c r="F117" s="25" t="str">
        <f t="shared" si="8"/>
        <v/>
      </c>
      <c r="G117" s="99"/>
      <c r="H117" s="97"/>
      <c r="I117" s="25" t="str">
        <f t="shared" si="9"/>
        <v/>
      </c>
      <c r="J117" s="25" t="str">
        <f>IF(B117="","",I117*VLOOKUP(B117,'Priradenie pracov. balíkov'!B:F,5,FALSE))</f>
        <v/>
      </c>
      <c r="K117" s="25" t="str">
        <f>IF(B117="","",I117*VLOOKUP(B117,'Priradenie pracov. balíkov'!B:G,6,FALSE))</f>
        <v/>
      </c>
      <c r="L117" s="25" t="str">
        <f>IF(B117="","",K117*VLOOKUP(B117,'Priradenie pracov. balíkov'!B:F,5,FALSE))</f>
        <v/>
      </c>
      <c r="M117" s="1"/>
      <c r="N117" s="2" t="str">
        <f t="shared" si="5"/>
        <v/>
      </c>
      <c r="O117" s="1" t="str">
        <f t="shared" si="6"/>
        <v/>
      </c>
    </row>
    <row r="118" spans="1:15" x14ac:dyDescent="0.2">
      <c r="A118" s="26" t="str">
        <f t="shared" si="7"/>
        <v/>
      </c>
      <c r="B118" s="40"/>
      <c r="C118" s="28" t="str">
        <f>IF(B118="","",VLOOKUP(B118,'Priradenie pracov. balíkov'!B:E,3,FALSE))</f>
        <v/>
      </c>
      <c r="D118" s="29" t="str">
        <f>IF(B118="","",CONCATENATE(VLOOKUP(B118,Ciselniky!$A$38:$B$71,2,FALSE),"P",'Osobné výdavky (OV)'!A118))</f>
        <v/>
      </c>
      <c r="E118" s="41"/>
      <c r="F118" s="25" t="str">
        <f t="shared" si="8"/>
        <v/>
      </c>
      <c r="G118" s="99"/>
      <c r="H118" s="97"/>
      <c r="I118" s="25" t="str">
        <f t="shared" si="9"/>
        <v/>
      </c>
      <c r="J118" s="25" t="str">
        <f>IF(B118="","",I118*VLOOKUP(B118,'Priradenie pracov. balíkov'!B:F,5,FALSE))</f>
        <v/>
      </c>
      <c r="K118" s="25" t="str">
        <f>IF(B118="","",I118*VLOOKUP(B118,'Priradenie pracov. balíkov'!B:G,6,FALSE))</f>
        <v/>
      </c>
      <c r="L118" s="25" t="str">
        <f>IF(B118="","",K118*VLOOKUP(B118,'Priradenie pracov. balíkov'!B:F,5,FALSE))</f>
        <v/>
      </c>
      <c r="M118" s="1"/>
      <c r="N118" s="2" t="str">
        <f t="shared" si="5"/>
        <v/>
      </c>
      <c r="O118" s="1" t="str">
        <f t="shared" si="6"/>
        <v/>
      </c>
    </row>
    <row r="119" spans="1:15" x14ac:dyDescent="0.2">
      <c r="A119" s="26" t="str">
        <f t="shared" si="7"/>
        <v/>
      </c>
      <c r="B119" s="40"/>
      <c r="C119" s="28" t="str">
        <f>IF(B119="","",VLOOKUP(B119,'Priradenie pracov. balíkov'!B:E,3,FALSE))</f>
        <v/>
      </c>
      <c r="D119" s="29" t="str">
        <f>IF(B119="","",CONCATENATE(VLOOKUP(B119,Ciselniky!$A$38:$B$71,2,FALSE),"P",'Osobné výdavky (OV)'!A119))</f>
        <v/>
      </c>
      <c r="E119" s="41"/>
      <c r="F119" s="25" t="str">
        <f t="shared" si="8"/>
        <v/>
      </c>
      <c r="G119" s="99"/>
      <c r="H119" s="97"/>
      <c r="I119" s="25" t="str">
        <f t="shared" si="9"/>
        <v/>
      </c>
      <c r="J119" s="25" t="str">
        <f>IF(B119="","",I119*VLOOKUP(B119,'Priradenie pracov. balíkov'!B:F,5,FALSE))</f>
        <v/>
      </c>
      <c r="K119" s="25" t="str">
        <f>IF(B119="","",I119*VLOOKUP(B119,'Priradenie pracov. balíkov'!B:G,6,FALSE))</f>
        <v/>
      </c>
      <c r="L119" s="25" t="str">
        <f>IF(B119="","",K119*VLOOKUP(B119,'Priradenie pracov. balíkov'!B:F,5,FALSE))</f>
        <v/>
      </c>
      <c r="M119" s="1"/>
      <c r="N119" s="2" t="str">
        <f t="shared" si="5"/>
        <v/>
      </c>
      <c r="O119" s="1" t="str">
        <f t="shared" si="6"/>
        <v/>
      </c>
    </row>
    <row r="120" spans="1:15" x14ac:dyDescent="0.2">
      <c r="A120" s="26" t="str">
        <f t="shared" si="7"/>
        <v/>
      </c>
      <c r="B120" s="40"/>
      <c r="C120" s="28" t="str">
        <f>IF(B120="","",VLOOKUP(B120,'Priradenie pracov. balíkov'!B:E,3,FALSE))</f>
        <v/>
      </c>
      <c r="D120" s="29" t="str">
        <f>IF(B120="","",CONCATENATE(VLOOKUP(B120,Ciselniky!$A$38:$B$71,2,FALSE),"P",'Osobné výdavky (OV)'!A120))</f>
        <v/>
      </c>
      <c r="E120" s="41"/>
      <c r="F120" s="25" t="str">
        <f t="shared" si="8"/>
        <v/>
      </c>
      <c r="G120" s="99"/>
      <c r="H120" s="97"/>
      <c r="I120" s="25" t="str">
        <f t="shared" si="9"/>
        <v/>
      </c>
      <c r="J120" s="25" t="str">
        <f>IF(B120="","",I120*VLOOKUP(B120,'Priradenie pracov. balíkov'!B:F,5,FALSE))</f>
        <v/>
      </c>
      <c r="K120" s="25" t="str">
        <f>IF(B120="","",I120*VLOOKUP(B120,'Priradenie pracov. balíkov'!B:G,6,FALSE))</f>
        <v/>
      </c>
      <c r="L120" s="25" t="str">
        <f>IF(B120="","",K120*VLOOKUP(B120,'Priradenie pracov. balíkov'!B:F,5,FALSE))</f>
        <v/>
      </c>
      <c r="M120" s="1"/>
      <c r="N120" s="2" t="str">
        <f t="shared" si="5"/>
        <v/>
      </c>
      <c r="O120" s="1" t="str">
        <f t="shared" si="6"/>
        <v/>
      </c>
    </row>
    <row r="121" spans="1:15" x14ac:dyDescent="0.2">
      <c r="A121" s="26" t="str">
        <f t="shared" si="7"/>
        <v/>
      </c>
      <c r="B121" s="40"/>
      <c r="C121" s="28" t="str">
        <f>IF(B121="","",VLOOKUP(B121,'Priradenie pracov. balíkov'!B:E,3,FALSE))</f>
        <v/>
      </c>
      <c r="D121" s="29" t="str">
        <f>IF(B121="","",CONCATENATE(VLOOKUP(B121,Ciselniky!$A$38:$B$71,2,FALSE),"P",'Osobné výdavky (OV)'!A121))</f>
        <v/>
      </c>
      <c r="E121" s="41"/>
      <c r="F121" s="25" t="str">
        <f t="shared" si="8"/>
        <v/>
      </c>
      <c r="G121" s="99"/>
      <c r="H121" s="97"/>
      <c r="I121" s="25" t="str">
        <f t="shared" si="9"/>
        <v/>
      </c>
      <c r="J121" s="25" t="str">
        <f>IF(B121="","",I121*VLOOKUP(B121,'Priradenie pracov. balíkov'!B:F,5,FALSE))</f>
        <v/>
      </c>
      <c r="K121" s="25" t="str">
        <f>IF(B121="","",I121*VLOOKUP(B121,'Priradenie pracov. balíkov'!B:G,6,FALSE))</f>
        <v/>
      </c>
      <c r="L121" s="25" t="str">
        <f>IF(B121="","",K121*VLOOKUP(B121,'Priradenie pracov. balíkov'!B:F,5,FALSE))</f>
        <v/>
      </c>
      <c r="M121" s="1"/>
      <c r="N121" s="2" t="str">
        <f t="shared" si="5"/>
        <v/>
      </c>
      <c r="O121" s="1" t="str">
        <f t="shared" si="6"/>
        <v/>
      </c>
    </row>
    <row r="122" spans="1:15" x14ac:dyDescent="0.2">
      <c r="A122" s="26" t="str">
        <f t="shared" si="7"/>
        <v/>
      </c>
      <c r="B122" s="40"/>
      <c r="C122" s="28" t="str">
        <f>IF(B122="","",VLOOKUP(B122,'Priradenie pracov. balíkov'!B:E,3,FALSE))</f>
        <v/>
      </c>
      <c r="D122" s="29" t="str">
        <f>IF(B122="","",CONCATENATE(VLOOKUP(B122,Ciselniky!$A$38:$B$71,2,FALSE),"P",'Osobné výdavky (OV)'!A122))</f>
        <v/>
      </c>
      <c r="E122" s="41"/>
      <c r="F122" s="25" t="str">
        <f t="shared" si="8"/>
        <v/>
      </c>
      <c r="G122" s="99"/>
      <c r="H122" s="97"/>
      <c r="I122" s="25" t="str">
        <f t="shared" si="9"/>
        <v/>
      </c>
      <c r="J122" s="25" t="str">
        <f>IF(B122="","",I122*VLOOKUP(B122,'Priradenie pracov. balíkov'!B:F,5,FALSE))</f>
        <v/>
      </c>
      <c r="K122" s="25" t="str">
        <f>IF(B122="","",I122*VLOOKUP(B122,'Priradenie pracov. balíkov'!B:G,6,FALSE))</f>
        <v/>
      </c>
      <c r="L122" s="25" t="str">
        <f>IF(B122="","",K122*VLOOKUP(B122,'Priradenie pracov. balíkov'!B:F,5,FALSE))</f>
        <v/>
      </c>
      <c r="M122" s="1"/>
      <c r="N122" s="2" t="str">
        <f t="shared" si="5"/>
        <v/>
      </c>
      <c r="O122" s="1" t="str">
        <f t="shared" si="6"/>
        <v/>
      </c>
    </row>
    <row r="123" spans="1:15" x14ac:dyDescent="0.2">
      <c r="A123" s="26" t="str">
        <f t="shared" si="7"/>
        <v/>
      </c>
      <c r="B123" s="40"/>
      <c r="C123" s="28" t="str">
        <f>IF(B123="","",VLOOKUP(B123,'Priradenie pracov. balíkov'!B:E,3,FALSE))</f>
        <v/>
      </c>
      <c r="D123" s="29" t="str">
        <f>IF(B123="","",CONCATENATE(VLOOKUP(B123,Ciselniky!$A$38:$B$71,2,FALSE),"P",'Osobné výdavky (OV)'!A123))</f>
        <v/>
      </c>
      <c r="E123" s="41"/>
      <c r="F123" s="25" t="str">
        <f t="shared" si="8"/>
        <v/>
      </c>
      <c r="G123" s="99"/>
      <c r="H123" s="97"/>
      <c r="I123" s="25" t="str">
        <f t="shared" si="9"/>
        <v/>
      </c>
      <c r="J123" s="25" t="str">
        <f>IF(B123="","",I123*VLOOKUP(B123,'Priradenie pracov. balíkov'!B:F,5,FALSE))</f>
        <v/>
      </c>
      <c r="K123" s="25" t="str">
        <f>IF(B123="","",I123*VLOOKUP(B123,'Priradenie pracov. balíkov'!B:G,6,FALSE))</f>
        <v/>
      </c>
      <c r="L123" s="25" t="str">
        <f>IF(B123="","",K123*VLOOKUP(B123,'Priradenie pracov. balíkov'!B:F,5,FALSE))</f>
        <v/>
      </c>
      <c r="M123" s="1"/>
      <c r="N123" s="2" t="str">
        <f t="shared" si="5"/>
        <v/>
      </c>
      <c r="O123" s="1" t="str">
        <f t="shared" si="6"/>
        <v/>
      </c>
    </row>
    <row r="124" spans="1:15" x14ac:dyDescent="0.2">
      <c r="A124" s="26" t="str">
        <f t="shared" si="7"/>
        <v/>
      </c>
      <c r="B124" s="40"/>
      <c r="C124" s="28" t="str">
        <f>IF(B124="","",VLOOKUP(B124,'Priradenie pracov. balíkov'!B:E,3,FALSE))</f>
        <v/>
      </c>
      <c r="D124" s="29" t="str">
        <f>IF(B124="","",CONCATENATE(VLOOKUP(B124,Ciselniky!$A$38:$B$71,2,FALSE),"P",'Osobné výdavky (OV)'!A124))</f>
        <v/>
      </c>
      <c r="E124" s="41"/>
      <c r="F124" s="25" t="str">
        <f t="shared" si="8"/>
        <v/>
      </c>
      <c r="G124" s="99"/>
      <c r="H124" s="97"/>
      <c r="I124" s="25" t="str">
        <f t="shared" si="9"/>
        <v/>
      </c>
      <c r="J124" s="25" t="str">
        <f>IF(B124="","",I124*VLOOKUP(B124,'Priradenie pracov. balíkov'!B:F,5,FALSE))</f>
        <v/>
      </c>
      <c r="K124" s="25" t="str">
        <f>IF(B124="","",I124*VLOOKUP(B124,'Priradenie pracov. balíkov'!B:G,6,FALSE))</f>
        <v/>
      </c>
      <c r="L124" s="25" t="str">
        <f>IF(B124="","",K124*VLOOKUP(B124,'Priradenie pracov. balíkov'!B:F,5,FALSE))</f>
        <v/>
      </c>
      <c r="M124" s="1"/>
      <c r="N124" s="2" t="str">
        <f t="shared" si="5"/>
        <v/>
      </c>
      <c r="O124" s="1" t="str">
        <f t="shared" si="6"/>
        <v/>
      </c>
    </row>
    <row r="125" spans="1:15" x14ac:dyDescent="0.2">
      <c r="A125" s="26" t="str">
        <f t="shared" si="7"/>
        <v/>
      </c>
      <c r="B125" s="40"/>
      <c r="C125" s="28" t="str">
        <f>IF(B125="","",VLOOKUP(B125,'Priradenie pracov. balíkov'!B:E,3,FALSE))</f>
        <v/>
      </c>
      <c r="D125" s="29" t="str">
        <f>IF(B125="","",CONCATENATE(VLOOKUP(B125,Ciselniky!$A$38:$B$71,2,FALSE),"P",'Osobné výdavky (OV)'!A125))</f>
        <v/>
      </c>
      <c r="E125" s="41"/>
      <c r="F125" s="25" t="str">
        <f t="shared" si="8"/>
        <v/>
      </c>
      <c r="G125" s="99"/>
      <c r="H125" s="97"/>
      <c r="I125" s="25" t="str">
        <f t="shared" si="9"/>
        <v/>
      </c>
      <c r="J125" s="25" t="str">
        <f>IF(B125="","",I125*VLOOKUP(B125,'Priradenie pracov. balíkov'!B:F,5,FALSE))</f>
        <v/>
      </c>
      <c r="K125" s="25" t="str">
        <f>IF(B125="","",I125*VLOOKUP(B125,'Priradenie pracov. balíkov'!B:G,6,FALSE))</f>
        <v/>
      </c>
      <c r="L125" s="25" t="str">
        <f>IF(B125="","",K125*VLOOKUP(B125,'Priradenie pracov. balíkov'!B:F,5,FALSE))</f>
        <v/>
      </c>
      <c r="M125" s="1"/>
      <c r="N125" s="2" t="str">
        <f t="shared" si="5"/>
        <v/>
      </c>
      <c r="O125" s="1" t="str">
        <f t="shared" si="6"/>
        <v/>
      </c>
    </row>
    <row r="126" spans="1:15" x14ac:dyDescent="0.2">
      <c r="A126" s="26" t="str">
        <f t="shared" si="7"/>
        <v/>
      </c>
      <c r="B126" s="40"/>
      <c r="C126" s="28" t="str">
        <f>IF(B126="","",VLOOKUP(B126,'Priradenie pracov. balíkov'!B:E,3,FALSE))</f>
        <v/>
      </c>
      <c r="D126" s="29" t="str">
        <f>IF(B126="","",CONCATENATE(VLOOKUP(B126,Ciselniky!$A$38:$B$71,2,FALSE),"P",'Osobné výdavky (OV)'!A126))</f>
        <v/>
      </c>
      <c r="E126" s="41"/>
      <c r="F126" s="25" t="str">
        <f t="shared" si="8"/>
        <v/>
      </c>
      <c r="G126" s="99"/>
      <c r="H126" s="97"/>
      <c r="I126" s="25" t="str">
        <f t="shared" si="9"/>
        <v/>
      </c>
      <c r="J126" s="25" t="str">
        <f>IF(B126="","",I126*VLOOKUP(B126,'Priradenie pracov. balíkov'!B:F,5,FALSE))</f>
        <v/>
      </c>
      <c r="K126" s="25" t="str">
        <f>IF(B126="","",I126*VLOOKUP(B126,'Priradenie pracov. balíkov'!B:G,6,FALSE))</f>
        <v/>
      </c>
      <c r="L126" s="25" t="str">
        <f>IF(B126="","",K126*VLOOKUP(B126,'Priradenie pracov. balíkov'!B:F,5,FALSE))</f>
        <v/>
      </c>
      <c r="M126" s="1"/>
      <c r="N126" s="2" t="str">
        <f t="shared" si="5"/>
        <v/>
      </c>
      <c r="O126" s="1" t="str">
        <f t="shared" si="6"/>
        <v/>
      </c>
    </row>
    <row r="127" spans="1:15" x14ac:dyDescent="0.2">
      <c r="A127" s="26" t="str">
        <f t="shared" si="7"/>
        <v/>
      </c>
      <c r="B127" s="40"/>
      <c r="C127" s="28" t="str">
        <f>IF(B127="","",VLOOKUP(B127,'Priradenie pracov. balíkov'!B:E,3,FALSE))</f>
        <v/>
      </c>
      <c r="D127" s="29" t="str">
        <f>IF(B127="","",CONCATENATE(VLOOKUP(B127,Ciselniky!$A$38:$B$71,2,FALSE),"P",'Osobné výdavky (OV)'!A127))</f>
        <v/>
      </c>
      <c r="E127" s="41"/>
      <c r="F127" s="25" t="str">
        <f t="shared" si="8"/>
        <v/>
      </c>
      <c r="G127" s="99"/>
      <c r="H127" s="97"/>
      <c r="I127" s="25" t="str">
        <f t="shared" si="9"/>
        <v/>
      </c>
      <c r="J127" s="25" t="str">
        <f>IF(B127="","",I127*VLOOKUP(B127,'Priradenie pracov. balíkov'!B:F,5,FALSE))</f>
        <v/>
      </c>
      <c r="K127" s="25" t="str">
        <f>IF(B127="","",I127*VLOOKUP(B127,'Priradenie pracov. balíkov'!B:G,6,FALSE))</f>
        <v/>
      </c>
      <c r="L127" s="25" t="str">
        <f>IF(B127="","",K127*VLOOKUP(B127,'Priradenie pracov. balíkov'!B:F,5,FALSE))</f>
        <v/>
      </c>
      <c r="M127" s="1"/>
      <c r="N127" s="2" t="str">
        <f t="shared" si="5"/>
        <v/>
      </c>
      <c r="O127" s="1" t="str">
        <f t="shared" si="6"/>
        <v/>
      </c>
    </row>
    <row r="128" spans="1:15" x14ac:dyDescent="0.2">
      <c r="A128" s="26" t="str">
        <f t="shared" si="7"/>
        <v/>
      </c>
      <c r="B128" s="40"/>
      <c r="C128" s="28" t="str">
        <f>IF(B128="","",VLOOKUP(B128,'Priradenie pracov. balíkov'!B:E,3,FALSE))</f>
        <v/>
      </c>
      <c r="D128" s="29" t="str">
        <f>IF(B128="","",CONCATENATE(VLOOKUP(B128,Ciselniky!$A$38:$B$71,2,FALSE),"P",'Osobné výdavky (OV)'!A128))</f>
        <v/>
      </c>
      <c r="E128" s="41"/>
      <c r="F128" s="25" t="str">
        <f t="shared" si="8"/>
        <v/>
      </c>
      <c r="G128" s="99"/>
      <c r="H128" s="97"/>
      <c r="I128" s="25" t="str">
        <f t="shared" si="9"/>
        <v/>
      </c>
      <c r="J128" s="25" t="str">
        <f>IF(B128="","",I128*VLOOKUP(B128,'Priradenie pracov. balíkov'!B:F,5,FALSE))</f>
        <v/>
      </c>
      <c r="K128" s="25" t="str">
        <f>IF(B128="","",I128*VLOOKUP(B128,'Priradenie pracov. balíkov'!B:G,6,FALSE))</f>
        <v/>
      </c>
      <c r="L128" s="25" t="str">
        <f>IF(B128="","",K128*VLOOKUP(B128,'Priradenie pracov. balíkov'!B:F,5,FALSE))</f>
        <v/>
      </c>
      <c r="M128" s="1"/>
      <c r="N128" s="2" t="str">
        <f t="shared" si="5"/>
        <v/>
      </c>
      <c r="O128" s="1" t="str">
        <f t="shared" si="6"/>
        <v/>
      </c>
    </row>
    <row r="129" spans="1:15" x14ac:dyDescent="0.2">
      <c r="A129" s="26" t="str">
        <f t="shared" si="7"/>
        <v/>
      </c>
      <c r="B129" s="40"/>
      <c r="C129" s="28" t="str">
        <f>IF(B129="","",VLOOKUP(B129,'Priradenie pracov. balíkov'!B:E,3,FALSE))</f>
        <v/>
      </c>
      <c r="D129" s="29" t="str">
        <f>IF(B129="","",CONCATENATE(VLOOKUP(B129,Ciselniky!$A$38:$B$71,2,FALSE),"P",'Osobné výdavky (OV)'!A129))</f>
        <v/>
      </c>
      <c r="E129" s="41"/>
      <c r="F129" s="25" t="str">
        <f t="shared" si="8"/>
        <v/>
      </c>
      <c r="G129" s="99"/>
      <c r="H129" s="97"/>
      <c r="I129" s="25" t="str">
        <f t="shared" si="9"/>
        <v/>
      </c>
      <c r="J129" s="25" t="str">
        <f>IF(B129="","",I129*VLOOKUP(B129,'Priradenie pracov. balíkov'!B:F,5,FALSE))</f>
        <v/>
      </c>
      <c r="K129" s="25" t="str">
        <f>IF(B129="","",I129*VLOOKUP(B129,'Priradenie pracov. balíkov'!B:G,6,FALSE))</f>
        <v/>
      </c>
      <c r="L129" s="25" t="str">
        <f>IF(B129="","",K129*VLOOKUP(B129,'Priradenie pracov. balíkov'!B:F,5,FALSE))</f>
        <v/>
      </c>
      <c r="M129" s="1"/>
      <c r="N129" s="2" t="str">
        <f t="shared" si="5"/>
        <v/>
      </c>
      <c r="O129" s="1" t="str">
        <f t="shared" si="6"/>
        <v/>
      </c>
    </row>
    <row r="130" spans="1:15" x14ac:dyDescent="0.2">
      <c r="A130" s="26" t="str">
        <f t="shared" si="7"/>
        <v/>
      </c>
      <c r="B130" s="40"/>
      <c r="C130" s="28" t="str">
        <f>IF(B130="","",VLOOKUP(B130,'Priradenie pracov. balíkov'!B:E,3,FALSE))</f>
        <v/>
      </c>
      <c r="D130" s="29" t="str">
        <f>IF(B130="","",CONCATENATE(VLOOKUP(B130,Ciselniky!$A$38:$B$71,2,FALSE),"P",'Osobné výdavky (OV)'!A130))</f>
        <v/>
      </c>
      <c r="E130" s="41"/>
      <c r="F130" s="25" t="str">
        <f t="shared" si="8"/>
        <v/>
      </c>
      <c r="G130" s="99"/>
      <c r="H130" s="97"/>
      <c r="I130" s="25" t="str">
        <f t="shared" si="9"/>
        <v/>
      </c>
      <c r="J130" s="25" t="str">
        <f>IF(B130="","",I130*VLOOKUP(B130,'Priradenie pracov. balíkov'!B:F,5,FALSE))</f>
        <v/>
      </c>
      <c r="K130" s="25" t="str">
        <f>IF(B130="","",I130*VLOOKUP(B130,'Priradenie pracov. balíkov'!B:G,6,FALSE))</f>
        <v/>
      </c>
      <c r="L130" s="25" t="str">
        <f>IF(B130="","",K130*VLOOKUP(B130,'Priradenie pracov. balíkov'!B:F,5,FALSE))</f>
        <v/>
      </c>
      <c r="M130" s="1"/>
      <c r="N130" s="2" t="str">
        <f t="shared" si="5"/>
        <v/>
      </c>
      <c r="O130" s="1" t="str">
        <f t="shared" si="6"/>
        <v/>
      </c>
    </row>
    <row r="131" spans="1:15" x14ac:dyDescent="0.2">
      <c r="A131" s="26" t="str">
        <f t="shared" si="7"/>
        <v/>
      </c>
      <c r="B131" s="40"/>
      <c r="C131" s="28" t="str">
        <f>IF(B131="","",VLOOKUP(B131,'Priradenie pracov. balíkov'!B:E,3,FALSE))</f>
        <v/>
      </c>
      <c r="D131" s="29" t="str">
        <f>IF(B131="","",CONCATENATE(VLOOKUP(B131,Ciselniky!$A$38:$B$71,2,FALSE),"P",'Osobné výdavky (OV)'!A131))</f>
        <v/>
      </c>
      <c r="E131" s="41"/>
      <c r="F131" s="25" t="str">
        <f t="shared" si="8"/>
        <v/>
      </c>
      <c r="G131" s="99"/>
      <c r="H131" s="97"/>
      <c r="I131" s="25" t="str">
        <f t="shared" si="9"/>
        <v/>
      </c>
      <c r="J131" s="25" t="str">
        <f>IF(B131="","",I131*VLOOKUP(B131,'Priradenie pracov. balíkov'!B:F,5,FALSE))</f>
        <v/>
      </c>
      <c r="K131" s="25" t="str">
        <f>IF(B131="","",I131*VLOOKUP(B131,'Priradenie pracov. balíkov'!B:G,6,FALSE))</f>
        <v/>
      </c>
      <c r="L131" s="25" t="str">
        <f>IF(B131="","",K131*VLOOKUP(B131,'Priradenie pracov. balíkov'!B:F,5,FALSE))</f>
        <v/>
      </c>
      <c r="M131" s="1"/>
      <c r="N131" s="2" t="str">
        <f t="shared" si="5"/>
        <v/>
      </c>
      <c r="O131" s="1" t="str">
        <f t="shared" si="6"/>
        <v/>
      </c>
    </row>
    <row r="132" spans="1:15" x14ac:dyDescent="0.2">
      <c r="A132" s="26" t="str">
        <f t="shared" si="7"/>
        <v/>
      </c>
      <c r="B132" s="40"/>
      <c r="C132" s="28" t="str">
        <f>IF(B132="","",VLOOKUP(B132,'Priradenie pracov. balíkov'!B:E,3,FALSE))</f>
        <v/>
      </c>
      <c r="D132" s="29" t="str">
        <f>IF(B132="","",CONCATENATE(VLOOKUP(B132,Ciselniky!$A$38:$B$71,2,FALSE),"P",'Osobné výdavky (OV)'!A132))</f>
        <v/>
      </c>
      <c r="E132" s="41"/>
      <c r="F132" s="25" t="str">
        <f t="shared" si="8"/>
        <v/>
      </c>
      <c r="G132" s="99"/>
      <c r="H132" s="97"/>
      <c r="I132" s="25" t="str">
        <f t="shared" si="9"/>
        <v/>
      </c>
      <c r="J132" s="25" t="str">
        <f>IF(B132="","",I132*VLOOKUP(B132,'Priradenie pracov. balíkov'!B:F,5,FALSE))</f>
        <v/>
      </c>
      <c r="K132" s="25" t="str">
        <f>IF(B132="","",I132*VLOOKUP(B132,'Priradenie pracov. balíkov'!B:G,6,FALSE))</f>
        <v/>
      </c>
      <c r="L132" s="25" t="str">
        <f>IF(B132="","",K132*VLOOKUP(B132,'Priradenie pracov. balíkov'!B:F,5,FALSE))</f>
        <v/>
      </c>
      <c r="M132" s="1"/>
      <c r="N132" s="2" t="str">
        <f t="shared" ref="N132:N195" si="10">TRIM(LEFT(B132,4))</f>
        <v/>
      </c>
      <c r="O132" s="1" t="str">
        <f t="shared" ref="O132:O195" si="11">C132</f>
        <v/>
      </c>
    </row>
    <row r="133" spans="1:15" x14ac:dyDescent="0.2">
      <c r="A133" s="26" t="str">
        <f t="shared" ref="A133:A196" si="12">IF(B132&lt;&gt;"",ROW()-2,"")</f>
        <v/>
      </c>
      <c r="B133" s="40"/>
      <c r="C133" s="28" t="str">
        <f>IF(B133="","",VLOOKUP(B133,'Priradenie pracov. balíkov'!B:E,3,FALSE))</f>
        <v/>
      </c>
      <c r="D133" s="29" t="str">
        <f>IF(B133="","",CONCATENATE(VLOOKUP(B133,Ciselniky!$A$38:$B$71,2,FALSE),"P",'Osobné výdavky (OV)'!A133))</f>
        <v/>
      </c>
      <c r="E133" s="41"/>
      <c r="F133" s="25" t="str">
        <f t="shared" ref="F133:F196" si="13">IF(B133="","",3684)</f>
        <v/>
      </c>
      <c r="G133" s="99"/>
      <c r="H133" s="97"/>
      <c r="I133" s="25" t="str">
        <f t="shared" ref="I133:I196" si="14">IF(B133="","",F133*(G133*H133))</f>
        <v/>
      </c>
      <c r="J133" s="25" t="str">
        <f>IF(B133="","",I133*VLOOKUP(B133,'Priradenie pracov. balíkov'!B:F,5,FALSE))</f>
        <v/>
      </c>
      <c r="K133" s="25" t="str">
        <f>IF(B133="","",I133*VLOOKUP(B133,'Priradenie pracov. balíkov'!B:G,6,FALSE))</f>
        <v/>
      </c>
      <c r="L133" s="25" t="str">
        <f>IF(B133="","",K133*VLOOKUP(B133,'Priradenie pracov. balíkov'!B:F,5,FALSE))</f>
        <v/>
      </c>
      <c r="M133" s="1"/>
      <c r="N133" s="2" t="str">
        <f t="shared" si="10"/>
        <v/>
      </c>
      <c r="O133" s="1" t="str">
        <f t="shared" si="11"/>
        <v/>
      </c>
    </row>
    <row r="134" spans="1:15" x14ac:dyDescent="0.2">
      <c r="A134" s="26" t="str">
        <f t="shared" si="12"/>
        <v/>
      </c>
      <c r="B134" s="40"/>
      <c r="C134" s="28" t="str">
        <f>IF(B134="","",VLOOKUP(B134,'Priradenie pracov. balíkov'!B:E,3,FALSE))</f>
        <v/>
      </c>
      <c r="D134" s="29" t="str">
        <f>IF(B134="","",CONCATENATE(VLOOKUP(B134,Ciselniky!$A$38:$B$71,2,FALSE),"P",'Osobné výdavky (OV)'!A134))</f>
        <v/>
      </c>
      <c r="E134" s="41"/>
      <c r="F134" s="25" t="str">
        <f t="shared" si="13"/>
        <v/>
      </c>
      <c r="G134" s="99"/>
      <c r="H134" s="97"/>
      <c r="I134" s="25" t="str">
        <f t="shared" si="14"/>
        <v/>
      </c>
      <c r="J134" s="25" t="str">
        <f>IF(B134="","",I134*VLOOKUP(B134,'Priradenie pracov. balíkov'!B:F,5,FALSE))</f>
        <v/>
      </c>
      <c r="K134" s="25" t="str">
        <f>IF(B134="","",I134*VLOOKUP(B134,'Priradenie pracov. balíkov'!B:G,6,FALSE))</f>
        <v/>
      </c>
      <c r="L134" s="25" t="str">
        <f>IF(B134="","",K134*VLOOKUP(B134,'Priradenie pracov. balíkov'!B:F,5,FALSE))</f>
        <v/>
      </c>
      <c r="M134" s="1"/>
      <c r="N134" s="2" t="str">
        <f t="shared" si="10"/>
        <v/>
      </c>
      <c r="O134" s="1" t="str">
        <f t="shared" si="11"/>
        <v/>
      </c>
    </row>
    <row r="135" spans="1:15" x14ac:dyDescent="0.2">
      <c r="A135" s="26" t="str">
        <f t="shared" si="12"/>
        <v/>
      </c>
      <c r="B135" s="40"/>
      <c r="C135" s="28" t="str">
        <f>IF(B135="","",VLOOKUP(B135,'Priradenie pracov. balíkov'!B:E,3,FALSE))</f>
        <v/>
      </c>
      <c r="D135" s="29" t="str">
        <f>IF(B135="","",CONCATENATE(VLOOKUP(B135,Ciselniky!$A$38:$B$71,2,FALSE),"P",'Osobné výdavky (OV)'!A135))</f>
        <v/>
      </c>
      <c r="E135" s="41"/>
      <c r="F135" s="25" t="str">
        <f t="shared" si="13"/>
        <v/>
      </c>
      <c r="G135" s="99"/>
      <c r="H135" s="97"/>
      <c r="I135" s="25" t="str">
        <f t="shared" si="14"/>
        <v/>
      </c>
      <c r="J135" s="25" t="str">
        <f>IF(B135="","",I135*VLOOKUP(B135,'Priradenie pracov. balíkov'!B:F,5,FALSE))</f>
        <v/>
      </c>
      <c r="K135" s="25" t="str">
        <f>IF(B135="","",I135*VLOOKUP(B135,'Priradenie pracov. balíkov'!B:G,6,FALSE))</f>
        <v/>
      </c>
      <c r="L135" s="25" t="str">
        <f>IF(B135="","",K135*VLOOKUP(B135,'Priradenie pracov. balíkov'!B:F,5,FALSE))</f>
        <v/>
      </c>
      <c r="M135" s="1"/>
      <c r="N135" s="2" t="str">
        <f t="shared" si="10"/>
        <v/>
      </c>
      <c r="O135" s="1" t="str">
        <f t="shared" si="11"/>
        <v/>
      </c>
    </row>
    <row r="136" spans="1:15" x14ac:dyDescent="0.2">
      <c r="A136" s="26" t="str">
        <f t="shared" si="12"/>
        <v/>
      </c>
      <c r="B136" s="40"/>
      <c r="C136" s="28" t="str">
        <f>IF(B136="","",VLOOKUP(B136,'Priradenie pracov. balíkov'!B:E,3,FALSE))</f>
        <v/>
      </c>
      <c r="D136" s="29" t="str">
        <f>IF(B136="","",CONCATENATE(VLOOKUP(B136,Ciselniky!$A$38:$B$71,2,FALSE),"P",'Osobné výdavky (OV)'!A136))</f>
        <v/>
      </c>
      <c r="E136" s="41"/>
      <c r="F136" s="25" t="str">
        <f t="shared" si="13"/>
        <v/>
      </c>
      <c r="G136" s="99"/>
      <c r="H136" s="97"/>
      <c r="I136" s="25" t="str">
        <f t="shared" si="14"/>
        <v/>
      </c>
      <c r="J136" s="25" t="str">
        <f>IF(B136="","",I136*VLOOKUP(B136,'Priradenie pracov. balíkov'!B:F,5,FALSE))</f>
        <v/>
      </c>
      <c r="K136" s="25" t="str">
        <f>IF(B136="","",I136*VLOOKUP(B136,'Priradenie pracov. balíkov'!B:G,6,FALSE))</f>
        <v/>
      </c>
      <c r="L136" s="25" t="str">
        <f>IF(B136="","",K136*VLOOKUP(B136,'Priradenie pracov. balíkov'!B:F,5,FALSE))</f>
        <v/>
      </c>
      <c r="M136" s="1"/>
      <c r="N136" s="2" t="str">
        <f t="shared" si="10"/>
        <v/>
      </c>
      <c r="O136" s="1" t="str">
        <f t="shared" si="11"/>
        <v/>
      </c>
    </row>
    <row r="137" spans="1:15" x14ac:dyDescent="0.2">
      <c r="A137" s="26" t="str">
        <f t="shared" si="12"/>
        <v/>
      </c>
      <c r="B137" s="40"/>
      <c r="C137" s="28" t="str">
        <f>IF(B137="","",VLOOKUP(B137,'Priradenie pracov. balíkov'!B:E,3,FALSE))</f>
        <v/>
      </c>
      <c r="D137" s="29" t="str">
        <f>IF(B137="","",CONCATENATE(VLOOKUP(B137,Ciselniky!$A$38:$B$71,2,FALSE),"P",'Osobné výdavky (OV)'!A137))</f>
        <v/>
      </c>
      <c r="E137" s="41"/>
      <c r="F137" s="25" t="str">
        <f t="shared" si="13"/>
        <v/>
      </c>
      <c r="G137" s="99"/>
      <c r="H137" s="97"/>
      <c r="I137" s="25" t="str">
        <f t="shared" si="14"/>
        <v/>
      </c>
      <c r="J137" s="25" t="str">
        <f>IF(B137="","",I137*VLOOKUP(B137,'Priradenie pracov. balíkov'!B:F,5,FALSE))</f>
        <v/>
      </c>
      <c r="K137" s="25" t="str">
        <f>IF(B137="","",I137*VLOOKUP(B137,'Priradenie pracov. balíkov'!B:G,6,FALSE))</f>
        <v/>
      </c>
      <c r="L137" s="25" t="str">
        <f>IF(B137="","",K137*VLOOKUP(B137,'Priradenie pracov. balíkov'!B:F,5,FALSE))</f>
        <v/>
      </c>
      <c r="M137" s="1"/>
      <c r="N137" s="2" t="str">
        <f t="shared" si="10"/>
        <v/>
      </c>
      <c r="O137" s="1" t="str">
        <f t="shared" si="11"/>
        <v/>
      </c>
    </row>
    <row r="138" spans="1:15" x14ac:dyDescent="0.2">
      <c r="A138" s="26" t="str">
        <f t="shared" si="12"/>
        <v/>
      </c>
      <c r="B138" s="40"/>
      <c r="C138" s="28" t="str">
        <f>IF(B138="","",VLOOKUP(B138,'Priradenie pracov. balíkov'!B:E,3,FALSE))</f>
        <v/>
      </c>
      <c r="D138" s="29" t="str">
        <f>IF(B138="","",CONCATENATE(VLOOKUP(B138,Ciselniky!$A$38:$B$71,2,FALSE),"P",'Osobné výdavky (OV)'!A138))</f>
        <v/>
      </c>
      <c r="E138" s="41"/>
      <c r="F138" s="25" t="str">
        <f t="shared" si="13"/>
        <v/>
      </c>
      <c r="G138" s="99"/>
      <c r="H138" s="97"/>
      <c r="I138" s="25" t="str">
        <f t="shared" si="14"/>
        <v/>
      </c>
      <c r="J138" s="25" t="str">
        <f>IF(B138="","",I138*VLOOKUP(B138,'Priradenie pracov. balíkov'!B:F,5,FALSE))</f>
        <v/>
      </c>
      <c r="K138" s="25" t="str">
        <f>IF(B138="","",I138*VLOOKUP(B138,'Priradenie pracov. balíkov'!B:G,6,FALSE))</f>
        <v/>
      </c>
      <c r="L138" s="25" t="str">
        <f>IF(B138="","",K138*VLOOKUP(B138,'Priradenie pracov. balíkov'!B:F,5,FALSE))</f>
        <v/>
      </c>
      <c r="M138" s="1"/>
      <c r="N138" s="2" t="str">
        <f t="shared" si="10"/>
        <v/>
      </c>
      <c r="O138" s="1" t="str">
        <f t="shared" si="11"/>
        <v/>
      </c>
    </row>
    <row r="139" spans="1:15" x14ac:dyDescent="0.2">
      <c r="A139" s="26" t="str">
        <f t="shared" si="12"/>
        <v/>
      </c>
      <c r="B139" s="40"/>
      <c r="C139" s="28" t="str">
        <f>IF(B139="","",VLOOKUP(B139,'Priradenie pracov. balíkov'!B:E,3,FALSE))</f>
        <v/>
      </c>
      <c r="D139" s="29" t="str">
        <f>IF(B139="","",CONCATENATE(VLOOKUP(B139,Ciselniky!$A$38:$B$71,2,FALSE),"P",'Osobné výdavky (OV)'!A139))</f>
        <v/>
      </c>
      <c r="E139" s="41"/>
      <c r="F139" s="25" t="str">
        <f t="shared" si="13"/>
        <v/>
      </c>
      <c r="G139" s="99"/>
      <c r="H139" s="97"/>
      <c r="I139" s="25" t="str">
        <f t="shared" si="14"/>
        <v/>
      </c>
      <c r="J139" s="25" t="str">
        <f>IF(B139="","",I139*VLOOKUP(B139,'Priradenie pracov. balíkov'!B:F,5,FALSE))</f>
        <v/>
      </c>
      <c r="K139" s="25" t="str">
        <f>IF(B139="","",I139*VLOOKUP(B139,'Priradenie pracov. balíkov'!B:G,6,FALSE))</f>
        <v/>
      </c>
      <c r="L139" s="25" t="str">
        <f>IF(B139="","",K139*VLOOKUP(B139,'Priradenie pracov. balíkov'!B:F,5,FALSE))</f>
        <v/>
      </c>
      <c r="M139" s="1"/>
      <c r="N139" s="2" t="str">
        <f t="shared" si="10"/>
        <v/>
      </c>
      <c r="O139" s="1" t="str">
        <f t="shared" si="11"/>
        <v/>
      </c>
    </row>
    <row r="140" spans="1:15" x14ac:dyDescent="0.2">
      <c r="A140" s="26" t="str">
        <f t="shared" si="12"/>
        <v/>
      </c>
      <c r="B140" s="40"/>
      <c r="C140" s="28" t="str">
        <f>IF(B140="","",VLOOKUP(B140,'Priradenie pracov. balíkov'!B:E,3,FALSE))</f>
        <v/>
      </c>
      <c r="D140" s="29" t="str">
        <f>IF(B140="","",CONCATENATE(VLOOKUP(B140,Ciselniky!$A$38:$B$71,2,FALSE),"P",'Osobné výdavky (OV)'!A140))</f>
        <v/>
      </c>
      <c r="E140" s="41"/>
      <c r="F140" s="25" t="str">
        <f t="shared" si="13"/>
        <v/>
      </c>
      <c r="G140" s="99"/>
      <c r="H140" s="97"/>
      <c r="I140" s="25" t="str">
        <f t="shared" si="14"/>
        <v/>
      </c>
      <c r="J140" s="25" t="str">
        <f>IF(B140="","",I140*VLOOKUP(B140,'Priradenie pracov. balíkov'!B:F,5,FALSE))</f>
        <v/>
      </c>
      <c r="K140" s="25" t="str">
        <f>IF(B140="","",I140*VLOOKUP(B140,'Priradenie pracov. balíkov'!B:G,6,FALSE))</f>
        <v/>
      </c>
      <c r="L140" s="25" t="str">
        <f>IF(B140="","",K140*VLOOKUP(B140,'Priradenie pracov. balíkov'!B:F,5,FALSE))</f>
        <v/>
      </c>
      <c r="M140" s="1"/>
      <c r="N140" s="2" t="str">
        <f t="shared" si="10"/>
        <v/>
      </c>
      <c r="O140" s="1" t="str">
        <f t="shared" si="11"/>
        <v/>
      </c>
    </row>
    <row r="141" spans="1:15" x14ac:dyDescent="0.2">
      <c r="A141" s="26" t="str">
        <f t="shared" si="12"/>
        <v/>
      </c>
      <c r="B141" s="40"/>
      <c r="C141" s="28" t="str">
        <f>IF(B141="","",VLOOKUP(B141,'Priradenie pracov. balíkov'!B:E,3,FALSE))</f>
        <v/>
      </c>
      <c r="D141" s="29" t="str">
        <f>IF(B141="","",CONCATENATE(VLOOKUP(B141,Ciselniky!$A$38:$B$71,2,FALSE),"P",'Osobné výdavky (OV)'!A141))</f>
        <v/>
      </c>
      <c r="E141" s="41"/>
      <c r="F141" s="25" t="str">
        <f t="shared" si="13"/>
        <v/>
      </c>
      <c r="G141" s="99"/>
      <c r="H141" s="97"/>
      <c r="I141" s="25" t="str">
        <f t="shared" si="14"/>
        <v/>
      </c>
      <c r="J141" s="25" t="str">
        <f>IF(B141="","",I141*VLOOKUP(B141,'Priradenie pracov. balíkov'!B:F,5,FALSE))</f>
        <v/>
      </c>
      <c r="K141" s="25" t="str">
        <f>IF(B141="","",I141*VLOOKUP(B141,'Priradenie pracov. balíkov'!B:G,6,FALSE))</f>
        <v/>
      </c>
      <c r="L141" s="25" t="str">
        <f>IF(B141="","",K141*VLOOKUP(B141,'Priradenie pracov. balíkov'!B:F,5,FALSE))</f>
        <v/>
      </c>
      <c r="M141" s="1"/>
      <c r="N141" s="2" t="str">
        <f t="shared" si="10"/>
        <v/>
      </c>
      <c r="O141" s="1" t="str">
        <f t="shared" si="11"/>
        <v/>
      </c>
    </row>
    <row r="142" spans="1:15" x14ac:dyDescent="0.2">
      <c r="A142" s="26" t="str">
        <f t="shared" si="12"/>
        <v/>
      </c>
      <c r="B142" s="40"/>
      <c r="C142" s="28" t="str">
        <f>IF(B142="","",VLOOKUP(B142,'Priradenie pracov. balíkov'!B:E,3,FALSE))</f>
        <v/>
      </c>
      <c r="D142" s="29" t="str">
        <f>IF(B142="","",CONCATENATE(VLOOKUP(B142,Ciselniky!$A$38:$B$71,2,FALSE),"P",'Osobné výdavky (OV)'!A142))</f>
        <v/>
      </c>
      <c r="E142" s="41"/>
      <c r="F142" s="25" t="str">
        <f t="shared" si="13"/>
        <v/>
      </c>
      <c r="G142" s="99"/>
      <c r="H142" s="97"/>
      <c r="I142" s="25" t="str">
        <f t="shared" si="14"/>
        <v/>
      </c>
      <c r="J142" s="25" t="str">
        <f>IF(B142="","",I142*VLOOKUP(B142,'Priradenie pracov. balíkov'!B:F,5,FALSE))</f>
        <v/>
      </c>
      <c r="K142" s="25" t="str">
        <f>IF(B142="","",I142*VLOOKUP(B142,'Priradenie pracov. balíkov'!B:G,6,FALSE))</f>
        <v/>
      </c>
      <c r="L142" s="25" t="str">
        <f>IF(B142="","",K142*VLOOKUP(B142,'Priradenie pracov. balíkov'!B:F,5,FALSE))</f>
        <v/>
      </c>
      <c r="M142" s="1"/>
      <c r="N142" s="2" t="str">
        <f t="shared" si="10"/>
        <v/>
      </c>
      <c r="O142" s="1" t="str">
        <f t="shared" si="11"/>
        <v/>
      </c>
    </row>
    <row r="143" spans="1:15" x14ac:dyDescent="0.2">
      <c r="A143" s="26" t="str">
        <f t="shared" si="12"/>
        <v/>
      </c>
      <c r="B143" s="40"/>
      <c r="C143" s="28" t="str">
        <f>IF(B143="","",VLOOKUP(B143,'Priradenie pracov. balíkov'!B:E,3,FALSE))</f>
        <v/>
      </c>
      <c r="D143" s="29" t="str">
        <f>IF(B143="","",CONCATENATE(VLOOKUP(B143,Ciselniky!$A$38:$B$71,2,FALSE),"P",'Osobné výdavky (OV)'!A143))</f>
        <v/>
      </c>
      <c r="E143" s="41"/>
      <c r="F143" s="25" t="str">
        <f t="shared" si="13"/>
        <v/>
      </c>
      <c r="G143" s="99"/>
      <c r="H143" s="97"/>
      <c r="I143" s="25" t="str">
        <f t="shared" si="14"/>
        <v/>
      </c>
      <c r="J143" s="25" t="str">
        <f>IF(B143="","",I143*VLOOKUP(B143,'Priradenie pracov. balíkov'!B:F,5,FALSE))</f>
        <v/>
      </c>
      <c r="K143" s="25" t="str">
        <f>IF(B143="","",I143*VLOOKUP(B143,'Priradenie pracov. balíkov'!B:G,6,FALSE))</f>
        <v/>
      </c>
      <c r="L143" s="25" t="str">
        <f>IF(B143="","",K143*VLOOKUP(B143,'Priradenie pracov. balíkov'!B:F,5,FALSE))</f>
        <v/>
      </c>
      <c r="M143" s="1"/>
      <c r="N143" s="2" t="str">
        <f t="shared" si="10"/>
        <v/>
      </c>
      <c r="O143" s="1" t="str">
        <f t="shared" si="11"/>
        <v/>
      </c>
    </row>
    <row r="144" spans="1:15" x14ac:dyDescent="0.2">
      <c r="A144" s="26" t="str">
        <f t="shared" si="12"/>
        <v/>
      </c>
      <c r="B144" s="40"/>
      <c r="C144" s="28" t="str">
        <f>IF(B144="","",VLOOKUP(B144,'Priradenie pracov. balíkov'!B:E,3,FALSE))</f>
        <v/>
      </c>
      <c r="D144" s="29" t="str">
        <f>IF(B144="","",CONCATENATE(VLOOKUP(B144,Ciselniky!$A$38:$B$71,2,FALSE),"P",'Osobné výdavky (OV)'!A144))</f>
        <v/>
      </c>
      <c r="E144" s="41"/>
      <c r="F144" s="25" t="str">
        <f t="shared" si="13"/>
        <v/>
      </c>
      <c r="G144" s="99"/>
      <c r="H144" s="97"/>
      <c r="I144" s="25" t="str">
        <f t="shared" si="14"/>
        <v/>
      </c>
      <c r="J144" s="25" t="str">
        <f>IF(B144="","",I144*VLOOKUP(B144,'Priradenie pracov. balíkov'!B:F,5,FALSE))</f>
        <v/>
      </c>
      <c r="K144" s="25" t="str">
        <f>IF(B144="","",I144*VLOOKUP(B144,'Priradenie pracov. balíkov'!B:G,6,FALSE))</f>
        <v/>
      </c>
      <c r="L144" s="25" t="str">
        <f>IF(B144="","",K144*VLOOKUP(B144,'Priradenie pracov. balíkov'!B:F,5,FALSE))</f>
        <v/>
      </c>
      <c r="M144" s="1"/>
      <c r="N144" s="2" t="str">
        <f t="shared" si="10"/>
        <v/>
      </c>
      <c r="O144" s="1" t="str">
        <f t="shared" si="11"/>
        <v/>
      </c>
    </row>
    <row r="145" spans="1:15" x14ac:dyDescent="0.2">
      <c r="A145" s="26" t="str">
        <f t="shared" si="12"/>
        <v/>
      </c>
      <c r="B145" s="40"/>
      <c r="C145" s="28" t="str">
        <f>IF(B145="","",VLOOKUP(B145,'Priradenie pracov. balíkov'!B:E,3,FALSE))</f>
        <v/>
      </c>
      <c r="D145" s="29" t="str">
        <f>IF(B145="","",CONCATENATE(VLOOKUP(B145,Ciselniky!$A$38:$B$71,2,FALSE),"P",'Osobné výdavky (OV)'!A145))</f>
        <v/>
      </c>
      <c r="E145" s="41"/>
      <c r="F145" s="25" t="str">
        <f t="shared" si="13"/>
        <v/>
      </c>
      <c r="G145" s="99"/>
      <c r="H145" s="97"/>
      <c r="I145" s="25" t="str">
        <f t="shared" si="14"/>
        <v/>
      </c>
      <c r="J145" s="25" t="str">
        <f>IF(B145="","",I145*VLOOKUP(B145,'Priradenie pracov. balíkov'!B:F,5,FALSE))</f>
        <v/>
      </c>
      <c r="K145" s="25" t="str">
        <f>IF(B145="","",I145*VLOOKUP(B145,'Priradenie pracov. balíkov'!B:G,6,FALSE))</f>
        <v/>
      </c>
      <c r="L145" s="25" t="str">
        <f>IF(B145="","",K145*VLOOKUP(B145,'Priradenie pracov. balíkov'!B:F,5,FALSE))</f>
        <v/>
      </c>
      <c r="M145" s="1"/>
      <c r="N145" s="2" t="str">
        <f t="shared" si="10"/>
        <v/>
      </c>
      <c r="O145" s="1" t="str">
        <f t="shared" si="11"/>
        <v/>
      </c>
    </row>
    <row r="146" spans="1:15" x14ac:dyDescent="0.2">
      <c r="A146" s="26" t="str">
        <f t="shared" si="12"/>
        <v/>
      </c>
      <c r="B146" s="40"/>
      <c r="C146" s="28" t="str">
        <f>IF(B146="","",VLOOKUP(B146,'Priradenie pracov. balíkov'!B:E,3,FALSE))</f>
        <v/>
      </c>
      <c r="D146" s="29" t="str">
        <f>IF(B146="","",CONCATENATE(VLOOKUP(B146,Ciselniky!$A$38:$B$71,2,FALSE),"P",'Osobné výdavky (OV)'!A146))</f>
        <v/>
      </c>
      <c r="E146" s="41"/>
      <c r="F146" s="25" t="str">
        <f t="shared" si="13"/>
        <v/>
      </c>
      <c r="G146" s="99"/>
      <c r="H146" s="97"/>
      <c r="I146" s="25" t="str">
        <f t="shared" si="14"/>
        <v/>
      </c>
      <c r="J146" s="25" t="str">
        <f>IF(B146="","",I146*VLOOKUP(B146,'Priradenie pracov. balíkov'!B:F,5,FALSE))</f>
        <v/>
      </c>
      <c r="K146" s="25" t="str">
        <f>IF(B146="","",I146*VLOOKUP(B146,'Priradenie pracov. balíkov'!B:G,6,FALSE))</f>
        <v/>
      </c>
      <c r="L146" s="25" t="str">
        <f>IF(B146="","",K146*VLOOKUP(B146,'Priradenie pracov. balíkov'!B:F,5,FALSE))</f>
        <v/>
      </c>
      <c r="M146" s="1"/>
      <c r="N146" s="2" t="str">
        <f t="shared" si="10"/>
        <v/>
      </c>
      <c r="O146" s="1" t="str">
        <f t="shared" si="11"/>
        <v/>
      </c>
    </row>
    <row r="147" spans="1:15" x14ac:dyDescent="0.2">
      <c r="A147" s="26" t="str">
        <f t="shared" si="12"/>
        <v/>
      </c>
      <c r="B147" s="40"/>
      <c r="C147" s="28" t="str">
        <f>IF(B147="","",VLOOKUP(B147,'Priradenie pracov. balíkov'!B:E,3,FALSE))</f>
        <v/>
      </c>
      <c r="D147" s="29" t="str">
        <f>IF(B147="","",CONCATENATE(VLOOKUP(B147,Ciselniky!$A$38:$B$71,2,FALSE),"P",'Osobné výdavky (OV)'!A147))</f>
        <v/>
      </c>
      <c r="E147" s="41"/>
      <c r="F147" s="25" t="str">
        <f t="shared" si="13"/>
        <v/>
      </c>
      <c r="G147" s="99"/>
      <c r="H147" s="97"/>
      <c r="I147" s="25" t="str">
        <f t="shared" si="14"/>
        <v/>
      </c>
      <c r="J147" s="25" t="str">
        <f>IF(B147="","",I147*VLOOKUP(B147,'Priradenie pracov. balíkov'!B:F,5,FALSE))</f>
        <v/>
      </c>
      <c r="K147" s="25" t="str">
        <f>IF(B147="","",I147*VLOOKUP(B147,'Priradenie pracov. balíkov'!B:G,6,FALSE))</f>
        <v/>
      </c>
      <c r="L147" s="25" t="str">
        <f>IF(B147="","",K147*VLOOKUP(B147,'Priradenie pracov. balíkov'!B:F,5,FALSE))</f>
        <v/>
      </c>
      <c r="M147" s="1"/>
      <c r="N147" s="2" t="str">
        <f t="shared" si="10"/>
        <v/>
      </c>
      <c r="O147" s="1" t="str">
        <f t="shared" si="11"/>
        <v/>
      </c>
    </row>
    <row r="148" spans="1:15" x14ac:dyDescent="0.2">
      <c r="A148" s="26" t="str">
        <f t="shared" si="12"/>
        <v/>
      </c>
      <c r="B148" s="40"/>
      <c r="C148" s="28" t="str">
        <f>IF(B148="","",VLOOKUP(B148,'Priradenie pracov. balíkov'!B:E,3,FALSE))</f>
        <v/>
      </c>
      <c r="D148" s="29" t="str">
        <f>IF(B148="","",CONCATENATE(VLOOKUP(B148,Ciselniky!$A$38:$B$71,2,FALSE),"P",'Osobné výdavky (OV)'!A148))</f>
        <v/>
      </c>
      <c r="E148" s="41"/>
      <c r="F148" s="25" t="str">
        <f t="shared" si="13"/>
        <v/>
      </c>
      <c r="G148" s="99"/>
      <c r="H148" s="97"/>
      <c r="I148" s="25" t="str">
        <f t="shared" si="14"/>
        <v/>
      </c>
      <c r="J148" s="25" t="str">
        <f>IF(B148="","",I148*VLOOKUP(B148,'Priradenie pracov. balíkov'!B:F,5,FALSE))</f>
        <v/>
      </c>
      <c r="K148" s="25" t="str">
        <f>IF(B148="","",I148*VLOOKUP(B148,'Priradenie pracov. balíkov'!B:G,6,FALSE))</f>
        <v/>
      </c>
      <c r="L148" s="25" t="str">
        <f>IF(B148="","",K148*VLOOKUP(B148,'Priradenie pracov. balíkov'!B:F,5,FALSE))</f>
        <v/>
      </c>
      <c r="M148" s="1"/>
      <c r="N148" s="2" t="str">
        <f t="shared" si="10"/>
        <v/>
      </c>
      <c r="O148" s="1" t="str">
        <f t="shared" si="11"/>
        <v/>
      </c>
    </row>
    <row r="149" spans="1:15" x14ac:dyDescent="0.2">
      <c r="A149" s="26" t="str">
        <f t="shared" si="12"/>
        <v/>
      </c>
      <c r="B149" s="40"/>
      <c r="C149" s="28" t="str">
        <f>IF(B149="","",VLOOKUP(B149,'Priradenie pracov. balíkov'!B:E,3,FALSE))</f>
        <v/>
      </c>
      <c r="D149" s="29" t="str">
        <f>IF(B149="","",CONCATENATE(VLOOKUP(B149,Ciselniky!$A$38:$B$71,2,FALSE),"P",'Osobné výdavky (OV)'!A149))</f>
        <v/>
      </c>
      <c r="E149" s="41"/>
      <c r="F149" s="25" t="str">
        <f t="shared" si="13"/>
        <v/>
      </c>
      <c r="G149" s="99"/>
      <c r="H149" s="97"/>
      <c r="I149" s="25" t="str">
        <f t="shared" si="14"/>
        <v/>
      </c>
      <c r="J149" s="25" t="str">
        <f>IF(B149="","",I149*VLOOKUP(B149,'Priradenie pracov. balíkov'!B:F,5,FALSE))</f>
        <v/>
      </c>
      <c r="K149" s="25" t="str">
        <f>IF(B149="","",I149*VLOOKUP(B149,'Priradenie pracov. balíkov'!B:G,6,FALSE))</f>
        <v/>
      </c>
      <c r="L149" s="25" t="str">
        <f>IF(B149="","",K149*VLOOKUP(B149,'Priradenie pracov. balíkov'!B:F,5,FALSE))</f>
        <v/>
      </c>
      <c r="M149" s="1"/>
      <c r="N149" s="2" t="str">
        <f t="shared" si="10"/>
        <v/>
      </c>
      <c r="O149" s="1" t="str">
        <f t="shared" si="11"/>
        <v/>
      </c>
    </row>
    <row r="150" spans="1:15" x14ac:dyDescent="0.2">
      <c r="A150" s="26" t="str">
        <f t="shared" si="12"/>
        <v/>
      </c>
      <c r="B150" s="40"/>
      <c r="C150" s="28" t="str">
        <f>IF(B150="","",VLOOKUP(B150,'Priradenie pracov. balíkov'!B:E,3,FALSE))</f>
        <v/>
      </c>
      <c r="D150" s="29" t="str">
        <f>IF(B150="","",CONCATENATE(VLOOKUP(B150,Ciselniky!$A$38:$B$71,2,FALSE),"P",'Osobné výdavky (OV)'!A150))</f>
        <v/>
      </c>
      <c r="E150" s="41"/>
      <c r="F150" s="25" t="str">
        <f t="shared" si="13"/>
        <v/>
      </c>
      <c r="G150" s="99"/>
      <c r="H150" s="97"/>
      <c r="I150" s="25" t="str">
        <f t="shared" si="14"/>
        <v/>
      </c>
      <c r="J150" s="25" t="str">
        <f>IF(B150="","",I150*VLOOKUP(B150,'Priradenie pracov. balíkov'!B:F,5,FALSE))</f>
        <v/>
      </c>
      <c r="K150" s="25" t="str">
        <f>IF(B150="","",I150*VLOOKUP(B150,'Priradenie pracov. balíkov'!B:G,6,FALSE))</f>
        <v/>
      </c>
      <c r="L150" s="25" t="str">
        <f>IF(B150="","",K150*VLOOKUP(B150,'Priradenie pracov. balíkov'!B:F,5,FALSE))</f>
        <v/>
      </c>
      <c r="M150" s="1"/>
      <c r="N150" s="2" t="str">
        <f t="shared" si="10"/>
        <v/>
      </c>
      <c r="O150" s="1" t="str">
        <f t="shared" si="11"/>
        <v/>
      </c>
    </row>
    <row r="151" spans="1:15" x14ac:dyDescent="0.2">
      <c r="A151" s="26" t="str">
        <f t="shared" si="12"/>
        <v/>
      </c>
      <c r="B151" s="40"/>
      <c r="C151" s="28" t="str">
        <f>IF(B151="","",VLOOKUP(B151,'Priradenie pracov. balíkov'!B:E,3,FALSE))</f>
        <v/>
      </c>
      <c r="D151" s="29" t="str">
        <f>IF(B151="","",CONCATENATE(VLOOKUP(B151,Ciselniky!$A$38:$B$71,2,FALSE),"P",'Osobné výdavky (OV)'!A151))</f>
        <v/>
      </c>
      <c r="E151" s="41"/>
      <c r="F151" s="25" t="str">
        <f t="shared" si="13"/>
        <v/>
      </c>
      <c r="G151" s="99"/>
      <c r="H151" s="97"/>
      <c r="I151" s="25" t="str">
        <f t="shared" si="14"/>
        <v/>
      </c>
      <c r="J151" s="25" t="str">
        <f>IF(B151="","",I151*VLOOKUP(B151,'Priradenie pracov. balíkov'!B:F,5,FALSE))</f>
        <v/>
      </c>
      <c r="K151" s="25" t="str">
        <f>IF(B151="","",I151*VLOOKUP(B151,'Priradenie pracov. balíkov'!B:G,6,FALSE))</f>
        <v/>
      </c>
      <c r="L151" s="25" t="str">
        <f>IF(B151="","",K151*VLOOKUP(B151,'Priradenie pracov. balíkov'!B:F,5,FALSE))</f>
        <v/>
      </c>
      <c r="M151" s="1"/>
      <c r="N151" s="2" t="str">
        <f t="shared" si="10"/>
        <v/>
      </c>
      <c r="O151" s="1" t="str">
        <f t="shared" si="11"/>
        <v/>
      </c>
    </row>
    <row r="152" spans="1:15" x14ac:dyDescent="0.2">
      <c r="A152" s="26" t="str">
        <f t="shared" si="12"/>
        <v/>
      </c>
      <c r="B152" s="40"/>
      <c r="C152" s="28" t="str">
        <f>IF(B152="","",VLOOKUP(B152,'Priradenie pracov. balíkov'!B:E,3,FALSE))</f>
        <v/>
      </c>
      <c r="D152" s="29" t="str">
        <f>IF(B152="","",CONCATENATE(VLOOKUP(B152,Ciselniky!$A$38:$B$71,2,FALSE),"P",'Osobné výdavky (OV)'!A152))</f>
        <v/>
      </c>
      <c r="E152" s="41"/>
      <c r="F152" s="25" t="str">
        <f t="shared" si="13"/>
        <v/>
      </c>
      <c r="G152" s="99"/>
      <c r="H152" s="97"/>
      <c r="I152" s="25" t="str">
        <f t="shared" si="14"/>
        <v/>
      </c>
      <c r="J152" s="25" t="str">
        <f>IF(B152="","",I152*VLOOKUP(B152,'Priradenie pracov. balíkov'!B:F,5,FALSE))</f>
        <v/>
      </c>
      <c r="K152" s="25" t="str">
        <f>IF(B152="","",I152*VLOOKUP(B152,'Priradenie pracov. balíkov'!B:G,6,FALSE))</f>
        <v/>
      </c>
      <c r="L152" s="25" t="str">
        <f>IF(B152="","",K152*VLOOKUP(B152,'Priradenie pracov. balíkov'!B:F,5,FALSE))</f>
        <v/>
      </c>
      <c r="M152" s="1"/>
      <c r="N152" s="2" t="str">
        <f t="shared" si="10"/>
        <v/>
      </c>
      <c r="O152" s="1" t="str">
        <f t="shared" si="11"/>
        <v/>
      </c>
    </row>
    <row r="153" spans="1:15" x14ac:dyDescent="0.2">
      <c r="A153" s="26" t="str">
        <f t="shared" si="12"/>
        <v/>
      </c>
      <c r="B153" s="40"/>
      <c r="C153" s="28" t="str">
        <f>IF(B153="","",VLOOKUP(B153,'Priradenie pracov. balíkov'!B:E,3,FALSE))</f>
        <v/>
      </c>
      <c r="D153" s="29" t="str">
        <f>IF(B153="","",CONCATENATE(VLOOKUP(B153,Ciselniky!$A$38:$B$71,2,FALSE),"P",'Osobné výdavky (OV)'!A153))</f>
        <v/>
      </c>
      <c r="E153" s="41"/>
      <c r="F153" s="25" t="str">
        <f t="shared" si="13"/>
        <v/>
      </c>
      <c r="G153" s="99"/>
      <c r="H153" s="97"/>
      <c r="I153" s="25" t="str">
        <f t="shared" si="14"/>
        <v/>
      </c>
      <c r="J153" s="25" t="str">
        <f>IF(B153="","",I153*VLOOKUP(B153,'Priradenie pracov. balíkov'!B:F,5,FALSE))</f>
        <v/>
      </c>
      <c r="K153" s="25" t="str">
        <f>IF(B153="","",I153*VLOOKUP(B153,'Priradenie pracov. balíkov'!B:G,6,FALSE))</f>
        <v/>
      </c>
      <c r="L153" s="25" t="str">
        <f>IF(B153="","",K153*VLOOKUP(B153,'Priradenie pracov. balíkov'!B:F,5,FALSE))</f>
        <v/>
      </c>
      <c r="M153" s="1"/>
      <c r="N153" s="2" t="str">
        <f t="shared" si="10"/>
        <v/>
      </c>
      <c r="O153" s="1" t="str">
        <f t="shared" si="11"/>
        <v/>
      </c>
    </row>
    <row r="154" spans="1:15" x14ac:dyDescent="0.2">
      <c r="A154" s="26" t="str">
        <f t="shared" si="12"/>
        <v/>
      </c>
      <c r="B154" s="40"/>
      <c r="C154" s="28" t="str">
        <f>IF(B154="","",VLOOKUP(B154,'Priradenie pracov. balíkov'!B:E,3,FALSE))</f>
        <v/>
      </c>
      <c r="D154" s="29" t="str">
        <f>IF(B154="","",CONCATENATE(VLOOKUP(B154,Ciselniky!$A$38:$B$71,2,FALSE),"P",'Osobné výdavky (OV)'!A154))</f>
        <v/>
      </c>
      <c r="E154" s="41"/>
      <c r="F154" s="25" t="str">
        <f t="shared" si="13"/>
        <v/>
      </c>
      <c r="G154" s="99"/>
      <c r="H154" s="97"/>
      <c r="I154" s="25" t="str">
        <f t="shared" si="14"/>
        <v/>
      </c>
      <c r="J154" s="25" t="str">
        <f>IF(B154="","",I154*VLOOKUP(B154,'Priradenie pracov. balíkov'!B:F,5,FALSE))</f>
        <v/>
      </c>
      <c r="K154" s="25" t="str">
        <f>IF(B154="","",I154*VLOOKUP(B154,'Priradenie pracov. balíkov'!B:G,6,FALSE))</f>
        <v/>
      </c>
      <c r="L154" s="25" t="str">
        <f>IF(B154="","",K154*VLOOKUP(B154,'Priradenie pracov. balíkov'!B:F,5,FALSE))</f>
        <v/>
      </c>
      <c r="M154" s="1"/>
      <c r="N154" s="2" t="str">
        <f t="shared" si="10"/>
        <v/>
      </c>
      <c r="O154" s="1" t="str">
        <f t="shared" si="11"/>
        <v/>
      </c>
    </row>
    <row r="155" spans="1:15" x14ac:dyDescent="0.2">
      <c r="A155" s="26" t="str">
        <f t="shared" si="12"/>
        <v/>
      </c>
      <c r="B155" s="40"/>
      <c r="C155" s="28" t="str">
        <f>IF(B155="","",VLOOKUP(B155,'Priradenie pracov. balíkov'!B:E,3,FALSE))</f>
        <v/>
      </c>
      <c r="D155" s="29" t="str">
        <f>IF(B155="","",CONCATENATE(VLOOKUP(B155,Ciselniky!$A$38:$B$71,2,FALSE),"P",'Osobné výdavky (OV)'!A155))</f>
        <v/>
      </c>
      <c r="E155" s="41"/>
      <c r="F155" s="25" t="str">
        <f t="shared" si="13"/>
        <v/>
      </c>
      <c r="G155" s="99"/>
      <c r="H155" s="97"/>
      <c r="I155" s="25" t="str">
        <f t="shared" si="14"/>
        <v/>
      </c>
      <c r="J155" s="25" t="str">
        <f>IF(B155="","",I155*VLOOKUP(B155,'Priradenie pracov. balíkov'!B:F,5,FALSE))</f>
        <v/>
      </c>
      <c r="K155" s="25" t="str">
        <f>IF(B155="","",I155*VLOOKUP(B155,'Priradenie pracov. balíkov'!B:G,6,FALSE))</f>
        <v/>
      </c>
      <c r="L155" s="25" t="str">
        <f>IF(B155="","",K155*VLOOKUP(B155,'Priradenie pracov. balíkov'!B:F,5,FALSE))</f>
        <v/>
      </c>
      <c r="M155" s="1"/>
      <c r="N155" s="2" t="str">
        <f t="shared" si="10"/>
        <v/>
      </c>
      <c r="O155" s="1" t="str">
        <f t="shared" si="11"/>
        <v/>
      </c>
    </row>
    <row r="156" spans="1:15" x14ac:dyDescent="0.2">
      <c r="A156" s="26" t="str">
        <f t="shared" si="12"/>
        <v/>
      </c>
      <c r="B156" s="40"/>
      <c r="C156" s="28" t="str">
        <f>IF(B156="","",VLOOKUP(B156,'Priradenie pracov. balíkov'!B:E,3,FALSE))</f>
        <v/>
      </c>
      <c r="D156" s="29" t="str">
        <f>IF(B156="","",CONCATENATE(VLOOKUP(B156,Ciselniky!$A$38:$B$71,2,FALSE),"P",'Osobné výdavky (OV)'!A156))</f>
        <v/>
      </c>
      <c r="E156" s="41"/>
      <c r="F156" s="25" t="str">
        <f t="shared" si="13"/>
        <v/>
      </c>
      <c r="G156" s="99"/>
      <c r="H156" s="97"/>
      <c r="I156" s="25" t="str">
        <f t="shared" si="14"/>
        <v/>
      </c>
      <c r="J156" s="25" t="str">
        <f>IF(B156="","",I156*VLOOKUP(B156,'Priradenie pracov. balíkov'!B:F,5,FALSE))</f>
        <v/>
      </c>
      <c r="K156" s="25" t="str">
        <f>IF(B156="","",I156*VLOOKUP(B156,'Priradenie pracov. balíkov'!B:G,6,FALSE))</f>
        <v/>
      </c>
      <c r="L156" s="25" t="str">
        <f>IF(B156="","",K156*VLOOKUP(B156,'Priradenie pracov. balíkov'!B:F,5,FALSE))</f>
        <v/>
      </c>
      <c r="M156" s="1"/>
      <c r="N156" s="2" t="str">
        <f t="shared" si="10"/>
        <v/>
      </c>
      <c r="O156" s="1" t="str">
        <f t="shared" si="11"/>
        <v/>
      </c>
    </row>
    <row r="157" spans="1:15" x14ac:dyDescent="0.2">
      <c r="A157" s="26" t="str">
        <f t="shared" si="12"/>
        <v/>
      </c>
      <c r="B157" s="40"/>
      <c r="C157" s="28" t="str">
        <f>IF(B157="","",VLOOKUP(B157,'Priradenie pracov. balíkov'!B:E,3,FALSE))</f>
        <v/>
      </c>
      <c r="D157" s="29" t="str">
        <f>IF(B157="","",CONCATENATE(VLOOKUP(B157,Ciselniky!$A$38:$B$71,2,FALSE),"P",'Osobné výdavky (OV)'!A157))</f>
        <v/>
      </c>
      <c r="E157" s="41"/>
      <c r="F157" s="25" t="str">
        <f t="shared" si="13"/>
        <v/>
      </c>
      <c r="G157" s="99"/>
      <c r="H157" s="97"/>
      <c r="I157" s="25" t="str">
        <f t="shared" si="14"/>
        <v/>
      </c>
      <c r="J157" s="25" t="str">
        <f>IF(B157="","",I157*VLOOKUP(B157,'Priradenie pracov. balíkov'!B:F,5,FALSE))</f>
        <v/>
      </c>
      <c r="K157" s="25" t="str">
        <f>IF(B157="","",I157*VLOOKUP(B157,'Priradenie pracov. balíkov'!B:G,6,FALSE))</f>
        <v/>
      </c>
      <c r="L157" s="25" t="str">
        <f>IF(B157="","",K157*VLOOKUP(B157,'Priradenie pracov. balíkov'!B:F,5,FALSE))</f>
        <v/>
      </c>
      <c r="M157" s="1"/>
      <c r="N157" s="2" t="str">
        <f t="shared" si="10"/>
        <v/>
      </c>
      <c r="O157" s="1" t="str">
        <f t="shared" si="11"/>
        <v/>
      </c>
    </row>
    <row r="158" spans="1:15" x14ac:dyDescent="0.2">
      <c r="A158" s="26" t="str">
        <f t="shared" si="12"/>
        <v/>
      </c>
      <c r="B158" s="40"/>
      <c r="C158" s="28" t="str">
        <f>IF(B158="","",VLOOKUP(B158,'Priradenie pracov. balíkov'!B:E,3,FALSE))</f>
        <v/>
      </c>
      <c r="D158" s="29" t="str">
        <f>IF(B158="","",CONCATENATE(VLOOKUP(B158,Ciselniky!$A$38:$B$71,2,FALSE),"P",'Osobné výdavky (OV)'!A158))</f>
        <v/>
      </c>
      <c r="E158" s="41"/>
      <c r="F158" s="25" t="str">
        <f t="shared" si="13"/>
        <v/>
      </c>
      <c r="G158" s="99"/>
      <c r="H158" s="97"/>
      <c r="I158" s="25" t="str">
        <f t="shared" si="14"/>
        <v/>
      </c>
      <c r="J158" s="25" t="str">
        <f>IF(B158="","",I158*VLOOKUP(B158,'Priradenie pracov. balíkov'!B:F,5,FALSE))</f>
        <v/>
      </c>
      <c r="K158" s="25" t="str">
        <f>IF(B158="","",I158*VLOOKUP(B158,'Priradenie pracov. balíkov'!B:G,6,FALSE))</f>
        <v/>
      </c>
      <c r="L158" s="25" t="str">
        <f>IF(B158="","",K158*VLOOKUP(B158,'Priradenie pracov. balíkov'!B:F,5,FALSE))</f>
        <v/>
      </c>
      <c r="M158" s="1"/>
      <c r="N158" s="2" t="str">
        <f t="shared" si="10"/>
        <v/>
      </c>
      <c r="O158" s="1" t="str">
        <f t="shared" si="11"/>
        <v/>
      </c>
    </row>
    <row r="159" spans="1:15" x14ac:dyDescent="0.2">
      <c r="A159" s="26" t="str">
        <f t="shared" si="12"/>
        <v/>
      </c>
      <c r="B159" s="40"/>
      <c r="C159" s="28" t="str">
        <f>IF(B159="","",VLOOKUP(B159,'Priradenie pracov. balíkov'!B:E,3,FALSE))</f>
        <v/>
      </c>
      <c r="D159" s="29" t="str">
        <f>IF(B159="","",CONCATENATE(VLOOKUP(B159,Ciselniky!$A$38:$B$71,2,FALSE),"P",'Osobné výdavky (OV)'!A159))</f>
        <v/>
      </c>
      <c r="E159" s="41"/>
      <c r="F159" s="25" t="str">
        <f t="shared" si="13"/>
        <v/>
      </c>
      <c r="G159" s="99"/>
      <c r="H159" s="97"/>
      <c r="I159" s="25" t="str">
        <f t="shared" si="14"/>
        <v/>
      </c>
      <c r="J159" s="25" t="str">
        <f>IF(B159="","",I159*VLOOKUP(B159,'Priradenie pracov. balíkov'!B:F,5,FALSE))</f>
        <v/>
      </c>
      <c r="K159" s="25" t="str">
        <f>IF(B159="","",I159*VLOOKUP(B159,'Priradenie pracov. balíkov'!B:G,6,FALSE))</f>
        <v/>
      </c>
      <c r="L159" s="25" t="str">
        <f>IF(B159="","",K159*VLOOKUP(B159,'Priradenie pracov. balíkov'!B:F,5,FALSE))</f>
        <v/>
      </c>
      <c r="M159" s="1"/>
      <c r="N159" s="2" t="str">
        <f t="shared" si="10"/>
        <v/>
      </c>
      <c r="O159" s="1" t="str">
        <f t="shared" si="11"/>
        <v/>
      </c>
    </row>
    <row r="160" spans="1:15" x14ac:dyDescent="0.2">
      <c r="A160" s="26" t="str">
        <f t="shared" si="12"/>
        <v/>
      </c>
      <c r="B160" s="40"/>
      <c r="C160" s="28" t="str">
        <f>IF(B160="","",VLOOKUP(B160,'Priradenie pracov. balíkov'!B:E,3,FALSE))</f>
        <v/>
      </c>
      <c r="D160" s="29" t="str">
        <f>IF(B160="","",CONCATENATE(VLOOKUP(B160,Ciselniky!$A$38:$B$71,2,FALSE),"P",'Osobné výdavky (OV)'!A160))</f>
        <v/>
      </c>
      <c r="E160" s="41"/>
      <c r="F160" s="25" t="str">
        <f t="shared" si="13"/>
        <v/>
      </c>
      <c r="G160" s="99"/>
      <c r="H160" s="97"/>
      <c r="I160" s="25" t="str">
        <f t="shared" si="14"/>
        <v/>
      </c>
      <c r="J160" s="25" t="str">
        <f>IF(B160="","",I160*VLOOKUP(B160,'Priradenie pracov. balíkov'!B:F,5,FALSE))</f>
        <v/>
      </c>
      <c r="K160" s="25" t="str">
        <f>IF(B160="","",I160*VLOOKUP(B160,'Priradenie pracov. balíkov'!B:G,6,FALSE))</f>
        <v/>
      </c>
      <c r="L160" s="25" t="str">
        <f>IF(B160="","",K160*VLOOKUP(B160,'Priradenie pracov. balíkov'!B:F,5,FALSE))</f>
        <v/>
      </c>
      <c r="M160" s="1"/>
      <c r="N160" s="2" t="str">
        <f t="shared" si="10"/>
        <v/>
      </c>
      <c r="O160" s="1" t="str">
        <f t="shared" si="11"/>
        <v/>
      </c>
    </row>
    <row r="161" spans="1:15" x14ac:dyDescent="0.2">
      <c r="A161" s="26" t="str">
        <f t="shared" si="12"/>
        <v/>
      </c>
      <c r="B161" s="40"/>
      <c r="C161" s="28" t="str">
        <f>IF(B161="","",VLOOKUP(B161,'Priradenie pracov. balíkov'!B:E,3,FALSE))</f>
        <v/>
      </c>
      <c r="D161" s="29" t="str">
        <f>IF(B161="","",CONCATENATE(VLOOKUP(B161,Ciselniky!$A$38:$B$71,2,FALSE),"P",'Osobné výdavky (OV)'!A161))</f>
        <v/>
      </c>
      <c r="E161" s="41"/>
      <c r="F161" s="25" t="str">
        <f t="shared" si="13"/>
        <v/>
      </c>
      <c r="G161" s="99"/>
      <c r="H161" s="97"/>
      <c r="I161" s="25" t="str">
        <f t="shared" si="14"/>
        <v/>
      </c>
      <c r="J161" s="25" t="str">
        <f>IF(B161="","",I161*VLOOKUP(B161,'Priradenie pracov. balíkov'!B:F,5,FALSE))</f>
        <v/>
      </c>
      <c r="K161" s="25" t="str">
        <f>IF(B161="","",I161*VLOOKUP(B161,'Priradenie pracov. balíkov'!B:G,6,FALSE))</f>
        <v/>
      </c>
      <c r="L161" s="25" t="str">
        <f>IF(B161="","",K161*VLOOKUP(B161,'Priradenie pracov. balíkov'!B:F,5,FALSE))</f>
        <v/>
      </c>
      <c r="M161" s="1"/>
      <c r="N161" s="2" t="str">
        <f t="shared" si="10"/>
        <v/>
      </c>
      <c r="O161" s="1" t="str">
        <f t="shared" si="11"/>
        <v/>
      </c>
    </row>
    <row r="162" spans="1:15" x14ac:dyDescent="0.2">
      <c r="A162" s="26" t="str">
        <f t="shared" si="12"/>
        <v/>
      </c>
      <c r="B162" s="40"/>
      <c r="C162" s="28" t="str">
        <f>IF(B162="","",VLOOKUP(B162,'Priradenie pracov. balíkov'!B:E,3,FALSE))</f>
        <v/>
      </c>
      <c r="D162" s="29" t="str">
        <f>IF(B162="","",CONCATENATE(VLOOKUP(B162,Ciselniky!$A$38:$B$71,2,FALSE),"P",'Osobné výdavky (OV)'!A162))</f>
        <v/>
      </c>
      <c r="E162" s="41"/>
      <c r="F162" s="25" t="str">
        <f t="shared" si="13"/>
        <v/>
      </c>
      <c r="G162" s="99"/>
      <c r="H162" s="97"/>
      <c r="I162" s="25" t="str">
        <f t="shared" si="14"/>
        <v/>
      </c>
      <c r="J162" s="25" t="str">
        <f>IF(B162="","",I162*VLOOKUP(B162,'Priradenie pracov. balíkov'!B:F,5,FALSE))</f>
        <v/>
      </c>
      <c r="K162" s="25" t="str">
        <f>IF(B162="","",I162*VLOOKUP(B162,'Priradenie pracov. balíkov'!B:G,6,FALSE))</f>
        <v/>
      </c>
      <c r="L162" s="25" t="str">
        <f>IF(B162="","",K162*VLOOKUP(B162,'Priradenie pracov. balíkov'!B:F,5,FALSE))</f>
        <v/>
      </c>
      <c r="M162" s="1"/>
      <c r="N162" s="2" t="str">
        <f t="shared" si="10"/>
        <v/>
      </c>
      <c r="O162" s="1" t="str">
        <f t="shared" si="11"/>
        <v/>
      </c>
    </row>
    <row r="163" spans="1:15" x14ac:dyDescent="0.2">
      <c r="A163" s="26" t="str">
        <f t="shared" si="12"/>
        <v/>
      </c>
      <c r="B163" s="40"/>
      <c r="C163" s="28" t="str">
        <f>IF(B163="","",VLOOKUP(B163,'Priradenie pracov. balíkov'!B:E,3,FALSE))</f>
        <v/>
      </c>
      <c r="D163" s="29" t="str">
        <f>IF(B163="","",CONCATENATE(VLOOKUP(B163,Ciselniky!$A$38:$B$71,2,FALSE),"P",'Osobné výdavky (OV)'!A163))</f>
        <v/>
      </c>
      <c r="E163" s="41"/>
      <c r="F163" s="25" t="str">
        <f t="shared" si="13"/>
        <v/>
      </c>
      <c r="G163" s="99"/>
      <c r="H163" s="97"/>
      <c r="I163" s="25" t="str">
        <f t="shared" si="14"/>
        <v/>
      </c>
      <c r="J163" s="25" t="str">
        <f>IF(B163="","",I163*VLOOKUP(B163,'Priradenie pracov. balíkov'!B:F,5,FALSE))</f>
        <v/>
      </c>
      <c r="K163" s="25" t="str">
        <f>IF(B163="","",I163*VLOOKUP(B163,'Priradenie pracov. balíkov'!B:G,6,FALSE))</f>
        <v/>
      </c>
      <c r="L163" s="25" t="str">
        <f>IF(B163="","",K163*VLOOKUP(B163,'Priradenie pracov. balíkov'!B:F,5,FALSE))</f>
        <v/>
      </c>
      <c r="M163" s="1"/>
      <c r="N163" s="2" t="str">
        <f t="shared" si="10"/>
        <v/>
      </c>
      <c r="O163" s="1" t="str">
        <f t="shared" si="11"/>
        <v/>
      </c>
    </row>
    <row r="164" spans="1:15" x14ac:dyDescent="0.2">
      <c r="A164" s="26" t="str">
        <f t="shared" si="12"/>
        <v/>
      </c>
      <c r="B164" s="40"/>
      <c r="C164" s="28" t="str">
        <f>IF(B164="","",VLOOKUP(B164,'Priradenie pracov. balíkov'!B:E,3,FALSE))</f>
        <v/>
      </c>
      <c r="D164" s="29" t="str">
        <f>IF(B164="","",CONCATENATE(VLOOKUP(B164,Ciselniky!$A$38:$B$71,2,FALSE),"P",'Osobné výdavky (OV)'!A164))</f>
        <v/>
      </c>
      <c r="E164" s="41"/>
      <c r="F164" s="25" t="str">
        <f t="shared" si="13"/>
        <v/>
      </c>
      <c r="G164" s="99"/>
      <c r="H164" s="97"/>
      <c r="I164" s="25" t="str">
        <f t="shared" si="14"/>
        <v/>
      </c>
      <c r="J164" s="25" t="str">
        <f>IF(B164="","",I164*VLOOKUP(B164,'Priradenie pracov. balíkov'!B:F,5,FALSE))</f>
        <v/>
      </c>
      <c r="K164" s="25" t="str">
        <f>IF(B164="","",I164*VLOOKUP(B164,'Priradenie pracov. balíkov'!B:G,6,FALSE))</f>
        <v/>
      </c>
      <c r="L164" s="25" t="str">
        <f>IF(B164="","",K164*VLOOKUP(B164,'Priradenie pracov. balíkov'!B:F,5,FALSE))</f>
        <v/>
      </c>
      <c r="M164" s="1"/>
      <c r="N164" s="2" t="str">
        <f t="shared" si="10"/>
        <v/>
      </c>
      <c r="O164" s="1" t="str">
        <f t="shared" si="11"/>
        <v/>
      </c>
    </row>
    <row r="165" spans="1:15" x14ac:dyDescent="0.2">
      <c r="A165" s="26" t="str">
        <f t="shared" si="12"/>
        <v/>
      </c>
      <c r="B165" s="40"/>
      <c r="C165" s="28" t="str">
        <f>IF(B165="","",VLOOKUP(B165,'Priradenie pracov. balíkov'!B:E,3,FALSE))</f>
        <v/>
      </c>
      <c r="D165" s="29" t="str">
        <f>IF(B165="","",CONCATENATE(VLOOKUP(B165,Ciselniky!$A$38:$B$71,2,FALSE),"P",'Osobné výdavky (OV)'!A165))</f>
        <v/>
      </c>
      <c r="E165" s="41"/>
      <c r="F165" s="25" t="str">
        <f t="shared" si="13"/>
        <v/>
      </c>
      <c r="G165" s="99"/>
      <c r="H165" s="97"/>
      <c r="I165" s="25" t="str">
        <f t="shared" si="14"/>
        <v/>
      </c>
      <c r="J165" s="25" t="str">
        <f>IF(B165="","",I165*VLOOKUP(B165,'Priradenie pracov. balíkov'!B:F,5,FALSE))</f>
        <v/>
      </c>
      <c r="K165" s="25" t="str">
        <f>IF(B165="","",I165*VLOOKUP(B165,'Priradenie pracov. balíkov'!B:G,6,FALSE))</f>
        <v/>
      </c>
      <c r="L165" s="25" t="str">
        <f>IF(B165="","",K165*VLOOKUP(B165,'Priradenie pracov. balíkov'!B:F,5,FALSE))</f>
        <v/>
      </c>
      <c r="M165" s="1"/>
      <c r="N165" s="2" t="str">
        <f t="shared" si="10"/>
        <v/>
      </c>
      <c r="O165" s="1" t="str">
        <f t="shared" si="11"/>
        <v/>
      </c>
    </row>
    <row r="166" spans="1:15" x14ac:dyDescent="0.2">
      <c r="A166" s="26" t="str">
        <f t="shared" si="12"/>
        <v/>
      </c>
      <c r="B166" s="40"/>
      <c r="C166" s="28" t="str">
        <f>IF(B166="","",VLOOKUP(B166,'Priradenie pracov. balíkov'!B:E,3,FALSE))</f>
        <v/>
      </c>
      <c r="D166" s="29" t="str">
        <f>IF(B166="","",CONCATENATE(VLOOKUP(B166,Ciselniky!$A$38:$B$71,2,FALSE),"P",'Osobné výdavky (OV)'!A166))</f>
        <v/>
      </c>
      <c r="E166" s="41"/>
      <c r="F166" s="25" t="str">
        <f t="shared" si="13"/>
        <v/>
      </c>
      <c r="G166" s="99"/>
      <c r="H166" s="97"/>
      <c r="I166" s="25" t="str">
        <f t="shared" si="14"/>
        <v/>
      </c>
      <c r="J166" s="25" t="str">
        <f>IF(B166="","",I166*VLOOKUP(B166,'Priradenie pracov. balíkov'!B:F,5,FALSE))</f>
        <v/>
      </c>
      <c r="K166" s="25" t="str">
        <f>IF(B166="","",I166*VLOOKUP(B166,'Priradenie pracov. balíkov'!B:G,6,FALSE))</f>
        <v/>
      </c>
      <c r="L166" s="25" t="str">
        <f>IF(B166="","",K166*VLOOKUP(B166,'Priradenie pracov. balíkov'!B:F,5,FALSE))</f>
        <v/>
      </c>
      <c r="M166" s="1"/>
      <c r="N166" s="2" t="str">
        <f t="shared" si="10"/>
        <v/>
      </c>
      <c r="O166" s="1" t="str">
        <f t="shared" si="11"/>
        <v/>
      </c>
    </row>
    <row r="167" spans="1:15" x14ac:dyDescent="0.2">
      <c r="A167" s="26" t="str">
        <f t="shared" si="12"/>
        <v/>
      </c>
      <c r="B167" s="40"/>
      <c r="C167" s="28" t="str">
        <f>IF(B167="","",VLOOKUP(B167,'Priradenie pracov. balíkov'!B:E,3,FALSE))</f>
        <v/>
      </c>
      <c r="D167" s="29" t="str">
        <f>IF(B167="","",CONCATENATE(VLOOKUP(B167,Ciselniky!$A$38:$B$71,2,FALSE),"P",'Osobné výdavky (OV)'!A167))</f>
        <v/>
      </c>
      <c r="E167" s="41"/>
      <c r="F167" s="25" t="str">
        <f t="shared" si="13"/>
        <v/>
      </c>
      <c r="G167" s="99"/>
      <c r="H167" s="97"/>
      <c r="I167" s="25" t="str">
        <f t="shared" si="14"/>
        <v/>
      </c>
      <c r="J167" s="25" t="str">
        <f>IF(B167="","",I167*VLOOKUP(B167,'Priradenie pracov. balíkov'!B:F,5,FALSE))</f>
        <v/>
      </c>
      <c r="K167" s="25" t="str">
        <f>IF(B167="","",I167*VLOOKUP(B167,'Priradenie pracov. balíkov'!B:G,6,FALSE))</f>
        <v/>
      </c>
      <c r="L167" s="25" t="str">
        <f>IF(B167="","",K167*VLOOKUP(B167,'Priradenie pracov. balíkov'!B:F,5,FALSE))</f>
        <v/>
      </c>
      <c r="M167" s="1"/>
      <c r="N167" s="2" t="str">
        <f t="shared" si="10"/>
        <v/>
      </c>
      <c r="O167" s="1" t="str">
        <f t="shared" si="11"/>
        <v/>
      </c>
    </row>
    <row r="168" spans="1:15" x14ac:dyDescent="0.2">
      <c r="A168" s="26" t="str">
        <f t="shared" si="12"/>
        <v/>
      </c>
      <c r="B168" s="40"/>
      <c r="C168" s="28" t="str">
        <f>IF(B168="","",VLOOKUP(B168,'Priradenie pracov. balíkov'!B:E,3,FALSE))</f>
        <v/>
      </c>
      <c r="D168" s="29" t="str">
        <f>IF(B168="","",CONCATENATE(VLOOKUP(B168,Ciselniky!$A$38:$B$71,2,FALSE),"P",'Osobné výdavky (OV)'!A168))</f>
        <v/>
      </c>
      <c r="E168" s="41"/>
      <c r="F168" s="25" t="str">
        <f t="shared" si="13"/>
        <v/>
      </c>
      <c r="G168" s="99"/>
      <c r="H168" s="97"/>
      <c r="I168" s="25" t="str">
        <f t="shared" si="14"/>
        <v/>
      </c>
      <c r="J168" s="25" t="str">
        <f>IF(B168="","",I168*VLOOKUP(B168,'Priradenie pracov. balíkov'!B:F,5,FALSE))</f>
        <v/>
      </c>
      <c r="K168" s="25" t="str">
        <f>IF(B168="","",I168*VLOOKUP(B168,'Priradenie pracov. balíkov'!B:G,6,FALSE))</f>
        <v/>
      </c>
      <c r="L168" s="25" t="str">
        <f>IF(B168="","",K168*VLOOKUP(B168,'Priradenie pracov. balíkov'!B:F,5,FALSE))</f>
        <v/>
      </c>
      <c r="M168" s="1"/>
      <c r="N168" s="2" t="str">
        <f t="shared" si="10"/>
        <v/>
      </c>
      <c r="O168" s="1" t="str">
        <f t="shared" si="11"/>
        <v/>
      </c>
    </row>
    <row r="169" spans="1:15" x14ac:dyDescent="0.2">
      <c r="A169" s="26" t="str">
        <f t="shared" si="12"/>
        <v/>
      </c>
      <c r="B169" s="40"/>
      <c r="C169" s="28" t="str">
        <f>IF(B169="","",VLOOKUP(B169,'Priradenie pracov. balíkov'!B:E,3,FALSE))</f>
        <v/>
      </c>
      <c r="D169" s="29" t="str">
        <f>IF(B169="","",CONCATENATE(VLOOKUP(B169,Ciselniky!$A$38:$B$71,2,FALSE),"P",'Osobné výdavky (OV)'!A169))</f>
        <v/>
      </c>
      <c r="E169" s="41"/>
      <c r="F169" s="25" t="str">
        <f t="shared" si="13"/>
        <v/>
      </c>
      <c r="G169" s="99"/>
      <c r="H169" s="97"/>
      <c r="I169" s="25" t="str">
        <f t="shared" si="14"/>
        <v/>
      </c>
      <c r="J169" s="25" t="str">
        <f>IF(B169="","",I169*VLOOKUP(B169,'Priradenie pracov. balíkov'!B:F,5,FALSE))</f>
        <v/>
      </c>
      <c r="K169" s="25" t="str">
        <f>IF(B169="","",I169*VLOOKUP(B169,'Priradenie pracov. balíkov'!B:G,6,FALSE))</f>
        <v/>
      </c>
      <c r="L169" s="25" t="str">
        <f>IF(B169="","",K169*VLOOKUP(B169,'Priradenie pracov. balíkov'!B:F,5,FALSE))</f>
        <v/>
      </c>
      <c r="M169" s="1"/>
      <c r="N169" s="2" t="str">
        <f t="shared" si="10"/>
        <v/>
      </c>
      <c r="O169" s="1" t="str">
        <f t="shared" si="11"/>
        <v/>
      </c>
    </row>
    <row r="170" spans="1:15" x14ac:dyDescent="0.2">
      <c r="A170" s="26" t="str">
        <f t="shared" si="12"/>
        <v/>
      </c>
      <c r="B170" s="40"/>
      <c r="C170" s="28" t="str">
        <f>IF(B170="","",VLOOKUP(B170,'Priradenie pracov. balíkov'!B:E,3,FALSE))</f>
        <v/>
      </c>
      <c r="D170" s="29" t="str">
        <f>IF(B170="","",CONCATENATE(VLOOKUP(B170,Ciselniky!$A$38:$B$71,2,FALSE),"P",'Osobné výdavky (OV)'!A170))</f>
        <v/>
      </c>
      <c r="E170" s="41"/>
      <c r="F170" s="25" t="str">
        <f t="shared" si="13"/>
        <v/>
      </c>
      <c r="G170" s="99"/>
      <c r="H170" s="97"/>
      <c r="I170" s="25" t="str">
        <f t="shared" si="14"/>
        <v/>
      </c>
      <c r="J170" s="25" t="str">
        <f>IF(B170="","",I170*VLOOKUP(B170,'Priradenie pracov. balíkov'!B:F,5,FALSE))</f>
        <v/>
      </c>
      <c r="K170" s="25" t="str">
        <f>IF(B170="","",I170*VLOOKUP(B170,'Priradenie pracov. balíkov'!B:G,6,FALSE))</f>
        <v/>
      </c>
      <c r="L170" s="25" t="str">
        <f>IF(B170="","",K170*VLOOKUP(B170,'Priradenie pracov. balíkov'!B:F,5,FALSE))</f>
        <v/>
      </c>
      <c r="M170" s="1"/>
      <c r="N170" s="2" t="str">
        <f t="shared" si="10"/>
        <v/>
      </c>
      <c r="O170" s="1" t="str">
        <f t="shared" si="11"/>
        <v/>
      </c>
    </row>
    <row r="171" spans="1:15" x14ac:dyDescent="0.2">
      <c r="A171" s="26" t="str">
        <f t="shared" si="12"/>
        <v/>
      </c>
      <c r="B171" s="40"/>
      <c r="C171" s="28" t="str">
        <f>IF(B171="","",VLOOKUP(B171,'Priradenie pracov. balíkov'!B:E,3,FALSE))</f>
        <v/>
      </c>
      <c r="D171" s="29" t="str">
        <f>IF(B171="","",CONCATENATE(VLOOKUP(B171,Ciselniky!$A$38:$B$71,2,FALSE),"P",'Osobné výdavky (OV)'!A171))</f>
        <v/>
      </c>
      <c r="E171" s="41"/>
      <c r="F171" s="25" t="str">
        <f t="shared" si="13"/>
        <v/>
      </c>
      <c r="G171" s="99"/>
      <c r="H171" s="97"/>
      <c r="I171" s="25" t="str">
        <f t="shared" si="14"/>
        <v/>
      </c>
      <c r="J171" s="25" t="str">
        <f>IF(B171="","",I171*VLOOKUP(B171,'Priradenie pracov. balíkov'!B:F,5,FALSE))</f>
        <v/>
      </c>
      <c r="K171" s="25" t="str">
        <f>IF(B171="","",I171*VLOOKUP(B171,'Priradenie pracov. balíkov'!B:G,6,FALSE))</f>
        <v/>
      </c>
      <c r="L171" s="25" t="str">
        <f>IF(B171="","",K171*VLOOKUP(B171,'Priradenie pracov. balíkov'!B:F,5,FALSE))</f>
        <v/>
      </c>
      <c r="M171" s="1"/>
      <c r="N171" s="2" t="str">
        <f t="shared" si="10"/>
        <v/>
      </c>
      <c r="O171" s="1" t="str">
        <f t="shared" si="11"/>
        <v/>
      </c>
    </row>
    <row r="172" spans="1:15" x14ac:dyDescent="0.2">
      <c r="A172" s="26" t="str">
        <f t="shared" si="12"/>
        <v/>
      </c>
      <c r="B172" s="40"/>
      <c r="C172" s="28" t="str">
        <f>IF(B172="","",VLOOKUP(B172,'Priradenie pracov. balíkov'!B:E,3,FALSE))</f>
        <v/>
      </c>
      <c r="D172" s="29" t="str">
        <f>IF(B172="","",CONCATENATE(VLOOKUP(B172,Ciselniky!$A$38:$B$71,2,FALSE),"P",'Osobné výdavky (OV)'!A172))</f>
        <v/>
      </c>
      <c r="E172" s="41"/>
      <c r="F172" s="25" t="str">
        <f t="shared" si="13"/>
        <v/>
      </c>
      <c r="G172" s="99"/>
      <c r="H172" s="97"/>
      <c r="I172" s="25" t="str">
        <f t="shared" si="14"/>
        <v/>
      </c>
      <c r="J172" s="25" t="str">
        <f>IF(B172="","",I172*VLOOKUP(B172,'Priradenie pracov. balíkov'!B:F,5,FALSE))</f>
        <v/>
      </c>
      <c r="K172" s="25" t="str">
        <f>IF(B172="","",I172*VLOOKUP(B172,'Priradenie pracov. balíkov'!B:G,6,FALSE))</f>
        <v/>
      </c>
      <c r="L172" s="25" t="str">
        <f>IF(B172="","",K172*VLOOKUP(B172,'Priradenie pracov. balíkov'!B:F,5,FALSE))</f>
        <v/>
      </c>
      <c r="M172" s="1"/>
      <c r="N172" s="2" t="str">
        <f t="shared" si="10"/>
        <v/>
      </c>
      <c r="O172" s="1" t="str">
        <f t="shared" si="11"/>
        <v/>
      </c>
    </row>
    <row r="173" spans="1:15" x14ac:dyDescent="0.2">
      <c r="A173" s="26" t="str">
        <f t="shared" si="12"/>
        <v/>
      </c>
      <c r="B173" s="40"/>
      <c r="C173" s="28" t="str">
        <f>IF(B173="","",VLOOKUP(B173,'Priradenie pracov. balíkov'!B:E,3,FALSE))</f>
        <v/>
      </c>
      <c r="D173" s="29" t="str">
        <f>IF(B173="","",CONCATENATE(VLOOKUP(B173,Ciselniky!$A$38:$B$71,2,FALSE),"P",'Osobné výdavky (OV)'!A173))</f>
        <v/>
      </c>
      <c r="E173" s="41"/>
      <c r="F173" s="25" t="str">
        <f t="shared" si="13"/>
        <v/>
      </c>
      <c r="G173" s="99"/>
      <c r="H173" s="97"/>
      <c r="I173" s="25" t="str">
        <f t="shared" si="14"/>
        <v/>
      </c>
      <c r="J173" s="25" t="str">
        <f>IF(B173="","",I173*VLOOKUP(B173,'Priradenie pracov. balíkov'!B:F,5,FALSE))</f>
        <v/>
      </c>
      <c r="K173" s="25" t="str">
        <f>IF(B173="","",I173*VLOOKUP(B173,'Priradenie pracov. balíkov'!B:G,6,FALSE))</f>
        <v/>
      </c>
      <c r="L173" s="25" t="str">
        <f>IF(B173="","",K173*VLOOKUP(B173,'Priradenie pracov. balíkov'!B:F,5,FALSE))</f>
        <v/>
      </c>
      <c r="M173" s="1"/>
      <c r="N173" s="2" t="str">
        <f t="shared" si="10"/>
        <v/>
      </c>
      <c r="O173" s="1" t="str">
        <f t="shared" si="11"/>
        <v/>
      </c>
    </row>
    <row r="174" spans="1:15" x14ac:dyDescent="0.2">
      <c r="A174" s="26" t="str">
        <f t="shared" si="12"/>
        <v/>
      </c>
      <c r="B174" s="40"/>
      <c r="C174" s="28" t="str">
        <f>IF(B174="","",VLOOKUP(B174,'Priradenie pracov. balíkov'!B:E,3,FALSE))</f>
        <v/>
      </c>
      <c r="D174" s="29" t="str">
        <f>IF(B174="","",CONCATENATE(VLOOKUP(B174,Ciselniky!$A$38:$B$71,2,FALSE),"P",'Osobné výdavky (OV)'!A174))</f>
        <v/>
      </c>
      <c r="E174" s="41"/>
      <c r="F174" s="25" t="str">
        <f t="shared" si="13"/>
        <v/>
      </c>
      <c r="G174" s="99"/>
      <c r="H174" s="97"/>
      <c r="I174" s="25" t="str">
        <f t="shared" si="14"/>
        <v/>
      </c>
      <c r="J174" s="25" t="str">
        <f>IF(B174="","",I174*VLOOKUP(B174,'Priradenie pracov. balíkov'!B:F,5,FALSE))</f>
        <v/>
      </c>
      <c r="K174" s="25" t="str">
        <f>IF(B174="","",I174*VLOOKUP(B174,'Priradenie pracov. balíkov'!B:G,6,FALSE))</f>
        <v/>
      </c>
      <c r="L174" s="25" t="str">
        <f>IF(B174="","",K174*VLOOKUP(B174,'Priradenie pracov. balíkov'!B:F,5,FALSE))</f>
        <v/>
      </c>
      <c r="M174" s="1"/>
      <c r="N174" s="2" t="str">
        <f t="shared" si="10"/>
        <v/>
      </c>
      <c r="O174" s="1" t="str">
        <f t="shared" si="11"/>
        <v/>
      </c>
    </row>
    <row r="175" spans="1:15" x14ac:dyDescent="0.2">
      <c r="A175" s="26" t="str">
        <f t="shared" si="12"/>
        <v/>
      </c>
      <c r="B175" s="40"/>
      <c r="C175" s="28" t="str">
        <f>IF(B175="","",VLOOKUP(B175,'Priradenie pracov. balíkov'!B:E,3,FALSE))</f>
        <v/>
      </c>
      <c r="D175" s="29" t="str">
        <f>IF(B175="","",CONCATENATE(VLOOKUP(B175,Ciselniky!$A$38:$B$71,2,FALSE),"P",'Osobné výdavky (OV)'!A175))</f>
        <v/>
      </c>
      <c r="E175" s="41"/>
      <c r="F175" s="25" t="str">
        <f t="shared" si="13"/>
        <v/>
      </c>
      <c r="G175" s="99"/>
      <c r="H175" s="97"/>
      <c r="I175" s="25" t="str">
        <f t="shared" si="14"/>
        <v/>
      </c>
      <c r="J175" s="25" t="str">
        <f>IF(B175="","",I175*VLOOKUP(B175,'Priradenie pracov. balíkov'!B:F,5,FALSE))</f>
        <v/>
      </c>
      <c r="K175" s="25" t="str">
        <f>IF(B175="","",I175*VLOOKUP(B175,'Priradenie pracov. balíkov'!B:G,6,FALSE))</f>
        <v/>
      </c>
      <c r="L175" s="25" t="str">
        <f>IF(B175="","",K175*VLOOKUP(B175,'Priradenie pracov. balíkov'!B:F,5,FALSE))</f>
        <v/>
      </c>
      <c r="M175" s="1"/>
      <c r="N175" s="2" t="str">
        <f t="shared" si="10"/>
        <v/>
      </c>
      <c r="O175" s="1" t="str">
        <f t="shared" si="11"/>
        <v/>
      </c>
    </row>
    <row r="176" spans="1:15" x14ac:dyDescent="0.2">
      <c r="A176" s="26" t="str">
        <f t="shared" si="12"/>
        <v/>
      </c>
      <c r="B176" s="40"/>
      <c r="C176" s="28" t="str">
        <f>IF(B176="","",VLOOKUP(B176,'Priradenie pracov. balíkov'!B:E,3,FALSE))</f>
        <v/>
      </c>
      <c r="D176" s="29" t="str">
        <f>IF(B176="","",CONCATENATE(VLOOKUP(B176,Ciselniky!$A$38:$B$71,2,FALSE),"P",'Osobné výdavky (OV)'!A176))</f>
        <v/>
      </c>
      <c r="E176" s="41"/>
      <c r="F176" s="25" t="str">
        <f t="shared" si="13"/>
        <v/>
      </c>
      <c r="G176" s="99"/>
      <c r="H176" s="97"/>
      <c r="I176" s="25" t="str">
        <f t="shared" si="14"/>
        <v/>
      </c>
      <c r="J176" s="25" t="str">
        <f>IF(B176="","",I176*VLOOKUP(B176,'Priradenie pracov. balíkov'!B:F,5,FALSE))</f>
        <v/>
      </c>
      <c r="K176" s="25" t="str">
        <f>IF(B176="","",I176*VLOOKUP(B176,'Priradenie pracov. balíkov'!B:G,6,FALSE))</f>
        <v/>
      </c>
      <c r="L176" s="25" t="str">
        <f>IF(B176="","",K176*VLOOKUP(B176,'Priradenie pracov. balíkov'!B:F,5,FALSE))</f>
        <v/>
      </c>
      <c r="M176" s="1"/>
      <c r="N176" s="2" t="str">
        <f t="shared" si="10"/>
        <v/>
      </c>
      <c r="O176" s="1" t="str">
        <f t="shared" si="11"/>
        <v/>
      </c>
    </row>
    <row r="177" spans="1:15" x14ac:dyDescent="0.2">
      <c r="A177" s="26" t="str">
        <f t="shared" si="12"/>
        <v/>
      </c>
      <c r="B177" s="40"/>
      <c r="C177" s="28" t="str">
        <f>IF(B177="","",VLOOKUP(B177,'Priradenie pracov. balíkov'!B:E,3,FALSE))</f>
        <v/>
      </c>
      <c r="D177" s="29" t="str">
        <f>IF(B177="","",CONCATENATE(VLOOKUP(B177,Ciselniky!$A$38:$B$71,2,FALSE),"P",'Osobné výdavky (OV)'!A177))</f>
        <v/>
      </c>
      <c r="E177" s="41"/>
      <c r="F177" s="25" t="str">
        <f t="shared" si="13"/>
        <v/>
      </c>
      <c r="G177" s="99"/>
      <c r="H177" s="97"/>
      <c r="I177" s="25" t="str">
        <f t="shared" si="14"/>
        <v/>
      </c>
      <c r="J177" s="25" t="str">
        <f>IF(B177="","",I177*VLOOKUP(B177,'Priradenie pracov. balíkov'!B:F,5,FALSE))</f>
        <v/>
      </c>
      <c r="K177" s="25" t="str">
        <f>IF(B177="","",I177*VLOOKUP(B177,'Priradenie pracov. balíkov'!B:G,6,FALSE))</f>
        <v/>
      </c>
      <c r="L177" s="25" t="str">
        <f>IF(B177="","",K177*VLOOKUP(B177,'Priradenie pracov. balíkov'!B:F,5,FALSE))</f>
        <v/>
      </c>
      <c r="M177" s="1"/>
      <c r="N177" s="2" t="str">
        <f t="shared" si="10"/>
        <v/>
      </c>
      <c r="O177" s="1" t="str">
        <f t="shared" si="11"/>
        <v/>
      </c>
    </row>
    <row r="178" spans="1:15" x14ac:dyDescent="0.2">
      <c r="A178" s="26" t="str">
        <f t="shared" si="12"/>
        <v/>
      </c>
      <c r="B178" s="40"/>
      <c r="C178" s="28" t="str">
        <f>IF(B178="","",VLOOKUP(B178,'Priradenie pracov. balíkov'!B:E,3,FALSE))</f>
        <v/>
      </c>
      <c r="D178" s="29" t="str">
        <f>IF(B178="","",CONCATENATE(VLOOKUP(B178,Ciselniky!$A$38:$B$71,2,FALSE),"P",'Osobné výdavky (OV)'!A178))</f>
        <v/>
      </c>
      <c r="E178" s="41"/>
      <c r="F178" s="25" t="str">
        <f t="shared" si="13"/>
        <v/>
      </c>
      <c r="G178" s="99"/>
      <c r="H178" s="97"/>
      <c r="I178" s="25" t="str">
        <f t="shared" si="14"/>
        <v/>
      </c>
      <c r="J178" s="25" t="str">
        <f>IF(B178="","",I178*VLOOKUP(B178,'Priradenie pracov. balíkov'!B:F,5,FALSE))</f>
        <v/>
      </c>
      <c r="K178" s="25" t="str">
        <f>IF(B178="","",I178*VLOOKUP(B178,'Priradenie pracov. balíkov'!B:G,6,FALSE))</f>
        <v/>
      </c>
      <c r="L178" s="25" t="str">
        <f>IF(B178="","",K178*VLOOKUP(B178,'Priradenie pracov. balíkov'!B:F,5,FALSE))</f>
        <v/>
      </c>
      <c r="M178" s="1"/>
      <c r="N178" s="2" t="str">
        <f t="shared" si="10"/>
        <v/>
      </c>
      <c r="O178" s="1" t="str">
        <f t="shared" si="11"/>
        <v/>
      </c>
    </row>
    <row r="179" spans="1:15" x14ac:dyDescent="0.2">
      <c r="A179" s="26" t="str">
        <f t="shared" si="12"/>
        <v/>
      </c>
      <c r="B179" s="40"/>
      <c r="C179" s="28" t="str">
        <f>IF(B179="","",VLOOKUP(B179,'Priradenie pracov. balíkov'!B:E,3,FALSE))</f>
        <v/>
      </c>
      <c r="D179" s="29" t="str">
        <f>IF(B179="","",CONCATENATE(VLOOKUP(B179,Ciselniky!$A$38:$B$71,2,FALSE),"P",'Osobné výdavky (OV)'!A179))</f>
        <v/>
      </c>
      <c r="E179" s="41"/>
      <c r="F179" s="25" t="str">
        <f t="shared" si="13"/>
        <v/>
      </c>
      <c r="G179" s="99"/>
      <c r="H179" s="97"/>
      <c r="I179" s="25" t="str">
        <f t="shared" si="14"/>
        <v/>
      </c>
      <c r="J179" s="25" t="str">
        <f>IF(B179="","",I179*VLOOKUP(B179,'Priradenie pracov. balíkov'!B:F,5,FALSE))</f>
        <v/>
      </c>
      <c r="K179" s="25" t="str">
        <f>IF(B179="","",I179*VLOOKUP(B179,'Priradenie pracov. balíkov'!B:G,6,FALSE))</f>
        <v/>
      </c>
      <c r="L179" s="25" t="str">
        <f>IF(B179="","",K179*VLOOKUP(B179,'Priradenie pracov. balíkov'!B:F,5,FALSE))</f>
        <v/>
      </c>
      <c r="M179" s="1"/>
      <c r="N179" s="2" t="str">
        <f t="shared" si="10"/>
        <v/>
      </c>
      <c r="O179" s="1" t="str">
        <f t="shared" si="11"/>
        <v/>
      </c>
    </row>
    <row r="180" spans="1:15" x14ac:dyDescent="0.2">
      <c r="A180" s="26" t="str">
        <f t="shared" si="12"/>
        <v/>
      </c>
      <c r="B180" s="40"/>
      <c r="C180" s="28" t="str">
        <f>IF(B180="","",VLOOKUP(B180,'Priradenie pracov. balíkov'!B:E,3,FALSE))</f>
        <v/>
      </c>
      <c r="D180" s="29" t="str">
        <f>IF(B180="","",CONCATENATE(VLOOKUP(B180,Ciselniky!$A$38:$B$71,2,FALSE),"P",'Osobné výdavky (OV)'!A180))</f>
        <v/>
      </c>
      <c r="E180" s="41"/>
      <c r="F180" s="25" t="str">
        <f t="shared" si="13"/>
        <v/>
      </c>
      <c r="G180" s="99"/>
      <c r="H180" s="97"/>
      <c r="I180" s="25" t="str">
        <f t="shared" si="14"/>
        <v/>
      </c>
      <c r="J180" s="25" t="str">
        <f>IF(B180="","",I180*VLOOKUP(B180,'Priradenie pracov. balíkov'!B:F,5,FALSE))</f>
        <v/>
      </c>
      <c r="K180" s="25" t="str">
        <f>IF(B180="","",I180*VLOOKUP(B180,'Priradenie pracov. balíkov'!B:G,6,FALSE))</f>
        <v/>
      </c>
      <c r="L180" s="25" t="str">
        <f>IF(B180="","",K180*VLOOKUP(B180,'Priradenie pracov. balíkov'!B:F,5,FALSE))</f>
        <v/>
      </c>
      <c r="M180" s="1"/>
      <c r="N180" s="2" t="str">
        <f t="shared" si="10"/>
        <v/>
      </c>
      <c r="O180" s="1" t="str">
        <f t="shared" si="11"/>
        <v/>
      </c>
    </row>
    <row r="181" spans="1:15" x14ac:dyDescent="0.2">
      <c r="A181" s="26" t="str">
        <f t="shared" si="12"/>
        <v/>
      </c>
      <c r="B181" s="40"/>
      <c r="C181" s="28" t="str">
        <f>IF(B181="","",VLOOKUP(B181,'Priradenie pracov. balíkov'!B:E,3,FALSE))</f>
        <v/>
      </c>
      <c r="D181" s="29" t="str">
        <f>IF(B181="","",CONCATENATE(VLOOKUP(B181,Ciselniky!$A$38:$B$71,2,FALSE),"P",'Osobné výdavky (OV)'!A181))</f>
        <v/>
      </c>
      <c r="E181" s="41"/>
      <c r="F181" s="25" t="str">
        <f t="shared" si="13"/>
        <v/>
      </c>
      <c r="G181" s="99"/>
      <c r="H181" s="97"/>
      <c r="I181" s="25" t="str">
        <f t="shared" si="14"/>
        <v/>
      </c>
      <c r="J181" s="25" t="str">
        <f>IF(B181="","",I181*VLOOKUP(B181,'Priradenie pracov. balíkov'!B:F,5,FALSE))</f>
        <v/>
      </c>
      <c r="K181" s="25" t="str">
        <f>IF(B181="","",I181*VLOOKUP(B181,'Priradenie pracov. balíkov'!B:G,6,FALSE))</f>
        <v/>
      </c>
      <c r="L181" s="25" t="str">
        <f>IF(B181="","",K181*VLOOKUP(B181,'Priradenie pracov. balíkov'!B:F,5,FALSE))</f>
        <v/>
      </c>
      <c r="M181" s="1"/>
      <c r="N181" s="2" t="str">
        <f t="shared" si="10"/>
        <v/>
      </c>
      <c r="O181" s="1" t="str">
        <f t="shared" si="11"/>
        <v/>
      </c>
    </row>
    <row r="182" spans="1:15" x14ac:dyDescent="0.2">
      <c r="A182" s="26" t="str">
        <f t="shared" si="12"/>
        <v/>
      </c>
      <c r="B182" s="40"/>
      <c r="C182" s="28" t="str">
        <f>IF(B182="","",VLOOKUP(B182,'Priradenie pracov. balíkov'!B:E,3,FALSE))</f>
        <v/>
      </c>
      <c r="D182" s="29" t="str">
        <f>IF(B182="","",CONCATENATE(VLOOKUP(B182,Ciselniky!$A$38:$B$71,2,FALSE),"P",'Osobné výdavky (OV)'!A182))</f>
        <v/>
      </c>
      <c r="E182" s="41"/>
      <c r="F182" s="25" t="str">
        <f t="shared" si="13"/>
        <v/>
      </c>
      <c r="G182" s="99"/>
      <c r="H182" s="97"/>
      <c r="I182" s="25" t="str">
        <f t="shared" si="14"/>
        <v/>
      </c>
      <c r="J182" s="25" t="str">
        <f>IF(B182="","",I182*VLOOKUP(B182,'Priradenie pracov. balíkov'!B:F,5,FALSE))</f>
        <v/>
      </c>
      <c r="K182" s="25" t="str">
        <f>IF(B182="","",I182*VLOOKUP(B182,'Priradenie pracov. balíkov'!B:G,6,FALSE))</f>
        <v/>
      </c>
      <c r="L182" s="25" t="str">
        <f>IF(B182="","",K182*VLOOKUP(B182,'Priradenie pracov. balíkov'!B:F,5,FALSE))</f>
        <v/>
      </c>
      <c r="M182" s="1"/>
      <c r="N182" s="2" t="str">
        <f t="shared" si="10"/>
        <v/>
      </c>
      <c r="O182" s="1" t="str">
        <f t="shared" si="11"/>
        <v/>
      </c>
    </row>
    <row r="183" spans="1:15" x14ac:dyDescent="0.2">
      <c r="A183" s="26" t="str">
        <f t="shared" si="12"/>
        <v/>
      </c>
      <c r="B183" s="40"/>
      <c r="C183" s="28" t="str">
        <f>IF(B183="","",VLOOKUP(B183,'Priradenie pracov. balíkov'!B:E,3,FALSE))</f>
        <v/>
      </c>
      <c r="D183" s="29" t="str">
        <f>IF(B183="","",CONCATENATE(VLOOKUP(B183,Ciselniky!$A$38:$B$71,2,FALSE),"P",'Osobné výdavky (OV)'!A183))</f>
        <v/>
      </c>
      <c r="E183" s="41"/>
      <c r="F183" s="25" t="str">
        <f t="shared" si="13"/>
        <v/>
      </c>
      <c r="G183" s="99"/>
      <c r="H183" s="97"/>
      <c r="I183" s="25" t="str">
        <f t="shared" si="14"/>
        <v/>
      </c>
      <c r="J183" s="25" t="str">
        <f>IF(B183="","",I183*VLOOKUP(B183,'Priradenie pracov. balíkov'!B:F,5,FALSE))</f>
        <v/>
      </c>
      <c r="K183" s="25" t="str">
        <f>IF(B183="","",I183*VLOOKUP(B183,'Priradenie pracov. balíkov'!B:G,6,FALSE))</f>
        <v/>
      </c>
      <c r="L183" s="25" t="str">
        <f>IF(B183="","",K183*VLOOKUP(B183,'Priradenie pracov. balíkov'!B:F,5,FALSE))</f>
        <v/>
      </c>
      <c r="M183" s="1"/>
      <c r="N183" s="2" t="str">
        <f t="shared" si="10"/>
        <v/>
      </c>
      <c r="O183" s="1" t="str">
        <f t="shared" si="11"/>
        <v/>
      </c>
    </row>
    <row r="184" spans="1:15" x14ac:dyDescent="0.2">
      <c r="A184" s="26" t="str">
        <f t="shared" si="12"/>
        <v/>
      </c>
      <c r="B184" s="40"/>
      <c r="C184" s="28" t="str">
        <f>IF(B184="","",VLOOKUP(B184,'Priradenie pracov. balíkov'!B:E,3,FALSE))</f>
        <v/>
      </c>
      <c r="D184" s="29" t="str">
        <f>IF(B184="","",CONCATENATE(VLOOKUP(B184,Ciselniky!$A$38:$B$71,2,FALSE),"P",'Osobné výdavky (OV)'!A184))</f>
        <v/>
      </c>
      <c r="E184" s="41"/>
      <c r="F184" s="25" t="str">
        <f t="shared" si="13"/>
        <v/>
      </c>
      <c r="G184" s="99"/>
      <c r="H184" s="97"/>
      <c r="I184" s="25" t="str">
        <f t="shared" si="14"/>
        <v/>
      </c>
      <c r="J184" s="25" t="str">
        <f>IF(B184="","",I184*VLOOKUP(B184,'Priradenie pracov. balíkov'!B:F,5,FALSE))</f>
        <v/>
      </c>
      <c r="K184" s="25" t="str">
        <f>IF(B184="","",I184*VLOOKUP(B184,'Priradenie pracov. balíkov'!B:G,6,FALSE))</f>
        <v/>
      </c>
      <c r="L184" s="25" t="str">
        <f>IF(B184="","",K184*VLOOKUP(B184,'Priradenie pracov. balíkov'!B:F,5,FALSE))</f>
        <v/>
      </c>
      <c r="M184" s="1"/>
      <c r="N184" s="2" t="str">
        <f t="shared" si="10"/>
        <v/>
      </c>
      <c r="O184" s="1" t="str">
        <f t="shared" si="11"/>
        <v/>
      </c>
    </row>
    <row r="185" spans="1:15" x14ac:dyDescent="0.2">
      <c r="A185" s="26" t="str">
        <f t="shared" si="12"/>
        <v/>
      </c>
      <c r="B185" s="40"/>
      <c r="C185" s="28" t="str">
        <f>IF(B185="","",VLOOKUP(B185,'Priradenie pracov. balíkov'!B:E,3,FALSE))</f>
        <v/>
      </c>
      <c r="D185" s="29" t="str">
        <f>IF(B185="","",CONCATENATE(VLOOKUP(B185,Ciselniky!$A$38:$B$71,2,FALSE),"P",'Osobné výdavky (OV)'!A185))</f>
        <v/>
      </c>
      <c r="E185" s="41"/>
      <c r="F185" s="25" t="str">
        <f t="shared" si="13"/>
        <v/>
      </c>
      <c r="G185" s="99"/>
      <c r="H185" s="97"/>
      <c r="I185" s="25" t="str">
        <f t="shared" si="14"/>
        <v/>
      </c>
      <c r="J185" s="25" t="str">
        <f>IF(B185="","",I185*VLOOKUP(B185,'Priradenie pracov. balíkov'!B:F,5,FALSE))</f>
        <v/>
      </c>
      <c r="K185" s="25" t="str">
        <f>IF(B185="","",I185*VLOOKUP(B185,'Priradenie pracov. balíkov'!B:G,6,FALSE))</f>
        <v/>
      </c>
      <c r="L185" s="25" t="str">
        <f>IF(B185="","",K185*VLOOKUP(B185,'Priradenie pracov. balíkov'!B:F,5,FALSE))</f>
        <v/>
      </c>
      <c r="M185" s="1"/>
      <c r="N185" s="2" t="str">
        <f t="shared" si="10"/>
        <v/>
      </c>
      <c r="O185" s="1" t="str">
        <f t="shared" si="11"/>
        <v/>
      </c>
    </row>
    <row r="186" spans="1:15" x14ac:dyDescent="0.2">
      <c r="A186" s="26" t="str">
        <f t="shared" si="12"/>
        <v/>
      </c>
      <c r="B186" s="40"/>
      <c r="C186" s="28" t="str">
        <f>IF(B186="","",VLOOKUP(B186,'Priradenie pracov. balíkov'!B:E,3,FALSE))</f>
        <v/>
      </c>
      <c r="D186" s="29" t="str">
        <f>IF(B186="","",CONCATENATE(VLOOKUP(B186,Ciselniky!$A$38:$B$71,2,FALSE),"P",'Osobné výdavky (OV)'!A186))</f>
        <v/>
      </c>
      <c r="E186" s="41"/>
      <c r="F186" s="25" t="str">
        <f t="shared" si="13"/>
        <v/>
      </c>
      <c r="G186" s="99"/>
      <c r="H186" s="97"/>
      <c r="I186" s="25" t="str">
        <f t="shared" si="14"/>
        <v/>
      </c>
      <c r="J186" s="25" t="str">
        <f>IF(B186="","",I186*VLOOKUP(B186,'Priradenie pracov. balíkov'!B:F,5,FALSE))</f>
        <v/>
      </c>
      <c r="K186" s="25" t="str">
        <f>IF(B186="","",I186*VLOOKUP(B186,'Priradenie pracov. balíkov'!B:G,6,FALSE))</f>
        <v/>
      </c>
      <c r="L186" s="25" t="str">
        <f>IF(B186="","",K186*VLOOKUP(B186,'Priradenie pracov. balíkov'!B:F,5,FALSE))</f>
        <v/>
      </c>
      <c r="M186" s="1"/>
      <c r="N186" s="2" t="str">
        <f t="shared" si="10"/>
        <v/>
      </c>
      <c r="O186" s="1" t="str">
        <f t="shared" si="11"/>
        <v/>
      </c>
    </row>
    <row r="187" spans="1:15" x14ac:dyDescent="0.2">
      <c r="A187" s="26" t="str">
        <f t="shared" si="12"/>
        <v/>
      </c>
      <c r="B187" s="40"/>
      <c r="C187" s="28" t="str">
        <f>IF(B187="","",VLOOKUP(B187,'Priradenie pracov. balíkov'!B:E,3,FALSE))</f>
        <v/>
      </c>
      <c r="D187" s="29" t="str">
        <f>IF(B187="","",CONCATENATE(VLOOKUP(B187,Ciselniky!$A$38:$B$71,2,FALSE),"P",'Osobné výdavky (OV)'!A187))</f>
        <v/>
      </c>
      <c r="E187" s="41"/>
      <c r="F187" s="25" t="str">
        <f t="shared" si="13"/>
        <v/>
      </c>
      <c r="G187" s="99"/>
      <c r="H187" s="97"/>
      <c r="I187" s="25" t="str">
        <f t="shared" si="14"/>
        <v/>
      </c>
      <c r="J187" s="25" t="str">
        <f>IF(B187="","",I187*VLOOKUP(B187,'Priradenie pracov. balíkov'!B:F,5,FALSE))</f>
        <v/>
      </c>
      <c r="K187" s="25" t="str">
        <f>IF(B187="","",I187*VLOOKUP(B187,'Priradenie pracov. balíkov'!B:G,6,FALSE))</f>
        <v/>
      </c>
      <c r="L187" s="25" t="str">
        <f>IF(B187="","",K187*VLOOKUP(B187,'Priradenie pracov. balíkov'!B:F,5,FALSE))</f>
        <v/>
      </c>
      <c r="M187" s="1"/>
      <c r="N187" s="2" t="str">
        <f t="shared" si="10"/>
        <v/>
      </c>
      <c r="O187" s="1" t="str">
        <f t="shared" si="11"/>
        <v/>
      </c>
    </row>
    <row r="188" spans="1:15" x14ac:dyDescent="0.2">
      <c r="A188" s="26" t="str">
        <f t="shared" si="12"/>
        <v/>
      </c>
      <c r="B188" s="40"/>
      <c r="C188" s="28" t="str">
        <f>IF(B188="","",VLOOKUP(B188,'Priradenie pracov. balíkov'!B:E,3,FALSE))</f>
        <v/>
      </c>
      <c r="D188" s="29" t="str">
        <f>IF(B188="","",CONCATENATE(VLOOKUP(B188,Ciselniky!$A$38:$B$71,2,FALSE),"P",'Osobné výdavky (OV)'!A188))</f>
        <v/>
      </c>
      <c r="E188" s="41"/>
      <c r="F188" s="25" t="str">
        <f t="shared" si="13"/>
        <v/>
      </c>
      <c r="G188" s="99"/>
      <c r="H188" s="97"/>
      <c r="I188" s="25" t="str">
        <f t="shared" si="14"/>
        <v/>
      </c>
      <c r="J188" s="25" t="str">
        <f>IF(B188="","",I188*VLOOKUP(B188,'Priradenie pracov. balíkov'!B:F,5,FALSE))</f>
        <v/>
      </c>
      <c r="K188" s="25" t="str">
        <f>IF(B188="","",I188*VLOOKUP(B188,'Priradenie pracov. balíkov'!B:G,6,FALSE))</f>
        <v/>
      </c>
      <c r="L188" s="25" t="str">
        <f>IF(B188="","",K188*VLOOKUP(B188,'Priradenie pracov. balíkov'!B:F,5,FALSE))</f>
        <v/>
      </c>
      <c r="M188" s="1"/>
      <c r="N188" s="2" t="str">
        <f t="shared" si="10"/>
        <v/>
      </c>
      <c r="O188" s="1" t="str">
        <f t="shared" si="11"/>
        <v/>
      </c>
    </row>
    <row r="189" spans="1:15" x14ac:dyDescent="0.2">
      <c r="A189" s="26" t="str">
        <f t="shared" si="12"/>
        <v/>
      </c>
      <c r="B189" s="40"/>
      <c r="C189" s="28" t="str">
        <f>IF(B189="","",VLOOKUP(B189,'Priradenie pracov. balíkov'!B:E,3,FALSE))</f>
        <v/>
      </c>
      <c r="D189" s="29" t="str">
        <f>IF(B189="","",CONCATENATE(VLOOKUP(B189,Ciselniky!$A$38:$B$71,2,FALSE),"P",'Osobné výdavky (OV)'!A189))</f>
        <v/>
      </c>
      <c r="E189" s="41"/>
      <c r="F189" s="25" t="str">
        <f t="shared" si="13"/>
        <v/>
      </c>
      <c r="G189" s="99"/>
      <c r="H189" s="97"/>
      <c r="I189" s="25" t="str">
        <f t="shared" si="14"/>
        <v/>
      </c>
      <c r="J189" s="25" t="str">
        <f>IF(B189="","",I189*VLOOKUP(B189,'Priradenie pracov. balíkov'!B:F,5,FALSE))</f>
        <v/>
      </c>
      <c r="K189" s="25" t="str">
        <f>IF(B189="","",I189*VLOOKUP(B189,'Priradenie pracov. balíkov'!B:G,6,FALSE))</f>
        <v/>
      </c>
      <c r="L189" s="25" t="str">
        <f>IF(B189="","",K189*VLOOKUP(B189,'Priradenie pracov. balíkov'!B:F,5,FALSE))</f>
        <v/>
      </c>
      <c r="M189" s="1"/>
      <c r="N189" s="2" t="str">
        <f t="shared" si="10"/>
        <v/>
      </c>
      <c r="O189" s="1" t="str">
        <f t="shared" si="11"/>
        <v/>
      </c>
    </row>
    <row r="190" spans="1:15" x14ac:dyDescent="0.2">
      <c r="A190" s="26" t="str">
        <f t="shared" si="12"/>
        <v/>
      </c>
      <c r="B190" s="40"/>
      <c r="C190" s="28" t="str">
        <f>IF(B190="","",VLOOKUP(B190,'Priradenie pracov. balíkov'!B:E,3,FALSE))</f>
        <v/>
      </c>
      <c r="D190" s="29" t="str">
        <f>IF(B190="","",CONCATENATE(VLOOKUP(B190,Ciselniky!$A$38:$B$71,2,FALSE),"P",'Osobné výdavky (OV)'!A190))</f>
        <v/>
      </c>
      <c r="E190" s="41"/>
      <c r="F190" s="25" t="str">
        <f t="shared" si="13"/>
        <v/>
      </c>
      <c r="G190" s="99"/>
      <c r="H190" s="97"/>
      <c r="I190" s="25" t="str">
        <f t="shared" si="14"/>
        <v/>
      </c>
      <c r="J190" s="25" t="str">
        <f>IF(B190="","",I190*VLOOKUP(B190,'Priradenie pracov. balíkov'!B:F,5,FALSE))</f>
        <v/>
      </c>
      <c r="K190" s="25" t="str">
        <f>IF(B190="","",I190*VLOOKUP(B190,'Priradenie pracov. balíkov'!B:G,6,FALSE))</f>
        <v/>
      </c>
      <c r="L190" s="25" t="str">
        <f>IF(B190="","",K190*VLOOKUP(B190,'Priradenie pracov. balíkov'!B:F,5,FALSE))</f>
        <v/>
      </c>
      <c r="M190" s="1"/>
      <c r="N190" s="2" t="str">
        <f t="shared" si="10"/>
        <v/>
      </c>
      <c r="O190" s="1" t="str">
        <f t="shared" si="11"/>
        <v/>
      </c>
    </row>
    <row r="191" spans="1:15" x14ac:dyDescent="0.2">
      <c r="A191" s="26" t="str">
        <f t="shared" si="12"/>
        <v/>
      </c>
      <c r="B191" s="40"/>
      <c r="C191" s="28" t="str">
        <f>IF(B191="","",VLOOKUP(B191,'Priradenie pracov. balíkov'!B:E,3,FALSE))</f>
        <v/>
      </c>
      <c r="D191" s="29" t="str">
        <f>IF(B191="","",CONCATENATE(VLOOKUP(B191,Ciselniky!$A$38:$B$71,2,FALSE),"P",'Osobné výdavky (OV)'!A191))</f>
        <v/>
      </c>
      <c r="E191" s="41"/>
      <c r="F191" s="25" t="str">
        <f t="shared" si="13"/>
        <v/>
      </c>
      <c r="G191" s="99"/>
      <c r="H191" s="97"/>
      <c r="I191" s="25" t="str">
        <f t="shared" si="14"/>
        <v/>
      </c>
      <c r="J191" s="25" t="str">
        <f>IF(B191="","",I191*VLOOKUP(B191,'Priradenie pracov. balíkov'!B:F,5,FALSE))</f>
        <v/>
      </c>
      <c r="K191" s="25" t="str">
        <f>IF(B191="","",I191*VLOOKUP(B191,'Priradenie pracov. balíkov'!B:G,6,FALSE))</f>
        <v/>
      </c>
      <c r="L191" s="25" t="str">
        <f>IF(B191="","",K191*VLOOKUP(B191,'Priradenie pracov. balíkov'!B:F,5,FALSE))</f>
        <v/>
      </c>
      <c r="M191" s="1"/>
      <c r="N191" s="2" t="str">
        <f t="shared" si="10"/>
        <v/>
      </c>
      <c r="O191" s="1" t="str">
        <f t="shared" si="11"/>
        <v/>
      </c>
    </row>
    <row r="192" spans="1:15" x14ac:dyDescent="0.2">
      <c r="A192" s="26" t="str">
        <f t="shared" si="12"/>
        <v/>
      </c>
      <c r="B192" s="40"/>
      <c r="C192" s="28" t="str">
        <f>IF(B192="","",VLOOKUP(B192,'Priradenie pracov. balíkov'!B:E,3,FALSE))</f>
        <v/>
      </c>
      <c r="D192" s="29" t="str">
        <f>IF(B192="","",CONCATENATE(VLOOKUP(B192,Ciselniky!$A$38:$B$71,2,FALSE),"P",'Osobné výdavky (OV)'!A192))</f>
        <v/>
      </c>
      <c r="E192" s="41"/>
      <c r="F192" s="25" t="str">
        <f t="shared" si="13"/>
        <v/>
      </c>
      <c r="G192" s="99"/>
      <c r="H192" s="97"/>
      <c r="I192" s="25" t="str">
        <f t="shared" si="14"/>
        <v/>
      </c>
      <c r="J192" s="25" t="str">
        <f>IF(B192="","",I192*VLOOKUP(B192,'Priradenie pracov. balíkov'!B:F,5,FALSE))</f>
        <v/>
      </c>
      <c r="K192" s="25" t="str">
        <f>IF(B192="","",I192*VLOOKUP(B192,'Priradenie pracov. balíkov'!B:G,6,FALSE))</f>
        <v/>
      </c>
      <c r="L192" s="25" t="str">
        <f>IF(B192="","",K192*VLOOKUP(B192,'Priradenie pracov. balíkov'!B:F,5,FALSE))</f>
        <v/>
      </c>
      <c r="M192" s="1"/>
      <c r="N192" s="2" t="str">
        <f t="shared" si="10"/>
        <v/>
      </c>
      <c r="O192" s="1" t="str">
        <f t="shared" si="11"/>
        <v/>
      </c>
    </row>
    <row r="193" spans="1:15" x14ac:dyDescent="0.2">
      <c r="A193" s="26" t="str">
        <f t="shared" si="12"/>
        <v/>
      </c>
      <c r="B193" s="40"/>
      <c r="C193" s="28" t="str">
        <f>IF(B193="","",VLOOKUP(B193,'Priradenie pracov. balíkov'!B:E,3,FALSE))</f>
        <v/>
      </c>
      <c r="D193" s="29" t="str">
        <f>IF(B193="","",CONCATENATE(VLOOKUP(B193,Ciselniky!$A$38:$B$71,2,FALSE),"P",'Osobné výdavky (OV)'!A193))</f>
        <v/>
      </c>
      <c r="E193" s="41"/>
      <c r="F193" s="25" t="str">
        <f t="shared" si="13"/>
        <v/>
      </c>
      <c r="G193" s="99"/>
      <c r="H193" s="97"/>
      <c r="I193" s="25" t="str">
        <f t="shared" si="14"/>
        <v/>
      </c>
      <c r="J193" s="25" t="str">
        <f>IF(B193="","",I193*VLOOKUP(B193,'Priradenie pracov. balíkov'!B:F,5,FALSE))</f>
        <v/>
      </c>
      <c r="K193" s="25" t="str">
        <f>IF(B193="","",I193*VLOOKUP(B193,'Priradenie pracov. balíkov'!B:G,6,FALSE))</f>
        <v/>
      </c>
      <c r="L193" s="25" t="str">
        <f>IF(B193="","",K193*VLOOKUP(B193,'Priradenie pracov. balíkov'!B:F,5,FALSE))</f>
        <v/>
      </c>
      <c r="M193" s="1"/>
      <c r="N193" s="2" t="str">
        <f t="shared" si="10"/>
        <v/>
      </c>
      <c r="O193" s="1" t="str">
        <f t="shared" si="11"/>
        <v/>
      </c>
    </row>
    <row r="194" spans="1:15" x14ac:dyDescent="0.2">
      <c r="A194" s="26" t="str">
        <f t="shared" si="12"/>
        <v/>
      </c>
      <c r="B194" s="40"/>
      <c r="C194" s="28" t="str">
        <f>IF(B194="","",VLOOKUP(B194,'Priradenie pracov. balíkov'!B:E,3,FALSE))</f>
        <v/>
      </c>
      <c r="D194" s="29" t="str">
        <f>IF(B194="","",CONCATENATE(VLOOKUP(B194,Ciselniky!$A$38:$B$71,2,FALSE),"P",'Osobné výdavky (OV)'!A194))</f>
        <v/>
      </c>
      <c r="E194" s="41"/>
      <c r="F194" s="25" t="str">
        <f t="shared" si="13"/>
        <v/>
      </c>
      <c r="G194" s="99"/>
      <c r="H194" s="97"/>
      <c r="I194" s="25" t="str">
        <f t="shared" si="14"/>
        <v/>
      </c>
      <c r="J194" s="25" t="str">
        <f>IF(B194="","",I194*VLOOKUP(B194,'Priradenie pracov. balíkov'!B:F,5,FALSE))</f>
        <v/>
      </c>
      <c r="K194" s="25" t="str">
        <f>IF(B194="","",I194*VLOOKUP(B194,'Priradenie pracov. balíkov'!B:G,6,FALSE))</f>
        <v/>
      </c>
      <c r="L194" s="25" t="str">
        <f>IF(B194="","",K194*VLOOKUP(B194,'Priradenie pracov. balíkov'!B:F,5,FALSE))</f>
        <v/>
      </c>
      <c r="M194" s="1"/>
      <c r="N194" s="2" t="str">
        <f t="shared" si="10"/>
        <v/>
      </c>
      <c r="O194" s="1" t="str">
        <f t="shared" si="11"/>
        <v/>
      </c>
    </row>
    <row r="195" spans="1:15" x14ac:dyDescent="0.2">
      <c r="A195" s="26" t="str">
        <f t="shared" si="12"/>
        <v/>
      </c>
      <c r="B195" s="40"/>
      <c r="C195" s="28" t="str">
        <f>IF(B195="","",VLOOKUP(B195,'Priradenie pracov. balíkov'!B:E,3,FALSE))</f>
        <v/>
      </c>
      <c r="D195" s="29" t="str">
        <f>IF(B195="","",CONCATENATE(VLOOKUP(B195,Ciselniky!$A$38:$B$71,2,FALSE),"P",'Osobné výdavky (OV)'!A195))</f>
        <v/>
      </c>
      <c r="E195" s="41"/>
      <c r="F195" s="25" t="str">
        <f t="shared" si="13"/>
        <v/>
      </c>
      <c r="G195" s="99"/>
      <c r="H195" s="97"/>
      <c r="I195" s="25" t="str">
        <f t="shared" si="14"/>
        <v/>
      </c>
      <c r="J195" s="25" t="str">
        <f>IF(B195="","",I195*VLOOKUP(B195,'Priradenie pracov. balíkov'!B:F,5,FALSE))</f>
        <v/>
      </c>
      <c r="K195" s="25" t="str">
        <f>IF(B195="","",I195*VLOOKUP(B195,'Priradenie pracov. balíkov'!B:G,6,FALSE))</f>
        <v/>
      </c>
      <c r="L195" s="25" t="str">
        <f>IF(B195="","",K195*VLOOKUP(B195,'Priradenie pracov. balíkov'!B:F,5,FALSE))</f>
        <v/>
      </c>
      <c r="M195" s="1"/>
      <c r="N195" s="2" t="str">
        <f t="shared" si="10"/>
        <v/>
      </c>
      <c r="O195" s="1" t="str">
        <f t="shared" si="11"/>
        <v/>
      </c>
    </row>
    <row r="196" spans="1:15" x14ac:dyDescent="0.2">
      <c r="A196" s="26" t="str">
        <f t="shared" si="12"/>
        <v/>
      </c>
      <c r="B196" s="40"/>
      <c r="C196" s="28" t="str">
        <f>IF(B196="","",VLOOKUP(B196,'Priradenie pracov. balíkov'!B:E,3,FALSE))</f>
        <v/>
      </c>
      <c r="D196" s="29" t="str">
        <f>IF(B196="","",CONCATENATE(VLOOKUP(B196,Ciselniky!$A$38:$B$71,2,FALSE),"P",'Osobné výdavky (OV)'!A196))</f>
        <v/>
      </c>
      <c r="E196" s="41"/>
      <c r="F196" s="25" t="str">
        <f t="shared" si="13"/>
        <v/>
      </c>
      <c r="G196" s="99"/>
      <c r="H196" s="97"/>
      <c r="I196" s="25" t="str">
        <f t="shared" si="14"/>
        <v/>
      </c>
      <c r="J196" s="25" t="str">
        <f>IF(B196="","",I196*VLOOKUP(B196,'Priradenie pracov. balíkov'!B:F,5,FALSE))</f>
        <v/>
      </c>
      <c r="K196" s="25" t="str">
        <f>IF(B196="","",I196*VLOOKUP(B196,'Priradenie pracov. balíkov'!B:G,6,FALSE))</f>
        <v/>
      </c>
      <c r="L196" s="25" t="str">
        <f>IF(B196="","",K196*VLOOKUP(B196,'Priradenie pracov. balíkov'!B:F,5,FALSE))</f>
        <v/>
      </c>
      <c r="M196" s="1"/>
      <c r="N196" s="2" t="str">
        <f t="shared" ref="N196:N259" si="15">TRIM(LEFT(B196,4))</f>
        <v/>
      </c>
      <c r="O196" s="1" t="str">
        <f t="shared" ref="O196:O259" si="16">C196</f>
        <v/>
      </c>
    </row>
    <row r="197" spans="1:15" x14ac:dyDescent="0.2">
      <c r="A197" s="26" t="str">
        <f t="shared" ref="A197:A260" si="17">IF(B196&lt;&gt;"",ROW()-2,"")</f>
        <v/>
      </c>
      <c r="B197" s="40"/>
      <c r="C197" s="28" t="str">
        <f>IF(B197="","",VLOOKUP(B197,'Priradenie pracov. balíkov'!B:E,3,FALSE))</f>
        <v/>
      </c>
      <c r="D197" s="29" t="str">
        <f>IF(B197="","",CONCATENATE(VLOOKUP(B197,Ciselniky!$A$38:$B$71,2,FALSE),"P",'Osobné výdavky (OV)'!A197))</f>
        <v/>
      </c>
      <c r="E197" s="41"/>
      <c r="F197" s="25" t="str">
        <f t="shared" ref="F197:F260" si="18">IF(B197="","",3684)</f>
        <v/>
      </c>
      <c r="G197" s="99"/>
      <c r="H197" s="97"/>
      <c r="I197" s="25" t="str">
        <f t="shared" ref="I197:I260" si="19">IF(B197="","",F197*(G197*H197))</f>
        <v/>
      </c>
      <c r="J197" s="25" t="str">
        <f>IF(B197="","",I197*VLOOKUP(B197,'Priradenie pracov. balíkov'!B:F,5,FALSE))</f>
        <v/>
      </c>
      <c r="K197" s="25" t="str">
        <f>IF(B197="","",I197*VLOOKUP(B197,'Priradenie pracov. balíkov'!B:G,6,FALSE))</f>
        <v/>
      </c>
      <c r="L197" s="25" t="str">
        <f>IF(B197="","",K197*VLOOKUP(B197,'Priradenie pracov. balíkov'!B:F,5,FALSE))</f>
        <v/>
      </c>
      <c r="M197" s="1"/>
      <c r="N197" s="2" t="str">
        <f t="shared" si="15"/>
        <v/>
      </c>
      <c r="O197" s="1" t="str">
        <f t="shared" si="16"/>
        <v/>
      </c>
    </row>
    <row r="198" spans="1:15" x14ac:dyDescent="0.2">
      <c r="A198" s="26" t="str">
        <f t="shared" si="17"/>
        <v/>
      </c>
      <c r="B198" s="40"/>
      <c r="C198" s="28" t="str">
        <f>IF(B198="","",VLOOKUP(B198,'Priradenie pracov. balíkov'!B:E,3,FALSE))</f>
        <v/>
      </c>
      <c r="D198" s="29" t="str">
        <f>IF(B198="","",CONCATENATE(VLOOKUP(B198,Ciselniky!$A$38:$B$71,2,FALSE),"P",'Osobné výdavky (OV)'!A198))</f>
        <v/>
      </c>
      <c r="E198" s="41"/>
      <c r="F198" s="25" t="str">
        <f t="shared" si="18"/>
        <v/>
      </c>
      <c r="G198" s="99"/>
      <c r="H198" s="97"/>
      <c r="I198" s="25" t="str">
        <f t="shared" si="19"/>
        <v/>
      </c>
      <c r="J198" s="25" t="str">
        <f>IF(B198="","",I198*VLOOKUP(B198,'Priradenie pracov. balíkov'!B:F,5,FALSE))</f>
        <v/>
      </c>
      <c r="K198" s="25" t="str">
        <f>IF(B198="","",I198*VLOOKUP(B198,'Priradenie pracov. balíkov'!B:G,6,FALSE))</f>
        <v/>
      </c>
      <c r="L198" s="25" t="str">
        <f>IF(B198="","",K198*VLOOKUP(B198,'Priradenie pracov. balíkov'!B:F,5,FALSE))</f>
        <v/>
      </c>
      <c r="M198" s="1"/>
      <c r="N198" s="2" t="str">
        <f t="shared" si="15"/>
        <v/>
      </c>
      <c r="O198" s="1" t="str">
        <f t="shared" si="16"/>
        <v/>
      </c>
    </row>
    <row r="199" spans="1:15" x14ac:dyDescent="0.2">
      <c r="A199" s="26" t="str">
        <f t="shared" si="17"/>
        <v/>
      </c>
      <c r="B199" s="40"/>
      <c r="C199" s="28" t="str">
        <f>IF(B199="","",VLOOKUP(B199,'Priradenie pracov. balíkov'!B:E,3,FALSE))</f>
        <v/>
      </c>
      <c r="D199" s="29" t="str">
        <f>IF(B199="","",CONCATENATE(VLOOKUP(B199,Ciselniky!$A$38:$B$71,2,FALSE),"P",'Osobné výdavky (OV)'!A199))</f>
        <v/>
      </c>
      <c r="E199" s="41"/>
      <c r="F199" s="25" t="str">
        <f t="shared" si="18"/>
        <v/>
      </c>
      <c r="G199" s="99"/>
      <c r="H199" s="97"/>
      <c r="I199" s="25" t="str">
        <f t="shared" si="19"/>
        <v/>
      </c>
      <c r="J199" s="25" t="str">
        <f>IF(B199="","",I199*VLOOKUP(B199,'Priradenie pracov. balíkov'!B:F,5,FALSE))</f>
        <v/>
      </c>
      <c r="K199" s="25" t="str">
        <f>IF(B199="","",I199*VLOOKUP(B199,'Priradenie pracov. balíkov'!B:G,6,FALSE))</f>
        <v/>
      </c>
      <c r="L199" s="25" t="str">
        <f>IF(B199="","",K199*VLOOKUP(B199,'Priradenie pracov. balíkov'!B:F,5,FALSE))</f>
        <v/>
      </c>
      <c r="M199" s="1"/>
      <c r="N199" s="2" t="str">
        <f t="shared" si="15"/>
        <v/>
      </c>
      <c r="O199" s="1" t="str">
        <f t="shared" si="16"/>
        <v/>
      </c>
    </row>
    <row r="200" spans="1:15" x14ac:dyDescent="0.2">
      <c r="A200" s="26" t="str">
        <f t="shared" si="17"/>
        <v/>
      </c>
      <c r="B200" s="40"/>
      <c r="C200" s="28" t="str">
        <f>IF(B200="","",VLOOKUP(B200,'Priradenie pracov. balíkov'!B:E,3,FALSE))</f>
        <v/>
      </c>
      <c r="D200" s="29" t="str">
        <f>IF(B200="","",CONCATENATE(VLOOKUP(B200,Ciselniky!$A$38:$B$71,2,FALSE),"P",'Osobné výdavky (OV)'!A200))</f>
        <v/>
      </c>
      <c r="E200" s="41"/>
      <c r="F200" s="25" t="str">
        <f t="shared" si="18"/>
        <v/>
      </c>
      <c r="G200" s="99"/>
      <c r="H200" s="97"/>
      <c r="I200" s="25" t="str">
        <f t="shared" si="19"/>
        <v/>
      </c>
      <c r="J200" s="25" t="str">
        <f>IF(B200="","",I200*VLOOKUP(B200,'Priradenie pracov. balíkov'!B:F,5,FALSE))</f>
        <v/>
      </c>
      <c r="K200" s="25" t="str">
        <f>IF(B200="","",I200*VLOOKUP(B200,'Priradenie pracov. balíkov'!B:G,6,FALSE))</f>
        <v/>
      </c>
      <c r="L200" s="25" t="str">
        <f>IF(B200="","",K200*VLOOKUP(B200,'Priradenie pracov. balíkov'!B:F,5,FALSE))</f>
        <v/>
      </c>
      <c r="M200" s="1"/>
      <c r="N200" s="2" t="str">
        <f t="shared" si="15"/>
        <v/>
      </c>
      <c r="O200" s="1" t="str">
        <f t="shared" si="16"/>
        <v/>
      </c>
    </row>
    <row r="201" spans="1:15" x14ac:dyDescent="0.2">
      <c r="A201" s="26" t="str">
        <f t="shared" si="17"/>
        <v/>
      </c>
      <c r="B201" s="40"/>
      <c r="C201" s="28" t="str">
        <f>IF(B201="","",VLOOKUP(B201,'Priradenie pracov. balíkov'!B:E,3,FALSE))</f>
        <v/>
      </c>
      <c r="D201" s="29" t="str">
        <f>IF(B201="","",CONCATENATE(VLOOKUP(B201,Ciselniky!$A$38:$B$71,2,FALSE),"P",'Osobné výdavky (OV)'!A201))</f>
        <v/>
      </c>
      <c r="E201" s="41"/>
      <c r="F201" s="25" t="str">
        <f t="shared" si="18"/>
        <v/>
      </c>
      <c r="G201" s="99"/>
      <c r="H201" s="97"/>
      <c r="I201" s="25" t="str">
        <f t="shared" si="19"/>
        <v/>
      </c>
      <c r="J201" s="25" t="str">
        <f>IF(B201="","",I201*VLOOKUP(B201,'Priradenie pracov. balíkov'!B:F,5,FALSE))</f>
        <v/>
      </c>
      <c r="K201" s="25" t="str">
        <f>IF(B201="","",I201*VLOOKUP(B201,'Priradenie pracov. balíkov'!B:G,6,FALSE))</f>
        <v/>
      </c>
      <c r="L201" s="25" t="str">
        <f>IF(B201="","",K201*VLOOKUP(B201,'Priradenie pracov. balíkov'!B:F,5,FALSE))</f>
        <v/>
      </c>
      <c r="M201" s="1"/>
      <c r="N201" s="2" t="str">
        <f t="shared" si="15"/>
        <v/>
      </c>
      <c r="O201" s="1" t="str">
        <f t="shared" si="16"/>
        <v/>
      </c>
    </row>
    <row r="202" spans="1:15" x14ac:dyDescent="0.2">
      <c r="A202" s="26" t="str">
        <f t="shared" si="17"/>
        <v/>
      </c>
      <c r="B202" s="40"/>
      <c r="C202" s="28" t="str">
        <f>IF(B202="","",VLOOKUP(B202,'Priradenie pracov. balíkov'!B:E,3,FALSE))</f>
        <v/>
      </c>
      <c r="D202" s="29" t="str">
        <f>IF(B202="","",CONCATENATE(VLOOKUP(B202,Ciselniky!$A$38:$B$71,2,FALSE),"P",'Osobné výdavky (OV)'!A202))</f>
        <v/>
      </c>
      <c r="E202" s="41"/>
      <c r="F202" s="25" t="str">
        <f t="shared" si="18"/>
        <v/>
      </c>
      <c r="G202" s="99"/>
      <c r="H202" s="97"/>
      <c r="I202" s="25" t="str">
        <f t="shared" si="19"/>
        <v/>
      </c>
      <c r="J202" s="25" t="str">
        <f>IF(B202="","",I202*VLOOKUP(B202,'Priradenie pracov. balíkov'!B:F,5,FALSE))</f>
        <v/>
      </c>
      <c r="K202" s="25" t="str">
        <f>IF(B202="","",I202*VLOOKUP(B202,'Priradenie pracov. balíkov'!B:G,6,FALSE))</f>
        <v/>
      </c>
      <c r="L202" s="25" t="str">
        <f>IF(B202="","",K202*VLOOKUP(B202,'Priradenie pracov. balíkov'!B:F,5,FALSE))</f>
        <v/>
      </c>
      <c r="M202" s="1"/>
      <c r="N202" s="2" t="str">
        <f t="shared" si="15"/>
        <v/>
      </c>
      <c r="O202" s="1" t="str">
        <f t="shared" si="16"/>
        <v/>
      </c>
    </row>
    <row r="203" spans="1:15" x14ac:dyDescent="0.2">
      <c r="A203" s="26" t="str">
        <f t="shared" si="17"/>
        <v/>
      </c>
      <c r="B203" s="40"/>
      <c r="C203" s="28" t="str">
        <f>IF(B203="","",VLOOKUP(B203,'Priradenie pracov. balíkov'!B:E,3,FALSE))</f>
        <v/>
      </c>
      <c r="D203" s="29" t="str">
        <f>IF(B203="","",CONCATENATE(VLOOKUP(B203,Ciselniky!$A$38:$B$71,2,FALSE),"P",'Osobné výdavky (OV)'!A203))</f>
        <v/>
      </c>
      <c r="E203" s="41"/>
      <c r="F203" s="25" t="str">
        <f t="shared" si="18"/>
        <v/>
      </c>
      <c r="G203" s="99"/>
      <c r="H203" s="97"/>
      <c r="I203" s="25" t="str">
        <f t="shared" si="19"/>
        <v/>
      </c>
      <c r="J203" s="25" t="str">
        <f>IF(B203="","",I203*VLOOKUP(B203,'Priradenie pracov. balíkov'!B:F,5,FALSE))</f>
        <v/>
      </c>
      <c r="K203" s="25" t="str">
        <f>IF(B203="","",I203*VLOOKUP(B203,'Priradenie pracov. balíkov'!B:G,6,FALSE))</f>
        <v/>
      </c>
      <c r="L203" s="25" t="str">
        <f>IF(B203="","",K203*VLOOKUP(B203,'Priradenie pracov. balíkov'!B:F,5,FALSE))</f>
        <v/>
      </c>
      <c r="M203" s="1"/>
      <c r="N203" s="2" t="str">
        <f t="shared" si="15"/>
        <v/>
      </c>
      <c r="O203" s="1" t="str">
        <f t="shared" si="16"/>
        <v/>
      </c>
    </row>
    <row r="204" spans="1:15" x14ac:dyDescent="0.2">
      <c r="A204" s="26" t="str">
        <f t="shared" si="17"/>
        <v/>
      </c>
      <c r="B204" s="40"/>
      <c r="C204" s="28" t="str">
        <f>IF(B204="","",VLOOKUP(B204,'Priradenie pracov. balíkov'!B:E,3,FALSE))</f>
        <v/>
      </c>
      <c r="D204" s="29" t="str">
        <f>IF(B204="","",CONCATENATE(VLOOKUP(B204,Ciselniky!$A$38:$B$71,2,FALSE),"P",'Osobné výdavky (OV)'!A204))</f>
        <v/>
      </c>
      <c r="E204" s="41"/>
      <c r="F204" s="25" t="str">
        <f t="shared" si="18"/>
        <v/>
      </c>
      <c r="G204" s="99"/>
      <c r="H204" s="97"/>
      <c r="I204" s="25" t="str">
        <f t="shared" si="19"/>
        <v/>
      </c>
      <c r="J204" s="25" t="str">
        <f>IF(B204="","",I204*VLOOKUP(B204,'Priradenie pracov. balíkov'!B:F,5,FALSE))</f>
        <v/>
      </c>
      <c r="K204" s="25" t="str">
        <f>IF(B204="","",I204*VLOOKUP(B204,'Priradenie pracov. balíkov'!B:G,6,FALSE))</f>
        <v/>
      </c>
      <c r="L204" s="25" t="str">
        <f>IF(B204="","",K204*VLOOKUP(B204,'Priradenie pracov. balíkov'!B:F,5,FALSE))</f>
        <v/>
      </c>
      <c r="M204" s="1"/>
      <c r="N204" s="2" t="str">
        <f t="shared" si="15"/>
        <v/>
      </c>
      <c r="O204" s="1" t="str">
        <f t="shared" si="16"/>
        <v/>
      </c>
    </row>
    <row r="205" spans="1:15" x14ac:dyDescent="0.2">
      <c r="A205" s="26" t="str">
        <f t="shared" si="17"/>
        <v/>
      </c>
      <c r="B205" s="40"/>
      <c r="C205" s="28" t="str">
        <f>IF(B205="","",VLOOKUP(B205,'Priradenie pracov. balíkov'!B:E,3,FALSE))</f>
        <v/>
      </c>
      <c r="D205" s="29" t="str">
        <f>IF(B205="","",CONCATENATE(VLOOKUP(B205,Ciselniky!$A$38:$B$71,2,FALSE),"P",'Osobné výdavky (OV)'!A205))</f>
        <v/>
      </c>
      <c r="E205" s="41"/>
      <c r="F205" s="25" t="str">
        <f t="shared" si="18"/>
        <v/>
      </c>
      <c r="G205" s="99"/>
      <c r="H205" s="97"/>
      <c r="I205" s="25" t="str">
        <f t="shared" si="19"/>
        <v/>
      </c>
      <c r="J205" s="25" t="str">
        <f>IF(B205="","",I205*VLOOKUP(B205,'Priradenie pracov. balíkov'!B:F,5,FALSE))</f>
        <v/>
      </c>
      <c r="K205" s="25" t="str">
        <f>IF(B205="","",I205*VLOOKUP(B205,'Priradenie pracov. balíkov'!B:G,6,FALSE))</f>
        <v/>
      </c>
      <c r="L205" s="25" t="str">
        <f>IF(B205="","",K205*VLOOKUP(B205,'Priradenie pracov. balíkov'!B:F,5,FALSE))</f>
        <v/>
      </c>
      <c r="M205" s="1"/>
      <c r="N205" s="2" t="str">
        <f t="shared" si="15"/>
        <v/>
      </c>
      <c r="O205" s="1" t="str">
        <f t="shared" si="16"/>
        <v/>
      </c>
    </row>
    <row r="206" spans="1:15" x14ac:dyDescent="0.2">
      <c r="A206" s="26" t="str">
        <f t="shared" si="17"/>
        <v/>
      </c>
      <c r="B206" s="40"/>
      <c r="C206" s="28" t="str">
        <f>IF(B206="","",VLOOKUP(B206,'Priradenie pracov. balíkov'!B:E,3,FALSE))</f>
        <v/>
      </c>
      <c r="D206" s="29" t="str">
        <f>IF(B206="","",CONCATENATE(VLOOKUP(B206,Ciselniky!$A$38:$B$71,2,FALSE),"P",'Osobné výdavky (OV)'!A206))</f>
        <v/>
      </c>
      <c r="E206" s="41"/>
      <c r="F206" s="25" t="str">
        <f t="shared" si="18"/>
        <v/>
      </c>
      <c r="G206" s="99"/>
      <c r="H206" s="97"/>
      <c r="I206" s="25" t="str">
        <f t="shared" si="19"/>
        <v/>
      </c>
      <c r="J206" s="25" t="str">
        <f>IF(B206="","",I206*VLOOKUP(B206,'Priradenie pracov. balíkov'!B:F,5,FALSE))</f>
        <v/>
      </c>
      <c r="K206" s="25" t="str">
        <f>IF(B206="","",I206*VLOOKUP(B206,'Priradenie pracov. balíkov'!B:G,6,FALSE))</f>
        <v/>
      </c>
      <c r="L206" s="25" t="str">
        <f>IF(B206="","",K206*VLOOKUP(B206,'Priradenie pracov. balíkov'!B:F,5,FALSE))</f>
        <v/>
      </c>
      <c r="M206" s="1"/>
      <c r="N206" s="2" t="str">
        <f t="shared" si="15"/>
        <v/>
      </c>
      <c r="O206" s="1" t="str">
        <f t="shared" si="16"/>
        <v/>
      </c>
    </row>
    <row r="207" spans="1:15" x14ac:dyDescent="0.2">
      <c r="A207" s="26" t="str">
        <f t="shared" si="17"/>
        <v/>
      </c>
      <c r="B207" s="40"/>
      <c r="C207" s="28" t="str">
        <f>IF(B207="","",VLOOKUP(B207,'Priradenie pracov. balíkov'!B:E,3,FALSE))</f>
        <v/>
      </c>
      <c r="D207" s="29" t="str">
        <f>IF(B207="","",CONCATENATE(VLOOKUP(B207,Ciselniky!$A$38:$B$71,2,FALSE),"P",'Osobné výdavky (OV)'!A207))</f>
        <v/>
      </c>
      <c r="E207" s="41"/>
      <c r="F207" s="25" t="str">
        <f t="shared" si="18"/>
        <v/>
      </c>
      <c r="G207" s="99"/>
      <c r="H207" s="97"/>
      <c r="I207" s="25" t="str">
        <f t="shared" si="19"/>
        <v/>
      </c>
      <c r="J207" s="25" t="str">
        <f>IF(B207="","",I207*VLOOKUP(B207,'Priradenie pracov. balíkov'!B:F,5,FALSE))</f>
        <v/>
      </c>
      <c r="K207" s="25" t="str">
        <f>IF(B207="","",I207*VLOOKUP(B207,'Priradenie pracov. balíkov'!B:G,6,FALSE))</f>
        <v/>
      </c>
      <c r="L207" s="25" t="str">
        <f>IF(B207="","",K207*VLOOKUP(B207,'Priradenie pracov. balíkov'!B:F,5,FALSE))</f>
        <v/>
      </c>
      <c r="M207" s="1"/>
      <c r="N207" s="2" t="str">
        <f t="shared" si="15"/>
        <v/>
      </c>
      <c r="O207" s="1" t="str">
        <f t="shared" si="16"/>
        <v/>
      </c>
    </row>
    <row r="208" spans="1:15" x14ac:dyDescent="0.2">
      <c r="A208" s="26" t="str">
        <f t="shared" si="17"/>
        <v/>
      </c>
      <c r="B208" s="40"/>
      <c r="C208" s="28" t="str">
        <f>IF(B208="","",VLOOKUP(B208,'Priradenie pracov. balíkov'!B:E,3,FALSE))</f>
        <v/>
      </c>
      <c r="D208" s="29" t="str">
        <f>IF(B208="","",CONCATENATE(VLOOKUP(B208,Ciselniky!$A$38:$B$71,2,FALSE),"P",'Osobné výdavky (OV)'!A208))</f>
        <v/>
      </c>
      <c r="E208" s="41"/>
      <c r="F208" s="25" t="str">
        <f t="shared" si="18"/>
        <v/>
      </c>
      <c r="G208" s="99"/>
      <c r="H208" s="97"/>
      <c r="I208" s="25" t="str">
        <f t="shared" si="19"/>
        <v/>
      </c>
      <c r="J208" s="25" t="str">
        <f>IF(B208="","",I208*VLOOKUP(B208,'Priradenie pracov. balíkov'!B:F,5,FALSE))</f>
        <v/>
      </c>
      <c r="K208" s="25" t="str">
        <f>IF(B208="","",I208*VLOOKUP(B208,'Priradenie pracov. balíkov'!B:G,6,FALSE))</f>
        <v/>
      </c>
      <c r="L208" s="25" t="str">
        <f>IF(B208="","",K208*VLOOKUP(B208,'Priradenie pracov. balíkov'!B:F,5,FALSE))</f>
        <v/>
      </c>
      <c r="M208" s="1"/>
      <c r="N208" s="2" t="str">
        <f t="shared" si="15"/>
        <v/>
      </c>
      <c r="O208" s="1" t="str">
        <f t="shared" si="16"/>
        <v/>
      </c>
    </row>
    <row r="209" spans="1:15" x14ac:dyDescent="0.2">
      <c r="A209" s="26" t="str">
        <f t="shared" si="17"/>
        <v/>
      </c>
      <c r="B209" s="40"/>
      <c r="C209" s="28" t="str">
        <f>IF(B209="","",VLOOKUP(B209,'Priradenie pracov. balíkov'!B:E,3,FALSE))</f>
        <v/>
      </c>
      <c r="D209" s="29" t="str">
        <f>IF(B209="","",CONCATENATE(VLOOKUP(B209,Ciselniky!$A$38:$B$71,2,FALSE),"P",'Osobné výdavky (OV)'!A209))</f>
        <v/>
      </c>
      <c r="E209" s="41"/>
      <c r="F209" s="25" t="str">
        <f t="shared" si="18"/>
        <v/>
      </c>
      <c r="G209" s="99"/>
      <c r="H209" s="97"/>
      <c r="I209" s="25" t="str">
        <f t="shared" si="19"/>
        <v/>
      </c>
      <c r="J209" s="25" t="str">
        <f>IF(B209="","",I209*VLOOKUP(B209,'Priradenie pracov. balíkov'!B:F,5,FALSE))</f>
        <v/>
      </c>
      <c r="K209" s="25" t="str">
        <f>IF(B209="","",I209*VLOOKUP(B209,'Priradenie pracov. balíkov'!B:G,6,FALSE))</f>
        <v/>
      </c>
      <c r="L209" s="25" t="str">
        <f>IF(B209="","",K209*VLOOKUP(B209,'Priradenie pracov. balíkov'!B:F,5,FALSE))</f>
        <v/>
      </c>
      <c r="M209" s="1"/>
      <c r="N209" s="2" t="str">
        <f t="shared" si="15"/>
        <v/>
      </c>
      <c r="O209" s="1" t="str">
        <f t="shared" si="16"/>
        <v/>
      </c>
    </row>
    <row r="210" spans="1:15" x14ac:dyDescent="0.2">
      <c r="A210" s="26" t="str">
        <f t="shared" si="17"/>
        <v/>
      </c>
      <c r="B210" s="40"/>
      <c r="C210" s="28" t="str">
        <f>IF(B210="","",VLOOKUP(B210,'Priradenie pracov. balíkov'!B:E,3,FALSE))</f>
        <v/>
      </c>
      <c r="D210" s="29" t="str">
        <f>IF(B210="","",CONCATENATE(VLOOKUP(B210,Ciselniky!$A$38:$B$71,2,FALSE),"P",'Osobné výdavky (OV)'!A210))</f>
        <v/>
      </c>
      <c r="E210" s="41"/>
      <c r="F210" s="25" t="str">
        <f t="shared" si="18"/>
        <v/>
      </c>
      <c r="G210" s="99"/>
      <c r="H210" s="97"/>
      <c r="I210" s="25" t="str">
        <f t="shared" si="19"/>
        <v/>
      </c>
      <c r="J210" s="25" t="str">
        <f>IF(B210="","",I210*VLOOKUP(B210,'Priradenie pracov. balíkov'!B:F,5,FALSE))</f>
        <v/>
      </c>
      <c r="K210" s="25" t="str">
        <f>IF(B210="","",I210*VLOOKUP(B210,'Priradenie pracov. balíkov'!B:G,6,FALSE))</f>
        <v/>
      </c>
      <c r="L210" s="25" t="str">
        <f>IF(B210="","",K210*VLOOKUP(B210,'Priradenie pracov. balíkov'!B:F,5,FALSE))</f>
        <v/>
      </c>
      <c r="M210" s="1"/>
      <c r="N210" s="2" t="str">
        <f t="shared" si="15"/>
        <v/>
      </c>
      <c r="O210" s="1" t="str">
        <f t="shared" si="16"/>
        <v/>
      </c>
    </row>
    <row r="211" spans="1:15" x14ac:dyDescent="0.2">
      <c r="A211" s="26" t="str">
        <f t="shared" si="17"/>
        <v/>
      </c>
      <c r="B211" s="40"/>
      <c r="C211" s="28" t="str">
        <f>IF(B211="","",VLOOKUP(B211,'Priradenie pracov. balíkov'!B:E,3,FALSE))</f>
        <v/>
      </c>
      <c r="D211" s="29" t="str">
        <f>IF(B211="","",CONCATENATE(VLOOKUP(B211,Ciselniky!$A$38:$B$71,2,FALSE),"P",'Osobné výdavky (OV)'!A211))</f>
        <v/>
      </c>
      <c r="E211" s="41"/>
      <c r="F211" s="25" t="str">
        <f t="shared" si="18"/>
        <v/>
      </c>
      <c r="G211" s="99"/>
      <c r="H211" s="97"/>
      <c r="I211" s="25" t="str">
        <f t="shared" si="19"/>
        <v/>
      </c>
      <c r="J211" s="25" t="str">
        <f>IF(B211="","",I211*VLOOKUP(B211,'Priradenie pracov. balíkov'!B:F,5,FALSE))</f>
        <v/>
      </c>
      <c r="K211" s="25" t="str">
        <f>IF(B211="","",I211*VLOOKUP(B211,'Priradenie pracov. balíkov'!B:G,6,FALSE))</f>
        <v/>
      </c>
      <c r="L211" s="25" t="str">
        <f>IF(B211="","",K211*VLOOKUP(B211,'Priradenie pracov. balíkov'!B:F,5,FALSE))</f>
        <v/>
      </c>
      <c r="M211" s="1"/>
      <c r="N211" s="2" t="str">
        <f t="shared" si="15"/>
        <v/>
      </c>
      <c r="O211" s="1" t="str">
        <f t="shared" si="16"/>
        <v/>
      </c>
    </row>
    <row r="212" spans="1:15" x14ac:dyDescent="0.2">
      <c r="A212" s="26" t="str">
        <f t="shared" si="17"/>
        <v/>
      </c>
      <c r="B212" s="40"/>
      <c r="C212" s="28" t="str">
        <f>IF(B212="","",VLOOKUP(B212,'Priradenie pracov. balíkov'!B:E,3,FALSE))</f>
        <v/>
      </c>
      <c r="D212" s="29" t="str">
        <f>IF(B212="","",CONCATENATE(VLOOKUP(B212,Ciselniky!$A$38:$B$71,2,FALSE),"P",'Osobné výdavky (OV)'!A212))</f>
        <v/>
      </c>
      <c r="E212" s="41"/>
      <c r="F212" s="25" t="str">
        <f t="shared" si="18"/>
        <v/>
      </c>
      <c r="G212" s="99"/>
      <c r="H212" s="97"/>
      <c r="I212" s="25" t="str">
        <f t="shared" si="19"/>
        <v/>
      </c>
      <c r="J212" s="25" t="str">
        <f>IF(B212="","",I212*VLOOKUP(B212,'Priradenie pracov. balíkov'!B:F,5,FALSE))</f>
        <v/>
      </c>
      <c r="K212" s="25" t="str">
        <f>IF(B212="","",I212*VLOOKUP(B212,'Priradenie pracov. balíkov'!B:G,6,FALSE))</f>
        <v/>
      </c>
      <c r="L212" s="25" t="str">
        <f>IF(B212="","",K212*VLOOKUP(B212,'Priradenie pracov. balíkov'!B:F,5,FALSE))</f>
        <v/>
      </c>
      <c r="M212" s="1"/>
      <c r="N212" s="2" t="str">
        <f t="shared" si="15"/>
        <v/>
      </c>
      <c r="O212" s="1" t="str">
        <f t="shared" si="16"/>
        <v/>
      </c>
    </row>
    <row r="213" spans="1:15" x14ac:dyDescent="0.2">
      <c r="A213" s="26" t="str">
        <f t="shared" si="17"/>
        <v/>
      </c>
      <c r="B213" s="40"/>
      <c r="C213" s="28" t="str">
        <f>IF(B213="","",VLOOKUP(B213,'Priradenie pracov. balíkov'!B:E,3,FALSE))</f>
        <v/>
      </c>
      <c r="D213" s="29" t="str">
        <f>IF(B213="","",CONCATENATE(VLOOKUP(B213,Ciselniky!$A$38:$B$71,2,FALSE),"P",'Osobné výdavky (OV)'!A213))</f>
        <v/>
      </c>
      <c r="E213" s="41"/>
      <c r="F213" s="25" t="str">
        <f t="shared" si="18"/>
        <v/>
      </c>
      <c r="G213" s="99"/>
      <c r="H213" s="97"/>
      <c r="I213" s="25" t="str">
        <f t="shared" si="19"/>
        <v/>
      </c>
      <c r="J213" s="25" t="str">
        <f>IF(B213="","",I213*VLOOKUP(B213,'Priradenie pracov. balíkov'!B:F,5,FALSE))</f>
        <v/>
      </c>
      <c r="K213" s="25" t="str">
        <f>IF(B213="","",I213*VLOOKUP(B213,'Priradenie pracov. balíkov'!B:G,6,FALSE))</f>
        <v/>
      </c>
      <c r="L213" s="25" t="str">
        <f>IF(B213="","",K213*VLOOKUP(B213,'Priradenie pracov. balíkov'!B:F,5,FALSE))</f>
        <v/>
      </c>
      <c r="M213" s="1"/>
      <c r="N213" s="2" t="str">
        <f t="shared" si="15"/>
        <v/>
      </c>
      <c r="O213" s="1" t="str">
        <f t="shared" si="16"/>
        <v/>
      </c>
    </row>
    <row r="214" spans="1:15" x14ac:dyDescent="0.2">
      <c r="A214" s="26" t="str">
        <f t="shared" si="17"/>
        <v/>
      </c>
      <c r="B214" s="40"/>
      <c r="C214" s="28" t="str">
        <f>IF(B214="","",VLOOKUP(B214,'Priradenie pracov. balíkov'!B:E,3,FALSE))</f>
        <v/>
      </c>
      <c r="D214" s="29" t="str">
        <f>IF(B214="","",CONCATENATE(VLOOKUP(B214,Ciselniky!$A$38:$B$71,2,FALSE),"P",'Osobné výdavky (OV)'!A214))</f>
        <v/>
      </c>
      <c r="E214" s="41"/>
      <c r="F214" s="25" t="str">
        <f t="shared" si="18"/>
        <v/>
      </c>
      <c r="G214" s="99"/>
      <c r="H214" s="97"/>
      <c r="I214" s="25" t="str">
        <f t="shared" si="19"/>
        <v/>
      </c>
      <c r="J214" s="25" t="str">
        <f>IF(B214="","",I214*VLOOKUP(B214,'Priradenie pracov. balíkov'!B:F,5,FALSE))</f>
        <v/>
      </c>
      <c r="K214" s="25" t="str">
        <f>IF(B214="","",I214*VLOOKUP(B214,'Priradenie pracov. balíkov'!B:G,6,FALSE))</f>
        <v/>
      </c>
      <c r="L214" s="25" t="str">
        <f>IF(B214="","",K214*VLOOKUP(B214,'Priradenie pracov. balíkov'!B:F,5,FALSE))</f>
        <v/>
      </c>
      <c r="M214" s="1"/>
      <c r="N214" s="2" t="str">
        <f t="shared" si="15"/>
        <v/>
      </c>
      <c r="O214" s="1" t="str">
        <f t="shared" si="16"/>
        <v/>
      </c>
    </row>
    <row r="215" spans="1:15" x14ac:dyDescent="0.2">
      <c r="A215" s="26" t="str">
        <f t="shared" si="17"/>
        <v/>
      </c>
      <c r="B215" s="40"/>
      <c r="C215" s="28" t="str">
        <f>IF(B215="","",VLOOKUP(B215,'Priradenie pracov. balíkov'!B:E,3,FALSE))</f>
        <v/>
      </c>
      <c r="D215" s="29" t="str">
        <f>IF(B215="","",CONCATENATE(VLOOKUP(B215,Ciselniky!$A$38:$B$71,2,FALSE),"P",'Osobné výdavky (OV)'!A215))</f>
        <v/>
      </c>
      <c r="E215" s="41"/>
      <c r="F215" s="25" t="str">
        <f t="shared" si="18"/>
        <v/>
      </c>
      <c r="G215" s="99"/>
      <c r="H215" s="97"/>
      <c r="I215" s="25" t="str">
        <f t="shared" si="19"/>
        <v/>
      </c>
      <c r="J215" s="25" t="str">
        <f>IF(B215="","",I215*VLOOKUP(B215,'Priradenie pracov. balíkov'!B:F,5,FALSE))</f>
        <v/>
      </c>
      <c r="K215" s="25" t="str">
        <f>IF(B215="","",I215*VLOOKUP(B215,'Priradenie pracov. balíkov'!B:G,6,FALSE))</f>
        <v/>
      </c>
      <c r="L215" s="25" t="str">
        <f>IF(B215="","",K215*VLOOKUP(B215,'Priradenie pracov. balíkov'!B:F,5,FALSE))</f>
        <v/>
      </c>
      <c r="M215" s="1"/>
      <c r="N215" s="2" t="str">
        <f t="shared" si="15"/>
        <v/>
      </c>
      <c r="O215" s="1" t="str">
        <f t="shared" si="16"/>
        <v/>
      </c>
    </row>
    <row r="216" spans="1:15" x14ac:dyDescent="0.2">
      <c r="A216" s="26" t="str">
        <f t="shared" si="17"/>
        <v/>
      </c>
      <c r="B216" s="40"/>
      <c r="C216" s="28" t="str">
        <f>IF(B216="","",VLOOKUP(B216,'Priradenie pracov. balíkov'!B:E,3,FALSE))</f>
        <v/>
      </c>
      <c r="D216" s="29" t="str">
        <f>IF(B216="","",CONCATENATE(VLOOKUP(B216,Ciselniky!$A$38:$B$71,2,FALSE),"P",'Osobné výdavky (OV)'!A216))</f>
        <v/>
      </c>
      <c r="E216" s="41"/>
      <c r="F216" s="25" t="str">
        <f t="shared" si="18"/>
        <v/>
      </c>
      <c r="G216" s="99"/>
      <c r="H216" s="97"/>
      <c r="I216" s="25" t="str">
        <f t="shared" si="19"/>
        <v/>
      </c>
      <c r="J216" s="25" t="str">
        <f>IF(B216="","",I216*VLOOKUP(B216,'Priradenie pracov. balíkov'!B:F,5,FALSE))</f>
        <v/>
      </c>
      <c r="K216" s="25" t="str">
        <f>IF(B216="","",I216*VLOOKUP(B216,'Priradenie pracov. balíkov'!B:G,6,FALSE))</f>
        <v/>
      </c>
      <c r="L216" s="25" t="str">
        <f>IF(B216="","",K216*VLOOKUP(B216,'Priradenie pracov. balíkov'!B:F,5,FALSE))</f>
        <v/>
      </c>
      <c r="M216" s="1"/>
      <c r="N216" s="2" t="str">
        <f t="shared" si="15"/>
        <v/>
      </c>
      <c r="O216" s="1" t="str">
        <f t="shared" si="16"/>
        <v/>
      </c>
    </row>
    <row r="217" spans="1:15" x14ac:dyDescent="0.2">
      <c r="A217" s="26" t="str">
        <f t="shared" si="17"/>
        <v/>
      </c>
      <c r="B217" s="40"/>
      <c r="C217" s="28" t="str">
        <f>IF(B217="","",VLOOKUP(B217,'Priradenie pracov. balíkov'!B:E,3,FALSE))</f>
        <v/>
      </c>
      <c r="D217" s="29" t="str">
        <f>IF(B217="","",CONCATENATE(VLOOKUP(B217,Ciselniky!$A$38:$B$71,2,FALSE),"P",'Osobné výdavky (OV)'!A217))</f>
        <v/>
      </c>
      <c r="E217" s="41"/>
      <c r="F217" s="25" t="str">
        <f t="shared" si="18"/>
        <v/>
      </c>
      <c r="G217" s="99"/>
      <c r="H217" s="97"/>
      <c r="I217" s="25" t="str">
        <f t="shared" si="19"/>
        <v/>
      </c>
      <c r="J217" s="25" t="str">
        <f>IF(B217="","",I217*VLOOKUP(B217,'Priradenie pracov. balíkov'!B:F,5,FALSE))</f>
        <v/>
      </c>
      <c r="K217" s="25" t="str">
        <f>IF(B217="","",I217*VLOOKUP(B217,'Priradenie pracov. balíkov'!B:G,6,FALSE))</f>
        <v/>
      </c>
      <c r="L217" s="25" t="str">
        <f>IF(B217="","",K217*VLOOKUP(B217,'Priradenie pracov. balíkov'!B:F,5,FALSE))</f>
        <v/>
      </c>
      <c r="M217" s="1"/>
      <c r="N217" s="2" t="str">
        <f t="shared" si="15"/>
        <v/>
      </c>
      <c r="O217" s="1" t="str">
        <f t="shared" si="16"/>
        <v/>
      </c>
    </row>
    <row r="218" spans="1:15" x14ac:dyDescent="0.2">
      <c r="A218" s="26" t="str">
        <f t="shared" si="17"/>
        <v/>
      </c>
      <c r="B218" s="40"/>
      <c r="C218" s="28" t="str">
        <f>IF(B218="","",VLOOKUP(B218,'Priradenie pracov. balíkov'!B:E,3,FALSE))</f>
        <v/>
      </c>
      <c r="D218" s="29" t="str">
        <f>IF(B218="","",CONCATENATE(VLOOKUP(B218,Ciselniky!$A$38:$B$71,2,FALSE),"P",'Osobné výdavky (OV)'!A218))</f>
        <v/>
      </c>
      <c r="E218" s="41"/>
      <c r="F218" s="25" t="str">
        <f t="shared" si="18"/>
        <v/>
      </c>
      <c r="G218" s="99"/>
      <c r="H218" s="97"/>
      <c r="I218" s="25" t="str">
        <f t="shared" si="19"/>
        <v/>
      </c>
      <c r="J218" s="25" t="str">
        <f>IF(B218="","",I218*VLOOKUP(B218,'Priradenie pracov. balíkov'!B:F,5,FALSE))</f>
        <v/>
      </c>
      <c r="K218" s="25" t="str">
        <f>IF(B218="","",I218*VLOOKUP(B218,'Priradenie pracov. balíkov'!B:G,6,FALSE))</f>
        <v/>
      </c>
      <c r="L218" s="25" t="str">
        <f>IF(B218="","",K218*VLOOKUP(B218,'Priradenie pracov. balíkov'!B:F,5,FALSE))</f>
        <v/>
      </c>
      <c r="M218" s="1"/>
      <c r="N218" s="2" t="str">
        <f t="shared" si="15"/>
        <v/>
      </c>
      <c r="O218" s="1" t="str">
        <f t="shared" si="16"/>
        <v/>
      </c>
    </row>
    <row r="219" spans="1:15" x14ac:dyDescent="0.2">
      <c r="A219" s="26" t="str">
        <f t="shared" si="17"/>
        <v/>
      </c>
      <c r="B219" s="40"/>
      <c r="C219" s="28" t="str">
        <f>IF(B219="","",VLOOKUP(B219,'Priradenie pracov. balíkov'!B:E,3,FALSE))</f>
        <v/>
      </c>
      <c r="D219" s="29" t="str">
        <f>IF(B219="","",CONCATENATE(VLOOKUP(B219,Ciselniky!$A$38:$B$71,2,FALSE),"P",'Osobné výdavky (OV)'!A219))</f>
        <v/>
      </c>
      <c r="E219" s="41"/>
      <c r="F219" s="25" t="str">
        <f t="shared" si="18"/>
        <v/>
      </c>
      <c r="G219" s="99"/>
      <c r="H219" s="97"/>
      <c r="I219" s="25" t="str">
        <f t="shared" si="19"/>
        <v/>
      </c>
      <c r="J219" s="25" t="str">
        <f>IF(B219="","",I219*VLOOKUP(B219,'Priradenie pracov. balíkov'!B:F,5,FALSE))</f>
        <v/>
      </c>
      <c r="K219" s="25" t="str">
        <f>IF(B219="","",I219*VLOOKUP(B219,'Priradenie pracov. balíkov'!B:G,6,FALSE))</f>
        <v/>
      </c>
      <c r="L219" s="25" t="str">
        <f>IF(B219="","",K219*VLOOKUP(B219,'Priradenie pracov. balíkov'!B:F,5,FALSE))</f>
        <v/>
      </c>
      <c r="M219" s="1"/>
      <c r="N219" s="2" t="str">
        <f t="shared" si="15"/>
        <v/>
      </c>
      <c r="O219" s="1" t="str">
        <f t="shared" si="16"/>
        <v/>
      </c>
    </row>
    <row r="220" spans="1:15" x14ac:dyDescent="0.2">
      <c r="A220" s="26" t="str">
        <f t="shared" si="17"/>
        <v/>
      </c>
      <c r="B220" s="40"/>
      <c r="C220" s="28" t="str">
        <f>IF(B220="","",VLOOKUP(B220,'Priradenie pracov. balíkov'!B:E,3,FALSE))</f>
        <v/>
      </c>
      <c r="D220" s="29" t="str">
        <f>IF(B220="","",CONCATENATE(VLOOKUP(B220,Ciselniky!$A$38:$B$71,2,FALSE),"P",'Osobné výdavky (OV)'!A220))</f>
        <v/>
      </c>
      <c r="E220" s="41"/>
      <c r="F220" s="25" t="str">
        <f t="shared" si="18"/>
        <v/>
      </c>
      <c r="G220" s="99"/>
      <c r="H220" s="97"/>
      <c r="I220" s="25" t="str">
        <f t="shared" si="19"/>
        <v/>
      </c>
      <c r="J220" s="25" t="str">
        <f>IF(B220="","",I220*VLOOKUP(B220,'Priradenie pracov. balíkov'!B:F,5,FALSE))</f>
        <v/>
      </c>
      <c r="K220" s="25" t="str">
        <f>IF(B220="","",I220*VLOOKUP(B220,'Priradenie pracov. balíkov'!B:G,6,FALSE))</f>
        <v/>
      </c>
      <c r="L220" s="25" t="str">
        <f>IF(B220="","",K220*VLOOKUP(B220,'Priradenie pracov. balíkov'!B:F,5,FALSE))</f>
        <v/>
      </c>
      <c r="M220" s="1"/>
      <c r="N220" s="2" t="str">
        <f t="shared" si="15"/>
        <v/>
      </c>
      <c r="O220" s="1" t="str">
        <f t="shared" si="16"/>
        <v/>
      </c>
    </row>
    <row r="221" spans="1:15" x14ac:dyDescent="0.2">
      <c r="A221" s="26" t="str">
        <f t="shared" si="17"/>
        <v/>
      </c>
      <c r="B221" s="40"/>
      <c r="C221" s="28" t="str">
        <f>IF(B221="","",VLOOKUP(B221,'Priradenie pracov. balíkov'!B:E,3,FALSE))</f>
        <v/>
      </c>
      <c r="D221" s="29" t="str">
        <f>IF(B221="","",CONCATENATE(VLOOKUP(B221,Ciselniky!$A$38:$B$71,2,FALSE),"P",'Osobné výdavky (OV)'!A221))</f>
        <v/>
      </c>
      <c r="E221" s="41"/>
      <c r="F221" s="25" t="str">
        <f t="shared" si="18"/>
        <v/>
      </c>
      <c r="G221" s="99"/>
      <c r="H221" s="97"/>
      <c r="I221" s="25" t="str">
        <f t="shared" si="19"/>
        <v/>
      </c>
      <c r="J221" s="25" t="str">
        <f>IF(B221="","",I221*VLOOKUP(B221,'Priradenie pracov. balíkov'!B:F,5,FALSE))</f>
        <v/>
      </c>
      <c r="K221" s="25" t="str">
        <f>IF(B221="","",I221*VLOOKUP(B221,'Priradenie pracov. balíkov'!B:G,6,FALSE))</f>
        <v/>
      </c>
      <c r="L221" s="25" t="str">
        <f>IF(B221="","",K221*VLOOKUP(B221,'Priradenie pracov. balíkov'!B:F,5,FALSE))</f>
        <v/>
      </c>
      <c r="M221" s="1"/>
      <c r="N221" s="2" t="str">
        <f t="shared" si="15"/>
        <v/>
      </c>
      <c r="O221" s="1" t="str">
        <f t="shared" si="16"/>
        <v/>
      </c>
    </row>
    <row r="222" spans="1:15" x14ac:dyDescent="0.2">
      <c r="A222" s="26" t="str">
        <f t="shared" si="17"/>
        <v/>
      </c>
      <c r="B222" s="40"/>
      <c r="C222" s="28" t="str">
        <f>IF(B222="","",VLOOKUP(B222,'Priradenie pracov. balíkov'!B:E,3,FALSE))</f>
        <v/>
      </c>
      <c r="D222" s="29" t="str">
        <f>IF(B222="","",CONCATENATE(VLOOKUP(B222,Ciselniky!$A$38:$B$71,2,FALSE),"P",'Osobné výdavky (OV)'!A222))</f>
        <v/>
      </c>
      <c r="E222" s="41"/>
      <c r="F222" s="25" t="str">
        <f t="shared" si="18"/>
        <v/>
      </c>
      <c r="G222" s="99"/>
      <c r="H222" s="97"/>
      <c r="I222" s="25" t="str">
        <f t="shared" si="19"/>
        <v/>
      </c>
      <c r="J222" s="25" t="str">
        <f>IF(B222="","",I222*VLOOKUP(B222,'Priradenie pracov. balíkov'!B:F,5,FALSE))</f>
        <v/>
      </c>
      <c r="K222" s="25" t="str">
        <f>IF(B222="","",I222*VLOOKUP(B222,'Priradenie pracov. balíkov'!B:G,6,FALSE))</f>
        <v/>
      </c>
      <c r="L222" s="25" t="str">
        <f>IF(B222="","",K222*VLOOKUP(B222,'Priradenie pracov. balíkov'!B:F,5,FALSE))</f>
        <v/>
      </c>
      <c r="M222" s="1"/>
      <c r="N222" s="2" t="str">
        <f t="shared" si="15"/>
        <v/>
      </c>
      <c r="O222" s="1" t="str">
        <f t="shared" si="16"/>
        <v/>
      </c>
    </row>
    <row r="223" spans="1:15" x14ac:dyDescent="0.2">
      <c r="A223" s="26" t="str">
        <f t="shared" si="17"/>
        <v/>
      </c>
      <c r="B223" s="40"/>
      <c r="C223" s="28" t="str">
        <f>IF(B223="","",VLOOKUP(B223,'Priradenie pracov. balíkov'!B:E,3,FALSE))</f>
        <v/>
      </c>
      <c r="D223" s="29" t="str">
        <f>IF(B223="","",CONCATENATE(VLOOKUP(B223,Ciselniky!$A$38:$B$71,2,FALSE),"P",'Osobné výdavky (OV)'!A223))</f>
        <v/>
      </c>
      <c r="E223" s="41"/>
      <c r="F223" s="25" t="str">
        <f t="shared" si="18"/>
        <v/>
      </c>
      <c r="G223" s="99"/>
      <c r="H223" s="97"/>
      <c r="I223" s="25" t="str">
        <f t="shared" si="19"/>
        <v/>
      </c>
      <c r="J223" s="25" t="str">
        <f>IF(B223="","",I223*VLOOKUP(B223,'Priradenie pracov. balíkov'!B:F,5,FALSE))</f>
        <v/>
      </c>
      <c r="K223" s="25" t="str">
        <f>IF(B223="","",I223*VLOOKUP(B223,'Priradenie pracov. balíkov'!B:G,6,FALSE))</f>
        <v/>
      </c>
      <c r="L223" s="25" t="str">
        <f>IF(B223="","",K223*VLOOKUP(B223,'Priradenie pracov. balíkov'!B:F,5,FALSE))</f>
        <v/>
      </c>
      <c r="M223" s="1"/>
      <c r="N223" s="2" t="str">
        <f t="shared" si="15"/>
        <v/>
      </c>
      <c r="O223" s="1" t="str">
        <f t="shared" si="16"/>
        <v/>
      </c>
    </row>
    <row r="224" spans="1:15" x14ac:dyDescent="0.2">
      <c r="A224" s="26" t="str">
        <f t="shared" si="17"/>
        <v/>
      </c>
      <c r="B224" s="40"/>
      <c r="C224" s="28" t="str">
        <f>IF(B224="","",VLOOKUP(B224,'Priradenie pracov. balíkov'!B:E,3,FALSE))</f>
        <v/>
      </c>
      <c r="D224" s="29" t="str">
        <f>IF(B224="","",CONCATENATE(VLOOKUP(B224,Ciselniky!$A$38:$B$71,2,FALSE),"P",'Osobné výdavky (OV)'!A224))</f>
        <v/>
      </c>
      <c r="E224" s="41"/>
      <c r="F224" s="25" t="str">
        <f t="shared" si="18"/>
        <v/>
      </c>
      <c r="G224" s="99"/>
      <c r="H224" s="97"/>
      <c r="I224" s="25" t="str">
        <f t="shared" si="19"/>
        <v/>
      </c>
      <c r="J224" s="25" t="str">
        <f>IF(B224="","",I224*VLOOKUP(B224,'Priradenie pracov. balíkov'!B:F,5,FALSE))</f>
        <v/>
      </c>
      <c r="K224" s="25" t="str">
        <f>IF(B224="","",I224*VLOOKUP(B224,'Priradenie pracov. balíkov'!B:G,6,FALSE))</f>
        <v/>
      </c>
      <c r="L224" s="25" t="str">
        <f>IF(B224="","",K224*VLOOKUP(B224,'Priradenie pracov. balíkov'!B:F,5,FALSE))</f>
        <v/>
      </c>
      <c r="M224" s="1"/>
      <c r="N224" s="2" t="str">
        <f t="shared" si="15"/>
        <v/>
      </c>
      <c r="O224" s="1" t="str">
        <f t="shared" si="16"/>
        <v/>
      </c>
    </row>
    <row r="225" spans="1:15" x14ac:dyDescent="0.2">
      <c r="A225" s="26" t="str">
        <f t="shared" si="17"/>
        <v/>
      </c>
      <c r="B225" s="40"/>
      <c r="C225" s="28" t="str">
        <f>IF(B225="","",VLOOKUP(B225,'Priradenie pracov. balíkov'!B:E,3,FALSE))</f>
        <v/>
      </c>
      <c r="D225" s="29" t="str">
        <f>IF(B225="","",CONCATENATE(VLOOKUP(B225,Ciselniky!$A$38:$B$71,2,FALSE),"P",'Osobné výdavky (OV)'!A225))</f>
        <v/>
      </c>
      <c r="E225" s="41"/>
      <c r="F225" s="25" t="str">
        <f t="shared" si="18"/>
        <v/>
      </c>
      <c r="G225" s="99"/>
      <c r="H225" s="97"/>
      <c r="I225" s="25" t="str">
        <f t="shared" si="19"/>
        <v/>
      </c>
      <c r="J225" s="25" t="str">
        <f>IF(B225="","",I225*VLOOKUP(B225,'Priradenie pracov. balíkov'!B:F,5,FALSE))</f>
        <v/>
      </c>
      <c r="K225" s="25" t="str">
        <f>IF(B225="","",I225*VLOOKUP(B225,'Priradenie pracov. balíkov'!B:G,6,FALSE))</f>
        <v/>
      </c>
      <c r="L225" s="25" t="str">
        <f>IF(B225="","",K225*VLOOKUP(B225,'Priradenie pracov. balíkov'!B:F,5,FALSE))</f>
        <v/>
      </c>
      <c r="M225" s="1"/>
      <c r="N225" s="2" t="str">
        <f t="shared" si="15"/>
        <v/>
      </c>
      <c r="O225" s="1" t="str">
        <f t="shared" si="16"/>
        <v/>
      </c>
    </row>
    <row r="226" spans="1:15" x14ac:dyDescent="0.2">
      <c r="A226" s="26" t="str">
        <f t="shared" si="17"/>
        <v/>
      </c>
      <c r="B226" s="40"/>
      <c r="C226" s="28" t="str">
        <f>IF(B226="","",VLOOKUP(B226,'Priradenie pracov. balíkov'!B:E,3,FALSE))</f>
        <v/>
      </c>
      <c r="D226" s="29" t="str">
        <f>IF(B226="","",CONCATENATE(VLOOKUP(B226,Ciselniky!$A$38:$B$71,2,FALSE),"P",'Osobné výdavky (OV)'!A226))</f>
        <v/>
      </c>
      <c r="E226" s="41"/>
      <c r="F226" s="25" t="str">
        <f t="shared" si="18"/>
        <v/>
      </c>
      <c r="G226" s="99"/>
      <c r="H226" s="97"/>
      <c r="I226" s="25" t="str">
        <f t="shared" si="19"/>
        <v/>
      </c>
      <c r="J226" s="25" t="str">
        <f>IF(B226="","",I226*VLOOKUP(B226,'Priradenie pracov. balíkov'!B:F,5,FALSE))</f>
        <v/>
      </c>
      <c r="K226" s="25" t="str">
        <f>IF(B226="","",I226*VLOOKUP(B226,'Priradenie pracov. balíkov'!B:G,6,FALSE))</f>
        <v/>
      </c>
      <c r="L226" s="25" t="str">
        <f>IF(B226="","",K226*VLOOKUP(B226,'Priradenie pracov. balíkov'!B:F,5,FALSE))</f>
        <v/>
      </c>
      <c r="M226" s="1"/>
      <c r="N226" s="2" t="str">
        <f t="shared" si="15"/>
        <v/>
      </c>
      <c r="O226" s="1" t="str">
        <f t="shared" si="16"/>
        <v/>
      </c>
    </row>
    <row r="227" spans="1:15" x14ac:dyDescent="0.2">
      <c r="A227" s="26" t="str">
        <f t="shared" si="17"/>
        <v/>
      </c>
      <c r="B227" s="40"/>
      <c r="C227" s="28" t="str">
        <f>IF(B227="","",VLOOKUP(B227,'Priradenie pracov. balíkov'!B:E,3,FALSE))</f>
        <v/>
      </c>
      <c r="D227" s="29" t="str">
        <f>IF(B227="","",CONCATENATE(VLOOKUP(B227,Ciselniky!$A$38:$B$71,2,FALSE),"P",'Osobné výdavky (OV)'!A227))</f>
        <v/>
      </c>
      <c r="E227" s="41"/>
      <c r="F227" s="25" t="str">
        <f t="shared" si="18"/>
        <v/>
      </c>
      <c r="G227" s="99"/>
      <c r="H227" s="97"/>
      <c r="I227" s="25" t="str">
        <f t="shared" si="19"/>
        <v/>
      </c>
      <c r="J227" s="25" t="str">
        <f>IF(B227="","",I227*VLOOKUP(B227,'Priradenie pracov. balíkov'!B:F,5,FALSE))</f>
        <v/>
      </c>
      <c r="K227" s="25" t="str">
        <f>IF(B227="","",I227*VLOOKUP(B227,'Priradenie pracov. balíkov'!B:G,6,FALSE))</f>
        <v/>
      </c>
      <c r="L227" s="25" t="str">
        <f>IF(B227="","",K227*VLOOKUP(B227,'Priradenie pracov. balíkov'!B:F,5,FALSE))</f>
        <v/>
      </c>
      <c r="M227" s="1"/>
      <c r="N227" s="2" t="str">
        <f t="shared" si="15"/>
        <v/>
      </c>
      <c r="O227" s="1" t="str">
        <f t="shared" si="16"/>
        <v/>
      </c>
    </row>
    <row r="228" spans="1:15" x14ac:dyDescent="0.2">
      <c r="A228" s="26" t="str">
        <f t="shared" si="17"/>
        <v/>
      </c>
      <c r="B228" s="40"/>
      <c r="C228" s="28" t="str">
        <f>IF(B228="","",VLOOKUP(B228,'Priradenie pracov. balíkov'!B:E,3,FALSE))</f>
        <v/>
      </c>
      <c r="D228" s="29" t="str">
        <f>IF(B228="","",CONCATENATE(VLOOKUP(B228,Ciselniky!$A$38:$B$71,2,FALSE),"P",'Osobné výdavky (OV)'!A228))</f>
        <v/>
      </c>
      <c r="E228" s="41"/>
      <c r="F228" s="25" t="str">
        <f t="shared" si="18"/>
        <v/>
      </c>
      <c r="G228" s="99"/>
      <c r="H228" s="97"/>
      <c r="I228" s="25" t="str">
        <f t="shared" si="19"/>
        <v/>
      </c>
      <c r="J228" s="25" t="str">
        <f>IF(B228="","",I228*VLOOKUP(B228,'Priradenie pracov. balíkov'!B:F,5,FALSE))</f>
        <v/>
      </c>
      <c r="K228" s="25" t="str">
        <f>IF(B228="","",I228*VLOOKUP(B228,'Priradenie pracov. balíkov'!B:G,6,FALSE))</f>
        <v/>
      </c>
      <c r="L228" s="25" t="str">
        <f>IF(B228="","",K228*VLOOKUP(B228,'Priradenie pracov. balíkov'!B:F,5,FALSE))</f>
        <v/>
      </c>
      <c r="M228" s="1"/>
      <c r="N228" s="2" t="str">
        <f t="shared" si="15"/>
        <v/>
      </c>
      <c r="O228" s="1" t="str">
        <f t="shared" si="16"/>
        <v/>
      </c>
    </row>
    <row r="229" spans="1:15" x14ac:dyDescent="0.2">
      <c r="A229" s="26" t="str">
        <f t="shared" si="17"/>
        <v/>
      </c>
      <c r="B229" s="40"/>
      <c r="C229" s="28" t="str">
        <f>IF(B229="","",VLOOKUP(B229,'Priradenie pracov. balíkov'!B:E,3,FALSE))</f>
        <v/>
      </c>
      <c r="D229" s="29" t="str">
        <f>IF(B229="","",CONCATENATE(VLOOKUP(B229,Ciselniky!$A$38:$B$71,2,FALSE),"P",'Osobné výdavky (OV)'!A229))</f>
        <v/>
      </c>
      <c r="E229" s="41"/>
      <c r="F229" s="25" t="str">
        <f t="shared" si="18"/>
        <v/>
      </c>
      <c r="G229" s="99"/>
      <c r="H229" s="97"/>
      <c r="I229" s="25" t="str">
        <f t="shared" si="19"/>
        <v/>
      </c>
      <c r="J229" s="25" t="str">
        <f>IF(B229="","",I229*VLOOKUP(B229,'Priradenie pracov. balíkov'!B:F,5,FALSE))</f>
        <v/>
      </c>
      <c r="K229" s="25" t="str">
        <f>IF(B229="","",I229*VLOOKUP(B229,'Priradenie pracov. balíkov'!B:G,6,FALSE))</f>
        <v/>
      </c>
      <c r="L229" s="25" t="str">
        <f>IF(B229="","",K229*VLOOKUP(B229,'Priradenie pracov. balíkov'!B:F,5,FALSE))</f>
        <v/>
      </c>
      <c r="M229" s="1"/>
      <c r="N229" s="2" t="str">
        <f t="shared" si="15"/>
        <v/>
      </c>
      <c r="O229" s="1" t="str">
        <f t="shared" si="16"/>
        <v/>
      </c>
    </row>
    <row r="230" spans="1:15" x14ac:dyDescent="0.2">
      <c r="A230" s="26" t="str">
        <f t="shared" si="17"/>
        <v/>
      </c>
      <c r="B230" s="40"/>
      <c r="C230" s="28" t="str">
        <f>IF(B230="","",VLOOKUP(B230,'Priradenie pracov. balíkov'!B:E,3,FALSE))</f>
        <v/>
      </c>
      <c r="D230" s="29" t="str">
        <f>IF(B230="","",CONCATENATE(VLOOKUP(B230,Ciselniky!$A$38:$B$71,2,FALSE),"P",'Osobné výdavky (OV)'!A230))</f>
        <v/>
      </c>
      <c r="E230" s="41"/>
      <c r="F230" s="25" t="str">
        <f t="shared" si="18"/>
        <v/>
      </c>
      <c r="G230" s="99"/>
      <c r="H230" s="97"/>
      <c r="I230" s="25" t="str">
        <f t="shared" si="19"/>
        <v/>
      </c>
      <c r="J230" s="25" t="str">
        <f>IF(B230="","",I230*VLOOKUP(B230,'Priradenie pracov. balíkov'!B:F,5,FALSE))</f>
        <v/>
      </c>
      <c r="K230" s="25" t="str">
        <f>IF(B230="","",I230*VLOOKUP(B230,'Priradenie pracov. balíkov'!B:G,6,FALSE))</f>
        <v/>
      </c>
      <c r="L230" s="25" t="str">
        <f>IF(B230="","",K230*VLOOKUP(B230,'Priradenie pracov. balíkov'!B:F,5,FALSE))</f>
        <v/>
      </c>
      <c r="M230" s="1"/>
      <c r="N230" s="2" t="str">
        <f t="shared" si="15"/>
        <v/>
      </c>
      <c r="O230" s="1" t="str">
        <f t="shared" si="16"/>
        <v/>
      </c>
    </row>
    <row r="231" spans="1:15" x14ac:dyDescent="0.2">
      <c r="A231" s="26" t="str">
        <f t="shared" si="17"/>
        <v/>
      </c>
      <c r="B231" s="40"/>
      <c r="C231" s="28" t="str">
        <f>IF(B231="","",VLOOKUP(B231,'Priradenie pracov. balíkov'!B:E,3,FALSE))</f>
        <v/>
      </c>
      <c r="D231" s="29" t="str">
        <f>IF(B231="","",CONCATENATE(VLOOKUP(B231,Ciselniky!$A$38:$B$71,2,FALSE),"P",'Osobné výdavky (OV)'!A231))</f>
        <v/>
      </c>
      <c r="E231" s="41"/>
      <c r="F231" s="25" t="str">
        <f t="shared" si="18"/>
        <v/>
      </c>
      <c r="G231" s="99"/>
      <c r="H231" s="97"/>
      <c r="I231" s="25" t="str">
        <f t="shared" si="19"/>
        <v/>
      </c>
      <c r="J231" s="25" t="str">
        <f>IF(B231="","",I231*VLOOKUP(B231,'Priradenie pracov. balíkov'!B:F,5,FALSE))</f>
        <v/>
      </c>
      <c r="K231" s="25" t="str">
        <f>IF(B231="","",I231*VLOOKUP(B231,'Priradenie pracov. balíkov'!B:G,6,FALSE))</f>
        <v/>
      </c>
      <c r="L231" s="25" t="str">
        <f>IF(B231="","",K231*VLOOKUP(B231,'Priradenie pracov. balíkov'!B:F,5,FALSE))</f>
        <v/>
      </c>
      <c r="M231" s="1"/>
      <c r="N231" s="2" t="str">
        <f t="shared" si="15"/>
        <v/>
      </c>
      <c r="O231" s="1" t="str">
        <f t="shared" si="16"/>
        <v/>
      </c>
    </row>
    <row r="232" spans="1:15" x14ac:dyDescent="0.2">
      <c r="A232" s="26" t="str">
        <f t="shared" si="17"/>
        <v/>
      </c>
      <c r="B232" s="40"/>
      <c r="C232" s="28" t="str">
        <f>IF(B232="","",VLOOKUP(B232,'Priradenie pracov. balíkov'!B:E,3,FALSE))</f>
        <v/>
      </c>
      <c r="D232" s="29" t="str">
        <f>IF(B232="","",CONCATENATE(VLOOKUP(B232,Ciselniky!$A$38:$B$71,2,FALSE),"P",'Osobné výdavky (OV)'!A232))</f>
        <v/>
      </c>
      <c r="E232" s="41"/>
      <c r="F232" s="25" t="str">
        <f t="shared" si="18"/>
        <v/>
      </c>
      <c r="G232" s="99"/>
      <c r="H232" s="97"/>
      <c r="I232" s="25" t="str">
        <f t="shared" si="19"/>
        <v/>
      </c>
      <c r="J232" s="25" t="str">
        <f>IF(B232="","",I232*VLOOKUP(B232,'Priradenie pracov. balíkov'!B:F,5,FALSE))</f>
        <v/>
      </c>
      <c r="K232" s="25" t="str">
        <f>IF(B232="","",I232*VLOOKUP(B232,'Priradenie pracov. balíkov'!B:G,6,FALSE))</f>
        <v/>
      </c>
      <c r="L232" s="25" t="str">
        <f>IF(B232="","",K232*VLOOKUP(B232,'Priradenie pracov. balíkov'!B:F,5,FALSE))</f>
        <v/>
      </c>
      <c r="M232" s="1"/>
      <c r="N232" s="2" t="str">
        <f t="shared" si="15"/>
        <v/>
      </c>
      <c r="O232" s="1" t="str">
        <f t="shared" si="16"/>
        <v/>
      </c>
    </row>
    <row r="233" spans="1:15" x14ac:dyDescent="0.2">
      <c r="A233" s="26" t="str">
        <f t="shared" si="17"/>
        <v/>
      </c>
      <c r="B233" s="40"/>
      <c r="C233" s="28" t="str">
        <f>IF(B233="","",VLOOKUP(B233,'Priradenie pracov. balíkov'!B:E,3,FALSE))</f>
        <v/>
      </c>
      <c r="D233" s="29" t="str">
        <f>IF(B233="","",CONCATENATE(VLOOKUP(B233,Ciselniky!$A$38:$B$71,2,FALSE),"P",'Osobné výdavky (OV)'!A233))</f>
        <v/>
      </c>
      <c r="E233" s="41"/>
      <c r="F233" s="25" t="str">
        <f t="shared" si="18"/>
        <v/>
      </c>
      <c r="G233" s="99"/>
      <c r="H233" s="97"/>
      <c r="I233" s="25" t="str">
        <f t="shared" si="19"/>
        <v/>
      </c>
      <c r="J233" s="25" t="str">
        <f>IF(B233="","",I233*VLOOKUP(B233,'Priradenie pracov. balíkov'!B:F,5,FALSE))</f>
        <v/>
      </c>
      <c r="K233" s="25" t="str">
        <f>IF(B233="","",I233*VLOOKUP(B233,'Priradenie pracov. balíkov'!B:G,6,FALSE))</f>
        <v/>
      </c>
      <c r="L233" s="25" t="str">
        <f>IF(B233="","",K233*VLOOKUP(B233,'Priradenie pracov. balíkov'!B:F,5,FALSE))</f>
        <v/>
      </c>
      <c r="M233" s="1"/>
      <c r="N233" s="2" t="str">
        <f t="shared" si="15"/>
        <v/>
      </c>
      <c r="O233" s="1" t="str">
        <f t="shared" si="16"/>
        <v/>
      </c>
    </row>
    <row r="234" spans="1:15" x14ac:dyDescent="0.2">
      <c r="A234" s="26" t="str">
        <f t="shared" si="17"/>
        <v/>
      </c>
      <c r="B234" s="40"/>
      <c r="C234" s="28" t="str">
        <f>IF(B234="","",VLOOKUP(B234,'Priradenie pracov. balíkov'!B:E,3,FALSE))</f>
        <v/>
      </c>
      <c r="D234" s="29" t="str">
        <f>IF(B234="","",CONCATENATE(VLOOKUP(B234,Ciselniky!$A$38:$B$71,2,FALSE),"P",'Osobné výdavky (OV)'!A234))</f>
        <v/>
      </c>
      <c r="E234" s="41"/>
      <c r="F234" s="25" t="str">
        <f t="shared" si="18"/>
        <v/>
      </c>
      <c r="G234" s="99"/>
      <c r="H234" s="97"/>
      <c r="I234" s="25" t="str">
        <f t="shared" si="19"/>
        <v/>
      </c>
      <c r="J234" s="25" t="str">
        <f>IF(B234="","",I234*VLOOKUP(B234,'Priradenie pracov. balíkov'!B:F,5,FALSE))</f>
        <v/>
      </c>
      <c r="K234" s="25" t="str">
        <f>IF(B234="","",I234*VLOOKUP(B234,'Priradenie pracov. balíkov'!B:G,6,FALSE))</f>
        <v/>
      </c>
      <c r="L234" s="25" t="str">
        <f>IF(B234="","",K234*VLOOKUP(B234,'Priradenie pracov. balíkov'!B:F,5,FALSE))</f>
        <v/>
      </c>
      <c r="M234" s="1"/>
      <c r="N234" s="2" t="str">
        <f t="shared" si="15"/>
        <v/>
      </c>
      <c r="O234" s="1" t="str">
        <f t="shared" si="16"/>
        <v/>
      </c>
    </row>
    <row r="235" spans="1:15" x14ac:dyDescent="0.2">
      <c r="A235" s="26" t="str">
        <f t="shared" si="17"/>
        <v/>
      </c>
      <c r="B235" s="40"/>
      <c r="C235" s="28" t="str">
        <f>IF(B235="","",VLOOKUP(B235,'Priradenie pracov. balíkov'!B:E,3,FALSE))</f>
        <v/>
      </c>
      <c r="D235" s="29" t="str">
        <f>IF(B235="","",CONCATENATE(VLOOKUP(B235,Ciselniky!$A$38:$B$71,2,FALSE),"P",'Osobné výdavky (OV)'!A235))</f>
        <v/>
      </c>
      <c r="E235" s="41"/>
      <c r="F235" s="25" t="str">
        <f t="shared" si="18"/>
        <v/>
      </c>
      <c r="G235" s="99"/>
      <c r="H235" s="97"/>
      <c r="I235" s="25" t="str">
        <f t="shared" si="19"/>
        <v/>
      </c>
      <c r="J235" s="25" t="str">
        <f>IF(B235="","",I235*VLOOKUP(B235,'Priradenie pracov. balíkov'!B:F,5,FALSE))</f>
        <v/>
      </c>
      <c r="K235" s="25" t="str">
        <f>IF(B235="","",I235*VLOOKUP(B235,'Priradenie pracov. balíkov'!B:G,6,FALSE))</f>
        <v/>
      </c>
      <c r="L235" s="25" t="str">
        <f>IF(B235="","",K235*VLOOKUP(B235,'Priradenie pracov. balíkov'!B:F,5,FALSE))</f>
        <v/>
      </c>
      <c r="M235" s="1"/>
      <c r="N235" s="2" t="str">
        <f t="shared" si="15"/>
        <v/>
      </c>
      <c r="O235" s="1" t="str">
        <f t="shared" si="16"/>
        <v/>
      </c>
    </row>
    <row r="236" spans="1:15" x14ac:dyDescent="0.2">
      <c r="A236" s="26" t="str">
        <f t="shared" si="17"/>
        <v/>
      </c>
      <c r="B236" s="40"/>
      <c r="C236" s="28" t="str">
        <f>IF(B236="","",VLOOKUP(B236,'Priradenie pracov. balíkov'!B:E,3,FALSE))</f>
        <v/>
      </c>
      <c r="D236" s="29" t="str">
        <f>IF(B236="","",CONCATENATE(VLOOKUP(B236,Ciselniky!$A$38:$B$71,2,FALSE),"P",'Osobné výdavky (OV)'!A236))</f>
        <v/>
      </c>
      <c r="E236" s="41"/>
      <c r="F236" s="25" t="str">
        <f t="shared" si="18"/>
        <v/>
      </c>
      <c r="G236" s="99"/>
      <c r="H236" s="97"/>
      <c r="I236" s="25" t="str">
        <f t="shared" si="19"/>
        <v/>
      </c>
      <c r="J236" s="25" t="str">
        <f>IF(B236="","",I236*VLOOKUP(B236,'Priradenie pracov. balíkov'!B:F,5,FALSE))</f>
        <v/>
      </c>
      <c r="K236" s="25" t="str">
        <f>IF(B236="","",I236*VLOOKUP(B236,'Priradenie pracov. balíkov'!B:G,6,FALSE))</f>
        <v/>
      </c>
      <c r="L236" s="25" t="str">
        <f>IF(B236="","",K236*VLOOKUP(B236,'Priradenie pracov. balíkov'!B:F,5,FALSE))</f>
        <v/>
      </c>
      <c r="M236" s="1"/>
      <c r="N236" s="2" t="str">
        <f t="shared" si="15"/>
        <v/>
      </c>
      <c r="O236" s="1" t="str">
        <f t="shared" si="16"/>
        <v/>
      </c>
    </row>
    <row r="237" spans="1:15" x14ac:dyDescent="0.2">
      <c r="A237" s="26" t="str">
        <f t="shared" si="17"/>
        <v/>
      </c>
      <c r="B237" s="40"/>
      <c r="C237" s="28" t="str">
        <f>IF(B237="","",VLOOKUP(B237,'Priradenie pracov. balíkov'!B:E,3,FALSE))</f>
        <v/>
      </c>
      <c r="D237" s="29" t="str">
        <f>IF(B237="","",CONCATENATE(VLOOKUP(B237,Ciselniky!$A$38:$B$71,2,FALSE),"P",'Osobné výdavky (OV)'!A237))</f>
        <v/>
      </c>
      <c r="E237" s="41"/>
      <c r="F237" s="25" t="str">
        <f t="shared" si="18"/>
        <v/>
      </c>
      <c r="G237" s="99"/>
      <c r="H237" s="97"/>
      <c r="I237" s="25" t="str">
        <f t="shared" si="19"/>
        <v/>
      </c>
      <c r="J237" s="25" t="str">
        <f>IF(B237="","",I237*VLOOKUP(B237,'Priradenie pracov. balíkov'!B:F,5,FALSE))</f>
        <v/>
      </c>
      <c r="K237" s="25" t="str">
        <f>IF(B237="","",I237*VLOOKUP(B237,'Priradenie pracov. balíkov'!B:G,6,FALSE))</f>
        <v/>
      </c>
      <c r="L237" s="25" t="str">
        <f>IF(B237="","",K237*VLOOKUP(B237,'Priradenie pracov. balíkov'!B:F,5,FALSE))</f>
        <v/>
      </c>
      <c r="M237" s="1"/>
      <c r="N237" s="2" t="str">
        <f t="shared" si="15"/>
        <v/>
      </c>
      <c r="O237" s="1" t="str">
        <f t="shared" si="16"/>
        <v/>
      </c>
    </row>
    <row r="238" spans="1:15" x14ac:dyDescent="0.2">
      <c r="A238" s="26" t="str">
        <f t="shared" si="17"/>
        <v/>
      </c>
      <c r="B238" s="40"/>
      <c r="C238" s="28" t="str">
        <f>IF(B238="","",VLOOKUP(B238,'Priradenie pracov. balíkov'!B:E,3,FALSE))</f>
        <v/>
      </c>
      <c r="D238" s="29" t="str">
        <f>IF(B238="","",CONCATENATE(VLOOKUP(B238,Ciselniky!$A$38:$B$71,2,FALSE),"P",'Osobné výdavky (OV)'!A238))</f>
        <v/>
      </c>
      <c r="E238" s="41"/>
      <c r="F238" s="25" t="str">
        <f t="shared" si="18"/>
        <v/>
      </c>
      <c r="G238" s="99"/>
      <c r="H238" s="97"/>
      <c r="I238" s="25" t="str">
        <f t="shared" si="19"/>
        <v/>
      </c>
      <c r="J238" s="25" t="str">
        <f>IF(B238="","",I238*VLOOKUP(B238,'Priradenie pracov. balíkov'!B:F,5,FALSE))</f>
        <v/>
      </c>
      <c r="K238" s="25" t="str">
        <f>IF(B238="","",I238*VLOOKUP(B238,'Priradenie pracov. balíkov'!B:G,6,FALSE))</f>
        <v/>
      </c>
      <c r="L238" s="25" t="str">
        <f>IF(B238="","",K238*VLOOKUP(B238,'Priradenie pracov. balíkov'!B:F,5,FALSE))</f>
        <v/>
      </c>
      <c r="M238" s="1"/>
      <c r="N238" s="2" t="str">
        <f t="shared" si="15"/>
        <v/>
      </c>
      <c r="O238" s="1" t="str">
        <f t="shared" si="16"/>
        <v/>
      </c>
    </row>
    <row r="239" spans="1:15" x14ac:dyDescent="0.2">
      <c r="A239" s="26" t="str">
        <f t="shared" si="17"/>
        <v/>
      </c>
      <c r="B239" s="40"/>
      <c r="C239" s="28" t="str">
        <f>IF(B239="","",VLOOKUP(B239,'Priradenie pracov. balíkov'!B:E,3,FALSE))</f>
        <v/>
      </c>
      <c r="D239" s="29" t="str">
        <f>IF(B239="","",CONCATENATE(VLOOKUP(B239,Ciselniky!$A$38:$B$71,2,FALSE),"P",'Osobné výdavky (OV)'!A239))</f>
        <v/>
      </c>
      <c r="E239" s="41"/>
      <c r="F239" s="25" t="str">
        <f t="shared" si="18"/>
        <v/>
      </c>
      <c r="G239" s="99"/>
      <c r="H239" s="97"/>
      <c r="I239" s="25" t="str">
        <f t="shared" si="19"/>
        <v/>
      </c>
      <c r="J239" s="25" t="str">
        <f>IF(B239="","",I239*VLOOKUP(B239,'Priradenie pracov. balíkov'!B:F,5,FALSE))</f>
        <v/>
      </c>
      <c r="K239" s="25" t="str">
        <f>IF(B239="","",I239*VLOOKUP(B239,'Priradenie pracov. balíkov'!B:G,6,FALSE))</f>
        <v/>
      </c>
      <c r="L239" s="25" t="str">
        <f>IF(B239="","",K239*VLOOKUP(B239,'Priradenie pracov. balíkov'!B:F,5,FALSE))</f>
        <v/>
      </c>
      <c r="M239" s="1"/>
      <c r="N239" s="2" t="str">
        <f t="shared" si="15"/>
        <v/>
      </c>
      <c r="O239" s="1" t="str">
        <f t="shared" si="16"/>
        <v/>
      </c>
    </row>
    <row r="240" spans="1:15" x14ac:dyDescent="0.2">
      <c r="A240" s="26" t="str">
        <f t="shared" si="17"/>
        <v/>
      </c>
      <c r="B240" s="40"/>
      <c r="C240" s="28" t="str">
        <f>IF(B240="","",VLOOKUP(B240,'Priradenie pracov. balíkov'!B:E,3,FALSE))</f>
        <v/>
      </c>
      <c r="D240" s="29" t="str">
        <f>IF(B240="","",CONCATENATE(VLOOKUP(B240,Ciselniky!$A$38:$B$71,2,FALSE),"P",'Osobné výdavky (OV)'!A240))</f>
        <v/>
      </c>
      <c r="E240" s="41"/>
      <c r="F240" s="25" t="str">
        <f t="shared" si="18"/>
        <v/>
      </c>
      <c r="G240" s="99"/>
      <c r="H240" s="97"/>
      <c r="I240" s="25" t="str">
        <f t="shared" si="19"/>
        <v/>
      </c>
      <c r="J240" s="25" t="str">
        <f>IF(B240="","",I240*VLOOKUP(B240,'Priradenie pracov. balíkov'!B:F,5,FALSE))</f>
        <v/>
      </c>
      <c r="K240" s="25" t="str">
        <f>IF(B240="","",I240*VLOOKUP(B240,'Priradenie pracov. balíkov'!B:G,6,FALSE))</f>
        <v/>
      </c>
      <c r="L240" s="25" t="str">
        <f>IF(B240="","",K240*VLOOKUP(B240,'Priradenie pracov. balíkov'!B:F,5,FALSE))</f>
        <v/>
      </c>
      <c r="M240" s="1"/>
      <c r="N240" s="2" t="str">
        <f t="shared" si="15"/>
        <v/>
      </c>
      <c r="O240" s="1" t="str">
        <f t="shared" si="16"/>
        <v/>
      </c>
    </row>
    <row r="241" spans="1:15" x14ac:dyDescent="0.2">
      <c r="A241" s="26" t="str">
        <f t="shared" si="17"/>
        <v/>
      </c>
      <c r="B241" s="40"/>
      <c r="C241" s="28" t="str">
        <f>IF(B241="","",VLOOKUP(B241,'Priradenie pracov. balíkov'!B:E,3,FALSE))</f>
        <v/>
      </c>
      <c r="D241" s="29" t="str">
        <f>IF(B241="","",CONCATENATE(VLOOKUP(B241,Ciselniky!$A$38:$B$71,2,FALSE),"P",'Osobné výdavky (OV)'!A241))</f>
        <v/>
      </c>
      <c r="E241" s="41"/>
      <c r="F241" s="25" t="str">
        <f t="shared" si="18"/>
        <v/>
      </c>
      <c r="G241" s="99"/>
      <c r="H241" s="97"/>
      <c r="I241" s="25" t="str">
        <f t="shared" si="19"/>
        <v/>
      </c>
      <c r="J241" s="25" t="str">
        <f>IF(B241="","",I241*VLOOKUP(B241,'Priradenie pracov. balíkov'!B:F,5,FALSE))</f>
        <v/>
      </c>
      <c r="K241" s="25" t="str">
        <f>IF(B241="","",I241*VLOOKUP(B241,'Priradenie pracov. balíkov'!B:G,6,FALSE))</f>
        <v/>
      </c>
      <c r="L241" s="25" t="str">
        <f>IF(B241="","",K241*VLOOKUP(B241,'Priradenie pracov. balíkov'!B:F,5,FALSE))</f>
        <v/>
      </c>
      <c r="M241" s="1"/>
      <c r="N241" s="2" t="str">
        <f t="shared" si="15"/>
        <v/>
      </c>
      <c r="O241" s="1" t="str">
        <f t="shared" si="16"/>
        <v/>
      </c>
    </row>
    <row r="242" spans="1:15" x14ac:dyDescent="0.2">
      <c r="A242" s="26" t="str">
        <f t="shared" si="17"/>
        <v/>
      </c>
      <c r="B242" s="40"/>
      <c r="C242" s="28" t="str">
        <f>IF(B242="","",VLOOKUP(B242,'Priradenie pracov. balíkov'!B:E,3,FALSE))</f>
        <v/>
      </c>
      <c r="D242" s="29" t="str">
        <f>IF(B242="","",CONCATENATE(VLOOKUP(B242,Ciselniky!$A$38:$B$71,2,FALSE),"P",'Osobné výdavky (OV)'!A242))</f>
        <v/>
      </c>
      <c r="E242" s="41"/>
      <c r="F242" s="25" t="str">
        <f t="shared" si="18"/>
        <v/>
      </c>
      <c r="G242" s="99"/>
      <c r="H242" s="97"/>
      <c r="I242" s="25" t="str">
        <f t="shared" si="19"/>
        <v/>
      </c>
      <c r="J242" s="25" t="str">
        <f>IF(B242="","",I242*VLOOKUP(B242,'Priradenie pracov. balíkov'!B:F,5,FALSE))</f>
        <v/>
      </c>
      <c r="K242" s="25" t="str">
        <f>IF(B242="","",I242*VLOOKUP(B242,'Priradenie pracov. balíkov'!B:G,6,FALSE))</f>
        <v/>
      </c>
      <c r="L242" s="25" t="str">
        <f>IF(B242="","",K242*VLOOKUP(B242,'Priradenie pracov. balíkov'!B:F,5,FALSE))</f>
        <v/>
      </c>
      <c r="M242" s="1"/>
      <c r="N242" s="2" t="str">
        <f t="shared" si="15"/>
        <v/>
      </c>
      <c r="O242" s="1" t="str">
        <f t="shared" si="16"/>
        <v/>
      </c>
    </row>
    <row r="243" spans="1:15" x14ac:dyDescent="0.2">
      <c r="A243" s="26" t="str">
        <f t="shared" si="17"/>
        <v/>
      </c>
      <c r="B243" s="40"/>
      <c r="C243" s="28" t="str">
        <f>IF(B243="","",VLOOKUP(B243,'Priradenie pracov. balíkov'!B:E,3,FALSE))</f>
        <v/>
      </c>
      <c r="D243" s="29" t="str">
        <f>IF(B243="","",CONCATENATE(VLOOKUP(B243,Ciselniky!$A$38:$B$71,2,FALSE),"P",'Osobné výdavky (OV)'!A243))</f>
        <v/>
      </c>
      <c r="E243" s="41"/>
      <c r="F243" s="25" t="str">
        <f t="shared" si="18"/>
        <v/>
      </c>
      <c r="G243" s="99"/>
      <c r="H243" s="97"/>
      <c r="I243" s="25" t="str">
        <f t="shared" si="19"/>
        <v/>
      </c>
      <c r="J243" s="25" t="str">
        <f>IF(B243="","",I243*VLOOKUP(B243,'Priradenie pracov. balíkov'!B:F,5,FALSE))</f>
        <v/>
      </c>
      <c r="K243" s="25" t="str">
        <f>IF(B243="","",I243*VLOOKUP(B243,'Priradenie pracov. balíkov'!B:G,6,FALSE))</f>
        <v/>
      </c>
      <c r="L243" s="25" t="str">
        <f>IF(B243="","",K243*VLOOKUP(B243,'Priradenie pracov. balíkov'!B:F,5,FALSE))</f>
        <v/>
      </c>
      <c r="M243" s="1"/>
      <c r="N243" s="2" t="str">
        <f t="shared" si="15"/>
        <v/>
      </c>
      <c r="O243" s="1" t="str">
        <f t="shared" si="16"/>
        <v/>
      </c>
    </row>
    <row r="244" spans="1:15" x14ac:dyDescent="0.2">
      <c r="A244" s="26" t="str">
        <f t="shared" si="17"/>
        <v/>
      </c>
      <c r="B244" s="40"/>
      <c r="C244" s="28" t="str">
        <f>IF(B244="","",VLOOKUP(B244,'Priradenie pracov. balíkov'!B:E,3,FALSE))</f>
        <v/>
      </c>
      <c r="D244" s="29" t="str">
        <f>IF(B244="","",CONCATENATE(VLOOKUP(B244,Ciselniky!$A$38:$B$71,2,FALSE),"P",'Osobné výdavky (OV)'!A244))</f>
        <v/>
      </c>
      <c r="E244" s="41"/>
      <c r="F244" s="25" t="str">
        <f t="shared" si="18"/>
        <v/>
      </c>
      <c r="G244" s="99"/>
      <c r="H244" s="97"/>
      <c r="I244" s="25" t="str">
        <f t="shared" si="19"/>
        <v/>
      </c>
      <c r="J244" s="25" t="str">
        <f>IF(B244="","",I244*VLOOKUP(B244,'Priradenie pracov. balíkov'!B:F,5,FALSE))</f>
        <v/>
      </c>
      <c r="K244" s="25" t="str">
        <f>IF(B244="","",I244*VLOOKUP(B244,'Priradenie pracov. balíkov'!B:G,6,FALSE))</f>
        <v/>
      </c>
      <c r="L244" s="25" t="str">
        <f>IF(B244="","",K244*VLOOKUP(B244,'Priradenie pracov. balíkov'!B:F,5,FALSE))</f>
        <v/>
      </c>
      <c r="M244" s="1"/>
      <c r="N244" s="2" t="str">
        <f t="shared" si="15"/>
        <v/>
      </c>
      <c r="O244" s="1" t="str">
        <f t="shared" si="16"/>
        <v/>
      </c>
    </row>
    <row r="245" spans="1:15" x14ac:dyDescent="0.2">
      <c r="A245" s="26" t="str">
        <f t="shared" si="17"/>
        <v/>
      </c>
      <c r="B245" s="40"/>
      <c r="C245" s="28" t="str">
        <f>IF(B245="","",VLOOKUP(B245,'Priradenie pracov. balíkov'!B:E,3,FALSE))</f>
        <v/>
      </c>
      <c r="D245" s="29" t="str">
        <f>IF(B245="","",CONCATENATE(VLOOKUP(B245,Ciselniky!$A$38:$B$71,2,FALSE),"P",'Osobné výdavky (OV)'!A245))</f>
        <v/>
      </c>
      <c r="E245" s="41"/>
      <c r="F245" s="25" t="str">
        <f t="shared" si="18"/>
        <v/>
      </c>
      <c r="G245" s="99"/>
      <c r="H245" s="97"/>
      <c r="I245" s="25" t="str">
        <f t="shared" si="19"/>
        <v/>
      </c>
      <c r="J245" s="25" t="str">
        <f>IF(B245="","",I245*VLOOKUP(B245,'Priradenie pracov. balíkov'!B:F,5,FALSE))</f>
        <v/>
      </c>
      <c r="K245" s="25" t="str">
        <f>IF(B245="","",I245*VLOOKUP(B245,'Priradenie pracov. balíkov'!B:G,6,FALSE))</f>
        <v/>
      </c>
      <c r="L245" s="25" t="str">
        <f>IF(B245="","",K245*VLOOKUP(B245,'Priradenie pracov. balíkov'!B:F,5,FALSE))</f>
        <v/>
      </c>
      <c r="M245" s="1"/>
      <c r="N245" s="2" t="str">
        <f t="shared" si="15"/>
        <v/>
      </c>
      <c r="O245" s="1" t="str">
        <f t="shared" si="16"/>
        <v/>
      </c>
    </row>
    <row r="246" spans="1:15" x14ac:dyDescent="0.2">
      <c r="A246" s="26" t="str">
        <f t="shared" si="17"/>
        <v/>
      </c>
      <c r="B246" s="40"/>
      <c r="C246" s="28" t="str">
        <f>IF(B246="","",VLOOKUP(B246,'Priradenie pracov. balíkov'!B:E,3,FALSE))</f>
        <v/>
      </c>
      <c r="D246" s="29" t="str">
        <f>IF(B246="","",CONCATENATE(VLOOKUP(B246,Ciselniky!$A$38:$B$71,2,FALSE),"P",'Osobné výdavky (OV)'!A246))</f>
        <v/>
      </c>
      <c r="E246" s="41"/>
      <c r="F246" s="25" t="str">
        <f t="shared" si="18"/>
        <v/>
      </c>
      <c r="G246" s="99"/>
      <c r="H246" s="97"/>
      <c r="I246" s="25" t="str">
        <f t="shared" si="19"/>
        <v/>
      </c>
      <c r="J246" s="25" t="str">
        <f>IF(B246="","",I246*VLOOKUP(B246,'Priradenie pracov. balíkov'!B:F,5,FALSE))</f>
        <v/>
      </c>
      <c r="K246" s="25" t="str">
        <f>IF(B246="","",I246*VLOOKUP(B246,'Priradenie pracov. balíkov'!B:G,6,FALSE))</f>
        <v/>
      </c>
      <c r="L246" s="25" t="str">
        <f>IF(B246="","",K246*VLOOKUP(B246,'Priradenie pracov. balíkov'!B:F,5,FALSE))</f>
        <v/>
      </c>
      <c r="M246" s="1"/>
      <c r="N246" s="2" t="str">
        <f t="shared" si="15"/>
        <v/>
      </c>
      <c r="O246" s="1" t="str">
        <f t="shared" si="16"/>
        <v/>
      </c>
    </row>
    <row r="247" spans="1:15" x14ac:dyDescent="0.2">
      <c r="A247" s="26" t="str">
        <f t="shared" si="17"/>
        <v/>
      </c>
      <c r="B247" s="40"/>
      <c r="C247" s="28" t="str">
        <f>IF(B247="","",VLOOKUP(B247,'Priradenie pracov. balíkov'!B:E,3,FALSE))</f>
        <v/>
      </c>
      <c r="D247" s="29" t="str">
        <f>IF(B247="","",CONCATENATE(VLOOKUP(B247,Ciselniky!$A$38:$B$71,2,FALSE),"P",'Osobné výdavky (OV)'!A247))</f>
        <v/>
      </c>
      <c r="E247" s="41"/>
      <c r="F247" s="25" t="str">
        <f t="shared" si="18"/>
        <v/>
      </c>
      <c r="G247" s="99"/>
      <c r="H247" s="97"/>
      <c r="I247" s="25" t="str">
        <f t="shared" si="19"/>
        <v/>
      </c>
      <c r="J247" s="25" t="str">
        <f>IF(B247="","",I247*VLOOKUP(B247,'Priradenie pracov. balíkov'!B:F,5,FALSE))</f>
        <v/>
      </c>
      <c r="K247" s="25" t="str">
        <f>IF(B247="","",I247*VLOOKUP(B247,'Priradenie pracov. balíkov'!B:G,6,FALSE))</f>
        <v/>
      </c>
      <c r="L247" s="25" t="str">
        <f>IF(B247="","",K247*VLOOKUP(B247,'Priradenie pracov. balíkov'!B:F,5,FALSE))</f>
        <v/>
      </c>
      <c r="M247" s="1"/>
      <c r="N247" s="2" t="str">
        <f t="shared" si="15"/>
        <v/>
      </c>
      <c r="O247" s="1" t="str">
        <f t="shared" si="16"/>
        <v/>
      </c>
    </row>
    <row r="248" spans="1:15" x14ac:dyDescent="0.2">
      <c r="A248" s="26" t="str">
        <f t="shared" si="17"/>
        <v/>
      </c>
      <c r="B248" s="40"/>
      <c r="C248" s="28" t="str">
        <f>IF(B248="","",VLOOKUP(B248,'Priradenie pracov. balíkov'!B:E,3,FALSE))</f>
        <v/>
      </c>
      <c r="D248" s="29" t="str">
        <f>IF(B248="","",CONCATENATE(VLOOKUP(B248,Ciselniky!$A$38:$B$71,2,FALSE),"P",'Osobné výdavky (OV)'!A248))</f>
        <v/>
      </c>
      <c r="E248" s="41"/>
      <c r="F248" s="25" t="str">
        <f t="shared" si="18"/>
        <v/>
      </c>
      <c r="G248" s="99"/>
      <c r="H248" s="97"/>
      <c r="I248" s="25" t="str">
        <f t="shared" si="19"/>
        <v/>
      </c>
      <c r="J248" s="25" t="str">
        <f>IF(B248="","",I248*VLOOKUP(B248,'Priradenie pracov. balíkov'!B:F,5,FALSE))</f>
        <v/>
      </c>
      <c r="K248" s="25" t="str">
        <f>IF(B248="","",I248*VLOOKUP(B248,'Priradenie pracov. balíkov'!B:G,6,FALSE))</f>
        <v/>
      </c>
      <c r="L248" s="25" t="str">
        <f>IF(B248="","",K248*VLOOKUP(B248,'Priradenie pracov. balíkov'!B:F,5,FALSE))</f>
        <v/>
      </c>
      <c r="M248" s="1"/>
      <c r="N248" s="2" t="str">
        <f t="shared" si="15"/>
        <v/>
      </c>
      <c r="O248" s="1" t="str">
        <f t="shared" si="16"/>
        <v/>
      </c>
    </row>
    <row r="249" spans="1:15" x14ac:dyDescent="0.2">
      <c r="A249" s="26" t="str">
        <f t="shared" si="17"/>
        <v/>
      </c>
      <c r="B249" s="40"/>
      <c r="C249" s="28" t="str">
        <f>IF(B249="","",VLOOKUP(B249,'Priradenie pracov. balíkov'!B:E,3,FALSE))</f>
        <v/>
      </c>
      <c r="D249" s="29" t="str">
        <f>IF(B249="","",CONCATENATE(VLOOKUP(B249,Ciselniky!$A$38:$B$71,2,FALSE),"P",'Osobné výdavky (OV)'!A249))</f>
        <v/>
      </c>
      <c r="E249" s="41"/>
      <c r="F249" s="25" t="str">
        <f t="shared" si="18"/>
        <v/>
      </c>
      <c r="G249" s="99"/>
      <c r="H249" s="97"/>
      <c r="I249" s="25" t="str">
        <f t="shared" si="19"/>
        <v/>
      </c>
      <c r="J249" s="25" t="str">
        <f>IF(B249="","",I249*VLOOKUP(B249,'Priradenie pracov. balíkov'!B:F,5,FALSE))</f>
        <v/>
      </c>
      <c r="K249" s="25" t="str">
        <f>IF(B249="","",I249*VLOOKUP(B249,'Priradenie pracov. balíkov'!B:G,6,FALSE))</f>
        <v/>
      </c>
      <c r="L249" s="25" t="str">
        <f>IF(B249="","",K249*VLOOKUP(B249,'Priradenie pracov. balíkov'!B:F,5,FALSE))</f>
        <v/>
      </c>
      <c r="M249" s="1"/>
      <c r="N249" s="2" t="str">
        <f t="shared" si="15"/>
        <v/>
      </c>
      <c r="O249" s="1" t="str">
        <f t="shared" si="16"/>
        <v/>
      </c>
    </row>
    <row r="250" spans="1:15" x14ac:dyDescent="0.2">
      <c r="A250" s="26" t="str">
        <f t="shared" si="17"/>
        <v/>
      </c>
      <c r="B250" s="40"/>
      <c r="C250" s="28" t="str">
        <f>IF(B250="","",VLOOKUP(B250,'Priradenie pracov. balíkov'!B:E,3,FALSE))</f>
        <v/>
      </c>
      <c r="D250" s="29" t="str">
        <f>IF(B250="","",CONCATENATE(VLOOKUP(B250,Ciselniky!$A$38:$B$71,2,FALSE),"P",'Osobné výdavky (OV)'!A250))</f>
        <v/>
      </c>
      <c r="E250" s="41"/>
      <c r="F250" s="25" t="str">
        <f t="shared" si="18"/>
        <v/>
      </c>
      <c r="G250" s="99"/>
      <c r="H250" s="97"/>
      <c r="I250" s="25" t="str">
        <f t="shared" si="19"/>
        <v/>
      </c>
      <c r="J250" s="25" t="str">
        <f>IF(B250="","",I250*VLOOKUP(B250,'Priradenie pracov. balíkov'!B:F,5,FALSE))</f>
        <v/>
      </c>
      <c r="K250" s="25" t="str">
        <f>IF(B250="","",I250*VLOOKUP(B250,'Priradenie pracov. balíkov'!B:G,6,FALSE))</f>
        <v/>
      </c>
      <c r="L250" s="25" t="str">
        <f>IF(B250="","",K250*VLOOKUP(B250,'Priradenie pracov. balíkov'!B:F,5,FALSE))</f>
        <v/>
      </c>
      <c r="M250" s="1"/>
      <c r="N250" s="2" t="str">
        <f t="shared" si="15"/>
        <v/>
      </c>
      <c r="O250" s="1" t="str">
        <f t="shared" si="16"/>
        <v/>
      </c>
    </row>
    <row r="251" spans="1:15" x14ac:dyDescent="0.2">
      <c r="A251" s="26" t="str">
        <f t="shared" si="17"/>
        <v/>
      </c>
      <c r="B251" s="40"/>
      <c r="C251" s="28" t="str">
        <f>IF(B251="","",VLOOKUP(B251,'Priradenie pracov. balíkov'!B:E,3,FALSE))</f>
        <v/>
      </c>
      <c r="D251" s="29" t="str">
        <f>IF(B251="","",CONCATENATE(VLOOKUP(B251,Ciselniky!$A$38:$B$71,2,FALSE),"P",'Osobné výdavky (OV)'!A251))</f>
        <v/>
      </c>
      <c r="E251" s="41"/>
      <c r="F251" s="25" t="str">
        <f t="shared" si="18"/>
        <v/>
      </c>
      <c r="G251" s="99"/>
      <c r="H251" s="97"/>
      <c r="I251" s="25" t="str">
        <f t="shared" si="19"/>
        <v/>
      </c>
      <c r="J251" s="25" t="str">
        <f>IF(B251="","",I251*VLOOKUP(B251,'Priradenie pracov. balíkov'!B:F,5,FALSE))</f>
        <v/>
      </c>
      <c r="K251" s="25" t="str">
        <f>IF(B251="","",I251*VLOOKUP(B251,'Priradenie pracov. balíkov'!B:G,6,FALSE))</f>
        <v/>
      </c>
      <c r="L251" s="25" t="str">
        <f>IF(B251="","",K251*VLOOKUP(B251,'Priradenie pracov. balíkov'!B:F,5,FALSE))</f>
        <v/>
      </c>
      <c r="M251" s="1"/>
      <c r="N251" s="2" t="str">
        <f t="shared" si="15"/>
        <v/>
      </c>
      <c r="O251" s="1" t="str">
        <f t="shared" si="16"/>
        <v/>
      </c>
    </row>
    <row r="252" spans="1:15" x14ac:dyDescent="0.2">
      <c r="A252" s="26" t="str">
        <f t="shared" si="17"/>
        <v/>
      </c>
      <c r="B252" s="40"/>
      <c r="C252" s="28" t="str">
        <f>IF(B252="","",VLOOKUP(B252,'Priradenie pracov. balíkov'!B:E,3,FALSE))</f>
        <v/>
      </c>
      <c r="D252" s="29" t="str">
        <f>IF(B252="","",CONCATENATE(VLOOKUP(B252,Ciselniky!$A$38:$B$71,2,FALSE),"P",'Osobné výdavky (OV)'!A252))</f>
        <v/>
      </c>
      <c r="E252" s="41"/>
      <c r="F252" s="25" t="str">
        <f t="shared" si="18"/>
        <v/>
      </c>
      <c r="G252" s="99"/>
      <c r="H252" s="97"/>
      <c r="I252" s="25" t="str">
        <f t="shared" si="19"/>
        <v/>
      </c>
      <c r="J252" s="25" t="str">
        <f>IF(B252="","",I252*VLOOKUP(B252,'Priradenie pracov. balíkov'!B:F,5,FALSE))</f>
        <v/>
      </c>
      <c r="K252" s="25" t="str">
        <f>IF(B252="","",I252*VLOOKUP(B252,'Priradenie pracov. balíkov'!B:G,6,FALSE))</f>
        <v/>
      </c>
      <c r="L252" s="25" t="str">
        <f>IF(B252="","",K252*VLOOKUP(B252,'Priradenie pracov. balíkov'!B:F,5,FALSE))</f>
        <v/>
      </c>
      <c r="M252" s="1"/>
      <c r="N252" s="2" t="str">
        <f t="shared" si="15"/>
        <v/>
      </c>
      <c r="O252" s="1" t="str">
        <f t="shared" si="16"/>
        <v/>
      </c>
    </row>
    <row r="253" spans="1:15" x14ac:dyDescent="0.2">
      <c r="A253" s="26" t="str">
        <f t="shared" si="17"/>
        <v/>
      </c>
      <c r="B253" s="40"/>
      <c r="C253" s="28" t="str">
        <f>IF(B253="","",VLOOKUP(B253,'Priradenie pracov. balíkov'!B:E,3,FALSE))</f>
        <v/>
      </c>
      <c r="D253" s="29" t="str">
        <f>IF(B253="","",CONCATENATE(VLOOKUP(B253,Ciselniky!$A$38:$B$71,2,FALSE),"P",'Osobné výdavky (OV)'!A253))</f>
        <v/>
      </c>
      <c r="E253" s="41"/>
      <c r="F253" s="25" t="str">
        <f t="shared" si="18"/>
        <v/>
      </c>
      <c r="G253" s="99"/>
      <c r="H253" s="97"/>
      <c r="I253" s="25" t="str">
        <f t="shared" si="19"/>
        <v/>
      </c>
      <c r="J253" s="25" t="str">
        <f>IF(B253="","",I253*VLOOKUP(B253,'Priradenie pracov. balíkov'!B:F,5,FALSE))</f>
        <v/>
      </c>
      <c r="K253" s="25" t="str">
        <f>IF(B253="","",I253*VLOOKUP(B253,'Priradenie pracov. balíkov'!B:G,6,FALSE))</f>
        <v/>
      </c>
      <c r="L253" s="25" t="str">
        <f>IF(B253="","",K253*VLOOKUP(B253,'Priradenie pracov. balíkov'!B:F,5,FALSE))</f>
        <v/>
      </c>
      <c r="M253" s="1"/>
      <c r="N253" s="2" t="str">
        <f t="shared" si="15"/>
        <v/>
      </c>
      <c r="O253" s="1" t="str">
        <f t="shared" si="16"/>
        <v/>
      </c>
    </row>
    <row r="254" spans="1:15" x14ac:dyDescent="0.2">
      <c r="A254" s="26" t="str">
        <f t="shared" si="17"/>
        <v/>
      </c>
      <c r="B254" s="40"/>
      <c r="C254" s="28" t="str">
        <f>IF(B254="","",VLOOKUP(B254,'Priradenie pracov. balíkov'!B:E,3,FALSE))</f>
        <v/>
      </c>
      <c r="D254" s="29" t="str">
        <f>IF(B254="","",CONCATENATE(VLOOKUP(B254,Ciselniky!$A$38:$B$71,2,FALSE),"P",'Osobné výdavky (OV)'!A254))</f>
        <v/>
      </c>
      <c r="E254" s="41"/>
      <c r="F254" s="25" t="str">
        <f t="shared" si="18"/>
        <v/>
      </c>
      <c r="G254" s="99"/>
      <c r="H254" s="97"/>
      <c r="I254" s="25" t="str">
        <f t="shared" si="19"/>
        <v/>
      </c>
      <c r="J254" s="25" t="str">
        <f>IF(B254="","",I254*VLOOKUP(B254,'Priradenie pracov. balíkov'!B:F,5,FALSE))</f>
        <v/>
      </c>
      <c r="K254" s="25" t="str">
        <f>IF(B254="","",I254*VLOOKUP(B254,'Priradenie pracov. balíkov'!B:G,6,FALSE))</f>
        <v/>
      </c>
      <c r="L254" s="25" t="str">
        <f>IF(B254="","",K254*VLOOKUP(B254,'Priradenie pracov. balíkov'!B:F,5,FALSE))</f>
        <v/>
      </c>
      <c r="M254" s="1"/>
      <c r="N254" s="2" t="str">
        <f t="shared" si="15"/>
        <v/>
      </c>
      <c r="O254" s="1" t="str">
        <f t="shared" si="16"/>
        <v/>
      </c>
    </row>
    <row r="255" spans="1:15" x14ac:dyDescent="0.2">
      <c r="A255" s="26" t="str">
        <f t="shared" si="17"/>
        <v/>
      </c>
      <c r="B255" s="40"/>
      <c r="C255" s="28" t="str">
        <f>IF(B255="","",VLOOKUP(B255,'Priradenie pracov. balíkov'!B:E,3,FALSE))</f>
        <v/>
      </c>
      <c r="D255" s="29" t="str">
        <f>IF(B255="","",CONCATENATE(VLOOKUP(B255,Ciselniky!$A$38:$B$71,2,FALSE),"P",'Osobné výdavky (OV)'!A255))</f>
        <v/>
      </c>
      <c r="E255" s="41"/>
      <c r="F255" s="25" t="str">
        <f t="shared" si="18"/>
        <v/>
      </c>
      <c r="G255" s="99"/>
      <c r="H255" s="97"/>
      <c r="I255" s="25" t="str">
        <f t="shared" si="19"/>
        <v/>
      </c>
      <c r="J255" s="25" t="str">
        <f>IF(B255="","",I255*VLOOKUP(B255,'Priradenie pracov. balíkov'!B:F,5,FALSE))</f>
        <v/>
      </c>
      <c r="K255" s="25" t="str">
        <f>IF(B255="","",I255*VLOOKUP(B255,'Priradenie pracov. balíkov'!B:G,6,FALSE))</f>
        <v/>
      </c>
      <c r="L255" s="25" t="str">
        <f>IF(B255="","",K255*VLOOKUP(B255,'Priradenie pracov. balíkov'!B:F,5,FALSE))</f>
        <v/>
      </c>
      <c r="M255" s="1"/>
      <c r="N255" s="2" t="str">
        <f t="shared" si="15"/>
        <v/>
      </c>
      <c r="O255" s="1" t="str">
        <f t="shared" si="16"/>
        <v/>
      </c>
    </row>
    <row r="256" spans="1:15" x14ac:dyDescent="0.2">
      <c r="A256" s="26" t="str">
        <f t="shared" si="17"/>
        <v/>
      </c>
      <c r="B256" s="40"/>
      <c r="C256" s="28" t="str">
        <f>IF(B256="","",VLOOKUP(B256,'Priradenie pracov. balíkov'!B:E,3,FALSE))</f>
        <v/>
      </c>
      <c r="D256" s="29" t="str">
        <f>IF(B256="","",CONCATENATE(VLOOKUP(B256,Ciselniky!$A$38:$B$71,2,FALSE),"P",'Osobné výdavky (OV)'!A256))</f>
        <v/>
      </c>
      <c r="E256" s="41"/>
      <c r="F256" s="25" t="str">
        <f t="shared" si="18"/>
        <v/>
      </c>
      <c r="G256" s="99"/>
      <c r="H256" s="97"/>
      <c r="I256" s="25" t="str">
        <f t="shared" si="19"/>
        <v/>
      </c>
      <c r="J256" s="25" t="str">
        <f>IF(B256="","",I256*VLOOKUP(B256,'Priradenie pracov. balíkov'!B:F,5,FALSE))</f>
        <v/>
      </c>
      <c r="K256" s="25" t="str">
        <f>IF(B256="","",I256*VLOOKUP(B256,'Priradenie pracov. balíkov'!B:G,6,FALSE))</f>
        <v/>
      </c>
      <c r="L256" s="25" t="str">
        <f>IF(B256="","",K256*VLOOKUP(B256,'Priradenie pracov. balíkov'!B:F,5,FALSE))</f>
        <v/>
      </c>
      <c r="M256" s="1"/>
      <c r="N256" s="2" t="str">
        <f t="shared" si="15"/>
        <v/>
      </c>
      <c r="O256" s="1" t="str">
        <f t="shared" si="16"/>
        <v/>
      </c>
    </row>
    <row r="257" spans="1:15" x14ac:dyDescent="0.2">
      <c r="A257" s="26" t="str">
        <f t="shared" si="17"/>
        <v/>
      </c>
      <c r="B257" s="40"/>
      <c r="C257" s="28" t="str">
        <f>IF(B257="","",VLOOKUP(B257,'Priradenie pracov. balíkov'!B:E,3,FALSE))</f>
        <v/>
      </c>
      <c r="D257" s="29" t="str">
        <f>IF(B257="","",CONCATENATE(VLOOKUP(B257,Ciselniky!$A$38:$B$71,2,FALSE),"P",'Osobné výdavky (OV)'!A257))</f>
        <v/>
      </c>
      <c r="E257" s="41"/>
      <c r="F257" s="25" t="str">
        <f t="shared" si="18"/>
        <v/>
      </c>
      <c r="G257" s="99"/>
      <c r="H257" s="97"/>
      <c r="I257" s="25" t="str">
        <f t="shared" si="19"/>
        <v/>
      </c>
      <c r="J257" s="25" t="str">
        <f>IF(B257="","",I257*VLOOKUP(B257,'Priradenie pracov. balíkov'!B:F,5,FALSE))</f>
        <v/>
      </c>
      <c r="K257" s="25" t="str">
        <f>IF(B257="","",I257*VLOOKUP(B257,'Priradenie pracov. balíkov'!B:G,6,FALSE))</f>
        <v/>
      </c>
      <c r="L257" s="25" t="str">
        <f>IF(B257="","",K257*VLOOKUP(B257,'Priradenie pracov. balíkov'!B:F,5,FALSE))</f>
        <v/>
      </c>
      <c r="M257" s="1"/>
      <c r="N257" s="2" t="str">
        <f t="shared" si="15"/>
        <v/>
      </c>
      <c r="O257" s="1" t="str">
        <f t="shared" si="16"/>
        <v/>
      </c>
    </row>
    <row r="258" spans="1:15" x14ac:dyDescent="0.2">
      <c r="A258" s="26" t="str">
        <f t="shared" si="17"/>
        <v/>
      </c>
      <c r="B258" s="40"/>
      <c r="C258" s="28" t="str">
        <f>IF(B258="","",VLOOKUP(B258,'Priradenie pracov. balíkov'!B:E,3,FALSE))</f>
        <v/>
      </c>
      <c r="D258" s="29" t="str">
        <f>IF(B258="","",CONCATENATE(VLOOKUP(B258,Ciselniky!$A$38:$B$71,2,FALSE),"P",'Osobné výdavky (OV)'!A258))</f>
        <v/>
      </c>
      <c r="E258" s="41"/>
      <c r="F258" s="25" t="str">
        <f t="shared" si="18"/>
        <v/>
      </c>
      <c r="G258" s="99"/>
      <c r="H258" s="97"/>
      <c r="I258" s="25" t="str">
        <f t="shared" si="19"/>
        <v/>
      </c>
      <c r="J258" s="25" t="str">
        <f>IF(B258="","",I258*VLOOKUP(B258,'Priradenie pracov. balíkov'!B:F,5,FALSE))</f>
        <v/>
      </c>
      <c r="K258" s="25" t="str">
        <f>IF(B258="","",I258*VLOOKUP(B258,'Priradenie pracov. balíkov'!B:G,6,FALSE))</f>
        <v/>
      </c>
      <c r="L258" s="25" t="str">
        <f>IF(B258="","",K258*VLOOKUP(B258,'Priradenie pracov. balíkov'!B:F,5,FALSE))</f>
        <v/>
      </c>
      <c r="M258" s="1"/>
      <c r="N258" s="2" t="str">
        <f t="shared" si="15"/>
        <v/>
      </c>
      <c r="O258" s="1" t="str">
        <f t="shared" si="16"/>
        <v/>
      </c>
    </row>
    <row r="259" spans="1:15" x14ac:dyDescent="0.2">
      <c r="A259" s="26" t="str">
        <f t="shared" si="17"/>
        <v/>
      </c>
      <c r="B259" s="40"/>
      <c r="C259" s="28" t="str">
        <f>IF(B259="","",VLOOKUP(B259,'Priradenie pracov. balíkov'!B:E,3,FALSE))</f>
        <v/>
      </c>
      <c r="D259" s="29" t="str">
        <f>IF(B259="","",CONCATENATE(VLOOKUP(B259,Ciselniky!$A$38:$B$71,2,FALSE),"P",'Osobné výdavky (OV)'!A259))</f>
        <v/>
      </c>
      <c r="E259" s="41"/>
      <c r="F259" s="25" t="str">
        <f t="shared" si="18"/>
        <v/>
      </c>
      <c r="G259" s="99"/>
      <c r="H259" s="97"/>
      <c r="I259" s="25" t="str">
        <f t="shared" si="19"/>
        <v/>
      </c>
      <c r="J259" s="25" t="str">
        <f>IF(B259="","",I259*VLOOKUP(B259,'Priradenie pracov. balíkov'!B:F,5,FALSE))</f>
        <v/>
      </c>
      <c r="K259" s="25" t="str">
        <f>IF(B259="","",I259*VLOOKUP(B259,'Priradenie pracov. balíkov'!B:G,6,FALSE))</f>
        <v/>
      </c>
      <c r="L259" s="25" t="str">
        <f>IF(B259="","",K259*VLOOKUP(B259,'Priradenie pracov. balíkov'!B:F,5,FALSE))</f>
        <v/>
      </c>
      <c r="M259" s="1"/>
      <c r="N259" s="2" t="str">
        <f t="shared" si="15"/>
        <v/>
      </c>
      <c r="O259" s="1" t="str">
        <f t="shared" si="16"/>
        <v/>
      </c>
    </row>
    <row r="260" spans="1:15" x14ac:dyDescent="0.2">
      <c r="A260" s="26" t="str">
        <f t="shared" si="17"/>
        <v/>
      </c>
      <c r="B260" s="40"/>
      <c r="C260" s="28" t="str">
        <f>IF(B260="","",VLOOKUP(B260,'Priradenie pracov. balíkov'!B:E,3,FALSE))</f>
        <v/>
      </c>
      <c r="D260" s="29" t="str">
        <f>IF(B260="","",CONCATENATE(VLOOKUP(B260,Ciselniky!$A$38:$B$71,2,FALSE),"P",'Osobné výdavky (OV)'!A260))</f>
        <v/>
      </c>
      <c r="E260" s="41"/>
      <c r="F260" s="25" t="str">
        <f t="shared" si="18"/>
        <v/>
      </c>
      <c r="G260" s="99"/>
      <c r="H260" s="97"/>
      <c r="I260" s="25" t="str">
        <f t="shared" si="19"/>
        <v/>
      </c>
      <c r="J260" s="25" t="str">
        <f>IF(B260="","",I260*VLOOKUP(B260,'Priradenie pracov. balíkov'!B:F,5,FALSE))</f>
        <v/>
      </c>
      <c r="K260" s="25" t="str">
        <f>IF(B260="","",I260*VLOOKUP(B260,'Priradenie pracov. balíkov'!B:G,6,FALSE))</f>
        <v/>
      </c>
      <c r="L260" s="25" t="str">
        <f>IF(B260="","",K260*VLOOKUP(B260,'Priradenie pracov. balíkov'!B:F,5,FALSE))</f>
        <v/>
      </c>
      <c r="M260" s="1"/>
      <c r="N260" s="2" t="str">
        <f t="shared" ref="N260:N323" si="20">TRIM(LEFT(B260,4))</f>
        <v/>
      </c>
      <c r="O260" s="1" t="str">
        <f t="shared" ref="O260:O323" si="21">C260</f>
        <v/>
      </c>
    </row>
    <row r="261" spans="1:15" x14ac:dyDescent="0.2">
      <c r="A261" s="26" t="str">
        <f t="shared" ref="A261:A324" si="22">IF(B260&lt;&gt;"",ROW()-2,"")</f>
        <v/>
      </c>
      <c r="B261" s="40"/>
      <c r="C261" s="28" t="str">
        <f>IF(B261="","",VLOOKUP(B261,'Priradenie pracov. balíkov'!B:E,3,FALSE))</f>
        <v/>
      </c>
      <c r="D261" s="29" t="str">
        <f>IF(B261="","",CONCATENATE(VLOOKUP(B261,Ciselniky!$A$38:$B$71,2,FALSE),"P",'Osobné výdavky (OV)'!A261))</f>
        <v/>
      </c>
      <c r="E261" s="41"/>
      <c r="F261" s="25" t="str">
        <f t="shared" ref="F261:F324" si="23">IF(B261="","",3684)</f>
        <v/>
      </c>
      <c r="G261" s="99"/>
      <c r="H261" s="97"/>
      <c r="I261" s="25" t="str">
        <f t="shared" ref="I261:I324" si="24">IF(B261="","",F261*(G261*H261))</f>
        <v/>
      </c>
      <c r="J261" s="25" t="str">
        <f>IF(B261="","",I261*VLOOKUP(B261,'Priradenie pracov. balíkov'!B:F,5,FALSE))</f>
        <v/>
      </c>
      <c r="K261" s="25" t="str">
        <f>IF(B261="","",I261*VLOOKUP(B261,'Priradenie pracov. balíkov'!B:G,6,FALSE))</f>
        <v/>
      </c>
      <c r="L261" s="25" t="str">
        <f>IF(B261="","",K261*VLOOKUP(B261,'Priradenie pracov. balíkov'!B:F,5,FALSE))</f>
        <v/>
      </c>
      <c r="M261" s="1"/>
      <c r="N261" s="2" t="str">
        <f t="shared" si="20"/>
        <v/>
      </c>
      <c r="O261" s="1" t="str">
        <f t="shared" si="21"/>
        <v/>
      </c>
    </row>
    <row r="262" spans="1:15" x14ac:dyDescent="0.2">
      <c r="A262" s="26" t="str">
        <f t="shared" si="22"/>
        <v/>
      </c>
      <c r="B262" s="40"/>
      <c r="C262" s="28" t="str">
        <f>IF(B262="","",VLOOKUP(B262,'Priradenie pracov. balíkov'!B:E,3,FALSE))</f>
        <v/>
      </c>
      <c r="D262" s="29" t="str">
        <f>IF(B262="","",CONCATENATE(VLOOKUP(B262,Ciselniky!$A$38:$B$71,2,FALSE),"P",'Osobné výdavky (OV)'!A262))</f>
        <v/>
      </c>
      <c r="E262" s="41"/>
      <c r="F262" s="25" t="str">
        <f t="shared" si="23"/>
        <v/>
      </c>
      <c r="G262" s="99"/>
      <c r="H262" s="97"/>
      <c r="I262" s="25" t="str">
        <f t="shared" si="24"/>
        <v/>
      </c>
      <c r="J262" s="25" t="str">
        <f>IF(B262="","",I262*VLOOKUP(B262,'Priradenie pracov. balíkov'!B:F,5,FALSE))</f>
        <v/>
      </c>
      <c r="K262" s="25" t="str">
        <f>IF(B262="","",I262*VLOOKUP(B262,'Priradenie pracov. balíkov'!B:G,6,FALSE))</f>
        <v/>
      </c>
      <c r="L262" s="25" t="str">
        <f>IF(B262="","",K262*VLOOKUP(B262,'Priradenie pracov. balíkov'!B:F,5,FALSE))</f>
        <v/>
      </c>
      <c r="M262" s="1"/>
      <c r="N262" s="2" t="str">
        <f t="shared" si="20"/>
        <v/>
      </c>
      <c r="O262" s="1" t="str">
        <f t="shared" si="21"/>
        <v/>
      </c>
    </row>
    <row r="263" spans="1:15" x14ac:dyDescent="0.2">
      <c r="A263" s="26" t="str">
        <f t="shared" si="22"/>
        <v/>
      </c>
      <c r="B263" s="40"/>
      <c r="C263" s="28" t="str">
        <f>IF(B263="","",VLOOKUP(B263,'Priradenie pracov. balíkov'!B:E,3,FALSE))</f>
        <v/>
      </c>
      <c r="D263" s="29" t="str">
        <f>IF(B263="","",CONCATENATE(VLOOKUP(B263,Ciselniky!$A$38:$B$71,2,FALSE),"P",'Osobné výdavky (OV)'!A263))</f>
        <v/>
      </c>
      <c r="E263" s="41"/>
      <c r="F263" s="25" t="str">
        <f t="shared" si="23"/>
        <v/>
      </c>
      <c r="G263" s="99"/>
      <c r="H263" s="97"/>
      <c r="I263" s="25" t="str">
        <f t="shared" si="24"/>
        <v/>
      </c>
      <c r="J263" s="25" t="str">
        <f>IF(B263="","",I263*VLOOKUP(B263,'Priradenie pracov. balíkov'!B:F,5,FALSE))</f>
        <v/>
      </c>
      <c r="K263" s="25" t="str">
        <f>IF(B263="","",I263*VLOOKUP(B263,'Priradenie pracov. balíkov'!B:G,6,FALSE))</f>
        <v/>
      </c>
      <c r="L263" s="25" t="str">
        <f>IF(B263="","",K263*VLOOKUP(B263,'Priradenie pracov. balíkov'!B:F,5,FALSE))</f>
        <v/>
      </c>
      <c r="M263" s="1"/>
      <c r="N263" s="2" t="str">
        <f t="shared" si="20"/>
        <v/>
      </c>
      <c r="O263" s="1" t="str">
        <f t="shared" si="21"/>
        <v/>
      </c>
    </row>
    <row r="264" spans="1:15" x14ac:dyDescent="0.2">
      <c r="A264" s="26" t="str">
        <f t="shared" si="22"/>
        <v/>
      </c>
      <c r="B264" s="40"/>
      <c r="C264" s="28" t="str">
        <f>IF(B264="","",VLOOKUP(B264,'Priradenie pracov. balíkov'!B:E,3,FALSE))</f>
        <v/>
      </c>
      <c r="D264" s="29" t="str">
        <f>IF(B264="","",CONCATENATE(VLOOKUP(B264,Ciselniky!$A$38:$B$71,2,FALSE),"P",'Osobné výdavky (OV)'!A264))</f>
        <v/>
      </c>
      <c r="E264" s="41"/>
      <c r="F264" s="25" t="str">
        <f t="shared" si="23"/>
        <v/>
      </c>
      <c r="G264" s="99"/>
      <c r="H264" s="97"/>
      <c r="I264" s="25" t="str">
        <f t="shared" si="24"/>
        <v/>
      </c>
      <c r="J264" s="25" t="str">
        <f>IF(B264="","",I264*VLOOKUP(B264,'Priradenie pracov. balíkov'!B:F,5,FALSE))</f>
        <v/>
      </c>
      <c r="K264" s="25" t="str">
        <f>IF(B264="","",I264*VLOOKUP(B264,'Priradenie pracov. balíkov'!B:G,6,FALSE))</f>
        <v/>
      </c>
      <c r="L264" s="25" t="str">
        <f>IF(B264="","",K264*VLOOKUP(B264,'Priradenie pracov. balíkov'!B:F,5,FALSE))</f>
        <v/>
      </c>
      <c r="M264" s="1"/>
      <c r="N264" s="2" t="str">
        <f t="shared" si="20"/>
        <v/>
      </c>
      <c r="O264" s="1" t="str">
        <f t="shared" si="21"/>
        <v/>
      </c>
    </row>
    <row r="265" spans="1:15" x14ac:dyDescent="0.2">
      <c r="A265" s="26" t="str">
        <f t="shared" si="22"/>
        <v/>
      </c>
      <c r="B265" s="40"/>
      <c r="C265" s="28" t="str">
        <f>IF(B265="","",VLOOKUP(B265,'Priradenie pracov. balíkov'!B:E,3,FALSE))</f>
        <v/>
      </c>
      <c r="D265" s="29" t="str">
        <f>IF(B265="","",CONCATENATE(VLOOKUP(B265,Ciselniky!$A$38:$B$71,2,FALSE),"P",'Osobné výdavky (OV)'!A265))</f>
        <v/>
      </c>
      <c r="E265" s="41"/>
      <c r="F265" s="25" t="str">
        <f t="shared" si="23"/>
        <v/>
      </c>
      <c r="G265" s="99"/>
      <c r="H265" s="97"/>
      <c r="I265" s="25" t="str">
        <f t="shared" si="24"/>
        <v/>
      </c>
      <c r="J265" s="25" t="str">
        <f>IF(B265="","",I265*VLOOKUP(B265,'Priradenie pracov. balíkov'!B:F,5,FALSE))</f>
        <v/>
      </c>
      <c r="K265" s="25" t="str">
        <f>IF(B265="","",I265*VLOOKUP(B265,'Priradenie pracov. balíkov'!B:G,6,FALSE))</f>
        <v/>
      </c>
      <c r="L265" s="25" t="str">
        <f>IF(B265="","",K265*VLOOKUP(B265,'Priradenie pracov. balíkov'!B:F,5,FALSE))</f>
        <v/>
      </c>
      <c r="M265" s="1"/>
      <c r="N265" s="2" t="str">
        <f t="shared" si="20"/>
        <v/>
      </c>
      <c r="O265" s="1" t="str">
        <f t="shared" si="21"/>
        <v/>
      </c>
    </row>
    <row r="266" spans="1:15" x14ac:dyDescent="0.2">
      <c r="A266" s="26" t="str">
        <f t="shared" si="22"/>
        <v/>
      </c>
      <c r="B266" s="40"/>
      <c r="C266" s="28" t="str">
        <f>IF(B266="","",VLOOKUP(B266,'Priradenie pracov. balíkov'!B:E,3,FALSE))</f>
        <v/>
      </c>
      <c r="D266" s="29" t="str">
        <f>IF(B266="","",CONCATENATE(VLOOKUP(B266,Ciselniky!$A$38:$B$71,2,FALSE),"P",'Osobné výdavky (OV)'!A266))</f>
        <v/>
      </c>
      <c r="E266" s="41"/>
      <c r="F266" s="25" t="str">
        <f t="shared" si="23"/>
        <v/>
      </c>
      <c r="G266" s="99"/>
      <c r="H266" s="97"/>
      <c r="I266" s="25" t="str">
        <f t="shared" si="24"/>
        <v/>
      </c>
      <c r="J266" s="25" t="str">
        <f>IF(B266="","",I266*VLOOKUP(B266,'Priradenie pracov. balíkov'!B:F,5,FALSE))</f>
        <v/>
      </c>
      <c r="K266" s="25" t="str">
        <f>IF(B266="","",I266*VLOOKUP(B266,'Priradenie pracov. balíkov'!B:G,6,FALSE))</f>
        <v/>
      </c>
      <c r="L266" s="25" t="str">
        <f>IF(B266="","",K266*VLOOKUP(B266,'Priradenie pracov. balíkov'!B:F,5,FALSE))</f>
        <v/>
      </c>
      <c r="M266" s="1"/>
      <c r="N266" s="2" t="str">
        <f t="shared" si="20"/>
        <v/>
      </c>
      <c r="O266" s="1" t="str">
        <f t="shared" si="21"/>
        <v/>
      </c>
    </row>
    <row r="267" spans="1:15" x14ac:dyDescent="0.2">
      <c r="A267" s="26" t="str">
        <f t="shared" si="22"/>
        <v/>
      </c>
      <c r="B267" s="40"/>
      <c r="C267" s="28" t="str">
        <f>IF(B267="","",VLOOKUP(B267,'Priradenie pracov. balíkov'!B:E,3,FALSE))</f>
        <v/>
      </c>
      <c r="D267" s="29" t="str">
        <f>IF(B267="","",CONCATENATE(VLOOKUP(B267,Ciselniky!$A$38:$B$71,2,FALSE),"P",'Osobné výdavky (OV)'!A267))</f>
        <v/>
      </c>
      <c r="E267" s="41"/>
      <c r="F267" s="25" t="str">
        <f t="shared" si="23"/>
        <v/>
      </c>
      <c r="G267" s="99"/>
      <c r="H267" s="97"/>
      <c r="I267" s="25" t="str">
        <f t="shared" si="24"/>
        <v/>
      </c>
      <c r="J267" s="25" t="str">
        <f>IF(B267="","",I267*VLOOKUP(B267,'Priradenie pracov. balíkov'!B:F,5,FALSE))</f>
        <v/>
      </c>
      <c r="K267" s="25" t="str">
        <f>IF(B267="","",I267*VLOOKUP(B267,'Priradenie pracov. balíkov'!B:G,6,FALSE))</f>
        <v/>
      </c>
      <c r="L267" s="25" t="str">
        <f>IF(B267="","",K267*VLOOKUP(B267,'Priradenie pracov. balíkov'!B:F,5,FALSE))</f>
        <v/>
      </c>
      <c r="M267" s="1"/>
      <c r="N267" s="2" t="str">
        <f t="shared" si="20"/>
        <v/>
      </c>
      <c r="O267" s="1" t="str">
        <f t="shared" si="21"/>
        <v/>
      </c>
    </row>
    <row r="268" spans="1:15" x14ac:dyDescent="0.2">
      <c r="A268" s="26" t="str">
        <f t="shared" si="22"/>
        <v/>
      </c>
      <c r="B268" s="40"/>
      <c r="C268" s="28" t="str">
        <f>IF(B268="","",VLOOKUP(B268,'Priradenie pracov. balíkov'!B:E,3,FALSE))</f>
        <v/>
      </c>
      <c r="D268" s="29" t="str">
        <f>IF(B268="","",CONCATENATE(VLOOKUP(B268,Ciselniky!$A$38:$B$71,2,FALSE),"P",'Osobné výdavky (OV)'!A268))</f>
        <v/>
      </c>
      <c r="E268" s="41"/>
      <c r="F268" s="25" t="str">
        <f t="shared" si="23"/>
        <v/>
      </c>
      <c r="G268" s="99"/>
      <c r="H268" s="97"/>
      <c r="I268" s="25" t="str">
        <f t="shared" si="24"/>
        <v/>
      </c>
      <c r="J268" s="25" t="str">
        <f>IF(B268="","",I268*VLOOKUP(B268,'Priradenie pracov. balíkov'!B:F,5,FALSE))</f>
        <v/>
      </c>
      <c r="K268" s="25" t="str">
        <f>IF(B268="","",I268*VLOOKUP(B268,'Priradenie pracov. balíkov'!B:G,6,FALSE))</f>
        <v/>
      </c>
      <c r="L268" s="25" t="str">
        <f>IF(B268="","",K268*VLOOKUP(B268,'Priradenie pracov. balíkov'!B:F,5,FALSE))</f>
        <v/>
      </c>
      <c r="M268" s="1"/>
      <c r="N268" s="2" t="str">
        <f t="shared" si="20"/>
        <v/>
      </c>
      <c r="O268" s="1" t="str">
        <f t="shared" si="21"/>
        <v/>
      </c>
    </row>
    <row r="269" spans="1:15" x14ac:dyDescent="0.2">
      <c r="A269" s="26" t="str">
        <f t="shared" si="22"/>
        <v/>
      </c>
      <c r="B269" s="40"/>
      <c r="C269" s="28" t="str">
        <f>IF(B269="","",VLOOKUP(B269,'Priradenie pracov. balíkov'!B:E,3,FALSE))</f>
        <v/>
      </c>
      <c r="D269" s="29" t="str">
        <f>IF(B269="","",CONCATENATE(VLOOKUP(B269,Ciselniky!$A$38:$B$71,2,FALSE),"P",'Osobné výdavky (OV)'!A269))</f>
        <v/>
      </c>
      <c r="E269" s="41"/>
      <c r="F269" s="25" t="str">
        <f t="shared" si="23"/>
        <v/>
      </c>
      <c r="G269" s="99"/>
      <c r="H269" s="97"/>
      <c r="I269" s="25" t="str">
        <f t="shared" si="24"/>
        <v/>
      </c>
      <c r="J269" s="25" t="str">
        <f>IF(B269="","",I269*VLOOKUP(B269,'Priradenie pracov. balíkov'!B:F,5,FALSE))</f>
        <v/>
      </c>
      <c r="K269" s="25" t="str">
        <f>IF(B269="","",I269*VLOOKUP(B269,'Priradenie pracov. balíkov'!B:G,6,FALSE))</f>
        <v/>
      </c>
      <c r="L269" s="25" t="str">
        <f>IF(B269="","",K269*VLOOKUP(B269,'Priradenie pracov. balíkov'!B:F,5,FALSE))</f>
        <v/>
      </c>
      <c r="M269" s="1"/>
      <c r="N269" s="2" t="str">
        <f t="shared" si="20"/>
        <v/>
      </c>
      <c r="O269" s="1" t="str">
        <f t="shared" si="21"/>
        <v/>
      </c>
    </row>
    <row r="270" spans="1:15" x14ac:dyDescent="0.2">
      <c r="A270" s="26" t="str">
        <f t="shared" si="22"/>
        <v/>
      </c>
      <c r="B270" s="40"/>
      <c r="C270" s="28" t="str">
        <f>IF(B270="","",VLOOKUP(B270,'Priradenie pracov. balíkov'!B:E,3,FALSE))</f>
        <v/>
      </c>
      <c r="D270" s="29" t="str">
        <f>IF(B270="","",CONCATENATE(VLOOKUP(B270,Ciselniky!$A$38:$B$71,2,FALSE),"P",'Osobné výdavky (OV)'!A270))</f>
        <v/>
      </c>
      <c r="E270" s="41"/>
      <c r="F270" s="25" t="str">
        <f t="shared" si="23"/>
        <v/>
      </c>
      <c r="G270" s="99"/>
      <c r="H270" s="97"/>
      <c r="I270" s="25" t="str">
        <f t="shared" si="24"/>
        <v/>
      </c>
      <c r="J270" s="25" t="str">
        <f>IF(B270="","",I270*VLOOKUP(B270,'Priradenie pracov. balíkov'!B:F,5,FALSE))</f>
        <v/>
      </c>
      <c r="K270" s="25" t="str">
        <f>IF(B270="","",I270*VLOOKUP(B270,'Priradenie pracov. balíkov'!B:G,6,FALSE))</f>
        <v/>
      </c>
      <c r="L270" s="25" t="str">
        <f>IF(B270="","",K270*VLOOKUP(B270,'Priradenie pracov. balíkov'!B:F,5,FALSE))</f>
        <v/>
      </c>
      <c r="M270" s="1"/>
      <c r="N270" s="2" t="str">
        <f t="shared" si="20"/>
        <v/>
      </c>
      <c r="O270" s="1" t="str">
        <f t="shared" si="21"/>
        <v/>
      </c>
    </row>
    <row r="271" spans="1:15" x14ac:dyDescent="0.2">
      <c r="A271" s="26" t="str">
        <f t="shared" si="22"/>
        <v/>
      </c>
      <c r="B271" s="40"/>
      <c r="C271" s="28" t="str">
        <f>IF(B271="","",VLOOKUP(B271,'Priradenie pracov. balíkov'!B:E,3,FALSE))</f>
        <v/>
      </c>
      <c r="D271" s="29" t="str">
        <f>IF(B271="","",CONCATENATE(VLOOKUP(B271,Ciselniky!$A$38:$B$71,2,FALSE),"P",'Osobné výdavky (OV)'!A271))</f>
        <v/>
      </c>
      <c r="E271" s="41"/>
      <c r="F271" s="25" t="str">
        <f t="shared" si="23"/>
        <v/>
      </c>
      <c r="G271" s="99"/>
      <c r="H271" s="97"/>
      <c r="I271" s="25" t="str">
        <f t="shared" si="24"/>
        <v/>
      </c>
      <c r="J271" s="25" t="str">
        <f>IF(B271="","",I271*VLOOKUP(B271,'Priradenie pracov. balíkov'!B:F,5,FALSE))</f>
        <v/>
      </c>
      <c r="K271" s="25" t="str">
        <f>IF(B271="","",I271*VLOOKUP(B271,'Priradenie pracov. balíkov'!B:G,6,FALSE))</f>
        <v/>
      </c>
      <c r="L271" s="25" t="str">
        <f>IF(B271="","",K271*VLOOKUP(B271,'Priradenie pracov. balíkov'!B:F,5,FALSE))</f>
        <v/>
      </c>
      <c r="M271" s="1"/>
      <c r="N271" s="2" t="str">
        <f t="shared" si="20"/>
        <v/>
      </c>
      <c r="O271" s="1" t="str">
        <f t="shared" si="21"/>
        <v/>
      </c>
    </row>
    <row r="272" spans="1:15" x14ac:dyDescent="0.2">
      <c r="A272" s="26" t="str">
        <f t="shared" si="22"/>
        <v/>
      </c>
      <c r="B272" s="40"/>
      <c r="C272" s="28" t="str">
        <f>IF(B272="","",VLOOKUP(B272,'Priradenie pracov. balíkov'!B:E,3,FALSE))</f>
        <v/>
      </c>
      <c r="D272" s="29" t="str">
        <f>IF(B272="","",CONCATENATE(VLOOKUP(B272,Ciselniky!$A$38:$B$71,2,FALSE),"P",'Osobné výdavky (OV)'!A272))</f>
        <v/>
      </c>
      <c r="E272" s="41"/>
      <c r="F272" s="25" t="str">
        <f t="shared" si="23"/>
        <v/>
      </c>
      <c r="G272" s="99"/>
      <c r="H272" s="97"/>
      <c r="I272" s="25" t="str">
        <f t="shared" si="24"/>
        <v/>
      </c>
      <c r="J272" s="25" t="str">
        <f>IF(B272="","",I272*VLOOKUP(B272,'Priradenie pracov. balíkov'!B:F,5,FALSE))</f>
        <v/>
      </c>
      <c r="K272" s="25" t="str">
        <f>IF(B272="","",I272*VLOOKUP(B272,'Priradenie pracov. balíkov'!B:G,6,FALSE))</f>
        <v/>
      </c>
      <c r="L272" s="25" t="str">
        <f>IF(B272="","",K272*VLOOKUP(B272,'Priradenie pracov. balíkov'!B:F,5,FALSE))</f>
        <v/>
      </c>
      <c r="M272" s="1"/>
      <c r="N272" s="2" t="str">
        <f t="shared" si="20"/>
        <v/>
      </c>
      <c r="O272" s="1" t="str">
        <f t="shared" si="21"/>
        <v/>
      </c>
    </row>
    <row r="273" spans="1:15" x14ac:dyDescent="0.2">
      <c r="A273" s="26" t="str">
        <f t="shared" si="22"/>
        <v/>
      </c>
      <c r="B273" s="40"/>
      <c r="C273" s="28" t="str">
        <f>IF(B273="","",VLOOKUP(B273,'Priradenie pracov. balíkov'!B:E,3,FALSE))</f>
        <v/>
      </c>
      <c r="D273" s="29" t="str">
        <f>IF(B273="","",CONCATENATE(VLOOKUP(B273,Ciselniky!$A$38:$B$71,2,FALSE),"P",'Osobné výdavky (OV)'!A273))</f>
        <v/>
      </c>
      <c r="E273" s="41"/>
      <c r="F273" s="25" t="str">
        <f t="shared" si="23"/>
        <v/>
      </c>
      <c r="G273" s="99"/>
      <c r="H273" s="97"/>
      <c r="I273" s="25" t="str">
        <f t="shared" si="24"/>
        <v/>
      </c>
      <c r="J273" s="25" t="str">
        <f>IF(B273="","",I273*VLOOKUP(B273,'Priradenie pracov. balíkov'!B:F,5,FALSE))</f>
        <v/>
      </c>
      <c r="K273" s="25" t="str">
        <f>IF(B273="","",I273*VLOOKUP(B273,'Priradenie pracov. balíkov'!B:G,6,FALSE))</f>
        <v/>
      </c>
      <c r="L273" s="25" t="str">
        <f>IF(B273="","",K273*VLOOKUP(B273,'Priradenie pracov. balíkov'!B:F,5,FALSE))</f>
        <v/>
      </c>
      <c r="M273" s="1"/>
      <c r="N273" s="2" t="str">
        <f t="shared" si="20"/>
        <v/>
      </c>
      <c r="O273" s="1" t="str">
        <f t="shared" si="21"/>
        <v/>
      </c>
    </row>
    <row r="274" spans="1:15" x14ac:dyDescent="0.2">
      <c r="A274" s="26" t="str">
        <f t="shared" si="22"/>
        <v/>
      </c>
      <c r="B274" s="40"/>
      <c r="C274" s="28" t="str">
        <f>IF(B274="","",VLOOKUP(B274,'Priradenie pracov. balíkov'!B:E,3,FALSE))</f>
        <v/>
      </c>
      <c r="D274" s="29" t="str">
        <f>IF(B274="","",CONCATENATE(VLOOKUP(B274,Ciselniky!$A$38:$B$71,2,FALSE),"P",'Osobné výdavky (OV)'!A274))</f>
        <v/>
      </c>
      <c r="E274" s="41"/>
      <c r="F274" s="25" t="str">
        <f t="shared" si="23"/>
        <v/>
      </c>
      <c r="G274" s="99"/>
      <c r="H274" s="97"/>
      <c r="I274" s="25" t="str">
        <f t="shared" si="24"/>
        <v/>
      </c>
      <c r="J274" s="25" t="str">
        <f>IF(B274="","",I274*VLOOKUP(B274,'Priradenie pracov. balíkov'!B:F,5,FALSE))</f>
        <v/>
      </c>
      <c r="K274" s="25" t="str">
        <f>IF(B274="","",I274*VLOOKUP(B274,'Priradenie pracov. balíkov'!B:G,6,FALSE))</f>
        <v/>
      </c>
      <c r="L274" s="25" t="str">
        <f>IF(B274="","",K274*VLOOKUP(B274,'Priradenie pracov. balíkov'!B:F,5,FALSE))</f>
        <v/>
      </c>
      <c r="M274" s="1"/>
      <c r="N274" s="2" t="str">
        <f t="shared" si="20"/>
        <v/>
      </c>
      <c r="O274" s="1" t="str">
        <f t="shared" si="21"/>
        <v/>
      </c>
    </row>
    <row r="275" spans="1:15" x14ac:dyDescent="0.2">
      <c r="A275" s="26" t="str">
        <f t="shared" si="22"/>
        <v/>
      </c>
      <c r="B275" s="40"/>
      <c r="C275" s="28" t="str">
        <f>IF(B275="","",VLOOKUP(B275,'Priradenie pracov. balíkov'!B:E,3,FALSE))</f>
        <v/>
      </c>
      <c r="D275" s="29" t="str">
        <f>IF(B275="","",CONCATENATE(VLOOKUP(B275,Ciselniky!$A$38:$B$71,2,FALSE),"P",'Osobné výdavky (OV)'!A275))</f>
        <v/>
      </c>
      <c r="E275" s="41"/>
      <c r="F275" s="25" t="str">
        <f t="shared" si="23"/>
        <v/>
      </c>
      <c r="G275" s="99"/>
      <c r="H275" s="97"/>
      <c r="I275" s="25" t="str">
        <f t="shared" si="24"/>
        <v/>
      </c>
      <c r="J275" s="25" t="str">
        <f>IF(B275="","",I275*VLOOKUP(B275,'Priradenie pracov. balíkov'!B:F,5,FALSE))</f>
        <v/>
      </c>
      <c r="K275" s="25" t="str">
        <f>IF(B275="","",I275*VLOOKUP(B275,'Priradenie pracov. balíkov'!B:G,6,FALSE))</f>
        <v/>
      </c>
      <c r="L275" s="25" t="str">
        <f>IF(B275="","",K275*VLOOKUP(B275,'Priradenie pracov. balíkov'!B:F,5,FALSE))</f>
        <v/>
      </c>
      <c r="M275" s="1"/>
      <c r="N275" s="2" t="str">
        <f t="shared" si="20"/>
        <v/>
      </c>
      <c r="O275" s="1" t="str">
        <f t="shared" si="21"/>
        <v/>
      </c>
    </row>
    <row r="276" spans="1:15" x14ac:dyDescent="0.2">
      <c r="A276" s="26" t="str">
        <f t="shared" si="22"/>
        <v/>
      </c>
      <c r="B276" s="40"/>
      <c r="C276" s="28" t="str">
        <f>IF(B276="","",VLOOKUP(B276,'Priradenie pracov. balíkov'!B:E,3,FALSE))</f>
        <v/>
      </c>
      <c r="D276" s="29" t="str">
        <f>IF(B276="","",CONCATENATE(VLOOKUP(B276,Ciselniky!$A$38:$B$71,2,FALSE),"P",'Osobné výdavky (OV)'!A276))</f>
        <v/>
      </c>
      <c r="E276" s="41"/>
      <c r="F276" s="25" t="str">
        <f t="shared" si="23"/>
        <v/>
      </c>
      <c r="G276" s="99"/>
      <c r="H276" s="97"/>
      <c r="I276" s="25" t="str">
        <f t="shared" si="24"/>
        <v/>
      </c>
      <c r="J276" s="25" t="str">
        <f>IF(B276="","",I276*VLOOKUP(B276,'Priradenie pracov. balíkov'!B:F,5,FALSE))</f>
        <v/>
      </c>
      <c r="K276" s="25" t="str">
        <f>IF(B276="","",I276*VLOOKUP(B276,'Priradenie pracov. balíkov'!B:G,6,FALSE))</f>
        <v/>
      </c>
      <c r="L276" s="25" t="str">
        <f>IF(B276="","",K276*VLOOKUP(B276,'Priradenie pracov. balíkov'!B:F,5,FALSE))</f>
        <v/>
      </c>
      <c r="M276" s="1"/>
      <c r="N276" s="2" t="str">
        <f t="shared" si="20"/>
        <v/>
      </c>
      <c r="O276" s="1" t="str">
        <f t="shared" si="21"/>
        <v/>
      </c>
    </row>
    <row r="277" spans="1:15" x14ac:dyDescent="0.2">
      <c r="A277" s="26" t="str">
        <f t="shared" si="22"/>
        <v/>
      </c>
      <c r="B277" s="40"/>
      <c r="C277" s="28" t="str">
        <f>IF(B277="","",VLOOKUP(B277,'Priradenie pracov. balíkov'!B:E,3,FALSE))</f>
        <v/>
      </c>
      <c r="D277" s="29" t="str">
        <f>IF(B277="","",CONCATENATE(VLOOKUP(B277,Ciselniky!$A$38:$B$71,2,FALSE),"P",'Osobné výdavky (OV)'!A277))</f>
        <v/>
      </c>
      <c r="E277" s="41"/>
      <c r="F277" s="25" t="str">
        <f t="shared" si="23"/>
        <v/>
      </c>
      <c r="G277" s="99"/>
      <c r="H277" s="97"/>
      <c r="I277" s="25" t="str">
        <f t="shared" si="24"/>
        <v/>
      </c>
      <c r="J277" s="25" t="str">
        <f>IF(B277="","",I277*VLOOKUP(B277,'Priradenie pracov. balíkov'!B:F,5,FALSE))</f>
        <v/>
      </c>
      <c r="K277" s="25" t="str">
        <f>IF(B277="","",I277*VLOOKUP(B277,'Priradenie pracov. balíkov'!B:G,6,FALSE))</f>
        <v/>
      </c>
      <c r="L277" s="25" t="str">
        <f>IF(B277="","",K277*VLOOKUP(B277,'Priradenie pracov. balíkov'!B:F,5,FALSE))</f>
        <v/>
      </c>
      <c r="M277" s="1"/>
      <c r="N277" s="2" t="str">
        <f t="shared" si="20"/>
        <v/>
      </c>
      <c r="O277" s="1" t="str">
        <f t="shared" si="21"/>
        <v/>
      </c>
    </row>
    <row r="278" spans="1:15" x14ac:dyDescent="0.2">
      <c r="A278" s="26" t="str">
        <f t="shared" si="22"/>
        <v/>
      </c>
      <c r="B278" s="40"/>
      <c r="C278" s="28" t="str">
        <f>IF(B278="","",VLOOKUP(B278,'Priradenie pracov. balíkov'!B:E,3,FALSE))</f>
        <v/>
      </c>
      <c r="D278" s="29" t="str">
        <f>IF(B278="","",CONCATENATE(VLOOKUP(B278,Ciselniky!$A$38:$B$71,2,FALSE),"P",'Osobné výdavky (OV)'!A278))</f>
        <v/>
      </c>
      <c r="E278" s="41"/>
      <c r="F278" s="25" t="str">
        <f t="shared" si="23"/>
        <v/>
      </c>
      <c r="G278" s="99"/>
      <c r="H278" s="97"/>
      <c r="I278" s="25" t="str">
        <f t="shared" si="24"/>
        <v/>
      </c>
      <c r="J278" s="25" t="str">
        <f>IF(B278="","",I278*VLOOKUP(B278,'Priradenie pracov. balíkov'!B:F,5,FALSE))</f>
        <v/>
      </c>
      <c r="K278" s="25" t="str">
        <f>IF(B278="","",I278*VLOOKUP(B278,'Priradenie pracov. balíkov'!B:G,6,FALSE))</f>
        <v/>
      </c>
      <c r="L278" s="25" t="str">
        <f>IF(B278="","",K278*VLOOKUP(B278,'Priradenie pracov. balíkov'!B:F,5,FALSE))</f>
        <v/>
      </c>
      <c r="M278" s="1"/>
      <c r="N278" s="2" t="str">
        <f t="shared" si="20"/>
        <v/>
      </c>
      <c r="O278" s="1" t="str">
        <f t="shared" si="21"/>
        <v/>
      </c>
    </row>
    <row r="279" spans="1:15" x14ac:dyDescent="0.2">
      <c r="A279" s="26" t="str">
        <f t="shared" si="22"/>
        <v/>
      </c>
      <c r="B279" s="40"/>
      <c r="C279" s="28" t="str">
        <f>IF(B279="","",VLOOKUP(B279,'Priradenie pracov. balíkov'!B:E,3,FALSE))</f>
        <v/>
      </c>
      <c r="D279" s="29" t="str">
        <f>IF(B279="","",CONCATENATE(VLOOKUP(B279,Ciselniky!$A$38:$B$71,2,FALSE),"P",'Osobné výdavky (OV)'!A279))</f>
        <v/>
      </c>
      <c r="E279" s="41"/>
      <c r="F279" s="25" t="str">
        <f t="shared" si="23"/>
        <v/>
      </c>
      <c r="G279" s="99"/>
      <c r="H279" s="97"/>
      <c r="I279" s="25" t="str">
        <f t="shared" si="24"/>
        <v/>
      </c>
      <c r="J279" s="25" t="str">
        <f>IF(B279="","",I279*VLOOKUP(B279,'Priradenie pracov. balíkov'!B:F,5,FALSE))</f>
        <v/>
      </c>
      <c r="K279" s="25" t="str">
        <f>IF(B279="","",I279*VLOOKUP(B279,'Priradenie pracov. balíkov'!B:G,6,FALSE))</f>
        <v/>
      </c>
      <c r="L279" s="25" t="str">
        <f>IF(B279="","",K279*VLOOKUP(B279,'Priradenie pracov. balíkov'!B:F,5,FALSE))</f>
        <v/>
      </c>
      <c r="M279" s="1"/>
      <c r="N279" s="2" t="str">
        <f t="shared" si="20"/>
        <v/>
      </c>
      <c r="O279" s="1" t="str">
        <f t="shared" si="21"/>
        <v/>
      </c>
    </row>
    <row r="280" spans="1:15" x14ac:dyDescent="0.2">
      <c r="A280" s="26" t="str">
        <f t="shared" si="22"/>
        <v/>
      </c>
      <c r="B280" s="40"/>
      <c r="C280" s="28" t="str">
        <f>IF(B280="","",VLOOKUP(B280,'Priradenie pracov. balíkov'!B:E,3,FALSE))</f>
        <v/>
      </c>
      <c r="D280" s="29" t="str">
        <f>IF(B280="","",CONCATENATE(VLOOKUP(B280,Ciselniky!$A$38:$B$71,2,FALSE),"P",'Osobné výdavky (OV)'!A280))</f>
        <v/>
      </c>
      <c r="E280" s="41"/>
      <c r="F280" s="25" t="str">
        <f t="shared" si="23"/>
        <v/>
      </c>
      <c r="G280" s="99"/>
      <c r="H280" s="97"/>
      <c r="I280" s="25" t="str">
        <f t="shared" si="24"/>
        <v/>
      </c>
      <c r="J280" s="25" t="str">
        <f>IF(B280="","",I280*VLOOKUP(B280,'Priradenie pracov. balíkov'!B:F,5,FALSE))</f>
        <v/>
      </c>
      <c r="K280" s="25" t="str">
        <f>IF(B280="","",I280*VLOOKUP(B280,'Priradenie pracov. balíkov'!B:G,6,FALSE))</f>
        <v/>
      </c>
      <c r="L280" s="25" t="str">
        <f>IF(B280="","",K280*VLOOKUP(B280,'Priradenie pracov. balíkov'!B:F,5,FALSE))</f>
        <v/>
      </c>
      <c r="M280" s="1"/>
      <c r="N280" s="2" t="str">
        <f t="shared" si="20"/>
        <v/>
      </c>
      <c r="O280" s="1" t="str">
        <f t="shared" si="21"/>
        <v/>
      </c>
    </row>
    <row r="281" spans="1:15" x14ac:dyDescent="0.2">
      <c r="A281" s="26" t="str">
        <f t="shared" si="22"/>
        <v/>
      </c>
      <c r="B281" s="40"/>
      <c r="C281" s="28" t="str">
        <f>IF(B281="","",VLOOKUP(B281,'Priradenie pracov. balíkov'!B:E,3,FALSE))</f>
        <v/>
      </c>
      <c r="D281" s="29" t="str">
        <f>IF(B281="","",CONCATENATE(VLOOKUP(B281,Ciselniky!$A$38:$B$71,2,FALSE),"P",'Osobné výdavky (OV)'!A281))</f>
        <v/>
      </c>
      <c r="E281" s="41"/>
      <c r="F281" s="25" t="str">
        <f t="shared" si="23"/>
        <v/>
      </c>
      <c r="G281" s="99"/>
      <c r="H281" s="97"/>
      <c r="I281" s="25" t="str">
        <f t="shared" si="24"/>
        <v/>
      </c>
      <c r="J281" s="25" t="str">
        <f>IF(B281="","",I281*VLOOKUP(B281,'Priradenie pracov. balíkov'!B:F,5,FALSE))</f>
        <v/>
      </c>
      <c r="K281" s="25" t="str">
        <f>IF(B281="","",I281*VLOOKUP(B281,'Priradenie pracov. balíkov'!B:G,6,FALSE))</f>
        <v/>
      </c>
      <c r="L281" s="25" t="str">
        <f>IF(B281="","",K281*VLOOKUP(B281,'Priradenie pracov. balíkov'!B:F,5,FALSE))</f>
        <v/>
      </c>
      <c r="M281" s="1"/>
      <c r="N281" s="2" t="str">
        <f t="shared" si="20"/>
        <v/>
      </c>
      <c r="O281" s="1" t="str">
        <f t="shared" si="21"/>
        <v/>
      </c>
    </row>
    <row r="282" spans="1:15" x14ac:dyDescent="0.2">
      <c r="A282" s="26" t="str">
        <f t="shared" si="22"/>
        <v/>
      </c>
      <c r="B282" s="40"/>
      <c r="C282" s="28" t="str">
        <f>IF(B282="","",VLOOKUP(B282,'Priradenie pracov. balíkov'!B:E,3,FALSE))</f>
        <v/>
      </c>
      <c r="D282" s="29" t="str">
        <f>IF(B282="","",CONCATENATE(VLOOKUP(B282,Ciselniky!$A$38:$B$71,2,FALSE),"P",'Osobné výdavky (OV)'!A282))</f>
        <v/>
      </c>
      <c r="E282" s="41"/>
      <c r="F282" s="25" t="str">
        <f t="shared" si="23"/>
        <v/>
      </c>
      <c r="G282" s="99"/>
      <c r="H282" s="97"/>
      <c r="I282" s="25" t="str">
        <f t="shared" si="24"/>
        <v/>
      </c>
      <c r="J282" s="25" t="str">
        <f>IF(B282="","",I282*VLOOKUP(B282,'Priradenie pracov. balíkov'!B:F,5,FALSE))</f>
        <v/>
      </c>
      <c r="K282" s="25" t="str">
        <f>IF(B282="","",I282*VLOOKUP(B282,'Priradenie pracov. balíkov'!B:G,6,FALSE))</f>
        <v/>
      </c>
      <c r="L282" s="25" t="str">
        <f>IF(B282="","",K282*VLOOKUP(B282,'Priradenie pracov. balíkov'!B:F,5,FALSE))</f>
        <v/>
      </c>
      <c r="M282" s="1"/>
      <c r="N282" s="2" t="str">
        <f t="shared" si="20"/>
        <v/>
      </c>
      <c r="O282" s="1" t="str">
        <f t="shared" si="21"/>
        <v/>
      </c>
    </row>
    <row r="283" spans="1:15" x14ac:dyDescent="0.2">
      <c r="A283" s="26" t="str">
        <f t="shared" si="22"/>
        <v/>
      </c>
      <c r="B283" s="40"/>
      <c r="C283" s="28" t="str">
        <f>IF(B283="","",VLOOKUP(B283,'Priradenie pracov. balíkov'!B:E,3,FALSE))</f>
        <v/>
      </c>
      <c r="D283" s="29" t="str">
        <f>IF(B283="","",CONCATENATE(VLOOKUP(B283,Ciselniky!$A$38:$B$71,2,FALSE),"P",'Osobné výdavky (OV)'!A283))</f>
        <v/>
      </c>
      <c r="E283" s="41"/>
      <c r="F283" s="25" t="str">
        <f t="shared" si="23"/>
        <v/>
      </c>
      <c r="G283" s="99"/>
      <c r="H283" s="97"/>
      <c r="I283" s="25" t="str">
        <f t="shared" si="24"/>
        <v/>
      </c>
      <c r="J283" s="25" t="str">
        <f>IF(B283="","",I283*VLOOKUP(B283,'Priradenie pracov. balíkov'!B:F,5,FALSE))</f>
        <v/>
      </c>
      <c r="K283" s="25" t="str">
        <f>IF(B283="","",I283*VLOOKUP(B283,'Priradenie pracov. balíkov'!B:G,6,FALSE))</f>
        <v/>
      </c>
      <c r="L283" s="25" t="str">
        <f>IF(B283="","",K283*VLOOKUP(B283,'Priradenie pracov. balíkov'!B:F,5,FALSE))</f>
        <v/>
      </c>
      <c r="M283" s="1"/>
      <c r="N283" s="2" t="str">
        <f t="shared" si="20"/>
        <v/>
      </c>
      <c r="O283" s="1" t="str">
        <f t="shared" si="21"/>
        <v/>
      </c>
    </row>
    <row r="284" spans="1:15" x14ac:dyDescent="0.2">
      <c r="A284" s="26" t="str">
        <f t="shared" si="22"/>
        <v/>
      </c>
      <c r="B284" s="40"/>
      <c r="C284" s="28" t="str">
        <f>IF(B284="","",VLOOKUP(B284,'Priradenie pracov. balíkov'!B:E,3,FALSE))</f>
        <v/>
      </c>
      <c r="D284" s="29" t="str">
        <f>IF(B284="","",CONCATENATE(VLOOKUP(B284,Ciselniky!$A$38:$B$71,2,FALSE),"P",'Osobné výdavky (OV)'!A284))</f>
        <v/>
      </c>
      <c r="E284" s="41"/>
      <c r="F284" s="25" t="str">
        <f t="shared" si="23"/>
        <v/>
      </c>
      <c r="G284" s="99"/>
      <c r="H284" s="97"/>
      <c r="I284" s="25" t="str">
        <f t="shared" si="24"/>
        <v/>
      </c>
      <c r="J284" s="25" t="str">
        <f>IF(B284="","",I284*VLOOKUP(B284,'Priradenie pracov. balíkov'!B:F,5,FALSE))</f>
        <v/>
      </c>
      <c r="K284" s="25" t="str">
        <f>IF(B284="","",I284*VLOOKUP(B284,'Priradenie pracov. balíkov'!B:G,6,FALSE))</f>
        <v/>
      </c>
      <c r="L284" s="25" t="str">
        <f>IF(B284="","",K284*VLOOKUP(B284,'Priradenie pracov. balíkov'!B:F,5,FALSE))</f>
        <v/>
      </c>
      <c r="M284" s="1"/>
      <c r="N284" s="2" t="str">
        <f t="shared" si="20"/>
        <v/>
      </c>
      <c r="O284" s="1" t="str">
        <f t="shared" si="21"/>
        <v/>
      </c>
    </row>
    <row r="285" spans="1:15" x14ac:dyDescent="0.2">
      <c r="A285" s="26" t="str">
        <f t="shared" si="22"/>
        <v/>
      </c>
      <c r="B285" s="40"/>
      <c r="C285" s="28" t="str">
        <f>IF(B285="","",VLOOKUP(B285,'Priradenie pracov. balíkov'!B:E,3,FALSE))</f>
        <v/>
      </c>
      <c r="D285" s="29" t="str">
        <f>IF(B285="","",CONCATENATE(VLOOKUP(B285,Ciselniky!$A$38:$B$71,2,FALSE),"P",'Osobné výdavky (OV)'!A285))</f>
        <v/>
      </c>
      <c r="E285" s="41"/>
      <c r="F285" s="25" t="str">
        <f t="shared" si="23"/>
        <v/>
      </c>
      <c r="G285" s="99"/>
      <c r="H285" s="97"/>
      <c r="I285" s="25" t="str">
        <f t="shared" si="24"/>
        <v/>
      </c>
      <c r="J285" s="25" t="str">
        <f>IF(B285="","",I285*VLOOKUP(B285,'Priradenie pracov. balíkov'!B:F,5,FALSE))</f>
        <v/>
      </c>
      <c r="K285" s="25" t="str">
        <f>IF(B285="","",I285*VLOOKUP(B285,'Priradenie pracov. balíkov'!B:G,6,FALSE))</f>
        <v/>
      </c>
      <c r="L285" s="25" t="str">
        <f>IF(B285="","",K285*VLOOKUP(B285,'Priradenie pracov. balíkov'!B:F,5,FALSE))</f>
        <v/>
      </c>
      <c r="M285" s="1"/>
      <c r="N285" s="2" t="str">
        <f t="shared" si="20"/>
        <v/>
      </c>
      <c r="O285" s="1" t="str">
        <f t="shared" si="21"/>
        <v/>
      </c>
    </row>
    <row r="286" spans="1:15" x14ac:dyDescent="0.2">
      <c r="A286" s="26" t="str">
        <f t="shared" si="22"/>
        <v/>
      </c>
      <c r="B286" s="40"/>
      <c r="C286" s="28" t="str">
        <f>IF(B286="","",VLOOKUP(B286,'Priradenie pracov. balíkov'!B:E,3,FALSE))</f>
        <v/>
      </c>
      <c r="D286" s="29" t="str">
        <f>IF(B286="","",CONCATENATE(VLOOKUP(B286,Ciselniky!$A$38:$B$71,2,FALSE),"P",'Osobné výdavky (OV)'!A286))</f>
        <v/>
      </c>
      <c r="E286" s="41"/>
      <c r="F286" s="25" t="str">
        <f t="shared" si="23"/>
        <v/>
      </c>
      <c r="G286" s="99"/>
      <c r="H286" s="97"/>
      <c r="I286" s="25" t="str">
        <f t="shared" si="24"/>
        <v/>
      </c>
      <c r="J286" s="25" t="str">
        <f>IF(B286="","",I286*VLOOKUP(B286,'Priradenie pracov. balíkov'!B:F,5,FALSE))</f>
        <v/>
      </c>
      <c r="K286" s="25" t="str">
        <f>IF(B286="","",I286*VLOOKUP(B286,'Priradenie pracov. balíkov'!B:G,6,FALSE))</f>
        <v/>
      </c>
      <c r="L286" s="25" t="str">
        <f>IF(B286="","",K286*VLOOKUP(B286,'Priradenie pracov. balíkov'!B:F,5,FALSE))</f>
        <v/>
      </c>
      <c r="M286" s="1"/>
      <c r="N286" s="2" t="str">
        <f t="shared" si="20"/>
        <v/>
      </c>
      <c r="O286" s="1" t="str">
        <f t="shared" si="21"/>
        <v/>
      </c>
    </row>
    <row r="287" spans="1:15" x14ac:dyDescent="0.2">
      <c r="A287" s="26" t="str">
        <f t="shared" si="22"/>
        <v/>
      </c>
      <c r="B287" s="40"/>
      <c r="C287" s="28" t="str">
        <f>IF(B287="","",VLOOKUP(B287,'Priradenie pracov. balíkov'!B:E,3,FALSE))</f>
        <v/>
      </c>
      <c r="D287" s="29" t="str">
        <f>IF(B287="","",CONCATENATE(VLOOKUP(B287,Ciselniky!$A$38:$B$71,2,FALSE),"P",'Osobné výdavky (OV)'!A287))</f>
        <v/>
      </c>
      <c r="E287" s="41"/>
      <c r="F287" s="25" t="str">
        <f t="shared" si="23"/>
        <v/>
      </c>
      <c r="G287" s="99"/>
      <c r="H287" s="97"/>
      <c r="I287" s="25" t="str">
        <f t="shared" si="24"/>
        <v/>
      </c>
      <c r="J287" s="25" t="str">
        <f>IF(B287="","",I287*VLOOKUP(B287,'Priradenie pracov. balíkov'!B:F,5,FALSE))</f>
        <v/>
      </c>
      <c r="K287" s="25" t="str">
        <f>IF(B287="","",I287*VLOOKUP(B287,'Priradenie pracov. balíkov'!B:G,6,FALSE))</f>
        <v/>
      </c>
      <c r="L287" s="25" t="str">
        <f>IF(B287="","",K287*VLOOKUP(B287,'Priradenie pracov. balíkov'!B:F,5,FALSE))</f>
        <v/>
      </c>
      <c r="M287" s="1"/>
      <c r="N287" s="2" t="str">
        <f t="shared" si="20"/>
        <v/>
      </c>
      <c r="O287" s="1" t="str">
        <f t="shared" si="21"/>
        <v/>
      </c>
    </row>
    <row r="288" spans="1:15" x14ac:dyDescent="0.2">
      <c r="A288" s="26" t="str">
        <f t="shared" si="22"/>
        <v/>
      </c>
      <c r="B288" s="40"/>
      <c r="C288" s="28" t="str">
        <f>IF(B288="","",VLOOKUP(B288,'Priradenie pracov. balíkov'!B:E,3,FALSE))</f>
        <v/>
      </c>
      <c r="D288" s="29" t="str">
        <f>IF(B288="","",CONCATENATE(VLOOKUP(B288,Ciselniky!$A$38:$B$71,2,FALSE),"P",'Osobné výdavky (OV)'!A288))</f>
        <v/>
      </c>
      <c r="E288" s="41"/>
      <c r="F288" s="25" t="str">
        <f t="shared" si="23"/>
        <v/>
      </c>
      <c r="G288" s="99"/>
      <c r="H288" s="97"/>
      <c r="I288" s="25" t="str">
        <f t="shared" si="24"/>
        <v/>
      </c>
      <c r="J288" s="25" t="str">
        <f>IF(B288="","",I288*VLOOKUP(B288,'Priradenie pracov. balíkov'!B:F,5,FALSE))</f>
        <v/>
      </c>
      <c r="K288" s="25" t="str">
        <f>IF(B288="","",I288*VLOOKUP(B288,'Priradenie pracov. balíkov'!B:G,6,FALSE))</f>
        <v/>
      </c>
      <c r="L288" s="25" t="str">
        <f>IF(B288="","",K288*VLOOKUP(B288,'Priradenie pracov. balíkov'!B:F,5,FALSE))</f>
        <v/>
      </c>
      <c r="M288" s="1"/>
      <c r="N288" s="2" t="str">
        <f t="shared" si="20"/>
        <v/>
      </c>
      <c r="O288" s="1" t="str">
        <f t="shared" si="21"/>
        <v/>
      </c>
    </row>
    <row r="289" spans="1:15" x14ac:dyDescent="0.2">
      <c r="A289" s="26" t="str">
        <f t="shared" si="22"/>
        <v/>
      </c>
      <c r="B289" s="40"/>
      <c r="C289" s="28" t="str">
        <f>IF(B289="","",VLOOKUP(B289,'Priradenie pracov. balíkov'!B:E,3,FALSE))</f>
        <v/>
      </c>
      <c r="D289" s="29" t="str">
        <f>IF(B289="","",CONCATENATE(VLOOKUP(B289,Ciselniky!$A$38:$B$71,2,FALSE),"P",'Osobné výdavky (OV)'!A289))</f>
        <v/>
      </c>
      <c r="E289" s="41"/>
      <c r="F289" s="25" t="str">
        <f t="shared" si="23"/>
        <v/>
      </c>
      <c r="G289" s="99"/>
      <c r="H289" s="97"/>
      <c r="I289" s="25" t="str">
        <f t="shared" si="24"/>
        <v/>
      </c>
      <c r="J289" s="25" t="str">
        <f>IF(B289="","",I289*VLOOKUP(B289,'Priradenie pracov. balíkov'!B:F,5,FALSE))</f>
        <v/>
      </c>
      <c r="K289" s="25" t="str">
        <f>IF(B289="","",I289*VLOOKUP(B289,'Priradenie pracov. balíkov'!B:G,6,FALSE))</f>
        <v/>
      </c>
      <c r="L289" s="25" t="str">
        <f>IF(B289="","",K289*VLOOKUP(B289,'Priradenie pracov. balíkov'!B:F,5,FALSE))</f>
        <v/>
      </c>
      <c r="M289" s="1"/>
      <c r="N289" s="2" t="str">
        <f t="shared" si="20"/>
        <v/>
      </c>
      <c r="O289" s="1" t="str">
        <f t="shared" si="21"/>
        <v/>
      </c>
    </row>
    <row r="290" spans="1:15" x14ac:dyDescent="0.2">
      <c r="A290" s="26" t="str">
        <f t="shared" si="22"/>
        <v/>
      </c>
      <c r="B290" s="40"/>
      <c r="C290" s="28" t="str">
        <f>IF(B290="","",VLOOKUP(B290,'Priradenie pracov. balíkov'!B:E,3,FALSE))</f>
        <v/>
      </c>
      <c r="D290" s="29" t="str">
        <f>IF(B290="","",CONCATENATE(VLOOKUP(B290,Ciselniky!$A$38:$B$71,2,FALSE),"P",'Osobné výdavky (OV)'!A290))</f>
        <v/>
      </c>
      <c r="E290" s="41"/>
      <c r="F290" s="25" t="str">
        <f t="shared" si="23"/>
        <v/>
      </c>
      <c r="G290" s="99"/>
      <c r="H290" s="97"/>
      <c r="I290" s="25" t="str">
        <f t="shared" si="24"/>
        <v/>
      </c>
      <c r="J290" s="25" t="str">
        <f>IF(B290="","",I290*VLOOKUP(B290,'Priradenie pracov. balíkov'!B:F,5,FALSE))</f>
        <v/>
      </c>
      <c r="K290" s="25" t="str">
        <f>IF(B290="","",I290*VLOOKUP(B290,'Priradenie pracov. balíkov'!B:G,6,FALSE))</f>
        <v/>
      </c>
      <c r="L290" s="25" t="str">
        <f>IF(B290="","",K290*VLOOKUP(B290,'Priradenie pracov. balíkov'!B:F,5,FALSE))</f>
        <v/>
      </c>
      <c r="M290" s="1"/>
      <c r="N290" s="2" t="str">
        <f t="shared" si="20"/>
        <v/>
      </c>
      <c r="O290" s="1" t="str">
        <f t="shared" si="21"/>
        <v/>
      </c>
    </row>
    <row r="291" spans="1:15" x14ac:dyDescent="0.2">
      <c r="A291" s="26" t="str">
        <f t="shared" si="22"/>
        <v/>
      </c>
      <c r="B291" s="40"/>
      <c r="C291" s="28" t="str">
        <f>IF(B291="","",VLOOKUP(B291,'Priradenie pracov. balíkov'!B:E,3,FALSE))</f>
        <v/>
      </c>
      <c r="D291" s="29" t="str">
        <f>IF(B291="","",CONCATENATE(VLOOKUP(B291,Ciselniky!$A$38:$B$71,2,FALSE),"P",'Osobné výdavky (OV)'!A291))</f>
        <v/>
      </c>
      <c r="E291" s="41"/>
      <c r="F291" s="25" t="str">
        <f t="shared" si="23"/>
        <v/>
      </c>
      <c r="G291" s="99"/>
      <c r="H291" s="97"/>
      <c r="I291" s="25" t="str">
        <f t="shared" si="24"/>
        <v/>
      </c>
      <c r="J291" s="25" t="str">
        <f>IF(B291="","",I291*VLOOKUP(B291,'Priradenie pracov. balíkov'!B:F,5,FALSE))</f>
        <v/>
      </c>
      <c r="K291" s="25" t="str">
        <f>IF(B291="","",I291*VLOOKUP(B291,'Priradenie pracov. balíkov'!B:G,6,FALSE))</f>
        <v/>
      </c>
      <c r="L291" s="25" t="str">
        <f>IF(B291="","",K291*VLOOKUP(B291,'Priradenie pracov. balíkov'!B:F,5,FALSE))</f>
        <v/>
      </c>
      <c r="M291" s="1"/>
      <c r="N291" s="2" t="str">
        <f t="shared" si="20"/>
        <v/>
      </c>
      <c r="O291" s="1" t="str">
        <f t="shared" si="21"/>
        <v/>
      </c>
    </row>
    <row r="292" spans="1:15" x14ac:dyDescent="0.2">
      <c r="A292" s="26" t="str">
        <f t="shared" si="22"/>
        <v/>
      </c>
      <c r="B292" s="40"/>
      <c r="C292" s="28" t="str">
        <f>IF(B292="","",VLOOKUP(B292,'Priradenie pracov. balíkov'!B:E,3,FALSE))</f>
        <v/>
      </c>
      <c r="D292" s="29" t="str">
        <f>IF(B292="","",CONCATENATE(VLOOKUP(B292,Ciselniky!$A$38:$B$71,2,FALSE),"P",'Osobné výdavky (OV)'!A292))</f>
        <v/>
      </c>
      <c r="E292" s="41"/>
      <c r="F292" s="25" t="str">
        <f t="shared" si="23"/>
        <v/>
      </c>
      <c r="G292" s="99"/>
      <c r="H292" s="97"/>
      <c r="I292" s="25" t="str">
        <f t="shared" si="24"/>
        <v/>
      </c>
      <c r="J292" s="25" t="str">
        <f>IF(B292="","",I292*VLOOKUP(B292,'Priradenie pracov. balíkov'!B:F,5,FALSE))</f>
        <v/>
      </c>
      <c r="K292" s="25" t="str">
        <f>IF(B292="","",I292*VLOOKUP(B292,'Priradenie pracov. balíkov'!B:G,6,FALSE))</f>
        <v/>
      </c>
      <c r="L292" s="25" t="str">
        <f>IF(B292="","",K292*VLOOKUP(B292,'Priradenie pracov. balíkov'!B:F,5,FALSE))</f>
        <v/>
      </c>
      <c r="M292" s="1"/>
      <c r="N292" s="2" t="str">
        <f t="shared" si="20"/>
        <v/>
      </c>
      <c r="O292" s="1" t="str">
        <f t="shared" si="21"/>
        <v/>
      </c>
    </row>
    <row r="293" spans="1:15" x14ac:dyDescent="0.2">
      <c r="A293" s="26" t="str">
        <f t="shared" si="22"/>
        <v/>
      </c>
      <c r="B293" s="40"/>
      <c r="C293" s="28" t="str">
        <f>IF(B293="","",VLOOKUP(B293,'Priradenie pracov. balíkov'!B:E,3,FALSE))</f>
        <v/>
      </c>
      <c r="D293" s="29" t="str">
        <f>IF(B293="","",CONCATENATE(VLOOKUP(B293,Ciselniky!$A$38:$B$71,2,FALSE),"P",'Osobné výdavky (OV)'!A293))</f>
        <v/>
      </c>
      <c r="E293" s="41"/>
      <c r="F293" s="25" t="str">
        <f t="shared" si="23"/>
        <v/>
      </c>
      <c r="G293" s="99"/>
      <c r="H293" s="97"/>
      <c r="I293" s="25" t="str">
        <f t="shared" si="24"/>
        <v/>
      </c>
      <c r="J293" s="25" t="str">
        <f>IF(B293="","",I293*VLOOKUP(B293,'Priradenie pracov. balíkov'!B:F,5,FALSE))</f>
        <v/>
      </c>
      <c r="K293" s="25" t="str">
        <f>IF(B293="","",I293*VLOOKUP(B293,'Priradenie pracov. balíkov'!B:G,6,FALSE))</f>
        <v/>
      </c>
      <c r="L293" s="25" t="str">
        <f>IF(B293="","",K293*VLOOKUP(B293,'Priradenie pracov. balíkov'!B:F,5,FALSE))</f>
        <v/>
      </c>
      <c r="M293" s="1"/>
      <c r="N293" s="2" t="str">
        <f t="shared" si="20"/>
        <v/>
      </c>
      <c r="O293" s="1" t="str">
        <f t="shared" si="21"/>
        <v/>
      </c>
    </row>
    <row r="294" spans="1:15" x14ac:dyDescent="0.2">
      <c r="A294" s="26" t="str">
        <f t="shared" si="22"/>
        <v/>
      </c>
      <c r="B294" s="40"/>
      <c r="C294" s="28" t="str">
        <f>IF(B294="","",VLOOKUP(B294,'Priradenie pracov. balíkov'!B:E,3,FALSE))</f>
        <v/>
      </c>
      <c r="D294" s="29" t="str">
        <f>IF(B294="","",CONCATENATE(VLOOKUP(B294,Ciselniky!$A$38:$B$71,2,FALSE),"P",'Osobné výdavky (OV)'!A294))</f>
        <v/>
      </c>
      <c r="E294" s="41"/>
      <c r="F294" s="25" t="str">
        <f t="shared" si="23"/>
        <v/>
      </c>
      <c r="G294" s="99"/>
      <c r="H294" s="97"/>
      <c r="I294" s="25" t="str">
        <f t="shared" si="24"/>
        <v/>
      </c>
      <c r="J294" s="25" t="str">
        <f>IF(B294="","",I294*VLOOKUP(B294,'Priradenie pracov. balíkov'!B:F,5,FALSE))</f>
        <v/>
      </c>
      <c r="K294" s="25" t="str">
        <f>IF(B294="","",I294*VLOOKUP(B294,'Priradenie pracov. balíkov'!B:G,6,FALSE))</f>
        <v/>
      </c>
      <c r="L294" s="25" t="str">
        <f>IF(B294="","",K294*VLOOKUP(B294,'Priradenie pracov. balíkov'!B:F,5,FALSE))</f>
        <v/>
      </c>
      <c r="M294" s="1"/>
      <c r="N294" s="2" t="str">
        <f t="shared" si="20"/>
        <v/>
      </c>
      <c r="O294" s="1" t="str">
        <f t="shared" si="21"/>
        <v/>
      </c>
    </row>
    <row r="295" spans="1:15" x14ac:dyDescent="0.2">
      <c r="A295" s="26" t="str">
        <f t="shared" si="22"/>
        <v/>
      </c>
      <c r="B295" s="40"/>
      <c r="C295" s="28" t="str">
        <f>IF(B295="","",VLOOKUP(B295,'Priradenie pracov. balíkov'!B:E,3,FALSE))</f>
        <v/>
      </c>
      <c r="D295" s="29" t="str">
        <f>IF(B295="","",CONCATENATE(VLOOKUP(B295,Ciselniky!$A$38:$B$71,2,FALSE),"P",'Osobné výdavky (OV)'!A295))</f>
        <v/>
      </c>
      <c r="E295" s="41"/>
      <c r="F295" s="25" t="str">
        <f t="shared" si="23"/>
        <v/>
      </c>
      <c r="G295" s="99"/>
      <c r="H295" s="97"/>
      <c r="I295" s="25" t="str">
        <f t="shared" si="24"/>
        <v/>
      </c>
      <c r="J295" s="25" t="str">
        <f>IF(B295="","",I295*VLOOKUP(B295,'Priradenie pracov. balíkov'!B:F,5,FALSE))</f>
        <v/>
      </c>
      <c r="K295" s="25" t="str">
        <f>IF(B295="","",I295*VLOOKUP(B295,'Priradenie pracov. balíkov'!B:G,6,FALSE))</f>
        <v/>
      </c>
      <c r="L295" s="25" t="str">
        <f>IF(B295="","",K295*VLOOKUP(B295,'Priradenie pracov. balíkov'!B:F,5,FALSE))</f>
        <v/>
      </c>
      <c r="M295" s="1"/>
      <c r="N295" s="2" t="str">
        <f t="shared" si="20"/>
        <v/>
      </c>
      <c r="O295" s="1" t="str">
        <f t="shared" si="21"/>
        <v/>
      </c>
    </row>
    <row r="296" spans="1:15" x14ac:dyDescent="0.2">
      <c r="A296" s="26" t="str">
        <f t="shared" si="22"/>
        <v/>
      </c>
      <c r="B296" s="40"/>
      <c r="C296" s="28" t="str">
        <f>IF(B296="","",VLOOKUP(B296,'Priradenie pracov. balíkov'!B:E,3,FALSE))</f>
        <v/>
      </c>
      <c r="D296" s="29" t="str">
        <f>IF(B296="","",CONCATENATE(VLOOKUP(B296,Ciselniky!$A$38:$B$71,2,FALSE),"P",'Osobné výdavky (OV)'!A296))</f>
        <v/>
      </c>
      <c r="E296" s="41"/>
      <c r="F296" s="25" t="str">
        <f t="shared" si="23"/>
        <v/>
      </c>
      <c r="G296" s="99"/>
      <c r="H296" s="97"/>
      <c r="I296" s="25" t="str">
        <f t="shared" si="24"/>
        <v/>
      </c>
      <c r="J296" s="25" t="str">
        <f>IF(B296="","",I296*VLOOKUP(B296,'Priradenie pracov. balíkov'!B:F,5,FALSE))</f>
        <v/>
      </c>
      <c r="K296" s="25" t="str">
        <f>IF(B296="","",I296*VLOOKUP(B296,'Priradenie pracov. balíkov'!B:G,6,FALSE))</f>
        <v/>
      </c>
      <c r="L296" s="25" t="str">
        <f>IF(B296="","",K296*VLOOKUP(B296,'Priradenie pracov. balíkov'!B:F,5,FALSE))</f>
        <v/>
      </c>
      <c r="M296" s="1"/>
      <c r="N296" s="2" t="str">
        <f t="shared" si="20"/>
        <v/>
      </c>
      <c r="O296" s="1" t="str">
        <f t="shared" si="21"/>
        <v/>
      </c>
    </row>
    <row r="297" spans="1:15" x14ac:dyDescent="0.2">
      <c r="A297" s="26" t="str">
        <f t="shared" si="22"/>
        <v/>
      </c>
      <c r="B297" s="40"/>
      <c r="C297" s="28" t="str">
        <f>IF(B297="","",VLOOKUP(B297,'Priradenie pracov. balíkov'!B:E,3,FALSE))</f>
        <v/>
      </c>
      <c r="D297" s="29" t="str">
        <f>IF(B297="","",CONCATENATE(VLOOKUP(B297,Ciselniky!$A$38:$B$71,2,FALSE),"P",'Osobné výdavky (OV)'!A297))</f>
        <v/>
      </c>
      <c r="E297" s="41"/>
      <c r="F297" s="25" t="str">
        <f t="shared" si="23"/>
        <v/>
      </c>
      <c r="G297" s="99"/>
      <c r="H297" s="97"/>
      <c r="I297" s="25" t="str">
        <f t="shared" si="24"/>
        <v/>
      </c>
      <c r="J297" s="25" t="str">
        <f>IF(B297="","",I297*VLOOKUP(B297,'Priradenie pracov. balíkov'!B:F,5,FALSE))</f>
        <v/>
      </c>
      <c r="K297" s="25" t="str">
        <f>IF(B297="","",I297*VLOOKUP(B297,'Priradenie pracov. balíkov'!B:G,6,FALSE))</f>
        <v/>
      </c>
      <c r="L297" s="25" t="str">
        <f>IF(B297="","",K297*VLOOKUP(B297,'Priradenie pracov. balíkov'!B:F,5,FALSE))</f>
        <v/>
      </c>
      <c r="M297" s="1"/>
      <c r="N297" s="2" t="str">
        <f t="shared" si="20"/>
        <v/>
      </c>
      <c r="O297" s="1" t="str">
        <f t="shared" si="21"/>
        <v/>
      </c>
    </row>
    <row r="298" spans="1:15" x14ac:dyDescent="0.2">
      <c r="A298" s="26" t="str">
        <f t="shared" si="22"/>
        <v/>
      </c>
      <c r="B298" s="40"/>
      <c r="C298" s="28" t="str">
        <f>IF(B298="","",VLOOKUP(B298,'Priradenie pracov. balíkov'!B:E,3,FALSE))</f>
        <v/>
      </c>
      <c r="D298" s="29" t="str">
        <f>IF(B298="","",CONCATENATE(VLOOKUP(B298,Ciselniky!$A$38:$B$71,2,FALSE),"P",'Osobné výdavky (OV)'!A298))</f>
        <v/>
      </c>
      <c r="E298" s="41"/>
      <c r="F298" s="25" t="str">
        <f t="shared" si="23"/>
        <v/>
      </c>
      <c r="G298" s="99"/>
      <c r="H298" s="97"/>
      <c r="I298" s="25" t="str">
        <f t="shared" si="24"/>
        <v/>
      </c>
      <c r="J298" s="25" t="str">
        <f>IF(B298="","",I298*VLOOKUP(B298,'Priradenie pracov. balíkov'!B:F,5,FALSE))</f>
        <v/>
      </c>
      <c r="K298" s="25" t="str">
        <f>IF(B298="","",I298*VLOOKUP(B298,'Priradenie pracov. balíkov'!B:G,6,FALSE))</f>
        <v/>
      </c>
      <c r="L298" s="25" t="str">
        <f>IF(B298="","",K298*VLOOKUP(B298,'Priradenie pracov. balíkov'!B:F,5,FALSE))</f>
        <v/>
      </c>
      <c r="M298" s="1"/>
      <c r="N298" s="2" t="str">
        <f t="shared" si="20"/>
        <v/>
      </c>
      <c r="O298" s="1" t="str">
        <f t="shared" si="21"/>
        <v/>
      </c>
    </row>
    <row r="299" spans="1:15" x14ac:dyDescent="0.2">
      <c r="A299" s="26" t="str">
        <f t="shared" si="22"/>
        <v/>
      </c>
      <c r="B299" s="40"/>
      <c r="C299" s="28" t="str">
        <f>IF(B299="","",VLOOKUP(B299,'Priradenie pracov. balíkov'!B:E,3,FALSE))</f>
        <v/>
      </c>
      <c r="D299" s="29" t="str">
        <f>IF(B299="","",CONCATENATE(VLOOKUP(B299,Ciselniky!$A$38:$B$71,2,FALSE),"P",'Osobné výdavky (OV)'!A299))</f>
        <v/>
      </c>
      <c r="E299" s="41"/>
      <c r="F299" s="25" t="str">
        <f t="shared" si="23"/>
        <v/>
      </c>
      <c r="G299" s="99"/>
      <c r="H299" s="97"/>
      <c r="I299" s="25" t="str">
        <f t="shared" si="24"/>
        <v/>
      </c>
      <c r="J299" s="25" t="str">
        <f>IF(B299="","",I299*VLOOKUP(B299,'Priradenie pracov. balíkov'!B:F,5,FALSE))</f>
        <v/>
      </c>
      <c r="K299" s="25" t="str">
        <f>IF(B299="","",I299*VLOOKUP(B299,'Priradenie pracov. balíkov'!B:G,6,FALSE))</f>
        <v/>
      </c>
      <c r="L299" s="25" t="str">
        <f>IF(B299="","",K299*VLOOKUP(B299,'Priradenie pracov. balíkov'!B:F,5,FALSE))</f>
        <v/>
      </c>
      <c r="M299" s="1"/>
      <c r="N299" s="2" t="str">
        <f t="shared" si="20"/>
        <v/>
      </c>
      <c r="O299" s="1" t="str">
        <f t="shared" si="21"/>
        <v/>
      </c>
    </row>
    <row r="300" spans="1:15" x14ac:dyDescent="0.2">
      <c r="A300" s="26" t="str">
        <f t="shared" si="22"/>
        <v/>
      </c>
      <c r="B300" s="40"/>
      <c r="C300" s="28" t="str">
        <f>IF(B300="","",VLOOKUP(B300,'Priradenie pracov. balíkov'!B:E,3,FALSE))</f>
        <v/>
      </c>
      <c r="D300" s="29" t="str">
        <f>IF(B300="","",CONCATENATE(VLOOKUP(B300,Ciselniky!$A$38:$B$71,2,FALSE),"P",'Osobné výdavky (OV)'!A300))</f>
        <v/>
      </c>
      <c r="E300" s="41"/>
      <c r="F300" s="25" t="str">
        <f t="shared" si="23"/>
        <v/>
      </c>
      <c r="G300" s="99"/>
      <c r="H300" s="97"/>
      <c r="I300" s="25" t="str">
        <f t="shared" si="24"/>
        <v/>
      </c>
      <c r="J300" s="25" t="str">
        <f>IF(B300="","",I300*VLOOKUP(B300,'Priradenie pracov. balíkov'!B:F,5,FALSE))</f>
        <v/>
      </c>
      <c r="K300" s="25" t="str">
        <f>IF(B300="","",I300*VLOOKUP(B300,'Priradenie pracov. balíkov'!B:G,6,FALSE))</f>
        <v/>
      </c>
      <c r="L300" s="25" t="str">
        <f>IF(B300="","",K300*VLOOKUP(B300,'Priradenie pracov. balíkov'!B:F,5,FALSE))</f>
        <v/>
      </c>
      <c r="M300" s="1"/>
      <c r="N300" s="2" t="str">
        <f t="shared" si="20"/>
        <v/>
      </c>
      <c r="O300" s="1" t="str">
        <f t="shared" si="21"/>
        <v/>
      </c>
    </row>
    <row r="301" spans="1:15" x14ac:dyDescent="0.2">
      <c r="A301" s="26" t="str">
        <f t="shared" si="22"/>
        <v/>
      </c>
      <c r="B301" s="40"/>
      <c r="C301" s="28" t="str">
        <f>IF(B301="","",VLOOKUP(B301,'Priradenie pracov. balíkov'!B:E,3,FALSE))</f>
        <v/>
      </c>
      <c r="D301" s="29" t="str">
        <f>IF(B301="","",CONCATENATE(VLOOKUP(B301,Ciselniky!$A$38:$B$71,2,FALSE),"P",'Osobné výdavky (OV)'!A301))</f>
        <v/>
      </c>
      <c r="E301" s="41"/>
      <c r="F301" s="25" t="str">
        <f t="shared" si="23"/>
        <v/>
      </c>
      <c r="G301" s="99"/>
      <c r="H301" s="97"/>
      <c r="I301" s="25" t="str">
        <f t="shared" si="24"/>
        <v/>
      </c>
      <c r="J301" s="25" t="str">
        <f>IF(B301="","",I301*VLOOKUP(B301,'Priradenie pracov. balíkov'!B:F,5,FALSE))</f>
        <v/>
      </c>
      <c r="K301" s="25" t="str">
        <f>IF(B301="","",I301*VLOOKUP(B301,'Priradenie pracov. balíkov'!B:G,6,FALSE))</f>
        <v/>
      </c>
      <c r="L301" s="25" t="str">
        <f>IF(B301="","",K301*VLOOKUP(B301,'Priradenie pracov. balíkov'!B:F,5,FALSE))</f>
        <v/>
      </c>
      <c r="M301" s="1"/>
      <c r="N301" s="2" t="str">
        <f t="shared" si="20"/>
        <v/>
      </c>
      <c r="O301" s="1" t="str">
        <f t="shared" si="21"/>
        <v/>
      </c>
    </row>
    <row r="302" spans="1:15" x14ac:dyDescent="0.2">
      <c r="A302" s="26" t="str">
        <f t="shared" si="22"/>
        <v/>
      </c>
      <c r="B302" s="40"/>
      <c r="C302" s="28" t="str">
        <f>IF(B302="","",VLOOKUP(B302,'Priradenie pracov. balíkov'!B:E,3,FALSE))</f>
        <v/>
      </c>
      <c r="D302" s="29" t="str">
        <f>IF(B302="","",CONCATENATE(VLOOKUP(B302,Ciselniky!$A$38:$B$71,2,FALSE),"P",'Osobné výdavky (OV)'!A302))</f>
        <v/>
      </c>
      <c r="E302" s="41"/>
      <c r="F302" s="25" t="str">
        <f t="shared" si="23"/>
        <v/>
      </c>
      <c r="G302" s="99"/>
      <c r="H302" s="97"/>
      <c r="I302" s="25" t="str">
        <f t="shared" si="24"/>
        <v/>
      </c>
      <c r="J302" s="25" t="str">
        <f>IF(B302="","",I302*VLOOKUP(B302,'Priradenie pracov. balíkov'!B:F,5,FALSE))</f>
        <v/>
      </c>
      <c r="K302" s="25" t="str">
        <f>IF(B302="","",I302*VLOOKUP(B302,'Priradenie pracov. balíkov'!B:G,6,FALSE))</f>
        <v/>
      </c>
      <c r="L302" s="25" t="str">
        <f>IF(B302="","",K302*VLOOKUP(B302,'Priradenie pracov. balíkov'!B:F,5,FALSE))</f>
        <v/>
      </c>
      <c r="M302" s="1"/>
      <c r="N302" s="2" t="str">
        <f t="shared" si="20"/>
        <v/>
      </c>
      <c r="O302" s="1" t="str">
        <f t="shared" si="21"/>
        <v/>
      </c>
    </row>
    <row r="303" spans="1:15" x14ac:dyDescent="0.2">
      <c r="A303" s="26" t="str">
        <f t="shared" si="22"/>
        <v/>
      </c>
      <c r="B303" s="40"/>
      <c r="C303" s="28" t="str">
        <f>IF(B303="","",VLOOKUP(B303,'Priradenie pracov. balíkov'!B:E,3,FALSE))</f>
        <v/>
      </c>
      <c r="D303" s="29" t="str">
        <f>IF(B303="","",CONCATENATE(VLOOKUP(B303,Ciselniky!$A$38:$B$71,2,FALSE),"P",'Osobné výdavky (OV)'!A303))</f>
        <v/>
      </c>
      <c r="E303" s="41"/>
      <c r="F303" s="25" t="str">
        <f t="shared" si="23"/>
        <v/>
      </c>
      <c r="G303" s="99"/>
      <c r="H303" s="97"/>
      <c r="I303" s="25" t="str">
        <f t="shared" si="24"/>
        <v/>
      </c>
      <c r="J303" s="25" t="str">
        <f>IF(B303="","",I303*VLOOKUP(B303,'Priradenie pracov. balíkov'!B:F,5,FALSE))</f>
        <v/>
      </c>
      <c r="K303" s="25" t="str">
        <f>IF(B303="","",I303*VLOOKUP(B303,'Priradenie pracov. balíkov'!B:G,6,FALSE))</f>
        <v/>
      </c>
      <c r="L303" s="25" t="str">
        <f>IF(B303="","",K303*VLOOKUP(B303,'Priradenie pracov. balíkov'!B:F,5,FALSE))</f>
        <v/>
      </c>
      <c r="M303" s="1"/>
      <c r="N303" s="2" t="str">
        <f t="shared" si="20"/>
        <v/>
      </c>
      <c r="O303" s="1" t="str">
        <f t="shared" si="21"/>
        <v/>
      </c>
    </row>
    <row r="304" spans="1:15" x14ac:dyDescent="0.2">
      <c r="A304" s="26" t="str">
        <f t="shared" si="22"/>
        <v/>
      </c>
      <c r="B304" s="40"/>
      <c r="C304" s="28" t="str">
        <f>IF(B304="","",VLOOKUP(B304,'Priradenie pracov. balíkov'!B:E,3,FALSE))</f>
        <v/>
      </c>
      <c r="D304" s="29" t="str">
        <f>IF(B304="","",CONCATENATE(VLOOKUP(B304,Ciselniky!$A$38:$B$71,2,FALSE),"P",'Osobné výdavky (OV)'!A304))</f>
        <v/>
      </c>
      <c r="E304" s="41"/>
      <c r="F304" s="25" t="str">
        <f t="shared" si="23"/>
        <v/>
      </c>
      <c r="G304" s="99"/>
      <c r="H304" s="97"/>
      <c r="I304" s="25" t="str">
        <f t="shared" si="24"/>
        <v/>
      </c>
      <c r="J304" s="25" t="str">
        <f>IF(B304="","",I304*VLOOKUP(B304,'Priradenie pracov. balíkov'!B:F,5,FALSE))</f>
        <v/>
      </c>
      <c r="K304" s="25" t="str">
        <f>IF(B304="","",I304*VLOOKUP(B304,'Priradenie pracov. balíkov'!B:G,6,FALSE))</f>
        <v/>
      </c>
      <c r="L304" s="25" t="str">
        <f>IF(B304="","",K304*VLOOKUP(B304,'Priradenie pracov. balíkov'!B:F,5,FALSE))</f>
        <v/>
      </c>
      <c r="M304" s="1"/>
      <c r="N304" s="2" t="str">
        <f t="shared" si="20"/>
        <v/>
      </c>
      <c r="O304" s="1" t="str">
        <f t="shared" si="21"/>
        <v/>
      </c>
    </row>
    <row r="305" spans="1:15" x14ac:dyDescent="0.2">
      <c r="A305" s="26" t="str">
        <f t="shared" si="22"/>
        <v/>
      </c>
      <c r="B305" s="40"/>
      <c r="C305" s="28" t="str">
        <f>IF(B305="","",VLOOKUP(B305,'Priradenie pracov. balíkov'!B:E,3,FALSE))</f>
        <v/>
      </c>
      <c r="D305" s="29" t="str">
        <f>IF(B305="","",CONCATENATE(VLOOKUP(B305,Ciselniky!$A$38:$B$71,2,FALSE),"P",'Osobné výdavky (OV)'!A305))</f>
        <v/>
      </c>
      <c r="E305" s="41"/>
      <c r="F305" s="25" t="str">
        <f t="shared" si="23"/>
        <v/>
      </c>
      <c r="G305" s="99"/>
      <c r="H305" s="97"/>
      <c r="I305" s="25" t="str">
        <f t="shared" si="24"/>
        <v/>
      </c>
      <c r="J305" s="25" t="str">
        <f>IF(B305="","",I305*VLOOKUP(B305,'Priradenie pracov. balíkov'!B:F,5,FALSE))</f>
        <v/>
      </c>
      <c r="K305" s="25" t="str">
        <f>IF(B305="","",I305*VLOOKUP(B305,'Priradenie pracov. balíkov'!B:G,6,FALSE))</f>
        <v/>
      </c>
      <c r="L305" s="25" t="str">
        <f>IF(B305="","",K305*VLOOKUP(B305,'Priradenie pracov. balíkov'!B:F,5,FALSE))</f>
        <v/>
      </c>
      <c r="M305" s="1"/>
      <c r="N305" s="2" t="str">
        <f t="shared" si="20"/>
        <v/>
      </c>
      <c r="O305" s="1" t="str">
        <f t="shared" si="21"/>
        <v/>
      </c>
    </row>
    <row r="306" spans="1:15" x14ac:dyDescent="0.2">
      <c r="A306" s="26" t="str">
        <f t="shared" si="22"/>
        <v/>
      </c>
      <c r="B306" s="40"/>
      <c r="C306" s="28" t="str">
        <f>IF(B306="","",VLOOKUP(B306,'Priradenie pracov. balíkov'!B:E,3,FALSE))</f>
        <v/>
      </c>
      <c r="D306" s="29" t="str">
        <f>IF(B306="","",CONCATENATE(VLOOKUP(B306,Ciselniky!$A$38:$B$71,2,FALSE),"P",'Osobné výdavky (OV)'!A306))</f>
        <v/>
      </c>
      <c r="E306" s="41"/>
      <c r="F306" s="25" t="str">
        <f t="shared" si="23"/>
        <v/>
      </c>
      <c r="G306" s="99"/>
      <c r="H306" s="97"/>
      <c r="I306" s="25" t="str">
        <f t="shared" si="24"/>
        <v/>
      </c>
      <c r="J306" s="25" t="str">
        <f>IF(B306="","",I306*VLOOKUP(B306,'Priradenie pracov. balíkov'!B:F,5,FALSE))</f>
        <v/>
      </c>
      <c r="K306" s="25" t="str">
        <f>IF(B306="","",I306*VLOOKUP(B306,'Priradenie pracov. balíkov'!B:G,6,FALSE))</f>
        <v/>
      </c>
      <c r="L306" s="25" t="str">
        <f>IF(B306="","",K306*VLOOKUP(B306,'Priradenie pracov. balíkov'!B:F,5,FALSE))</f>
        <v/>
      </c>
      <c r="M306" s="1"/>
      <c r="N306" s="2" t="str">
        <f t="shared" si="20"/>
        <v/>
      </c>
      <c r="O306" s="1" t="str">
        <f t="shared" si="21"/>
        <v/>
      </c>
    </row>
    <row r="307" spans="1:15" x14ac:dyDescent="0.2">
      <c r="A307" s="26" t="str">
        <f t="shared" si="22"/>
        <v/>
      </c>
      <c r="B307" s="40"/>
      <c r="C307" s="28" t="str">
        <f>IF(B307="","",VLOOKUP(B307,'Priradenie pracov. balíkov'!B:E,3,FALSE))</f>
        <v/>
      </c>
      <c r="D307" s="29" t="str">
        <f>IF(B307="","",CONCATENATE(VLOOKUP(B307,Ciselniky!$A$38:$B$71,2,FALSE),"P",'Osobné výdavky (OV)'!A307))</f>
        <v/>
      </c>
      <c r="E307" s="41"/>
      <c r="F307" s="25" t="str">
        <f t="shared" si="23"/>
        <v/>
      </c>
      <c r="G307" s="99"/>
      <c r="H307" s="97"/>
      <c r="I307" s="25" t="str">
        <f t="shared" si="24"/>
        <v/>
      </c>
      <c r="J307" s="25" t="str">
        <f>IF(B307="","",I307*VLOOKUP(B307,'Priradenie pracov. balíkov'!B:F,5,FALSE))</f>
        <v/>
      </c>
      <c r="K307" s="25" t="str">
        <f>IF(B307="","",I307*VLOOKUP(B307,'Priradenie pracov. balíkov'!B:G,6,FALSE))</f>
        <v/>
      </c>
      <c r="L307" s="25" t="str">
        <f>IF(B307="","",K307*VLOOKUP(B307,'Priradenie pracov. balíkov'!B:F,5,FALSE))</f>
        <v/>
      </c>
      <c r="M307" s="1"/>
      <c r="N307" s="2" t="str">
        <f t="shared" si="20"/>
        <v/>
      </c>
      <c r="O307" s="1" t="str">
        <f t="shared" si="21"/>
        <v/>
      </c>
    </row>
    <row r="308" spans="1:15" x14ac:dyDescent="0.2">
      <c r="A308" s="26" t="str">
        <f t="shared" si="22"/>
        <v/>
      </c>
      <c r="B308" s="40"/>
      <c r="C308" s="28" t="str">
        <f>IF(B308="","",VLOOKUP(B308,'Priradenie pracov. balíkov'!B:E,3,FALSE))</f>
        <v/>
      </c>
      <c r="D308" s="29" t="str">
        <f>IF(B308="","",CONCATENATE(VLOOKUP(B308,Ciselniky!$A$38:$B$71,2,FALSE),"P",'Osobné výdavky (OV)'!A308))</f>
        <v/>
      </c>
      <c r="E308" s="41"/>
      <c r="F308" s="25" t="str">
        <f t="shared" si="23"/>
        <v/>
      </c>
      <c r="G308" s="99"/>
      <c r="H308" s="97"/>
      <c r="I308" s="25" t="str">
        <f t="shared" si="24"/>
        <v/>
      </c>
      <c r="J308" s="25" t="str">
        <f>IF(B308="","",I308*VLOOKUP(B308,'Priradenie pracov. balíkov'!B:F,5,FALSE))</f>
        <v/>
      </c>
      <c r="K308" s="25" t="str">
        <f>IF(B308="","",I308*VLOOKUP(B308,'Priradenie pracov. balíkov'!B:G,6,FALSE))</f>
        <v/>
      </c>
      <c r="L308" s="25" t="str">
        <f>IF(B308="","",K308*VLOOKUP(B308,'Priradenie pracov. balíkov'!B:F,5,FALSE))</f>
        <v/>
      </c>
      <c r="M308" s="1"/>
      <c r="N308" s="2" t="str">
        <f t="shared" si="20"/>
        <v/>
      </c>
      <c r="O308" s="1" t="str">
        <f t="shared" si="21"/>
        <v/>
      </c>
    </row>
    <row r="309" spans="1:15" x14ac:dyDescent="0.2">
      <c r="A309" s="26" t="str">
        <f t="shared" si="22"/>
        <v/>
      </c>
      <c r="B309" s="40"/>
      <c r="C309" s="28" t="str">
        <f>IF(B309="","",VLOOKUP(B309,'Priradenie pracov. balíkov'!B:E,3,FALSE))</f>
        <v/>
      </c>
      <c r="D309" s="29" t="str">
        <f>IF(B309="","",CONCATENATE(VLOOKUP(B309,Ciselniky!$A$38:$B$71,2,FALSE),"P",'Osobné výdavky (OV)'!A309))</f>
        <v/>
      </c>
      <c r="E309" s="41"/>
      <c r="F309" s="25" t="str">
        <f t="shared" si="23"/>
        <v/>
      </c>
      <c r="G309" s="99"/>
      <c r="H309" s="97"/>
      <c r="I309" s="25" t="str">
        <f t="shared" si="24"/>
        <v/>
      </c>
      <c r="J309" s="25" t="str">
        <f>IF(B309="","",I309*VLOOKUP(B309,'Priradenie pracov. balíkov'!B:F,5,FALSE))</f>
        <v/>
      </c>
      <c r="K309" s="25" t="str">
        <f>IF(B309="","",I309*VLOOKUP(B309,'Priradenie pracov. balíkov'!B:G,6,FALSE))</f>
        <v/>
      </c>
      <c r="L309" s="25" t="str">
        <f>IF(B309="","",K309*VLOOKUP(B309,'Priradenie pracov. balíkov'!B:F,5,FALSE))</f>
        <v/>
      </c>
      <c r="M309" s="1"/>
      <c r="N309" s="2" t="str">
        <f t="shared" si="20"/>
        <v/>
      </c>
      <c r="O309" s="1" t="str">
        <f t="shared" si="21"/>
        <v/>
      </c>
    </row>
    <row r="310" spans="1:15" x14ac:dyDescent="0.2">
      <c r="A310" s="26" t="str">
        <f t="shared" si="22"/>
        <v/>
      </c>
      <c r="B310" s="40"/>
      <c r="C310" s="28" t="str">
        <f>IF(B310="","",VLOOKUP(B310,'Priradenie pracov. balíkov'!B:E,3,FALSE))</f>
        <v/>
      </c>
      <c r="D310" s="29" t="str">
        <f>IF(B310="","",CONCATENATE(VLOOKUP(B310,Ciselniky!$A$38:$B$71,2,FALSE),"P",'Osobné výdavky (OV)'!A310))</f>
        <v/>
      </c>
      <c r="E310" s="41"/>
      <c r="F310" s="25" t="str">
        <f t="shared" si="23"/>
        <v/>
      </c>
      <c r="G310" s="99"/>
      <c r="H310" s="97"/>
      <c r="I310" s="25" t="str">
        <f t="shared" si="24"/>
        <v/>
      </c>
      <c r="J310" s="25" t="str">
        <f>IF(B310="","",I310*VLOOKUP(B310,'Priradenie pracov. balíkov'!B:F,5,FALSE))</f>
        <v/>
      </c>
      <c r="K310" s="25" t="str">
        <f>IF(B310="","",I310*VLOOKUP(B310,'Priradenie pracov. balíkov'!B:G,6,FALSE))</f>
        <v/>
      </c>
      <c r="L310" s="25" t="str">
        <f>IF(B310="","",K310*VLOOKUP(B310,'Priradenie pracov. balíkov'!B:F,5,FALSE))</f>
        <v/>
      </c>
      <c r="M310" s="1"/>
      <c r="N310" s="2" t="str">
        <f t="shared" si="20"/>
        <v/>
      </c>
      <c r="O310" s="1" t="str">
        <f t="shared" si="21"/>
        <v/>
      </c>
    </row>
    <row r="311" spans="1:15" x14ac:dyDescent="0.2">
      <c r="A311" s="26" t="str">
        <f t="shared" si="22"/>
        <v/>
      </c>
      <c r="B311" s="40"/>
      <c r="C311" s="28" t="str">
        <f>IF(B311="","",VLOOKUP(B311,'Priradenie pracov. balíkov'!B:E,3,FALSE))</f>
        <v/>
      </c>
      <c r="D311" s="29" t="str">
        <f>IF(B311="","",CONCATENATE(VLOOKUP(B311,Ciselniky!$A$38:$B$71,2,FALSE),"P",'Osobné výdavky (OV)'!A311))</f>
        <v/>
      </c>
      <c r="E311" s="41"/>
      <c r="F311" s="25" t="str">
        <f t="shared" si="23"/>
        <v/>
      </c>
      <c r="G311" s="99"/>
      <c r="H311" s="97"/>
      <c r="I311" s="25" t="str">
        <f t="shared" si="24"/>
        <v/>
      </c>
      <c r="J311" s="25" t="str">
        <f>IF(B311="","",I311*VLOOKUP(B311,'Priradenie pracov. balíkov'!B:F,5,FALSE))</f>
        <v/>
      </c>
      <c r="K311" s="25" t="str">
        <f>IF(B311="","",I311*VLOOKUP(B311,'Priradenie pracov. balíkov'!B:G,6,FALSE))</f>
        <v/>
      </c>
      <c r="L311" s="25" t="str">
        <f>IF(B311="","",K311*VLOOKUP(B311,'Priradenie pracov. balíkov'!B:F,5,FALSE))</f>
        <v/>
      </c>
      <c r="M311" s="1"/>
      <c r="N311" s="2" t="str">
        <f t="shared" si="20"/>
        <v/>
      </c>
      <c r="O311" s="1" t="str">
        <f t="shared" si="21"/>
        <v/>
      </c>
    </row>
    <row r="312" spans="1:15" x14ac:dyDescent="0.2">
      <c r="A312" s="26" t="str">
        <f t="shared" si="22"/>
        <v/>
      </c>
      <c r="B312" s="40"/>
      <c r="C312" s="28" t="str">
        <f>IF(B312="","",VLOOKUP(B312,'Priradenie pracov. balíkov'!B:E,3,FALSE))</f>
        <v/>
      </c>
      <c r="D312" s="29" t="str">
        <f>IF(B312="","",CONCATENATE(VLOOKUP(B312,Ciselniky!$A$38:$B$71,2,FALSE),"P",'Osobné výdavky (OV)'!A312))</f>
        <v/>
      </c>
      <c r="E312" s="41"/>
      <c r="F312" s="25" t="str">
        <f t="shared" si="23"/>
        <v/>
      </c>
      <c r="G312" s="99"/>
      <c r="H312" s="97"/>
      <c r="I312" s="25" t="str">
        <f t="shared" si="24"/>
        <v/>
      </c>
      <c r="J312" s="25" t="str">
        <f>IF(B312="","",I312*VLOOKUP(B312,'Priradenie pracov. balíkov'!B:F,5,FALSE))</f>
        <v/>
      </c>
      <c r="K312" s="25" t="str">
        <f>IF(B312="","",I312*VLOOKUP(B312,'Priradenie pracov. balíkov'!B:G,6,FALSE))</f>
        <v/>
      </c>
      <c r="L312" s="25" t="str">
        <f>IF(B312="","",K312*VLOOKUP(B312,'Priradenie pracov. balíkov'!B:F,5,FALSE))</f>
        <v/>
      </c>
      <c r="M312" s="1"/>
      <c r="N312" s="2" t="str">
        <f t="shared" si="20"/>
        <v/>
      </c>
      <c r="O312" s="1" t="str">
        <f t="shared" si="21"/>
        <v/>
      </c>
    </row>
    <row r="313" spans="1:15" x14ac:dyDescent="0.2">
      <c r="A313" s="26" t="str">
        <f t="shared" si="22"/>
        <v/>
      </c>
      <c r="B313" s="40"/>
      <c r="C313" s="28" t="str">
        <f>IF(B313="","",VLOOKUP(B313,'Priradenie pracov. balíkov'!B:E,3,FALSE))</f>
        <v/>
      </c>
      <c r="D313" s="29" t="str">
        <f>IF(B313="","",CONCATENATE(VLOOKUP(B313,Ciselniky!$A$38:$B$71,2,FALSE),"P",'Osobné výdavky (OV)'!A313))</f>
        <v/>
      </c>
      <c r="E313" s="41"/>
      <c r="F313" s="25" t="str">
        <f t="shared" si="23"/>
        <v/>
      </c>
      <c r="G313" s="99"/>
      <c r="H313" s="97"/>
      <c r="I313" s="25" t="str">
        <f t="shared" si="24"/>
        <v/>
      </c>
      <c r="J313" s="25" t="str">
        <f>IF(B313="","",I313*VLOOKUP(B313,'Priradenie pracov. balíkov'!B:F,5,FALSE))</f>
        <v/>
      </c>
      <c r="K313" s="25" t="str">
        <f>IF(B313="","",I313*VLOOKUP(B313,'Priradenie pracov. balíkov'!B:G,6,FALSE))</f>
        <v/>
      </c>
      <c r="L313" s="25" t="str">
        <f>IF(B313="","",K313*VLOOKUP(B313,'Priradenie pracov. balíkov'!B:F,5,FALSE))</f>
        <v/>
      </c>
      <c r="M313" s="1"/>
      <c r="N313" s="2" t="str">
        <f t="shared" si="20"/>
        <v/>
      </c>
      <c r="O313" s="1" t="str">
        <f t="shared" si="21"/>
        <v/>
      </c>
    </row>
    <row r="314" spans="1:15" x14ac:dyDescent="0.2">
      <c r="A314" s="26" t="str">
        <f t="shared" si="22"/>
        <v/>
      </c>
      <c r="B314" s="40"/>
      <c r="C314" s="28" t="str">
        <f>IF(B314="","",VLOOKUP(B314,'Priradenie pracov. balíkov'!B:E,3,FALSE))</f>
        <v/>
      </c>
      <c r="D314" s="29" t="str">
        <f>IF(B314="","",CONCATENATE(VLOOKUP(B314,Ciselniky!$A$38:$B$71,2,FALSE),"P",'Osobné výdavky (OV)'!A314))</f>
        <v/>
      </c>
      <c r="E314" s="41"/>
      <c r="F314" s="25" t="str">
        <f t="shared" si="23"/>
        <v/>
      </c>
      <c r="G314" s="99"/>
      <c r="H314" s="97"/>
      <c r="I314" s="25" t="str">
        <f t="shared" si="24"/>
        <v/>
      </c>
      <c r="J314" s="25" t="str">
        <f>IF(B314="","",I314*VLOOKUP(B314,'Priradenie pracov. balíkov'!B:F,5,FALSE))</f>
        <v/>
      </c>
      <c r="K314" s="25" t="str">
        <f>IF(B314="","",I314*VLOOKUP(B314,'Priradenie pracov. balíkov'!B:G,6,FALSE))</f>
        <v/>
      </c>
      <c r="L314" s="25" t="str">
        <f>IF(B314="","",K314*VLOOKUP(B314,'Priradenie pracov. balíkov'!B:F,5,FALSE))</f>
        <v/>
      </c>
      <c r="M314" s="1"/>
      <c r="N314" s="2" t="str">
        <f t="shared" si="20"/>
        <v/>
      </c>
      <c r="O314" s="1" t="str">
        <f t="shared" si="21"/>
        <v/>
      </c>
    </row>
    <row r="315" spans="1:15" x14ac:dyDescent="0.2">
      <c r="A315" s="26" t="str">
        <f t="shared" si="22"/>
        <v/>
      </c>
      <c r="B315" s="40"/>
      <c r="C315" s="28" t="str">
        <f>IF(B315="","",VLOOKUP(B315,'Priradenie pracov. balíkov'!B:E,3,FALSE))</f>
        <v/>
      </c>
      <c r="D315" s="29" t="str">
        <f>IF(B315="","",CONCATENATE(VLOOKUP(B315,Ciselniky!$A$38:$B$71,2,FALSE),"P",'Osobné výdavky (OV)'!A315))</f>
        <v/>
      </c>
      <c r="E315" s="41"/>
      <c r="F315" s="25" t="str">
        <f t="shared" si="23"/>
        <v/>
      </c>
      <c r="G315" s="99"/>
      <c r="H315" s="97"/>
      <c r="I315" s="25" t="str">
        <f t="shared" si="24"/>
        <v/>
      </c>
      <c r="J315" s="25" t="str">
        <f>IF(B315="","",I315*VLOOKUP(B315,'Priradenie pracov. balíkov'!B:F,5,FALSE))</f>
        <v/>
      </c>
      <c r="K315" s="25" t="str">
        <f>IF(B315="","",I315*VLOOKUP(B315,'Priradenie pracov. balíkov'!B:G,6,FALSE))</f>
        <v/>
      </c>
      <c r="L315" s="25" t="str">
        <f>IF(B315="","",K315*VLOOKUP(B315,'Priradenie pracov. balíkov'!B:F,5,FALSE))</f>
        <v/>
      </c>
      <c r="M315" s="1"/>
      <c r="N315" s="2" t="str">
        <f t="shared" si="20"/>
        <v/>
      </c>
      <c r="O315" s="1" t="str">
        <f t="shared" si="21"/>
        <v/>
      </c>
    </row>
    <row r="316" spans="1:15" x14ac:dyDescent="0.2">
      <c r="A316" s="26" t="str">
        <f t="shared" si="22"/>
        <v/>
      </c>
      <c r="B316" s="40"/>
      <c r="C316" s="28" t="str">
        <f>IF(B316="","",VLOOKUP(B316,'Priradenie pracov. balíkov'!B:E,3,FALSE))</f>
        <v/>
      </c>
      <c r="D316" s="29" t="str">
        <f>IF(B316="","",CONCATENATE(VLOOKUP(B316,Ciselniky!$A$38:$B$71,2,FALSE),"P",'Osobné výdavky (OV)'!A316))</f>
        <v/>
      </c>
      <c r="E316" s="41"/>
      <c r="F316" s="25" t="str">
        <f t="shared" si="23"/>
        <v/>
      </c>
      <c r="G316" s="99"/>
      <c r="H316" s="97"/>
      <c r="I316" s="25" t="str">
        <f t="shared" si="24"/>
        <v/>
      </c>
      <c r="J316" s="25" t="str">
        <f>IF(B316="","",I316*VLOOKUP(B316,'Priradenie pracov. balíkov'!B:F,5,FALSE))</f>
        <v/>
      </c>
      <c r="K316" s="25" t="str">
        <f>IF(B316="","",I316*VLOOKUP(B316,'Priradenie pracov. balíkov'!B:G,6,FALSE))</f>
        <v/>
      </c>
      <c r="L316" s="25" t="str">
        <f>IF(B316="","",K316*VLOOKUP(B316,'Priradenie pracov. balíkov'!B:F,5,FALSE))</f>
        <v/>
      </c>
      <c r="M316" s="1"/>
      <c r="N316" s="2" t="str">
        <f t="shared" si="20"/>
        <v/>
      </c>
      <c r="O316" s="1" t="str">
        <f t="shared" si="21"/>
        <v/>
      </c>
    </row>
    <row r="317" spans="1:15" x14ac:dyDescent="0.2">
      <c r="A317" s="26" t="str">
        <f t="shared" si="22"/>
        <v/>
      </c>
      <c r="B317" s="40"/>
      <c r="C317" s="28" t="str">
        <f>IF(B317="","",VLOOKUP(B317,'Priradenie pracov. balíkov'!B:E,3,FALSE))</f>
        <v/>
      </c>
      <c r="D317" s="29" t="str">
        <f>IF(B317="","",CONCATENATE(VLOOKUP(B317,Ciselniky!$A$38:$B$71,2,FALSE),"P",'Osobné výdavky (OV)'!A317))</f>
        <v/>
      </c>
      <c r="E317" s="41"/>
      <c r="F317" s="25" t="str">
        <f t="shared" si="23"/>
        <v/>
      </c>
      <c r="G317" s="99"/>
      <c r="H317" s="97"/>
      <c r="I317" s="25" t="str">
        <f t="shared" si="24"/>
        <v/>
      </c>
      <c r="J317" s="25" t="str">
        <f>IF(B317="","",I317*VLOOKUP(B317,'Priradenie pracov. balíkov'!B:F,5,FALSE))</f>
        <v/>
      </c>
      <c r="K317" s="25" t="str">
        <f>IF(B317="","",I317*VLOOKUP(B317,'Priradenie pracov. balíkov'!B:G,6,FALSE))</f>
        <v/>
      </c>
      <c r="L317" s="25" t="str">
        <f>IF(B317="","",K317*VLOOKUP(B317,'Priradenie pracov. balíkov'!B:F,5,FALSE))</f>
        <v/>
      </c>
      <c r="M317" s="1"/>
      <c r="N317" s="2" t="str">
        <f t="shared" si="20"/>
        <v/>
      </c>
      <c r="O317" s="1" t="str">
        <f t="shared" si="21"/>
        <v/>
      </c>
    </row>
    <row r="318" spans="1:15" x14ac:dyDescent="0.2">
      <c r="A318" s="26" t="str">
        <f t="shared" si="22"/>
        <v/>
      </c>
      <c r="B318" s="40"/>
      <c r="C318" s="28" t="str">
        <f>IF(B318="","",VLOOKUP(B318,'Priradenie pracov. balíkov'!B:E,3,FALSE))</f>
        <v/>
      </c>
      <c r="D318" s="29" t="str">
        <f>IF(B318="","",CONCATENATE(VLOOKUP(B318,Ciselniky!$A$38:$B$71,2,FALSE),"P",'Osobné výdavky (OV)'!A318))</f>
        <v/>
      </c>
      <c r="E318" s="41"/>
      <c r="F318" s="25" t="str">
        <f t="shared" si="23"/>
        <v/>
      </c>
      <c r="G318" s="99"/>
      <c r="H318" s="97"/>
      <c r="I318" s="25" t="str">
        <f t="shared" si="24"/>
        <v/>
      </c>
      <c r="J318" s="25" t="str">
        <f>IF(B318="","",I318*VLOOKUP(B318,'Priradenie pracov. balíkov'!B:F,5,FALSE))</f>
        <v/>
      </c>
      <c r="K318" s="25" t="str">
        <f>IF(B318="","",I318*VLOOKUP(B318,'Priradenie pracov. balíkov'!B:G,6,FALSE))</f>
        <v/>
      </c>
      <c r="L318" s="25" t="str">
        <f>IF(B318="","",K318*VLOOKUP(B318,'Priradenie pracov. balíkov'!B:F,5,FALSE))</f>
        <v/>
      </c>
      <c r="M318" s="1"/>
      <c r="N318" s="2" t="str">
        <f t="shared" si="20"/>
        <v/>
      </c>
      <c r="O318" s="1" t="str">
        <f t="shared" si="21"/>
        <v/>
      </c>
    </row>
    <row r="319" spans="1:15" x14ac:dyDescent="0.2">
      <c r="A319" s="26" t="str">
        <f t="shared" si="22"/>
        <v/>
      </c>
      <c r="B319" s="40"/>
      <c r="C319" s="28" t="str">
        <f>IF(B319="","",VLOOKUP(B319,'Priradenie pracov. balíkov'!B:E,3,FALSE))</f>
        <v/>
      </c>
      <c r="D319" s="29" t="str">
        <f>IF(B319="","",CONCATENATE(VLOOKUP(B319,Ciselniky!$A$38:$B$71,2,FALSE),"P",'Osobné výdavky (OV)'!A319))</f>
        <v/>
      </c>
      <c r="E319" s="41"/>
      <c r="F319" s="25" t="str">
        <f t="shared" si="23"/>
        <v/>
      </c>
      <c r="G319" s="99"/>
      <c r="H319" s="97"/>
      <c r="I319" s="25" t="str">
        <f t="shared" si="24"/>
        <v/>
      </c>
      <c r="J319" s="25" t="str">
        <f>IF(B319="","",I319*VLOOKUP(B319,'Priradenie pracov. balíkov'!B:F,5,FALSE))</f>
        <v/>
      </c>
      <c r="K319" s="25" t="str">
        <f>IF(B319="","",I319*VLOOKUP(B319,'Priradenie pracov. balíkov'!B:G,6,FALSE))</f>
        <v/>
      </c>
      <c r="L319" s="25" t="str">
        <f>IF(B319="","",K319*VLOOKUP(B319,'Priradenie pracov. balíkov'!B:F,5,FALSE))</f>
        <v/>
      </c>
      <c r="M319" s="1"/>
      <c r="N319" s="2" t="str">
        <f t="shared" si="20"/>
        <v/>
      </c>
      <c r="O319" s="1" t="str">
        <f t="shared" si="21"/>
        <v/>
      </c>
    </row>
    <row r="320" spans="1:15" x14ac:dyDescent="0.2">
      <c r="A320" s="26" t="str">
        <f t="shared" si="22"/>
        <v/>
      </c>
      <c r="B320" s="40"/>
      <c r="C320" s="28" t="str">
        <f>IF(B320="","",VLOOKUP(B320,'Priradenie pracov. balíkov'!B:E,3,FALSE))</f>
        <v/>
      </c>
      <c r="D320" s="29" t="str">
        <f>IF(B320="","",CONCATENATE(VLOOKUP(B320,Ciselniky!$A$38:$B$71,2,FALSE),"P",'Osobné výdavky (OV)'!A320))</f>
        <v/>
      </c>
      <c r="E320" s="41"/>
      <c r="F320" s="25" t="str">
        <f t="shared" si="23"/>
        <v/>
      </c>
      <c r="G320" s="99"/>
      <c r="H320" s="97"/>
      <c r="I320" s="25" t="str">
        <f t="shared" si="24"/>
        <v/>
      </c>
      <c r="J320" s="25" t="str">
        <f>IF(B320="","",I320*VLOOKUP(B320,'Priradenie pracov. balíkov'!B:F,5,FALSE))</f>
        <v/>
      </c>
      <c r="K320" s="25" t="str">
        <f>IF(B320="","",I320*VLOOKUP(B320,'Priradenie pracov. balíkov'!B:G,6,FALSE))</f>
        <v/>
      </c>
      <c r="L320" s="25" t="str">
        <f>IF(B320="","",K320*VLOOKUP(B320,'Priradenie pracov. balíkov'!B:F,5,FALSE))</f>
        <v/>
      </c>
      <c r="M320" s="1"/>
      <c r="N320" s="2" t="str">
        <f t="shared" si="20"/>
        <v/>
      </c>
      <c r="O320" s="1" t="str">
        <f t="shared" si="21"/>
        <v/>
      </c>
    </row>
    <row r="321" spans="1:15" x14ac:dyDescent="0.2">
      <c r="A321" s="26" t="str">
        <f t="shared" si="22"/>
        <v/>
      </c>
      <c r="B321" s="40"/>
      <c r="C321" s="28" t="str">
        <f>IF(B321="","",VLOOKUP(B321,'Priradenie pracov. balíkov'!B:E,3,FALSE))</f>
        <v/>
      </c>
      <c r="D321" s="29" t="str">
        <f>IF(B321="","",CONCATENATE(VLOOKUP(B321,Ciselniky!$A$38:$B$71,2,FALSE),"P",'Osobné výdavky (OV)'!A321))</f>
        <v/>
      </c>
      <c r="E321" s="41"/>
      <c r="F321" s="25" t="str">
        <f t="shared" si="23"/>
        <v/>
      </c>
      <c r="G321" s="99"/>
      <c r="H321" s="97"/>
      <c r="I321" s="25" t="str">
        <f t="shared" si="24"/>
        <v/>
      </c>
      <c r="J321" s="25" t="str">
        <f>IF(B321="","",I321*VLOOKUP(B321,'Priradenie pracov. balíkov'!B:F,5,FALSE))</f>
        <v/>
      </c>
      <c r="K321" s="25" t="str">
        <f>IF(B321="","",I321*VLOOKUP(B321,'Priradenie pracov. balíkov'!B:G,6,FALSE))</f>
        <v/>
      </c>
      <c r="L321" s="25" t="str">
        <f>IF(B321="","",K321*VLOOKUP(B321,'Priradenie pracov. balíkov'!B:F,5,FALSE))</f>
        <v/>
      </c>
      <c r="M321" s="1"/>
      <c r="N321" s="2" t="str">
        <f t="shared" si="20"/>
        <v/>
      </c>
      <c r="O321" s="1" t="str">
        <f t="shared" si="21"/>
        <v/>
      </c>
    </row>
    <row r="322" spans="1:15" x14ac:dyDescent="0.2">
      <c r="A322" s="26" t="str">
        <f t="shared" si="22"/>
        <v/>
      </c>
      <c r="B322" s="40"/>
      <c r="C322" s="28" t="str">
        <f>IF(B322="","",VLOOKUP(B322,'Priradenie pracov. balíkov'!B:E,3,FALSE))</f>
        <v/>
      </c>
      <c r="D322" s="29" t="str">
        <f>IF(B322="","",CONCATENATE(VLOOKUP(B322,Ciselniky!$A$38:$B$71,2,FALSE),"P",'Osobné výdavky (OV)'!A322))</f>
        <v/>
      </c>
      <c r="E322" s="41"/>
      <c r="F322" s="25" t="str">
        <f t="shared" si="23"/>
        <v/>
      </c>
      <c r="G322" s="99"/>
      <c r="H322" s="97"/>
      <c r="I322" s="25" t="str">
        <f t="shared" si="24"/>
        <v/>
      </c>
      <c r="J322" s="25" t="str">
        <f>IF(B322="","",I322*VLOOKUP(B322,'Priradenie pracov. balíkov'!B:F,5,FALSE))</f>
        <v/>
      </c>
      <c r="K322" s="25" t="str">
        <f>IF(B322="","",I322*VLOOKUP(B322,'Priradenie pracov. balíkov'!B:G,6,FALSE))</f>
        <v/>
      </c>
      <c r="L322" s="25" t="str">
        <f>IF(B322="","",K322*VLOOKUP(B322,'Priradenie pracov. balíkov'!B:F,5,FALSE))</f>
        <v/>
      </c>
      <c r="M322" s="1"/>
      <c r="N322" s="2" t="str">
        <f t="shared" si="20"/>
        <v/>
      </c>
      <c r="O322" s="1" t="str">
        <f t="shared" si="21"/>
        <v/>
      </c>
    </row>
    <row r="323" spans="1:15" x14ac:dyDescent="0.2">
      <c r="A323" s="26" t="str">
        <f t="shared" si="22"/>
        <v/>
      </c>
      <c r="B323" s="40"/>
      <c r="C323" s="28" t="str">
        <f>IF(B323="","",VLOOKUP(B323,'Priradenie pracov. balíkov'!B:E,3,FALSE))</f>
        <v/>
      </c>
      <c r="D323" s="29" t="str">
        <f>IF(B323="","",CONCATENATE(VLOOKUP(B323,Ciselniky!$A$38:$B$71,2,FALSE),"P",'Osobné výdavky (OV)'!A323))</f>
        <v/>
      </c>
      <c r="E323" s="41"/>
      <c r="F323" s="25" t="str">
        <f t="shared" si="23"/>
        <v/>
      </c>
      <c r="G323" s="99"/>
      <c r="H323" s="97"/>
      <c r="I323" s="25" t="str">
        <f t="shared" si="24"/>
        <v/>
      </c>
      <c r="J323" s="25" t="str">
        <f>IF(B323="","",I323*VLOOKUP(B323,'Priradenie pracov. balíkov'!B:F,5,FALSE))</f>
        <v/>
      </c>
      <c r="K323" s="25" t="str">
        <f>IF(B323="","",I323*VLOOKUP(B323,'Priradenie pracov. balíkov'!B:G,6,FALSE))</f>
        <v/>
      </c>
      <c r="L323" s="25" t="str">
        <f>IF(B323="","",K323*VLOOKUP(B323,'Priradenie pracov. balíkov'!B:F,5,FALSE))</f>
        <v/>
      </c>
      <c r="M323" s="1"/>
      <c r="N323" s="2" t="str">
        <f t="shared" si="20"/>
        <v/>
      </c>
      <c r="O323" s="1" t="str">
        <f t="shared" si="21"/>
        <v/>
      </c>
    </row>
    <row r="324" spans="1:15" x14ac:dyDescent="0.2">
      <c r="A324" s="26" t="str">
        <f t="shared" si="22"/>
        <v/>
      </c>
      <c r="B324" s="40"/>
      <c r="C324" s="28" t="str">
        <f>IF(B324="","",VLOOKUP(B324,'Priradenie pracov. balíkov'!B:E,3,FALSE))</f>
        <v/>
      </c>
      <c r="D324" s="29" t="str">
        <f>IF(B324="","",CONCATENATE(VLOOKUP(B324,Ciselniky!$A$38:$B$71,2,FALSE),"P",'Osobné výdavky (OV)'!A324))</f>
        <v/>
      </c>
      <c r="E324" s="41"/>
      <c r="F324" s="25" t="str">
        <f t="shared" si="23"/>
        <v/>
      </c>
      <c r="G324" s="99"/>
      <c r="H324" s="97"/>
      <c r="I324" s="25" t="str">
        <f t="shared" si="24"/>
        <v/>
      </c>
      <c r="J324" s="25" t="str">
        <f>IF(B324="","",I324*VLOOKUP(B324,'Priradenie pracov. balíkov'!B:F,5,FALSE))</f>
        <v/>
      </c>
      <c r="K324" s="25" t="str">
        <f>IF(B324="","",I324*VLOOKUP(B324,'Priradenie pracov. balíkov'!B:G,6,FALSE))</f>
        <v/>
      </c>
      <c r="L324" s="25" t="str">
        <f>IF(B324="","",K324*VLOOKUP(B324,'Priradenie pracov. balíkov'!B:F,5,FALSE))</f>
        <v/>
      </c>
      <c r="M324" s="1"/>
      <c r="N324" s="2" t="str">
        <f t="shared" ref="N324:N387" si="25">TRIM(LEFT(B324,4))</f>
        <v/>
      </c>
      <c r="O324" s="1" t="str">
        <f t="shared" ref="O324:O387" si="26">C324</f>
        <v/>
      </c>
    </row>
    <row r="325" spans="1:15" x14ac:dyDescent="0.2">
      <c r="A325" s="26" t="str">
        <f t="shared" ref="A325:A388" si="27">IF(B324&lt;&gt;"",ROW()-2,"")</f>
        <v/>
      </c>
      <c r="B325" s="40"/>
      <c r="C325" s="28" t="str">
        <f>IF(B325="","",VLOOKUP(B325,'Priradenie pracov. balíkov'!B:E,3,FALSE))</f>
        <v/>
      </c>
      <c r="D325" s="29" t="str">
        <f>IF(B325="","",CONCATENATE(VLOOKUP(B325,Ciselniky!$A$38:$B$71,2,FALSE),"P",'Osobné výdavky (OV)'!A325))</f>
        <v/>
      </c>
      <c r="E325" s="41"/>
      <c r="F325" s="25" t="str">
        <f t="shared" ref="F325:F388" si="28">IF(B325="","",3684)</f>
        <v/>
      </c>
      <c r="G325" s="99"/>
      <c r="H325" s="97"/>
      <c r="I325" s="25" t="str">
        <f t="shared" ref="I325:I388" si="29">IF(B325="","",F325*(G325*H325))</f>
        <v/>
      </c>
      <c r="J325" s="25" t="str">
        <f>IF(B325="","",I325*VLOOKUP(B325,'Priradenie pracov. balíkov'!B:F,5,FALSE))</f>
        <v/>
      </c>
      <c r="K325" s="25" t="str">
        <f>IF(B325="","",I325*VLOOKUP(B325,'Priradenie pracov. balíkov'!B:G,6,FALSE))</f>
        <v/>
      </c>
      <c r="L325" s="25" t="str">
        <f>IF(B325="","",K325*VLOOKUP(B325,'Priradenie pracov. balíkov'!B:F,5,FALSE))</f>
        <v/>
      </c>
      <c r="M325" s="1"/>
      <c r="N325" s="2" t="str">
        <f t="shared" si="25"/>
        <v/>
      </c>
      <c r="O325" s="1" t="str">
        <f t="shared" si="26"/>
        <v/>
      </c>
    </row>
    <row r="326" spans="1:15" x14ac:dyDescent="0.2">
      <c r="A326" s="26" t="str">
        <f t="shared" si="27"/>
        <v/>
      </c>
      <c r="B326" s="40"/>
      <c r="C326" s="28" t="str">
        <f>IF(B326="","",VLOOKUP(B326,'Priradenie pracov. balíkov'!B:E,3,FALSE))</f>
        <v/>
      </c>
      <c r="D326" s="29" t="str">
        <f>IF(B326="","",CONCATENATE(VLOOKUP(B326,Ciselniky!$A$38:$B$71,2,FALSE),"P",'Osobné výdavky (OV)'!A326))</f>
        <v/>
      </c>
      <c r="E326" s="41"/>
      <c r="F326" s="25" t="str">
        <f t="shared" si="28"/>
        <v/>
      </c>
      <c r="G326" s="99"/>
      <c r="H326" s="97"/>
      <c r="I326" s="25" t="str">
        <f t="shared" si="29"/>
        <v/>
      </c>
      <c r="J326" s="25" t="str">
        <f>IF(B326="","",I326*VLOOKUP(B326,'Priradenie pracov. balíkov'!B:F,5,FALSE))</f>
        <v/>
      </c>
      <c r="K326" s="25" t="str">
        <f>IF(B326="","",I326*VLOOKUP(B326,'Priradenie pracov. balíkov'!B:G,6,FALSE))</f>
        <v/>
      </c>
      <c r="L326" s="25" t="str">
        <f>IF(B326="","",K326*VLOOKUP(B326,'Priradenie pracov. balíkov'!B:F,5,FALSE))</f>
        <v/>
      </c>
      <c r="M326" s="1"/>
      <c r="N326" s="2" t="str">
        <f t="shared" si="25"/>
        <v/>
      </c>
      <c r="O326" s="1" t="str">
        <f t="shared" si="26"/>
        <v/>
      </c>
    </row>
    <row r="327" spans="1:15" x14ac:dyDescent="0.2">
      <c r="A327" s="26" t="str">
        <f t="shared" si="27"/>
        <v/>
      </c>
      <c r="B327" s="40"/>
      <c r="C327" s="28" t="str">
        <f>IF(B327="","",VLOOKUP(B327,'Priradenie pracov. balíkov'!B:E,3,FALSE))</f>
        <v/>
      </c>
      <c r="D327" s="29" t="str">
        <f>IF(B327="","",CONCATENATE(VLOOKUP(B327,Ciselniky!$A$38:$B$71,2,FALSE),"P",'Osobné výdavky (OV)'!A327))</f>
        <v/>
      </c>
      <c r="E327" s="41"/>
      <c r="F327" s="25" t="str">
        <f t="shared" si="28"/>
        <v/>
      </c>
      <c r="G327" s="99"/>
      <c r="H327" s="97"/>
      <c r="I327" s="25" t="str">
        <f t="shared" si="29"/>
        <v/>
      </c>
      <c r="J327" s="25" t="str">
        <f>IF(B327="","",I327*VLOOKUP(B327,'Priradenie pracov. balíkov'!B:F,5,FALSE))</f>
        <v/>
      </c>
      <c r="K327" s="25" t="str">
        <f>IF(B327="","",I327*VLOOKUP(B327,'Priradenie pracov. balíkov'!B:G,6,FALSE))</f>
        <v/>
      </c>
      <c r="L327" s="25" t="str">
        <f>IF(B327="","",K327*VLOOKUP(B327,'Priradenie pracov. balíkov'!B:F,5,FALSE))</f>
        <v/>
      </c>
      <c r="M327" s="1"/>
      <c r="N327" s="2" t="str">
        <f t="shared" si="25"/>
        <v/>
      </c>
      <c r="O327" s="1" t="str">
        <f t="shared" si="26"/>
        <v/>
      </c>
    </row>
    <row r="328" spans="1:15" x14ac:dyDescent="0.2">
      <c r="A328" s="26" t="str">
        <f t="shared" si="27"/>
        <v/>
      </c>
      <c r="B328" s="40"/>
      <c r="C328" s="28" t="str">
        <f>IF(B328="","",VLOOKUP(B328,'Priradenie pracov. balíkov'!B:E,3,FALSE))</f>
        <v/>
      </c>
      <c r="D328" s="29" t="str">
        <f>IF(B328="","",CONCATENATE(VLOOKUP(B328,Ciselniky!$A$38:$B$71,2,FALSE),"P",'Osobné výdavky (OV)'!A328))</f>
        <v/>
      </c>
      <c r="E328" s="41"/>
      <c r="F328" s="25" t="str">
        <f t="shared" si="28"/>
        <v/>
      </c>
      <c r="G328" s="99"/>
      <c r="H328" s="97"/>
      <c r="I328" s="25" t="str">
        <f t="shared" si="29"/>
        <v/>
      </c>
      <c r="J328" s="25" t="str">
        <f>IF(B328="","",I328*VLOOKUP(B328,'Priradenie pracov. balíkov'!B:F,5,FALSE))</f>
        <v/>
      </c>
      <c r="K328" s="25" t="str">
        <f>IF(B328="","",I328*VLOOKUP(B328,'Priradenie pracov. balíkov'!B:G,6,FALSE))</f>
        <v/>
      </c>
      <c r="L328" s="25" t="str">
        <f>IF(B328="","",K328*VLOOKUP(B328,'Priradenie pracov. balíkov'!B:F,5,FALSE))</f>
        <v/>
      </c>
      <c r="M328" s="1"/>
      <c r="N328" s="2" t="str">
        <f t="shared" si="25"/>
        <v/>
      </c>
      <c r="O328" s="1" t="str">
        <f t="shared" si="26"/>
        <v/>
      </c>
    </row>
    <row r="329" spans="1:15" x14ac:dyDescent="0.2">
      <c r="A329" s="26" t="str">
        <f t="shared" si="27"/>
        <v/>
      </c>
      <c r="B329" s="40"/>
      <c r="C329" s="28" t="str">
        <f>IF(B329="","",VLOOKUP(B329,'Priradenie pracov. balíkov'!B:E,3,FALSE))</f>
        <v/>
      </c>
      <c r="D329" s="29" t="str">
        <f>IF(B329="","",CONCATENATE(VLOOKUP(B329,Ciselniky!$A$38:$B$71,2,FALSE),"P",'Osobné výdavky (OV)'!A329))</f>
        <v/>
      </c>
      <c r="E329" s="41"/>
      <c r="F329" s="25" t="str">
        <f t="shared" si="28"/>
        <v/>
      </c>
      <c r="G329" s="99"/>
      <c r="H329" s="97"/>
      <c r="I329" s="25" t="str">
        <f t="shared" si="29"/>
        <v/>
      </c>
      <c r="J329" s="25" t="str">
        <f>IF(B329="","",I329*VLOOKUP(B329,'Priradenie pracov. balíkov'!B:F,5,FALSE))</f>
        <v/>
      </c>
      <c r="K329" s="25" t="str">
        <f>IF(B329="","",I329*VLOOKUP(B329,'Priradenie pracov. balíkov'!B:G,6,FALSE))</f>
        <v/>
      </c>
      <c r="L329" s="25" t="str">
        <f>IF(B329="","",K329*VLOOKUP(B329,'Priradenie pracov. balíkov'!B:F,5,FALSE))</f>
        <v/>
      </c>
      <c r="M329" s="1"/>
      <c r="N329" s="2" t="str">
        <f t="shared" si="25"/>
        <v/>
      </c>
      <c r="O329" s="1" t="str">
        <f t="shared" si="26"/>
        <v/>
      </c>
    </row>
    <row r="330" spans="1:15" x14ac:dyDescent="0.2">
      <c r="A330" s="26" t="str">
        <f t="shared" si="27"/>
        <v/>
      </c>
      <c r="B330" s="40"/>
      <c r="C330" s="28" t="str">
        <f>IF(B330="","",VLOOKUP(B330,'Priradenie pracov. balíkov'!B:E,3,FALSE))</f>
        <v/>
      </c>
      <c r="D330" s="29" t="str">
        <f>IF(B330="","",CONCATENATE(VLOOKUP(B330,Ciselniky!$A$38:$B$71,2,FALSE),"P",'Osobné výdavky (OV)'!A330))</f>
        <v/>
      </c>
      <c r="E330" s="41"/>
      <c r="F330" s="25" t="str">
        <f t="shared" si="28"/>
        <v/>
      </c>
      <c r="G330" s="99"/>
      <c r="H330" s="97"/>
      <c r="I330" s="25" t="str">
        <f t="shared" si="29"/>
        <v/>
      </c>
      <c r="J330" s="25" t="str">
        <f>IF(B330="","",I330*VLOOKUP(B330,'Priradenie pracov. balíkov'!B:F,5,FALSE))</f>
        <v/>
      </c>
      <c r="K330" s="25" t="str">
        <f>IF(B330="","",I330*VLOOKUP(B330,'Priradenie pracov. balíkov'!B:G,6,FALSE))</f>
        <v/>
      </c>
      <c r="L330" s="25" t="str">
        <f>IF(B330="","",K330*VLOOKUP(B330,'Priradenie pracov. balíkov'!B:F,5,FALSE))</f>
        <v/>
      </c>
      <c r="M330" s="1"/>
      <c r="N330" s="2" t="str">
        <f t="shared" si="25"/>
        <v/>
      </c>
      <c r="O330" s="1" t="str">
        <f t="shared" si="26"/>
        <v/>
      </c>
    </row>
    <row r="331" spans="1:15" x14ac:dyDescent="0.2">
      <c r="A331" s="26" t="str">
        <f t="shared" si="27"/>
        <v/>
      </c>
      <c r="B331" s="40"/>
      <c r="C331" s="28" t="str">
        <f>IF(B331="","",VLOOKUP(B331,'Priradenie pracov. balíkov'!B:E,3,FALSE))</f>
        <v/>
      </c>
      <c r="D331" s="29" t="str">
        <f>IF(B331="","",CONCATENATE(VLOOKUP(B331,Ciselniky!$A$38:$B$71,2,FALSE),"P",'Osobné výdavky (OV)'!A331))</f>
        <v/>
      </c>
      <c r="E331" s="41"/>
      <c r="F331" s="25" t="str">
        <f t="shared" si="28"/>
        <v/>
      </c>
      <c r="G331" s="99"/>
      <c r="H331" s="97"/>
      <c r="I331" s="25" t="str">
        <f t="shared" si="29"/>
        <v/>
      </c>
      <c r="J331" s="25" t="str">
        <f>IF(B331="","",I331*VLOOKUP(B331,'Priradenie pracov. balíkov'!B:F,5,FALSE))</f>
        <v/>
      </c>
      <c r="K331" s="25" t="str">
        <f>IF(B331="","",I331*VLOOKUP(B331,'Priradenie pracov. balíkov'!B:G,6,FALSE))</f>
        <v/>
      </c>
      <c r="L331" s="25" t="str">
        <f>IF(B331="","",K331*VLOOKUP(B331,'Priradenie pracov. balíkov'!B:F,5,FALSE))</f>
        <v/>
      </c>
      <c r="M331" s="1"/>
      <c r="N331" s="2" t="str">
        <f t="shared" si="25"/>
        <v/>
      </c>
      <c r="O331" s="1" t="str">
        <f t="shared" si="26"/>
        <v/>
      </c>
    </row>
    <row r="332" spans="1:15" x14ac:dyDescent="0.2">
      <c r="A332" s="26" t="str">
        <f t="shared" si="27"/>
        <v/>
      </c>
      <c r="B332" s="40"/>
      <c r="C332" s="28" t="str">
        <f>IF(B332="","",VLOOKUP(B332,'Priradenie pracov. balíkov'!B:E,3,FALSE))</f>
        <v/>
      </c>
      <c r="D332" s="29" t="str">
        <f>IF(B332="","",CONCATENATE(VLOOKUP(B332,Ciselniky!$A$38:$B$71,2,FALSE),"P",'Osobné výdavky (OV)'!A332))</f>
        <v/>
      </c>
      <c r="E332" s="41"/>
      <c r="F332" s="25" t="str">
        <f t="shared" si="28"/>
        <v/>
      </c>
      <c r="G332" s="99"/>
      <c r="H332" s="97"/>
      <c r="I332" s="25" t="str">
        <f t="shared" si="29"/>
        <v/>
      </c>
      <c r="J332" s="25" t="str">
        <f>IF(B332="","",I332*VLOOKUP(B332,'Priradenie pracov. balíkov'!B:F,5,FALSE))</f>
        <v/>
      </c>
      <c r="K332" s="25" t="str">
        <f>IF(B332="","",I332*VLOOKUP(B332,'Priradenie pracov. balíkov'!B:G,6,FALSE))</f>
        <v/>
      </c>
      <c r="L332" s="25" t="str">
        <f>IF(B332="","",K332*VLOOKUP(B332,'Priradenie pracov. balíkov'!B:F,5,FALSE))</f>
        <v/>
      </c>
      <c r="M332" s="1"/>
      <c r="N332" s="2" t="str">
        <f t="shared" si="25"/>
        <v/>
      </c>
      <c r="O332" s="1" t="str">
        <f t="shared" si="26"/>
        <v/>
      </c>
    </row>
    <row r="333" spans="1:15" x14ac:dyDescent="0.2">
      <c r="A333" s="26" t="str">
        <f t="shared" si="27"/>
        <v/>
      </c>
      <c r="B333" s="40"/>
      <c r="C333" s="28" t="str">
        <f>IF(B333="","",VLOOKUP(B333,'Priradenie pracov. balíkov'!B:E,3,FALSE))</f>
        <v/>
      </c>
      <c r="D333" s="29" t="str">
        <f>IF(B333="","",CONCATENATE(VLOOKUP(B333,Ciselniky!$A$38:$B$71,2,FALSE),"P",'Osobné výdavky (OV)'!A333))</f>
        <v/>
      </c>
      <c r="E333" s="41"/>
      <c r="F333" s="25" t="str">
        <f t="shared" si="28"/>
        <v/>
      </c>
      <c r="G333" s="99"/>
      <c r="H333" s="97"/>
      <c r="I333" s="25" t="str">
        <f t="shared" si="29"/>
        <v/>
      </c>
      <c r="J333" s="25" t="str">
        <f>IF(B333="","",I333*VLOOKUP(B333,'Priradenie pracov. balíkov'!B:F,5,FALSE))</f>
        <v/>
      </c>
      <c r="K333" s="25" t="str">
        <f>IF(B333="","",I333*VLOOKUP(B333,'Priradenie pracov. balíkov'!B:G,6,FALSE))</f>
        <v/>
      </c>
      <c r="L333" s="25" t="str">
        <f>IF(B333="","",K333*VLOOKUP(B333,'Priradenie pracov. balíkov'!B:F,5,FALSE))</f>
        <v/>
      </c>
      <c r="M333" s="1"/>
      <c r="N333" s="2" t="str">
        <f t="shared" si="25"/>
        <v/>
      </c>
      <c r="O333" s="1" t="str">
        <f t="shared" si="26"/>
        <v/>
      </c>
    </row>
    <row r="334" spans="1:15" x14ac:dyDescent="0.2">
      <c r="A334" s="26" t="str">
        <f t="shared" si="27"/>
        <v/>
      </c>
      <c r="B334" s="40"/>
      <c r="C334" s="28" t="str">
        <f>IF(B334="","",VLOOKUP(B334,'Priradenie pracov. balíkov'!B:E,3,FALSE))</f>
        <v/>
      </c>
      <c r="D334" s="29" t="str">
        <f>IF(B334="","",CONCATENATE(VLOOKUP(B334,Ciselniky!$A$38:$B$71,2,FALSE),"P",'Osobné výdavky (OV)'!A334))</f>
        <v/>
      </c>
      <c r="E334" s="41"/>
      <c r="F334" s="25" t="str">
        <f t="shared" si="28"/>
        <v/>
      </c>
      <c r="G334" s="99"/>
      <c r="H334" s="97"/>
      <c r="I334" s="25" t="str">
        <f t="shared" si="29"/>
        <v/>
      </c>
      <c r="J334" s="25" t="str">
        <f>IF(B334="","",I334*VLOOKUP(B334,'Priradenie pracov. balíkov'!B:F,5,FALSE))</f>
        <v/>
      </c>
      <c r="K334" s="25" t="str">
        <f>IF(B334="","",I334*VLOOKUP(B334,'Priradenie pracov. balíkov'!B:G,6,FALSE))</f>
        <v/>
      </c>
      <c r="L334" s="25" t="str">
        <f>IF(B334="","",K334*VLOOKUP(B334,'Priradenie pracov. balíkov'!B:F,5,FALSE))</f>
        <v/>
      </c>
      <c r="M334" s="1"/>
      <c r="N334" s="2" t="str">
        <f t="shared" si="25"/>
        <v/>
      </c>
      <c r="O334" s="1" t="str">
        <f t="shared" si="26"/>
        <v/>
      </c>
    </row>
    <row r="335" spans="1:15" x14ac:dyDescent="0.2">
      <c r="A335" s="26" t="str">
        <f t="shared" si="27"/>
        <v/>
      </c>
      <c r="B335" s="40"/>
      <c r="C335" s="28" t="str">
        <f>IF(B335="","",VLOOKUP(B335,'Priradenie pracov. balíkov'!B:E,3,FALSE))</f>
        <v/>
      </c>
      <c r="D335" s="29" t="str">
        <f>IF(B335="","",CONCATENATE(VLOOKUP(B335,Ciselniky!$A$38:$B$71,2,FALSE),"P",'Osobné výdavky (OV)'!A335))</f>
        <v/>
      </c>
      <c r="E335" s="41"/>
      <c r="F335" s="25" t="str">
        <f t="shared" si="28"/>
        <v/>
      </c>
      <c r="G335" s="99"/>
      <c r="H335" s="97"/>
      <c r="I335" s="25" t="str">
        <f t="shared" si="29"/>
        <v/>
      </c>
      <c r="J335" s="25" t="str">
        <f>IF(B335="","",I335*VLOOKUP(B335,'Priradenie pracov. balíkov'!B:F,5,FALSE))</f>
        <v/>
      </c>
      <c r="K335" s="25" t="str">
        <f>IF(B335="","",I335*VLOOKUP(B335,'Priradenie pracov. balíkov'!B:G,6,FALSE))</f>
        <v/>
      </c>
      <c r="L335" s="25" t="str">
        <f>IF(B335="","",K335*VLOOKUP(B335,'Priradenie pracov. balíkov'!B:F,5,FALSE))</f>
        <v/>
      </c>
      <c r="M335" s="1"/>
      <c r="N335" s="2" t="str">
        <f t="shared" si="25"/>
        <v/>
      </c>
      <c r="O335" s="1" t="str">
        <f t="shared" si="26"/>
        <v/>
      </c>
    </row>
    <row r="336" spans="1:15" x14ac:dyDescent="0.2">
      <c r="A336" s="26" t="str">
        <f t="shared" si="27"/>
        <v/>
      </c>
      <c r="B336" s="40"/>
      <c r="C336" s="28" t="str">
        <f>IF(B336="","",VLOOKUP(B336,'Priradenie pracov. balíkov'!B:E,3,FALSE))</f>
        <v/>
      </c>
      <c r="D336" s="29" t="str">
        <f>IF(B336="","",CONCATENATE(VLOOKUP(B336,Ciselniky!$A$38:$B$71,2,FALSE),"P",'Osobné výdavky (OV)'!A336))</f>
        <v/>
      </c>
      <c r="E336" s="41"/>
      <c r="F336" s="25" t="str">
        <f t="shared" si="28"/>
        <v/>
      </c>
      <c r="G336" s="99"/>
      <c r="H336" s="97"/>
      <c r="I336" s="25" t="str">
        <f t="shared" si="29"/>
        <v/>
      </c>
      <c r="J336" s="25" t="str">
        <f>IF(B336="","",I336*VLOOKUP(B336,'Priradenie pracov. balíkov'!B:F,5,FALSE))</f>
        <v/>
      </c>
      <c r="K336" s="25" t="str">
        <f>IF(B336="","",I336*VLOOKUP(B336,'Priradenie pracov. balíkov'!B:G,6,FALSE))</f>
        <v/>
      </c>
      <c r="L336" s="25" t="str">
        <f>IF(B336="","",K336*VLOOKUP(B336,'Priradenie pracov. balíkov'!B:F,5,FALSE))</f>
        <v/>
      </c>
      <c r="M336" s="1"/>
      <c r="N336" s="2" t="str">
        <f t="shared" si="25"/>
        <v/>
      </c>
      <c r="O336" s="1" t="str">
        <f t="shared" si="26"/>
        <v/>
      </c>
    </row>
    <row r="337" spans="1:15" x14ac:dyDescent="0.2">
      <c r="A337" s="26" t="str">
        <f t="shared" si="27"/>
        <v/>
      </c>
      <c r="B337" s="40"/>
      <c r="C337" s="28" t="str">
        <f>IF(B337="","",VLOOKUP(B337,'Priradenie pracov. balíkov'!B:E,3,FALSE))</f>
        <v/>
      </c>
      <c r="D337" s="29" t="str">
        <f>IF(B337="","",CONCATENATE(VLOOKUP(B337,Ciselniky!$A$38:$B$71,2,FALSE),"P",'Osobné výdavky (OV)'!A337))</f>
        <v/>
      </c>
      <c r="E337" s="41"/>
      <c r="F337" s="25" t="str">
        <f t="shared" si="28"/>
        <v/>
      </c>
      <c r="G337" s="99"/>
      <c r="H337" s="97"/>
      <c r="I337" s="25" t="str">
        <f t="shared" si="29"/>
        <v/>
      </c>
      <c r="J337" s="25" t="str">
        <f>IF(B337="","",I337*VLOOKUP(B337,'Priradenie pracov. balíkov'!B:F,5,FALSE))</f>
        <v/>
      </c>
      <c r="K337" s="25" t="str">
        <f>IF(B337="","",I337*VLOOKUP(B337,'Priradenie pracov. balíkov'!B:G,6,FALSE))</f>
        <v/>
      </c>
      <c r="L337" s="25" t="str">
        <f>IF(B337="","",K337*VLOOKUP(B337,'Priradenie pracov. balíkov'!B:F,5,FALSE))</f>
        <v/>
      </c>
      <c r="M337" s="1"/>
      <c r="N337" s="2" t="str">
        <f t="shared" si="25"/>
        <v/>
      </c>
      <c r="O337" s="1" t="str">
        <f t="shared" si="26"/>
        <v/>
      </c>
    </row>
    <row r="338" spans="1:15" x14ac:dyDescent="0.2">
      <c r="A338" s="26" t="str">
        <f t="shared" si="27"/>
        <v/>
      </c>
      <c r="B338" s="40"/>
      <c r="C338" s="28" t="str">
        <f>IF(B338="","",VLOOKUP(B338,'Priradenie pracov. balíkov'!B:E,3,FALSE))</f>
        <v/>
      </c>
      <c r="D338" s="29" t="str">
        <f>IF(B338="","",CONCATENATE(VLOOKUP(B338,Ciselniky!$A$38:$B$71,2,FALSE),"P",'Osobné výdavky (OV)'!A338))</f>
        <v/>
      </c>
      <c r="E338" s="41"/>
      <c r="F338" s="25" t="str">
        <f t="shared" si="28"/>
        <v/>
      </c>
      <c r="G338" s="99"/>
      <c r="H338" s="97"/>
      <c r="I338" s="25" t="str">
        <f t="shared" si="29"/>
        <v/>
      </c>
      <c r="J338" s="25" t="str">
        <f>IF(B338="","",I338*VLOOKUP(B338,'Priradenie pracov. balíkov'!B:F,5,FALSE))</f>
        <v/>
      </c>
      <c r="K338" s="25" t="str">
        <f>IF(B338="","",I338*VLOOKUP(B338,'Priradenie pracov. balíkov'!B:G,6,FALSE))</f>
        <v/>
      </c>
      <c r="L338" s="25" t="str">
        <f>IF(B338="","",K338*VLOOKUP(B338,'Priradenie pracov. balíkov'!B:F,5,FALSE))</f>
        <v/>
      </c>
      <c r="M338" s="1"/>
      <c r="N338" s="2" t="str">
        <f t="shared" si="25"/>
        <v/>
      </c>
      <c r="O338" s="1" t="str">
        <f t="shared" si="26"/>
        <v/>
      </c>
    </row>
    <row r="339" spans="1:15" x14ac:dyDescent="0.2">
      <c r="A339" s="26" t="str">
        <f t="shared" si="27"/>
        <v/>
      </c>
      <c r="B339" s="40"/>
      <c r="C339" s="28" t="str">
        <f>IF(B339="","",VLOOKUP(B339,'Priradenie pracov. balíkov'!B:E,3,FALSE))</f>
        <v/>
      </c>
      <c r="D339" s="29" t="str">
        <f>IF(B339="","",CONCATENATE(VLOOKUP(B339,Ciselniky!$A$38:$B$71,2,FALSE),"P",'Osobné výdavky (OV)'!A339))</f>
        <v/>
      </c>
      <c r="E339" s="41"/>
      <c r="F339" s="25" t="str">
        <f t="shared" si="28"/>
        <v/>
      </c>
      <c r="G339" s="99"/>
      <c r="H339" s="97"/>
      <c r="I339" s="25" t="str">
        <f t="shared" si="29"/>
        <v/>
      </c>
      <c r="J339" s="25" t="str">
        <f>IF(B339="","",I339*VLOOKUP(B339,'Priradenie pracov. balíkov'!B:F,5,FALSE))</f>
        <v/>
      </c>
      <c r="K339" s="25" t="str">
        <f>IF(B339="","",I339*VLOOKUP(B339,'Priradenie pracov. balíkov'!B:G,6,FALSE))</f>
        <v/>
      </c>
      <c r="L339" s="25" t="str">
        <f>IF(B339="","",K339*VLOOKUP(B339,'Priradenie pracov. balíkov'!B:F,5,FALSE))</f>
        <v/>
      </c>
      <c r="M339" s="1"/>
      <c r="N339" s="2" t="str">
        <f t="shared" si="25"/>
        <v/>
      </c>
      <c r="O339" s="1" t="str">
        <f t="shared" si="26"/>
        <v/>
      </c>
    </row>
    <row r="340" spans="1:15" x14ac:dyDescent="0.2">
      <c r="A340" s="26" t="str">
        <f t="shared" si="27"/>
        <v/>
      </c>
      <c r="B340" s="40"/>
      <c r="C340" s="28" t="str">
        <f>IF(B340="","",VLOOKUP(B340,'Priradenie pracov. balíkov'!B:E,3,FALSE))</f>
        <v/>
      </c>
      <c r="D340" s="29" t="str">
        <f>IF(B340="","",CONCATENATE(VLOOKUP(B340,Ciselniky!$A$38:$B$71,2,FALSE),"P",'Osobné výdavky (OV)'!A340))</f>
        <v/>
      </c>
      <c r="E340" s="41"/>
      <c r="F340" s="25" t="str">
        <f t="shared" si="28"/>
        <v/>
      </c>
      <c r="G340" s="99"/>
      <c r="H340" s="97"/>
      <c r="I340" s="25" t="str">
        <f t="shared" si="29"/>
        <v/>
      </c>
      <c r="J340" s="25" t="str">
        <f>IF(B340="","",I340*VLOOKUP(B340,'Priradenie pracov. balíkov'!B:F,5,FALSE))</f>
        <v/>
      </c>
      <c r="K340" s="25" t="str">
        <f>IF(B340="","",I340*VLOOKUP(B340,'Priradenie pracov. balíkov'!B:G,6,FALSE))</f>
        <v/>
      </c>
      <c r="L340" s="25" t="str">
        <f>IF(B340="","",K340*VLOOKUP(B340,'Priradenie pracov. balíkov'!B:F,5,FALSE))</f>
        <v/>
      </c>
      <c r="M340" s="1"/>
      <c r="N340" s="2" t="str">
        <f t="shared" si="25"/>
        <v/>
      </c>
      <c r="O340" s="1" t="str">
        <f t="shared" si="26"/>
        <v/>
      </c>
    </row>
    <row r="341" spans="1:15" x14ac:dyDescent="0.2">
      <c r="A341" s="26" t="str">
        <f t="shared" si="27"/>
        <v/>
      </c>
      <c r="B341" s="40"/>
      <c r="C341" s="28" t="str">
        <f>IF(B341="","",VLOOKUP(B341,'Priradenie pracov. balíkov'!B:E,3,FALSE))</f>
        <v/>
      </c>
      <c r="D341" s="29" t="str">
        <f>IF(B341="","",CONCATENATE(VLOOKUP(B341,Ciselniky!$A$38:$B$71,2,FALSE),"P",'Osobné výdavky (OV)'!A341))</f>
        <v/>
      </c>
      <c r="E341" s="41"/>
      <c r="F341" s="25" t="str">
        <f t="shared" si="28"/>
        <v/>
      </c>
      <c r="G341" s="99"/>
      <c r="H341" s="97"/>
      <c r="I341" s="25" t="str">
        <f t="shared" si="29"/>
        <v/>
      </c>
      <c r="J341" s="25" t="str">
        <f>IF(B341="","",I341*VLOOKUP(B341,'Priradenie pracov. balíkov'!B:F,5,FALSE))</f>
        <v/>
      </c>
      <c r="K341" s="25" t="str">
        <f>IF(B341="","",I341*VLOOKUP(B341,'Priradenie pracov. balíkov'!B:G,6,FALSE))</f>
        <v/>
      </c>
      <c r="L341" s="25" t="str">
        <f>IF(B341="","",K341*VLOOKUP(B341,'Priradenie pracov. balíkov'!B:F,5,FALSE))</f>
        <v/>
      </c>
      <c r="M341" s="1"/>
      <c r="N341" s="2" t="str">
        <f t="shared" si="25"/>
        <v/>
      </c>
      <c r="O341" s="1" t="str">
        <f t="shared" si="26"/>
        <v/>
      </c>
    </row>
    <row r="342" spans="1:15" x14ac:dyDescent="0.2">
      <c r="A342" s="26" t="str">
        <f t="shared" si="27"/>
        <v/>
      </c>
      <c r="B342" s="40"/>
      <c r="C342" s="28" t="str">
        <f>IF(B342="","",VLOOKUP(B342,'Priradenie pracov. balíkov'!B:E,3,FALSE))</f>
        <v/>
      </c>
      <c r="D342" s="29" t="str">
        <f>IF(B342="","",CONCATENATE(VLOOKUP(B342,Ciselniky!$A$38:$B$71,2,FALSE),"P",'Osobné výdavky (OV)'!A342))</f>
        <v/>
      </c>
      <c r="E342" s="41"/>
      <c r="F342" s="25" t="str">
        <f t="shared" si="28"/>
        <v/>
      </c>
      <c r="G342" s="99"/>
      <c r="H342" s="97"/>
      <c r="I342" s="25" t="str">
        <f t="shared" si="29"/>
        <v/>
      </c>
      <c r="J342" s="25" t="str">
        <f>IF(B342="","",I342*VLOOKUP(B342,'Priradenie pracov. balíkov'!B:F,5,FALSE))</f>
        <v/>
      </c>
      <c r="K342" s="25" t="str">
        <f>IF(B342="","",I342*VLOOKUP(B342,'Priradenie pracov. balíkov'!B:G,6,FALSE))</f>
        <v/>
      </c>
      <c r="L342" s="25" t="str">
        <f>IF(B342="","",K342*VLOOKUP(B342,'Priradenie pracov. balíkov'!B:F,5,FALSE))</f>
        <v/>
      </c>
      <c r="M342" s="1"/>
      <c r="N342" s="2" t="str">
        <f t="shared" si="25"/>
        <v/>
      </c>
      <c r="O342" s="1" t="str">
        <f t="shared" si="26"/>
        <v/>
      </c>
    </row>
    <row r="343" spans="1:15" x14ac:dyDescent="0.2">
      <c r="A343" s="26" t="str">
        <f t="shared" si="27"/>
        <v/>
      </c>
      <c r="B343" s="40"/>
      <c r="C343" s="28" t="str">
        <f>IF(B343="","",VLOOKUP(B343,'Priradenie pracov. balíkov'!B:E,3,FALSE))</f>
        <v/>
      </c>
      <c r="D343" s="29" t="str">
        <f>IF(B343="","",CONCATENATE(VLOOKUP(B343,Ciselniky!$A$38:$B$71,2,FALSE),"P",'Osobné výdavky (OV)'!A343))</f>
        <v/>
      </c>
      <c r="E343" s="41"/>
      <c r="F343" s="25" t="str">
        <f t="shared" si="28"/>
        <v/>
      </c>
      <c r="G343" s="99"/>
      <c r="H343" s="97"/>
      <c r="I343" s="25" t="str">
        <f t="shared" si="29"/>
        <v/>
      </c>
      <c r="J343" s="25" t="str">
        <f>IF(B343="","",I343*VLOOKUP(B343,'Priradenie pracov. balíkov'!B:F,5,FALSE))</f>
        <v/>
      </c>
      <c r="K343" s="25" t="str">
        <f>IF(B343="","",I343*VLOOKUP(B343,'Priradenie pracov. balíkov'!B:G,6,FALSE))</f>
        <v/>
      </c>
      <c r="L343" s="25" t="str">
        <f>IF(B343="","",K343*VLOOKUP(B343,'Priradenie pracov. balíkov'!B:F,5,FALSE))</f>
        <v/>
      </c>
      <c r="M343" s="1"/>
      <c r="N343" s="2" t="str">
        <f t="shared" si="25"/>
        <v/>
      </c>
      <c r="O343" s="1" t="str">
        <f t="shared" si="26"/>
        <v/>
      </c>
    </row>
    <row r="344" spans="1:15" x14ac:dyDescent="0.2">
      <c r="A344" s="26" t="str">
        <f t="shared" si="27"/>
        <v/>
      </c>
      <c r="B344" s="40"/>
      <c r="C344" s="28" t="str">
        <f>IF(B344="","",VLOOKUP(B344,'Priradenie pracov. balíkov'!B:E,3,FALSE))</f>
        <v/>
      </c>
      <c r="D344" s="29" t="str">
        <f>IF(B344="","",CONCATENATE(VLOOKUP(B344,Ciselniky!$A$38:$B$71,2,FALSE),"P",'Osobné výdavky (OV)'!A344))</f>
        <v/>
      </c>
      <c r="E344" s="41"/>
      <c r="F344" s="25" t="str">
        <f t="shared" si="28"/>
        <v/>
      </c>
      <c r="G344" s="99"/>
      <c r="H344" s="97"/>
      <c r="I344" s="25" t="str">
        <f t="shared" si="29"/>
        <v/>
      </c>
      <c r="J344" s="25" t="str">
        <f>IF(B344="","",I344*VLOOKUP(B344,'Priradenie pracov. balíkov'!B:F,5,FALSE))</f>
        <v/>
      </c>
      <c r="K344" s="25" t="str">
        <f>IF(B344="","",I344*VLOOKUP(B344,'Priradenie pracov. balíkov'!B:G,6,FALSE))</f>
        <v/>
      </c>
      <c r="L344" s="25" t="str">
        <f>IF(B344="","",K344*VLOOKUP(B344,'Priradenie pracov. balíkov'!B:F,5,FALSE))</f>
        <v/>
      </c>
      <c r="M344" s="1"/>
      <c r="N344" s="2" t="str">
        <f t="shared" si="25"/>
        <v/>
      </c>
      <c r="O344" s="1" t="str">
        <f t="shared" si="26"/>
        <v/>
      </c>
    </row>
    <row r="345" spans="1:15" x14ac:dyDescent="0.2">
      <c r="A345" s="26" t="str">
        <f t="shared" si="27"/>
        <v/>
      </c>
      <c r="B345" s="40"/>
      <c r="C345" s="28" t="str">
        <f>IF(B345="","",VLOOKUP(B345,'Priradenie pracov. balíkov'!B:E,3,FALSE))</f>
        <v/>
      </c>
      <c r="D345" s="29" t="str">
        <f>IF(B345="","",CONCATENATE(VLOOKUP(B345,Ciselniky!$A$38:$B$71,2,FALSE),"P",'Osobné výdavky (OV)'!A345))</f>
        <v/>
      </c>
      <c r="E345" s="41"/>
      <c r="F345" s="25" t="str">
        <f t="shared" si="28"/>
        <v/>
      </c>
      <c r="G345" s="99"/>
      <c r="H345" s="97"/>
      <c r="I345" s="25" t="str">
        <f t="shared" si="29"/>
        <v/>
      </c>
      <c r="J345" s="25" t="str">
        <f>IF(B345="","",I345*VLOOKUP(B345,'Priradenie pracov. balíkov'!B:F,5,FALSE))</f>
        <v/>
      </c>
      <c r="K345" s="25" t="str">
        <f>IF(B345="","",I345*VLOOKUP(B345,'Priradenie pracov. balíkov'!B:G,6,FALSE))</f>
        <v/>
      </c>
      <c r="L345" s="25" t="str">
        <f>IF(B345="","",K345*VLOOKUP(B345,'Priradenie pracov. balíkov'!B:F,5,FALSE))</f>
        <v/>
      </c>
      <c r="M345" s="1"/>
      <c r="N345" s="2" t="str">
        <f t="shared" si="25"/>
        <v/>
      </c>
      <c r="O345" s="1" t="str">
        <f t="shared" si="26"/>
        <v/>
      </c>
    </row>
    <row r="346" spans="1:15" x14ac:dyDescent="0.2">
      <c r="A346" s="26" t="str">
        <f t="shared" si="27"/>
        <v/>
      </c>
      <c r="B346" s="40"/>
      <c r="C346" s="28" t="str">
        <f>IF(B346="","",VLOOKUP(B346,'Priradenie pracov. balíkov'!B:E,3,FALSE))</f>
        <v/>
      </c>
      <c r="D346" s="29" t="str">
        <f>IF(B346="","",CONCATENATE(VLOOKUP(B346,Ciselniky!$A$38:$B$71,2,FALSE),"P",'Osobné výdavky (OV)'!A346))</f>
        <v/>
      </c>
      <c r="E346" s="41"/>
      <c r="F346" s="25" t="str">
        <f t="shared" si="28"/>
        <v/>
      </c>
      <c r="G346" s="99"/>
      <c r="H346" s="97"/>
      <c r="I346" s="25" t="str">
        <f t="shared" si="29"/>
        <v/>
      </c>
      <c r="J346" s="25" t="str">
        <f>IF(B346="","",I346*VLOOKUP(B346,'Priradenie pracov. balíkov'!B:F,5,FALSE))</f>
        <v/>
      </c>
      <c r="K346" s="25" t="str">
        <f>IF(B346="","",I346*VLOOKUP(B346,'Priradenie pracov. balíkov'!B:G,6,FALSE))</f>
        <v/>
      </c>
      <c r="L346" s="25" t="str">
        <f>IF(B346="","",K346*VLOOKUP(B346,'Priradenie pracov. balíkov'!B:F,5,FALSE))</f>
        <v/>
      </c>
      <c r="M346" s="1"/>
      <c r="N346" s="2" t="str">
        <f t="shared" si="25"/>
        <v/>
      </c>
      <c r="O346" s="1" t="str">
        <f t="shared" si="26"/>
        <v/>
      </c>
    </row>
    <row r="347" spans="1:15" x14ac:dyDescent="0.2">
      <c r="A347" s="26" t="str">
        <f t="shared" si="27"/>
        <v/>
      </c>
      <c r="B347" s="40"/>
      <c r="C347" s="28" t="str">
        <f>IF(B347="","",VLOOKUP(B347,'Priradenie pracov. balíkov'!B:E,3,FALSE))</f>
        <v/>
      </c>
      <c r="D347" s="29" t="str">
        <f>IF(B347="","",CONCATENATE(VLOOKUP(B347,Ciselniky!$A$38:$B$71,2,FALSE),"P",'Osobné výdavky (OV)'!A347))</f>
        <v/>
      </c>
      <c r="E347" s="41"/>
      <c r="F347" s="25" t="str">
        <f t="shared" si="28"/>
        <v/>
      </c>
      <c r="G347" s="99"/>
      <c r="H347" s="97"/>
      <c r="I347" s="25" t="str">
        <f t="shared" si="29"/>
        <v/>
      </c>
      <c r="J347" s="25" t="str">
        <f>IF(B347="","",I347*VLOOKUP(B347,'Priradenie pracov. balíkov'!B:F,5,FALSE))</f>
        <v/>
      </c>
      <c r="K347" s="25" t="str">
        <f>IF(B347="","",I347*VLOOKUP(B347,'Priradenie pracov. balíkov'!B:G,6,FALSE))</f>
        <v/>
      </c>
      <c r="L347" s="25" t="str">
        <f>IF(B347="","",K347*VLOOKUP(B347,'Priradenie pracov. balíkov'!B:F,5,FALSE))</f>
        <v/>
      </c>
      <c r="M347" s="1"/>
      <c r="N347" s="2" t="str">
        <f t="shared" si="25"/>
        <v/>
      </c>
      <c r="O347" s="1" t="str">
        <f t="shared" si="26"/>
        <v/>
      </c>
    </row>
    <row r="348" spans="1:15" x14ac:dyDescent="0.2">
      <c r="A348" s="26" t="str">
        <f t="shared" si="27"/>
        <v/>
      </c>
      <c r="B348" s="40"/>
      <c r="C348" s="28" t="str">
        <f>IF(B348="","",VLOOKUP(B348,'Priradenie pracov. balíkov'!B:E,3,FALSE))</f>
        <v/>
      </c>
      <c r="D348" s="29" t="str">
        <f>IF(B348="","",CONCATENATE(VLOOKUP(B348,Ciselniky!$A$38:$B$71,2,FALSE),"P",'Osobné výdavky (OV)'!A348))</f>
        <v/>
      </c>
      <c r="E348" s="41"/>
      <c r="F348" s="25" t="str">
        <f t="shared" si="28"/>
        <v/>
      </c>
      <c r="G348" s="99"/>
      <c r="H348" s="97"/>
      <c r="I348" s="25" t="str">
        <f t="shared" si="29"/>
        <v/>
      </c>
      <c r="J348" s="25" t="str">
        <f>IF(B348="","",I348*VLOOKUP(B348,'Priradenie pracov. balíkov'!B:F,5,FALSE))</f>
        <v/>
      </c>
      <c r="K348" s="25" t="str">
        <f>IF(B348="","",I348*VLOOKUP(B348,'Priradenie pracov. balíkov'!B:G,6,FALSE))</f>
        <v/>
      </c>
      <c r="L348" s="25" t="str">
        <f>IF(B348="","",K348*VLOOKUP(B348,'Priradenie pracov. balíkov'!B:F,5,FALSE))</f>
        <v/>
      </c>
      <c r="M348" s="1"/>
      <c r="N348" s="2" t="str">
        <f t="shared" si="25"/>
        <v/>
      </c>
      <c r="O348" s="1" t="str">
        <f t="shared" si="26"/>
        <v/>
      </c>
    </row>
    <row r="349" spans="1:15" x14ac:dyDescent="0.2">
      <c r="A349" s="26" t="str">
        <f t="shared" si="27"/>
        <v/>
      </c>
      <c r="B349" s="40"/>
      <c r="C349" s="28" t="str">
        <f>IF(B349="","",VLOOKUP(B349,'Priradenie pracov. balíkov'!B:E,3,FALSE))</f>
        <v/>
      </c>
      <c r="D349" s="29" t="str">
        <f>IF(B349="","",CONCATENATE(VLOOKUP(B349,Ciselniky!$A$38:$B$71,2,FALSE),"P",'Osobné výdavky (OV)'!A349))</f>
        <v/>
      </c>
      <c r="E349" s="41"/>
      <c r="F349" s="25" t="str">
        <f t="shared" si="28"/>
        <v/>
      </c>
      <c r="G349" s="99"/>
      <c r="H349" s="97"/>
      <c r="I349" s="25" t="str">
        <f t="shared" si="29"/>
        <v/>
      </c>
      <c r="J349" s="25" t="str">
        <f>IF(B349="","",I349*VLOOKUP(B349,'Priradenie pracov. balíkov'!B:F,5,FALSE))</f>
        <v/>
      </c>
      <c r="K349" s="25" t="str">
        <f>IF(B349="","",I349*VLOOKUP(B349,'Priradenie pracov. balíkov'!B:G,6,FALSE))</f>
        <v/>
      </c>
      <c r="L349" s="25" t="str">
        <f>IF(B349="","",K349*VLOOKUP(B349,'Priradenie pracov. balíkov'!B:F,5,FALSE))</f>
        <v/>
      </c>
      <c r="M349" s="1"/>
      <c r="N349" s="2" t="str">
        <f t="shared" si="25"/>
        <v/>
      </c>
      <c r="O349" s="1" t="str">
        <f t="shared" si="26"/>
        <v/>
      </c>
    </row>
    <row r="350" spans="1:15" x14ac:dyDescent="0.2">
      <c r="A350" s="26" t="str">
        <f t="shared" si="27"/>
        <v/>
      </c>
      <c r="B350" s="40"/>
      <c r="C350" s="28" t="str">
        <f>IF(B350="","",VLOOKUP(B350,'Priradenie pracov. balíkov'!B:E,3,FALSE))</f>
        <v/>
      </c>
      <c r="D350" s="29" t="str">
        <f>IF(B350="","",CONCATENATE(VLOOKUP(B350,Ciselniky!$A$38:$B$71,2,FALSE),"P",'Osobné výdavky (OV)'!A350))</f>
        <v/>
      </c>
      <c r="E350" s="41"/>
      <c r="F350" s="25" t="str">
        <f t="shared" si="28"/>
        <v/>
      </c>
      <c r="G350" s="99"/>
      <c r="H350" s="97"/>
      <c r="I350" s="25" t="str">
        <f t="shared" si="29"/>
        <v/>
      </c>
      <c r="J350" s="25" t="str">
        <f>IF(B350="","",I350*VLOOKUP(B350,'Priradenie pracov. balíkov'!B:F,5,FALSE))</f>
        <v/>
      </c>
      <c r="K350" s="25" t="str">
        <f>IF(B350="","",I350*VLOOKUP(B350,'Priradenie pracov. balíkov'!B:G,6,FALSE))</f>
        <v/>
      </c>
      <c r="L350" s="25" t="str">
        <f>IF(B350="","",K350*VLOOKUP(B350,'Priradenie pracov. balíkov'!B:F,5,FALSE))</f>
        <v/>
      </c>
      <c r="M350" s="1"/>
      <c r="N350" s="2" t="str">
        <f t="shared" si="25"/>
        <v/>
      </c>
      <c r="O350" s="1" t="str">
        <f t="shared" si="26"/>
        <v/>
      </c>
    </row>
    <row r="351" spans="1:15" x14ac:dyDescent="0.2">
      <c r="A351" s="26" t="str">
        <f t="shared" si="27"/>
        <v/>
      </c>
      <c r="B351" s="40"/>
      <c r="C351" s="28" t="str">
        <f>IF(B351="","",VLOOKUP(B351,'Priradenie pracov. balíkov'!B:E,3,FALSE))</f>
        <v/>
      </c>
      <c r="D351" s="29" t="str">
        <f>IF(B351="","",CONCATENATE(VLOOKUP(B351,Ciselniky!$A$38:$B$71,2,FALSE),"P",'Osobné výdavky (OV)'!A351))</f>
        <v/>
      </c>
      <c r="E351" s="41"/>
      <c r="F351" s="25" t="str">
        <f t="shared" si="28"/>
        <v/>
      </c>
      <c r="G351" s="99"/>
      <c r="H351" s="97"/>
      <c r="I351" s="25" t="str">
        <f t="shared" si="29"/>
        <v/>
      </c>
      <c r="J351" s="25" t="str">
        <f>IF(B351="","",I351*VLOOKUP(B351,'Priradenie pracov. balíkov'!B:F,5,FALSE))</f>
        <v/>
      </c>
      <c r="K351" s="25" t="str">
        <f>IF(B351="","",I351*VLOOKUP(B351,'Priradenie pracov. balíkov'!B:G,6,FALSE))</f>
        <v/>
      </c>
      <c r="L351" s="25" t="str">
        <f>IF(B351="","",K351*VLOOKUP(B351,'Priradenie pracov. balíkov'!B:F,5,FALSE))</f>
        <v/>
      </c>
      <c r="M351" s="1"/>
      <c r="N351" s="2" t="str">
        <f t="shared" si="25"/>
        <v/>
      </c>
      <c r="O351" s="1" t="str">
        <f t="shared" si="26"/>
        <v/>
      </c>
    </row>
    <row r="352" spans="1:15" x14ac:dyDescent="0.2">
      <c r="A352" s="26" t="str">
        <f t="shared" si="27"/>
        <v/>
      </c>
      <c r="B352" s="40"/>
      <c r="C352" s="28" t="str">
        <f>IF(B352="","",VLOOKUP(B352,'Priradenie pracov. balíkov'!B:E,3,FALSE))</f>
        <v/>
      </c>
      <c r="D352" s="29" t="str">
        <f>IF(B352="","",CONCATENATE(VLOOKUP(B352,Ciselniky!$A$38:$B$71,2,FALSE),"P",'Osobné výdavky (OV)'!A352))</f>
        <v/>
      </c>
      <c r="E352" s="41"/>
      <c r="F352" s="25" t="str">
        <f t="shared" si="28"/>
        <v/>
      </c>
      <c r="G352" s="99"/>
      <c r="H352" s="97"/>
      <c r="I352" s="25" t="str">
        <f t="shared" si="29"/>
        <v/>
      </c>
      <c r="J352" s="25" t="str">
        <f>IF(B352="","",I352*VLOOKUP(B352,'Priradenie pracov. balíkov'!B:F,5,FALSE))</f>
        <v/>
      </c>
      <c r="K352" s="25" t="str">
        <f>IF(B352="","",I352*VLOOKUP(B352,'Priradenie pracov. balíkov'!B:G,6,FALSE))</f>
        <v/>
      </c>
      <c r="L352" s="25" t="str">
        <f>IF(B352="","",K352*VLOOKUP(B352,'Priradenie pracov. balíkov'!B:F,5,FALSE))</f>
        <v/>
      </c>
      <c r="M352" s="1"/>
      <c r="N352" s="2" t="str">
        <f t="shared" si="25"/>
        <v/>
      </c>
      <c r="O352" s="1" t="str">
        <f t="shared" si="26"/>
        <v/>
      </c>
    </row>
    <row r="353" spans="1:15" x14ac:dyDescent="0.2">
      <c r="A353" s="26" t="str">
        <f t="shared" si="27"/>
        <v/>
      </c>
      <c r="B353" s="40"/>
      <c r="C353" s="28" t="str">
        <f>IF(B353="","",VLOOKUP(B353,'Priradenie pracov. balíkov'!B:E,3,FALSE))</f>
        <v/>
      </c>
      <c r="D353" s="29" t="str">
        <f>IF(B353="","",CONCATENATE(VLOOKUP(B353,Ciselniky!$A$38:$B$71,2,FALSE),"P",'Osobné výdavky (OV)'!A353))</f>
        <v/>
      </c>
      <c r="E353" s="41"/>
      <c r="F353" s="25" t="str">
        <f t="shared" si="28"/>
        <v/>
      </c>
      <c r="G353" s="99"/>
      <c r="H353" s="97"/>
      <c r="I353" s="25" t="str">
        <f t="shared" si="29"/>
        <v/>
      </c>
      <c r="J353" s="25" t="str">
        <f>IF(B353="","",I353*VLOOKUP(B353,'Priradenie pracov. balíkov'!B:F,5,FALSE))</f>
        <v/>
      </c>
      <c r="K353" s="25" t="str">
        <f>IF(B353="","",I353*VLOOKUP(B353,'Priradenie pracov. balíkov'!B:G,6,FALSE))</f>
        <v/>
      </c>
      <c r="L353" s="25" t="str">
        <f>IF(B353="","",K353*VLOOKUP(B353,'Priradenie pracov. balíkov'!B:F,5,FALSE))</f>
        <v/>
      </c>
      <c r="M353" s="1"/>
      <c r="N353" s="2" t="str">
        <f t="shared" si="25"/>
        <v/>
      </c>
      <c r="O353" s="1" t="str">
        <f t="shared" si="26"/>
        <v/>
      </c>
    </row>
    <row r="354" spans="1:15" x14ac:dyDescent="0.2">
      <c r="A354" s="26" t="str">
        <f t="shared" si="27"/>
        <v/>
      </c>
      <c r="B354" s="40"/>
      <c r="C354" s="28" t="str">
        <f>IF(B354="","",VLOOKUP(B354,'Priradenie pracov. balíkov'!B:E,3,FALSE))</f>
        <v/>
      </c>
      <c r="D354" s="29" t="str">
        <f>IF(B354="","",CONCATENATE(VLOOKUP(B354,Ciselniky!$A$38:$B$71,2,FALSE),"P",'Osobné výdavky (OV)'!A354))</f>
        <v/>
      </c>
      <c r="E354" s="41"/>
      <c r="F354" s="25" t="str">
        <f t="shared" si="28"/>
        <v/>
      </c>
      <c r="G354" s="99"/>
      <c r="H354" s="97"/>
      <c r="I354" s="25" t="str">
        <f t="shared" si="29"/>
        <v/>
      </c>
      <c r="J354" s="25" t="str">
        <f>IF(B354="","",I354*VLOOKUP(B354,'Priradenie pracov. balíkov'!B:F,5,FALSE))</f>
        <v/>
      </c>
      <c r="K354" s="25" t="str">
        <f>IF(B354="","",I354*VLOOKUP(B354,'Priradenie pracov. balíkov'!B:G,6,FALSE))</f>
        <v/>
      </c>
      <c r="L354" s="25" t="str">
        <f>IF(B354="","",K354*VLOOKUP(B354,'Priradenie pracov. balíkov'!B:F,5,FALSE))</f>
        <v/>
      </c>
      <c r="M354" s="1"/>
      <c r="N354" s="2" t="str">
        <f t="shared" si="25"/>
        <v/>
      </c>
      <c r="O354" s="1" t="str">
        <f t="shared" si="26"/>
        <v/>
      </c>
    </row>
    <row r="355" spans="1:15" x14ac:dyDescent="0.2">
      <c r="A355" s="26" t="str">
        <f t="shared" si="27"/>
        <v/>
      </c>
      <c r="B355" s="40"/>
      <c r="C355" s="28" t="str">
        <f>IF(B355="","",VLOOKUP(B355,'Priradenie pracov. balíkov'!B:E,3,FALSE))</f>
        <v/>
      </c>
      <c r="D355" s="29" t="str">
        <f>IF(B355="","",CONCATENATE(VLOOKUP(B355,Ciselniky!$A$38:$B$71,2,FALSE),"P",'Osobné výdavky (OV)'!A355))</f>
        <v/>
      </c>
      <c r="E355" s="41"/>
      <c r="F355" s="25" t="str">
        <f t="shared" si="28"/>
        <v/>
      </c>
      <c r="G355" s="99"/>
      <c r="H355" s="97"/>
      <c r="I355" s="25" t="str">
        <f t="shared" si="29"/>
        <v/>
      </c>
      <c r="J355" s="25" t="str">
        <f>IF(B355="","",I355*VLOOKUP(B355,'Priradenie pracov. balíkov'!B:F,5,FALSE))</f>
        <v/>
      </c>
      <c r="K355" s="25" t="str">
        <f>IF(B355="","",I355*VLOOKUP(B355,'Priradenie pracov. balíkov'!B:G,6,FALSE))</f>
        <v/>
      </c>
      <c r="L355" s="25" t="str">
        <f>IF(B355="","",K355*VLOOKUP(B355,'Priradenie pracov. balíkov'!B:F,5,FALSE))</f>
        <v/>
      </c>
      <c r="M355" s="1"/>
      <c r="N355" s="2" t="str">
        <f t="shared" si="25"/>
        <v/>
      </c>
      <c r="O355" s="1" t="str">
        <f t="shared" si="26"/>
        <v/>
      </c>
    </row>
    <row r="356" spans="1:15" x14ac:dyDescent="0.2">
      <c r="A356" s="26" t="str">
        <f t="shared" si="27"/>
        <v/>
      </c>
      <c r="B356" s="40"/>
      <c r="C356" s="28" t="str">
        <f>IF(B356="","",VLOOKUP(B356,'Priradenie pracov. balíkov'!B:E,3,FALSE))</f>
        <v/>
      </c>
      <c r="D356" s="29" t="str">
        <f>IF(B356="","",CONCATENATE(VLOOKUP(B356,Ciselniky!$A$38:$B$71,2,FALSE),"P",'Osobné výdavky (OV)'!A356))</f>
        <v/>
      </c>
      <c r="E356" s="41"/>
      <c r="F356" s="25" t="str">
        <f t="shared" si="28"/>
        <v/>
      </c>
      <c r="G356" s="99"/>
      <c r="H356" s="97"/>
      <c r="I356" s="25" t="str">
        <f t="shared" si="29"/>
        <v/>
      </c>
      <c r="J356" s="25" t="str">
        <f>IF(B356="","",I356*VLOOKUP(B356,'Priradenie pracov. balíkov'!B:F,5,FALSE))</f>
        <v/>
      </c>
      <c r="K356" s="25" t="str">
        <f>IF(B356="","",I356*VLOOKUP(B356,'Priradenie pracov. balíkov'!B:G,6,FALSE))</f>
        <v/>
      </c>
      <c r="L356" s="25" t="str">
        <f>IF(B356="","",K356*VLOOKUP(B356,'Priradenie pracov. balíkov'!B:F,5,FALSE))</f>
        <v/>
      </c>
      <c r="M356" s="1"/>
      <c r="N356" s="2" t="str">
        <f t="shared" si="25"/>
        <v/>
      </c>
      <c r="O356" s="1" t="str">
        <f t="shared" si="26"/>
        <v/>
      </c>
    </row>
    <row r="357" spans="1:15" x14ac:dyDescent="0.2">
      <c r="A357" s="26" t="str">
        <f t="shared" si="27"/>
        <v/>
      </c>
      <c r="B357" s="40"/>
      <c r="C357" s="28" t="str">
        <f>IF(B357="","",VLOOKUP(B357,'Priradenie pracov. balíkov'!B:E,3,FALSE))</f>
        <v/>
      </c>
      <c r="D357" s="29" t="str">
        <f>IF(B357="","",CONCATENATE(VLOOKUP(B357,Ciselniky!$A$38:$B$71,2,FALSE),"P",'Osobné výdavky (OV)'!A357))</f>
        <v/>
      </c>
      <c r="E357" s="41"/>
      <c r="F357" s="25" t="str">
        <f t="shared" si="28"/>
        <v/>
      </c>
      <c r="G357" s="99"/>
      <c r="H357" s="97"/>
      <c r="I357" s="25" t="str">
        <f t="shared" si="29"/>
        <v/>
      </c>
      <c r="J357" s="25" t="str">
        <f>IF(B357="","",I357*VLOOKUP(B357,'Priradenie pracov. balíkov'!B:F,5,FALSE))</f>
        <v/>
      </c>
      <c r="K357" s="25" t="str">
        <f>IF(B357="","",I357*VLOOKUP(B357,'Priradenie pracov. balíkov'!B:G,6,FALSE))</f>
        <v/>
      </c>
      <c r="L357" s="25" t="str">
        <f>IF(B357="","",K357*VLOOKUP(B357,'Priradenie pracov. balíkov'!B:F,5,FALSE))</f>
        <v/>
      </c>
      <c r="M357" s="1"/>
      <c r="N357" s="2" t="str">
        <f t="shared" si="25"/>
        <v/>
      </c>
      <c r="O357" s="1" t="str">
        <f t="shared" si="26"/>
        <v/>
      </c>
    </row>
    <row r="358" spans="1:15" x14ac:dyDescent="0.2">
      <c r="A358" s="26" t="str">
        <f t="shared" si="27"/>
        <v/>
      </c>
      <c r="B358" s="40"/>
      <c r="C358" s="28" t="str">
        <f>IF(B358="","",VLOOKUP(B358,'Priradenie pracov. balíkov'!B:E,3,FALSE))</f>
        <v/>
      </c>
      <c r="D358" s="29" t="str">
        <f>IF(B358="","",CONCATENATE(VLOOKUP(B358,Ciselniky!$A$38:$B$71,2,FALSE),"P",'Osobné výdavky (OV)'!A358))</f>
        <v/>
      </c>
      <c r="E358" s="41"/>
      <c r="F358" s="25" t="str">
        <f t="shared" si="28"/>
        <v/>
      </c>
      <c r="G358" s="99"/>
      <c r="H358" s="97"/>
      <c r="I358" s="25" t="str">
        <f t="shared" si="29"/>
        <v/>
      </c>
      <c r="J358" s="25" t="str">
        <f>IF(B358="","",I358*VLOOKUP(B358,'Priradenie pracov. balíkov'!B:F,5,FALSE))</f>
        <v/>
      </c>
      <c r="K358" s="25" t="str">
        <f>IF(B358="","",I358*VLOOKUP(B358,'Priradenie pracov. balíkov'!B:G,6,FALSE))</f>
        <v/>
      </c>
      <c r="L358" s="25" t="str">
        <f>IF(B358="","",K358*VLOOKUP(B358,'Priradenie pracov. balíkov'!B:F,5,FALSE))</f>
        <v/>
      </c>
      <c r="M358" s="1"/>
      <c r="N358" s="2" t="str">
        <f t="shared" si="25"/>
        <v/>
      </c>
      <c r="O358" s="1" t="str">
        <f t="shared" si="26"/>
        <v/>
      </c>
    </row>
    <row r="359" spans="1:15" x14ac:dyDescent="0.2">
      <c r="A359" s="26" t="str">
        <f t="shared" si="27"/>
        <v/>
      </c>
      <c r="B359" s="40"/>
      <c r="C359" s="28" t="str">
        <f>IF(B359="","",VLOOKUP(B359,'Priradenie pracov. balíkov'!B:E,3,FALSE))</f>
        <v/>
      </c>
      <c r="D359" s="29" t="str">
        <f>IF(B359="","",CONCATENATE(VLOOKUP(B359,Ciselniky!$A$38:$B$71,2,FALSE),"P",'Osobné výdavky (OV)'!A359))</f>
        <v/>
      </c>
      <c r="E359" s="41"/>
      <c r="F359" s="25" t="str">
        <f t="shared" si="28"/>
        <v/>
      </c>
      <c r="G359" s="99"/>
      <c r="H359" s="97"/>
      <c r="I359" s="25" t="str">
        <f t="shared" si="29"/>
        <v/>
      </c>
      <c r="J359" s="25" t="str">
        <f>IF(B359="","",I359*VLOOKUP(B359,'Priradenie pracov. balíkov'!B:F,5,FALSE))</f>
        <v/>
      </c>
      <c r="K359" s="25" t="str">
        <f>IF(B359="","",I359*VLOOKUP(B359,'Priradenie pracov. balíkov'!B:G,6,FALSE))</f>
        <v/>
      </c>
      <c r="L359" s="25" t="str">
        <f>IF(B359="","",K359*VLOOKUP(B359,'Priradenie pracov. balíkov'!B:F,5,FALSE))</f>
        <v/>
      </c>
      <c r="M359" s="1"/>
      <c r="N359" s="2" t="str">
        <f t="shared" si="25"/>
        <v/>
      </c>
      <c r="O359" s="1" t="str">
        <f t="shared" si="26"/>
        <v/>
      </c>
    </row>
    <row r="360" spans="1:15" x14ac:dyDescent="0.2">
      <c r="A360" s="26" t="str">
        <f t="shared" si="27"/>
        <v/>
      </c>
      <c r="B360" s="40"/>
      <c r="C360" s="28" t="str">
        <f>IF(B360="","",VLOOKUP(B360,'Priradenie pracov. balíkov'!B:E,3,FALSE))</f>
        <v/>
      </c>
      <c r="D360" s="29" t="str">
        <f>IF(B360="","",CONCATENATE(VLOOKUP(B360,Ciselniky!$A$38:$B$71,2,FALSE),"P",'Osobné výdavky (OV)'!A360))</f>
        <v/>
      </c>
      <c r="E360" s="41"/>
      <c r="F360" s="25" t="str">
        <f t="shared" si="28"/>
        <v/>
      </c>
      <c r="G360" s="99"/>
      <c r="H360" s="97"/>
      <c r="I360" s="25" t="str">
        <f t="shared" si="29"/>
        <v/>
      </c>
      <c r="J360" s="25" t="str">
        <f>IF(B360="","",I360*VLOOKUP(B360,'Priradenie pracov. balíkov'!B:F,5,FALSE))</f>
        <v/>
      </c>
      <c r="K360" s="25" t="str">
        <f>IF(B360="","",I360*VLOOKUP(B360,'Priradenie pracov. balíkov'!B:G,6,FALSE))</f>
        <v/>
      </c>
      <c r="L360" s="25" t="str">
        <f>IF(B360="","",K360*VLOOKUP(B360,'Priradenie pracov. balíkov'!B:F,5,FALSE))</f>
        <v/>
      </c>
      <c r="M360" s="1"/>
      <c r="N360" s="2" t="str">
        <f t="shared" si="25"/>
        <v/>
      </c>
      <c r="O360" s="1" t="str">
        <f t="shared" si="26"/>
        <v/>
      </c>
    </row>
    <row r="361" spans="1:15" x14ac:dyDescent="0.2">
      <c r="A361" s="26" t="str">
        <f t="shared" si="27"/>
        <v/>
      </c>
      <c r="B361" s="40"/>
      <c r="C361" s="28" t="str">
        <f>IF(B361="","",VLOOKUP(B361,'Priradenie pracov. balíkov'!B:E,3,FALSE))</f>
        <v/>
      </c>
      <c r="D361" s="29" t="str">
        <f>IF(B361="","",CONCATENATE(VLOOKUP(B361,Ciselniky!$A$38:$B$71,2,FALSE),"P",'Osobné výdavky (OV)'!A361))</f>
        <v/>
      </c>
      <c r="E361" s="41"/>
      <c r="F361" s="25" t="str">
        <f t="shared" si="28"/>
        <v/>
      </c>
      <c r="G361" s="99"/>
      <c r="H361" s="97"/>
      <c r="I361" s="25" t="str">
        <f t="shared" si="29"/>
        <v/>
      </c>
      <c r="J361" s="25" t="str">
        <f>IF(B361="","",I361*VLOOKUP(B361,'Priradenie pracov. balíkov'!B:F,5,FALSE))</f>
        <v/>
      </c>
      <c r="K361" s="25" t="str">
        <f>IF(B361="","",I361*VLOOKUP(B361,'Priradenie pracov. balíkov'!B:G,6,FALSE))</f>
        <v/>
      </c>
      <c r="L361" s="25" t="str">
        <f>IF(B361="","",K361*VLOOKUP(B361,'Priradenie pracov. balíkov'!B:F,5,FALSE))</f>
        <v/>
      </c>
      <c r="M361" s="1"/>
      <c r="N361" s="2" t="str">
        <f t="shared" si="25"/>
        <v/>
      </c>
      <c r="O361" s="1" t="str">
        <f t="shared" si="26"/>
        <v/>
      </c>
    </row>
    <row r="362" spans="1:15" x14ac:dyDescent="0.2">
      <c r="A362" s="26" t="str">
        <f t="shared" si="27"/>
        <v/>
      </c>
      <c r="B362" s="40"/>
      <c r="C362" s="28" t="str">
        <f>IF(B362="","",VLOOKUP(B362,'Priradenie pracov. balíkov'!B:E,3,FALSE))</f>
        <v/>
      </c>
      <c r="D362" s="29" t="str">
        <f>IF(B362="","",CONCATENATE(VLOOKUP(B362,Ciselniky!$A$38:$B$71,2,FALSE),"P",'Osobné výdavky (OV)'!A362))</f>
        <v/>
      </c>
      <c r="E362" s="41"/>
      <c r="F362" s="25" t="str">
        <f t="shared" si="28"/>
        <v/>
      </c>
      <c r="G362" s="99"/>
      <c r="H362" s="97"/>
      <c r="I362" s="25" t="str">
        <f t="shared" si="29"/>
        <v/>
      </c>
      <c r="J362" s="25" t="str">
        <f>IF(B362="","",I362*VLOOKUP(B362,'Priradenie pracov. balíkov'!B:F,5,FALSE))</f>
        <v/>
      </c>
      <c r="K362" s="25" t="str">
        <f>IF(B362="","",I362*VLOOKUP(B362,'Priradenie pracov. balíkov'!B:G,6,FALSE))</f>
        <v/>
      </c>
      <c r="L362" s="25" t="str">
        <f>IF(B362="","",K362*VLOOKUP(B362,'Priradenie pracov. balíkov'!B:F,5,FALSE))</f>
        <v/>
      </c>
      <c r="M362" s="1"/>
      <c r="N362" s="2" t="str">
        <f t="shared" si="25"/>
        <v/>
      </c>
      <c r="O362" s="1" t="str">
        <f t="shared" si="26"/>
        <v/>
      </c>
    </row>
    <row r="363" spans="1:15" x14ac:dyDescent="0.2">
      <c r="A363" s="26" t="str">
        <f t="shared" si="27"/>
        <v/>
      </c>
      <c r="B363" s="40"/>
      <c r="C363" s="28" t="str">
        <f>IF(B363="","",VLOOKUP(B363,'Priradenie pracov. balíkov'!B:E,3,FALSE))</f>
        <v/>
      </c>
      <c r="D363" s="29" t="str">
        <f>IF(B363="","",CONCATENATE(VLOOKUP(B363,Ciselniky!$A$38:$B$71,2,FALSE),"P",'Osobné výdavky (OV)'!A363))</f>
        <v/>
      </c>
      <c r="E363" s="41"/>
      <c r="F363" s="25" t="str">
        <f t="shared" si="28"/>
        <v/>
      </c>
      <c r="G363" s="99"/>
      <c r="H363" s="97"/>
      <c r="I363" s="25" t="str">
        <f t="shared" si="29"/>
        <v/>
      </c>
      <c r="J363" s="25" t="str">
        <f>IF(B363="","",I363*VLOOKUP(B363,'Priradenie pracov. balíkov'!B:F,5,FALSE))</f>
        <v/>
      </c>
      <c r="K363" s="25" t="str">
        <f>IF(B363="","",I363*VLOOKUP(B363,'Priradenie pracov. balíkov'!B:G,6,FALSE))</f>
        <v/>
      </c>
      <c r="L363" s="25" t="str">
        <f>IF(B363="","",K363*VLOOKUP(B363,'Priradenie pracov. balíkov'!B:F,5,FALSE))</f>
        <v/>
      </c>
      <c r="M363" s="1"/>
      <c r="N363" s="2" t="str">
        <f t="shared" si="25"/>
        <v/>
      </c>
      <c r="O363" s="1" t="str">
        <f t="shared" si="26"/>
        <v/>
      </c>
    </row>
    <row r="364" spans="1:15" x14ac:dyDescent="0.2">
      <c r="A364" s="26" t="str">
        <f t="shared" si="27"/>
        <v/>
      </c>
      <c r="B364" s="40"/>
      <c r="C364" s="28" t="str">
        <f>IF(B364="","",VLOOKUP(B364,'Priradenie pracov. balíkov'!B:E,3,FALSE))</f>
        <v/>
      </c>
      <c r="D364" s="29" t="str">
        <f>IF(B364="","",CONCATENATE(VLOOKUP(B364,Ciselniky!$A$38:$B$71,2,FALSE),"P",'Osobné výdavky (OV)'!A364))</f>
        <v/>
      </c>
      <c r="E364" s="41"/>
      <c r="F364" s="25" t="str">
        <f t="shared" si="28"/>
        <v/>
      </c>
      <c r="G364" s="99"/>
      <c r="H364" s="97"/>
      <c r="I364" s="25" t="str">
        <f t="shared" si="29"/>
        <v/>
      </c>
      <c r="J364" s="25" t="str">
        <f>IF(B364="","",I364*VLOOKUP(B364,'Priradenie pracov. balíkov'!B:F,5,FALSE))</f>
        <v/>
      </c>
      <c r="K364" s="25" t="str">
        <f>IF(B364="","",I364*VLOOKUP(B364,'Priradenie pracov. balíkov'!B:G,6,FALSE))</f>
        <v/>
      </c>
      <c r="L364" s="25" t="str">
        <f>IF(B364="","",K364*VLOOKUP(B364,'Priradenie pracov. balíkov'!B:F,5,FALSE))</f>
        <v/>
      </c>
      <c r="M364" s="1"/>
      <c r="N364" s="2" t="str">
        <f t="shared" si="25"/>
        <v/>
      </c>
      <c r="O364" s="1" t="str">
        <f t="shared" si="26"/>
        <v/>
      </c>
    </row>
    <row r="365" spans="1:15" x14ac:dyDescent="0.2">
      <c r="A365" s="26" t="str">
        <f t="shared" si="27"/>
        <v/>
      </c>
      <c r="B365" s="40"/>
      <c r="C365" s="28" t="str">
        <f>IF(B365="","",VLOOKUP(B365,'Priradenie pracov. balíkov'!B:E,3,FALSE))</f>
        <v/>
      </c>
      <c r="D365" s="29" t="str">
        <f>IF(B365="","",CONCATENATE(VLOOKUP(B365,Ciselniky!$A$38:$B$71,2,FALSE),"P",'Osobné výdavky (OV)'!A365))</f>
        <v/>
      </c>
      <c r="E365" s="41"/>
      <c r="F365" s="25" t="str">
        <f t="shared" si="28"/>
        <v/>
      </c>
      <c r="G365" s="99"/>
      <c r="H365" s="97"/>
      <c r="I365" s="25" t="str">
        <f t="shared" si="29"/>
        <v/>
      </c>
      <c r="J365" s="25" t="str">
        <f>IF(B365="","",I365*VLOOKUP(B365,'Priradenie pracov. balíkov'!B:F,5,FALSE))</f>
        <v/>
      </c>
      <c r="K365" s="25" t="str">
        <f>IF(B365="","",I365*VLOOKUP(B365,'Priradenie pracov. balíkov'!B:G,6,FALSE))</f>
        <v/>
      </c>
      <c r="L365" s="25" t="str">
        <f>IF(B365="","",K365*VLOOKUP(B365,'Priradenie pracov. balíkov'!B:F,5,FALSE))</f>
        <v/>
      </c>
      <c r="M365" s="1"/>
      <c r="N365" s="2" t="str">
        <f t="shared" si="25"/>
        <v/>
      </c>
      <c r="O365" s="1" t="str">
        <f t="shared" si="26"/>
        <v/>
      </c>
    </row>
    <row r="366" spans="1:15" x14ac:dyDescent="0.2">
      <c r="A366" s="26" t="str">
        <f t="shared" si="27"/>
        <v/>
      </c>
      <c r="B366" s="40"/>
      <c r="C366" s="28" t="str">
        <f>IF(B366="","",VLOOKUP(B366,'Priradenie pracov. balíkov'!B:E,3,FALSE))</f>
        <v/>
      </c>
      <c r="D366" s="29" t="str">
        <f>IF(B366="","",CONCATENATE(VLOOKUP(B366,Ciselniky!$A$38:$B$71,2,FALSE),"P",'Osobné výdavky (OV)'!A366))</f>
        <v/>
      </c>
      <c r="E366" s="41"/>
      <c r="F366" s="25" t="str">
        <f t="shared" si="28"/>
        <v/>
      </c>
      <c r="G366" s="99"/>
      <c r="H366" s="97"/>
      <c r="I366" s="25" t="str">
        <f t="shared" si="29"/>
        <v/>
      </c>
      <c r="J366" s="25" t="str">
        <f>IF(B366="","",I366*VLOOKUP(B366,'Priradenie pracov. balíkov'!B:F,5,FALSE))</f>
        <v/>
      </c>
      <c r="K366" s="25" t="str">
        <f>IF(B366="","",I366*VLOOKUP(B366,'Priradenie pracov. balíkov'!B:G,6,FALSE))</f>
        <v/>
      </c>
      <c r="L366" s="25" t="str">
        <f>IF(B366="","",K366*VLOOKUP(B366,'Priradenie pracov. balíkov'!B:F,5,FALSE))</f>
        <v/>
      </c>
      <c r="M366" s="1"/>
      <c r="N366" s="2" t="str">
        <f t="shared" si="25"/>
        <v/>
      </c>
      <c r="O366" s="1" t="str">
        <f t="shared" si="26"/>
        <v/>
      </c>
    </row>
    <row r="367" spans="1:15" x14ac:dyDescent="0.2">
      <c r="A367" s="26" t="str">
        <f t="shared" si="27"/>
        <v/>
      </c>
      <c r="B367" s="40"/>
      <c r="C367" s="28" t="str">
        <f>IF(B367="","",VLOOKUP(B367,'Priradenie pracov. balíkov'!B:E,3,FALSE))</f>
        <v/>
      </c>
      <c r="D367" s="29" t="str">
        <f>IF(B367="","",CONCATENATE(VLOOKUP(B367,Ciselniky!$A$38:$B$71,2,FALSE),"P",'Osobné výdavky (OV)'!A367))</f>
        <v/>
      </c>
      <c r="E367" s="41"/>
      <c r="F367" s="25" t="str">
        <f t="shared" si="28"/>
        <v/>
      </c>
      <c r="G367" s="99"/>
      <c r="H367" s="97"/>
      <c r="I367" s="25" t="str">
        <f t="shared" si="29"/>
        <v/>
      </c>
      <c r="J367" s="25" t="str">
        <f>IF(B367="","",I367*VLOOKUP(B367,'Priradenie pracov. balíkov'!B:F,5,FALSE))</f>
        <v/>
      </c>
      <c r="K367" s="25" t="str">
        <f>IF(B367="","",I367*VLOOKUP(B367,'Priradenie pracov. balíkov'!B:G,6,FALSE))</f>
        <v/>
      </c>
      <c r="L367" s="25" t="str">
        <f>IF(B367="","",K367*VLOOKUP(B367,'Priradenie pracov. balíkov'!B:F,5,FALSE))</f>
        <v/>
      </c>
      <c r="M367" s="1"/>
      <c r="N367" s="2" t="str">
        <f t="shared" si="25"/>
        <v/>
      </c>
      <c r="O367" s="1" t="str">
        <f t="shared" si="26"/>
        <v/>
      </c>
    </row>
    <row r="368" spans="1:15" x14ac:dyDescent="0.2">
      <c r="A368" s="26" t="str">
        <f t="shared" si="27"/>
        <v/>
      </c>
      <c r="B368" s="40"/>
      <c r="C368" s="28" t="str">
        <f>IF(B368="","",VLOOKUP(B368,'Priradenie pracov. balíkov'!B:E,3,FALSE))</f>
        <v/>
      </c>
      <c r="D368" s="29" t="str">
        <f>IF(B368="","",CONCATENATE(VLOOKUP(B368,Ciselniky!$A$38:$B$71,2,FALSE),"P",'Osobné výdavky (OV)'!A368))</f>
        <v/>
      </c>
      <c r="E368" s="41"/>
      <c r="F368" s="25" t="str">
        <f t="shared" si="28"/>
        <v/>
      </c>
      <c r="G368" s="99"/>
      <c r="H368" s="97"/>
      <c r="I368" s="25" t="str">
        <f t="shared" si="29"/>
        <v/>
      </c>
      <c r="J368" s="25" t="str">
        <f>IF(B368="","",I368*VLOOKUP(B368,'Priradenie pracov. balíkov'!B:F,5,FALSE))</f>
        <v/>
      </c>
      <c r="K368" s="25" t="str">
        <f>IF(B368="","",I368*VLOOKUP(B368,'Priradenie pracov. balíkov'!B:G,6,FALSE))</f>
        <v/>
      </c>
      <c r="L368" s="25" t="str">
        <f>IF(B368="","",K368*VLOOKUP(B368,'Priradenie pracov. balíkov'!B:F,5,FALSE))</f>
        <v/>
      </c>
      <c r="M368" s="1"/>
      <c r="N368" s="2" t="str">
        <f t="shared" si="25"/>
        <v/>
      </c>
      <c r="O368" s="1" t="str">
        <f t="shared" si="26"/>
        <v/>
      </c>
    </row>
    <row r="369" spans="1:15" x14ac:dyDescent="0.2">
      <c r="A369" s="26" t="str">
        <f t="shared" si="27"/>
        <v/>
      </c>
      <c r="B369" s="40"/>
      <c r="C369" s="28" t="str">
        <f>IF(B369="","",VLOOKUP(B369,'Priradenie pracov. balíkov'!B:E,3,FALSE))</f>
        <v/>
      </c>
      <c r="D369" s="29" t="str">
        <f>IF(B369="","",CONCATENATE(VLOOKUP(B369,Ciselniky!$A$38:$B$71,2,FALSE),"P",'Osobné výdavky (OV)'!A369))</f>
        <v/>
      </c>
      <c r="E369" s="41"/>
      <c r="F369" s="25" t="str">
        <f t="shared" si="28"/>
        <v/>
      </c>
      <c r="G369" s="99"/>
      <c r="H369" s="97"/>
      <c r="I369" s="25" t="str">
        <f t="shared" si="29"/>
        <v/>
      </c>
      <c r="J369" s="25" t="str">
        <f>IF(B369="","",I369*VLOOKUP(B369,'Priradenie pracov. balíkov'!B:F,5,FALSE))</f>
        <v/>
      </c>
      <c r="K369" s="25" t="str">
        <f>IF(B369="","",I369*VLOOKUP(B369,'Priradenie pracov. balíkov'!B:G,6,FALSE))</f>
        <v/>
      </c>
      <c r="L369" s="25" t="str">
        <f>IF(B369="","",K369*VLOOKUP(B369,'Priradenie pracov. balíkov'!B:F,5,FALSE))</f>
        <v/>
      </c>
      <c r="M369" s="1"/>
      <c r="N369" s="2" t="str">
        <f t="shared" si="25"/>
        <v/>
      </c>
      <c r="O369" s="1" t="str">
        <f t="shared" si="26"/>
        <v/>
      </c>
    </row>
    <row r="370" spans="1:15" x14ac:dyDescent="0.2">
      <c r="A370" s="26" t="str">
        <f t="shared" si="27"/>
        <v/>
      </c>
      <c r="B370" s="40"/>
      <c r="C370" s="28" t="str">
        <f>IF(B370="","",VLOOKUP(B370,'Priradenie pracov. balíkov'!B:E,3,FALSE))</f>
        <v/>
      </c>
      <c r="D370" s="29" t="str">
        <f>IF(B370="","",CONCATENATE(VLOOKUP(B370,Ciselniky!$A$38:$B$71,2,FALSE),"P",'Osobné výdavky (OV)'!A370))</f>
        <v/>
      </c>
      <c r="E370" s="41"/>
      <c r="F370" s="25" t="str">
        <f t="shared" si="28"/>
        <v/>
      </c>
      <c r="G370" s="99"/>
      <c r="H370" s="97"/>
      <c r="I370" s="25" t="str">
        <f t="shared" si="29"/>
        <v/>
      </c>
      <c r="J370" s="25" t="str">
        <f>IF(B370="","",I370*VLOOKUP(B370,'Priradenie pracov. balíkov'!B:F,5,FALSE))</f>
        <v/>
      </c>
      <c r="K370" s="25" t="str">
        <f>IF(B370="","",I370*VLOOKUP(B370,'Priradenie pracov. balíkov'!B:G,6,FALSE))</f>
        <v/>
      </c>
      <c r="L370" s="25" t="str">
        <f>IF(B370="","",K370*VLOOKUP(B370,'Priradenie pracov. balíkov'!B:F,5,FALSE))</f>
        <v/>
      </c>
      <c r="M370" s="1"/>
      <c r="N370" s="2" t="str">
        <f t="shared" si="25"/>
        <v/>
      </c>
      <c r="O370" s="1" t="str">
        <f t="shared" si="26"/>
        <v/>
      </c>
    </row>
    <row r="371" spans="1:15" x14ac:dyDescent="0.2">
      <c r="A371" s="26" t="str">
        <f t="shared" si="27"/>
        <v/>
      </c>
      <c r="B371" s="40"/>
      <c r="C371" s="28" t="str">
        <f>IF(B371="","",VLOOKUP(B371,'Priradenie pracov. balíkov'!B:E,3,FALSE))</f>
        <v/>
      </c>
      <c r="D371" s="29" t="str">
        <f>IF(B371="","",CONCATENATE(VLOOKUP(B371,Ciselniky!$A$38:$B$71,2,FALSE),"P",'Osobné výdavky (OV)'!A371))</f>
        <v/>
      </c>
      <c r="E371" s="41"/>
      <c r="F371" s="25" t="str">
        <f t="shared" si="28"/>
        <v/>
      </c>
      <c r="G371" s="99"/>
      <c r="H371" s="97"/>
      <c r="I371" s="25" t="str">
        <f t="shared" si="29"/>
        <v/>
      </c>
      <c r="J371" s="25" t="str">
        <f>IF(B371="","",I371*VLOOKUP(B371,'Priradenie pracov. balíkov'!B:F,5,FALSE))</f>
        <v/>
      </c>
      <c r="K371" s="25" t="str">
        <f>IF(B371="","",I371*VLOOKUP(B371,'Priradenie pracov. balíkov'!B:G,6,FALSE))</f>
        <v/>
      </c>
      <c r="L371" s="25" t="str">
        <f>IF(B371="","",K371*VLOOKUP(B371,'Priradenie pracov. balíkov'!B:F,5,FALSE))</f>
        <v/>
      </c>
      <c r="M371" s="1"/>
      <c r="N371" s="2" t="str">
        <f t="shared" si="25"/>
        <v/>
      </c>
      <c r="O371" s="1" t="str">
        <f t="shared" si="26"/>
        <v/>
      </c>
    </row>
    <row r="372" spans="1:15" x14ac:dyDescent="0.2">
      <c r="A372" s="26" t="str">
        <f t="shared" si="27"/>
        <v/>
      </c>
      <c r="B372" s="40"/>
      <c r="C372" s="28" t="str">
        <f>IF(B372="","",VLOOKUP(B372,'Priradenie pracov. balíkov'!B:E,3,FALSE))</f>
        <v/>
      </c>
      <c r="D372" s="29" t="str">
        <f>IF(B372="","",CONCATENATE(VLOOKUP(B372,Ciselniky!$A$38:$B$71,2,FALSE),"P",'Osobné výdavky (OV)'!A372))</f>
        <v/>
      </c>
      <c r="E372" s="41"/>
      <c r="F372" s="25" t="str">
        <f t="shared" si="28"/>
        <v/>
      </c>
      <c r="G372" s="99"/>
      <c r="H372" s="97"/>
      <c r="I372" s="25" t="str">
        <f t="shared" si="29"/>
        <v/>
      </c>
      <c r="J372" s="25" t="str">
        <f>IF(B372="","",I372*VLOOKUP(B372,'Priradenie pracov. balíkov'!B:F,5,FALSE))</f>
        <v/>
      </c>
      <c r="K372" s="25" t="str">
        <f>IF(B372="","",I372*VLOOKUP(B372,'Priradenie pracov. balíkov'!B:G,6,FALSE))</f>
        <v/>
      </c>
      <c r="L372" s="25" t="str">
        <f>IF(B372="","",K372*VLOOKUP(B372,'Priradenie pracov. balíkov'!B:F,5,FALSE))</f>
        <v/>
      </c>
      <c r="M372" s="1"/>
      <c r="N372" s="2" t="str">
        <f t="shared" si="25"/>
        <v/>
      </c>
      <c r="O372" s="1" t="str">
        <f t="shared" si="26"/>
        <v/>
      </c>
    </row>
    <row r="373" spans="1:15" x14ac:dyDescent="0.2">
      <c r="A373" s="26" t="str">
        <f t="shared" si="27"/>
        <v/>
      </c>
      <c r="B373" s="40"/>
      <c r="C373" s="28" t="str">
        <f>IF(B373="","",VLOOKUP(B373,'Priradenie pracov. balíkov'!B:E,3,FALSE))</f>
        <v/>
      </c>
      <c r="D373" s="29" t="str">
        <f>IF(B373="","",CONCATENATE(VLOOKUP(B373,Ciselniky!$A$38:$B$71,2,FALSE),"P",'Osobné výdavky (OV)'!A373))</f>
        <v/>
      </c>
      <c r="E373" s="41"/>
      <c r="F373" s="25" t="str">
        <f t="shared" si="28"/>
        <v/>
      </c>
      <c r="G373" s="99"/>
      <c r="H373" s="97"/>
      <c r="I373" s="25" t="str">
        <f t="shared" si="29"/>
        <v/>
      </c>
      <c r="J373" s="25" t="str">
        <f>IF(B373="","",I373*VLOOKUP(B373,'Priradenie pracov. balíkov'!B:F,5,FALSE))</f>
        <v/>
      </c>
      <c r="K373" s="25" t="str">
        <f>IF(B373="","",I373*VLOOKUP(B373,'Priradenie pracov. balíkov'!B:G,6,FALSE))</f>
        <v/>
      </c>
      <c r="L373" s="25" t="str">
        <f>IF(B373="","",K373*VLOOKUP(B373,'Priradenie pracov. balíkov'!B:F,5,FALSE))</f>
        <v/>
      </c>
      <c r="M373" s="1"/>
      <c r="N373" s="2" t="str">
        <f t="shared" si="25"/>
        <v/>
      </c>
      <c r="O373" s="1" t="str">
        <f t="shared" si="26"/>
        <v/>
      </c>
    </row>
    <row r="374" spans="1:15" x14ac:dyDescent="0.2">
      <c r="A374" s="26" t="str">
        <f t="shared" si="27"/>
        <v/>
      </c>
      <c r="B374" s="40"/>
      <c r="C374" s="28" t="str">
        <f>IF(B374="","",VLOOKUP(B374,'Priradenie pracov. balíkov'!B:E,3,FALSE))</f>
        <v/>
      </c>
      <c r="D374" s="29" t="str">
        <f>IF(B374="","",CONCATENATE(VLOOKUP(B374,Ciselniky!$A$38:$B$71,2,FALSE),"P",'Osobné výdavky (OV)'!A374))</f>
        <v/>
      </c>
      <c r="E374" s="41"/>
      <c r="F374" s="25" t="str">
        <f t="shared" si="28"/>
        <v/>
      </c>
      <c r="G374" s="99"/>
      <c r="H374" s="97"/>
      <c r="I374" s="25" t="str">
        <f t="shared" si="29"/>
        <v/>
      </c>
      <c r="J374" s="25" t="str">
        <f>IF(B374="","",I374*VLOOKUP(B374,'Priradenie pracov. balíkov'!B:F,5,FALSE))</f>
        <v/>
      </c>
      <c r="K374" s="25" t="str">
        <f>IF(B374="","",I374*VLOOKUP(B374,'Priradenie pracov. balíkov'!B:G,6,FALSE))</f>
        <v/>
      </c>
      <c r="L374" s="25" t="str">
        <f>IF(B374="","",K374*VLOOKUP(B374,'Priradenie pracov. balíkov'!B:F,5,FALSE))</f>
        <v/>
      </c>
      <c r="M374" s="1"/>
      <c r="N374" s="2" t="str">
        <f t="shared" si="25"/>
        <v/>
      </c>
      <c r="O374" s="1" t="str">
        <f t="shared" si="26"/>
        <v/>
      </c>
    </row>
    <row r="375" spans="1:15" x14ac:dyDescent="0.2">
      <c r="A375" s="26" t="str">
        <f t="shared" si="27"/>
        <v/>
      </c>
      <c r="B375" s="40"/>
      <c r="C375" s="28" t="str">
        <f>IF(B375="","",VLOOKUP(B375,'Priradenie pracov. balíkov'!B:E,3,FALSE))</f>
        <v/>
      </c>
      <c r="D375" s="29" t="str">
        <f>IF(B375="","",CONCATENATE(VLOOKUP(B375,Ciselniky!$A$38:$B$71,2,FALSE),"P",'Osobné výdavky (OV)'!A375))</f>
        <v/>
      </c>
      <c r="E375" s="41"/>
      <c r="F375" s="25" t="str">
        <f t="shared" si="28"/>
        <v/>
      </c>
      <c r="G375" s="99"/>
      <c r="H375" s="97"/>
      <c r="I375" s="25" t="str">
        <f t="shared" si="29"/>
        <v/>
      </c>
      <c r="J375" s="25" t="str">
        <f>IF(B375="","",I375*VLOOKUP(B375,'Priradenie pracov. balíkov'!B:F,5,FALSE))</f>
        <v/>
      </c>
      <c r="K375" s="25" t="str">
        <f>IF(B375="","",I375*VLOOKUP(B375,'Priradenie pracov. balíkov'!B:G,6,FALSE))</f>
        <v/>
      </c>
      <c r="L375" s="25" t="str">
        <f>IF(B375="","",K375*VLOOKUP(B375,'Priradenie pracov. balíkov'!B:F,5,FALSE))</f>
        <v/>
      </c>
      <c r="M375" s="1"/>
      <c r="N375" s="2" t="str">
        <f t="shared" si="25"/>
        <v/>
      </c>
      <c r="O375" s="1" t="str">
        <f t="shared" si="26"/>
        <v/>
      </c>
    </row>
    <row r="376" spans="1:15" x14ac:dyDescent="0.2">
      <c r="A376" s="26" t="str">
        <f t="shared" si="27"/>
        <v/>
      </c>
      <c r="B376" s="40"/>
      <c r="C376" s="28" t="str">
        <f>IF(B376="","",VLOOKUP(B376,'Priradenie pracov. balíkov'!B:E,3,FALSE))</f>
        <v/>
      </c>
      <c r="D376" s="29" t="str">
        <f>IF(B376="","",CONCATENATE(VLOOKUP(B376,Ciselniky!$A$38:$B$71,2,FALSE),"P",'Osobné výdavky (OV)'!A376))</f>
        <v/>
      </c>
      <c r="E376" s="41"/>
      <c r="F376" s="25" t="str">
        <f t="shared" si="28"/>
        <v/>
      </c>
      <c r="G376" s="99"/>
      <c r="H376" s="97"/>
      <c r="I376" s="25" t="str">
        <f t="shared" si="29"/>
        <v/>
      </c>
      <c r="J376" s="25" t="str">
        <f>IF(B376="","",I376*VLOOKUP(B376,'Priradenie pracov. balíkov'!B:F,5,FALSE))</f>
        <v/>
      </c>
      <c r="K376" s="25" t="str">
        <f>IF(B376="","",I376*VLOOKUP(B376,'Priradenie pracov. balíkov'!B:G,6,FALSE))</f>
        <v/>
      </c>
      <c r="L376" s="25" t="str">
        <f>IF(B376="","",K376*VLOOKUP(B376,'Priradenie pracov. balíkov'!B:F,5,FALSE))</f>
        <v/>
      </c>
      <c r="M376" s="1"/>
      <c r="N376" s="2" t="str">
        <f t="shared" si="25"/>
        <v/>
      </c>
      <c r="O376" s="1" t="str">
        <f t="shared" si="26"/>
        <v/>
      </c>
    </row>
    <row r="377" spans="1:15" x14ac:dyDescent="0.2">
      <c r="A377" s="26" t="str">
        <f t="shared" si="27"/>
        <v/>
      </c>
      <c r="B377" s="40"/>
      <c r="C377" s="28" t="str">
        <f>IF(B377="","",VLOOKUP(B377,'Priradenie pracov. balíkov'!B:E,3,FALSE))</f>
        <v/>
      </c>
      <c r="D377" s="29" t="str">
        <f>IF(B377="","",CONCATENATE(VLOOKUP(B377,Ciselniky!$A$38:$B$71,2,FALSE),"P",'Osobné výdavky (OV)'!A377))</f>
        <v/>
      </c>
      <c r="E377" s="41"/>
      <c r="F377" s="25" t="str">
        <f t="shared" si="28"/>
        <v/>
      </c>
      <c r="G377" s="99"/>
      <c r="H377" s="97"/>
      <c r="I377" s="25" t="str">
        <f t="shared" si="29"/>
        <v/>
      </c>
      <c r="J377" s="25" t="str">
        <f>IF(B377="","",I377*VLOOKUP(B377,'Priradenie pracov. balíkov'!B:F,5,FALSE))</f>
        <v/>
      </c>
      <c r="K377" s="25" t="str">
        <f>IF(B377="","",I377*VLOOKUP(B377,'Priradenie pracov. balíkov'!B:G,6,FALSE))</f>
        <v/>
      </c>
      <c r="L377" s="25" t="str">
        <f>IF(B377="","",K377*VLOOKUP(B377,'Priradenie pracov. balíkov'!B:F,5,FALSE))</f>
        <v/>
      </c>
      <c r="M377" s="1"/>
      <c r="N377" s="2" t="str">
        <f t="shared" si="25"/>
        <v/>
      </c>
      <c r="O377" s="1" t="str">
        <f t="shared" si="26"/>
        <v/>
      </c>
    </row>
    <row r="378" spans="1:15" x14ac:dyDescent="0.2">
      <c r="A378" s="26" t="str">
        <f t="shared" si="27"/>
        <v/>
      </c>
      <c r="B378" s="40"/>
      <c r="C378" s="28" t="str">
        <f>IF(B378="","",VLOOKUP(B378,'Priradenie pracov. balíkov'!B:E,3,FALSE))</f>
        <v/>
      </c>
      <c r="D378" s="29" t="str">
        <f>IF(B378="","",CONCATENATE(VLOOKUP(B378,Ciselniky!$A$38:$B$71,2,FALSE),"P",'Osobné výdavky (OV)'!A378))</f>
        <v/>
      </c>
      <c r="E378" s="41"/>
      <c r="F378" s="25" t="str">
        <f t="shared" si="28"/>
        <v/>
      </c>
      <c r="G378" s="99"/>
      <c r="H378" s="97"/>
      <c r="I378" s="25" t="str">
        <f t="shared" si="29"/>
        <v/>
      </c>
      <c r="J378" s="25" t="str">
        <f>IF(B378="","",I378*VLOOKUP(B378,'Priradenie pracov. balíkov'!B:F,5,FALSE))</f>
        <v/>
      </c>
      <c r="K378" s="25" t="str">
        <f>IF(B378="","",I378*VLOOKUP(B378,'Priradenie pracov. balíkov'!B:G,6,FALSE))</f>
        <v/>
      </c>
      <c r="L378" s="25" t="str">
        <f>IF(B378="","",K378*VLOOKUP(B378,'Priradenie pracov. balíkov'!B:F,5,FALSE))</f>
        <v/>
      </c>
      <c r="M378" s="1"/>
      <c r="N378" s="2" t="str">
        <f t="shared" si="25"/>
        <v/>
      </c>
      <c r="O378" s="1" t="str">
        <f t="shared" si="26"/>
        <v/>
      </c>
    </row>
    <row r="379" spans="1:15" x14ac:dyDescent="0.2">
      <c r="A379" s="26" t="str">
        <f t="shared" si="27"/>
        <v/>
      </c>
      <c r="B379" s="40"/>
      <c r="C379" s="28" t="str">
        <f>IF(B379="","",VLOOKUP(B379,'Priradenie pracov. balíkov'!B:E,3,FALSE))</f>
        <v/>
      </c>
      <c r="D379" s="29" t="str">
        <f>IF(B379="","",CONCATENATE(VLOOKUP(B379,Ciselniky!$A$38:$B$71,2,FALSE),"P",'Osobné výdavky (OV)'!A379))</f>
        <v/>
      </c>
      <c r="E379" s="41"/>
      <c r="F379" s="25" t="str">
        <f t="shared" si="28"/>
        <v/>
      </c>
      <c r="G379" s="99"/>
      <c r="H379" s="97"/>
      <c r="I379" s="25" t="str">
        <f t="shared" si="29"/>
        <v/>
      </c>
      <c r="J379" s="25" t="str">
        <f>IF(B379="","",I379*VLOOKUP(B379,'Priradenie pracov. balíkov'!B:F,5,FALSE))</f>
        <v/>
      </c>
      <c r="K379" s="25" t="str">
        <f>IF(B379="","",I379*VLOOKUP(B379,'Priradenie pracov. balíkov'!B:G,6,FALSE))</f>
        <v/>
      </c>
      <c r="L379" s="25" t="str">
        <f>IF(B379="","",K379*VLOOKUP(B379,'Priradenie pracov. balíkov'!B:F,5,FALSE))</f>
        <v/>
      </c>
      <c r="M379" s="1"/>
      <c r="N379" s="2" t="str">
        <f t="shared" si="25"/>
        <v/>
      </c>
      <c r="O379" s="1" t="str">
        <f t="shared" si="26"/>
        <v/>
      </c>
    </row>
    <row r="380" spans="1:15" x14ac:dyDescent="0.2">
      <c r="A380" s="26" t="str">
        <f t="shared" si="27"/>
        <v/>
      </c>
      <c r="B380" s="40"/>
      <c r="C380" s="28" t="str">
        <f>IF(B380="","",VLOOKUP(B380,'Priradenie pracov. balíkov'!B:E,3,FALSE))</f>
        <v/>
      </c>
      <c r="D380" s="29" t="str">
        <f>IF(B380="","",CONCATENATE(VLOOKUP(B380,Ciselniky!$A$38:$B$71,2,FALSE),"P",'Osobné výdavky (OV)'!A380))</f>
        <v/>
      </c>
      <c r="E380" s="41"/>
      <c r="F380" s="25" t="str">
        <f t="shared" si="28"/>
        <v/>
      </c>
      <c r="G380" s="99"/>
      <c r="H380" s="97"/>
      <c r="I380" s="25" t="str">
        <f t="shared" si="29"/>
        <v/>
      </c>
      <c r="J380" s="25" t="str">
        <f>IF(B380="","",I380*VLOOKUP(B380,'Priradenie pracov. balíkov'!B:F,5,FALSE))</f>
        <v/>
      </c>
      <c r="K380" s="25" t="str">
        <f>IF(B380="","",I380*VLOOKUP(B380,'Priradenie pracov. balíkov'!B:G,6,FALSE))</f>
        <v/>
      </c>
      <c r="L380" s="25" t="str">
        <f>IF(B380="","",K380*VLOOKUP(B380,'Priradenie pracov. balíkov'!B:F,5,FALSE))</f>
        <v/>
      </c>
      <c r="M380" s="1"/>
      <c r="N380" s="2" t="str">
        <f t="shared" si="25"/>
        <v/>
      </c>
      <c r="O380" s="1" t="str">
        <f t="shared" si="26"/>
        <v/>
      </c>
    </row>
    <row r="381" spans="1:15" x14ac:dyDescent="0.2">
      <c r="A381" s="26" t="str">
        <f t="shared" si="27"/>
        <v/>
      </c>
      <c r="B381" s="40"/>
      <c r="C381" s="28" t="str">
        <f>IF(B381="","",VLOOKUP(B381,'Priradenie pracov. balíkov'!B:E,3,FALSE))</f>
        <v/>
      </c>
      <c r="D381" s="29" t="str">
        <f>IF(B381="","",CONCATENATE(VLOOKUP(B381,Ciselniky!$A$38:$B$71,2,FALSE),"P",'Osobné výdavky (OV)'!A381))</f>
        <v/>
      </c>
      <c r="E381" s="41"/>
      <c r="F381" s="25" t="str">
        <f t="shared" si="28"/>
        <v/>
      </c>
      <c r="G381" s="99"/>
      <c r="H381" s="97"/>
      <c r="I381" s="25" t="str">
        <f t="shared" si="29"/>
        <v/>
      </c>
      <c r="J381" s="25" t="str">
        <f>IF(B381="","",I381*VLOOKUP(B381,'Priradenie pracov. balíkov'!B:F,5,FALSE))</f>
        <v/>
      </c>
      <c r="K381" s="25" t="str">
        <f>IF(B381="","",I381*VLOOKUP(B381,'Priradenie pracov. balíkov'!B:G,6,FALSE))</f>
        <v/>
      </c>
      <c r="L381" s="25" t="str">
        <f>IF(B381="","",K381*VLOOKUP(B381,'Priradenie pracov. balíkov'!B:F,5,FALSE))</f>
        <v/>
      </c>
      <c r="M381" s="1"/>
      <c r="N381" s="2" t="str">
        <f t="shared" si="25"/>
        <v/>
      </c>
      <c r="O381" s="1" t="str">
        <f t="shared" si="26"/>
        <v/>
      </c>
    </row>
    <row r="382" spans="1:15" x14ac:dyDescent="0.2">
      <c r="A382" s="26" t="str">
        <f t="shared" si="27"/>
        <v/>
      </c>
      <c r="B382" s="40"/>
      <c r="C382" s="28" t="str">
        <f>IF(B382="","",VLOOKUP(B382,'Priradenie pracov. balíkov'!B:E,3,FALSE))</f>
        <v/>
      </c>
      <c r="D382" s="29" t="str">
        <f>IF(B382="","",CONCATENATE(VLOOKUP(B382,Ciselniky!$A$38:$B$71,2,FALSE),"P",'Osobné výdavky (OV)'!A382))</f>
        <v/>
      </c>
      <c r="E382" s="41"/>
      <c r="F382" s="25" t="str">
        <f t="shared" si="28"/>
        <v/>
      </c>
      <c r="G382" s="99"/>
      <c r="H382" s="97"/>
      <c r="I382" s="25" t="str">
        <f t="shared" si="29"/>
        <v/>
      </c>
      <c r="J382" s="25" t="str">
        <f>IF(B382="","",I382*VLOOKUP(B382,'Priradenie pracov. balíkov'!B:F,5,FALSE))</f>
        <v/>
      </c>
      <c r="K382" s="25" t="str">
        <f>IF(B382="","",I382*VLOOKUP(B382,'Priradenie pracov. balíkov'!B:G,6,FALSE))</f>
        <v/>
      </c>
      <c r="L382" s="25" t="str">
        <f>IF(B382="","",K382*VLOOKUP(B382,'Priradenie pracov. balíkov'!B:F,5,FALSE))</f>
        <v/>
      </c>
      <c r="M382" s="1"/>
      <c r="N382" s="2" t="str">
        <f t="shared" si="25"/>
        <v/>
      </c>
      <c r="O382" s="1" t="str">
        <f t="shared" si="26"/>
        <v/>
      </c>
    </row>
    <row r="383" spans="1:15" x14ac:dyDescent="0.2">
      <c r="A383" s="26" t="str">
        <f t="shared" si="27"/>
        <v/>
      </c>
      <c r="B383" s="40"/>
      <c r="C383" s="28" t="str">
        <f>IF(B383="","",VLOOKUP(B383,'Priradenie pracov. balíkov'!B:E,3,FALSE))</f>
        <v/>
      </c>
      <c r="D383" s="29" t="str">
        <f>IF(B383="","",CONCATENATE(VLOOKUP(B383,Ciselniky!$A$38:$B$71,2,FALSE),"P",'Osobné výdavky (OV)'!A383))</f>
        <v/>
      </c>
      <c r="E383" s="41"/>
      <c r="F383" s="25" t="str">
        <f t="shared" si="28"/>
        <v/>
      </c>
      <c r="G383" s="99"/>
      <c r="H383" s="97"/>
      <c r="I383" s="25" t="str">
        <f t="shared" si="29"/>
        <v/>
      </c>
      <c r="J383" s="25" t="str">
        <f>IF(B383="","",I383*VLOOKUP(B383,'Priradenie pracov. balíkov'!B:F,5,FALSE))</f>
        <v/>
      </c>
      <c r="K383" s="25" t="str">
        <f>IF(B383="","",I383*VLOOKUP(B383,'Priradenie pracov. balíkov'!B:G,6,FALSE))</f>
        <v/>
      </c>
      <c r="L383" s="25" t="str">
        <f>IF(B383="","",K383*VLOOKUP(B383,'Priradenie pracov. balíkov'!B:F,5,FALSE))</f>
        <v/>
      </c>
      <c r="M383" s="1"/>
      <c r="N383" s="2" t="str">
        <f t="shared" si="25"/>
        <v/>
      </c>
      <c r="O383" s="1" t="str">
        <f t="shared" si="26"/>
        <v/>
      </c>
    </row>
    <row r="384" spans="1:15" x14ac:dyDescent="0.2">
      <c r="A384" s="26" t="str">
        <f t="shared" si="27"/>
        <v/>
      </c>
      <c r="B384" s="40"/>
      <c r="C384" s="28" t="str">
        <f>IF(B384="","",VLOOKUP(B384,'Priradenie pracov. balíkov'!B:E,3,FALSE))</f>
        <v/>
      </c>
      <c r="D384" s="29" t="str">
        <f>IF(B384="","",CONCATENATE(VLOOKUP(B384,Ciselniky!$A$38:$B$71,2,FALSE),"P",'Osobné výdavky (OV)'!A384))</f>
        <v/>
      </c>
      <c r="E384" s="41"/>
      <c r="F384" s="25" t="str">
        <f t="shared" si="28"/>
        <v/>
      </c>
      <c r="G384" s="99"/>
      <c r="H384" s="97"/>
      <c r="I384" s="25" t="str">
        <f t="shared" si="29"/>
        <v/>
      </c>
      <c r="J384" s="25" t="str">
        <f>IF(B384="","",I384*VLOOKUP(B384,'Priradenie pracov. balíkov'!B:F,5,FALSE))</f>
        <v/>
      </c>
      <c r="K384" s="25" t="str">
        <f>IF(B384="","",I384*VLOOKUP(B384,'Priradenie pracov. balíkov'!B:G,6,FALSE))</f>
        <v/>
      </c>
      <c r="L384" s="25" t="str">
        <f>IF(B384="","",K384*VLOOKUP(B384,'Priradenie pracov. balíkov'!B:F,5,FALSE))</f>
        <v/>
      </c>
      <c r="M384" s="1"/>
      <c r="N384" s="2" t="str">
        <f t="shared" si="25"/>
        <v/>
      </c>
      <c r="O384" s="1" t="str">
        <f t="shared" si="26"/>
        <v/>
      </c>
    </row>
    <row r="385" spans="1:15" x14ac:dyDescent="0.2">
      <c r="A385" s="26" t="str">
        <f t="shared" si="27"/>
        <v/>
      </c>
      <c r="B385" s="40"/>
      <c r="C385" s="28" t="str">
        <f>IF(B385="","",VLOOKUP(B385,'Priradenie pracov. balíkov'!B:E,3,FALSE))</f>
        <v/>
      </c>
      <c r="D385" s="29" t="str">
        <f>IF(B385="","",CONCATENATE(VLOOKUP(B385,Ciselniky!$A$38:$B$71,2,FALSE),"P",'Osobné výdavky (OV)'!A385))</f>
        <v/>
      </c>
      <c r="E385" s="41"/>
      <c r="F385" s="25" t="str">
        <f t="shared" si="28"/>
        <v/>
      </c>
      <c r="G385" s="99"/>
      <c r="H385" s="97"/>
      <c r="I385" s="25" t="str">
        <f t="shared" si="29"/>
        <v/>
      </c>
      <c r="J385" s="25" t="str">
        <f>IF(B385="","",I385*VLOOKUP(B385,'Priradenie pracov. balíkov'!B:F,5,FALSE))</f>
        <v/>
      </c>
      <c r="K385" s="25" t="str">
        <f>IF(B385="","",I385*VLOOKUP(B385,'Priradenie pracov. balíkov'!B:G,6,FALSE))</f>
        <v/>
      </c>
      <c r="L385" s="25" t="str">
        <f>IF(B385="","",K385*VLOOKUP(B385,'Priradenie pracov. balíkov'!B:F,5,FALSE))</f>
        <v/>
      </c>
      <c r="M385" s="1"/>
      <c r="N385" s="2" t="str">
        <f t="shared" si="25"/>
        <v/>
      </c>
      <c r="O385" s="1" t="str">
        <f t="shared" si="26"/>
        <v/>
      </c>
    </row>
    <row r="386" spans="1:15" x14ac:dyDescent="0.2">
      <c r="A386" s="26" t="str">
        <f t="shared" si="27"/>
        <v/>
      </c>
      <c r="B386" s="40"/>
      <c r="C386" s="28" t="str">
        <f>IF(B386="","",VLOOKUP(B386,'Priradenie pracov. balíkov'!B:E,3,FALSE))</f>
        <v/>
      </c>
      <c r="D386" s="29" t="str">
        <f>IF(B386="","",CONCATENATE(VLOOKUP(B386,Ciselniky!$A$38:$B$71,2,FALSE),"P",'Osobné výdavky (OV)'!A386))</f>
        <v/>
      </c>
      <c r="E386" s="41"/>
      <c r="F386" s="25" t="str">
        <f t="shared" si="28"/>
        <v/>
      </c>
      <c r="G386" s="99"/>
      <c r="H386" s="97"/>
      <c r="I386" s="25" t="str">
        <f t="shared" si="29"/>
        <v/>
      </c>
      <c r="J386" s="25" t="str">
        <f>IF(B386="","",I386*VLOOKUP(B386,'Priradenie pracov. balíkov'!B:F,5,FALSE))</f>
        <v/>
      </c>
      <c r="K386" s="25" t="str">
        <f>IF(B386="","",I386*VLOOKUP(B386,'Priradenie pracov. balíkov'!B:G,6,FALSE))</f>
        <v/>
      </c>
      <c r="L386" s="25" t="str">
        <f>IF(B386="","",K386*VLOOKUP(B386,'Priradenie pracov. balíkov'!B:F,5,FALSE))</f>
        <v/>
      </c>
      <c r="M386" s="1"/>
      <c r="N386" s="2" t="str">
        <f t="shared" si="25"/>
        <v/>
      </c>
      <c r="O386" s="1" t="str">
        <f t="shared" si="26"/>
        <v/>
      </c>
    </row>
    <row r="387" spans="1:15" x14ac:dyDescent="0.2">
      <c r="A387" s="26" t="str">
        <f t="shared" si="27"/>
        <v/>
      </c>
      <c r="B387" s="40"/>
      <c r="C387" s="28" t="str">
        <f>IF(B387="","",VLOOKUP(B387,'Priradenie pracov. balíkov'!B:E,3,FALSE))</f>
        <v/>
      </c>
      <c r="D387" s="29" t="str">
        <f>IF(B387="","",CONCATENATE(VLOOKUP(B387,Ciselniky!$A$38:$B$71,2,FALSE),"P",'Osobné výdavky (OV)'!A387))</f>
        <v/>
      </c>
      <c r="E387" s="41"/>
      <c r="F387" s="25" t="str">
        <f t="shared" si="28"/>
        <v/>
      </c>
      <c r="G387" s="99"/>
      <c r="H387" s="97"/>
      <c r="I387" s="25" t="str">
        <f t="shared" si="29"/>
        <v/>
      </c>
      <c r="J387" s="25" t="str">
        <f>IF(B387="","",I387*VLOOKUP(B387,'Priradenie pracov. balíkov'!B:F,5,FALSE))</f>
        <v/>
      </c>
      <c r="K387" s="25" t="str">
        <f>IF(B387="","",I387*VLOOKUP(B387,'Priradenie pracov. balíkov'!B:G,6,FALSE))</f>
        <v/>
      </c>
      <c r="L387" s="25" t="str">
        <f>IF(B387="","",K387*VLOOKUP(B387,'Priradenie pracov. balíkov'!B:F,5,FALSE))</f>
        <v/>
      </c>
      <c r="M387" s="1"/>
      <c r="N387" s="2" t="str">
        <f t="shared" si="25"/>
        <v/>
      </c>
      <c r="O387" s="1" t="str">
        <f t="shared" si="26"/>
        <v/>
      </c>
    </row>
    <row r="388" spans="1:15" x14ac:dyDescent="0.2">
      <c r="A388" s="26" t="str">
        <f t="shared" si="27"/>
        <v/>
      </c>
      <c r="B388" s="40"/>
      <c r="C388" s="28" t="str">
        <f>IF(B388="","",VLOOKUP(B388,'Priradenie pracov. balíkov'!B:E,3,FALSE))</f>
        <v/>
      </c>
      <c r="D388" s="29" t="str">
        <f>IF(B388="","",CONCATENATE(VLOOKUP(B388,Ciselniky!$A$38:$B$71,2,FALSE),"P",'Osobné výdavky (OV)'!A388))</f>
        <v/>
      </c>
      <c r="E388" s="41"/>
      <c r="F388" s="25" t="str">
        <f t="shared" si="28"/>
        <v/>
      </c>
      <c r="G388" s="99"/>
      <c r="H388" s="97"/>
      <c r="I388" s="25" t="str">
        <f t="shared" si="29"/>
        <v/>
      </c>
      <c r="J388" s="25" t="str">
        <f>IF(B388="","",I388*VLOOKUP(B388,'Priradenie pracov. balíkov'!B:F,5,FALSE))</f>
        <v/>
      </c>
      <c r="K388" s="25" t="str">
        <f>IF(B388="","",I388*VLOOKUP(B388,'Priradenie pracov. balíkov'!B:G,6,FALSE))</f>
        <v/>
      </c>
      <c r="L388" s="25" t="str">
        <f>IF(B388="","",K388*VLOOKUP(B388,'Priradenie pracov. balíkov'!B:F,5,FALSE))</f>
        <v/>
      </c>
      <c r="M388" s="1"/>
      <c r="N388" s="2" t="str">
        <f t="shared" ref="N388:N451" si="30">TRIM(LEFT(B388,4))</f>
        <v/>
      </c>
      <c r="O388" s="1" t="str">
        <f t="shared" ref="O388:O451" si="31">C388</f>
        <v/>
      </c>
    </row>
    <row r="389" spans="1:15" x14ac:dyDescent="0.2">
      <c r="A389" s="26" t="str">
        <f t="shared" ref="A389:A452" si="32">IF(B388&lt;&gt;"",ROW()-2,"")</f>
        <v/>
      </c>
      <c r="B389" s="40"/>
      <c r="C389" s="28" t="str">
        <f>IF(B389="","",VLOOKUP(B389,'Priradenie pracov. balíkov'!B:E,3,FALSE))</f>
        <v/>
      </c>
      <c r="D389" s="29" t="str">
        <f>IF(B389="","",CONCATENATE(VLOOKUP(B389,Ciselniky!$A$38:$B$71,2,FALSE),"P",'Osobné výdavky (OV)'!A389))</f>
        <v/>
      </c>
      <c r="E389" s="41"/>
      <c r="F389" s="25" t="str">
        <f t="shared" ref="F389:F452" si="33">IF(B389="","",3684)</f>
        <v/>
      </c>
      <c r="G389" s="99"/>
      <c r="H389" s="97"/>
      <c r="I389" s="25" t="str">
        <f t="shared" ref="I389:I452" si="34">IF(B389="","",F389*(G389*H389))</f>
        <v/>
      </c>
      <c r="J389" s="25" t="str">
        <f>IF(B389="","",I389*VLOOKUP(B389,'Priradenie pracov. balíkov'!B:F,5,FALSE))</f>
        <v/>
      </c>
      <c r="K389" s="25" t="str">
        <f>IF(B389="","",I389*VLOOKUP(B389,'Priradenie pracov. balíkov'!B:G,6,FALSE))</f>
        <v/>
      </c>
      <c r="L389" s="25" t="str">
        <f>IF(B389="","",K389*VLOOKUP(B389,'Priradenie pracov. balíkov'!B:F,5,FALSE))</f>
        <v/>
      </c>
      <c r="M389" s="1"/>
      <c r="N389" s="2" t="str">
        <f t="shared" si="30"/>
        <v/>
      </c>
      <c r="O389" s="1" t="str">
        <f t="shared" si="31"/>
        <v/>
      </c>
    </row>
    <row r="390" spans="1:15" x14ac:dyDescent="0.2">
      <c r="A390" s="26" t="str">
        <f t="shared" si="32"/>
        <v/>
      </c>
      <c r="B390" s="40"/>
      <c r="C390" s="28" t="str">
        <f>IF(B390="","",VLOOKUP(B390,'Priradenie pracov. balíkov'!B:E,3,FALSE))</f>
        <v/>
      </c>
      <c r="D390" s="29" t="str">
        <f>IF(B390="","",CONCATENATE(VLOOKUP(B390,Ciselniky!$A$38:$B$71,2,FALSE),"P",'Osobné výdavky (OV)'!A390))</f>
        <v/>
      </c>
      <c r="E390" s="41"/>
      <c r="F390" s="25" t="str">
        <f t="shared" si="33"/>
        <v/>
      </c>
      <c r="G390" s="99"/>
      <c r="H390" s="97"/>
      <c r="I390" s="25" t="str">
        <f t="shared" si="34"/>
        <v/>
      </c>
      <c r="J390" s="25" t="str">
        <f>IF(B390="","",I390*VLOOKUP(B390,'Priradenie pracov. balíkov'!B:F,5,FALSE))</f>
        <v/>
      </c>
      <c r="K390" s="25" t="str">
        <f>IF(B390="","",I390*VLOOKUP(B390,'Priradenie pracov. balíkov'!B:G,6,FALSE))</f>
        <v/>
      </c>
      <c r="L390" s="25" t="str">
        <f>IF(B390="","",K390*VLOOKUP(B390,'Priradenie pracov. balíkov'!B:F,5,FALSE))</f>
        <v/>
      </c>
      <c r="M390" s="1"/>
      <c r="N390" s="2" t="str">
        <f t="shared" si="30"/>
        <v/>
      </c>
      <c r="O390" s="1" t="str">
        <f t="shared" si="31"/>
        <v/>
      </c>
    </row>
    <row r="391" spans="1:15" x14ac:dyDescent="0.2">
      <c r="A391" s="26" t="str">
        <f t="shared" si="32"/>
        <v/>
      </c>
      <c r="B391" s="40"/>
      <c r="C391" s="28" t="str">
        <f>IF(B391="","",VLOOKUP(B391,'Priradenie pracov. balíkov'!B:E,3,FALSE))</f>
        <v/>
      </c>
      <c r="D391" s="29" t="str">
        <f>IF(B391="","",CONCATENATE(VLOOKUP(B391,Ciselniky!$A$38:$B$71,2,FALSE),"P",'Osobné výdavky (OV)'!A391))</f>
        <v/>
      </c>
      <c r="E391" s="41"/>
      <c r="F391" s="25" t="str">
        <f t="shared" si="33"/>
        <v/>
      </c>
      <c r="G391" s="99"/>
      <c r="H391" s="97"/>
      <c r="I391" s="25" t="str">
        <f t="shared" si="34"/>
        <v/>
      </c>
      <c r="J391" s="25" t="str">
        <f>IF(B391="","",I391*VLOOKUP(B391,'Priradenie pracov. balíkov'!B:F,5,FALSE))</f>
        <v/>
      </c>
      <c r="K391" s="25" t="str">
        <f>IF(B391="","",I391*VLOOKUP(B391,'Priradenie pracov. balíkov'!B:G,6,FALSE))</f>
        <v/>
      </c>
      <c r="L391" s="25" t="str">
        <f>IF(B391="","",K391*VLOOKUP(B391,'Priradenie pracov. balíkov'!B:F,5,FALSE))</f>
        <v/>
      </c>
      <c r="M391" s="1"/>
      <c r="N391" s="2" t="str">
        <f t="shared" si="30"/>
        <v/>
      </c>
      <c r="O391" s="1" t="str">
        <f t="shared" si="31"/>
        <v/>
      </c>
    </row>
    <row r="392" spans="1:15" x14ac:dyDescent="0.2">
      <c r="A392" s="26" t="str">
        <f t="shared" si="32"/>
        <v/>
      </c>
      <c r="B392" s="40"/>
      <c r="C392" s="28" t="str">
        <f>IF(B392="","",VLOOKUP(B392,'Priradenie pracov. balíkov'!B:E,3,FALSE))</f>
        <v/>
      </c>
      <c r="D392" s="29" t="str">
        <f>IF(B392="","",CONCATENATE(VLOOKUP(B392,Ciselniky!$A$38:$B$71,2,FALSE),"P",'Osobné výdavky (OV)'!A392))</f>
        <v/>
      </c>
      <c r="E392" s="41"/>
      <c r="F392" s="25" t="str">
        <f t="shared" si="33"/>
        <v/>
      </c>
      <c r="G392" s="99"/>
      <c r="H392" s="97"/>
      <c r="I392" s="25" t="str">
        <f t="shared" si="34"/>
        <v/>
      </c>
      <c r="J392" s="25" t="str">
        <f>IF(B392="","",I392*VLOOKUP(B392,'Priradenie pracov. balíkov'!B:F,5,FALSE))</f>
        <v/>
      </c>
      <c r="K392" s="25" t="str">
        <f>IF(B392="","",I392*VLOOKUP(B392,'Priradenie pracov. balíkov'!B:G,6,FALSE))</f>
        <v/>
      </c>
      <c r="L392" s="25" t="str">
        <f>IF(B392="","",K392*VLOOKUP(B392,'Priradenie pracov. balíkov'!B:F,5,FALSE))</f>
        <v/>
      </c>
      <c r="M392" s="1"/>
      <c r="N392" s="2" t="str">
        <f t="shared" si="30"/>
        <v/>
      </c>
      <c r="O392" s="1" t="str">
        <f t="shared" si="31"/>
        <v/>
      </c>
    </row>
    <row r="393" spans="1:15" x14ac:dyDescent="0.2">
      <c r="A393" s="26" t="str">
        <f t="shared" si="32"/>
        <v/>
      </c>
      <c r="B393" s="40"/>
      <c r="C393" s="28" t="str">
        <f>IF(B393="","",VLOOKUP(B393,'Priradenie pracov. balíkov'!B:E,3,FALSE))</f>
        <v/>
      </c>
      <c r="D393" s="29" t="str">
        <f>IF(B393="","",CONCATENATE(VLOOKUP(B393,Ciselniky!$A$38:$B$71,2,FALSE),"P",'Osobné výdavky (OV)'!A393))</f>
        <v/>
      </c>
      <c r="E393" s="41"/>
      <c r="F393" s="25" t="str">
        <f t="shared" si="33"/>
        <v/>
      </c>
      <c r="G393" s="99"/>
      <c r="H393" s="97"/>
      <c r="I393" s="25" t="str">
        <f t="shared" si="34"/>
        <v/>
      </c>
      <c r="J393" s="25" t="str">
        <f>IF(B393="","",I393*VLOOKUP(B393,'Priradenie pracov. balíkov'!B:F,5,FALSE))</f>
        <v/>
      </c>
      <c r="K393" s="25" t="str">
        <f>IF(B393="","",I393*VLOOKUP(B393,'Priradenie pracov. balíkov'!B:G,6,FALSE))</f>
        <v/>
      </c>
      <c r="L393" s="25" t="str">
        <f>IF(B393="","",K393*VLOOKUP(B393,'Priradenie pracov. balíkov'!B:F,5,FALSE))</f>
        <v/>
      </c>
      <c r="M393" s="1"/>
      <c r="N393" s="2" t="str">
        <f t="shared" si="30"/>
        <v/>
      </c>
      <c r="O393" s="1" t="str">
        <f t="shared" si="31"/>
        <v/>
      </c>
    </row>
    <row r="394" spans="1:15" x14ac:dyDescent="0.2">
      <c r="A394" s="26" t="str">
        <f t="shared" si="32"/>
        <v/>
      </c>
      <c r="B394" s="40"/>
      <c r="C394" s="28" t="str">
        <f>IF(B394="","",VLOOKUP(B394,'Priradenie pracov. balíkov'!B:E,3,FALSE))</f>
        <v/>
      </c>
      <c r="D394" s="29" t="str">
        <f>IF(B394="","",CONCATENATE(VLOOKUP(B394,Ciselniky!$A$38:$B$71,2,FALSE),"P",'Osobné výdavky (OV)'!A394))</f>
        <v/>
      </c>
      <c r="E394" s="41"/>
      <c r="F394" s="25" t="str">
        <f t="shared" si="33"/>
        <v/>
      </c>
      <c r="G394" s="99"/>
      <c r="H394" s="97"/>
      <c r="I394" s="25" t="str">
        <f t="shared" si="34"/>
        <v/>
      </c>
      <c r="J394" s="25" t="str">
        <f>IF(B394="","",I394*VLOOKUP(B394,'Priradenie pracov. balíkov'!B:F,5,FALSE))</f>
        <v/>
      </c>
      <c r="K394" s="25" t="str">
        <f>IF(B394="","",I394*VLOOKUP(B394,'Priradenie pracov. balíkov'!B:G,6,FALSE))</f>
        <v/>
      </c>
      <c r="L394" s="25" t="str">
        <f>IF(B394="","",K394*VLOOKUP(B394,'Priradenie pracov. balíkov'!B:F,5,FALSE))</f>
        <v/>
      </c>
      <c r="M394" s="1"/>
      <c r="N394" s="2" t="str">
        <f t="shared" si="30"/>
        <v/>
      </c>
      <c r="O394" s="1" t="str">
        <f t="shared" si="31"/>
        <v/>
      </c>
    </row>
    <row r="395" spans="1:15" x14ac:dyDescent="0.2">
      <c r="A395" s="26" t="str">
        <f t="shared" si="32"/>
        <v/>
      </c>
      <c r="B395" s="40"/>
      <c r="C395" s="28" t="str">
        <f>IF(B395="","",VLOOKUP(B395,'Priradenie pracov. balíkov'!B:E,3,FALSE))</f>
        <v/>
      </c>
      <c r="D395" s="29" t="str">
        <f>IF(B395="","",CONCATENATE(VLOOKUP(B395,Ciselniky!$A$38:$B$71,2,FALSE),"P",'Osobné výdavky (OV)'!A395))</f>
        <v/>
      </c>
      <c r="E395" s="41"/>
      <c r="F395" s="25" t="str">
        <f t="shared" si="33"/>
        <v/>
      </c>
      <c r="G395" s="99"/>
      <c r="H395" s="97"/>
      <c r="I395" s="25" t="str">
        <f t="shared" si="34"/>
        <v/>
      </c>
      <c r="J395" s="25" t="str">
        <f>IF(B395="","",I395*VLOOKUP(B395,'Priradenie pracov. balíkov'!B:F,5,FALSE))</f>
        <v/>
      </c>
      <c r="K395" s="25" t="str">
        <f>IF(B395="","",I395*VLOOKUP(B395,'Priradenie pracov. balíkov'!B:G,6,FALSE))</f>
        <v/>
      </c>
      <c r="L395" s="25" t="str">
        <f>IF(B395="","",K395*VLOOKUP(B395,'Priradenie pracov. balíkov'!B:F,5,FALSE))</f>
        <v/>
      </c>
      <c r="M395" s="1"/>
      <c r="N395" s="2" t="str">
        <f t="shared" si="30"/>
        <v/>
      </c>
      <c r="O395" s="1" t="str">
        <f t="shared" si="31"/>
        <v/>
      </c>
    </row>
    <row r="396" spans="1:15" x14ac:dyDescent="0.2">
      <c r="A396" s="26" t="str">
        <f t="shared" si="32"/>
        <v/>
      </c>
      <c r="B396" s="40"/>
      <c r="C396" s="28" t="str">
        <f>IF(B396="","",VLOOKUP(B396,'Priradenie pracov. balíkov'!B:E,3,FALSE))</f>
        <v/>
      </c>
      <c r="D396" s="29" t="str">
        <f>IF(B396="","",CONCATENATE(VLOOKUP(B396,Ciselniky!$A$38:$B$71,2,FALSE),"P",'Osobné výdavky (OV)'!A396))</f>
        <v/>
      </c>
      <c r="E396" s="41"/>
      <c r="F396" s="25" t="str">
        <f t="shared" si="33"/>
        <v/>
      </c>
      <c r="G396" s="99"/>
      <c r="H396" s="97"/>
      <c r="I396" s="25" t="str">
        <f t="shared" si="34"/>
        <v/>
      </c>
      <c r="J396" s="25" t="str">
        <f>IF(B396="","",I396*VLOOKUP(B396,'Priradenie pracov. balíkov'!B:F,5,FALSE))</f>
        <v/>
      </c>
      <c r="K396" s="25" t="str">
        <f>IF(B396="","",I396*VLOOKUP(B396,'Priradenie pracov. balíkov'!B:G,6,FALSE))</f>
        <v/>
      </c>
      <c r="L396" s="25" t="str">
        <f>IF(B396="","",K396*VLOOKUP(B396,'Priradenie pracov. balíkov'!B:F,5,FALSE))</f>
        <v/>
      </c>
      <c r="M396" s="1"/>
      <c r="N396" s="2" t="str">
        <f t="shared" si="30"/>
        <v/>
      </c>
      <c r="O396" s="1" t="str">
        <f t="shared" si="31"/>
        <v/>
      </c>
    </row>
    <row r="397" spans="1:15" x14ac:dyDescent="0.2">
      <c r="A397" s="26" t="str">
        <f t="shared" si="32"/>
        <v/>
      </c>
      <c r="B397" s="40"/>
      <c r="C397" s="28" t="str">
        <f>IF(B397="","",VLOOKUP(B397,'Priradenie pracov. balíkov'!B:E,3,FALSE))</f>
        <v/>
      </c>
      <c r="D397" s="29" t="str">
        <f>IF(B397="","",CONCATENATE(VLOOKUP(B397,Ciselniky!$A$38:$B$71,2,FALSE),"P",'Osobné výdavky (OV)'!A397))</f>
        <v/>
      </c>
      <c r="E397" s="41"/>
      <c r="F397" s="25" t="str">
        <f t="shared" si="33"/>
        <v/>
      </c>
      <c r="G397" s="99"/>
      <c r="H397" s="97"/>
      <c r="I397" s="25" t="str">
        <f t="shared" si="34"/>
        <v/>
      </c>
      <c r="J397" s="25" t="str">
        <f>IF(B397="","",I397*VLOOKUP(B397,'Priradenie pracov. balíkov'!B:F,5,FALSE))</f>
        <v/>
      </c>
      <c r="K397" s="25" t="str">
        <f>IF(B397="","",I397*VLOOKUP(B397,'Priradenie pracov. balíkov'!B:G,6,FALSE))</f>
        <v/>
      </c>
      <c r="L397" s="25" t="str">
        <f>IF(B397="","",K397*VLOOKUP(B397,'Priradenie pracov. balíkov'!B:F,5,FALSE))</f>
        <v/>
      </c>
      <c r="M397" s="1"/>
      <c r="N397" s="2" t="str">
        <f t="shared" si="30"/>
        <v/>
      </c>
      <c r="O397" s="1" t="str">
        <f t="shared" si="31"/>
        <v/>
      </c>
    </row>
    <row r="398" spans="1:15" x14ac:dyDescent="0.2">
      <c r="A398" s="26" t="str">
        <f t="shared" si="32"/>
        <v/>
      </c>
      <c r="B398" s="40"/>
      <c r="C398" s="28" t="str">
        <f>IF(B398="","",VLOOKUP(B398,'Priradenie pracov. balíkov'!B:E,3,FALSE))</f>
        <v/>
      </c>
      <c r="D398" s="29" t="str">
        <f>IF(B398="","",CONCATENATE(VLOOKUP(B398,Ciselniky!$A$38:$B$71,2,FALSE),"P",'Osobné výdavky (OV)'!A398))</f>
        <v/>
      </c>
      <c r="E398" s="41"/>
      <c r="F398" s="25" t="str">
        <f t="shared" si="33"/>
        <v/>
      </c>
      <c r="G398" s="99"/>
      <c r="H398" s="97"/>
      <c r="I398" s="25" t="str">
        <f t="shared" si="34"/>
        <v/>
      </c>
      <c r="J398" s="25" t="str">
        <f>IF(B398="","",I398*VLOOKUP(B398,'Priradenie pracov. balíkov'!B:F,5,FALSE))</f>
        <v/>
      </c>
      <c r="K398" s="25" t="str">
        <f>IF(B398="","",I398*VLOOKUP(B398,'Priradenie pracov. balíkov'!B:G,6,FALSE))</f>
        <v/>
      </c>
      <c r="L398" s="25" t="str">
        <f>IF(B398="","",K398*VLOOKUP(B398,'Priradenie pracov. balíkov'!B:F,5,FALSE))</f>
        <v/>
      </c>
      <c r="M398" s="1"/>
      <c r="N398" s="2" t="str">
        <f t="shared" si="30"/>
        <v/>
      </c>
      <c r="O398" s="1" t="str">
        <f t="shared" si="31"/>
        <v/>
      </c>
    </row>
    <row r="399" spans="1:15" x14ac:dyDescent="0.2">
      <c r="A399" s="26" t="str">
        <f t="shared" si="32"/>
        <v/>
      </c>
      <c r="B399" s="40"/>
      <c r="C399" s="28" t="str">
        <f>IF(B399="","",VLOOKUP(B399,'Priradenie pracov. balíkov'!B:E,3,FALSE))</f>
        <v/>
      </c>
      <c r="D399" s="29" t="str">
        <f>IF(B399="","",CONCATENATE(VLOOKUP(B399,Ciselniky!$A$38:$B$71,2,FALSE),"P",'Osobné výdavky (OV)'!A399))</f>
        <v/>
      </c>
      <c r="E399" s="41"/>
      <c r="F399" s="25" t="str">
        <f t="shared" si="33"/>
        <v/>
      </c>
      <c r="G399" s="99"/>
      <c r="H399" s="97"/>
      <c r="I399" s="25" t="str">
        <f t="shared" si="34"/>
        <v/>
      </c>
      <c r="J399" s="25" t="str">
        <f>IF(B399="","",I399*VLOOKUP(B399,'Priradenie pracov. balíkov'!B:F,5,FALSE))</f>
        <v/>
      </c>
      <c r="K399" s="25" t="str">
        <f>IF(B399="","",I399*VLOOKUP(B399,'Priradenie pracov. balíkov'!B:G,6,FALSE))</f>
        <v/>
      </c>
      <c r="L399" s="25" t="str">
        <f>IF(B399="","",K399*VLOOKUP(B399,'Priradenie pracov. balíkov'!B:F,5,FALSE))</f>
        <v/>
      </c>
      <c r="M399" s="1"/>
      <c r="N399" s="2" t="str">
        <f t="shared" si="30"/>
        <v/>
      </c>
      <c r="O399" s="1" t="str">
        <f t="shared" si="31"/>
        <v/>
      </c>
    </row>
    <row r="400" spans="1:15" x14ac:dyDescent="0.2">
      <c r="A400" s="26" t="str">
        <f t="shared" si="32"/>
        <v/>
      </c>
      <c r="B400" s="40"/>
      <c r="C400" s="28" t="str">
        <f>IF(B400="","",VLOOKUP(B400,'Priradenie pracov. balíkov'!B:E,3,FALSE))</f>
        <v/>
      </c>
      <c r="D400" s="29" t="str">
        <f>IF(B400="","",CONCATENATE(VLOOKUP(B400,Ciselniky!$A$38:$B$71,2,FALSE),"P",'Osobné výdavky (OV)'!A400))</f>
        <v/>
      </c>
      <c r="E400" s="41"/>
      <c r="F400" s="25" t="str">
        <f t="shared" si="33"/>
        <v/>
      </c>
      <c r="G400" s="99"/>
      <c r="H400" s="97"/>
      <c r="I400" s="25" t="str">
        <f t="shared" si="34"/>
        <v/>
      </c>
      <c r="J400" s="25" t="str">
        <f>IF(B400="","",I400*VLOOKUP(B400,'Priradenie pracov. balíkov'!B:F,5,FALSE))</f>
        <v/>
      </c>
      <c r="K400" s="25" t="str">
        <f>IF(B400="","",I400*VLOOKUP(B400,'Priradenie pracov. balíkov'!B:G,6,FALSE))</f>
        <v/>
      </c>
      <c r="L400" s="25" t="str">
        <f>IF(B400="","",K400*VLOOKUP(B400,'Priradenie pracov. balíkov'!B:F,5,FALSE))</f>
        <v/>
      </c>
      <c r="M400" s="1"/>
      <c r="N400" s="2" t="str">
        <f t="shared" si="30"/>
        <v/>
      </c>
      <c r="O400" s="1" t="str">
        <f t="shared" si="31"/>
        <v/>
      </c>
    </row>
    <row r="401" spans="1:15" x14ac:dyDescent="0.2">
      <c r="A401" s="26" t="str">
        <f t="shared" si="32"/>
        <v/>
      </c>
      <c r="B401" s="40"/>
      <c r="C401" s="28" t="str">
        <f>IF(B401="","",VLOOKUP(B401,'Priradenie pracov. balíkov'!B:E,3,FALSE))</f>
        <v/>
      </c>
      <c r="D401" s="29" t="str">
        <f>IF(B401="","",CONCATENATE(VLOOKUP(B401,Ciselniky!$A$38:$B$71,2,FALSE),"P",'Osobné výdavky (OV)'!A401))</f>
        <v/>
      </c>
      <c r="E401" s="41"/>
      <c r="F401" s="25" t="str">
        <f t="shared" si="33"/>
        <v/>
      </c>
      <c r="G401" s="99"/>
      <c r="H401" s="97"/>
      <c r="I401" s="25" t="str">
        <f t="shared" si="34"/>
        <v/>
      </c>
      <c r="J401" s="25" t="str">
        <f>IF(B401="","",I401*VLOOKUP(B401,'Priradenie pracov. balíkov'!B:F,5,FALSE))</f>
        <v/>
      </c>
      <c r="K401" s="25" t="str">
        <f>IF(B401="","",I401*VLOOKUP(B401,'Priradenie pracov. balíkov'!B:G,6,FALSE))</f>
        <v/>
      </c>
      <c r="L401" s="25" t="str">
        <f>IF(B401="","",K401*VLOOKUP(B401,'Priradenie pracov. balíkov'!B:F,5,FALSE))</f>
        <v/>
      </c>
      <c r="M401" s="1"/>
      <c r="N401" s="2" t="str">
        <f t="shared" si="30"/>
        <v/>
      </c>
      <c r="O401" s="1" t="str">
        <f t="shared" si="31"/>
        <v/>
      </c>
    </row>
    <row r="402" spans="1:15" x14ac:dyDescent="0.2">
      <c r="A402" s="26" t="str">
        <f t="shared" si="32"/>
        <v/>
      </c>
      <c r="B402" s="40"/>
      <c r="C402" s="28" t="str">
        <f>IF(B402="","",VLOOKUP(B402,'Priradenie pracov. balíkov'!B:E,3,FALSE))</f>
        <v/>
      </c>
      <c r="D402" s="29" t="str">
        <f>IF(B402="","",CONCATENATE(VLOOKUP(B402,Ciselniky!$A$38:$B$71,2,FALSE),"P",'Osobné výdavky (OV)'!A402))</f>
        <v/>
      </c>
      <c r="E402" s="41"/>
      <c r="F402" s="25" t="str">
        <f t="shared" si="33"/>
        <v/>
      </c>
      <c r="G402" s="99"/>
      <c r="H402" s="97"/>
      <c r="I402" s="25" t="str">
        <f t="shared" si="34"/>
        <v/>
      </c>
      <c r="J402" s="25" t="str">
        <f>IF(B402="","",I402*VLOOKUP(B402,'Priradenie pracov. balíkov'!B:F,5,FALSE))</f>
        <v/>
      </c>
      <c r="K402" s="25" t="str">
        <f>IF(B402="","",I402*VLOOKUP(B402,'Priradenie pracov. balíkov'!B:G,6,FALSE))</f>
        <v/>
      </c>
      <c r="L402" s="25" t="str">
        <f>IF(B402="","",K402*VLOOKUP(B402,'Priradenie pracov. balíkov'!B:F,5,FALSE))</f>
        <v/>
      </c>
      <c r="M402" s="1"/>
      <c r="N402" s="2" t="str">
        <f t="shared" si="30"/>
        <v/>
      </c>
      <c r="O402" s="1" t="str">
        <f t="shared" si="31"/>
        <v/>
      </c>
    </row>
    <row r="403" spans="1:15" x14ac:dyDescent="0.2">
      <c r="A403" s="26" t="str">
        <f t="shared" si="32"/>
        <v/>
      </c>
      <c r="B403" s="40"/>
      <c r="C403" s="28" t="str">
        <f>IF(B403="","",VLOOKUP(B403,'Priradenie pracov. balíkov'!B:E,3,FALSE))</f>
        <v/>
      </c>
      <c r="D403" s="29" t="str">
        <f>IF(B403="","",CONCATENATE(VLOOKUP(B403,Ciselniky!$A$38:$B$71,2,FALSE),"P",'Osobné výdavky (OV)'!A403))</f>
        <v/>
      </c>
      <c r="E403" s="41"/>
      <c r="F403" s="25" t="str">
        <f t="shared" si="33"/>
        <v/>
      </c>
      <c r="G403" s="99"/>
      <c r="H403" s="97"/>
      <c r="I403" s="25" t="str">
        <f t="shared" si="34"/>
        <v/>
      </c>
      <c r="J403" s="25" t="str">
        <f>IF(B403="","",I403*VLOOKUP(B403,'Priradenie pracov. balíkov'!B:F,5,FALSE))</f>
        <v/>
      </c>
      <c r="K403" s="25" t="str">
        <f>IF(B403="","",I403*VLOOKUP(B403,'Priradenie pracov. balíkov'!B:G,6,FALSE))</f>
        <v/>
      </c>
      <c r="L403" s="25" t="str">
        <f>IF(B403="","",K403*VLOOKUP(B403,'Priradenie pracov. balíkov'!B:F,5,FALSE))</f>
        <v/>
      </c>
      <c r="M403" s="1"/>
      <c r="N403" s="2" t="str">
        <f t="shared" si="30"/>
        <v/>
      </c>
      <c r="O403" s="1" t="str">
        <f t="shared" si="31"/>
        <v/>
      </c>
    </row>
    <row r="404" spans="1:15" x14ac:dyDescent="0.2">
      <c r="A404" s="26" t="str">
        <f t="shared" si="32"/>
        <v/>
      </c>
      <c r="B404" s="40"/>
      <c r="C404" s="28" t="str">
        <f>IF(B404="","",VLOOKUP(B404,'Priradenie pracov. balíkov'!B:E,3,FALSE))</f>
        <v/>
      </c>
      <c r="D404" s="29" t="str">
        <f>IF(B404="","",CONCATENATE(VLOOKUP(B404,Ciselniky!$A$38:$B$71,2,FALSE),"P",'Osobné výdavky (OV)'!A404))</f>
        <v/>
      </c>
      <c r="E404" s="41"/>
      <c r="F404" s="25" t="str">
        <f t="shared" si="33"/>
        <v/>
      </c>
      <c r="G404" s="99"/>
      <c r="H404" s="97"/>
      <c r="I404" s="25" t="str">
        <f t="shared" si="34"/>
        <v/>
      </c>
      <c r="J404" s="25" t="str">
        <f>IF(B404="","",I404*VLOOKUP(B404,'Priradenie pracov. balíkov'!B:F,5,FALSE))</f>
        <v/>
      </c>
      <c r="K404" s="25" t="str">
        <f>IF(B404="","",I404*VLOOKUP(B404,'Priradenie pracov. balíkov'!B:G,6,FALSE))</f>
        <v/>
      </c>
      <c r="L404" s="25" t="str">
        <f>IF(B404="","",K404*VLOOKUP(B404,'Priradenie pracov. balíkov'!B:F,5,FALSE))</f>
        <v/>
      </c>
      <c r="M404" s="1"/>
      <c r="N404" s="2" t="str">
        <f t="shared" si="30"/>
        <v/>
      </c>
      <c r="O404" s="1" t="str">
        <f t="shared" si="31"/>
        <v/>
      </c>
    </row>
    <row r="405" spans="1:15" x14ac:dyDescent="0.2">
      <c r="A405" s="26" t="str">
        <f t="shared" si="32"/>
        <v/>
      </c>
      <c r="B405" s="40"/>
      <c r="C405" s="28" t="str">
        <f>IF(B405="","",VLOOKUP(B405,'Priradenie pracov. balíkov'!B:E,3,FALSE))</f>
        <v/>
      </c>
      <c r="D405" s="29" t="str">
        <f>IF(B405="","",CONCATENATE(VLOOKUP(B405,Ciselniky!$A$38:$B$71,2,FALSE),"P",'Osobné výdavky (OV)'!A405))</f>
        <v/>
      </c>
      <c r="E405" s="41"/>
      <c r="F405" s="25" t="str">
        <f t="shared" si="33"/>
        <v/>
      </c>
      <c r="G405" s="99"/>
      <c r="H405" s="97"/>
      <c r="I405" s="25" t="str">
        <f t="shared" si="34"/>
        <v/>
      </c>
      <c r="J405" s="25" t="str">
        <f>IF(B405="","",I405*VLOOKUP(B405,'Priradenie pracov. balíkov'!B:F,5,FALSE))</f>
        <v/>
      </c>
      <c r="K405" s="25" t="str">
        <f>IF(B405="","",I405*VLOOKUP(B405,'Priradenie pracov. balíkov'!B:G,6,FALSE))</f>
        <v/>
      </c>
      <c r="L405" s="25" t="str">
        <f>IF(B405="","",K405*VLOOKUP(B405,'Priradenie pracov. balíkov'!B:F,5,FALSE))</f>
        <v/>
      </c>
      <c r="M405" s="1"/>
      <c r="N405" s="2" t="str">
        <f t="shared" si="30"/>
        <v/>
      </c>
      <c r="O405" s="1" t="str">
        <f t="shared" si="31"/>
        <v/>
      </c>
    </row>
    <row r="406" spans="1:15" x14ac:dyDescent="0.2">
      <c r="A406" s="26" t="str">
        <f t="shared" si="32"/>
        <v/>
      </c>
      <c r="B406" s="40"/>
      <c r="C406" s="28" t="str">
        <f>IF(B406="","",VLOOKUP(B406,'Priradenie pracov. balíkov'!B:E,3,FALSE))</f>
        <v/>
      </c>
      <c r="D406" s="29" t="str">
        <f>IF(B406="","",CONCATENATE(VLOOKUP(B406,Ciselniky!$A$38:$B$71,2,FALSE),"P",'Osobné výdavky (OV)'!A406))</f>
        <v/>
      </c>
      <c r="E406" s="41"/>
      <c r="F406" s="25" t="str">
        <f t="shared" si="33"/>
        <v/>
      </c>
      <c r="G406" s="99"/>
      <c r="H406" s="97"/>
      <c r="I406" s="25" t="str">
        <f t="shared" si="34"/>
        <v/>
      </c>
      <c r="J406" s="25" t="str">
        <f>IF(B406="","",I406*VLOOKUP(B406,'Priradenie pracov. balíkov'!B:F,5,FALSE))</f>
        <v/>
      </c>
      <c r="K406" s="25" t="str">
        <f>IF(B406="","",I406*VLOOKUP(B406,'Priradenie pracov. balíkov'!B:G,6,FALSE))</f>
        <v/>
      </c>
      <c r="L406" s="25" t="str">
        <f>IF(B406="","",K406*VLOOKUP(B406,'Priradenie pracov. balíkov'!B:F,5,FALSE))</f>
        <v/>
      </c>
      <c r="M406" s="1"/>
      <c r="N406" s="2" t="str">
        <f t="shared" si="30"/>
        <v/>
      </c>
      <c r="O406" s="1" t="str">
        <f t="shared" si="31"/>
        <v/>
      </c>
    </row>
    <row r="407" spans="1:15" x14ac:dyDescent="0.2">
      <c r="A407" s="26" t="str">
        <f t="shared" si="32"/>
        <v/>
      </c>
      <c r="B407" s="40"/>
      <c r="C407" s="28" t="str">
        <f>IF(B407="","",VLOOKUP(B407,'Priradenie pracov. balíkov'!B:E,3,FALSE))</f>
        <v/>
      </c>
      <c r="D407" s="29" t="str">
        <f>IF(B407="","",CONCATENATE(VLOOKUP(B407,Ciselniky!$A$38:$B$71,2,FALSE),"P",'Osobné výdavky (OV)'!A407))</f>
        <v/>
      </c>
      <c r="E407" s="41"/>
      <c r="F407" s="25" t="str">
        <f t="shared" si="33"/>
        <v/>
      </c>
      <c r="G407" s="99"/>
      <c r="H407" s="97"/>
      <c r="I407" s="25" t="str">
        <f t="shared" si="34"/>
        <v/>
      </c>
      <c r="J407" s="25" t="str">
        <f>IF(B407="","",I407*VLOOKUP(B407,'Priradenie pracov. balíkov'!B:F,5,FALSE))</f>
        <v/>
      </c>
      <c r="K407" s="25" t="str">
        <f>IF(B407="","",I407*VLOOKUP(B407,'Priradenie pracov. balíkov'!B:G,6,FALSE))</f>
        <v/>
      </c>
      <c r="L407" s="25" t="str">
        <f>IF(B407="","",K407*VLOOKUP(B407,'Priradenie pracov. balíkov'!B:F,5,FALSE))</f>
        <v/>
      </c>
      <c r="M407" s="1"/>
      <c r="N407" s="2" t="str">
        <f t="shared" si="30"/>
        <v/>
      </c>
      <c r="O407" s="1" t="str">
        <f t="shared" si="31"/>
        <v/>
      </c>
    </row>
    <row r="408" spans="1:15" x14ac:dyDescent="0.2">
      <c r="A408" s="26" t="str">
        <f t="shared" si="32"/>
        <v/>
      </c>
      <c r="B408" s="40"/>
      <c r="C408" s="28" t="str">
        <f>IF(B408="","",VLOOKUP(B408,'Priradenie pracov. balíkov'!B:E,3,FALSE))</f>
        <v/>
      </c>
      <c r="D408" s="29" t="str">
        <f>IF(B408="","",CONCATENATE(VLOOKUP(B408,Ciselniky!$A$38:$B$71,2,FALSE),"P",'Osobné výdavky (OV)'!A408))</f>
        <v/>
      </c>
      <c r="E408" s="41"/>
      <c r="F408" s="25" t="str">
        <f t="shared" si="33"/>
        <v/>
      </c>
      <c r="G408" s="99"/>
      <c r="H408" s="97"/>
      <c r="I408" s="25" t="str">
        <f t="shared" si="34"/>
        <v/>
      </c>
      <c r="J408" s="25" t="str">
        <f>IF(B408="","",I408*VLOOKUP(B408,'Priradenie pracov. balíkov'!B:F,5,FALSE))</f>
        <v/>
      </c>
      <c r="K408" s="25" t="str">
        <f>IF(B408="","",I408*VLOOKUP(B408,'Priradenie pracov. balíkov'!B:G,6,FALSE))</f>
        <v/>
      </c>
      <c r="L408" s="25" t="str">
        <f>IF(B408="","",K408*VLOOKUP(B408,'Priradenie pracov. balíkov'!B:F,5,FALSE))</f>
        <v/>
      </c>
      <c r="M408" s="1"/>
      <c r="N408" s="2" t="str">
        <f t="shared" si="30"/>
        <v/>
      </c>
      <c r="O408" s="1" t="str">
        <f t="shared" si="31"/>
        <v/>
      </c>
    </row>
    <row r="409" spans="1:15" x14ac:dyDescent="0.2">
      <c r="A409" s="26" t="str">
        <f t="shared" si="32"/>
        <v/>
      </c>
      <c r="B409" s="40"/>
      <c r="C409" s="28" t="str">
        <f>IF(B409="","",VLOOKUP(B409,'Priradenie pracov. balíkov'!B:E,3,FALSE))</f>
        <v/>
      </c>
      <c r="D409" s="29" t="str">
        <f>IF(B409="","",CONCATENATE(VLOOKUP(B409,Ciselniky!$A$38:$B$71,2,FALSE),"P",'Osobné výdavky (OV)'!A409))</f>
        <v/>
      </c>
      <c r="E409" s="41"/>
      <c r="F409" s="25" t="str">
        <f t="shared" si="33"/>
        <v/>
      </c>
      <c r="G409" s="99"/>
      <c r="H409" s="97"/>
      <c r="I409" s="25" t="str">
        <f t="shared" si="34"/>
        <v/>
      </c>
      <c r="J409" s="25" t="str">
        <f>IF(B409="","",I409*VLOOKUP(B409,'Priradenie pracov. balíkov'!B:F,5,FALSE))</f>
        <v/>
      </c>
      <c r="K409" s="25" t="str">
        <f>IF(B409="","",I409*VLOOKUP(B409,'Priradenie pracov. balíkov'!B:G,6,FALSE))</f>
        <v/>
      </c>
      <c r="L409" s="25" t="str">
        <f>IF(B409="","",K409*VLOOKUP(B409,'Priradenie pracov. balíkov'!B:F,5,FALSE))</f>
        <v/>
      </c>
      <c r="M409" s="1"/>
      <c r="N409" s="2" t="str">
        <f t="shared" si="30"/>
        <v/>
      </c>
      <c r="O409" s="1" t="str">
        <f t="shared" si="31"/>
        <v/>
      </c>
    </row>
    <row r="410" spans="1:15" x14ac:dyDescent="0.2">
      <c r="A410" s="26" t="str">
        <f t="shared" si="32"/>
        <v/>
      </c>
      <c r="B410" s="40"/>
      <c r="C410" s="28" t="str">
        <f>IF(B410="","",VLOOKUP(B410,'Priradenie pracov. balíkov'!B:E,3,FALSE))</f>
        <v/>
      </c>
      <c r="D410" s="29" t="str">
        <f>IF(B410="","",CONCATENATE(VLOOKUP(B410,Ciselniky!$A$38:$B$71,2,FALSE),"P",'Osobné výdavky (OV)'!A410))</f>
        <v/>
      </c>
      <c r="E410" s="41"/>
      <c r="F410" s="25" t="str">
        <f t="shared" si="33"/>
        <v/>
      </c>
      <c r="G410" s="99"/>
      <c r="H410" s="97"/>
      <c r="I410" s="25" t="str">
        <f t="shared" si="34"/>
        <v/>
      </c>
      <c r="J410" s="25" t="str">
        <f>IF(B410="","",I410*VLOOKUP(B410,'Priradenie pracov. balíkov'!B:F,5,FALSE))</f>
        <v/>
      </c>
      <c r="K410" s="25" t="str">
        <f>IF(B410="","",I410*VLOOKUP(B410,'Priradenie pracov. balíkov'!B:G,6,FALSE))</f>
        <v/>
      </c>
      <c r="L410" s="25" t="str">
        <f>IF(B410="","",K410*VLOOKUP(B410,'Priradenie pracov. balíkov'!B:F,5,FALSE))</f>
        <v/>
      </c>
      <c r="M410" s="1"/>
      <c r="N410" s="2" t="str">
        <f t="shared" si="30"/>
        <v/>
      </c>
      <c r="O410" s="1" t="str">
        <f t="shared" si="31"/>
        <v/>
      </c>
    </row>
    <row r="411" spans="1:15" x14ac:dyDescent="0.2">
      <c r="A411" s="26" t="str">
        <f t="shared" si="32"/>
        <v/>
      </c>
      <c r="B411" s="40"/>
      <c r="C411" s="28" t="str">
        <f>IF(B411="","",VLOOKUP(B411,'Priradenie pracov. balíkov'!B:E,3,FALSE))</f>
        <v/>
      </c>
      <c r="D411" s="29" t="str">
        <f>IF(B411="","",CONCATENATE(VLOOKUP(B411,Ciselniky!$A$38:$B$71,2,FALSE),"P",'Osobné výdavky (OV)'!A411))</f>
        <v/>
      </c>
      <c r="E411" s="41"/>
      <c r="F411" s="25" t="str">
        <f t="shared" si="33"/>
        <v/>
      </c>
      <c r="G411" s="99"/>
      <c r="H411" s="97"/>
      <c r="I411" s="25" t="str">
        <f t="shared" si="34"/>
        <v/>
      </c>
      <c r="J411" s="25" t="str">
        <f>IF(B411="","",I411*VLOOKUP(B411,'Priradenie pracov. balíkov'!B:F,5,FALSE))</f>
        <v/>
      </c>
      <c r="K411" s="25" t="str">
        <f>IF(B411="","",I411*VLOOKUP(B411,'Priradenie pracov. balíkov'!B:G,6,FALSE))</f>
        <v/>
      </c>
      <c r="L411" s="25" t="str">
        <f>IF(B411="","",K411*VLOOKUP(B411,'Priradenie pracov. balíkov'!B:F,5,FALSE))</f>
        <v/>
      </c>
      <c r="M411" s="1"/>
      <c r="N411" s="2" t="str">
        <f t="shared" si="30"/>
        <v/>
      </c>
      <c r="O411" s="1" t="str">
        <f t="shared" si="31"/>
        <v/>
      </c>
    </row>
    <row r="412" spans="1:15" x14ac:dyDescent="0.2">
      <c r="A412" s="26" t="str">
        <f t="shared" si="32"/>
        <v/>
      </c>
      <c r="B412" s="40"/>
      <c r="C412" s="28" t="str">
        <f>IF(B412="","",VLOOKUP(B412,'Priradenie pracov. balíkov'!B:E,3,FALSE))</f>
        <v/>
      </c>
      <c r="D412" s="29" t="str">
        <f>IF(B412="","",CONCATENATE(VLOOKUP(B412,Ciselniky!$A$38:$B$71,2,FALSE),"P",'Osobné výdavky (OV)'!A412))</f>
        <v/>
      </c>
      <c r="E412" s="41"/>
      <c r="F412" s="25" t="str">
        <f t="shared" si="33"/>
        <v/>
      </c>
      <c r="G412" s="99"/>
      <c r="H412" s="97"/>
      <c r="I412" s="25" t="str">
        <f t="shared" si="34"/>
        <v/>
      </c>
      <c r="J412" s="25" t="str">
        <f>IF(B412="","",I412*VLOOKUP(B412,'Priradenie pracov. balíkov'!B:F,5,FALSE))</f>
        <v/>
      </c>
      <c r="K412" s="25" t="str">
        <f>IF(B412="","",I412*VLOOKUP(B412,'Priradenie pracov. balíkov'!B:G,6,FALSE))</f>
        <v/>
      </c>
      <c r="L412" s="25" t="str">
        <f>IF(B412="","",K412*VLOOKUP(B412,'Priradenie pracov. balíkov'!B:F,5,FALSE))</f>
        <v/>
      </c>
      <c r="M412" s="1"/>
      <c r="N412" s="2" t="str">
        <f t="shared" si="30"/>
        <v/>
      </c>
      <c r="O412" s="1" t="str">
        <f t="shared" si="31"/>
        <v/>
      </c>
    </row>
    <row r="413" spans="1:15" x14ac:dyDescent="0.2">
      <c r="A413" s="26" t="str">
        <f t="shared" si="32"/>
        <v/>
      </c>
      <c r="B413" s="40"/>
      <c r="C413" s="28" t="str">
        <f>IF(B413="","",VLOOKUP(B413,'Priradenie pracov. balíkov'!B:E,3,FALSE))</f>
        <v/>
      </c>
      <c r="D413" s="29" t="str">
        <f>IF(B413="","",CONCATENATE(VLOOKUP(B413,Ciselniky!$A$38:$B$71,2,FALSE),"P",'Osobné výdavky (OV)'!A413))</f>
        <v/>
      </c>
      <c r="E413" s="41"/>
      <c r="F413" s="25" t="str">
        <f t="shared" si="33"/>
        <v/>
      </c>
      <c r="G413" s="99"/>
      <c r="H413" s="97"/>
      <c r="I413" s="25" t="str">
        <f t="shared" si="34"/>
        <v/>
      </c>
      <c r="J413" s="25" t="str">
        <f>IF(B413="","",I413*VLOOKUP(B413,'Priradenie pracov. balíkov'!B:F,5,FALSE))</f>
        <v/>
      </c>
      <c r="K413" s="25" t="str">
        <f>IF(B413="","",I413*VLOOKUP(B413,'Priradenie pracov. balíkov'!B:G,6,FALSE))</f>
        <v/>
      </c>
      <c r="L413" s="25" t="str">
        <f>IF(B413="","",K413*VLOOKUP(B413,'Priradenie pracov. balíkov'!B:F,5,FALSE))</f>
        <v/>
      </c>
      <c r="M413" s="1"/>
      <c r="N413" s="2" t="str">
        <f t="shared" si="30"/>
        <v/>
      </c>
      <c r="O413" s="1" t="str">
        <f t="shared" si="31"/>
        <v/>
      </c>
    </row>
    <row r="414" spans="1:15" x14ac:dyDescent="0.2">
      <c r="A414" s="26" t="str">
        <f t="shared" si="32"/>
        <v/>
      </c>
      <c r="B414" s="40"/>
      <c r="C414" s="28" t="str">
        <f>IF(B414="","",VLOOKUP(B414,'Priradenie pracov. balíkov'!B:E,3,FALSE))</f>
        <v/>
      </c>
      <c r="D414" s="29" t="str">
        <f>IF(B414="","",CONCATENATE(VLOOKUP(B414,Ciselniky!$A$38:$B$71,2,FALSE),"P",'Osobné výdavky (OV)'!A414))</f>
        <v/>
      </c>
      <c r="E414" s="41"/>
      <c r="F414" s="25" t="str">
        <f t="shared" si="33"/>
        <v/>
      </c>
      <c r="G414" s="99"/>
      <c r="H414" s="97"/>
      <c r="I414" s="25" t="str">
        <f t="shared" si="34"/>
        <v/>
      </c>
      <c r="J414" s="25" t="str">
        <f>IF(B414="","",I414*VLOOKUP(B414,'Priradenie pracov. balíkov'!B:F,5,FALSE))</f>
        <v/>
      </c>
      <c r="K414" s="25" t="str">
        <f>IF(B414="","",I414*VLOOKUP(B414,'Priradenie pracov. balíkov'!B:G,6,FALSE))</f>
        <v/>
      </c>
      <c r="L414" s="25" t="str">
        <f>IF(B414="","",K414*VLOOKUP(B414,'Priradenie pracov. balíkov'!B:F,5,FALSE))</f>
        <v/>
      </c>
      <c r="M414" s="1"/>
      <c r="N414" s="2" t="str">
        <f t="shared" si="30"/>
        <v/>
      </c>
      <c r="O414" s="1" t="str">
        <f t="shared" si="31"/>
        <v/>
      </c>
    </row>
    <row r="415" spans="1:15" x14ac:dyDescent="0.2">
      <c r="A415" s="26" t="str">
        <f t="shared" si="32"/>
        <v/>
      </c>
      <c r="B415" s="40"/>
      <c r="C415" s="28" t="str">
        <f>IF(B415="","",VLOOKUP(B415,'Priradenie pracov. balíkov'!B:E,3,FALSE))</f>
        <v/>
      </c>
      <c r="D415" s="29" t="str">
        <f>IF(B415="","",CONCATENATE(VLOOKUP(B415,Ciselniky!$A$38:$B$71,2,FALSE),"P",'Osobné výdavky (OV)'!A415))</f>
        <v/>
      </c>
      <c r="E415" s="41"/>
      <c r="F415" s="25" t="str">
        <f t="shared" si="33"/>
        <v/>
      </c>
      <c r="G415" s="99"/>
      <c r="H415" s="97"/>
      <c r="I415" s="25" t="str">
        <f t="shared" si="34"/>
        <v/>
      </c>
      <c r="J415" s="25" t="str">
        <f>IF(B415="","",I415*VLOOKUP(B415,'Priradenie pracov. balíkov'!B:F,5,FALSE))</f>
        <v/>
      </c>
      <c r="K415" s="25" t="str">
        <f>IF(B415="","",I415*VLOOKUP(B415,'Priradenie pracov. balíkov'!B:G,6,FALSE))</f>
        <v/>
      </c>
      <c r="L415" s="25" t="str">
        <f>IF(B415="","",K415*VLOOKUP(B415,'Priradenie pracov. balíkov'!B:F,5,FALSE))</f>
        <v/>
      </c>
      <c r="M415" s="1"/>
      <c r="N415" s="2" t="str">
        <f t="shared" si="30"/>
        <v/>
      </c>
      <c r="O415" s="1" t="str">
        <f t="shared" si="31"/>
        <v/>
      </c>
    </row>
    <row r="416" spans="1:15" x14ac:dyDescent="0.2">
      <c r="A416" s="26" t="str">
        <f t="shared" si="32"/>
        <v/>
      </c>
      <c r="B416" s="40"/>
      <c r="C416" s="28" t="str">
        <f>IF(B416="","",VLOOKUP(B416,'Priradenie pracov. balíkov'!B:E,3,FALSE))</f>
        <v/>
      </c>
      <c r="D416" s="29" t="str">
        <f>IF(B416="","",CONCATENATE(VLOOKUP(B416,Ciselniky!$A$38:$B$71,2,FALSE),"P",'Osobné výdavky (OV)'!A416))</f>
        <v/>
      </c>
      <c r="E416" s="41"/>
      <c r="F416" s="25" t="str">
        <f t="shared" si="33"/>
        <v/>
      </c>
      <c r="G416" s="99"/>
      <c r="H416" s="97"/>
      <c r="I416" s="25" t="str">
        <f t="shared" si="34"/>
        <v/>
      </c>
      <c r="J416" s="25" t="str">
        <f>IF(B416="","",I416*VLOOKUP(B416,'Priradenie pracov. balíkov'!B:F,5,FALSE))</f>
        <v/>
      </c>
      <c r="K416" s="25" t="str">
        <f>IF(B416="","",I416*VLOOKUP(B416,'Priradenie pracov. balíkov'!B:G,6,FALSE))</f>
        <v/>
      </c>
      <c r="L416" s="25" t="str">
        <f>IF(B416="","",K416*VLOOKUP(B416,'Priradenie pracov. balíkov'!B:F,5,FALSE))</f>
        <v/>
      </c>
      <c r="M416" s="1"/>
      <c r="N416" s="2" t="str">
        <f t="shared" si="30"/>
        <v/>
      </c>
      <c r="O416" s="1" t="str">
        <f t="shared" si="31"/>
        <v/>
      </c>
    </row>
    <row r="417" spans="1:15" x14ac:dyDescent="0.2">
      <c r="A417" s="26" t="str">
        <f t="shared" si="32"/>
        <v/>
      </c>
      <c r="B417" s="40"/>
      <c r="C417" s="28" t="str">
        <f>IF(B417="","",VLOOKUP(B417,'Priradenie pracov. balíkov'!B:E,3,FALSE))</f>
        <v/>
      </c>
      <c r="D417" s="29" t="str">
        <f>IF(B417="","",CONCATENATE(VLOOKUP(B417,Ciselniky!$A$38:$B$71,2,FALSE),"P",'Osobné výdavky (OV)'!A417))</f>
        <v/>
      </c>
      <c r="E417" s="41"/>
      <c r="F417" s="25" t="str">
        <f t="shared" si="33"/>
        <v/>
      </c>
      <c r="G417" s="99"/>
      <c r="H417" s="97"/>
      <c r="I417" s="25" t="str">
        <f t="shared" si="34"/>
        <v/>
      </c>
      <c r="J417" s="25" t="str">
        <f>IF(B417="","",I417*VLOOKUP(B417,'Priradenie pracov. balíkov'!B:F,5,FALSE))</f>
        <v/>
      </c>
      <c r="K417" s="25" t="str">
        <f>IF(B417="","",I417*VLOOKUP(B417,'Priradenie pracov. balíkov'!B:G,6,FALSE))</f>
        <v/>
      </c>
      <c r="L417" s="25" t="str">
        <f>IF(B417="","",K417*VLOOKUP(B417,'Priradenie pracov. balíkov'!B:F,5,FALSE))</f>
        <v/>
      </c>
      <c r="M417" s="1"/>
      <c r="N417" s="2" t="str">
        <f t="shared" si="30"/>
        <v/>
      </c>
      <c r="O417" s="1" t="str">
        <f t="shared" si="31"/>
        <v/>
      </c>
    </row>
    <row r="418" spans="1:15" x14ac:dyDescent="0.2">
      <c r="A418" s="26" t="str">
        <f t="shared" si="32"/>
        <v/>
      </c>
      <c r="B418" s="40"/>
      <c r="C418" s="28" t="str">
        <f>IF(B418="","",VLOOKUP(B418,'Priradenie pracov. balíkov'!B:E,3,FALSE))</f>
        <v/>
      </c>
      <c r="D418" s="29" t="str">
        <f>IF(B418="","",CONCATENATE(VLOOKUP(B418,Ciselniky!$A$38:$B$71,2,FALSE),"P",'Osobné výdavky (OV)'!A418))</f>
        <v/>
      </c>
      <c r="E418" s="41"/>
      <c r="F418" s="25" t="str">
        <f t="shared" si="33"/>
        <v/>
      </c>
      <c r="G418" s="99"/>
      <c r="H418" s="97"/>
      <c r="I418" s="25" t="str">
        <f t="shared" si="34"/>
        <v/>
      </c>
      <c r="J418" s="25" t="str">
        <f>IF(B418="","",I418*VLOOKUP(B418,'Priradenie pracov. balíkov'!B:F,5,FALSE))</f>
        <v/>
      </c>
      <c r="K418" s="25" t="str">
        <f>IF(B418="","",I418*VLOOKUP(B418,'Priradenie pracov. balíkov'!B:G,6,FALSE))</f>
        <v/>
      </c>
      <c r="L418" s="25" t="str">
        <f>IF(B418="","",K418*VLOOKUP(B418,'Priradenie pracov. balíkov'!B:F,5,FALSE))</f>
        <v/>
      </c>
      <c r="M418" s="1"/>
      <c r="N418" s="2" t="str">
        <f t="shared" si="30"/>
        <v/>
      </c>
      <c r="O418" s="1" t="str">
        <f t="shared" si="31"/>
        <v/>
      </c>
    </row>
    <row r="419" spans="1:15" x14ac:dyDescent="0.2">
      <c r="A419" s="26" t="str">
        <f t="shared" si="32"/>
        <v/>
      </c>
      <c r="B419" s="40"/>
      <c r="C419" s="28" t="str">
        <f>IF(B419="","",VLOOKUP(B419,'Priradenie pracov. balíkov'!B:E,3,FALSE))</f>
        <v/>
      </c>
      <c r="D419" s="29" t="str">
        <f>IF(B419="","",CONCATENATE(VLOOKUP(B419,Ciselniky!$A$38:$B$71,2,FALSE),"P",'Osobné výdavky (OV)'!A419))</f>
        <v/>
      </c>
      <c r="E419" s="41"/>
      <c r="F419" s="25" t="str">
        <f t="shared" si="33"/>
        <v/>
      </c>
      <c r="G419" s="99"/>
      <c r="H419" s="97"/>
      <c r="I419" s="25" t="str">
        <f t="shared" si="34"/>
        <v/>
      </c>
      <c r="J419" s="25" t="str">
        <f>IF(B419="","",I419*VLOOKUP(B419,'Priradenie pracov. balíkov'!B:F,5,FALSE))</f>
        <v/>
      </c>
      <c r="K419" s="25" t="str">
        <f>IF(B419="","",I419*VLOOKUP(B419,'Priradenie pracov. balíkov'!B:G,6,FALSE))</f>
        <v/>
      </c>
      <c r="L419" s="25" t="str">
        <f>IF(B419="","",K419*VLOOKUP(B419,'Priradenie pracov. balíkov'!B:F,5,FALSE))</f>
        <v/>
      </c>
      <c r="M419" s="1"/>
      <c r="N419" s="2" t="str">
        <f t="shared" si="30"/>
        <v/>
      </c>
      <c r="O419" s="1" t="str">
        <f t="shared" si="31"/>
        <v/>
      </c>
    </row>
    <row r="420" spans="1:15" x14ac:dyDescent="0.2">
      <c r="A420" s="26" t="str">
        <f t="shared" si="32"/>
        <v/>
      </c>
      <c r="B420" s="40"/>
      <c r="C420" s="28" t="str">
        <f>IF(B420="","",VLOOKUP(B420,'Priradenie pracov. balíkov'!B:E,3,FALSE))</f>
        <v/>
      </c>
      <c r="D420" s="29" t="str">
        <f>IF(B420="","",CONCATENATE(VLOOKUP(B420,Ciselniky!$A$38:$B$71,2,FALSE),"P",'Osobné výdavky (OV)'!A420))</f>
        <v/>
      </c>
      <c r="E420" s="41"/>
      <c r="F420" s="25" t="str">
        <f t="shared" si="33"/>
        <v/>
      </c>
      <c r="G420" s="99"/>
      <c r="H420" s="97"/>
      <c r="I420" s="25" t="str">
        <f t="shared" si="34"/>
        <v/>
      </c>
      <c r="J420" s="25" t="str">
        <f>IF(B420="","",I420*VLOOKUP(B420,'Priradenie pracov. balíkov'!B:F,5,FALSE))</f>
        <v/>
      </c>
      <c r="K420" s="25" t="str">
        <f>IF(B420="","",I420*VLOOKUP(B420,'Priradenie pracov. balíkov'!B:G,6,FALSE))</f>
        <v/>
      </c>
      <c r="L420" s="25" t="str">
        <f>IF(B420="","",K420*VLOOKUP(B420,'Priradenie pracov. balíkov'!B:F,5,FALSE))</f>
        <v/>
      </c>
      <c r="M420" s="1"/>
      <c r="N420" s="2" t="str">
        <f t="shared" si="30"/>
        <v/>
      </c>
      <c r="O420" s="1" t="str">
        <f t="shared" si="31"/>
        <v/>
      </c>
    </row>
    <row r="421" spans="1:15" x14ac:dyDescent="0.2">
      <c r="A421" s="26" t="str">
        <f t="shared" si="32"/>
        <v/>
      </c>
      <c r="B421" s="40"/>
      <c r="C421" s="28" t="str">
        <f>IF(B421="","",VLOOKUP(B421,'Priradenie pracov. balíkov'!B:E,3,FALSE))</f>
        <v/>
      </c>
      <c r="D421" s="29" t="str">
        <f>IF(B421="","",CONCATENATE(VLOOKUP(B421,Ciselniky!$A$38:$B$71,2,FALSE),"P",'Osobné výdavky (OV)'!A421))</f>
        <v/>
      </c>
      <c r="E421" s="41"/>
      <c r="F421" s="25" t="str">
        <f t="shared" si="33"/>
        <v/>
      </c>
      <c r="G421" s="99"/>
      <c r="H421" s="97"/>
      <c r="I421" s="25" t="str">
        <f t="shared" si="34"/>
        <v/>
      </c>
      <c r="J421" s="25" t="str">
        <f>IF(B421="","",I421*VLOOKUP(B421,'Priradenie pracov. balíkov'!B:F,5,FALSE))</f>
        <v/>
      </c>
      <c r="K421" s="25" t="str">
        <f>IF(B421="","",I421*VLOOKUP(B421,'Priradenie pracov. balíkov'!B:G,6,FALSE))</f>
        <v/>
      </c>
      <c r="L421" s="25" t="str">
        <f>IF(B421="","",K421*VLOOKUP(B421,'Priradenie pracov. balíkov'!B:F,5,FALSE))</f>
        <v/>
      </c>
      <c r="M421" s="1"/>
      <c r="N421" s="2" t="str">
        <f t="shared" si="30"/>
        <v/>
      </c>
      <c r="O421" s="1" t="str">
        <f t="shared" si="31"/>
        <v/>
      </c>
    </row>
    <row r="422" spans="1:15" x14ac:dyDescent="0.2">
      <c r="A422" s="26" t="str">
        <f t="shared" si="32"/>
        <v/>
      </c>
      <c r="B422" s="40"/>
      <c r="C422" s="28" t="str">
        <f>IF(B422="","",VLOOKUP(B422,'Priradenie pracov. balíkov'!B:E,3,FALSE))</f>
        <v/>
      </c>
      <c r="D422" s="29" t="str">
        <f>IF(B422="","",CONCATENATE(VLOOKUP(B422,Ciselniky!$A$38:$B$71,2,FALSE),"P",'Osobné výdavky (OV)'!A422))</f>
        <v/>
      </c>
      <c r="E422" s="41"/>
      <c r="F422" s="25" t="str">
        <f t="shared" si="33"/>
        <v/>
      </c>
      <c r="G422" s="99"/>
      <c r="H422" s="97"/>
      <c r="I422" s="25" t="str">
        <f t="shared" si="34"/>
        <v/>
      </c>
      <c r="J422" s="25" t="str">
        <f>IF(B422="","",I422*VLOOKUP(B422,'Priradenie pracov. balíkov'!B:F,5,FALSE))</f>
        <v/>
      </c>
      <c r="K422" s="25" t="str">
        <f>IF(B422="","",I422*VLOOKUP(B422,'Priradenie pracov. balíkov'!B:G,6,FALSE))</f>
        <v/>
      </c>
      <c r="L422" s="25" t="str">
        <f>IF(B422="","",K422*VLOOKUP(B422,'Priradenie pracov. balíkov'!B:F,5,FALSE))</f>
        <v/>
      </c>
      <c r="M422" s="1"/>
      <c r="N422" s="2" t="str">
        <f t="shared" si="30"/>
        <v/>
      </c>
      <c r="O422" s="1" t="str">
        <f t="shared" si="31"/>
        <v/>
      </c>
    </row>
    <row r="423" spans="1:15" x14ac:dyDescent="0.2">
      <c r="A423" s="26" t="str">
        <f t="shared" si="32"/>
        <v/>
      </c>
      <c r="B423" s="40"/>
      <c r="C423" s="28" t="str">
        <f>IF(B423="","",VLOOKUP(B423,'Priradenie pracov. balíkov'!B:E,3,FALSE))</f>
        <v/>
      </c>
      <c r="D423" s="29" t="str">
        <f>IF(B423="","",CONCATENATE(VLOOKUP(B423,Ciselniky!$A$38:$B$71,2,FALSE),"P",'Osobné výdavky (OV)'!A423))</f>
        <v/>
      </c>
      <c r="E423" s="41"/>
      <c r="F423" s="25" t="str">
        <f t="shared" si="33"/>
        <v/>
      </c>
      <c r="G423" s="99"/>
      <c r="H423" s="97"/>
      <c r="I423" s="25" t="str">
        <f t="shared" si="34"/>
        <v/>
      </c>
      <c r="J423" s="25" t="str">
        <f>IF(B423="","",I423*VLOOKUP(B423,'Priradenie pracov. balíkov'!B:F,5,FALSE))</f>
        <v/>
      </c>
      <c r="K423" s="25" t="str">
        <f>IF(B423="","",I423*VLOOKUP(B423,'Priradenie pracov. balíkov'!B:G,6,FALSE))</f>
        <v/>
      </c>
      <c r="L423" s="25" t="str">
        <f>IF(B423="","",K423*VLOOKUP(B423,'Priradenie pracov. balíkov'!B:F,5,FALSE))</f>
        <v/>
      </c>
      <c r="M423" s="1"/>
      <c r="N423" s="2" t="str">
        <f t="shared" si="30"/>
        <v/>
      </c>
      <c r="O423" s="1" t="str">
        <f t="shared" si="31"/>
        <v/>
      </c>
    </row>
    <row r="424" spans="1:15" x14ac:dyDescent="0.2">
      <c r="A424" s="26" t="str">
        <f t="shared" si="32"/>
        <v/>
      </c>
      <c r="B424" s="40"/>
      <c r="C424" s="28" t="str">
        <f>IF(B424="","",VLOOKUP(B424,'Priradenie pracov. balíkov'!B:E,3,FALSE))</f>
        <v/>
      </c>
      <c r="D424" s="29" t="str">
        <f>IF(B424="","",CONCATENATE(VLOOKUP(B424,Ciselniky!$A$38:$B$71,2,FALSE),"P",'Osobné výdavky (OV)'!A424))</f>
        <v/>
      </c>
      <c r="E424" s="41"/>
      <c r="F424" s="25" t="str">
        <f t="shared" si="33"/>
        <v/>
      </c>
      <c r="G424" s="99"/>
      <c r="H424" s="97"/>
      <c r="I424" s="25" t="str">
        <f t="shared" si="34"/>
        <v/>
      </c>
      <c r="J424" s="25" t="str">
        <f>IF(B424="","",I424*VLOOKUP(B424,'Priradenie pracov. balíkov'!B:F,5,FALSE))</f>
        <v/>
      </c>
      <c r="K424" s="25" t="str">
        <f>IF(B424="","",I424*VLOOKUP(B424,'Priradenie pracov. balíkov'!B:G,6,FALSE))</f>
        <v/>
      </c>
      <c r="L424" s="25" t="str">
        <f>IF(B424="","",K424*VLOOKUP(B424,'Priradenie pracov. balíkov'!B:F,5,FALSE))</f>
        <v/>
      </c>
      <c r="M424" s="1"/>
      <c r="N424" s="2" t="str">
        <f t="shared" si="30"/>
        <v/>
      </c>
      <c r="O424" s="1" t="str">
        <f t="shared" si="31"/>
        <v/>
      </c>
    </row>
    <row r="425" spans="1:15" x14ac:dyDescent="0.2">
      <c r="A425" s="26" t="str">
        <f t="shared" si="32"/>
        <v/>
      </c>
      <c r="B425" s="40"/>
      <c r="C425" s="28" t="str">
        <f>IF(B425="","",VLOOKUP(B425,'Priradenie pracov. balíkov'!B:E,3,FALSE))</f>
        <v/>
      </c>
      <c r="D425" s="29" t="str">
        <f>IF(B425="","",CONCATENATE(VLOOKUP(B425,Ciselniky!$A$38:$B$71,2,FALSE),"P",'Osobné výdavky (OV)'!A425))</f>
        <v/>
      </c>
      <c r="E425" s="41"/>
      <c r="F425" s="25" t="str">
        <f t="shared" si="33"/>
        <v/>
      </c>
      <c r="G425" s="99"/>
      <c r="H425" s="97"/>
      <c r="I425" s="25" t="str">
        <f t="shared" si="34"/>
        <v/>
      </c>
      <c r="J425" s="25" t="str">
        <f>IF(B425="","",I425*VLOOKUP(B425,'Priradenie pracov. balíkov'!B:F,5,FALSE))</f>
        <v/>
      </c>
      <c r="K425" s="25" t="str">
        <f>IF(B425="","",I425*VLOOKUP(B425,'Priradenie pracov. balíkov'!B:G,6,FALSE))</f>
        <v/>
      </c>
      <c r="L425" s="25" t="str">
        <f>IF(B425="","",K425*VLOOKUP(B425,'Priradenie pracov. balíkov'!B:F,5,FALSE))</f>
        <v/>
      </c>
      <c r="M425" s="1"/>
      <c r="N425" s="2" t="str">
        <f t="shared" si="30"/>
        <v/>
      </c>
      <c r="O425" s="1" t="str">
        <f t="shared" si="31"/>
        <v/>
      </c>
    </row>
    <row r="426" spans="1:15" x14ac:dyDescent="0.2">
      <c r="A426" s="26" t="str">
        <f t="shared" si="32"/>
        <v/>
      </c>
      <c r="B426" s="40"/>
      <c r="C426" s="28" t="str">
        <f>IF(B426="","",VLOOKUP(B426,'Priradenie pracov. balíkov'!B:E,3,FALSE))</f>
        <v/>
      </c>
      <c r="D426" s="29" t="str">
        <f>IF(B426="","",CONCATENATE(VLOOKUP(B426,Ciselniky!$A$38:$B$71,2,FALSE),"P",'Osobné výdavky (OV)'!A426))</f>
        <v/>
      </c>
      <c r="E426" s="41"/>
      <c r="F426" s="25" t="str">
        <f t="shared" si="33"/>
        <v/>
      </c>
      <c r="G426" s="99"/>
      <c r="H426" s="97"/>
      <c r="I426" s="25" t="str">
        <f t="shared" si="34"/>
        <v/>
      </c>
      <c r="J426" s="25" t="str">
        <f>IF(B426="","",I426*VLOOKUP(B426,'Priradenie pracov. balíkov'!B:F,5,FALSE))</f>
        <v/>
      </c>
      <c r="K426" s="25" t="str">
        <f>IF(B426="","",I426*VLOOKUP(B426,'Priradenie pracov. balíkov'!B:G,6,FALSE))</f>
        <v/>
      </c>
      <c r="L426" s="25" t="str">
        <f>IF(B426="","",K426*VLOOKUP(B426,'Priradenie pracov. balíkov'!B:F,5,FALSE))</f>
        <v/>
      </c>
      <c r="M426" s="1"/>
      <c r="N426" s="2" t="str">
        <f t="shared" si="30"/>
        <v/>
      </c>
      <c r="O426" s="1" t="str">
        <f t="shared" si="31"/>
        <v/>
      </c>
    </row>
    <row r="427" spans="1:15" x14ac:dyDescent="0.2">
      <c r="A427" s="26" t="str">
        <f t="shared" si="32"/>
        <v/>
      </c>
      <c r="B427" s="40"/>
      <c r="C427" s="28" t="str">
        <f>IF(B427="","",VLOOKUP(B427,'Priradenie pracov. balíkov'!B:E,3,FALSE))</f>
        <v/>
      </c>
      <c r="D427" s="29" t="str">
        <f>IF(B427="","",CONCATENATE(VLOOKUP(B427,Ciselniky!$A$38:$B$71,2,FALSE),"P",'Osobné výdavky (OV)'!A427))</f>
        <v/>
      </c>
      <c r="E427" s="41"/>
      <c r="F427" s="25" t="str">
        <f t="shared" si="33"/>
        <v/>
      </c>
      <c r="G427" s="99"/>
      <c r="H427" s="97"/>
      <c r="I427" s="25" t="str">
        <f t="shared" si="34"/>
        <v/>
      </c>
      <c r="J427" s="25" t="str">
        <f>IF(B427="","",I427*VLOOKUP(B427,'Priradenie pracov. balíkov'!B:F,5,FALSE))</f>
        <v/>
      </c>
      <c r="K427" s="25" t="str">
        <f>IF(B427="","",I427*VLOOKUP(B427,'Priradenie pracov. balíkov'!B:G,6,FALSE))</f>
        <v/>
      </c>
      <c r="L427" s="25" t="str">
        <f>IF(B427="","",K427*VLOOKUP(B427,'Priradenie pracov. balíkov'!B:F,5,FALSE))</f>
        <v/>
      </c>
      <c r="M427" s="1"/>
      <c r="N427" s="2" t="str">
        <f t="shared" si="30"/>
        <v/>
      </c>
      <c r="O427" s="1" t="str">
        <f t="shared" si="31"/>
        <v/>
      </c>
    </row>
    <row r="428" spans="1:15" x14ac:dyDescent="0.2">
      <c r="A428" s="26" t="str">
        <f t="shared" si="32"/>
        <v/>
      </c>
      <c r="B428" s="40"/>
      <c r="C428" s="28" t="str">
        <f>IF(B428="","",VLOOKUP(B428,'Priradenie pracov. balíkov'!B:E,3,FALSE))</f>
        <v/>
      </c>
      <c r="D428" s="29" t="str">
        <f>IF(B428="","",CONCATENATE(VLOOKUP(B428,Ciselniky!$A$38:$B$71,2,FALSE),"P",'Osobné výdavky (OV)'!A428))</f>
        <v/>
      </c>
      <c r="E428" s="41"/>
      <c r="F428" s="25" t="str">
        <f t="shared" si="33"/>
        <v/>
      </c>
      <c r="G428" s="99"/>
      <c r="H428" s="97"/>
      <c r="I428" s="25" t="str">
        <f t="shared" si="34"/>
        <v/>
      </c>
      <c r="J428" s="25" t="str">
        <f>IF(B428="","",I428*VLOOKUP(B428,'Priradenie pracov. balíkov'!B:F,5,FALSE))</f>
        <v/>
      </c>
      <c r="K428" s="25" t="str">
        <f>IF(B428="","",I428*VLOOKUP(B428,'Priradenie pracov. balíkov'!B:G,6,FALSE))</f>
        <v/>
      </c>
      <c r="L428" s="25" t="str">
        <f>IF(B428="","",K428*VLOOKUP(B428,'Priradenie pracov. balíkov'!B:F,5,FALSE))</f>
        <v/>
      </c>
      <c r="M428" s="1"/>
      <c r="N428" s="2" t="str">
        <f t="shared" si="30"/>
        <v/>
      </c>
      <c r="O428" s="1" t="str">
        <f t="shared" si="31"/>
        <v/>
      </c>
    </row>
    <row r="429" spans="1:15" x14ac:dyDescent="0.2">
      <c r="A429" s="26" t="str">
        <f t="shared" si="32"/>
        <v/>
      </c>
      <c r="B429" s="40"/>
      <c r="C429" s="28" t="str">
        <f>IF(B429="","",VLOOKUP(B429,'Priradenie pracov. balíkov'!B:E,3,FALSE))</f>
        <v/>
      </c>
      <c r="D429" s="29" t="str">
        <f>IF(B429="","",CONCATENATE(VLOOKUP(B429,Ciselniky!$A$38:$B$71,2,FALSE),"P",'Osobné výdavky (OV)'!A429))</f>
        <v/>
      </c>
      <c r="E429" s="41"/>
      <c r="F429" s="25" t="str">
        <f t="shared" si="33"/>
        <v/>
      </c>
      <c r="G429" s="99"/>
      <c r="H429" s="97"/>
      <c r="I429" s="25" t="str">
        <f t="shared" si="34"/>
        <v/>
      </c>
      <c r="J429" s="25" t="str">
        <f>IF(B429="","",I429*VLOOKUP(B429,'Priradenie pracov. balíkov'!B:F,5,FALSE))</f>
        <v/>
      </c>
      <c r="K429" s="25" t="str">
        <f>IF(B429="","",I429*VLOOKUP(B429,'Priradenie pracov. balíkov'!B:G,6,FALSE))</f>
        <v/>
      </c>
      <c r="L429" s="25" t="str">
        <f>IF(B429="","",K429*VLOOKUP(B429,'Priradenie pracov. balíkov'!B:F,5,FALSE))</f>
        <v/>
      </c>
      <c r="M429" s="1"/>
      <c r="N429" s="2" t="str">
        <f t="shared" si="30"/>
        <v/>
      </c>
      <c r="O429" s="1" t="str">
        <f t="shared" si="31"/>
        <v/>
      </c>
    </row>
    <row r="430" spans="1:15" x14ac:dyDescent="0.2">
      <c r="A430" s="26" t="str">
        <f t="shared" si="32"/>
        <v/>
      </c>
      <c r="B430" s="40"/>
      <c r="C430" s="28" t="str">
        <f>IF(B430="","",VLOOKUP(B430,'Priradenie pracov. balíkov'!B:E,3,FALSE))</f>
        <v/>
      </c>
      <c r="D430" s="29" t="str">
        <f>IF(B430="","",CONCATENATE(VLOOKUP(B430,Ciselniky!$A$38:$B$71,2,FALSE),"P",'Osobné výdavky (OV)'!A430))</f>
        <v/>
      </c>
      <c r="E430" s="41"/>
      <c r="F430" s="25" t="str">
        <f t="shared" si="33"/>
        <v/>
      </c>
      <c r="G430" s="99"/>
      <c r="H430" s="97"/>
      <c r="I430" s="25" t="str">
        <f t="shared" si="34"/>
        <v/>
      </c>
      <c r="J430" s="25" t="str">
        <f>IF(B430="","",I430*VLOOKUP(B430,'Priradenie pracov. balíkov'!B:F,5,FALSE))</f>
        <v/>
      </c>
      <c r="K430" s="25" t="str">
        <f>IF(B430="","",I430*VLOOKUP(B430,'Priradenie pracov. balíkov'!B:G,6,FALSE))</f>
        <v/>
      </c>
      <c r="L430" s="25" t="str">
        <f>IF(B430="","",K430*VLOOKUP(B430,'Priradenie pracov. balíkov'!B:F,5,FALSE))</f>
        <v/>
      </c>
      <c r="M430" s="1"/>
      <c r="N430" s="2" t="str">
        <f t="shared" si="30"/>
        <v/>
      </c>
      <c r="O430" s="1" t="str">
        <f t="shared" si="31"/>
        <v/>
      </c>
    </row>
    <row r="431" spans="1:15" x14ac:dyDescent="0.2">
      <c r="A431" s="26" t="str">
        <f t="shared" si="32"/>
        <v/>
      </c>
      <c r="B431" s="40"/>
      <c r="C431" s="28" t="str">
        <f>IF(B431="","",VLOOKUP(B431,'Priradenie pracov. balíkov'!B:E,3,FALSE))</f>
        <v/>
      </c>
      <c r="D431" s="29" t="str">
        <f>IF(B431="","",CONCATENATE(VLOOKUP(B431,Ciselniky!$A$38:$B$71,2,FALSE),"P",'Osobné výdavky (OV)'!A431))</f>
        <v/>
      </c>
      <c r="E431" s="41"/>
      <c r="F431" s="25" t="str">
        <f t="shared" si="33"/>
        <v/>
      </c>
      <c r="G431" s="99"/>
      <c r="H431" s="97"/>
      <c r="I431" s="25" t="str">
        <f t="shared" si="34"/>
        <v/>
      </c>
      <c r="J431" s="25" t="str">
        <f>IF(B431="","",I431*VLOOKUP(B431,'Priradenie pracov. balíkov'!B:F,5,FALSE))</f>
        <v/>
      </c>
      <c r="K431" s="25" t="str">
        <f>IF(B431="","",I431*VLOOKUP(B431,'Priradenie pracov. balíkov'!B:G,6,FALSE))</f>
        <v/>
      </c>
      <c r="L431" s="25" t="str">
        <f>IF(B431="","",K431*VLOOKUP(B431,'Priradenie pracov. balíkov'!B:F,5,FALSE))</f>
        <v/>
      </c>
      <c r="M431" s="1"/>
      <c r="N431" s="2" t="str">
        <f t="shared" si="30"/>
        <v/>
      </c>
      <c r="O431" s="1" t="str">
        <f t="shared" si="31"/>
        <v/>
      </c>
    </row>
    <row r="432" spans="1:15" x14ac:dyDescent="0.2">
      <c r="A432" s="26" t="str">
        <f t="shared" si="32"/>
        <v/>
      </c>
      <c r="B432" s="40"/>
      <c r="C432" s="28" t="str">
        <f>IF(B432="","",VLOOKUP(B432,'Priradenie pracov. balíkov'!B:E,3,FALSE))</f>
        <v/>
      </c>
      <c r="D432" s="29" t="str">
        <f>IF(B432="","",CONCATENATE(VLOOKUP(B432,Ciselniky!$A$38:$B$71,2,FALSE),"P",'Osobné výdavky (OV)'!A432))</f>
        <v/>
      </c>
      <c r="E432" s="41"/>
      <c r="F432" s="25" t="str">
        <f t="shared" si="33"/>
        <v/>
      </c>
      <c r="G432" s="99"/>
      <c r="H432" s="97"/>
      <c r="I432" s="25" t="str">
        <f t="shared" si="34"/>
        <v/>
      </c>
      <c r="J432" s="25" t="str">
        <f>IF(B432="","",I432*VLOOKUP(B432,'Priradenie pracov. balíkov'!B:F,5,FALSE))</f>
        <v/>
      </c>
      <c r="K432" s="25" t="str">
        <f>IF(B432="","",I432*VLOOKUP(B432,'Priradenie pracov. balíkov'!B:G,6,FALSE))</f>
        <v/>
      </c>
      <c r="L432" s="25" t="str">
        <f>IF(B432="","",K432*VLOOKUP(B432,'Priradenie pracov. balíkov'!B:F,5,FALSE))</f>
        <v/>
      </c>
      <c r="M432" s="1"/>
      <c r="N432" s="2" t="str">
        <f t="shared" si="30"/>
        <v/>
      </c>
      <c r="O432" s="1" t="str">
        <f t="shared" si="31"/>
        <v/>
      </c>
    </row>
    <row r="433" spans="1:15" x14ac:dyDescent="0.2">
      <c r="A433" s="26" t="str">
        <f t="shared" si="32"/>
        <v/>
      </c>
      <c r="B433" s="40"/>
      <c r="C433" s="28" t="str">
        <f>IF(B433="","",VLOOKUP(B433,'Priradenie pracov. balíkov'!B:E,3,FALSE))</f>
        <v/>
      </c>
      <c r="D433" s="29" t="str">
        <f>IF(B433="","",CONCATENATE(VLOOKUP(B433,Ciselniky!$A$38:$B$71,2,FALSE),"P",'Osobné výdavky (OV)'!A433))</f>
        <v/>
      </c>
      <c r="E433" s="41"/>
      <c r="F433" s="25" t="str">
        <f t="shared" si="33"/>
        <v/>
      </c>
      <c r="G433" s="99"/>
      <c r="H433" s="97"/>
      <c r="I433" s="25" t="str">
        <f t="shared" si="34"/>
        <v/>
      </c>
      <c r="J433" s="25" t="str">
        <f>IF(B433="","",I433*VLOOKUP(B433,'Priradenie pracov. balíkov'!B:F,5,FALSE))</f>
        <v/>
      </c>
      <c r="K433" s="25" t="str">
        <f>IF(B433="","",I433*VLOOKUP(B433,'Priradenie pracov. balíkov'!B:G,6,FALSE))</f>
        <v/>
      </c>
      <c r="L433" s="25" t="str">
        <f>IF(B433="","",K433*VLOOKUP(B433,'Priradenie pracov. balíkov'!B:F,5,FALSE))</f>
        <v/>
      </c>
      <c r="M433" s="1"/>
      <c r="N433" s="2" t="str">
        <f t="shared" si="30"/>
        <v/>
      </c>
      <c r="O433" s="1" t="str">
        <f t="shared" si="31"/>
        <v/>
      </c>
    </row>
    <row r="434" spans="1:15" x14ac:dyDescent="0.2">
      <c r="A434" s="26" t="str">
        <f t="shared" si="32"/>
        <v/>
      </c>
      <c r="B434" s="40"/>
      <c r="C434" s="28" t="str">
        <f>IF(B434="","",VLOOKUP(B434,'Priradenie pracov. balíkov'!B:E,3,FALSE))</f>
        <v/>
      </c>
      <c r="D434" s="29" t="str">
        <f>IF(B434="","",CONCATENATE(VLOOKUP(B434,Ciselniky!$A$38:$B$71,2,FALSE),"P",'Osobné výdavky (OV)'!A434))</f>
        <v/>
      </c>
      <c r="E434" s="41"/>
      <c r="F434" s="25" t="str">
        <f t="shared" si="33"/>
        <v/>
      </c>
      <c r="G434" s="99"/>
      <c r="H434" s="97"/>
      <c r="I434" s="25" t="str">
        <f t="shared" si="34"/>
        <v/>
      </c>
      <c r="J434" s="25" t="str">
        <f>IF(B434="","",I434*VLOOKUP(B434,'Priradenie pracov. balíkov'!B:F,5,FALSE))</f>
        <v/>
      </c>
      <c r="K434" s="25" t="str">
        <f>IF(B434="","",I434*VLOOKUP(B434,'Priradenie pracov. balíkov'!B:G,6,FALSE))</f>
        <v/>
      </c>
      <c r="L434" s="25" t="str">
        <f>IF(B434="","",K434*VLOOKUP(B434,'Priradenie pracov. balíkov'!B:F,5,FALSE))</f>
        <v/>
      </c>
      <c r="M434" s="1"/>
      <c r="N434" s="2" t="str">
        <f t="shared" si="30"/>
        <v/>
      </c>
      <c r="O434" s="1" t="str">
        <f t="shared" si="31"/>
        <v/>
      </c>
    </row>
    <row r="435" spans="1:15" x14ac:dyDescent="0.2">
      <c r="A435" s="26" t="str">
        <f t="shared" si="32"/>
        <v/>
      </c>
      <c r="B435" s="40"/>
      <c r="C435" s="28" t="str">
        <f>IF(B435="","",VLOOKUP(B435,'Priradenie pracov. balíkov'!B:E,3,FALSE))</f>
        <v/>
      </c>
      <c r="D435" s="29" t="str">
        <f>IF(B435="","",CONCATENATE(VLOOKUP(B435,Ciselniky!$A$38:$B$71,2,FALSE),"P",'Osobné výdavky (OV)'!A435))</f>
        <v/>
      </c>
      <c r="E435" s="41"/>
      <c r="F435" s="25" t="str">
        <f t="shared" si="33"/>
        <v/>
      </c>
      <c r="G435" s="99"/>
      <c r="H435" s="97"/>
      <c r="I435" s="25" t="str">
        <f t="shared" si="34"/>
        <v/>
      </c>
      <c r="J435" s="25" t="str">
        <f>IF(B435="","",I435*VLOOKUP(B435,'Priradenie pracov. balíkov'!B:F,5,FALSE))</f>
        <v/>
      </c>
      <c r="K435" s="25" t="str">
        <f>IF(B435="","",I435*VLOOKUP(B435,'Priradenie pracov. balíkov'!B:G,6,FALSE))</f>
        <v/>
      </c>
      <c r="L435" s="25" t="str">
        <f>IF(B435="","",K435*VLOOKUP(B435,'Priradenie pracov. balíkov'!B:F,5,FALSE))</f>
        <v/>
      </c>
      <c r="M435" s="1"/>
      <c r="N435" s="2" t="str">
        <f t="shared" si="30"/>
        <v/>
      </c>
      <c r="O435" s="1" t="str">
        <f t="shared" si="31"/>
        <v/>
      </c>
    </row>
    <row r="436" spans="1:15" x14ac:dyDescent="0.2">
      <c r="A436" s="26" t="str">
        <f t="shared" si="32"/>
        <v/>
      </c>
      <c r="B436" s="40"/>
      <c r="C436" s="28" t="str">
        <f>IF(B436="","",VLOOKUP(B436,'Priradenie pracov. balíkov'!B:E,3,FALSE))</f>
        <v/>
      </c>
      <c r="D436" s="29" t="str">
        <f>IF(B436="","",CONCATENATE(VLOOKUP(B436,Ciselniky!$A$38:$B$71,2,FALSE),"P",'Osobné výdavky (OV)'!A436))</f>
        <v/>
      </c>
      <c r="E436" s="41"/>
      <c r="F436" s="25" t="str">
        <f t="shared" si="33"/>
        <v/>
      </c>
      <c r="G436" s="99"/>
      <c r="H436" s="97"/>
      <c r="I436" s="25" t="str">
        <f t="shared" si="34"/>
        <v/>
      </c>
      <c r="J436" s="25" t="str">
        <f>IF(B436="","",I436*VLOOKUP(B436,'Priradenie pracov. balíkov'!B:F,5,FALSE))</f>
        <v/>
      </c>
      <c r="K436" s="25" t="str">
        <f>IF(B436="","",I436*VLOOKUP(B436,'Priradenie pracov. balíkov'!B:G,6,FALSE))</f>
        <v/>
      </c>
      <c r="L436" s="25" t="str">
        <f>IF(B436="","",K436*VLOOKUP(B436,'Priradenie pracov. balíkov'!B:F,5,FALSE))</f>
        <v/>
      </c>
      <c r="M436" s="1"/>
      <c r="N436" s="2" t="str">
        <f t="shared" si="30"/>
        <v/>
      </c>
      <c r="O436" s="1" t="str">
        <f t="shared" si="31"/>
        <v/>
      </c>
    </row>
    <row r="437" spans="1:15" x14ac:dyDescent="0.2">
      <c r="A437" s="26" t="str">
        <f t="shared" si="32"/>
        <v/>
      </c>
      <c r="B437" s="40"/>
      <c r="C437" s="28" t="str">
        <f>IF(B437="","",VLOOKUP(B437,'Priradenie pracov. balíkov'!B:E,3,FALSE))</f>
        <v/>
      </c>
      <c r="D437" s="29" t="str">
        <f>IF(B437="","",CONCATENATE(VLOOKUP(B437,Ciselniky!$A$38:$B$71,2,FALSE),"P",'Osobné výdavky (OV)'!A437))</f>
        <v/>
      </c>
      <c r="E437" s="41"/>
      <c r="F437" s="25" t="str">
        <f t="shared" si="33"/>
        <v/>
      </c>
      <c r="G437" s="99"/>
      <c r="H437" s="97"/>
      <c r="I437" s="25" t="str">
        <f t="shared" si="34"/>
        <v/>
      </c>
      <c r="J437" s="25" t="str">
        <f>IF(B437="","",I437*VLOOKUP(B437,'Priradenie pracov. balíkov'!B:F,5,FALSE))</f>
        <v/>
      </c>
      <c r="K437" s="25" t="str">
        <f>IF(B437="","",I437*VLOOKUP(B437,'Priradenie pracov. balíkov'!B:G,6,FALSE))</f>
        <v/>
      </c>
      <c r="L437" s="25" t="str">
        <f>IF(B437="","",K437*VLOOKUP(B437,'Priradenie pracov. balíkov'!B:F,5,FALSE))</f>
        <v/>
      </c>
      <c r="M437" s="1"/>
      <c r="N437" s="2" t="str">
        <f t="shared" si="30"/>
        <v/>
      </c>
      <c r="O437" s="1" t="str">
        <f t="shared" si="31"/>
        <v/>
      </c>
    </row>
    <row r="438" spans="1:15" x14ac:dyDescent="0.2">
      <c r="A438" s="26" t="str">
        <f t="shared" si="32"/>
        <v/>
      </c>
      <c r="B438" s="40"/>
      <c r="C438" s="28" t="str">
        <f>IF(B438="","",VLOOKUP(B438,'Priradenie pracov. balíkov'!B:E,3,FALSE))</f>
        <v/>
      </c>
      <c r="D438" s="29" t="str">
        <f>IF(B438="","",CONCATENATE(VLOOKUP(B438,Ciselniky!$A$38:$B$71,2,FALSE),"P",'Osobné výdavky (OV)'!A438))</f>
        <v/>
      </c>
      <c r="E438" s="41"/>
      <c r="F438" s="25" t="str">
        <f t="shared" si="33"/>
        <v/>
      </c>
      <c r="G438" s="99"/>
      <c r="H438" s="97"/>
      <c r="I438" s="25" t="str">
        <f t="shared" si="34"/>
        <v/>
      </c>
      <c r="J438" s="25" t="str">
        <f>IF(B438="","",I438*VLOOKUP(B438,'Priradenie pracov. balíkov'!B:F,5,FALSE))</f>
        <v/>
      </c>
      <c r="K438" s="25" t="str">
        <f>IF(B438="","",I438*VLOOKUP(B438,'Priradenie pracov. balíkov'!B:G,6,FALSE))</f>
        <v/>
      </c>
      <c r="L438" s="25" t="str">
        <f>IF(B438="","",K438*VLOOKUP(B438,'Priradenie pracov. balíkov'!B:F,5,FALSE))</f>
        <v/>
      </c>
      <c r="M438" s="1"/>
      <c r="N438" s="2" t="str">
        <f t="shared" si="30"/>
        <v/>
      </c>
      <c r="O438" s="1" t="str">
        <f t="shared" si="31"/>
        <v/>
      </c>
    </row>
    <row r="439" spans="1:15" x14ac:dyDescent="0.2">
      <c r="A439" s="26" t="str">
        <f t="shared" si="32"/>
        <v/>
      </c>
      <c r="B439" s="40"/>
      <c r="C439" s="28" t="str">
        <f>IF(B439="","",VLOOKUP(B439,'Priradenie pracov. balíkov'!B:E,3,FALSE))</f>
        <v/>
      </c>
      <c r="D439" s="29" t="str">
        <f>IF(B439="","",CONCATENATE(VLOOKUP(B439,Ciselniky!$A$38:$B$71,2,FALSE),"P",'Osobné výdavky (OV)'!A439))</f>
        <v/>
      </c>
      <c r="E439" s="41"/>
      <c r="F439" s="25" t="str">
        <f t="shared" si="33"/>
        <v/>
      </c>
      <c r="G439" s="99"/>
      <c r="H439" s="97"/>
      <c r="I439" s="25" t="str">
        <f t="shared" si="34"/>
        <v/>
      </c>
      <c r="J439" s="25" t="str">
        <f>IF(B439="","",I439*VLOOKUP(B439,'Priradenie pracov. balíkov'!B:F,5,FALSE))</f>
        <v/>
      </c>
      <c r="K439" s="25" t="str">
        <f>IF(B439="","",I439*VLOOKUP(B439,'Priradenie pracov. balíkov'!B:G,6,FALSE))</f>
        <v/>
      </c>
      <c r="L439" s="25" t="str">
        <f>IF(B439="","",K439*VLOOKUP(B439,'Priradenie pracov. balíkov'!B:F,5,FALSE))</f>
        <v/>
      </c>
      <c r="M439" s="1"/>
      <c r="N439" s="2" t="str">
        <f t="shared" si="30"/>
        <v/>
      </c>
      <c r="O439" s="1" t="str">
        <f t="shared" si="31"/>
        <v/>
      </c>
    </row>
    <row r="440" spans="1:15" x14ac:dyDescent="0.2">
      <c r="A440" s="26" t="str">
        <f t="shared" si="32"/>
        <v/>
      </c>
      <c r="B440" s="40"/>
      <c r="C440" s="28" t="str">
        <f>IF(B440="","",VLOOKUP(B440,'Priradenie pracov. balíkov'!B:E,3,FALSE))</f>
        <v/>
      </c>
      <c r="D440" s="29" t="str">
        <f>IF(B440="","",CONCATENATE(VLOOKUP(B440,Ciselniky!$A$38:$B$71,2,FALSE),"P",'Osobné výdavky (OV)'!A440))</f>
        <v/>
      </c>
      <c r="E440" s="41"/>
      <c r="F440" s="25" t="str">
        <f t="shared" si="33"/>
        <v/>
      </c>
      <c r="G440" s="99"/>
      <c r="H440" s="97"/>
      <c r="I440" s="25" t="str">
        <f t="shared" si="34"/>
        <v/>
      </c>
      <c r="J440" s="25" t="str">
        <f>IF(B440="","",I440*VLOOKUP(B440,'Priradenie pracov. balíkov'!B:F,5,FALSE))</f>
        <v/>
      </c>
      <c r="K440" s="25" t="str">
        <f>IF(B440="","",I440*VLOOKUP(B440,'Priradenie pracov. balíkov'!B:G,6,FALSE))</f>
        <v/>
      </c>
      <c r="L440" s="25" t="str">
        <f>IF(B440="","",K440*VLOOKUP(B440,'Priradenie pracov. balíkov'!B:F,5,FALSE))</f>
        <v/>
      </c>
      <c r="M440" s="1"/>
      <c r="N440" s="2" t="str">
        <f t="shared" si="30"/>
        <v/>
      </c>
      <c r="O440" s="1" t="str">
        <f t="shared" si="31"/>
        <v/>
      </c>
    </row>
    <row r="441" spans="1:15" x14ac:dyDescent="0.2">
      <c r="A441" s="26" t="str">
        <f t="shared" si="32"/>
        <v/>
      </c>
      <c r="B441" s="40"/>
      <c r="C441" s="28" t="str">
        <f>IF(B441="","",VLOOKUP(B441,'Priradenie pracov. balíkov'!B:E,3,FALSE))</f>
        <v/>
      </c>
      <c r="D441" s="29" t="str">
        <f>IF(B441="","",CONCATENATE(VLOOKUP(B441,Ciselniky!$A$38:$B$71,2,FALSE),"P",'Osobné výdavky (OV)'!A441))</f>
        <v/>
      </c>
      <c r="E441" s="41"/>
      <c r="F441" s="25" t="str">
        <f t="shared" si="33"/>
        <v/>
      </c>
      <c r="G441" s="99"/>
      <c r="H441" s="97"/>
      <c r="I441" s="25" t="str">
        <f t="shared" si="34"/>
        <v/>
      </c>
      <c r="J441" s="25" t="str">
        <f>IF(B441="","",I441*VLOOKUP(B441,'Priradenie pracov. balíkov'!B:F,5,FALSE))</f>
        <v/>
      </c>
      <c r="K441" s="25" t="str">
        <f>IF(B441="","",I441*VLOOKUP(B441,'Priradenie pracov. balíkov'!B:G,6,FALSE))</f>
        <v/>
      </c>
      <c r="L441" s="25" t="str">
        <f>IF(B441="","",K441*VLOOKUP(B441,'Priradenie pracov. balíkov'!B:F,5,FALSE))</f>
        <v/>
      </c>
      <c r="M441" s="1"/>
      <c r="N441" s="2" t="str">
        <f t="shared" si="30"/>
        <v/>
      </c>
      <c r="O441" s="1" t="str">
        <f t="shared" si="31"/>
        <v/>
      </c>
    </row>
    <row r="442" spans="1:15" x14ac:dyDescent="0.2">
      <c r="A442" s="26" t="str">
        <f t="shared" si="32"/>
        <v/>
      </c>
      <c r="B442" s="40"/>
      <c r="C442" s="28" t="str">
        <f>IF(B442="","",VLOOKUP(B442,'Priradenie pracov. balíkov'!B:E,3,FALSE))</f>
        <v/>
      </c>
      <c r="D442" s="29" t="str">
        <f>IF(B442="","",CONCATENATE(VLOOKUP(B442,Ciselniky!$A$38:$B$71,2,FALSE),"P",'Osobné výdavky (OV)'!A442))</f>
        <v/>
      </c>
      <c r="E442" s="41"/>
      <c r="F442" s="25" t="str">
        <f t="shared" si="33"/>
        <v/>
      </c>
      <c r="G442" s="99"/>
      <c r="H442" s="97"/>
      <c r="I442" s="25" t="str">
        <f t="shared" si="34"/>
        <v/>
      </c>
      <c r="J442" s="25" t="str">
        <f>IF(B442="","",I442*VLOOKUP(B442,'Priradenie pracov. balíkov'!B:F,5,FALSE))</f>
        <v/>
      </c>
      <c r="K442" s="25" t="str">
        <f>IF(B442="","",I442*VLOOKUP(B442,'Priradenie pracov. balíkov'!B:G,6,FALSE))</f>
        <v/>
      </c>
      <c r="L442" s="25" t="str">
        <f>IF(B442="","",K442*VLOOKUP(B442,'Priradenie pracov. balíkov'!B:F,5,FALSE))</f>
        <v/>
      </c>
      <c r="M442" s="1"/>
      <c r="N442" s="2" t="str">
        <f t="shared" si="30"/>
        <v/>
      </c>
      <c r="O442" s="1" t="str">
        <f t="shared" si="31"/>
        <v/>
      </c>
    </row>
    <row r="443" spans="1:15" x14ac:dyDescent="0.2">
      <c r="A443" s="26" t="str">
        <f t="shared" si="32"/>
        <v/>
      </c>
      <c r="B443" s="40"/>
      <c r="C443" s="28" t="str">
        <f>IF(B443="","",VLOOKUP(B443,'Priradenie pracov. balíkov'!B:E,3,FALSE))</f>
        <v/>
      </c>
      <c r="D443" s="29" t="str">
        <f>IF(B443="","",CONCATENATE(VLOOKUP(B443,Ciselniky!$A$38:$B$71,2,FALSE),"P",'Osobné výdavky (OV)'!A443))</f>
        <v/>
      </c>
      <c r="E443" s="41"/>
      <c r="F443" s="25" t="str">
        <f t="shared" si="33"/>
        <v/>
      </c>
      <c r="G443" s="99"/>
      <c r="H443" s="97"/>
      <c r="I443" s="25" t="str">
        <f t="shared" si="34"/>
        <v/>
      </c>
      <c r="J443" s="25" t="str">
        <f>IF(B443="","",I443*VLOOKUP(B443,'Priradenie pracov. balíkov'!B:F,5,FALSE))</f>
        <v/>
      </c>
      <c r="K443" s="25" t="str">
        <f>IF(B443="","",I443*VLOOKUP(B443,'Priradenie pracov. balíkov'!B:G,6,FALSE))</f>
        <v/>
      </c>
      <c r="L443" s="25" t="str">
        <f>IF(B443="","",K443*VLOOKUP(B443,'Priradenie pracov. balíkov'!B:F,5,FALSE))</f>
        <v/>
      </c>
      <c r="M443" s="1"/>
      <c r="N443" s="2" t="str">
        <f t="shared" si="30"/>
        <v/>
      </c>
      <c r="O443" s="1" t="str">
        <f t="shared" si="31"/>
        <v/>
      </c>
    </row>
    <row r="444" spans="1:15" x14ac:dyDescent="0.2">
      <c r="A444" s="26" t="str">
        <f t="shared" si="32"/>
        <v/>
      </c>
      <c r="B444" s="40"/>
      <c r="C444" s="28" t="str">
        <f>IF(B444="","",VLOOKUP(B444,'Priradenie pracov. balíkov'!B:E,3,FALSE))</f>
        <v/>
      </c>
      <c r="D444" s="29" t="str">
        <f>IF(B444="","",CONCATENATE(VLOOKUP(B444,Ciselniky!$A$38:$B$71,2,FALSE),"P",'Osobné výdavky (OV)'!A444))</f>
        <v/>
      </c>
      <c r="E444" s="41"/>
      <c r="F444" s="25" t="str">
        <f t="shared" si="33"/>
        <v/>
      </c>
      <c r="G444" s="99"/>
      <c r="H444" s="97"/>
      <c r="I444" s="25" t="str">
        <f t="shared" si="34"/>
        <v/>
      </c>
      <c r="J444" s="25" t="str">
        <f>IF(B444="","",I444*VLOOKUP(B444,'Priradenie pracov. balíkov'!B:F,5,FALSE))</f>
        <v/>
      </c>
      <c r="K444" s="25" t="str">
        <f>IF(B444="","",I444*VLOOKUP(B444,'Priradenie pracov. balíkov'!B:G,6,FALSE))</f>
        <v/>
      </c>
      <c r="L444" s="25" t="str">
        <f>IF(B444="","",K444*VLOOKUP(B444,'Priradenie pracov. balíkov'!B:F,5,FALSE))</f>
        <v/>
      </c>
      <c r="M444" s="1"/>
      <c r="N444" s="2" t="str">
        <f t="shared" si="30"/>
        <v/>
      </c>
      <c r="O444" s="1" t="str">
        <f t="shared" si="31"/>
        <v/>
      </c>
    </row>
    <row r="445" spans="1:15" x14ac:dyDescent="0.2">
      <c r="A445" s="26" t="str">
        <f t="shared" si="32"/>
        <v/>
      </c>
      <c r="B445" s="40"/>
      <c r="C445" s="28" t="str">
        <f>IF(B445="","",VLOOKUP(B445,'Priradenie pracov. balíkov'!B:E,3,FALSE))</f>
        <v/>
      </c>
      <c r="D445" s="29" t="str">
        <f>IF(B445="","",CONCATENATE(VLOOKUP(B445,Ciselniky!$A$38:$B$71,2,FALSE),"P",'Osobné výdavky (OV)'!A445))</f>
        <v/>
      </c>
      <c r="E445" s="41"/>
      <c r="F445" s="25" t="str">
        <f t="shared" si="33"/>
        <v/>
      </c>
      <c r="G445" s="99"/>
      <c r="H445" s="97"/>
      <c r="I445" s="25" t="str">
        <f t="shared" si="34"/>
        <v/>
      </c>
      <c r="J445" s="25" t="str">
        <f>IF(B445="","",I445*VLOOKUP(B445,'Priradenie pracov. balíkov'!B:F,5,FALSE))</f>
        <v/>
      </c>
      <c r="K445" s="25" t="str">
        <f>IF(B445="","",I445*VLOOKUP(B445,'Priradenie pracov. balíkov'!B:G,6,FALSE))</f>
        <v/>
      </c>
      <c r="L445" s="25" t="str">
        <f>IF(B445="","",K445*VLOOKUP(B445,'Priradenie pracov. balíkov'!B:F,5,FALSE))</f>
        <v/>
      </c>
      <c r="M445" s="1"/>
      <c r="N445" s="2" t="str">
        <f t="shared" si="30"/>
        <v/>
      </c>
      <c r="O445" s="1" t="str">
        <f t="shared" si="31"/>
        <v/>
      </c>
    </row>
    <row r="446" spans="1:15" x14ac:dyDescent="0.2">
      <c r="A446" s="26" t="str">
        <f t="shared" si="32"/>
        <v/>
      </c>
      <c r="B446" s="40"/>
      <c r="C446" s="28" t="str">
        <f>IF(B446="","",VLOOKUP(B446,'Priradenie pracov. balíkov'!B:E,3,FALSE))</f>
        <v/>
      </c>
      <c r="D446" s="29" t="str">
        <f>IF(B446="","",CONCATENATE(VLOOKUP(B446,Ciselniky!$A$38:$B$71,2,FALSE),"P",'Osobné výdavky (OV)'!A446))</f>
        <v/>
      </c>
      <c r="E446" s="41"/>
      <c r="F446" s="25" t="str">
        <f t="shared" si="33"/>
        <v/>
      </c>
      <c r="G446" s="99"/>
      <c r="H446" s="97"/>
      <c r="I446" s="25" t="str">
        <f t="shared" si="34"/>
        <v/>
      </c>
      <c r="J446" s="25" t="str">
        <f>IF(B446="","",I446*VLOOKUP(B446,'Priradenie pracov. balíkov'!B:F,5,FALSE))</f>
        <v/>
      </c>
      <c r="K446" s="25" t="str">
        <f>IF(B446="","",I446*VLOOKUP(B446,'Priradenie pracov. balíkov'!B:G,6,FALSE))</f>
        <v/>
      </c>
      <c r="L446" s="25" t="str">
        <f>IF(B446="","",K446*VLOOKUP(B446,'Priradenie pracov. balíkov'!B:F,5,FALSE))</f>
        <v/>
      </c>
      <c r="M446" s="1"/>
      <c r="N446" s="2" t="str">
        <f t="shared" si="30"/>
        <v/>
      </c>
      <c r="O446" s="1" t="str">
        <f t="shared" si="31"/>
        <v/>
      </c>
    </row>
    <row r="447" spans="1:15" x14ac:dyDescent="0.2">
      <c r="A447" s="26" t="str">
        <f t="shared" si="32"/>
        <v/>
      </c>
      <c r="B447" s="40"/>
      <c r="C447" s="28" t="str">
        <f>IF(B447="","",VLOOKUP(B447,'Priradenie pracov. balíkov'!B:E,3,FALSE))</f>
        <v/>
      </c>
      <c r="D447" s="29" t="str">
        <f>IF(B447="","",CONCATENATE(VLOOKUP(B447,Ciselniky!$A$38:$B$71,2,FALSE),"P",'Osobné výdavky (OV)'!A447))</f>
        <v/>
      </c>
      <c r="E447" s="41"/>
      <c r="F447" s="25" t="str">
        <f t="shared" si="33"/>
        <v/>
      </c>
      <c r="G447" s="99"/>
      <c r="H447" s="97"/>
      <c r="I447" s="25" t="str">
        <f t="shared" si="34"/>
        <v/>
      </c>
      <c r="J447" s="25" t="str">
        <f>IF(B447="","",I447*VLOOKUP(B447,'Priradenie pracov. balíkov'!B:F,5,FALSE))</f>
        <v/>
      </c>
      <c r="K447" s="25" t="str">
        <f>IF(B447="","",I447*VLOOKUP(B447,'Priradenie pracov. balíkov'!B:G,6,FALSE))</f>
        <v/>
      </c>
      <c r="L447" s="25" t="str">
        <f>IF(B447="","",K447*VLOOKUP(B447,'Priradenie pracov. balíkov'!B:F,5,FALSE))</f>
        <v/>
      </c>
      <c r="M447" s="1"/>
      <c r="N447" s="2" t="str">
        <f t="shared" si="30"/>
        <v/>
      </c>
      <c r="O447" s="1" t="str">
        <f t="shared" si="31"/>
        <v/>
      </c>
    </row>
    <row r="448" spans="1:15" x14ac:dyDescent="0.2">
      <c r="A448" s="26" t="str">
        <f t="shared" si="32"/>
        <v/>
      </c>
      <c r="B448" s="40"/>
      <c r="C448" s="28" t="str">
        <f>IF(B448="","",VLOOKUP(B448,'Priradenie pracov. balíkov'!B:E,3,FALSE))</f>
        <v/>
      </c>
      <c r="D448" s="29" t="str">
        <f>IF(B448="","",CONCATENATE(VLOOKUP(B448,Ciselniky!$A$38:$B$71,2,FALSE),"P",'Osobné výdavky (OV)'!A448))</f>
        <v/>
      </c>
      <c r="E448" s="41"/>
      <c r="F448" s="25" t="str">
        <f t="shared" si="33"/>
        <v/>
      </c>
      <c r="G448" s="99"/>
      <c r="H448" s="97"/>
      <c r="I448" s="25" t="str">
        <f t="shared" si="34"/>
        <v/>
      </c>
      <c r="J448" s="25" t="str">
        <f>IF(B448="","",I448*VLOOKUP(B448,'Priradenie pracov. balíkov'!B:F,5,FALSE))</f>
        <v/>
      </c>
      <c r="K448" s="25" t="str">
        <f>IF(B448="","",I448*VLOOKUP(B448,'Priradenie pracov. balíkov'!B:G,6,FALSE))</f>
        <v/>
      </c>
      <c r="L448" s="25" t="str">
        <f>IF(B448="","",K448*VLOOKUP(B448,'Priradenie pracov. balíkov'!B:F,5,FALSE))</f>
        <v/>
      </c>
      <c r="M448" s="1"/>
      <c r="N448" s="2" t="str">
        <f t="shared" si="30"/>
        <v/>
      </c>
      <c r="O448" s="1" t="str">
        <f t="shared" si="31"/>
        <v/>
      </c>
    </row>
    <row r="449" spans="1:15" x14ac:dyDescent="0.2">
      <c r="A449" s="26" t="str">
        <f t="shared" si="32"/>
        <v/>
      </c>
      <c r="B449" s="40"/>
      <c r="C449" s="28" t="str">
        <f>IF(B449="","",VLOOKUP(B449,'Priradenie pracov. balíkov'!B:E,3,FALSE))</f>
        <v/>
      </c>
      <c r="D449" s="29" t="str">
        <f>IF(B449="","",CONCATENATE(VLOOKUP(B449,Ciselniky!$A$38:$B$71,2,FALSE),"P",'Osobné výdavky (OV)'!A449))</f>
        <v/>
      </c>
      <c r="E449" s="41"/>
      <c r="F449" s="25" t="str">
        <f t="shared" si="33"/>
        <v/>
      </c>
      <c r="G449" s="99"/>
      <c r="H449" s="97"/>
      <c r="I449" s="25" t="str">
        <f t="shared" si="34"/>
        <v/>
      </c>
      <c r="J449" s="25" t="str">
        <f>IF(B449="","",I449*VLOOKUP(B449,'Priradenie pracov. balíkov'!B:F,5,FALSE))</f>
        <v/>
      </c>
      <c r="K449" s="25" t="str">
        <f>IF(B449="","",I449*VLOOKUP(B449,'Priradenie pracov. balíkov'!B:G,6,FALSE))</f>
        <v/>
      </c>
      <c r="L449" s="25" t="str">
        <f>IF(B449="","",K449*VLOOKUP(B449,'Priradenie pracov. balíkov'!B:F,5,FALSE))</f>
        <v/>
      </c>
      <c r="M449" s="1"/>
      <c r="N449" s="2" t="str">
        <f t="shared" si="30"/>
        <v/>
      </c>
      <c r="O449" s="1" t="str">
        <f t="shared" si="31"/>
        <v/>
      </c>
    </row>
    <row r="450" spans="1:15" x14ac:dyDescent="0.2">
      <c r="A450" s="26" t="str">
        <f t="shared" si="32"/>
        <v/>
      </c>
      <c r="B450" s="40"/>
      <c r="C450" s="28" t="str">
        <f>IF(B450="","",VLOOKUP(B450,'Priradenie pracov. balíkov'!B:E,3,FALSE))</f>
        <v/>
      </c>
      <c r="D450" s="29" t="str">
        <f>IF(B450="","",CONCATENATE(VLOOKUP(B450,Ciselniky!$A$38:$B$71,2,FALSE),"P",'Osobné výdavky (OV)'!A450))</f>
        <v/>
      </c>
      <c r="E450" s="41"/>
      <c r="F450" s="25" t="str">
        <f t="shared" si="33"/>
        <v/>
      </c>
      <c r="G450" s="99"/>
      <c r="H450" s="97"/>
      <c r="I450" s="25" t="str">
        <f t="shared" si="34"/>
        <v/>
      </c>
      <c r="J450" s="25" t="str">
        <f>IF(B450="","",I450*VLOOKUP(B450,'Priradenie pracov. balíkov'!B:F,5,FALSE))</f>
        <v/>
      </c>
      <c r="K450" s="25" t="str">
        <f>IF(B450="","",I450*VLOOKUP(B450,'Priradenie pracov. balíkov'!B:G,6,FALSE))</f>
        <v/>
      </c>
      <c r="L450" s="25" t="str">
        <f>IF(B450="","",K450*VLOOKUP(B450,'Priradenie pracov. balíkov'!B:F,5,FALSE))</f>
        <v/>
      </c>
      <c r="M450" s="1"/>
      <c r="N450" s="2" t="str">
        <f t="shared" si="30"/>
        <v/>
      </c>
      <c r="O450" s="1" t="str">
        <f t="shared" si="31"/>
        <v/>
      </c>
    </row>
    <row r="451" spans="1:15" x14ac:dyDescent="0.2">
      <c r="A451" s="26" t="str">
        <f t="shared" si="32"/>
        <v/>
      </c>
      <c r="B451" s="40"/>
      <c r="C451" s="28" t="str">
        <f>IF(B451="","",VLOOKUP(B451,'Priradenie pracov. balíkov'!B:E,3,FALSE))</f>
        <v/>
      </c>
      <c r="D451" s="29" t="str">
        <f>IF(B451="","",CONCATENATE(VLOOKUP(B451,Ciselniky!$A$38:$B$71,2,FALSE),"P",'Osobné výdavky (OV)'!A451))</f>
        <v/>
      </c>
      <c r="E451" s="41"/>
      <c r="F451" s="25" t="str">
        <f t="shared" si="33"/>
        <v/>
      </c>
      <c r="G451" s="99"/>
      <c r="H451" s="97"/>
      <c r="I451" s="25" t="str">
        <f t="shared" si="34"/>
        <v/>
      </c>
      <c r="J451" s="25" t="str">
        <f>IF(B451="","",I451*VLOOKUP(B451,'Priradenie pracov. balíkov'!B:F,5,FALSE))</f>
        <v/>
      </c>
      <c r="K451" s="25" t="str">
        <f>IF(B451="","",I451*VLOOKUP(B451,'Priradenie pracov. balíkov'!B:G,6,FALSE))</f>
        <v/>
      </c>
      <c r="L451" s="25" t="str">
        <f>IF(B451="","",K451*VLOOKUP(B451,'Priradenie pracov. balíkov'!B:F,5,FALSE))</f>
        <v/>
      </c>
      <c r="M451" s="1"/>
      <c r="N451" s="2" t="str">
        <f t="shared" si="30"/>
        <v/>
      </c>
      <c r="O451" s="1" t="str">
        <f t="shared" si="31"/>
        <v/>
      </c>
    </row>
    <row r="452" spans="1:15" x14ac:dyDescent="0.2">
      <c r="A452" s="26" t="str">
        <f t="shared" si="32"/>
        <v/>
      </c>
      <c r="B452" s="40"/>
      <c r="C452" s="28" t="str">
        <f>IF(B452="","",VLOOKUP(B452,'Priradenie pracov. balíkov'!B:E,3,FALSE))</f>
        <v/>
      </c>
      <c r="D452" s="29" t="str">
        <f>IF(B452="","",CONCATENATE(VLOOKUP(B452,Ciselniky!$A$38:$B$71,2,FALSE),"P",'Osobné výdavky (OV)'!A452))</f>
        <v/>
      </c>
      <c r="E452" s="41"/>
      <c r="F452" s="25" t="str">
        <f t="shared" si="33"/>
        <v/>
      </c>
      <c r="G452" s="99"/>
      <c r="H452" s="97"/>
      <c r="I452" s="25" t="str">
        <f t="shared" si="34"/>
        <v/>
      </c>
      <c r="J452" s="25" t="str">
        <f>IF(B452="","",I452*VLOOKUP(B452,'Priradenie pracov. balíkov'!B:F,5,FALSE))</f>
        <v/>
      </c>
      <c r="K452" s="25" t="str">
        <f>IF(B452="","",I452*VLOOKUP(B452,'Priradenie pracov. balíkov'!B:G,6,FALSE))</f>
        <v/>
      </c>
      <c r="L452" s="25" t="str">
        <f>IF(B452="","",K452*VLOOKUP(B452,'Priradenie pracov. balíkov'!B:F,5,FALSE))</f>
        <v/>
      </c>
      <c r="M452" s="1"/>
      <c r="N452" s="2" t="str">
        <f t="shared" ref="N452:N515" si="35">TRIM(LEFT(B452,4))</f>
        <v/>
      </c>
      <c r="O452" s="1" t="str">
        <f t="shared" ref="O452:O515" si="36">C452</f>
        <v/>
      </c>
    </row>
    <row r="453" spans="1:15" x14ac:dyDescent="0.2">
      <c r="A453" s="26" t="str">
        <f t="shared" ref="A453:A516" si="37">IF(B452&lt;&gt;"",ROW()-2,"")</f>
        <v/>
      </c>
      <c r="B453" s="40"/>
      <c r="C453" s="28" t="str">
        <f>IF(B453="","",VLOOKUP(B453,'Priradenie pracov. balíkov'!B:E,3,FALSE))</f>
        <v/>
      </c>
      <c r="D453" s="29" t="str">
        <f>IF(B453="","",CONCATENATE(VLOOKUP(B453,Ciselniky!$A$38:$B$71,2,FALSE),"P",'Osobné výdavky (OV)'!A453))</f>
        <v/>
      </c>
      <c r="E453" s="41"/>
      <c r="F453" s="25" t="str">
        <f t="shared" ref="F453:F516" si="38">IF(B453="","",3684)</f>
        <v/>
      </c>
      <c r="G453" s="99"/>
      <c r="H453" s="97"/>
      <c r="I453" s="25" t="str">
        <f t="shared" ref="I453:I516" si="39">IF(B453="","",F453*(G453*H453))</f>
        <v/>
      </c>
      <c r="J453" s="25" t="str">
        <f>IF(B453="","",I453*VLOOKUP(B453,'Priradenie pracov. balíkov'!B:F,5,FALSE))</f>
        <v/>
      </c>
      <c r="K453" s="25" t="str">
        <f>IF(B453="","",I453*VLOOKUP(B453,'Priradenie pracov. balíkov'!B:G,6,FALSE))</f>
        <v/>
      </c>
      <c r="L453" s="25" t="str">
        <f>IF(B453="","",K453*VLOOKUP(B453,'Priradenie pracov. balíkov'!B:F,5,FALSE))</f>
        <v/>
      </c>
      <c r="M453" s="1"/>
      <c r="N453" s="2" t="str">
        <f t="shared" si="35"/>
        <v/>
      </c>
      <c r="O453" s="1" t="str">
        <f t="shared" si="36"/>
        <v/>
      </c>
    </row>
    <row r="454" spans="1:15" x14ac:dyDescent="0.2">
      <c r="A454" s="26" t="str">
        <f t="shared" si="37"/>
        <v/>
      </c>
      <c r="B454" s="40"/>
      <c r="C454" s="28" t="str">
        <f>IF(B454="","",VLOOKUP(B454,'Priradenie pracov. balíkov'!B:E,3,FALSE))</f>
        <v/>
      </c>
      <c r="D454" s="29" t="str">
        <f>IF(B454="","",CONCATENATE(VLOOKUP(B454,Ciselniky!$A$38:$B$71,2,FALSE),"P",'Osobné výdavky (OV)'!A454))</f>
        <v/>
      </c>
      <c r="E454" s="41"/>
      <c r="F454" s="25" t="str">
        <f t="shared" si="38"/>
        <v/>
      </c>
      <c r="G454" s="99"/>
      <c r="H454" s="97"/>
      <c r="I454" s="25" t="str">
        <f t="shared" si="39"/>
        <v/>
      </c>
      <c r="J454" s="25" t="str">
        <f>IF(B454="","",I454*VLOOKUP(B454,'Priradenie pracov. balíkov'!B:F,5,FALSE))</f>
        <v/>
      </c>
      <c r="K454" s="25" t="str">
        <f>IF(B454="","",I454*VLOOKUP(B454,'Priradenie pracov. balíkov'!B:G,6,FALSE))</f>
        <v/>
      </c>
      <c r="L454" s="25" t="str">
        <f>IF(B454="","",K454*VLOOKUP(B454,'Priradenie pracov. balíkov'!B:F,5,FALSE))</f>
        <v/>
      </c>
      <c r="M454" s="1"/>
      <c r="N454" s="2" t="str">
        <f t="shared" si="35"/>
        <v/>
      </c>
      <c r="O454" s="1" t="str">
        <f t="shared" si="36"/>
        <v/>
      </c>
    </row>
    <row r="455" spans="1:15" x14ac:dyDescent="0.2">
      <c r="A455" s="26" t="str">
        <f t="shared" si="37"/>
        <v/>
      </c>
      <c r="B455" s="40"/>
      <c r="C455" s="28" t="str">
        <f>IF(B455="","",VLOOKUP(B455,'Priradenie pracov. balíkov'!B:E,3,FALSE))</f>
        <v/>
      </c>
      <c r="D455" s="29" t="str">
        <f>IF(B455="","",CONCATENATE(VLOOKUP(B455,Ciselniky!$A$38:$B$71,2,FALSE),"P",'Osobné výdavky (OV)'!A455))</f>
        <v/>
      </c>
      <c r="E455" s="41"/>
      <c r="F455" s="25" t="str">
        <f t="shared" si="38"/>
        <v/>
      </c>
      <c r="G455" s="99"/>
      <c r="H455" s="97"/>
      <c r="I455" s="25" t="str">
        <f t="shared" si="39"/>
        <v/>
      </c>
      <c r="J455" s="25" t="str">
        <f>IF(B455="","",I455*VLOOKUP(B455,'Priradenie pracov. balíkov'!B:F,5,FALSE))</f>
        <v/>
      </c>
      <c r="K455" s="25" t="str">
        <f>IF(B455="","",I455*VLOOKUP(B455,'Priradenie pracov. balíkov'!B:G,6,FALSE))</f>
        <v/>
      </c>
      <c r="L455" s="25" t="str">
        <f>IF(B455="","",K455*VLOOKUP(B455,'Priradenie pracov. balíkov'!B:F,5,FALSE))</f>
        <v/>
      </c>
      <c r="M455" s="1"/>
      <c r="N455" s="2" t="str">
        <f t="shared" si="35"/>
        <v/>
      </c>
      <c r="O455" s="1" t="str">
        <f t="shared" si="36"/>
        <v/>
      </c>
    </row>
    <row r="456" spans="1:15" x14ac:dyDescent="0.2">
      <c r="A456" s="26" t="str">
        <f t="shared" si="37"/>
        <v/>
      </c>
      <c r="B456" s="40"/>
      <c r="C456" s="28" t="str">
        <f>IF(B456="","",VLOOKUP(B456,'Priradenie pracov. balíkov'!B:E,3,FALSE))</f>
        <v/>
      </c>
      <c r="D456" s="29" t="str">
        <f>IF(B456="","",CONCATENATE(VLOOKUP(B456,Ciselniky!$A$38:$B$71,2,FALSE),"P",'Osobné výdavky (OV)'!A456))</f>
        <v/>
      </c>
      <c r="E456" s="41"/>
      <c r="F456" s="25" t="str">
        <f t="shared" si="38"/>
        <v/>
      </c>
      <c r="G456" s="99"/>
      <c r="H456" s="97"/>
      <c r="I456" s="25" t="str">
        <f t="shared" si="39"/>
        <v/>
      </c>
      <c r="J456" s="25" t="str">
        <f>IF(B456="","",I456*VLOOKUP(B456,'Priradenie pracov. balíkov'!B:F,5,FALSE))</f>
        <v/>
      </c>
      <c r="K456" s="25" t="str">
        <f>IF(B456="","",I456*VLOOKUP(B456,'Priradenie pracov. balíkov'!B:G,6,FALSE))</f>
        <v/>
      </c>
      <c r="L456" s="25" t="str">
        <f>IF(B456="","",K456*VLOOKUP(B456,'Priradenie pracov. balíkov'!B:F,5,FALSE))</f>
        <v/>
      </c>
      <c r="M456" s="1"/>
      <c r="N456" s="2" t="str">
        <f t="shared" si="35"/>
        <v/>
      </c>
      <c r="O456" s="1" t="str">
        <f t="shared" si="36"/>
        <v/>
      </c>
    </row>
    <row r="457" spans="1:15" x14ac:dyDescent="0.2">
      <c r="A457" s="26" t="str">
        <f t="shared" si="37"/>
        <v/>
      </c>
      <c r="B457" s="40"/>
      <c r="C457" s="28" t="str">
        <f>IF(B457="","",VLOOKUP(B457,'Priradenie pracov. balíkov'!B:E,3,FALSE))</f>
        <v/>
      </c>
      <c r="D457" s="29" t="str">
        <f>IF(B457="","",CONCATENATE(VLOOKUP(B457,Ciselniky!$A$38:$B$71,2,FALSE),"P",'Osobné výdavky (OV)'!A457))</f>
        <v/>
      </c>
      <c r="E457" s="41"/>
      <c r="F457" s="25" t="str">
        <f t="shared" si="38"/>
        <v/>
      </c>
      <c r="G457" s="99"/>
      <c r="H457" s="97"/>
      <c r="I457" s="25" t="str">
        <f t="shared" si="39"/>
        <v/>
      </c>
      <c r="J457" s="25" t="str">
        <f>IF(B457="","",I457*VLOOKUP(B457,'Priradenie pracov. balíkov'!B:F,5,FALSE))</f>
        <v/>
      </c>
      <c r="K457" s="25" t="str">
        <f>IF(B457="","",I457*VLOOKUP(B457,'Priradenie pracov. balíkov'!B:G,6,FALSE))</f>
        <v/>
      </c>
      <c r="L457" s="25" t="str">
        <f>IF(B457="","",K457*VLOOKUP(B457,'Priradenie pracov. balíkov'!B:F,5,FALSE))</f>
        <v/>
      </c>
      <c r="M457" s="1"/>
      <c r="N457" s="2" t="str">
        <f t="shared" si="35"/>
        <v/>
      </c>
      <c r="O457" s="1" t="str">
        <f t="shared" si="36"/>
        <v/>
      </c>
    </row>
    <row r="458" spans="1:15" x14ac:dyDescent="0.2">
      <c r="A458" s="26" t="str">
        <f t="shared" si="37"/>
        <v/>
      </c>
      <c r="B458" s="40"/>
      <c r="C458" s="28" t="str">
        <f>IF(B458="","",VLOOKUP(B458,'Priradenie pracov. balíkov'!B:E,3,FALSE))</f>
        <v/>
      </c>
      <c r="D458" s="29" t="str">
        <f>IF(B458="","",CONCATENATE(VLOOKUP(B458,Ciselniky!$A$38:$B$71,2,FALSE),"P",'Osobné výdavky (OV)'!A458))</f>
        <v/>
      </c>
      <c r="E458" s="41"/>
      <c r="F458" s="25" t="str">
        <f t="shared" si="38"/>
        <v/>
      </c>
      <c r="G458" s="99"/>
      <c r="H458" s="97"/>
      <c r="I458" s="25" t="str">
        <f t="shared" si="39"/>
        <v/>
      </c>
      <c r="J458" s="25" t="str">
        <f>IF(B458="","",I458*VLOOKUP(B458,'Priradenie pracov. balíkov'!B:F,5,FALSE))</f>
        <v/>
      </c>
      <c r="K458" s="25" t="str">
        <f>IF(B458="","",I458*VLOOKUP(B458,'Priradenie pracov. balíkov'!B:G,6,FALSE))</f>
        <v/>
      </c>
      <c r="L458" s="25" t="str">
        <f>IF(B458="","",K458*VLOOKUP(B458,'Priradenie pracov. balíkov'!B:F,5,FALSE))</f>
        <v/>
      </c>
      <c r="M458" s="1"/>
      <c r="N458" s="2" t="str">
        <f t="shared" si="35"/>
        <v/>
      </c>
      <c r="O458" s="1" t="str">
        <f t="shared" si="36"/>
        <v/>
      </c>
    </row>
    <row r="459" spans="1:15" x14ac:dyDescent="0.2">
      <c r="A459" s="26" t="str">
        <f t="shared" si="37"/>
        <v/>
      </c>
      <c r="B459" s="40"/>
      <c r="C459" s="28" t="str">
        <f>IF(B459="","",VLOOKUP(B459,'Priradenie pracov. balíkov'!B:E,3,FALSE))</f>
        <v/>
      </c>
      <c r="D459" s="29" t="str">
        <f>IF(B459="","",CONCATENATE(VLOOKUP(B459,Ciselniky!$A$38:$B$71,2,FALSE),"P",'Osobné výdavky (OV)'!A459))</f>
        <v/>
      </c>
      <c r="E459" s="41"/>
      <c r="F459" s="25" t="str">
        <f t="shared" si="38"/>
        <v/>
      </c>
      <c r="G459" s="99"/>
      <c r="H459" s="97"/>
      <c r="I459" s="25" t="str">
        <f t="shared" si="39"/>
        <v/>
      </c>
      <c r="J459" s="25" t="str">
        <f>IF(B459="","",I459*VLOOKUP(B459,'Priradenie pracov. balíkov'!B:F,5,FALSE))</f>
        <v/>
      </c>
      <c r="K459" s="25" t="str">
        <f>IF(B459="","",I459*VLOOKUP(B459,'Priradenie pracov. balíkov'!B:G,6,FALSE))</f>
        <v/>
      </c>
      <c r="L459" s="25" t="str">
        <f>IF(B459="","",K459*VLOOKUP(B459,'Priradenie pracov. balíkov'!B:F,5,FALSE))</f>
        <v/>
      </c>
      <c r="M459" s="1"/>
      <c r="N459" s="2" t="str">
        <f t="shared" si="35"/>
        <v/>
      </c>
      <c r="O459" s="1" t="str">
        <f t="shared" si="36"/>
        <v/>
      </c>
    </row>
    <row r="460" spans="1:15" x14ac:dyDescent="0.2">
      <c r="A460" s="26" t="str">
        <f t="shared" si="37"/>
        <v/>
      </c>
      <c r="B460" s="40"/>
      <c r="C460" s="28" t="str">
        <f>IF(B460="","",VLOOKUP(B460,'Priradenie pracov. balíkov'!B:E,3,FALSE))</f>
        <v/>
      </c>
      <c r="D460" s="29" t="str">
        <f>IF(B460="","",CONCATENATE(VLOOKUP(B460,Ciselniky!$A$38:$B$71,2,FALSE),"P",'Osobné výdavky (OV)'!A460))</f>
        <v/>
      </c>
      <c r="E460" s="41"/>
      <c r="F460" s="25" t="str">
        <f t="shared" si="38"/>
        <v/>
      </c>
      <c r="G460" s="99"/>
      <c r="H460" s="97"/>
      <c r="I460" s="25" t="str">
        <f t="shared" si="39"/>
        <v/>
      </c>
      <c r="J460" s="25" t="str">
        <f>IF(B460="","",I460*VLOOKUP(B460,'Priradenie pracov. balíkov'!B:F,5,FALSE))</f>
        <v/>
      </c>
      <c r="K460" s="25" t="str">
        <f>IF(B460="","",I460*VLOOKUP(B460,'Priradenie pracov. balíkov'!B:G,6,FALSE))</f>
        <v/>
      </c>
      <c r="L460" s="25" t="str">
        <f>IF(B460="","",K460*VLOOKUP(B460,'Priradenie pracov. balíkov'!B:F,5,FALSE))</f>
        <v/>
      </c>
      <c r="M460" s="1"/>
      <c r="N460" s="2" t="str">
        <f t="shared" si="35"/>
        <v/>
      </c>
      <c r="O460" s="1" t="str">
        <f t="shared" si="36"/>
        <v/>
      </c>
    </row>
    <row r="461" spans="1:15" x14ac:dyDescent="0.2">
      <c r="A461" s="26" t="str">
        <f t="shared" si="37"/>
        <v/>
      </c>
      <c r="B461" s="40"/>
      <c r="C461" s="28" t="str">
        <f>IF(B461="","",VLOOKUP(B461,'Priradenie pracov. balíkov'!B:E,3,FALSE))</f>
        <v/>
      </c>
      <c r="D461" s="29" t="str">
        <f>IF(B461="","",CONCATENATE(VLOOKUP(B461,Ciselniky!$A$38:$B$71,2,FALSE),"P",'Osobné výdavky (OV)'!A461))</f>
        <v/>
      </c>
      <c r="E461" s="41"/>
      <c r="F461" s="25" t="str">
        <f t="shared" si="38"/>
        <v/>
      </c>
      <c r="G461" s="99"/>
      <c r="H461" s="97"/>
      <c r="I461" s="25" t="str">
        <f t="shared" si="39"/>
        <v/>
      </c>
      <c r="J461" s="25" t="str">
        <f>IF(B461="","",I461*VLOOKUP(B461,'Priradenie pracov. balíkov'!B:F,5,FALSE))</f>
        <v/>
      </c>
      <c r="K461" s="25" t="str">
        <f>IF(B461="","",I461*VLOOKUP(B461,'Priradenie pracov. balíkov'!B:G,6,FALSE))</f>
        <v/>
      </c>
      <c r="L461" s="25" t="str">
        <f>IF(B461="","",K461*VLOOKUP(B461,'Priradenie pracov. balíkov'!B:F,5,FALSE))</f>
        <v/>
      </c>
      <c r="M461" s="1"/>
      <c r="N461" s="2" t="str">
        <f t="shared" si="35"/>
        <v/>
      </c>
      <c r="O461" s="1" t="str">
        <f t="shared" si="36"/>
        <v/>
      </c>
    </row>
    <row r="462" spans="1:15" x14ac:dyDescent="0.2">
      <c r="A462" s="26" t="str">
        <f t="shared" si="37"/>
        <v/>
      </c>
      <c r="B462" s="40"/>
      <c r="C462" s="28" t="str">
        <f>IF(B462="","",VLOOKUP(B462,'Priradenie pracov. balíkov'!B:E,3,FALSE))</f>
        <v/>
      </c>
      <c r="D462" s="29" t="str">
        <f>IF(B462="","",CONCATENATE(VLOOKUP(B462,Ciselniky!$A$38:$B$71,2,FALSE),"P",'Osobné výdavky (OV)'!A462))</f>
        <v/>
      </c>
      <c r="E462" s="41"/>
      <c r="F462" s="25" t="str">
        <f t="shared" si="38"/>
        <v/>
      </c>
      <c r="G462" s="99"/>
      <c r="H462" s="97"/>
      <c r="I462" s="25" t="str">
        <f t="shared" si="39"/>
        <v/>
      </c>
      <c r="J462" s="25" t="str">
        <f>IF(B462="","",I462*VLOOKUP(B462,'Priradenie pracov. balíkov'!B:F,5,FALSE))</f>
        <v/>
      </c>
      <c r="K462" s="25" t="str">
        <f>IF(B462="","",I462*VLOOKUP(B462,'Priradenie pracov. balíkov'!B:G,6,FALSE))</f>
        <v/>
      </c>
      <c r="L462" s="25" t="str">
        <f>IF(B462="","",K462*VLOOKUP(B462,'Priradenie pracov. balíkov'!B:F,5,FALSE))</f>
        <v/>
      </c>
      <c r="M462" s="1"/>
      <c r="N462" s="2" t="str">
        <f t="shared" si="35"/>
        <v/>
      </c>
      <c r="O462" s="1" t="str">
        <f t="shared" si="36"/>
        <v/>
      </c>
    </row>
    <row r="463" spans="1:15" x14ac:dyDescent="0.2">
      <c r="A463" s="26" t="str">
        <f t="shared" si="37"/>
        <v/>
      </c>
      <c r="B463" s="40"/>
      <c r="C463" s="28" t="str">
        <f>IF(B463="","",VLOOKUP(B463,'Priradenie pracov. balíkov'!B:E,3,FALSE))</f>
        <v/>
      </c>
      <c r="D463" s="29" t="str">
        <f>IF(B463="","",CONCATENATE(VLOOKUP(B463,Ciselniky!$A$38:$B$71,2,FALSE),"P",'Osobné výdavky (OV)'!A463))</f>
        <v/>
      </c>
      <c r="E463" s="41"/>
      <c r="F463" s="25" t="str">
        <f t="shared" si="38"/>
        <v/>
      </c>
      <c r="G463" s="99"/>
      <c r="H463" s="97"/>
      <c r="I463" s="25" t="str">
        <f t="shared" si="39"/>
        <v/>
      </c>
      <c r="J463" s="25" t="str">
        <f>IF(B463="","",I463*VLOOKUP(B463,'Priradenie pracov. balíkov'!B:F,5,FALSE))</f>
        <v/>
      </c>
      <c r="K463" s="25" t="str">
        <f>IF(B463="","",I463*VLOOKUP(B463,'Priradenie pracov. balíkov'!B:G,6,FALSE))</f>
        <v/>
      </c>
      <c r="L463" s="25" t="str">
        <f>IF(B463="","",K463*VLOOKUP(B463,'Priradenie pracov. balíkov'!B:F,5,FALSE))</f>
        <v/>
      </c>
      <c r="M463" s="1"/>
      <c r="N463" s="2" t="str">
        <f t="shared" si="35"/>
        <v/>
      </c>
      <c r="O463" s="1" t="str">
        <f t="shared" si="36"/>
        <v/>
      </c>
    </row>
    <row r="464" spans="1:15" x14ac:dyDescent="0.2">
      <c r="A464" s="26" t="str">
        <f t="shared" si="37"/>
        <v/>
      </c>
      <c r="B464" s="40"/>
      <c r="C464" s="28" t="str">
        <f>IF(B464="","",VLOOKUP(B464,'Priradenie pracov. balíkov'!B:E,3,FALSE))</f>
        <v/>
      </c>
      <c r="D464" s="29" t="str">
        <f>IF(B464="","",CONCATENATE(VLOOKUP(B464,Ciselniky!$A$38:$B$71,2,FALSE),"P",'Osobné výdavky (OV)'!A464))</f>
        <v/>
      </c>
      <c r="E464" s="41"/>
      <c r="F464" s="25" t="str">
        <f t="shared" si="38"/>
        <v/>
      </c>
      <c r="G464" s="99"/>
      <c r="H464" s="97"/>
      <c r="I464" s="25" t="str">
        <f t="shared" si="39"/>
        <v/>
      </c>
      <c r="J464" s="25" t="str">
        <f>IF(B464="","",I464*VLOOKUP(B464,'Priradenie pracov. balíkov'!B:F,5,FALSE))</f>
        <v/>
      </c>
      <c r="K464" s="25" t="str">
        <f>IF(B464="","",I464*VLOOKUP(B464,'Priradenie pracov. balíkov'!B:G,6,FALSE))</f>
        <v/>
      </c>
      <c r="L464" s="25" t="str">
        <f>IF(B464="","",K464*VLOOKUP(B464,'Priradenie pracov. balíkov'!B:F,5,FALSE))</f>
        <v/>
      </c>
      <c r="M464" s="1"/>
      <c r="N464" s="2" t="str">
        <f t="shared" si="35"/>
        <v/>
      </c>
      <c r="O464" s="1" t="str">
        <f t="shared" si="36"/>
        <v/>
      </c>
    </row>
    <row r="465" spans="1:15" x14ac:dyDescent="0.2">
      <c r="A465" s="26" t="str">
        <f t="shared" si="37"/>
        <v/>
      </c>
      <c r="B465" s="40"/>
      <c r="C465" s="28" t="str">
        <f>IF(B465="","",VLOOKUP(B465,'Priradenie pracov. balíkov'!B:E,3,FALSE))</f>
        <v/>
      </c>
      <c r="D465" s="29" t="str">
        <f>IF(B465="","",CONCATENATE(VLOOKUP(B465,Ciselniky!$A$38:$B$71,2,FALSE),"P",'Osobné výdavky (OV)'!A465))</f>
        <v/>
      </c>
      <c r="E465" s="41"/>
      <c r="F465" s="25" t="str">
        <f t="shared" si="38"/>
        <v/>
      </c>
      <c r="G465" s="99"/>
      <c r="H465" s="97"/>
      <c r="I465" s="25" t="str">
        <f t="shared" si="39"/>
        <v/>
      </c>
      <c r="J465" s="25" t="str">
        <f>IF(B465="","",I465*VLOOKUP(B465,'Priradenie pracov. balíkov'!B:F,5,FALSE))</f>
        <v/>
      </c>
      <c r="K465" s="25" t="str">
        <f>IF(B465="","",I465*VLOOKUP(B465,'Priradenie pracov. balíkov'!B:G,6,FALSE))</f>
        <v/>
      </c>
      <c r="L465" s="25" t="str">
        <f>IF(B465="","",K465*VLOOKUP(B465,'Priradenie pracov. balíkov'!B:F,5,FALSE))</f>
        <v/>
      </c>
      <c r="M465" s="1"/>
      <c r="N465" s="2" t="str">
        <f t="shared" si="35"/>
        <v/>
      </c>
      <c r="O465" s="1" t="str">
        <f t="shared" si="36"/>
        <v/>
      </c>
    </row>
    <row r="466" spans="1:15" x14ac:dyDescent="0.2">
      <c r="A466" s="26" t="str">
        <f t="shared" si="37"/>
        <v/>
      </c>
      <c r="B466" s="40"/>
      <c r="C466" s="28" t="str">
        <f>IF(B466="","",VLOOKUP(B466,'Priradenie pracov. balíkov'!B:E,3,FALSE))</f>
        <v/>
      </c>
      <c r="D466" s="29" t="str">
        <f>IF(B466="","",CONCATENATE(VLOOKUP(B466,Ciselniky!$A$38:$B$71,2,FALSE),"P",'Osobné výdavky (OV)'!A466))</f>
        <v/>
      </c>
      <c r="E466" s="41"/>
      <c r="F466" s="25" t="str">
        <f t="shared" si="38"/>
        <v/>
      </c>
      <c r="G466" s="99"/>
      <c r="H466" s="97"/>
      <c r="I466" s="25" t="str">
        <f t="shared" si="39"/>
        <v/>
      </c>
      <c r="J466" s="25" t="str">
        <f>IF(B466="","",I466*VLOOKUP(B466,'Priradenie pracov. balíkov'!B:F,5,FALSE))</f>
        <v/>
      </c>
      <c r="K466" s="25" t="str">
        <f>IF(B466="","",I466*VLOOKUP(B466,'Priradenie pracov. balíkov'!B:G,6,FALSE))</f>
        <v/>
      </c>
      <c r="L466" s="25" t="str">
        <f>IF(B466="","",K466*VLOOKUP(B466,'Priradenie pracov. balíkov'!B:F,5,FALSE))</f>
        <v/>
      </c>
      <c r="M466" s="1"/>
      <c r="N466" s="2" t="str">
        <f t="shared" si="35"/>
        <v/>
      </c>
      <c r="O466" s="1" t="str">
        <f t="shared" si="36"/>
        <v/>
      </c>
    </row>
    <row r="467" spans="1:15" x14ac:dyDescent="0.2">
      <c r="A467" s="26" t="str">
        <f t="shared" si="37"/>
        <v/>
      </c>
      <c r="B467" s="40"/>
      <c r="C467" s="28" t="str">
        <f>IF(B467="","",VLOOKUP(B467,'Priradenie pracov. balíkov'!B:E,3,FALSE))</f>
        <v/>
      </c>
      <c r="D467" s="29" t="str">
        <f>IF(B467="","",CONCATENATE(VLOOKUP(B467,Ciselniky!$A$38:$B$71,2,FALSE),"P",'Osobné výdavky (OV)'!A467))</f>
        <v/>
      </c>
      <c r="E467" s="41"/>
      <c r="F467" s="25" t="str">
        <f t="shared" si="38"/>
        <v/>
      </c>
      <c r="G467" s="99"/>
      <c r="H467" s="97"/>
      <c r="I467" s="25" t="str">
        <f t="shared" si="39"/>
        <v/>
      </c>
      <c r="J467" s="25" t="str">
        <f>IF(B467="","",I467*VLOOKUP(B467,'Priradenie pracov. balíkov'!B:F,5,FALSE))</f>
        <v/>
      </c>
      <c r="K467" s="25" t="str">
        <f>IF(B467="","",I467*VLOOKUP(B467,'Priradenie pracov. balíkov'!B:G,6,FALSE))</f>
        <v/>
      </c>
      <c r="L467" s="25" t="str">
        <f>IF(B467="","",K467*VLOOKUP(B467,'Priradenie pracov. balíkov'!B:F,5,FALSE))</f>
        <v/>
      </c>
      <c r="M467" s="1"/>
      <c r="N467" s="2" t="str">
        <f t="shared" si="35"/>
        <v/>
      </c>
      <c r="O467" s="1" t="str">
        <f t="shared" si="36"/>
        <v/>
      </c>
    </row>
    <row r="468" spans="1:15" x14ac:dyDescent="0.2">
      <c r="A468" s="26" t="str">
        <f t="shared" si="37"/>
        <v/>
      </c>
      <c r="B468" s="40"/>
      <c r="C468" s="28" t="str">
        <f>IF(B468="","",VLOOKUP(B468,'Priradenie pracov. balíkov'!B:E,3,FALSE))</f>
        <v/>
      </c>
      <c r="D468" s="29" t="str">
        <f>IF(B468="","",CONCATENATE(VLOOKUP(B468,Ciselniky!$A$38:$B$71,2,FALSE),"P",'Osobné výdavky (OV)'!A468))</f>
        <v/>
      </c>
      <c r="E468" s="41"/>
      <c r="F468" s="25" t="str">
        <f t="shared" si="38"/>
        <v/>
      </c>
      <c r="G468" s="99"/>
      <c r="H468" s="97"/>
      <c r="I468" s="25" t="str">
        <f t="shared" si="39"/>
        <v/>
      </c>
      <c r="J468" s="25" t="str">
        <f>IF(B468="","",I468*VLOOKUP(B468,'Priradenie pracov. balíkov'!B:F,5,FALSE))</f>
        <v/>
      </c>
      <c r="K468" s="25" t="str">
        <f>IF(B468="","",I468*VLOOKUP(B468,'Priradenie pracov. balíkov'!B:G,6,FALSE))</f>
        <v/>
      </c>
      <c r="L468" s="25" t="str">
        <f>IF(B468="","",K468*VLOOKUP(B468,'Priradenie pracov. balíkov'!B:F,5,FALSE))</f>
        <v/>
      </c>
      <c r="M468" s="1"/>
      <c r="N468" s="2" t="str">
        <f t="shared" si="35"/>
        <v/>
      </c>
      <c r="O468" s="1" t="str">
        <f t="shared" si="36"/>
        <v/>
      </c>
    </row>
    <row r="469" spans="1:15" x14ac:dyDescent="0.2">
      <c r="A469" s="26" t="str">
        <f t="shared" si="37"/>
        <v/>
      </c>
      <c r="B469" s="40"/>
      <c r="C469" s="28" t="str">
        <f>IF(B469="","",VLOOKUP(B469,'Priradenie pracov. balíkov'!B:E,3,FALSE))</f>
        <v/>
      </c>
      <c r="D469" s="29" t="str">
        <f>IF(B469="","",CONCATENATE(VLOOKUP(B469,Ciselniky!$A$38:$B$71,2,FALSE),"P",'Osobné výdavky (OV)'!A469))</f>
        <v/>
      </c>
      <c r="E469" s="41"/>
      <c r="F469" s="25" t="str">
        <f t="shared" si="38"/>
        <v/>
      </c>
      <c r="G469" s="99"/>
      <c r="H469" s="97"/>
      <c r="I469" s="25" t="str">
        <f t="shared" si="39"/>
        <v/>
      </c>
      <c r="J469" s="25" t="str">
        <f>IF(B469="","",I469*VLOOKUP(B469,'Priradenie pracov. balíkov'!B:F,5,FALSE))</f>
        <v/>
      </c>
      <c r="K469" s="25" t="str">
        <f>IF(B469="","",I469*VLOOKUP(B469,'Priradenie pracov. balíkov'!B:G,6,FALSE))</f>
        <v/>
      </c>
      <c r="L469" s="25" t="str">
        <f>IF(B469="","",K469*VLOOKUP(B469,'Priradenie pracov. balíkov'!B:F,5,FALSE))</f>
        <v/>
      </c>
      <c r="M469" s="1"/>
      <c r="N469" s="2" t="str">
        <f t="shared" si="35"/>
        <v/>
      </c>
      <c r="O469" s="1" t="str">
        <f t="shared" si="36"/>
        <v/>
      </c>
    </row>
    <row r="470" spans="1:15" x14ac:dyDescent="0.2">
      <c r="A470" s="26" t="str">
        <f t="shared" si="37"/>
        <v/>
      </c>
      <c r="B470" s="40"/>
      <c r="C470" s="28" t="str">
        <f>IF(B470="","",VLOOKUP(B470,'Priradenie pracov. balíkov'!B:E,3,FALSE))</f>
        <v/>
      </c>
      <c r="D470" s="29" t="str">
        <f>IF(B470="","",CONCATENATE(VLOOKUP(B470,Ciselniky!$A$38:$B$71,2,FALSE),"P",'Osobné výdavky (OV)'!A470))</f>
        <v/>
      </c>
      <c r="E470" s="41"/>
      <c r="F470" s="25" t="str">
        <f t="shared" si="38"/>
        <v/>
      </c>
      <c r="G470" s="99"/>
      <c r="H470" s="97"/>
      <c r="I470" s="25" t="str">
        <f t="shared" si="39"/>
        <v/>
      </c>
      <c r="J470" s="25" t="str">
        <f>IF(B470="","",I470*VLOOKUP(B470,'Priradenie pracov. balíkov'!B:F,5,FALSE))</f>
        <v/>
      </c>
      <c r="K470" s="25" t="str">
        <f>IF(B470="","",I470*VLOOKUP(B470,'Priradenie pracov. balíkov'!B:G,6,FALSE))</f>
        <v/>
      </c>
      <c r="L470" s="25" t="str">
        <f>IF(B470="","",K470*VLOOKUP(B470,'Priradenie pracov. balíkov'!B:F,5,FALSE))</f>
        <v/>
      </c>
      <c r="M470" s="1"/>
      <c r="N470" s="2" t="str">
        <f t="shared" si="35"/>
        <v/>
      </c>
      <c r="O470" s="1" t="str">
        <f t="shared" si="36"/>
        <v/>
      </c>
    </row>
    <row r="471" spans="1:15" x14ac:dyDescent="0.2">
      <c r="A471" s="26" t="str">
        <f t="shared" si="37"/>
        <v/>
      </c>
      <c r="B471" s="40"/>
      <c r="C471" s="28" t="str">
        <f>IF(B471="","",VLOOKUP(B471,'Priradenie pracov. balíkov'!B:E,3,FALSE))</f>
        <v/>
      </c>
      <c r="D471" s="29" t="str">
        <f>IF(B471="","",CONCATENATE(VLOOKUP(B471,Ciselniky!$A$38:$B$71,2,FALSE),"P",'Osobné výdavky (OV)'!A471))</f>
        <v/>
      </c>
      <c r="E471" s="41"/>
      <c r="F471" s="25" t="str">
        <f t="shared" si="38"/>
        <v/>
      </c>
      <c r="G471" s="99"/>
      <c r="H471" s="97"/>
      <c r="I471" s="25" t="str">
        <f t="shared" si="39"/>
        <v/>
      </c>
      <c r="J471" s="25" t="str">
        <f>IF(B471="","",I471*VLOOKUP(B471,'Priradenie pracov. balíkov'!B:F,5,FALSE))</f>
        <v/>
      </c>
      <c r="K471" s="25" t="str">
        <f>IF(B471="","",I471*VLOOKUP(B471,'Priradenie pracov. balíkov'!B:G,6,FALSE))</f>
        <v/>
      </c>
      <c r="L471" s="25" t="str">
        <f>IF(B471="","",K471*VLOOKUP(B471,'Priradenie pracov. balíkov'!B:F,5,FALSE))</f>
        <v/>
      </c>
      <c r="M471" s="1"/>
      <c r="N471" s="2" t="str">
        <f t="shared" si="35"/>
        <v/>
      </c>
      <c r="O471" s="1" t="str">
        <f t="shared" si="36"/>
        <v/>
      </c>
    </row>
    <row r="472" spans="1:15" x14ac:dyDescent="0.2">
      <c r="A472" s="26" t="str">
        <f t="shared" si="37"/>
        <v/>
      </c>
      <c r="B472" s="40"/>
      <c r="C472" s="28" t="str">
        <f>IF(B472="","",VLOOKUP(B472,'Priradenie pracov. balíkov'!B:E,3,FALSE))</f>
        <v/>
      </c>
      <c r="D472" s="29" t="str">
        <f>IF(B472="","",CONCATENATE(VLOOKUP(B472,Ciselniky!$A$38:$B$71,2,FALSE),"P",'Osobné výdavky (OV)'!A472))</f>
        <v/>
      </c>
      <c r="E472" s="41"/>
      <c r="F472" s="25" t="str">
        <f t="shared" si="38"/>
        <v/>
      </c>
      <c r="G472" s="99"/>
      <c r="H472" s="97"/>
      <c r="I472" s="25" t="str">
        <f t="shared" si="39"/>
        <v/>
      </c>
      <c r="J472" s="25" t="str">
        <f>IF(B472="","",I472*VLOOKUP(B472,'Priradenie pracov. balíkov'!B:F,5,FALSE))</f>
        <v/>
      </c>
      <c r="K472" s="25" t="str">
        <f>IF(B472="","",I472*VLOOKUP(B472,'Priradenie pracov. balíkov'!B:G,6,FALSE))</f>
        <v/>
      </c>
      <c r="L472" s="25" t="str">
        <f>IF(B472="","",K472*VLOOKUP(B472,'Priradenie pracov. balíkov'!B:F,5,FALSE))</f>
        <v/>
      </c>
      <c r="M472" s="1"/>
      <c r="N472" s="2" t="str">
        <f t="shared" si="35"/>
        <v/>
      </c>
      <c r="O472" s="1" t="str">
        <f t="shared" si="36"/>
        <v/>
      </c>
    </row>
    <row r="473" spans="1:15" x14ac:dyDescent="0.2">
      <c r="A473" s="26" t="str">
        <f t="shared" si="37"/>
        <v/>
      </c>
      <c r="B473" s="40"/>
      <c r="C473" s="28" t="str">
        <f>IF(B473="","",VLOOKUP(B473,'Priradenie pracov. balíkov'!B:E,3,FALSE))</f>
        <v/>
      </c>
      <c r="D473" s="29" t="str">
        <f>IF(B473="","",CONCATENATE(VLOOKUP(B473,Ciselniky!$A$38:$B$71,2,FALSE),"P",'Osobné výdavky (OV)'!A473))</f>
        <v/>
      </c>
      <c r="E473" s="41"/>
      <c r="F473" s="25" t="str">
        <f t="shared" si="38"/>
        <v/>
      </c>
      <c r="G473" s="99"/>
      <c r="H473" s="97"/>
      <c r="I473" s="25" t="str">
        <f t="shared" si="39"/>
        <v/>
      </c>
      <c r="J473" s="25" t="str">
        <f>IF(B473="","",I473*VLOOKUP(B473,'Priradenie pracov. balíkov'!B:F,5,FALSE))</f>
        <v/>
      </c>
      <c r="K473" s="25" t="str">
        <f>IF(B473="","",I473*VLOOKUP(B473,'Priradenie pracov. balíkov'!B:G,6,FALSE))</f>
        <v/>
      </c>
      <c r="L473" s="25" t="str">
        <f>IF(B473="","",K473*VLOOKUP(B473,'Priradenie pracov. balíkov'!B:F,5,FALSE))</f>
        <v/>
      </c>
      <c r="M473" s="1"/>
      <c r="N473" s="2" t="str">
        <f t="shared" si="35"/>
        <v/>
      </c>
      <c r="O473" s="1" t="str">
        <f t="shared" si="36"/>
        <v/>
      </c>
    </row>
    <row r="474" spans="1:15" x14ac:dyDescent="0.2">
      <c r="A474" s="26" t="str">
        <f t="shared" si="37"/>
        <v/>
      </c>
      <c r="B474" s="40"/>
      <c r="C474" s="28" t="str">
        <f>IF(B474="","",VLOOKUP(B474,'Priradenie pracov. balíkov'!B:E,3,FALSE))</f>
        <v/>
      </c>
      <c r="D474" s="29" t="str">
        <f>IF(B474="","",CONCATENATE(VLOOKUP(B474,Ciselniky!$A$38:$B$71,2,FALSE),"P",'Osobné výdavky (OV)'!A474))</f>
        <v/>
      </c>
      <c r="E474" s="41"/>
      <c r="F474" s="25" t="str">
        <f t="shared" si="38"/>
        <v/>
      </c>
      <c r="G474" s="99"/>
      <c r="H474" s="97"/>
      <c r="I474" s="25" t="str">
        <f t="shared" si="39"/>
        <v/>
      </c>
      <c r="J474" s="25" t="str">
        <f>IF(B474="","",I474*VLOOKUP(B474,'Priradenie pracov. balíkov'!B:F,5,FALSE))</f>
        <v/>
      </c>
      <c r="K474" s="25" t="str">
        <f>IF(B474="","",I474*VLOOKUP(B474,'Priradenie pracov. balíkov'!B:G,6,FALSE))</f>
        <v/>
      </c>
      <c r="L474" s="25" t="str">
        <f>IF(B474="","",K474*VLOOKUP(B474,'Priradenie pracov. balíkov'!B:F,5,FALSE))</f>
        <v/>
      </c>
      <c r="M474" s="1"/>
      <c r="N474" s="2" t="str">
        <f t="shared" si="35"/>
        <v/>
      </c>
      <c r="O474" s="1" t="str">
        <f t="shared" si="36"/>
        <v/>
      </c>
    </row>
    <row r="475" spans="1:15" x14ac:dyDescent="0.2">
      <c r="A475" s="26" t="str">
        <f t="shared" si="37"/>
        <v/>
      </c>
      <c r="B475" s="40"/>
      <c r="C475" s="28" t="str">
        <f>IF(B475="","",VLOOKUP(B475,'Priradenie pracov. balíkov'!B:E,3,FALSE))</f>
        <v/>
      </c>
      <c r="D475" s="29" t="str">
        <f>IF(B475="","",CONCATENATE(VLOOKUP(B475,Ciselniky!$A$38:$B$71,2,FALSE),"P",'Osobné výdavky (OV)'!A475))</f>
        <v/>
      </c>
      <c r="E475" s="41"/>
      <c r="F475" s="25" t="str">
        <f t="shared" si="38"/>
        <v/>
      </c>
      <c r="G475" s="99"/>
      <c r="H475" s="97"/>
      <c r="I475" s="25" t="str">
        <f t="shared" si="39"/>
        <v/>
      </c>
      <c r="J475" s="25" t="str">
        <f>IF(B475="","",I475*VLOOKUP(B475,'Priradenie pracov. balíkov'!B:F,5,FALSE))</f>
        <v/>
      </c>
      <c r="K475" s="25" t="str">
        <f>IF(B475="","",I475*VLOOKUP(B475,'Priradenie pracov. balíkov'!B:G,6,FALSE))</f>
        <v/>
      </c>
      <c r="L475" s="25" t="str">
        <f>IF(B475="","",K475*VLOOKUP(B475,'Priradenie pracov. balíkov'!B:F,5,FALSE))</f>
        <v/>
      </c>
      <c r="M475" s="1"/>
      <c r="N475" s="2" t="str">
        <f t="shared" si="35"/>
        <v/>
      </c>
      <c r="O475" s="1" t="str">
        <f t="shared" si="36"/>
        <v/>
      </c>
    </row>
    <row r="476" spans="1:15" x14ac:dyDescent="0.2">
      <c r="A476" s="26" t="str">
        <f t="shared" si="37"/>
        <v/>
      </c>
      <c r="B476" s="40"/>
      <c r="C476" s="28" t="str">
        <f>IF(B476="","",VLOOKUP(B476,'Priradenie pracov. balíkov'!B:E,3,FALSE))</f>
        <v/>
      </c>
      <c r="D476" s="29" t="str">
        <f>IF(B476="","",CONCATENATE(VLOOKUP(B476,Ciselniky!$A$38:$B$71,2,FALSE),"P",'Osobné výdavky (OV)'!A476))</f>
        <v/>
      </c>
      <c r="E476" s="41"/>
      <c r="F476" s="25" t="str">
        <f t="shared" si="38"/>
        <v/>
      </c>
      <c r="G476" s="99"/>
      <c r="H476" s="97"/>
      <c r="I476" s="25" t="str">
        <f t="shared" si="39"/>
        <v/>
      </c>
      <c r="J476" s="25" t="str">
        <f>IF(B476="","",I476*VLOOKUP(B476,'Priradenie pracov. balíkov'!B:F,5,FALSE))</f>
        <v/>
      </c>
      <c r="K476" s="25" t="str">
        <f>IF(B476="","",I476*VLOOKUP(B476,'Priradenie pracov. balíkov'!B:G,6,FALSE))</f>
        <v/>
      </c>
      <c r="L476" s="25" t="str">
        <f>IF(B476="","",K476*VLOOKUP(B476,'Priradenie pracov. balíkov'!B:F,5,FALSE))</f>
        <v/>
      </c>
      <c r="M476" s="1"/>
      <c r="N476" s="2" t="str">
        <f t="shared" si="35"/>
        <v/>
      </c>
      <c r="O476" s="1" t="str">
        <f t="shared" si="36"/>
        <v/>
      </c>
    </row>
    <row r="477" spans="1:15" x14ac:dyDescent="0.2">
      <c r="A477" s="26" t="str">
        <f t="shared" si="37"/>
        <v/>
      </c>
      <c r="B477" s="40"/>
      <c r="C477" s="28" t="str">
        <f>IF(B477="","",VLOOKUP(B477,'Priradenie pracov. balíkov'!B:E,3,FALSE))</f>
        <v/>
      </c>
      <c r="D477" s="29" t="str">
        <f>IF(B477="","",CONCATENATE(VLOOKUP(B477,Ciselniky!$A$38:$B$71,2,FALSE),"P",'Osobné výdavky (OV)'!A477))</f>
        <v/>
      </c>
      <c r="E477" s="41"/>
      <c r="F477" s="25" t="str">
        <f t="shared" si="38"/>
        <v/>
      </c>
      <c r="G477" s="99"/>
      <c r="H477" s="97"/>
      <c r="I477" s="25" t="str">
        <f t="shared" si="39"/>
        <v/>
      </c>
      <c r="J477" s="25" t="str">
        <f>IF(B477="","",I477*VLOOKUP(B477,'Priradenie pracov. balíkov'!B:F,5,FALSE))</f>
        <v/>
      </c>
      <c r="K477" s="25" t="str">
        <f>IF(B477="","",I477*VLOOKUP(B477,'Priradenie pracov. balíkov'!B:G,6,FALSE))</f>
        <v/>
      </c>
      <c r="L477" s="25" t="str">
        <f>IF(B477="","",K477*VLOOKUP(B477,'Priradenie pracov. balíkov'!B:F,5,FALSE))</f>
        <v/>
      </c>
      <c r="M477" s="1"/>
      <c r="N477" s="2" t="str">
        <f t="shared" si="35"/>
        <v/>
      </c>
      <c r="O477" s="1" t="str">
        <f t="shared" si="36"/>
        <v/>
      </c>
    </row>
    <row r="478" spans="1:15" x14ac:dyDescent="0.2">
      <c r="A478" s="26" t="str">
        <f t="shared" si="37"/>
        <v/>
      </c>
      <c r="B478" s="40"/>
      <c r="C478" s="28" t="str">
        <f>IF(B478="","",VLOOKUP(B478,'Priradenie pracov. balíkov'!B:E,3,FALSE))</f>
        <v/>
      </c>
      <c r="D478" s="29" t="str">
        <f>IF(B478="","",CONCATENATE(VLOOKUP(B478,Ciselniky!$A$38:$B$71,2,FALSE),"P",'Osobné výdavky (OV)'!A478))</f>
        <v/>
      </c>
      <c r="E478" s="41"/>
      <c r="F478" s="25" t="str">
        <f t="shared" si="38"/>
        <v/>
      </c>
      <c r="G478" s="99"/>
      <c r="H478" s="97"/>
      <c r="I478" s="25" t="str">
        <f t="shared" si="39"/>
        <v/>
      </c>
      <c r="J478" s="25" t="str">
        <f>IF(B478="","",I478*VLOOKUP(B478,'Priradenie pracov. balíkov'!B:F,5,FALSE))</f>
        <v/>
      </c>
      <c r="K478" s="25" t="str">
        <f>IF(B478="","",I478*VLOOKUP(B478,'Priradenie pracov. balíkov'!B:G,6,FALSE))</f>
        <v/>
      </c>
      <c r="L478" s="25" t="str">
        <f>IF(B478="","",K478*VLOOKUP(B478,'Priradenie pracov. balíkov'!B:F,5,FALSE))</f>
        <v/>
      </c>
      <c r="M478" s="1"/>
      <c r="N478" s="2" t="str">
        <f t="shared" si="35"/>
        <v/>
      </c>
      <c r="O478" s="1" t="str">
        <f t="shared" si="36"/>
        <v/>
      </c>
    </row>
    <row r="479" spans="1:15" x14ac:dyDescent="0.2">
      <c r="A479" s="26" t="str">
        <f t="shared" si="37"/>
        <v/>
      </c>
      <c r="B479" s="40"/>
      <c r="C479" s="28" t="str">
        <f>IF(B479="","",VLOOKUP(B479,'Priradenie pracov. balíkov'!B:E,3,FALSE))</f>
        <v/>
      </c>
      <c r="D479" s="29" t="str">
        <f>IF(B479="","",CONCATENATE(VLOOKUP(B479,Ciselniky!$A$38:$B$71,2,FALSE),"P",'Osobné výdavky (OV)'!A479))</f>
        <v/>
      </c>
      <c r="E479" s="41"/>
      <c r="F479" s="25" t="str">
        <f t="shared" si="38"/>
        <v/>
      </c>
      <c r="G479" s="99"/>
      <c r="H479" s="97"/>
      <c r="I479" s="25" t="str">
        <f t="shared" si="39"/>
        <v/>
      </c>
      <c r="J479" s="25" t="str">
        <f>IF(B479="","",I479*VLOOKUP(B479,'Priradenie pracov. balíkov'!B:F,5,FALSE))</f>
        <v/>
      </c>
      <c r="K479" s="25" t="str">
        <f>IF(B479="","",I479*VLOOKUP(B479,'Priradenie pracov. balíkov'!B:G,6,FALSE))</f>
        <v/>
      </c>
      <c r="L479" s="25" t="str">
        <f>IF(B479="","",K479*VLOOKUP(B479,'Priradenie pracov. balíkov'!B:F,5,FALSE))</f>
        <v/>
      </c>
      <c r="M479" s="1"/>
      <c r="N479" s="2" t="str">
        <f t="shared" si="35"/>
        <v/>
      </c>
      <c r="O479" s="1" t="str">
        <f t="shared" si="36"/>
        <v/>
      </c>
    </row>
    <row r="480" spans="1:15" x14ac:dyDescent="0.2">
      <c r="A480" s="26" t="str">
        <f t="shared" si="37"/>
        <v/>
      </c>
      <c r="B480" s="40"/>
      <c r="C480" s="28" t="str">
        <f>IF(B480="","",VLOOKUP(B480,'Priradenie pracov. balíkov'!B:E,3,FALSE))</f>
        <v/>
      </c>
      <c r="D480" s="29" t="str">
        <f>IF(B480="","",CONCATENATE(VLOOKUP(B480,Ciselniky!$A$38:$B$71,2,FALSE),"P",'Osobné výdavky (OV)'!A480))</f>
        <v/>
      </c>
      <c r="E480" s="41"/>
      <c r="F480" s="25" t="str">
        <f t="shared" si="38"/>
        <v/>
      </c>
      <c r="G480" s="99"/>
      <c r="H480" s="97"/>
      <c r="I480" s="25" t="str">
        <f t="shared" si="39"/>
        <v/>
      </c>
      <c r="J480" s="25" t="str">
        <f>IF(B480="","",I480*VLOOKUP(B480,'Priradenie pracov. balíkov'!B:F,5,FALSE))</f>
        <v/>
      </c>
      <c r="K480" s="25" t="str">
        <f>IF(B480="","",I480*VLOOKUP(B480,'Priradenie pracov. balíkov'!B:G,6,FALSE))</f>
        <v/>
      </c>
      <c r="L480" s="25" t="str">
        <f>IF(B480="","",K480*VLOOKUP(B480,'Priradenie pracov. balíkov'!B:F,5,FALSE))</f>
        <v/>
      </c>
      <c r="M480" s="1"/>
      <c r="N480" s="2" t="str">
        <f t="shared" si="35"/>
        <v/>
      </c>
      <c r="O480" s="1" t="str">
        <f t="shared" si="36"/>
        <v/>
      </c>
    </row>
    <row r="481" spans="1:15" x14ac:dyDescent="0.2">
      <c r="A481" s="26" t="str">
        <f t="shared" si="37"/>
        <v/>
      </c>
      <c r="B481" s="40"/>
      <c r="C481" s="28" t="str">
        <f>IF(B481="","",VLOOKUP(B481,'Priradenie pracov. balíkov'!B:E,3,FALSE))</f>
        <v/>
      </c>
      <c r="D481" s="29" t="str">
        <f>IF(B481="","",CONCATENATE(VLOOKUP(B481,Ciselniky!$A$38:$B$71,2,FALSE),"P",'Osobné výdavky (OV)'!A481))</f>
        <v/>
      </c>
      <c r="E481" s="41"/>
      <c r="F481" s="25" t="str">
        <f t="shared" si="38"/>
        <v/>
      </c>
      <c r="G481" s="99"/>
      <c r="H481" s="97"/>
      <c r="I481" s="25" t="str">
        <f t="shared" si="39"/>
        <v/>
      </c>
      <c r="J481" s="25" t="str">
        <f>IF(B481="","",I481*VLOOKUP(B481,'Priradenie pracov. balíkov'!B:F,5,FALSE))</f>
        <v/>
      </c>
      <c r="K481" s="25" t="str">
        <f>IF(B481="","",I481*VLOOKUP(B481,'Priradenie pracov. balíkov'!B:G,6,FALSE))</f>
        <v/>
      </c>
      <c r="L481" s="25" t="str">
        <f>IF(B481="","",K481*VLOOKUP(B481,'Priradenie pracov. balíkov'!B:F,5,FALSE))</f>
        <v/>
      </c>
      <c r="M481" s="1"/>
      <c r="N481" s="2" t="str">
        <f t="shared" si="35"/>
        <v/>
      </c>
      <c r="O481" s="1" t="str">
        <f t="shared" si="36"/>
        <v/>
      </c>
    </row>
    <row r="482" spans="1:15" x14ac:dyDescent="0.2">
      <c r="A482" s="26" t="str">
        <f t="shared" si="37"/>
        <v/>
      </c>
      <c r="B482" s="40"/>
      <c r="C482" s="28" t="str">
        <f>IF(B482="","",VLOOKUP(B482,'Priradenie pracov. balíkov'!B:E,3,FALSE))</f>
        <v/>
      </c>
      <c r="D482" s="29" t="str">
        <f>IF(B482="","",CONCATENATE(VLOOKUP(B482,Ciselniky!$A$38:$B$71,2,FALSE),"P",'Osobné výdavky (OV)'!A482))</f>
        <v/>
      </c>
      <c r="E482" s="41"/>
      <c r="F482" s="25" t="str">
        <f t="shared" si="38"/>
        <v/>
      </c>
      <c r="G482" s="99"/>
      <c r="H482" s="97"/>
      <c r="I482" s="25" t="str">
        <f t="shared" si="39"/>
        <v/>
      </c>
      <c r="J482" s="25" t="str">
        <f>IF(B482="","",I482*VLOOKUP(B482,'Priradenie pracov. balíkov'!B:F,5,FALSE))</f>
        <v/>
      </c>
      <c r="K482" s="25" t="str">
        <f>IF(B482="","",I482*VLOOKUP(B482,'Priradenie pracov. balíkov'!B:G,6,FALSE))</f>
        <v/>
      </c>
      <c r="L482" s="25" t="str">
        <f>IF(B482="","",K482*VLOOKUP(B482,'Priradenie pracov. balíkov'!B:F,5,FALSE))</f>
        <v/>
      </c>
      <c r="M482" s="1"/>
      <c r="N482" s="2" t="str">
        <f t="shared" si="35"/>
        <v/>
      </c>
      <c r="O482" s="1" t="str">
        <f t="shared" si="36"/>
        <v/>
      </c>
    </row>
    <row r="483" spans="1:15" x14ac:dyDescent="0.2">
      <c r="A483" s="26" t="str">
        <f t="shared" si="37"/>
        <v/>
      </c>
      <c r="B483" s="40"/>
      <c r="C483" s="28" t="str">
        <f>IF(B483="","",VLOOKUP(B483,'Priradenie pracov. balíkov'!B:E,3,FALSE))</f>
        <v/>
      </c>
      <c r="D483" s="29" t="str">
        <f>IF(B483="","",CONCATENATE(VLOOKUP(B483,Ciselniky!$A$38:$B$71,2,FALSE),"P",'Osobné výdavky (OV)'!A483))</f>
        <v/>
      </c>
      <c r="E483" s="41"/>
      <c r="F483" s="25" t="str">
        <f t="shared" si="38"/>
        <v/>
      </c>
      <c r="G483" s="99"/>
      <c r="H483" s="97"/>
      <c r="I483" s="25" t="str">
        <f t="shared" si="39"/>
        <v/>
      </c>
      <c r="J483" s="25" t="str">
        <f>IF(B483="","",I483*VLOOKUP(B483,'Priradenie pracov. balíkov'!B:F,5,FALSE))</f>
        <v/>
      </c>
      <c r="K483" s="25" t="str">
        <f>IF(B483="","",I483*VLOOKUP(B483,'Priradenie pracov. balíkov'!B:G,6,FALSE))</f>
        <v/>
      </c>
      <c r="L483" s="25" t="str">
        <f>IF(B483="","",K483*VLOOKUP(B483,'Priradenie pracov. balíkov'!B:F,5,FALSE))</f>
        <v/>
      </c>
      <c r="M483" s="1"/>
      <c r="N483" s="2" t="str">
        <f t="shared" si="35"/>
        <v/>
      </c>
      <c r="O483" s="1" t="str">
        <f t="shared" si="36"/>
        <v/>
      </c>
    </row>
    <row r="484" spans="1:15" x14ac:dyDescent="0.2">
      <c r="A484" s="26" t="str">
        <f t="shared" si="37"/>
        <v/>
      </c>
      <c r="B484" s="40"/>
      <c r="C484" s="28" t="str">
        <f>IF(B484="","",VLOOKUP(B484,'Priradenie pracov. balíkov'!B:E,3,FALSE))</f>
        <v/>
      </c>
      <c r="D484" s="29" t="str">
        <f>IF(B484="","",CONCATENATE(VLOOKUP(B484,Ciselniky!$A$38:$B$71,2,FALSE),"P",'Osobné výdavky (OV)'!A484))</f>
        <v/>
      </c>
      <c r="E484" s="41"/>
      <c r="F484" s="25" t="str">
        <f t="shared" si="38"/>
        <v/>
      </c>
      <c r="G484" s="99"/>
      <c r="H484" s="97"/>
      <c r="I484" s="25" t="str">
        <f t="shared" si="39"/>
        <v/>
      </c>
      <c r="J484" s="25" t="str">
        <f>IF(B484="","",I484*VLOOKUP(B484,'Priradenie pracov. balíkov'!B:F,5,FALSE))</f>
        <v/>
      </c>
      <c r="K484" s="25" t="str">
        <f>IF(B484="","",I484*VLOOKUP(B484,'Priradenie pracov. balíkov'!B:G,6,FALSE))</f>
        <v/>
      </c>
      <c r="L484" s="25" t="str">
        <f>IF(B484="","",K484*VLOOKUP(B484,'Priradenie pracov. balíkov'!B:F,5,FALSE))</f>
        <v/>
      </c>
      <c r="M484" s="1"/>
      <c r="N484" s="2" t="str">
        <f t="shared" si="35"/>
        <v/>
      </c>
      <c r="O484" s="1" t="str">
        <f t="shared" si="36"/>
        <v/>
      </c>
    </row>
    <row r="485" spans="1:15" x14ac:dyDescent="0.2">
      <c r="A485" s="26" t="str">
        <f t="shared" si="37"/>
        <v/>
      </c>
      <c r="B485" s="40"/>
      <c r="C485" s="28" t="str">
        <f>IF(B485="","",VLOOKUP(B485,'Priradenie pracov. balíkov'!B:E,3,FALSE))</f>
        <v/>
      </c>
      <c r="D485" s="29" t="str">
        <f>IF(B485="","",CONCATENATE(VLOOKUP(B485,Ciselniky!$A$38:$B$71,2,FALSE),"P",'Osobné výdavky (OV)'!A485))</f>
        <v/>
      </c>
      <c r="E485" s="41"/>
      <c r="F485" s="25" t="str">
        <f t="shared" si="38"/>
        <v/>
      </c>
      <c r="G485" s="99"/>
      <c r="H485" s="97"/>
      <c r="I485" s="25" t="str">
        <f t="shared" si="39"/>
        <v/>
      </c>
      <c r="J485" s="25" t="str">
        <f>IF(B485="","",I485*VLOOKUP(B485,'Priradenie pracov. balíkov'!B:F,5,FALSE))</f>
        <v/>
      </c>
      <c r="K485" s="25" t="str">
        <f>IF(B485="","",I485*VLOOKUP(B485,'Priradenie pracov. balíkov'!B:G,6,FALSE))</f>
        <v/>
      </c>
      <c r="L485" s="25" t="str">
        <f>IF(B485="","",K485*VLOOKUP(B485,'Priradenie pracov. balíkov'!B:F,5,FALSE))</f>
        <v/>
      </c>
      <c r="M485" s="1"/>
      <c r="N485" s="2" t="str">
        <f t="shared" si="35"/>
        <v/>
      </c>
      <c r="O485" s="1" t="str">
        <f t="shared" si="36"/>
        <v/>
      </c>
    </row>
    <row r="486" spans="1:15" x14ac:dyDescent="0.2">
      <c r="A486" s="26" t="str">
        <f t="shared" si="37"/>
        <v/>
      </c>
      <c r="B486" s="40"/>
      <c r="C486" s="28" t="str">
        <f>IF(B486="","",VLOOKUP(B486,'Priradenie pracov. balíkov'!B:E,3,FALSE))</f>
        <v/>
      </c>
      <c r="D486" s="29" t="str">
        <f>IF(B486="","",CONCATENATE(VLOOKUP(B486,Ciselniky!$A$38:$B$71,2,FALSE),"P",'Osobné výdavky (OV)'!A486))</f>
        <v/>
      </c>
      <c r="E486" s="41"/>
      <c r="F486" s="25" t="str">
        <f t="shared" si="38"/>
        <v/>
      </c>
      <c r="G486" s="99"/>
      <c r="H486" s="97"/>
      <c r="I486" s="25" t="str">
        <f t="shared" si="39"/>
        <v/>
      </c>
      <c r="J486" s="25" t="str">
        <f>IF(B486="","",I486*VLOOKUP(B486,'Priradenie pracov. balíkov'!B:F,5,FALSE))</f>
        <v/>
      </c>
      <c r="K486" s="25" t="str">
        <f>IF(B486="","",I486*VLOOKUP(B486,'Priradenie pracov. balíkov'!B:G,6,FALSE))</f>
        <v/>
      </c>
      <c r="L486" s="25" t="str">
        <f>IF(B486="","",K486*VLOOKUP(B486,'Priradenie pracov. balíkov'!B:F,5,FALSE))</f>
        <v/>
      </c>
      <c r="M486" s="1"/>
      <c r="N486" s="2" t="str">
        <f t="shared" si="35"/>
        <v/>
      </c>
      <c r="O486" s="1" t="str">
        <f t="shared" si="36"/>
        <v/>
      </c>
    </row>
    <row r="487" spans="1:15" x14ac:dyDescent="0.2">
      <c r="A487" s="26" t="str">
        <f t="shared" si="37"/>
        <v/>
      </c>
      <c r="B487" s="40"/>
      <c r="C487" s="28" t="str">
        <f>IF(B487="","",VLOOKUP(B487,'Priradenie pracov. balíkov'!B:E,3,FALSE))</f>
        <v/>
      </c>
      <c r="D487" s="29" t="str">
        <f>IF(B487="","",CONCATENATE(VLOOKUP(B487,Ciselniky!$A$38:$B$71,2,FALSE),"P",'Osobné výdavky (OV)'!A487))</f>
        <v/>
      </c>
      <c r="E487" s="41"/>
      <c r="F487" s="25" t="str">
        <f t="shared" si="38"/>
        <v/>
      </c>
      <c r="G487" s="99"/>
      <c r="H487" s="97"/>
      <c r="I487" s="25" t="str">
        <f t="shared" si="39"/>
        <v/>
      </c>
      <c r="J487" s="25" t="str">
        <f>IF(B487="","",I487*VLOOKUP(B487,'Priradenie pracov. balíkov'!B:F,5,FALSE))</f>
        <v/>
      </c>
      <c r="K487" s="25" t="str">
        <f>IF(B487="","",I487*VLOOKUP(B487,'Priradenie pracov. balíkov'!B:G,6,FALSE))</f>
        <v/>
      </c>
      <c r="L487" s="25" t="str">
        <f>IF(B487="","",K487*VLOOKUP(B487,'Priradenie pracov. balíkov'!B:F,5,FALSE))</f>
        <v/>
      </c>
      <c r="M487" s="1"/>
      <c r="N487" s="2" t="str">
        <f t="shared" si="35"/>
        <v/>
      </c>
      <c r="O487" s="1" t="str">
        <f t="shared" si="36"/>
        <v/>
      </c>
    </row>
    <row r="488" spans="1:15" x14ac:dyDescent="0.2">
      <c r="A488" s="26" t="str">
        <f t="shared" si="37"/>
        <v/>
      </c>
      <c r="B488" s="40"/>
      <c r="C488" s="28" t="str">
        <f>IF(B488="","",VLOOKUP(B488,'Priradenie pracov. balíkov'!B:E,3,FALSE))</f>
        <v/>
      </c>
      <c r="D488" s="29" t="str">
        <f>IF(B488="","",CONCATENATE(VLOOKUP(B488,Ciselniky!$A$38:$B$71,2,FALSE),"P",'Osobné výdavky (OV)'!A488))</f>
        <v/>
      </c>
      <c r="E488" s="41"/>
      <c r="F488" s="25" t="str">
        <f t="shared" si="38"/>
        <v/>
      </c>
      <c r="G488" s="99"/>
      <c r="H488" s="97"/>
      <c r="I488" s="25" t="str">
        <f t="shared" si="39"/>
        <v/>
      </c>
      <c r="J488" s="25" t="str">
        <f>IF(B488="","",I488*VLOOKUP(B488,'Priradenie pracov. balíkov'!B:F,5,FALSE))</f>
        <v/>
      </c>
      <c r="K488" s="25" t="str">
        <f>IF(B488="","",I488*VLOOKUP(B488,'Priradenie pracov. balíkov'!B:G,6,FALSE))</f>
        <v/>
      </c>
      <c r="L488" s="25" t="str">
        <f>IF(B488="","",K488*VLOOKUP(B488,'Priradenie pracov. balíkov'!B:F,5,FALSE))</f>
        <v/>
      </c>
      <c r="M488" s="1"/>
      <c r="N488" s="2" t="str">
        <f t="shared" si="35"/>
        <v/>
      </c>
      <c r="O488" s="1" t="str">
        <f t="shared" si="36"/>
        <v/>
      </c>
    </row>
    <row r="489" spans="1:15" x14ac:dyDescent="0.2">
      <c r="A489" s="26" t="str">
        <f t="shared" si="37"/>
        <v/>
      </c>
      <c r="B489" s="40"/>
      <c r="C489" s="28" t="str">
        <f>IF(B489="","",VLOOKUP(B489,'Priradenie pracov. balíkov'!B:E,3,FALSE))</f>
        <v/>
      </c>
      <c r="D489" s="29" t="str">
        <f>IF(B489="","",CONCATENATE(VLOOKUP(B489,Ciselniky!$A$38:$B$71,2,FALSE),"P",'Osobné výdavky (OV)'!A489))</f>
        <v/>
      </c>
      <c r="E489" s="41"/>
      <c r="F489" s="25" t="str">
        <f t="shared" si="38"/>
        <v/>
      </c>
      <c r="G489" s="99"/>
      <c r="H489" s="97"/>
      <c r="I489" s="25" t="str">
        <f t="shared" si="39"/>
        <v/>
      </c>
      <c r="J489" s="25" t="str">
        <f>IF(B489="","",I489*VLOOKUP(B489,'Priradenie pracov. balíkov'!B:F,5,FALSE))</f>
        <v/>
      </c>
      <c r="K489" s="25" t="str">
        <f>IF(B489="","",I489*VLOOKUP(B489,'Priradenie pracov. balíkov'!B:G,6,FALSE))</f>
        <v/>
      </c>
      <c r="L489" s="25" t="str">
        <f>IF(B489="","",K489*VLOOKUP(B489,'Priradenie pracov. balíkov'!B:F,5,FALSE))</f>
        <v/>
      </c>
      <c r="M489" s="1"/>
      <c r="N489" s="2" t="str">
        <f t="shared" si="35"/>
        <v/>
      </c>
      <c r="O489" s="1" t="str">
        <f t="shared" si="36"/>
        <v/>
      </c>
    </row>
    <row r="490" spans="1:15" x14ac:dyDescent="0.2">
      <c r="A490" s="26" t="str">
        <f t="shared" si="37"/>
        <v/>
      </c>
      <c r="B490" s="40"/>
      <c r="C490" s="28" t="str">
        <f>IF(B490="","",VLOOKUP(B490,'Priradenie pracov. balíkov'!B:E,3,FALSE))</f>
        <v/>
      </c>
      <c r="D490" s="29" t="str">
        <f>IF(B490="","",CONCATENATE(VLOOKUP(B490,Ciselniky!$A$38:$B$71,2,FALSE),"P",'Osobné výdavky (OV)'!A490))</f>
        <v/>
      </c>
      <c r="E490" s="41"/>
      <c r="F490" s="25" t="str">
        <f t="shared" si="38"/>
        <v/>
      </c>
      <c r="G490" s="99"/>
      <c r="H490" s="97"/>
      <c r="I490" s="25" t="str">
        <f t="shared" si="39"/>
        <v/>
      </c>
      <c r="J490" s="25" t="str">
        <f>IF(B490="","",I490*VLOOKUP(B490,'Priradenie pracov. balíkov'!B:F,5,FALSE))</f>
        <v/>
      </c>
      <c r="K490" s="25" t="str">
        <f>IF(B490="","",I490*VLOOKUP(B490,'Priradenie pracov. balíkov'!B:G,6,FALSE))</f>
        <v/>
      </c>
      <c r="L490" s="25" t="str">
        <f>IF(B490="","",K490*VLOOKUP(B490,'Priradenie pracov. balíkov'!B:F,5,FALSE))</f>
        <v/>
      </c>
      <c r="M490" s="1"/>
      <c r="N490" s="2" t="str">
        <f t="shared" si="35"/>
        <v/>
      </c>
      <c r="O490" s="1" t="str">
        <f t="shared" si="36"/>
        <v/>
      </c>
    </row>
    <row r="491" spans="1:15" x14ac:dyDescent="0.2">
      <c r="A491" s="26" t="str">
        <f t="shared" si="37"/>
        <v/>
      </c>
      <c r="B491" s="40"/>
      <c r="C491" s="28" t="str">
        <f>IF(B491="","",VLOOKUP(B491,'Priradenie pracov. balíkov'!B:E,3,FALSE))</f>
        <v/>
      </c>
      <c r="D491" s="29" t="str">
        <f>IF(B491="","",CONCATENATE(VLOOKUP(B491,Ciselniky!$A$38:$B$71,2,FALSE),"P",'Osobné výdavky (OV)'!A491))</f>
        <v/>
      </c>
      <c r="E491" s="41"/>
      <c r="F491" s="25" t="str">
        <f t="shared" si="38"/>
        <v/>
      </c>
      <c r="G491" s="99"/>
      <c r="H491" s="97"/>
      <c r="I491" s="25" t="str">
        <f t="shared" si="39"/>
        <v/>
      </c>
      <c r="J491" s="25" t="str">
        <f>IF(B491="","",I491*VLOOKUP(B491,'Priradenie pracov. balíkov'!B:F,5,FALSE))</f>
        <v/>
      </c>
      <c r="K491" s="25" t="str">
        <f>IF(B491="","",I491*VLOOKUP(B491,'Priradenie pracov. balíkov'!B:G,6,FALSE))</f>
        <v/>
      </c>
      <c r="L491" s="25" t="str">
        <f>IF(B491="","",K491*VLOOKUP(B491,'Priradenie pracov. balíkov'!B:F,5,FALSE))</f>
        <v/>
      </c>
      <c r="M491" s="1"/>
      <c r="N491" s="2" t="str">
        <f t="shared" si="35"/>
        <v/>
      </c>
      <c r="O491" s="1" t="str">
        <f t="shared" si="36"/>
        <v/>
      </c>
    </row>
    <row r="492" spans="1:15" x14ac:dyDescent="0.2">
      <c r="A492" s="26" t="str">
        <f t="shared" si="37"/>
        <v/>
      </c>
      <c r="B492" s="40"/>
      <c r="C492" s="28" t="str">
        <f>IF(B492="","",VLOOKUP(B492,'Priradenie pracov. balíkov'!B:E,3,FALSE))</f>
        <v/>
      </c>
      <c r="D492" s="29" t="str">
        <f>IF(B492="","",CONCATENATE(VLOOKUP(B492,Ciselniky!$A$38:$B$71,2,FALSE),"P",'Osobné výdavky (OV)'!A492))</f>
        <v/>
      </c>
      <c r="E492" s="41"/>
      <c r="F492" s="25" t="str">
        <f t="shared" si="38"/>
        <v/>
      </c>
      <c r="G492" s="99"/>
      <c r="H492" s="97"/>
      <c r="I492" s="25" t="str">
        <f t="shared" si="39"/>
        <v/>
      </c>
      <c r="J492" s="25" t="str">
        <f>IF(B492="","",I492*VLOOKUP(B492,'Priradenie pracov. balíkov'!B:F,5,FALSE))</f>
        <v/>
      </c>
      <c r="K492" s="25" t="str">
        <f>IF(B492="","",I492*VLOOKUP(B492,'Priradenie pracov. balíkov'!B:G,6,FALSE))</f>
        <v/>
      </c>
      <c r="L492" s="25" t="str">
        <f>IF(B492="","",K492*VLOOKUP(B492,'Priradenie pracov. balíkov'!B:F,5,FALSE))</f>
        <v/>
      </c>
      <c r="M492" s="1"/>
      <c r="N492" s="2" t="str">
        <f t="shared" si="35"/>
        <v/>
      </c>
      <c r="O492" s="1" t="str">
        <f t="shared" si="36"/>
        <v/>
      </c>
    </row>
    <row r="493" spans="1:15" x14ac:dyDescent="0.2">
      <c r="A493" s="26" t="str">
        <f t="shared" si="37"/>
        <v/>
      </c>
      <c r="B493" s="40"/>
      <c r="C493" s="28" t="str">
        <f>IF(B493="","",VLOOKUP(B493,'Priradenie pracov. balíkov'!B:E,3,FALSE))</f>
        <v/>
      </c>
      <c r="D493" s="29" t="str">
        <f>IF(B493="","",CONCATENATE(VLOOKUP(B493,Ciselniky!$A$38:$B$71,2,FALSE),"P",'Osobné výdavky (OV)'!A493))</f>
        <v/>
      </c>
      <c r="E493" s="41"/>
      <c r="F493" s="25" t="str">
        <f t="shared" si="38"/>
        <v/>
      </c>
      <c r="G493" s="99"/>
      <c r="H493" s="97"/>
      <c r="I493" s="25" t="str">
        <f t="shared" si="39"/>
        <v/>
      </c>
      <c r="J493" s="25" t="str">
        <f>IF(B493="","",I493*VLOOKUP(B493,'Priradenie pracov. balíkov'!B:F,5,FALSE))</f>
        <v/>
      </c>
      <c r="K493" s="25" t="str">
        <f>IF(B493="","",I493*VLOOKUP(B493,'Priradenie pracov. balíkov'!B:G,6,FALSE))</f>
        <v/>
      </c>
      <c r="L493" s="25" t="str">
        <f>IF(B493="","",K493*VLOOKUP(B493,'Priradenie pracov. balíkov'!B:F,5,FALSE))</f>
        <v/>
      </c>
      <c r="M493" s="1"/>
      <c r="N493" s="2" t="str">
        <f t="shared" si="35"/>
        <v/>
      </c>
      <c r="O493" s="1" t="str">
        <f t="shared" si="36"/>
        <v/>
      </c>
    </row>
    <row r="494" spans="1:15" x14ac:dyDescent="0.2">
      <c r="A494" s="26" t="str">
        <f t="shared" si="37"/>
        <v/>
      </c>
      <c r="B494" s="40"/>
      <c r="C494" s="28" t="str">
        <f>IF(B494="","",VLOOKUP(B494,'Priradenie pracov. balíkov'!B:E,3,FALSE))</f>
        <v/>
      </c>
      <c r="D494" s="29" t="str">
        <f>IF(B494="","",CONCATENATE(VLOOKUP(B494,Ciselniky!$A$38:$B$71,2,FALSE),"P",'Osobné výdavky (OV)'!A494))</f>
        <v/>
      </c>
      <c r="E494" s="41"/>
      <c r="F494" s="25" t="str">
        <f t="shared" si="38"/>
        <v/>
      </c>
      <c r="G494" s="99"/>
      <c r="H494" s="97"/>
      <c r="I494" s="25" t="str">
        <f t="shared" si="39"/>
        <v/>
      </c>
      <c r="J494" s="25" t="str">
        <f>IF(B494="","",I494*VLOOKUP(B494,'Priradenie pracov. balíkov'!B:F,5,FALSE))</f>
        <v/>
      </c>
      <c r="K494" s="25" t="str">
        <f>IF(B494="","",I494*VLOOKUP(B494,'Priradenie pracov. balíkov'!B:G,6,FALSE))</f>
        <v/>
      </c>
      <c r="L494" s="25" t="str">
        <f>IF(B494="","",K494*VLOOKUP(B494,'Priradenie pracov. balíkov'!B:F,5,FALSE))</f>
        <v/>
      </c>
      <c r="M494" s="1"/>
      <c r="N494" s="2" t="str">
        <f t="shared" si="35"/>
        <v/>
      </c>
      <c r="O494" s="1" t="str">
        <f t="shared" si="36"/>
        <v/>
      </c>
    </row>
    <row r="495" spans="1:15" x14ac:dyDescent="0.2">
      <c r="A495" s="26" t="str">
        <f t="shared" si="37"/>
        <v/>
      </c>
      <c r="B495" s="40"/>
      <c r="C495" s="28" t="str">
        <f>IF(B495="","",VLOOKUP(B495,'Priradenie pracov. balíkov'!B:E,3,FALSE))</f>
        <v/>
      </c>
      <c r="D495" s="29" t="str">
        <f>IF(B495="","",CONCATENATE(VLOOKUP(B495,Ciselniky!$A$38:$B$71,2,FALSE),"P",'Osobné výdavky (OV)'!A495))</f>
        <v/>
      </c>
      <c r="E495" s="41"/>
      <c r="F495" s="25" t="str">
        <f t="shared" si="38"/>
        <v/>
      </c>
      <c r="G495" s="99"/>
      <c r="H495" s="97"/>
      <c r="I495" s="25" t="str">
        <f t="shared" si="39"/>
        <v/>
      </c>
      <c r="J495" s="25" t="str">
        <f>IF(B495="","",I495*VLOOKUP(B495,'Priradenie pracov. balíkov'!B:F,5,FALSE))</f>
        <v/>
      </c>
      <c r="K495" s="25" t="str">
        <f>IF(B495="","",I495*VLOOKUP(B495,'Priradenie pracov. balíkov'!B:G,6,FALSE))</f>
        <v/>
      </c>
      <c r="L495" s="25" t="str">
        <f>IF(B495="","",K495*VLOOKUP(B495,'Priradenie pracov. balíkov'!B:F,5,FALSE))</f>
        <v/>
      </c>
      <c r="M495" s="1"/>
      <c r="N495" s="2" t="str">
        <f t="shared" si="35"/>
        <v/>
      </c>
      <c r="O495" s="1" t="str">
        <f t="shared" si="36"/>
        <v/>
      </c>
    </row>
    <row r="496" spans="1:15" x14ac:dyDescent="0.2">
      <c r="A496" s="26" t="str">
        <f t="shared" si="37"/>
        <v/>
      </c>
      <c r="B496" s="40"/>
      <c r="C496" s="28" t="str">
        <f>IF(B496="","",VLOOKUP(B496,'Priradenie pracov. balíkov'!B:E,3,FALSE))</f>
        <v/>
      </c>
      <c r="D496" s="29" t="str">
        <f>IF(B496="","",CONCATENATE(VLOOKUP(B496,Ciselniky!$A$38:$B$71,2,FALSE),"P",'Osobné výdavky (OV)'!A496))</f>
        <v/>
      </c>
      <c r="E496" s="41"/>
      <c r="F496" s="25" t="str">
        <f t="shared" si="38"/>
        <v/>
      </c>
      <c r="G496" s="99"/>
      <c r="H496" s="97"/>
      <c r="I496" s="25" t="str">
        <f t="shared" si="39"/>
        <v/>
      </c>
      <c r="J496" s="25" t="str">
        <f>IF(B496="","",I496*VLOOKUP(B496,'Priradenie pracov. balíkov'!B:F,5,FALSE))</f>
        <v/>
      </c>
      <c r="K496" s="25" t="str">
        <f>IF(B496="","",I496*VLOOKUP(B496,'Priradenie pracov. balíkov'!B:G,6,FALSE))</f>
        <v/>
      </c>
      <c r="L496" s="25" t="str">
        <f>IF(B496="","",K496*VLOOKUP(B496,'Priradenie pracov. balíkov'!B:F,5,FALSE))</f>
        <v/>
      </c>
      <c r="M496" s="1"/>
      <c r="N496" s="2" t="str">
        <f t="shared" si="35"/>
        <v/>
      </c>
      <c r="O496" s="1" t="str">
        <f t="shared" si="36"/>
        <v/>
      </c>
    </row>
    <row r="497" spans="1:15" x14ac:dyDescent="0.2">
      <c r="A497" s="26" t="str">
        <f t="shared" si="37"/>
        <v/>
      </c>
      <c r="B497" s="40"/>
      <c r="C497" s="28" t="str">
        <f>IF(B497="","",VLOOKUP(B497,'Priradenie pracov. balíkov'!B:E,3,FALSE))</f>
        <v/>
      </c>
      <c r="D497" s="29" t="str">
        <f>IF(B497="","",CONCATENATE(VLOOKUP(B497,Ciselniky!$A$38:$B$71,2,FALSE),"P",'Osobné výdavky (OV)'!A497))</f>
        <v/>
      </c>
      <c r="E497" s="41"/>
      <c r="F497" s="25" t="str">
        <f t="shared" si="38"/>
        <v/>
      </c>
      <c r="G497" s="99"/>
      <c r="H497" s="97"/>
      <c r="I497" s="25" t="str">
        <f t="shared" si="39"/>
        <v/>
      </c>
      <c r="J497" s="25" t="str">
        <f>IF(B497="","",I497*VLOOKUP(B497,'Priradenie pracov. balíkov'!B:F,5,FALSE))</f>
        <v/>
      </c>
      <c r="K497" s="25" t="str">
        <f>IF(B497="","",I497*VLOOKUP(B497,'Priradenie pracov. balíkov'!B:G,6,FALSE))</f>
        <v/>
      </c>
      <c r="L497" s="25" t="str">
        <f>IF(B497="","",K497*VLOOKUP(B497,'Priradenie pracov. balíkov'!B:F,5,FALSE))</f>
        <v/>
      </c>
      <c r="M497" s="1"/>
      <c r="N497" s="2" t="str">
        <f t="shared" si="35"/>
        <v/>
      </c>
      <c r="O497" s="1" t="str">
        <f t="shared" si="36"/>
        <v/>
      </c>
    </row>
    <row r="498" spans="1:15" x14ac:dyDescent="0.2">
      <c r="A498" s="26" t="str">
        <f t="shared" si="37"/>
        <v/>
      </c>
      <c r="B498" s="40"/>
      <c r="C498" s="28" t="str">
        <f>IF(B498="","",VLOOKUP(B498,'Priradenie pracov. balíkov'!B:E,3,FALSE))</f>
        <v/>
      </c>
      <c r="D498" s="29" t="str">
        <f>IF(B498="","",CONCATENATE(VLOOKUP(B498,Ciselniky!$A$38:$B$71,2,FALSE),"P",'Osobné výdavky (OV)'!A498))</f>
        <v/>
      </c>
      <c r="E498" s="41"/>
      <c r="F498" s="25" t="str">
        <f t="shared" si="38"/>
        <v/>
      </c>
      <c r="G498" s="99"/>
      <c r="H498" s="97"/>
      <c r="I498" s="25" t="str">
        <f t="shared" si="39"/>
        <v/>
      </c>
      <c r="J498" s="25" t="str">
        <f>IF(B498="","",I498*VLOOKUP(B498,'Priradenie pracov. balíkov'!B:F,5,FALSE))</f>
        <v/>
      </c>
      <c r="K498" s="25" t="str">
        <f>IF(B498="","",I498*VLOOKUP(B498,'Priradenie pracov. balíkov'!B:G,6,FALSE))</f>
        <v/>
      </c>
      <c r="L498" s="25" t="str">
        <f>IF(B498="","",K498*VLOOKUP(B498,'Priradenie pracov. balíkov'!B:F,5,FALSE))</f>
        <v/>
      </c>
      <c r="M498" s="1"/>
      <c r="N498" s="2" t="str">
        <f t="shared" si="35"/>
        <v/>
      </c>
      <c r="O498" s="1" t="str">
        <f t="shared" si="36"/>
        <v/>
      </c>
    </row>
    <row r="499" spans="1:15" x14ac:dyDescent="0.2">
      <c r="A499" s="26" t="str">
        <f t="shared" si="37"/>
        <v/>
      </c>
      <c r="B499" s="40"/>
      <c r="C499" s="28" t="str">
        <f>IF(B499="","",VLOOKUP(B499,'Priradenie pracov. balíkov'!B:E,3,FALSE))</f>
        <v/>
      </c>
      <c r="D499" s="29" t="str">
        <f>IF(B499="","",CONCATENATE(VLOOKUP(B499,Ciselniky!$A$38:$B$71,2,FALSE),"P",'Osobné výdavky (OV)'!A499))</f>
        <v/>
      </c>
      <c r="E499" s="41"/>
      <c r="F499" s="25" t="str">
        <f t="shared" si="38"/>
        <v/>
      </c>
      <c r="G499" s="99"/>
      <c r="H499" s="97"/>
      <c r="I499" s="25" t="str">
        <f t="shared" si="39"/>
        <v/>
      </c>
      <c r="J499" s="25" t="str">
        <f>IF(B499="","",I499*VLOOKUP(B499,'Priradenie pracov. balíkov'!B:F,5,FALSE))</f>
        <v/>
      </c>
      <c r="K499" s="25" t="str">
        <f>IF(B499="","",I499*VLOOKUP(B499,'Priradenie pracov. balíkov'!B:G,6,FALSE))</f>
        <v/>
      </c>
      <c r="L499" s="25" t="str">
        <f>IF(B499="","",K499*VLOOKUP(B499,'Priradenie pracov. balíkov'!B:F,5,FALSE))</f>
        <v/>
      </c>
      <c r="M499" s="1"/>
      <c r="N499" s="2" t="str">
        <f t="shared" si="35"/>
        <v/>
      </c>
      <c r="O499" s="1" t="str">
        <f t="shared" si="36"/>
        <v/>
      </c>
    </row>
    <row r="500" spans="1:15" x14ac:dyDescent="0.2">
      <c r="A500" s="26" t="str">
        <f t="shared" si="37"/>
        <v/>
      </c>
      <c r="B500" s="40"/>
      <c r="C500" s="28" t="str">
        <f>IF(B500="","",VLOOKUP(B500,'Priradenie pracov. balíkov'!B:E,3,FALSE))</f>
        <v/>
      </c>
      <c r="D500" s="29" t="str">
        <f>IF(B500="","",CONCATENATE(VLOOKUP(B500,Ciselniky!$A$38:$B$71,2,FALSE),"P",'Osobné výdavky (OV)'!A500))</f>
        <v/>
      </c>
      <c r="E500" s="41"/>
      <c r="F500" s="25" t="str">
        <f t="shared" si="38"/>
        <v/>
      </c>
      <c r="G500" s="99"/>
      <c r="H500" s="97"/>
      <c r="I500" s="25" t="str">
        <f t="shared" si="39"/>
        <v/>
      </c>
      <c r="J500" s="25" t="str">
        <f>IF(B500="","",I500*VLOOKUP(B500,'Priradenie pracov. balíkov'!B:F,5,FALSE))</f>
        <v/>
      </c>
      <c r="K500" s="25" t="str">
        <f>IF(B500="","",I500*VLOOKUP(B500,'Priradenie pracov. balíkov'!B:G,6,FALSE))</f>
        <v/>
      </c>
      <c r="L500" s="25" t="str">
        <f>IF(B500="","",K500*VLOOKUP(B500,'Priradenie pracov. balíkov'!B:F,5,FALSE))</f>
        <v/>
      </c>
      <c r="M500" s="1"/>
      <c r="N500" s="2" t="str">
        <f t="shared" si="35"/>
        <v/>
      </c>
      <c r="O500" s="1" t="str">
        <f t="shared" si="36"/>
        <v/>
      </c>
    </row>
    <row r="501" spans="1:15" x14ac:dyDescent="0.2">
      <c r="A501" s="26" t="str">
        <f t="shared" si="37"/>
        <v/>
      </c>
      <c r="B501" s="40"/>
      <c r="C501" s="28" t="str">
        <f>IF(B501="","",VLOOKUP(B501,'Priradenie pracov. balíkov'!B:E,3,FALSE))</f>
        <v/>
      </c>
      <c r="D501" s="29" t="str">
        <f>IF(B501="","",CONCATENATE(VLOOKUP(B501,Ciselniky!$A$38:$B$71,2,FALSE),"P",'Osobné výdavky (OV)'!A501))</f>
        <v/>
      </c>
      <c r="E501" s="41"/>
      <c r="F501" s="25" t="str">
        <f t="shared" si="38"/>
        <v/>
      </c>
      <c r="G501" s="99"/>
      <c r="H501" s="97"/>
      <c r="I501" s="25" t="str">
        <f t="shared" si="39"/>
        <v/>
      </c>
      <c r="J501" s="25" t="str">
        <f>IF(B501="","",I501*VLOOKUP(B501,'Priradenie pracov. balíkov'!B:F,5,FALSE))</f>
        <v/>
      </c>
      <c r="K501" s="25" t="str">
        <f>IF(B501="","",I501*VLOOKUP(B501,'Priradenie pracov. balíkov'!B:G,6,FALSE))</f>
        <v/>
      </c>
      <c r="L501" s="25" t="str">
        <f>IF(B501="","",K501*VLOOKUP(B501,'Priradenie pracov. balíkov'!B:F,5,FALSE))</f>
        <v/>
      </c>
      <c r="M501" s="1"/>
      <c r="N501" s="2" t="str">
        <f t="shared" si="35"/>
        <v/>
      </c>
      <c r="O501" s="1" t="str">
        <f t="shared" si="36"/>
        <v/>
      </c>
    </row>
    <row r="502" spans="1:15" x14ac:dyDescent="0.2">
      <c r="A502" s="26" t="str">
        <f t="shared" si="37"/>
        <v/>
      </c>
      <c r="B502" s="40"/>
      <c r="C502" s="28" t="str">
        <f>IF(B502="","",VLOOKUP(B502,'Priradenie pracov. balíkov'!B:E,3,FALSE))</f>
        <v/>
      </c>
      <c r="D502" s="29" t="str">
        <f>IF(B502="","",CONCATENATE(VLOOKUP(B502,Ciselniky!$A$38:$B$71,2,FALSE),"P",'Osobné výdavky (OV)'!A502))</f>
        <v/>
      </c>
      <c r="E502" s="41"/>
      <c r="F502" s="25" t="str">
        <f t="shared" si="38"/>
        <v/>
      </c>
      <c r="G502" s="99"/>
      <c r="H502" s="97"/>
      <c r="I502" s="25" t="str">
        <f t="shared" si="39"/>
        <v/>
      </c>
      <c r="J502" s="25" t="str">
        <f>IF(B502="","",I502*VLOOKUP(B502,'Priradenie pracov. balíkov'!B:F,5,FALSE))</f>
        <v/>
      </c>
      <c r="K502" s="25" t="str">
        <f>IF(B502="","",I502*VLOOKUP(B502,'Priradenie pracov. balíkov'!B:G,6,FALSE))</f>
        <v/>
      </c>
      <c r="L502" s="25" t="str">
        <f>IF(B502="","",K502*VLOOKUP(B502,'Priradenie pracov. balíkov'!B:F,5,FALSE))</f>
        <v/>
      </c>
      <c r="M502" s="1"/>
      <c r="N502" s="2" t="str">
        <f t="shared" si="35"/>
        <v/>
      </c>
      <c r="O502" s="1" t="str">
        <f t="shared" si="36"/>
        <v/>
      </c>
    </row>
    <row r="503" spans="1:15" x14ac:dyDescent="0.2">
      <c r="A503" s="26" t="str">
        <f t="shared" si="37"/>
        <v/>
      </c>
      <c r="B503" s="40"/>
      <c r="C503" s="28" t="str">
        <f>IF(B503="","",VLOOKUP(B503,'Priradenie pracov. balíkov'!B:E,3,FALSE))</f>
        <v/>
      </c>
      <c r="D503" s="29" t="str">
        <f>IF(B503="","",CONCATENATE(VLOOKUP(B503,Ciselniky!$A$38:$B$71,2,FALSE),"P",'Osobné výdavky (OV)'!A503))</f>
        <v/>
      </c>
      <c r="E503" s="41"/>
      <c r="F503" s="25" t="str">
        <f t="shared" si="38"/>
        <v/>
      </c>
      <c r="G503" s="99"/>
      <c r="H503" s="97"/>
      <c r="I503" s="25" t="str">
        <f t="shared" si="39"/>
        <v/>
      </c>
      <c r="J503" s="25" t="str">
        <f>IF(B503="","",I503*VLOOKUP(B503,'Priradenie pracov. balíkov'!B:F,5,FALSE))</f>
        <v/>
      </c>
      <c r="K503" s="25" t="str">
        <f>IF(B503="","",I503*VLOOKUP(B503,'Priradenie pracov. balíkov'!B:G,6,FALSE))</f>
        <v/>
      </c>
      <c r="L503" s="25" t="str">
        <f>IF(B503="","",K503*VLOOKUP(B503,'Priradenie pracov. balíkov'!B:F,5,FALSE))</f>
        <v/>
      </c>
      <c r="M503" s="1"/>
      <c r="N503" s="2" t="str">
        <f t="shared" si="35"/>
        <v/>
      </c>
      <c r="O503" s="1" t="str">
        <f t="shared" si="36"/>
        <v/>
      </c>
    </row>
    <row r="504" spans="1:15" x14ac:dyDescent="0.2">
      <c r="A504" s="26" t="str">
        <f t="shared" si="37"/>
        <v/>
      </c>
      <c r="B504" s="40"/>
      <c r="C504" s="28" t="str">
        <f>IF(B504="","",VLOOKUP(B504,'Priradenie pracov. balíkov'!B:E,3,FALSE))</f>
        <v/>
      </c>
      <c r="D504" s="29" t="str">
        <f>IF(B504="","",CONCATENATE(VLOOKUP(B504,Ciselniky!$A$38:$B$71,2,FALSE),"P",'Osobné výdavky (OV)'!A504))</f>
        <v/>
      </c>
      <c r="E504" s="41"/>
      <c r="F504" s="25" t="str">
        <f t="shared" si="38"/>
        <v/>
      </c>
      <c r="G504" s="99"/>
      <c r="H504" s="97"/>
      <c r="I504" s="25" t="str">
        <f t="shared" si="39"/>
        <v/>
      </c>
      <c r="J504" s="25" t="str">
        <f>IF(B504="","",I504*VLOOKUP(B504,'Priradenie pracov. balíkov'!B:F,5,FALSE))</f>
        <v/>
      </c>
      <c r="K504" s="25" t="str">
        <f>IF(B504="","",I504*VLOOKUP(B504,'Priradenie pracov. balíkov'!B:G,6,FALSE))</f>
        <v/>
      </c>
      <c r="L504" s="25" t="str">
        <f>IF(B504="","",K504*VLOOKUP(B504,'Priradenie pracov. balíkov'!B:F,5,FALSE))</f>
        <v/>
      </c>
      <c r="M504" s="1"/>
      <c r="N504" s="2" t="str">
        <f t="shared" si="35"/>
        <v/>
      </c>
      <c r="O504" s="1" t="str">
        <f t="shared" si="36"/>
        <v/>
      </c>
    </row>
    <row r="505" spans="1:15" x14ac:dyDescent="0.2">
      <c r="A505" s="26" t="str">
        <f t="shared" si="37"/>
        <v/>
      </c>
      <c r="B505" s="40"/>
      <c r="C505" s="28" t="str">
        <f>IF(B505="","",VLOOKUP(B505,'Priradenie pracov. balíkov'!B:E,3,FALSE))</f>
        <v/>
      </c>
      <c r="D505" s="29" t="str">
        <f>IF(B505="","",CONCATENATE(VLOOKUP(B505,Ciselniky!$A$38:$B$71,2,FALSE),"P",'Osobné výdavky (OV)'!A505))</f>
        <v/>
      </c>
      <c r="E505" s="41"/>
      <c r="F505" s="25" t="str">
        <f t="shared" si="38"/>
        <v/>
      </c>
      <c r="G505" s="99"/>
      <c r="H505" s="97"/>
      <c r="I505" s="25" t="str">
        <f t="shared" si="39"/>
        <v/>
      </c>
      <c r="J505" s="25" t="str">
        <f>IF(B505="","",I505*VLOOKUP(B505,'Priradenie pracov. balíkov'!B:F,5,FALSE))</f>
        <v/>
      </c>
      <c r="K505" s="25" t="str">
        <f>IF(B505="","",I505*VLOOKUP(B505,'Priradenie pracov. balíkov'!B:G,6,FALSE))</f>
        <v/>
      </c>
      <c r="L505" s="25" t="str">
        <f>IF(B505="","",K505*VLOOKUP(B505,'Priradenie pracov. balíkov'!B:F,5,FALSE))</f>
        <v/>
      </c>
      <c r="M505" s="1"/>
      <c r="N505" s="2" t="str">
        <f t="shared" si="35"/>
        <v/>
      </c>
      <c r="O505" s="1" t="str">
        <f t="shared" si="36"/>
        <v/>
      </c>
    </row>
    <row r="506" spans="1:15" x14ac:dyDescent="0.2">
      <c r="A506" s="26" t="str">
        <f t="shared" si="37"/>
        <v/>
      </c>
      <c r="B506" s="40"/>
      <c r="C506" s="28" t="str">
        <f>IF(B506="","",VLOOKUP(B506,'Priradenie pracov. balíkov'!B:E,3,FALSE))</f>
        <v/>
      </c>
      <c r="D506" s="29" t="str">
        <f>IF(B506="","",CONCATENATE(VLOOKUP(B506,Ciselniky!$A$38:$B$71,2,FALSE),"P",'Osobné výdavky (OV)'!A506))</f>
        <v/>
      </c>
      <c r="E506" s="41"/>
      <c r="F506" s="25" t="str">
        <f t="shared" si="38"/>
        <v/>
      </c>
      <c r="G506" s="99"/>
      <c r="H506" s="97"/>
      <c r="I506" s="25" t="str">
        <f t="shared" si="39"/>
        <v/>
      </c>
      <c r="J506" s="25" t="str">
        <f>IF(B506="","",I506*VLOOKUP(B506,'Priradenie pracov. balíkov'!B:F,5,FALSE))</f>
        <v/>
      </c>
      <c r="K506" s="25" t="str">
        <f>IF(B506="","",I506*VLOOKUP(B506,'Priradenie pracov. balíkov'!B:G,6,FALSE))</f>
        <v/>
      </c>
      <c r="L506" s="25" t="str">
        <f>IF(B506="","",K506*VLOOKUP(B506,'Priradenie pracov. balíkov'!B:F,5,FALSE))</f>
        <v/>
      </c>
      <c r="M506" s="1"/>
      <c r="N506" s="2" t="str">
        <f t="shared" si="35"/>
        <v/>
      </c>
      <c r="O506" s="1" t="str">
        <f t="shared" si="36"/>
        <v/>
      </c>
    </row>
    <row r="507" spans="1:15" x14ac:dyDescent="0.2">
      <c r="A507" s="26" t="str">
        <f t="shared" si="37"/>
        <v/>
      </c>
      <c r="B507" s="40"/>
      <c r="C507" s="28" t="str">
        <f>IF(B507="","",VLOOKUP(B507,'Priradenie pracov. balíkov'!B:E,3,FALSE))</f>
        <v/>
      </c>
      <c r="D507" s="29" t="str">
        <f>IF(B507="","",CONCATENATE(VLOOKUP(B507,Ciselniky!$A$38:$B$71,2,FALSE),"P",'Osobné výdavky (OV)'!A507))</f>
        <v/>
      </c>
      <c r="E507" s="41"/>
      <c r="F507" s="25" t="str">
        <f t="shared" si="38"/>
        <v/>
      </c>
      <c r="G507" s="99"/>
      <c r="H507" s="97"/>
      <c r="I507" s="25" t="str">
        <f t="shared" si="39"/>
        <v/>
      </c>
      <c r="J507" s="25" t="str">
        <f>IF(B507="","",I507*VLOOKUP(B507,'Priradenie pracov. balíkov'!B:F,5,FALSE))</f>
        <v/>
      </c>
      <c r="K507" s="25" t="str">
        <f>IF(B507="","",I507*VLOOKUP(B507,'Priradenie pracov. balíkov'!B:G,6,FALSE))</f>
        <v/>
      </c>
      <c r="L507" s="25" t="str">
        <f>IF(B507="","",K507*VLOOKUP(B507,'Priradenie pracov. balíkov'!B:F,5,FALSE))</f>
        <v/>
      </c>
      <c r="M507" s="1"/>
      <c r="N507" s="2" t="str">
        <f t="shared" si="35"/>
        <v/>
      </c>
      <c r="O507" s="1" t="str">
        <f t="shared" si="36"/>
        <v/>
      </c>
    </row>
    <row r="508" spans="1:15" x14ac:dyDescent="0.2">
      <c r="A508" s="26" t="str">
        <f t="shared" si="37"/>
        <v/>
      </c>
      <c r="B508" s="40"/>
      <c r="C508" s="28" t="str">
        <f>IF(B508="","",VLOOKUP(B508,'Priradenie pracov. balíkov'!B:E,3,FALSE))</f>
        <v/>
      </c>
      <c r="D508" s="29" t="str">
        <f>IF(B508="","",CONCATENATE(VLOOKUP(B508,Ciselniky!$A$38:$B$71,2,FALSE),"P",'Osobné výdavky (OV)'!A508))</f>
        <v/>
      </c>
      <c r="E508" s="41"/>
      <c r="F508" s="25" t="str">
        <f t="shared" si="38"/>
        <v/>
      </c>
      <c r="G508" s="99"/>
      <c r="H508" s="97"/>
      <c r="I508" s="25" t="str">
        <f t="shared" si="39"/>
        <v/>
      </c>
      <c r="J508" s="25" t="str">
        <f>IF(B508="","",I508*VLOOKUP(B508,'Priradenie pracov. balíkov'!B:F,5,FALSE))</f>
        <v/>
      </c>
      <c r="K508" s="25" t="str">
        <f>IF(B508="","",I508*VLOOKUP(B508,'Priradenie pracov. balíkov'!B:G,6,FALSE))</f>
        <v/>
      </c>
      <c r="L508" s="25" t="str">
        <f>IF(B508="","",K508*VLOOKUP(B508,'Priradenie pracov. balíkov'!B:F,5,FALSE))</f>
        <v/>
      </c>
      <c r="M508" s="1"/>
      <c r="N508" s="2" t="str">
        <f t="shared" si="35"/>
        <v/>
      </c>
      <c r="O508" s="1" t="str">
        <f t="shared" si="36"/>
        <v/>
      </c>
    </row>
    <row r="509" spans="1:15" x14ac:dyDescent="0.2">
      <c r="A509" s="26" t="str">
        <f t="shared" si="37"/>
        <v/>
      </c>
      <c r="B509" s="40"/>
      <c r="C509" s="28" t="str">
        <f>IF(B509="","",VLOOKUP(B509,'Priradenie pracov. balíkov'!B:E,3,FALSE))</f>
        <v/>
      </c>
      <c r="D509" s="29" t="str">
        <f>IF(B509="","",CONCATENATE(VLOOKUP(B509,Ciselniky!$A$38:$B$71,2,FALSE),"P",'Osobné výdavky (OV)'!A509))</f>
        <v/>
      </c>
      <c r="E509" s="41"/>
      <c r="F509" s="25" t="str">
        <f t="shared" si="38"/>
        <v/>
      </c>
      <c r="G509" s="99"/>
      <c r="H509" s="97"/>
      <c r="I509" s="25" t="str">
        <f t="shared" si="39"/>
        <v/>
      </c>
      <c r="J509" s="25" t="str">
        <f>IF(B509="","",I509*VLOOKUP(B509,'Priradenie pracov. balíkov'!B:F,5,FALSE))</f>
        <v/>
      </c>
      <c r="K509" s="25" t="str">
        <f>IF(B509="","",I509*VLOOKUP(B509,'Priradenie pracov. balíkov'!B:G,6,FALSE))</f>
        <v/>
      </c>
      <c r="L509" s="25" t="str">
        <f>IF(B509="","",K509*VLOOKUP(B509,'Priradenie pracov. balíkov'!B:F,5,FALSE))</f>
        <v/>
      </c>
      <c r="M509" s="1"/>
      <c r="N509" s="2" t="str">
        <f t="shared" si="35"/>
        <v/>
      </c>
      <c r="O509" s="1" t="str">
        <f t="shared" si="36"/>
        <v/>
      </c>
    </row>
    <row r="510" spans="1:15" x14ac:dyDescent="0.2">
      <c r="A510" s="26" t="str">
        <f t="shared" si="37"/>
        <v/>
      </c>
      <c r="B510" s="40"/>
      <c r="C510" s="28" t="str">
        <f>IF(B510="","",VLOOKUP(B510,'Priradenie pracov. balíkov'!B:E,3,FALSE))</f>
        <v/>
      </c>
      <c r="D510" s="29" t="str">
        <f>IF(B510="","",CONCATENATE(VLOOKUP(B510,Ciselniky!$A$38:$B$71,2,FALSE),"P",'Osobné výdavky (OV)'!A510))</f>
        <v/>
      </c>
      <c r="E510" s="41"/>
      <c r="F510" s="25" t="str">
        <f t="shared" si="38"/>
        <v/>
      </c>
      <c r="G510" s="99"/>
      <c r="H510" s="97"/>
      <c r="I510" s="25" t="str">
        <f t="shared" si="39"/>
        <v/>
      </c>
      <c r="J510" s="25" t="str">
        <f>IF(B510="","",I510*VLOOKUP(B510,'Priradenie pracov. balíkov'!B:F,5,FALSE))</f>
        <v/>
      </c>
      <c r="K510" s="25" t="str">
        <f>IF(B510="","",I510*VLOOKUP(B510,'Priradenie pracov. balíkov'!B:G,6,FALSE))</f>
        <v/>
      </c>
      <c r="L510" s="25" t="str">
        <f>IF(B510="","",K510*VLOOKUP(B510,'Priradenie pracov. balíkov'!B:F,5,FALSE))</f>
        <v/>
      </c>
      <c r="M510" s="1"/>
      <c r="N510" s="2" t="str">
        <f t="shared" si="35"/>
        <v/>
      </c>
      <c r="O510" s="1" t="str">
        <f t="shared" si="36"/>
        <v/>
      </c>
    </row>
    <row r="511" spans="1:15" x14ac:dyDescent="0.2">
      <c r="A511" s="26" t="str">
        <f t="shared" si="37"/>
        <v/>
      </c>
      <c r="B511" s="40"/>
      <c r="C511" s="28" t="str">
        <f>IF(B511="","",VLOOKUP(B511,'Priradenie pracov. balíkov'!B:E,3,FALSE))</f>
        <v/>
      </c>
      <c r="D511" s="29" t="str">
        <f>IF(B511="","",CONCATENATE(VLOOKUP(B511,Ciselniky!$A$38:$B$71,2,FALSE),"P",'Osobné výdavky (OV)'!A511))</f>
        <v/>
      </c>
      <c r="E511" s="41"/>
      <c r="F511" s="25" t="str">
        <f t="shared" si="38"/>
        <v/>
      </c>
      <c r="G511" s="99"/>
      <c r="H511" s="97"/>
      <c r="I511" s="25" t="str">
        <f t="shared" si="39"/>
        <v/>
      </c>
      <c r="J511" s="25" t="str">
        <f>IF(B511="","",I511*VLOOKUP(B511,'Priradenie pracov. balíkov'!B:F,5,FALSE))</f>
        <v/>
      </c>
      <c r="K511" s="25" t="str">
        <f>IF(B511="","",I511*VLOOKUP(B511,'Priradenie pracov. balíkov'!B:G,6,FALSE))</f>
        <v/>
      </c>
      <c r="L511" s="25" t="str">
        <f>IF(B511="","",K511*VLOOKUP(B511,'Priradenie pracov. balíkov'!B:F,5,FALSE))</f>
        <v/>
      </c>
      <c r="M511" s="1"/>
      <c r="N511" s="2" t="str">
        <f t="shared" si="35"/>
        <v/>
      </c>
      <c r="O511" s="1" t="str">
        <f t="shared" si="36"/>
        <v/>
      </c>
    </row>
    <row r="512" spans="1:15" x14ac:dyDescent="0.2">
      <c r="A512" s="26" t="str">
        <f t="shared" si="37"/>
        <v/>
      </c>
      <c r="B512" s="40"/>
      <c r="C512" s="28" t="str">
        <f>IF(B512="","",VLOOKUP(B512,'Priradenie pracov. balíkov'!B:E,3,FALSE))</f>
        <v/>
      </c>
      <c r="D512" s="29" t="str">
        <f>IF(B512="","",CONCATENATE(VLOOKUP(B512,Ciselniky!$A$38:$B$71,2,FALSE),"P",'Osobné výdavky (OV)'!A512))</f>
        <v/>
      </c>
      <c r="E512" s="41"/>
      <c r="F512" s="25" t="str">
        <f t="shared" si="38"/>
        <v/>
      </c>
      <c r="G512" s="99"/>
      <c r="H512" s="97"/>
      <c r="I512" s="25" t="str">
        <f t="shared" si="39"/>
        <v/>
      </c>
      <c r="J512" s="25" t="str">
        <f>IF(B512="","",I512*VLOOKUP(B512,'Priradenie pracov. balíkov'!B:F,5,FALSE))</f>
        <v/>
      </c>
      <c r="K512" s="25" t="str">
        <f>IF(B512="","",I512*VLOOKUP(B512,'Priradenie pracov. balíkov'!B:G,6,FALSE))</f>
        <v/>
      </c>
      <c r="L512" s="25" t="str">
        <f>IF(B512="","",K512*VLOOKUP(B512,'Priradenie pracov. balíkov'!B:F,5,FALSE))</f>
        <v/>
      </c>
      <c r="M512" s="1"/>
      <c r="N512" s="2" t="str">
        <f t="shared" si="35"/>
        <v/>
      </c>
      <c r="O512" s="1" t="str">
        <f t="shared" si="36"/>
        <v/>
      </c>
    </row>
    <row r="513" spans="1:15" x14ac:dyDescent="0.2">
      <c r="A513" s="26" t="str">
        <f t="shared" si="37"/>
        <v/>
      </c>
      <c r="B513" s="40"/>
      <c r="C513" s="28" t="str">
        <f>IF(B513="","",VLOOKUP(B513,'Priradenie pracov. balíkov'!B:E,3,FALSE))</f>
        <v/>
      </c>
      <c r="D513" s="29" t="str">
        <f>IF(B513="","",CONCATENATE(VLOOKUP(B513,Ciselniky!$A$38:$B$71,2,FALSE),"P",'Osobné výdavky (OV)'!A513))</f>
        <v/>
      </c>
      <c r="E513" s="41"/>
      <c r="F513" s="25" t="str">
        <f t="shared" si="38"/>
        <v/>
      </c>
      <c r="G513" s="99"/>
      <c r="H513" s="97"/>
      <c r="I513" s="25" t="str">
        <f t="shared" si="39"/>
        <v/>
      </c>
      <c r="J513" s="25" t="str">
        <f>IF(B513="","",I513*VLOOKUP(B513,'Priradenie pracov. balíkov'!B:F,5,FALSE))</f>
        <v/>
      </c>
      <c r="K513" s="25" t="str">
        <f>IF(B513="","",I513*VLOOKUP(B513,'Priradenie pracov. balíkov'!B:G,6,FALSE))</f>
        <v/>
      </c>
      <c r="L513" s="25" t="str">
        <f>IF(B513="","",K513*VLOOKUP(B513,'Priradenie pracov. balíkov'!B:F,5,FALSE))</f>
        <v/>
      </c>
      <c r="M513" s="1"/>
      <c r="N513" s="2" t="str">
        <f t="shared" si="35"/>
        <v/>
      </c>
      <c r="O513" s="1" t="str">
        <f t="shared" si="36"/>
        <v/>
      </c>
    </row>
    <row r="514" spans="1:15" x14ac:dyDescent="0.2">
      <c r="A514" s="26" t="str">
        <f t="shared" si="37"/>
        <v/>
      </c>
      <c r="B514" s="40"/>
      <c r="C514" s="28" t="str">
        <f>IF(B514="","",VLOOKUP(B514,'Priradenie pracov. balíkov'!B:E,3,FALSE))</f>
        <v/>
      </c>
      <c r="D514" s="29" t="str">
        <f>IF(B514="","",CONCATENATE(VLOOKUP(B514,Ciselniky!$A$38:$B$71,2,FALSE),"P",'Osobné výdavky (OV)'!A514))</f>
        <v/>
      </c>
      <c r="E514" s="41"/>
      <c r="F514" s="25" t="str">
        <f t="shared" si="38"/>
        <v/>
      </c>
      <c r="G514" s="99"/>
      <c r="H514" s="97"/>
      <c r="I514" s="25" t="str">
        <f t="shared" si="39"/>
        <v/>
      </c>
      <c r="J514" s="25" t="str">
        <f>IF(B514="","",I514*VLOOKUP(B514,'Priradenie pracov. balíkov'!B:F,5,FALSE))</f>
        <v/>
      </c>
      <c r="K514" s="25" t="str">
        <f>IF(B514="","",I514*VLOOKUP(B514,'Priradenie pracov. balíkov'!B:G,6,FALSE))</f>
        <v/>
      </c>
      <c r="L514" s="25" t="str">
        <f>IF(B514="","",K514*VLOOKUP(B514,'Priradenie pracov. balíkov'!B:F,5,FALSE))</f>
        <v/>
      </c>
      <c r="M514" s="1"/>
      <c r="N514" s="2" t="str">
        <f t="shared" si="35"/>
        <v/>
      </c>
      <c r="O514" s="1" t="str">
        <f t="shared" si="36"/>
        <v/>
      </c>
    </row>
    <row r="515" spans="1:15" x14ac:dyDescent="0.2">
      <c r="A515" s="26" t="str">
        <f t="shared" si="37"/>
        <v/>
      </c>
      <c r="B515" s="40"/>
      <c r="C515" s="28" t="str">
        <f>IF(B515="","",VLOOKUP(B515,'Priradenie pracov. balíkov'!B:E,3,FALSE))</f>
        <v/>
      </c>
      <c r="D515" s="29" t="str">
        <f>IF(B515="","",CONCATENATE(VLOOKUP(B515,Ciselniky!$A$38:$B$71,2,FALSE),"P",'Osobné výdavky (OV)'!A515))</f>
        <v/>
      </c>
      <c r="E515" s="41"/>
      <c r="F515" s="25" t="str">
        <f t="shared" si="38"/>
        <v/>
      </c>
      <c r="G515" s="99"/>
      <c r="H515" s="97"/>
      <c r="I515" s="25" t="str">
        <f t="shared" si="39"/>
        <v/>
      </c>
      <c r="J515" s="25" t="str">
        <f>IF(B515="","",I515*VLOOKUP(B515,'Priradenie pracov. balíkov'!B:F,5,FALSE))</f>
        <v/>
      </c>
      <c r="K515" s="25" t="str">
        <f>IF(B515="","",I515*VLOOKUP(B515,'Priradenie pracov. balíkov'!B:G,6,FALSE))</f>
        <v/>
      </c>
      <c r="L515" s="25" t="str">
        <f>IF(B515="","",K515*VLOOKUP(B515,'Priradenie pracov. balíkov'!B:F,5,FALSE))</f>
        <v/>
      </c>
      <c r="M515" s="1"/>
      <c r="N515" s="2" t="str">
        <f t="shared" si="35"/>
        <v/>
      </c>
      <c r="O515" s="1" t="str">
        <f t="shared" si="36"/>
        <v/>
      </c>
    </row>
    <row r="516" spans="1:15" x14ac:dyDescent="0.2">
      <c r="A516" s="26" t="str">
        <f t="shared" si="37"/>
        <v/>
      </c>
      <c r="B516" s="40"/>
      <c r="C516" s="28" t="str">
        <f>IF(B516="","",VLOOKUP(B516,'Priradenie pracov. balíkov'!B:E,3,FALSE))</f>
        <v/>
      </c>
      <c r="D516" s="29" t="str">
        <f>IF(B516="","",CONCATENATE(VLOOKUP(B516,Ciselniky!$A$38:$B$71,2,FALSE),"P",'Osobné výdavky (OV)'!A516))</f>
        <v/>
      </c>
      <c r="E516" s="41"/>
      <c r="F516" s="25" t="str">
        <f t="shared" si="38"/>
        <v/>
      </c>
      <c r="G516" s="99"/>
      <c r="H516" s="97"/>
      <c r="I516" s="25" t="str">
        <f t="shared" si="39"/>
        <v/>
      </c>
      <c r="J516" s="25" t="str">
        <f>IF(B516="","",I516*VLOOKUP(B516,'Priradenie pracov. balíkov'!B:F,5,FALSE))</f>
        <v/>
      </c>
      <c r="K516" s="25" t="str">
        <f>IF(B516="","",I516*VLOOKUP(B516,'Priradenie pracov. balíkov'!B:G,6,FALSE))</f>
        <v/>
      </c>
      <c r="L516" s="25" t="str">
        <f>IF(B516="","",K516*VLOOKUP(B516,'Priradenie pracov. balíkov'!B:F,5,FALSE))</f>
        <v/>
      </c>
      <c r="M516" s="1"/>
      <c r="N516" s="2" t="str">
        <f t="shared" ref="N516:N579" si="40">TRIM(LEFT(B516,4))</f>
        <v/>
      </c>
      <c r="O516" s="1" t="str">
        <f t="shared" ref="O516:O579" si="41">C516</f>
        <v/>
      </c>
    </row>
    <row r="517" spans="1:15" x14ac:dyDescent="0.2">
      <c r="A517" s="26" t="str">
        <f t="shared" ref="A517:A580" si="42">IF(B516&lt;&gt;"",ROW()-2,"")</f>
        <v/>
      </c>
      <c r="B517" s="40"/>
      <c r="C517" s="28" t="str">
        <f>IF(B517="","",VLOOKUP(B517,'Priradenie pracov. balíkov'!B:E,3,FALSE))</f>
        <v/>
      </c>
      <c r="D517" s="29" t="str">
        <f>IF(B517="","",CONCATENATE(VLOOKUP(B517,Ciselniky!$A$38:$B$71,2,FALSE),"P",'Osobné výdavky (OV)'!A517))</f>
        <v/>
      </c>
      <c r="E517" s="41"/>
      <c r="F517" s="25" t="str">
        <f t="shared" ref="F517:F580" si="43">IF(B517="","",3684)</f>
        <v/>
      </c>
      <c r="G517" s="99"/>
      <c r="H517" s="97"/>
      <c r="I517" s="25" t="str">
        <f t="shared" ref="I517:I580" si="44">IF(B517="","",F517*(G517*H517))</f>
        <v/>
      </c>
      <c r="J517" s="25" t="str">
        <f>IF(B517="","",I517*VLOOKUP(B517,'Priradenie pracov. balíkov'!B:F,5,FALSE))</f>
        <v/>
      </c>
      <c r="K517" s="25" t="str">
        <f>IF(B517="","",I517*VLOOKUP(B517,'Priradenie pracov. balíkov'!B:G,6,FALSE))</f>
        <v/>
      </c>
      <c r="L517" s="25" t="str">
        <f>IF(B517="","",K517*VLOOKUP(B517,'Priradenie pracov. balíkov'!B:F,5,FALSE))</f>
        <v/>
      </c>
      <c r="M517" s="1"/>
      <c r="N517" s="2" t="str">
        <f t="shared" si="40"/>
        <v/>
      </c>
      <c r="O517" s="1" t="str">
        <f t="shared" si="41"/>
        <v/>
      </c>
    </row>
    <row r="518" spans="1:15" x14ac:dyDescent="0.2">
      <c r="A518" s="26" t="str">
        <f t="shared" si="42"/>
        <v/>
      </c>
      <c r="B518" s="40"/>
      <c r="C518" s="28" t="str">
        <f>IF(B518="","",VLOOKUP(B518,'Priradenie pracov. balíkov'!B:E,3,FALSE))</f>
        <v/>
      </c>
      <c r="D518" s="29" t="str">
        <f>IF(B518="","",CONCATENATE(VLOOKUP(B518,Ciselniky!$A$38:$B$71,2,FALSE),"P",'Osobné výdavky (OV)'!A518))</f>
        <v/>
      </c>
      <c r="E518" s="41"/>
      <c r="F518" s="25" t="str">
        <f t="shared" si="43"/>
        <v/>
      </c>
      <c r="G518" s="99"/>
      <c r="H518" s="97"/>
      <c r="I518" s="25" t="str">
        <f t="shared" si="44"/>
        <v/>
      </c>
      <c r="J518" s="25" t="str">
        <f>IF(B518="","",I518*VLOOKUP(B518,'Priradenie pracov. balíkov'!B:F,5,FALSE))</f>
        <v/>
      </c>
      <c r="K518" s="25" t="str">
        <f>IF(B518="","",I518*VLOOKUP(B518,'Priradenie pracov. balíkov'!B:G,6,FALSE))</f>
        <v/>
      </c>
      <c r="L518" s="25" t="str">
        <f>IF(B518="","",K518*VLOOKUP(B518,'Priradenie pracov. balíkov'!B:F,5,FALSE))</f>
        <v/>
      </c>
      <c r="M518" s="1"/>
      <c r="N518" s="2" t="str">
        <f t="shared" si="40"/>
        <v/>
      </c>
      <c r="O518" s="1" t="str">
        <f t="shared" si="41"/>
        <v/>
      </c>
    </row>
    <row r="519" spans="1:15" x14ac:dyDescent="0.2">
      <c r="A519" s="26" t="str">
        <f t="shared" si="42"/>
        <v/>
      </c>
      <c r="B519" s="40"/>
      <c r="C519" s="28" t="str">
        <f>IF(B519="","",VLOOKUP(B519,'Priradenie pracov. balíkov'!B:E,3,FALSE))</f>
        <v/>
      </c>
      <c r="D519" s="29" t="str">
        <f>IF(B519="","",CONCATENATE(VLOOKUP(B519,Ciselniky!$A$38:$B$71,2,FALSE),"P",'Osobné výdavky (OV)'!A519))</f>
        <v/>
      </c>
      <c r="E519" s="41"/>
      <c r="F519" s="25" t="str">
        <f t="shared" si="43"/>
        <v/>
      </c>
      <c r="G519" s="99"/>
      <c r="H519" s="97"/>
      <c r="I519" s="25" t="str">
        <f t="shared" si="44"/>
        <v/>
      </c>
      <c r="J519" s="25" t="str">
        <f>IF(B519="","",I519*VLOOKUP(B519,'Priradenie pracov. balíkov'!B:F,5,FALSE))</f>
        <v/>
      </c>
      <c r="K519" s="25" t="str">
        <f>IF(B519="","",I519*VLOOKUP(B519,'Priradenie pracov. balíkov'!B:G,6,FALSE))</f>
        <v/>
      </c>
      <c r="L519" s="25" t="str">
        <f>IF(B519="","",K519*VLOOKUP(B519,'Priradenie pracov. balíkov'!B:F,5,FALSE))</f>
        <v/>
      </c>
      <c r="M519" s="1"/>
      <c r="N519" s="2" t="str">
        <f t="shared" si="40"/>
        <v/>
      </c>
      <c r="O519" s="1" t="str">
        <f t="shared" si="41"/>
        <v/>
      </c>
    </row>
    <row r="520" spans="1:15" x14ac:dyDescent="0.2">
      <c r="A520" s="26" t="str">
        <f t="shared" si="42"/>
        <v/>
      </c>
      <c r="B520" s="40"/>
      <c r="C520" s="28" t="str">
        <f>IF(B520="","",VLOOKUP(B520,'Priradenie pracov. balíkov'!B:E,3,FALSE))</f>
        <v/>
      </c>
      <c r="D520" s="29" t="str">
        <f>IF(B520="","",CONCATENATE(VLOOKUP(B520,Ciselniky!$A$38:$B$71,2,FALSE),"P",'Osobné výdavky (OV)'!A520))</f>
        <v/>
      </c>
      <c r="E520" s="41"/>
      <c r="F520" s="25" t="str">
        <f t="shared" si="43"/>
        <v/>
      </c>
      <c r="G520" s="99"/>
      <c r="H520" s="97"/>
      <c r="I520" s="25" t="str">
        <f t="shared" si="44"/>
        <v/>
      </c>
      <c r="J520" s="25" t="str">
        <f>IF(B520="","",I520*VLOOKUP(B520,'Priradenie pracov. balíkov'!B:F,5,FALSE))</f>
        <v/>
      </c>
      <c r="K520" s="25" t="str">
        <f>IF(B520="","",I520*VLOOKUP(B520,'Priradenie pracov. balíkov'!B:G,6,FALSE))</f>
        <v/>
      </c>
      <c r="L520" s="25" t="str">
        <f>IF(B520="","",K520*VLOOKUP(B520,'Priradenie pracov. balíkov'!B:F,5,FALSE))</f>
        <v/>
      </c>
      <c r="M520" s="1"/>
      <c r="N520" s="2" t="str">
        <f t="shared" si="40"/>
        <v/>
      </c>
      <c r="O520" s="1" t="str">
        <f t="shared" si="41"/>
        <v/>
      </c>
    </row>
    <row r="521" spans="1:15" x14ac:dyDescent="0.2">
      <c r="A521" s="26" t="str">
        <f t="shared" si="42"/>
        <v/>
      </c>
      <c r="B521" s="40"/>
      <c r="C521" s="28" t="str">
        <f>IF(B521="","",VLOOKUP(B521,'Priradenie pracov. balíkov'!B:E,3,FALSE))</f>
        <v/>
      </c>
      <c r="D521" s="29" t="str">
        <f>IF(B521="","",CONCATENATE(VLOOKUP(B521,Ciselniky!$A$38:$B$71,2,FALSE),"P",'Osobné výdavky (OV)'!A521))</f>
        <v/>
      </c>
      <c r="E521" s="41"/>
      <c r="F521" s="25" t="str">
        <f t="shared" si="43"/>
        <v/>
      </c>
      <c r="G521" s="99"/>
      <c r="H521" s="97"/>
      <c r="I521" s="25" t="str">
        <f t="shared" si="44"/>
        <v/>
      </c>
      <c r="J521" s="25" t="str">
        <f>IF(B521="","",I521*VLOOKUP(B521,'Priradenie pracov. balíkov'!B:F,5,FALSE))</f>
        <v/>
      </c>
      <c r="K521" s="25" t="str">
        <f>IF(B521="","",I521*VLOOKUP(B521,'Priradenie pracov. balíkov'!B:G,6,FALSE))</f>
        <v/>
      </c>
      <c r="L521" s="25" t="str">
        <f>IF(B521="","",K521*VLOOKUP(B521,'Priradenie pracov. balíkov'!B:F,5,FALSE))</f>
        <v/>
      </c>
      <c r="M521" s="1"/>
      <c r="N521" s="2" t="str">
        <f t="shared" si="40"/>
        <v/>
      </c>
      <c r="O521" s="1" t="str">
        <f t="shared" si="41"/>
        <v/>
      </c>
    </row>
    <row r="522" spans="1:15" x14ac:dyDescent="0.2">
      <c r="A522" s="26" t="str">
        <f t="shared" si="42"/>
        <v/>
      </c>
      <c r="B522" s="40"/>
      <c r="C522" s="28" t="str">
        <f>IF(B522="","",VLOOKUP(B522,'Priradenie pracov. balíkov'!B:E,3,FALSE))</f>
        <v/>
      </c>
      <c r="D522" s="29" t="str">
        <f>IF(B522="","",CONCATENATE(VLOOKUP(B522,Ciselniky!$A$38:$B$71,2,FALSE),"P",'Osobné výdavky (OV)'!A522))</f>
        <v/>
      </c>
      <c r="E522" s="41"/>
      <c r="F522" s="25" t="str">
        <f t="shared" si="43"/>
        <v/>
      </c>
      <c r="G522" s="99"/>
      <c r="H522" s="97"/>
      <c r="I522" s="25" t="str">
        <f t="shared" si="44"/>
        <v/>
      </c>
      <c r="J522" s="25" t="str">
        <f>IF(B522="","",I522*VLOOKUP(B522,'Priradenie pracov. balíkov'!B:F,5,FALSE))</f>
        <v/>
      </c>
      <c r="K522" s="25" t="str">
        <f>IF(B522="","",I522*VLOOKUP(B522,'Priradenie pracov. balíkov'!B:G,6,FALSE))</f>
        <v/>
      </c>
      <c r="L522" s="25" t="str">
        <f>IF(B522="","",K522*VLOOKUP(B522,'Priradenie pracov. balíkov'!B:F,5,FALSE))</f>
        <v/>
      </c>
      <c r="M522" s="1"/>
      <c r="N522" s="2" t="str">
        <f t="shared" si="40"/>
        <v/>
      </c>
      <c r="O522" s="1" t="str">
        <f t="shared" si="41"/>
        <v/>
      </c>
    </row>
    <row r="523" spans="1:15" x14ac:dyDescent="0.2">
      <c r="A523" s="26" t="str">
        <f t="shared" si="42"/>
        <v/>
      </c>
      <c r="B523" s="40"/>
      <c r="C523" s="28" t="str">
        <f>IF(B523="","",VLOOKUP(B523,'Priradenie pracov. balíkov'!B:E,3,FALSE))</f>
        <v/>
      </c>
      <c r="D523" s="29" t="str">
        <f>IF(B523="","",CONCATENATE(VLOOKUP(B523,Ciselniky!$A$38:$B$71,2,FALSE),"P",'Osobné výdavky (OV)'!A523))</f>
        <v/>
      </c>
      <c r="E523" s="41"/>
      <c r="F523" s="25" t="str">
        <f t="shared" si="43"/>
        <v/>
      </c>
      <c r="G523" s="99"/>
      <c r="H523" s="97"/>
      <c r="I523" s="25" t="str">
        <f t="shared" si="44"/>
        <v/>
      </c>
      <c r="J523" s="25" t="str">
        <f>IF(B523="","",I523*VLOOKUP(B523,'Priradenie pracov. balíkov'!B:F,5,FALSE))</f>
        <v/>
      </c>
      <c r="K523" s="25" t="str">
        <f>IF(B523="","",I523*VLOOKUP(B523,'Priradenie pracov. balíkov'!B:G,6,FALSE))</f>
        <v/>
      </c>
      <c r="L523" s="25" t="str">
        <f>IF(B523="","",K523*VLOOKUP(B523,'Priradenie pracov. balíkov'!B:F,5,FALSE))</f>
        <v/>
      </c>
      <c r="M523" s="1"/>
      <c r="N523" s="2" t="str">
        <f t="shared" si="40"/>
        <v/>
      </c>
      <c r="O523" s="1" t="str">
        <f t="shared" si="41"/>
        <v/>
      </c>
    </row>
    <row r="524" spans="1:15" x14ac:dyDescent="0.2">
      <c r="A524" s="26" t="str">
        <f t="shared" si="42"/>
        <v/>
      </c>
      <c r="B524" s="40"/>
      <c r="C524" s="28" t="str">
        <f>IF(B524="","",VLOOKUP(B524,'Priradenie pracov. balíkov'!B:E,3,FALSE))</f>
        <v/>
      </c>
      <c r="D524" s="29" t="str">
        <f>IF(B524="","",CONCATENATE(VLOOKUP(B524,Ciselniky!$A$38:$B$71,2,FALSE),"P",'Osobné výdavky (OV)'!A524))</f>
        <v/>
      </c>
      <c r="E524" s="41"/>
      <c r="F524" s="25" t="str">
        <f t="shared" si="43"/>
        <v/>
      </c>
      <c r="G524" s="99"/>
      <c r="H524" s="97"/>
      <c r="I524" s="25" t="str">
        <f t="shared" si="44"/>
        <v/>
      </c>
      <c r="J524" s="25" t="str">
        <f>IF(B524="","",I524*VLOOKUP(B524,'Priradenie pracov. balíkov'!B:F,5,FALSE))</f>
        <v/>
      </c>
      <c r="K524" s="25" t="str">
        <f>IF(B524="","",I524*VLOOKUP(B524,'Priradenie pracov. balíkov'!B:G,6,FALSE))</f>
        <v/>
      </c>
      <c r="L524" s="25" t="str">
        <f>IF(B524="","",K524*VLOOKUP(B524,'Priradenie pracov. balíkov'!B:F,5,FALSE))</f>
        <v/>
      </c>
      <c r="M524" s="1"/>
      <c r="N524" s="2" t="str">
        <f t="shared" si="40"/>
        <v/>
      </c>
      <c r="O524" s="1" t="str">
        <f t="shared" si="41"/>
        <v/>
      </c>
    </row>
    <row r="525" spans="1:15" x14ac:dyDescent="0.2">
      <c r="A525" s="26" t="str">
        <f t="shared" si="42"/>
        <v/>
      </c>
      <c r="B525" s="40"/>
      <c r="C525" s="28" t="str">
        <f>IF(B525="","",VLOOKUP(B525,'Priradenie pracov. balíkov'!B:E,3,FALSE))</f>
        <v/>
      </c>
      <c r="D525" s="29" t="str">
        <f>IF(B525="","",CONCATENATE(VLOOKUP(B525,Ciselniky!$A$38:$B$71,2,FALSE),"P",'Osobné výdavky (OV)'!A525))</f>
        <v/>
      </c>
      <c r="E525" s="41"/>
      <c r="F525" s="25" t="str">
        <f t="shared" si="43"/>
        <v/>
      </c>
      <c r="G525" s="99"/>
      <c r="H525" s="97"/>
      <c r="I525" s="25" t="str">
        <f t="shared" si="44"/>
        <v/>
      </c>
      <c r="J525" s="25" t="str">
        <f>IF(B525="","",I525*VLOOKUP(B525,'Priradenie pracov. balíkov'!B:F,5,FALSE))</f>
        <v/>
      </c>
      <c r="K525" s="25" t="str">
        <f>IF(B525="","",I525*VLOOKUP(B525,'Priradenie pracov. balíkov'!B:G,6,FALSE))</f>
        <v/>
      </c>
      <c r="L525" s="25" t="str">
        <f>IF(B525="","",K525*VLOOKUP(B525,'Priradenie pracov. balíkov'!B:F,5,FALSE))</f>
        <v/>
      </c>
      <c r="M525" s="1"/>
      <c r="N525" s="2" t="str">
        <f t="shared" si="40"/>
        <v/>
      </c>
      <c r="O525" s="1" t="str">
        <f t="shared" si="41"/>
        <v/>
      </c>
    </row>
    <row r="526" spans="1:15" x14ac:dyDescent="0.2">
      <c r="A526" s="26" t="str">
        <f t="shared" si="42"/>
        <v/>
      </c>
      <c r="B526" s="40"/>
      <c r="C526" s="28" t="str">
        <f>IF(B526="","",VLOOKUP(B526,'Priradenie pracov. balíkov'!B:E,3,FALSE))</f>
        <v/>
      </c>
      <c r="D526" s="29" t="str">
        <f>IF(B526="","",CONCATENATE(VLOOKUP(B526,Ciselniky!$A$38:$B$71,2,FALSE),"P",'Osobné výdavky (OV)'!A526))</f>
        <v/>
      </c>
      <c r="E526" s="41"/>
      <c r="F526" s="25" t="str">
        <f t="shared" si="43"/>
        <v/>
      </c>
      <c r="G526" s="99"/>
      <c r="H526" s="97"/>
      <c r="I526" s="25" t="str">
        <f t="shared" si="44"/>
        <v/>
      </c>
      <c r="J526" s="25" t="str">
        <f>IF(B526="","",I526*VLOOKUP(B526,'Priradenie pracov. balíkov'!B:F,5,FALSE))</f>
        <v/>
      </c>
      <c r="K526" s="25" t="str">
        <f>IF(B526="","",I526*VLOOKUP(B526,'Priradenie pracov. balíkov'!B:G,6,FALSE))</f>
        <v/>
      </c>
      <c r="L526" s="25" t="str">
        <f>IF(B526="","",K526*VLOOKUP(B526,'Priradenie pracov. balíkov'!B:F,5,FALSE))</f>
        <v/>
      </c>
      <c r="M526" s="1"/>
      <c r="N526" s="2" t="str">
        <f t="shared" si="40"/>
        <v/>
      </c>
      <c r="O526" s="1" t="str">
        <f t="shared" si="41"/>
        <v/>
      </c>
    </row>
    <row r="527" spans="1:15" x14ac:dyDescent="0.2">
      <c r="A527" s="26" t="str">
        <f t="shared" si="42"/>
        <v/>
      </c>
      <c r="B527" s="40"/>
      <c r="C527" s="28" t="str">
        <f>IF(B527="","",VLOOKUP(B527,'Priradenie pracov. balíkov'!B:E,3,FALSE))</f>
        <v/>
      </c>
      <c r="D527" s="29" t="str">
        <f>IF(B527="","",CONCATENATE(VLOOKUP(B527,Ciselniky!$A$38:$B$71,2,FALSE),"P",'Osobné výdavky (OV)'!A527))</f>
        <v/>
      </c>
      <c r="E527" s="41"/>
      <c r="F527" s="25" t="str">
        <f t="shared" si="43"/>
        <v/>
      </c>
      <c r="G527" s="99"/>
      <c r="H527" s="97"/>
      <c r="I527" s="25" t="str">
        <f t="shared" si="44"/>
        <v/>
      </c>
      <c r="J527" s="25" t="str">
        <f>IF(B527="","",I527*VLOOKUP(B527,'Priradenie pracov. balíkov'!B:F,5,FALSE))</f>
        <v/>
      </c>
      <c r="K527" s="25" t="str">
        <f>IF(B527="","",I527*VLOOKUP(B527,'Priradenie pracov. balíkov'!B:G,6,FALSE))</f>
        <v/>
      </c>
      <c r="L527" s="25" t="str">
        <f>IF(B527="","",K527*VLOOKUP(B527,'Priradenie pracov. balíkov'!B:F,5,FALSE))</f>
        <v/>
      </c>
      <c r="M527" s="1"/>
      <c r="N527" s="2" t="str">
        <f t="shared" si="40"/>
        <v/>
      </c>
      <c r="O527" s="1" t="str">
        <f t="shared" si="41"/>
        <v/>
      </c>
    </row>
    <row r="528" spans="1:15" x14ac:dyDescent="0.2">
      <c r="A528" s="26" t="str">
        <f t="shared" si="42"/>
        <v/>
      </c>
      <c r="B528" s="40"/>
      <c r="C528" s="28" t="str">
        <f>IF(B528="","",VLOOKUP(B528,'Priradenie pracov. balíkov'!B:E,3,FALSE))</f>
        <v/>
      </c>
      <c r="D528" s="29" t="str">
        <f>IF(B528="","",CONCATENATE(VLOOKUP(B528,Ciselniky!$A$38:$B$71,2,FALSE),"P",'Osobné výdavky (OV)'!A528))</f>
        <v/>
      </c>
      <c r="E528" s="41"/>
      <c r="F528" s="25" t="str">
        <f t="shared" si="43"/>
        <v/>
      </c>
      <c r="G528" s="99"/>
      <c r="H528" s="97"/>
      <c r="I528" s="25" t="str">
        <f t="shared" si="44"/>
        <v/>
      </c>
      <c r="J528" s="25" t="str">
        <f>IF(B528="","",I528*VLOOKUP(B528,'Priradenie pracov. balíkov'!B:F,5,FALSE))</f>
        <v/>
      </c>
      <c r="K528" s="25" t="str">
        <f>IF(B528="","",I528*VLOOKUP(B528,'Priradenie pracov. balíkov'!B:G,6,FALSE))</f>
        <v/>
      </c>
      <c r="L528" s="25" t="str">
        <f>IF(B528="","",K528*VLOOKUP(B528,'Priradenie pracov. balíkov'!B:F,5,FALSE))</f>
        <v/>
      </c>
      <c r="M528" s="1"/>
      <c r="N528" s="2" t="str">
        <f t="shared" si="40"/>
        <v/>
      </c>
      <c r="O528" s="1" t="str">
        <f t="shared" si="41"/>
        <v/>
      </c>
    </row>
    <row r="529" spans="1:15" x14ac:dyDescent="0.2">
      <c r="A529" s="26" t="str">
        <f t="shared" si="42"/>
        <v/>
      </c>
      <c r="B529" s="40"/>
      <c r="C529" s="28" t="str">
        <f>IF(B529="","",VLOOKUP(B529,'Priradenie pracov. balíkov'!B:E,3,FALSE))</f>
        <v/>
      </c>
      <c r="D529" s="29" t="str">
        <f>IF(B529="","",CONCATENATE(VLOOKUP(B529,Ciselniky!$A$38:$B$71,2,FALSE),"P",'Osobné výdavky (OV)'!A529))</f>
        <v/>
      </c>
      <c r="E529" s="41"/>
      <c r="F529" s="25" t="str">
        <f t="shared" si="43"/>
        <v/>
      </c>
      <c r="G529" s="99"/>
      <c r="H529" s="97"/>
      <c r="I529" s="25" t="str">
        <f t="shared" si="44"/>
        <v/>
      </c>
      <c r="J529" s="25" t="str">
        <f>IF(B529="","",I529*VLOOKUP(B529,'Priradenie pracov. balíkov'!B:F,5,FALSE))</f>
        <v/>
      </c>
      <c r="K529" s="25" t="str">
        <f>IF(B529="","",I529*VLOOKUP(B529,'Priradenie pracov. balíkov'!B:G,6,FALSE))</f>
        <v/>
      </c>
      <c r="L529" s="25" t="str">
        <f>IF(B529="","",K529*VLOOKUP(B529,'Priradenie pracov. balíkov'!B:F,5,FALSE))</f>
        <v/>
      </c>
      <c r="M529" s="1"/>
      <c r="N529" s="2" t="str">
        <f t="shared" si="40"/>
        <v/>
      </c>
      <c r="O529" s="1" t="str">
        <f t="shared" si="41"/>
        <v/>
      </c>
    </row>
    <row r="530" spans="1:15" x14ac:dyDescent="0.2">
      <c r="A530" s="26" t="str">
        <f t="shared" si="42"/>
        <v/>
      </c>
      <c r="B530" s="40"/>
      <c r="C530" s="28" t="str">
        <f>IF(B530="","",VLOOKUP(B530,'Priradenie pracov. balíkov'!B:E,3,FALSE))</f>
        <v/>
      </c>
      <c r="D530" s="29" t="str">
        <f>IF(B530="","",CONCATENATE(VLOOKUP(B530,Ciselniky!$A$38:$B$71,2,FALSE),"P",'Osobné výdavky (OV)'!A530))</f>
        <v/>
      </c>
      <c r="E530" s="41"/>
      <c r="F530" s="25" t="str">
        <f t="shared" si="43"/>
        <v/>
      </c>
      <c r="G530" s="99"/>
      <c r="H530" s="97"/>
      <c r="I530" s="25" t="str">
        <f t="shared" si="44"/>
        <v/>
      </c>
      <c r="J530" s="25" t="str">
        <f>IF(B530="","",I530*VLOOKUP(B530,'Priradenie pracov. balíkov'!B:F,5,FALSE))</f>
        <v/>
      </c>
      <c r="K530" s="25" t="str">
        <f>IF(B530="","",I530*VLOOKUP(B530,'Priradenie pracov. balíkov'!B:G,6,FALSE))</f>
        <v/>
      </c>
      <c r="L530" s="25" t="str">
        <f>IF(B530="","",K530*VLOOKUP(B530,'Priradenie pracov. balíkov'!B:F,5,FALSE))</f>
        <v/>
      </c>
      <c r="M530" s="1"/>
      <c r="N530" s="2" t="str">
        <f t="shared" si="40"/>
        <v/>
      </c>
      <c r="O530" s="1" t="str">
        <f t="shared" si="41"/>
        <v/>
      </c>
    </row>
    <row r="531" spans="1:15" x14ac:dyDescent="0.2">
      <c r="A531" s="26" t="str">
        <f t="shared" si="42"/>
        <v/>
      </c>
      <c r="B531" s="40"/>
      <c r="C531" s="28" t="str">
        <f>IF(B531="","",VLOOKUP(B531,'Priradenie pracov. balíkov'!B:E,3,FALSE))</f>
        <v/>
      </c>
      <c r="D531" s="29" t="str">
        <f>IF(B531="","",CONCATENATE(VLOOKUP(B531,Ciselniky!$A$38:$B$71,2,FALSE),"P",'Osobné výdavky (OV)'!A531))</f>
        <v/>
      </c>
      <c r="E531" s="41"/>
      <c r="F531" s="25" t="str">
        <f t="shared" si="43"/>
        <v/>
      </c>
      <c r="G531" s="99"/>
      <c r="H531" s="97"/>
      <c r="I531" s="25" t="str">
        <f t="shared" si="44"/>
        <v/>
      </c>
      <c r="J531" s="25" t="str">
        <f>IF(B531="","",I531*VLOOKUP(B531,'Priradenie pracov. balíkov'!B:F,5,FALSE))</f>
        <v/>
      </c>
      <c r="K531" s="25" t="str">
        <f>IF(B531="","",I531*VLOOKUP(B531,'Priradenie pracov. balíkov'!B:G,6,FALSE))</f>
        <v/>
      </c>
      <c r="L531" s="25" t="str">
        <f>IF(B531="","",K531*VLOOKUP(B531,'Priradenie pracov. balíkov'!B:F,5,FALSE))</f>
        <v/>
      </c>
      <c r="M531" s="1"/>
      <c r="N531" s="2" t="str">
        <f t="shared" si="40"/>
        <v/>
      </c>
      <c r="O531" s="1" t="str">
        <f t="shared" si="41"/>
        <v/>
      </c>
    </row>
    <row r="532" spans="1:15" x14ac:dyDescent="0.2">
      <c r="A532" s="26" t="str">
        <f t="shared" si="42"/>
        <v/>
      </c>
      <c r="B532" s="40"/>
      <c r="C532" s="28" t="str">
        <f>IF(B532="","",VLOOKUP(B532,'Priradenie pracov. balíkov'!B:E,3,FALSE))</f>
        <v/>
      </c>
      <c r="D532" s="29" t="str">
        <f>IF(B532="","",CONCATENATE(VLOOKUP(B532,Ciselniky!$A$38:$B$71,2,FALSE),"P",'Osobné výdavky (OV)'!A532))</f>
        <v/>
      </c>
      <c r="E532" s="41"/>
      <c r="F532" s="25" t="str">
        <f t="shared" si="43"/>
        <v/>
      </c>
      <c r="G532" s="99"/>
      <c r="H532" s="97"/>
      <c r="I532" s="25" t="str">
        <f t="shared" si="44"/>
        <v/>
      </c>
      <c r="J532" s="25" t="str">
        <f>IF(B532="","",I532*VLOOKUP(B532,'Priradenie pracov. balíkov'!B:F,5,FALSE))</f>
        <v/>
      </c>
      <c r="K532" s="25" t="str">
        <f>IF(B532="","",I532*VLOOKUP(B532,'Priradenie pracov. balíkov'!B:G,6,FALSE))</f>
        <v/>
      </c>
      <c r="L532" s="25" t="str">
        <f>IF(B532="","",K532*VLOOKUP(B532,'Priradenie pracov. balíkov'!B:F,5,FALSE))</f>
        <v/>
      </c>
      <c r="M532" s="1"/>
      <c r="N532" s="2" t="str">
        <f t="shared" si="40"/>
        <v/>
      </c>
      <c r="O532" s="1" t="str">
        <f t="shared" si="41"/>
        <v/>
      </c>
    </row>
    <row r="533" spans="1:15" x14ac:dyDescent="0.2">
      <c r="A533" s="26" t="str">
        <f t="shared" si="42"/>
        <v/>
      </c>
      <c r="B533" s="40"/>
      <c r="C533" s="28" t="str">
        <f>IF(B533="","",VLOOKUP(B533,'Priradenie pracov. balíkov'!B:E,3,FALSE))</f>
        <v/>
      </c>
      <c r="D533" s="29" t="str">
        <f>IF(B533="","",CONCATENATE(VLOOKUP(B533,Ciselniky!$A$38:$B$71,2,FALSE),"P",'Osobné výdavky (OV)'!A533))</f>
        <v/>
      </c>
      <c r="E533" s="41"/>
      <c r="F533" s="25" t="str">
        <f t="shared" si="43"/>
        <v/>
      </c>
      <c r="G533" s="99"/>
      <c r="H533" s="97"/>
      <c r="I533" s="25" t="str">
        <f t="shared" si="44"/>
        <v/>
      </c>
      <c r="J533" s="25" t="str">
        <f>IF(B533="","",I533*VLOOKUP(B533,'Priradenie pracov. balíkov'!B:F,5,FALSE))</f>
        <v/>
      </c>
      <c r="K533" s="25" t="str">
        <f>IF(B533="","",I533*VLOOKUP(B533,'Priradenie pracov. balíkov'!B:G,6,FALSE))</f>
        <v/>
      </c>
      <c r="L533" s="25" t="str">
        <f>IF(B533="","",K533*VLOOKUP(B533,'Priradenie pracov. balíkov'!B:F,5,FALSE))</f>
        <v/>
      </c>
      <c r="M533" s="1"/>
      <c r="N533" s="2" t="str">
        <f t="shared" si="40"/>
        <v/>
      </c>
      <c r="O533" s="1" t="str">
        <f t="shared" si="41"/>
        <v/>
      </c>
    </row>
    <row r="534" spans="1:15" x14ac:dyDescent="0.2">
      <c r="A534" s="26" t="str">
        <f t="shared" si="42"/>
        <v/>
      </c>
      <c r="B534" s="40"/>
      <c r="C534" s="28" t="str">
        <f>IF(B534="","",VLOOKUP(B534,'Priradenie pracov. balíkov'!B:E,3,FALSE))</f>
        <v/>
      </c>
      <c r="D534" s="29" t="str">
        <f>IF(B534="","",CONCATENATE(VLOOKUP(B534,Ciselniky!$A$38:$B$71,2,FALSE),"P",'Osobné výdavky (OV)'!A534))</f>
        <v/>
      </c>
      <c r="E534" s="41"/>
      <c r="F534" s="25" t="str">
        <f t="shared" si="43"/>
        <v/>
      </c>
      <c r="G534" s="99"/>
      <c r="H534" s="97"/>
      <c r="I534" s="25" t="str">
        <f t="shared" si="44"/>
        <v/>
      </c>
      <c r="J534" s="25" t="str">
        <f>IF(B534="","",I534*VLOOKUP(B534,'Priradenie pracov. balíkov'!B:F,5,FALSE))</f>
        <v/>
      </c>
      <c r="K534" s="25" t="str">
        <f>IF(B534="","",I534*VLOOKUP(B534,'Priradenie pracov. balíkov'!B:G,6,FALSE))</f>
        <v/>
      </c>
      <c r="L534" s="25" t="str">
        <f>IF(B534="","",K534*VLOOKUP(B534,'Priradenie pracov. balíkov'!B:F,5,FALSE))</f>
        <v/>
      </c>
      <c r="M534" s="1"/>
      <c r="N534" s="2" t="str">
        <f t="shared" si="40"/>
        <v/>
      </c>
      <c r="O534" s="1" t="str">
        <f t="shared" si="41"/>
        <v/>
      </c>
    </row>
    <row r="535" spans="1:15" x14ac:dyDescent="0.2">
      <c r="A535" s="26" t="str">
        <f t="shared" si="42"/>
        <v/>
      </c>
      <c r="B535" s="40"/>
      <c r="C535" s="28" t="str">
        <f>IF(B535="","",VLOOKUP(B535,'Priradenie pracov. balíkov'!B:E,3,FALSE))</f>
        <v/>
      </c>
      <c r="D535" s="29" t="str">
        <f>IF(B535="","",CONCATENATE(VLOOKUP(B535,Ciselniky!$A$38:$B$71,2,FALSE),"P",'Osobné výdavky (OV)'!A535))</f>
        <v/>
      </c>
      <c r="E535" s="41"/>
      <c r="F535" s="25" t="str">
        <f t="shared" si="43"/>
        <v/>
      </c>
      <c r="G535" s="99"/>
      <c r="H535" s="97"/>
      <c r="I535" s="25" t="str">
        <f t="shared" si="44"/>
        <v/>
      </c>
      <c r="J535" s="25" t="str">
        <f>IF(B535="","",I535*VLOOKUP(B535,'Priradenie pracov. balíkov'!B:F,5,FALSE))</f>
        <v/>
      </c>
      <c r="K535" s="25" t="str">
        <f>IF(B535="","",I535*VLOOKUP(B535,'Priradenie pracov. balíkov'!B:G,6,FALSE))</f>
        <v/>
      </c>
      <c r="L535" s="25" t="str">
        <f>IF(B535="","",K535*VLOOKUP(B535,'Priradenie pracov. balíkov'!B:F,5,FALSE))</f>
        <v/>
      </c>
      <c r="M535" s="1"/>
      <c r="N535" s="2" t="str">
        <f t="shared" si="40"/>
        <v/>
      </c>
      <c r="O535" s="1" t="str">
        <f t="shared" si="41"/>
        <v/>
      </c>
    </row>
    <row r="536" spans="1:15" x14ac:dyDescent="0.2">
      <c r="A536" s="26" t="str">
        <f t="shared" si="42"/>
        <v/>
      </c>
      <c r="B536" s="40"/>
      <c r="C536" s="28" t="str">
        <f>IF(B536="","",VLOOKUP(B536,'Priradenie pracov. balíkov'!B:E,3,FALSE))</f>
        <v/>
      </c>
      <c r="D536" s="29" t="str">
        <f>IF(B536="","",CONCATENATE(VLOOKUP(B536,Ciselniky!$A$38:$B$71,2,FALSE),"P",'Osobné výdavky (OV)'!A536))</f>
        <v/>
      </c>
      <c r="E536" s="41"/>
      <c r="F536" s="25" t="str">
        <f t="shared" si="43"/>
        <v/>
      </c>
      <c r="G536" s="99"/>
      <c r="H536" s="97"/>
      <c r="I536" s="25" t="str">
        <f t="shared" si="44"/>
        <v/>
      </c>
      <c r="J536" s="25" t="str">
        <f>IF(B536="","",I536*VLOOKUP(B536,'Priradenie pracov. balíkov'!B:F,5,FALSE))</f>
        <v/>
      </c>
      <c r="K536" s="25" t="str">
        <f>IF(B536="","",I536*VLOOKUP(B536,'Priradenie pracov. balíkov'!B:G,6,FALSE))</f>
        <v/>
      </c>
      <c r="L536" s="25" t="str">
        <f>IF(B536="","",K536*VLOOKUP(B536,'Priradenie pracov. balíkov'!B:F,5,FALSE))</f>
        <v/>
      </c>
      <c r="M536" s="1"/>
      <c r="N536" s="2" t="str">
        <f t="shared" si="40"/>
        <v/>
      </c>
      <c r="O536" s="1" t="str">
        <f t="shared" si="41"/>
        <v/>
      </c>
    </row>
    <row r="537" spans="1:15" x14ac:dyDescent="0.2">
      <c r="A537" s="26" t="str">
        <f t="shared" si="42"/>
        <v/>
      </c>
      <c r="B537" s="40"/>
      <c r="C537" s="28" t="str">
        <f>IF(B537="","",VLOOKUP(B537,'Priradenie pracov. balíkov'!B:E,3,FALSE))</f>
        <v/>
      </c>
      <c r="D537" s="29" t="str">
        <f>IF(B537="","",CONCATENATE(VLOOKUP(B537,Ciselniky!$A$38:$B$71,2,FALSE),"P",'Osobné výdavky (OV)'!A537))</f>
        <v/>
      </c>
      <c r="E537" s="41"/>
      <c r="F537" s="25" t="str">
        <f t="shared" si="43"/>
        <v/>
      </c>
      <c r="G537" s="99"/>
      <c r="H537" s="97"/>
      <c r="I537" s="25" t="str">
        <f t="shared" si="44"/>
        <v/>
      </c>
      <c r="J537" s="25" t="str">
        <f>IF(B537="","",I537*VLOOKUP(B537,'Priradenie pracov. balíkov'!B:F,5,FALSE))</f>
        <v/>
      </c>
      <c r="K537" s="25" t="str">
        <f>IF(B537="","",I537*VLOOKUP(B537,'Priradenie pracov. balíkov'!B:G,6,FALSE))</f>
        <v/>
      </c>
      <c r="L537" s="25" t="str">
        <f>IF(B537="","",K537*VLOOKUP(B537,'Priradenie pracov. balíkov'!B:F,5,FALSE))</f>
        <v/>
      </c>
      <c r="M537" s="1"/>
      <c r="N537" s="2" t="str">
        <f t="shared" si="40"/>
        <v/>
      </c>
      <c r="O537" s="1" t="str">
        <f t="shared" si="41"/>
        <v/>
      </c>
    </row>
    <row r="538" spans="1:15" x14ac:dyDescent="0.2">
      <c r="A538" s="26" t="str">
        <f t="shared" si="42"/>
        <v/>
      </c>
      <c r="B538" s="40"/>
      <c r="C538" s="28" t="str">
        <f>IF(B538="","",VLOOKUP(B538,'Priradenie pracov. balíkov'!B:E,3,FALSE))</f>
        <v/>
      </c>
      <c r="D538" s="29" t="str">
        <f>IF(B538="","",CONCATENATE(VLOOKUP(B538,Ciselniky!$A$38:$B$71,2,FALSE),"P",'Osobné výdavky (OV)'!A538))</f>
        <v/>
      </c>
      <c r="E538" s="41"/>
      <c r="F538" s="25" t="str">
        <f t="shared" si="43"/>
        <v/>
      </c>
      <c r="G538" s="99"/>
      <c r="H538" s="97"/>
      <c r="I538" s="25" t="str">
        <f t="shared" si="44"/>
        <v/>
      </c>
      <c r="J538" s="25" t="str">
        <f>IF(B538="","",I538*VLOOKUP(B538,'Priradenie pracov. balíkov'!B:F,5,FALSE))</f>
        <v/>
      </c>
      <c r="K538" s="25" t="str">
        <f>IF(B538="","",I538*VLOOKUP(B538,'Priradenie pracov. balíkov'!B:G,6,FALSE))</f>
        <v/>
      </c>
      <c r="L538" s="25" t="str">
        <f>IF(B538="","",K538*VLOOKUP(B538,'Priradenie pracov. balíkov'!B:F,5,FALSE))</f>
        <v/>
      </c>
      <c r="M538" s="1"/>
      <c r="N538" s="2" t="str">
        <f t="shared" si="40"/>
        <v/>
      </c>
      <c r="O538" s="1" t="str">
        <f t="shared" si="41"/>
        <v/>
      </c>
    </row>
    <row r="539" spans="1:15" x14ac:dyDescent="0.2">
      <c r="A539" s="26" t="str">
        <f t="shared" si="42"/>
        <v/>
      </c>
      <c r="B539" s="40"/>
      <c r="C539" s="28" t="str">
        <f>IF(B539="","",VLOOKUP(B539,'Priradenie pracov. balíkov'!B:E,3,FALSE))</f>
        <v/>
      </c>
      <c r="D539" s="29" t="str">
        <f>IF(B539="","",CONCATENATE(VLOOKUP(B539,Ciselniky!$A$38:$B$71,2,FALSE),"P",'Osobné výdavky (OV)'!A539))</f>
        <v/>
      </c>
      <c r="E539" s="41"/>
      <c r="F539" s="25" t="str">
        <f t="shared" si="43"/>
        <v/>
      </c>
      <c r="G539" s="99"/>
      <c r="H539" s="97"/>
      <c r="I539" s="25" t="str">
        <f t="shared" si="44"/>
        <v/>
      </c>
      <c r="J539" s="25" t="str">
        <f>IF(B539="","",I539*VLOOKUP(B539,'Priradenie pracov. balíkov'!B:F,5,FALSE))</f>
        <v/>
      </c>
      <c r="K539" s="25" t="str">
        <f>IF(B539="","",I539*VLOOKUP(B539,'Priradenie pracov. balíkov'!B:G,6,FALSE))</f>
        <v/>
      </c>
      <c r="L539" s="25" t="str">
        <f>IF(B539="","",K539*VLOOKUP(B539,'Priradenie pracov. balíkov'!B:F,5,FALSE))</f>
        <v/>
      </c>
      <c r="M539" s="1"/>
      <c r="N539" s="2" t="str">
        <f t="shared" si="40"/>
        <v/>
      </c>
      <c r="O539" s="1" t="str">
        <f t="shared" si="41"/>
        <v/>
      </c>
    </row>
    <row r="540" spans="1:15" x14ac:dyDescent="0.2">
      <c r="A540" s="26" t="str">
        <f t="shared" si="42"/>
        <v/>
      </c>
      <c r="B540" s="40"/>
      <c r="C540" s="28" t="str">
        <f>IF(B540="","",VLOOKUP(B540,'Priradenie pracov. balíkov'!B:E,3,FALSE))</f>
        <v/>
      </c>
      <c r="D540" s="29" t="str">
        <f>IF(B540="","",CONCATENATE(VLOOKUP(B540,Ciselniky!$A$38:$B$71,2,FALSE),"P",'Osobné výdavky (OV)'!A540))</f>
        <v/>
      </c>
      <c r="E540" s="41"/>
      <c r="F540" s="25" t="str">
        <f t="shared" si="43"/>
        <v/>
      </c>
      <c r="G540" s="99"/>
      <c r="H540" s="97"/>
      <c r="I540" s="25" t="str">
        <f t="shared" si="44"/>
        <v/>
      </c>
      <c r="J540" s="25" t="str">
        <f>IF(B540="","",I540*VLOOKUP(B540,'Priradenie pracov. balíkov'!B:F,5,FALSE))</f>
        <v/>
      </c>
      <c r="K540" s="25" t="str">
        <f>IF(B540="","",I540*VLOOKUP(B540,'Priradenie pracov. balíkov'!B:G,6,FALSE))</f>
        <v/>
      </c>
      <c r="L540" s="25" t="str">
        <f>IF(B540="","",K540*VLOOKUP(B540,'Priradenie pracov. balíkov'!B:F,5,FALSE))</f>
        <v/>
      </c>
      <c r="M540" s="1"/>
      <c r="N540" s="2" t="str">
        <f t="shared" si="40"/>
        <v/>
      </c>
      <c r="O540" s="1" t="str">
        <f t="shared" si="41"/>
        <v/>
      </c>
    </row>
    <row r="541" spans="1:15" x14ac:dyDescent="0.2">
      <c r="A541" s="26" t="str">
        <f t="shared" si="42"/>
        <v/>
      </c>
      <c r="B541" s="40"/>
      <c r="C541" s="28" t="str">
        <f>IF(B541="","",VLOOKUP(B541,'Priradenie pracov. balíkov'!B:E,3,FALSE))</f>
        <v/>
      </c>
      <c r="D541" s="29" t="str">
        <f>IF(B541="","",CONCATENATE(VLOOKUP(B541,Ciselniky!$A$38:$B$71,2,FALSE),"P",'Osobné výdavky (OV)'!A541))</f>
        <v/>
      </c>
      <c r="E541" s="41"/>
      <c r="F541" s="25" t="str">
        <f t="shared" si="43"/>
        <v/>
      </c>
      <c r="G541" s="99"/>
      <c r="H541" s="97"/>
      <c r="I541" s="25" t="str">
        <f t="shared" si="44"/>
        <v/>
      </c>
      <c r="J541" s="25" t="str">
        <f>IF(B541="","",I541*VLOOKUP(B541,'Priradenie pracov. balíkov'!B:F,5,FALSE))</f>
        <v/>
      </c>
      <c r="K541" s="25" t="str">
        <f>IF(B541="","",I541*VLOOKUP(B541,'Priradenie pracov. balíkov'!B:G,6,FALSE))</f>
        <v/>
      </c>
      <c r="L541" s="25" t="str">
        <f>IF(B541="","",K541*VLOOKUP(B541,'Priradenie pracov. balíkov'!B:F,5,FALSE))</f>
        <v/>
      </c>
      <c r="M541" s="1"/>
      <c r="N541" s="2" t="str">
        <f t="shared" si="40"/>
        <v/>
      </c>
      <c r="O541" s="1" t="str">
        <f t="shared" si="41"/>
        <v/>
      </c>
    </row>
    <row r="542" spans="1:15" x14ac:dyDescent="0.2">
      <c r="A542" s="26" t="str">
        <f t="shared" si="42"/>
        <v/>
      </c>
      <c r="B542" s="40"/>
      <c r="C542" s="28" t="str">
        <f>IF(B542="","",VLOOKUP(B542,'Priradenie pracov. balíkov'!B:E,3,FALSE))</f>
        <v/>
      </c>
      <c r="D542" s="29" t="str">
        <f>IF(B542="","",CONCATENATE(VLOOKUP(B542,Ciselniky!$A$38:$B$71,2,FALSE),"P",'Osobné výdavky (OV)'!A542))</f>
        <v/>
      </c>
      <c r="E542" s="41"/>
      <c r="F542" s="25" t="str">
        <f t="shared" si="43"/>
        <v/>
      </c>
      <c r="G542" s="99"/>
      <c r="H542" s="97"/>
      <c r="I542" s="25" t="str">
        <f t="shared" si="44"/>
        <v/>
      </c>
      <c r="J542" s="25" t="str">
        <f>IF(B542="","",I542*VLOOKUP(B542,'Priradenie pracov. balíkov'!B:F,5,FALSE))</f>
        <v/>
      </c>
      <c r="K542" s="25" t="str">
        <f>IF(B542="","",I542*VLOOKUP(B542,'Priradenie pracov. balíkov'!B:G,6,FALSE))</f>
        <v/>
      </c>
      <c r="L542" s="25" t="str">
        <f>IF(B542="","",K542*VLOOKUP(B542,'Priradenie pracov. balíkov'!B:F,5,FALSE))</f>
        <v/>
      </c>
      <c r="M542" s="1"/>
      <c r="N542" s="2" t="str">
        <f t="shared" si="40"/>
        <v/>
      </c>
      <c r="O542" s="1" t="str">
        <f t="shared" si="41"/>
        <v/>
      </c>
    </row>
    <row r="543" spans="1:15" x14ac:dyDescent="0.2">
      <c r="A543" s="26" t="str">
        <f t="shared" si="42"/>
        <v/>
      </c>
      <c r="B543" s="40"/>
      <c r="C543" s="28" t="str">
        <f>IF(B543="","",VLOOKUP(B543,'Priradenie pracov. balíkov'!B:E,3,FALSE))</f>
        <v/>
      </c>
      <c r="D543" s="29" t="str">
        <f>IF(B543="","",CONCATENATE(VLOOKUP(B543,Ciselniky!$A$38:$B$71,2,FALSE),"P",'Osobné výdavky (OV)'!A543))</f>
        <v/>
      </c>
      <c r="E543" s="41"/>
      <c r="F543" s="25" t="str">
        <f t="shared" si="43"/>
        <v/>
      </c>
      <c r="G543" s="99"/>
      <c r="H543" s="97"/>
      <c r="I543" s="25" t="str">
        <f t="shared" si="44"/>
        <v/>
      </c>
      <c r="J543" s="25" t="str">
        <f>IF(B543="","",I543*VLOOKUP(B543,'Priradenie pracov. balíkov'!B:F,5,FALSE))</f>
        <v/>
      </c>
      <c r="K543" s="25" t="str">
        <f>IF(B543="","",I543*VLOOKUP(B543,'Priradenie pracov. balíkov'!B:G,6,FALSE))</f>
        <v/>
      </c>
      <c r="L543" s="25" t="str">
        <f>IF(B543="","",K543*VLOOKUP(B543,'Priradenie pracov. balíkov'!B:F,5,FALSE))</f>
        <v/>
      </c>
      <c r="M543" s="1"/>
      <c r="N543" s="2" t="str">
        <f t="shared" si="40"/>
        <v/>
      </c>
      <c r="O543" s="1" t="str">
        <f t="shared" si="41"/>
        <v/>
      </c>
    </row>
    <row r="544" spans="1:15" x14ac:dyDescent="0.2">
      <c r="A544" s="26" t="str">
        <f t="shared" si="42"/>
        <v/>
      </c>
      <c r="B544" s="40"/>
      <c r="C544" s="28" t="str">
        <f>IF(B544="","",VLOOKUP(B544,'Priradenie pracov. balíkov'!B:E,3,FALSE))</f>
        <v/>
      </c>
      <c r="D544" s="29" t="str">
        <f>IF(B544="","",CONCATENATE(VLOOKUP(B544,Ciselniky!$A$38:$B$71,2,FALSE),"P",'Osobné výdavky (OV)'!A544))</f>
        <v/>
      </c>
      <c r="E544" s="41"/>
      <c r="F544" s="25" t="str">
        <f t="shared" si="43"/>
        <v/>
      </c>
      <c r="G544" s="99"/>
      <c r="H544" s="97"/>
      <c r="I544" s="25" t="str">
        <f t="shared" si="44"/>
        <v/>
      </c>
      <c r="J544" s="25" t="str">
        <f>IF(B544="","",I544*VLOOKUP(B544,'Priradenie pracov. balíkov'!B:F,5,FALSE))</f>
        <v/>
      </c>
      <c r="K544" s="25" t="str">
        <f>IF(B544="","",I544*VLOOKUP(B544,'Priradenie pracov. balíkov'!B:G,6,FALSE))</f>
        <v/>
      </c>
      <c r="L544" s="25" t="str">
        <f>IF(B544="","",K544*VLOOKUP(B544,'Priradenie pracov. balíkov'!B:F,5,FALSE))</f>
        <v/>
      </c>
      <c r="M544" s="1"/>
      <c r="N544" s="2" t="str">
        <f t="shared" si="40"/>
        <v/>
      </c>
      <c r="O544" s="1" t="str">
        <f t="shared" si="41"/>
        <v/>
      </c>
    </row>
    <row r="545" spans="1:15" x14ac:dyDescent="0.2">
      <c r="A545" s="26" t="str">
        <f t="shared" si="42"/>
        <v/>
      </c>
      <c r="B545" s="40"/>
      <c r="C545" s="28" t="str">
        <f>IF(B545="","",VLOOKUP(B545,'Priradenie pracov. balíkov'!B:E,3,FALSE))</f>
        <v/>
      </c>
      <c r="D545" s="29" t="str">
        <f>IF(B545="","",CONCATENATE(VLOOKUP(B545,Ciselniky!$A$38:$B$71,2,FALSE),"P",'Osobné výdavky (OV)'!A545))</f>
        <v/>
      </c>
      <c r="E545" s="41"/>
      <c r="F545" s="25" t="str">
        <f t="shared" si="43"/>
        <v/>
      </c>
      <c r="G545" s="99"/>
      <c r="H545" s="97"/>
      <c r="I545" s="25" t="str">
        <f t="shared" si="44"/>
        <v/>
      </c>
      <c r="J545" s="25" t="str">
        <f>IF(B545="","",I545*VLOOKUP(B545,'Priradenie pracov. balíkov'!B:F,5,FALSE))</f>
        <v/>
      </c>
      <c r="K545" s="25" t="str">
        <f>IF(B545="","",I545*VLOOKUP(B545,'Priradenie pracov. balíkov'!B:G,6,FALSE))</f>
        <v/>
      </c>
      <c r="L545" s="25" t="str">
        <f>IF(B545="","",K545*VLOOKUP(B545,'Priradenie pracov. balíkov'!B:F,5,FALSE))</f>
        <v/>
      </c>
      <c r="M545" s="1"/>
      <c r="N545" s="2" t="str">
        <f t="shared" si="40"/>
        <v/>
      </c>
      <c r="O545" s="1" t="str">
        <f t="shared" si="41"/>
        <v/>
      </c>
    </row>
    <row r="546" spans="1:15" x14ac:dyDescent="0.2">
      <c r="A546" s="26" t="str">
        <f t="shared" si="42"/>
        <v/>
      </c>
      <c r="B546" s="40"/>
      <c r="C546" s="28" t="str">
        <f>IF(B546="","",VLOOKUP(B546,'Priradenie pracov. balíkov'!B:E,3,FALSE))</f>
        <v/>
      </c>
      <c r="D546" s="29" t="str">
        <f>IF(B546="","",CONCATENATE(VLOOKUP(B546,Ciselniky!$A$38:$B$71,2,FALSE),"P",'Osobné výdavky (OV)'!A546))</f>
        <v/>
      </c>
      <c r="E546" s="41"/>
      <c r="F546" s="25" t="str">
        <f t="shared" si="43"/>
        <v/>
      </c>
      <c r="G546" s="99"/>
      <c r="H546" s="97"/>
      <c r="I546" s="25" t="str">
        <f t="shared" si="44"/>
        <v/>
      </c>
      <c r="J546" s="25" t="str">
        <f>IF(B546="","",I546*VLOOKUP(B546,'Priradenie pracov. balíkov'!B:F,5,FALSE))</f>
        <v/>
      </c>
      <c r="K546" s="25" t="str">
        <f>IF(B546="","",I546*VLOOKUP(B546,'Priradenie pracov. balíkov'!B:G,6,FALSE))</f>
        <v/>
      </c>
      <c r="L546" s="25" t="str">
        <f>IF(B546="","",K546*VLOOKUP(B546,'Priradenie pracov. balíkov'!B:F,5,FALSE))</f>
        <v/>
      </c>
      <c r="M546" s="1"/>
      <c r="N546" s="2" t="str">
        <f t="shared" si="40"/>
        <v/>
      </c>
      <c r="O546" s="1" t="str">
        <f t="shared" si="41"/>
        <v/>
      </c>
    </row>
    <row r="547" spans="1:15" x14ac:dyDescent="0.2">
      <c r="A547" s="26" t="str">
        <f t="shared" si="42"/>
        <v/>
      </c>
      <c r="B547" s="40"/>
      <c r="C547" s="28" t="str">
        <f>IF(B547="","",VLOOKUP(B547,'Priradenie pracov. balíkov'!B:E,3,FALSE))</f>
        <v/>
      </c>
      <c r="D547" s="29" t="str">
        <f>IF(B547="","",CONCATENATE(VLOOKUP(B547,Ciselniky!$A$38:$B$71,2,FALSE),"P",'Osobné výdavky (OV)'!A547))</f>
        <v/>
      </c>
      <c r="E547" s="41"/>
      <c r="F547" s="25" t="str">
        <f t="shared" si="43"/>
        <v/>
      </c>
      <c r="G547" s="99"/>
      <c r="H547" s="97"/>
      <c r="I547" s="25" t="str">
        <f t="shared" si="44"/>
        <v/>
      </c>
      <c r="J547" s="25" t="str">
        <f>IF(B547="","",I547*VLOOKUP(B547,'Priradenie pracov. balíkov'!B:F,5,FALSE))</f>
        <v/>
      </c>
      <c r="K547" s="25" t="str">
        <f>IF(B547="","",I547*VLOOKUP(B547,'Priradenie pracov. balíkov'!B:G,6,FALSE))</f>
        <v/>
      </c>
      <c r="L547" s="25" t="str">
        <f>IF(B547="","",K547*VLOOKUP(B547,'Priradenie pracov. balíkov'!B:F,5,FALSE))</f>
        <v/>
      </c>
      <c r="M547" s="1"/>
      <c r="N547" s="2" t="str">
        <f t="shared" si="40"/>
        <v/>
      </c>
      <c r="O547" s="1" t="str">
        <f t="shared" si="41"/>
        <v/>
      </c>
    </row>
    <row r="548" spans="1:15" x14ac:dyDescent="0.2">
      <c r="A548" s="26" t="str">
        <f t="shared" si="42"/>
        <v/>
      </c>
      <c r="B548" s="40"/>
      <c r="C548" s="28" t="str">
        <f>IF(B548="","",VLOOKUP(B548,'Priradenie pracov. balíkov'!B:E,3,FALSE))</f>
        <v/>
      </c>
      <c r="D548" s="29" t="str">
        <f>IF(B548="","",CONCATENATE(VLOOKUP(B548,Ciselniky!$A$38:$B$71,2,FALSE),"P",'Osobné výdavky (OV)'!A548))</f>
        <v/>
      </c>
      <c r="E548" s="41"/>
      <c r="F548" s="25" t="str">
        <f t="shared" si="43"/>
        <v/>
      </c>
      <c r="G548" s="99"/>
      <c r="H548" s="97"/>
      <c r="I548" s="25" t="str">
        <f t="shared" si="44"/>
        <v/>
      </c>
      <c r="J548" s="25" t="str">
        <f>IF(B548="","",I548*VLOOKUP(B548,'Priradenie pracov. balíkov'!B:F,5,FALSE))</f>
        <v/>
      </c>
      <c r="K548" s="25" t="str">
        <f>IF(B548="","",I548*VLOOKUP(B548,'Priradenie pracov. balíkov'!B:G,6,FALSE))</f>
        <v/>
      </c>
      <c r="L548" s="25" t="str">
        <f>IF(B548="","",K548*VLOOKUP(B548,'Priradenie pracov. balíkov'!B:F,5,FALSE))</f>
        <v/>
      </c>
      <c r="M548" s="1"/>
      <c r="N548" s="2" t="str">
        <f t="shared" si="40"/>
        <v/>
      </c>
      <c r="O548" s="1" t="str">
        <f t="shared" si="41"/>
        <v/>
      </c>
    </row>
    <row r="549" spans="1:15" x14ac:dyDescent="0.2">
      <c r="A549" s="26" t="str">
        <f t="shared" si="42"/>
        <v/>
      </c>
      <c r="B549" s="40"/>
      <c r="C549" s="28" t="str">
        <f>IF(B549="","",VLOOKUP(B549,'Priradenie pracov. balíkov'!B:E,3,FALSE))</f>
        <v/>
      </c>
      <c r="D549" s="29" t="str">
        <f>IF(B549="","",CONCATENATE(VLOOKUP(B549,Ciselniky!$A$38:$B$71,2,FALSE),"P",'Osobné výdavky (OV)'!A549))</f>
        <v/>
      </c>
      <c r="E549" s="41"/>
      <c r="F549" s="25" t="str">
        <f t="shared" si="43"/>
        <v/>
      </c>
      <c r="G549" s="99"/>
      <c r="H549" s="97"/>
      <c r="I549" s="25" t="str">
        <f t="shared" si="44"/>
        <v/>
      </c>
      <c r="J549" s="25" t="str">
        <f>IF(B549="","",I549*VLOOKUP(B549,'Priradenie pracov. balíkov'!B:F,5,FALSE))</f>
        <v/>
      </c>
      <c r="K549" s="25" t="str">
        <f>IF(B549="","",I549*VLOOKUP(B549,'Priradenie pracov. balíkov'!B:G,6,FALSE))</f>
        <v/>
      </c>
      <c r="L549" s="25" t="str">
        <f>IF(B549="","",K549*VLOOKUP(B549,'Priradenie pracov. balíkov'!B:F,5,FALSE))</f>
        <v/>
      </c>
      <c r="M549" s="1"/>
      <c r="N549" s="2" t="str">
        <f t="shared" si="40"/>
        <v/>
      </c>
      <c r="O549" s="1" t="str">
        <f t="shared" si="41"/>
        <v/>
      </c>
    </row>
    <row r="550" spans="1:15" x14ac:dyDescent="0.2">
      <c r="A550" s="26" t="str">
        <f t="shared" si="42"/>
        <v/>
      </c>
      <c r="B550" s="40"/>
      <c r="C550" s="28" t="str">
        <f>IF(B550="","",VLOOKUP(B550,'Priradenie pracov. balíkov'!B:E,3,FALSE))</f>
        <v/>
      </c>
      <c r="D550" s="29" t="str">
        <f>IF(B550="","",CONCATENATE(VLOOKUP(B550,Ciselniky!$A$38:$B$71,2,FALSE),"P",'Osobné výdavky (OV)'!A550))</f>
        <v/>
      </c>
      <c r="E550" s="41"/>
      <c r="F550" s="25" t="str">
        <f t="shared" si="43"/>
        <v/>
      </c>
      <c r="G550" s="99"/>
      <c r="H550" s="97"/>
      <c r="I550" s="25" t="str">
        <f t="shared" si="44"/>
        <v/>
      </c>
      <c r="J550" s="25" t="str">
        <f>IF(B550="","",I550*VLOOKUP(B550,'Priradenie pracov. balíkov'!B:F,5,FALSE))</f>
        <v/>
      </c>
      <c r="K550" s="25" t="str">
        <f>IF(B550="","",I550*VLOOKUP(B550,'Priradenie pracov. balíkov'!B:G,6,FALSE))</f>
        <v/>
      </c>
      <c r="L550" s="25" t="str">
        <f>IF(B550="","",K550*VLOOKUP(B550,'Priradenie pracov. balíkov'!B:F,5,FALSE))</f>
        <v/>
      </c>
      <c r="M550" s="1"/>
      <c r="N550" s="2" t="str">
        <f t="shared" si="40"/>
        <v/>
      </c>
      <c r="O550" s="1" t="str">
        <f t="shared" si="41"/>
        <v/>
      </c>
    </row>
    <row r="551" spans="1:15" x14ac:dyDescent="0.2">
      <c r="A551" s="26" t="str">
        <f t="shared" si="42"/>
        <v/>
      </c>
      <c r="B551" s="40"/>
      <c r="C551" s="28" t="str">
        <f>IF(B551="","",VLOOKUP(B551,'Priradenie pracov. balíkov'!B:E,3,FALSE))</f>
        <v/>
      </c>
      <c r="D551" s="29" t="str">
        <f>IF(B551="","",CONCATENATE(VLOOKUP(B551,Ciselniky!$A$38:$B$71,2,FALSE),"P",'Osobné výdavky (OV)'!A551))</f>
        <v/>
      </c>
      <c r="E551" s="41"/>
      <c r="F551" s="25" t="str">
        <f t="shared" si="43"/>
        <v/>
      </c>
      <c r="G551" s="99"/>
      <c r="H551" s="97"/>
      <c r="I551" s="25" t="str">
        <f t="shared" si="44"/>
        <v/>
      </c>
      <c r="J551" s="25" t="str">
        <f>IF(B551="","",I551*VLOOKUP(B551,'Priradenie pracov. balíkov'!B:F,5,FALSE))</f>
        <v/>
      </c>
      <c r="K551" s="25" t="str">
        <f>IF(B551="","",I551*VLOOKUP(B551,'Priradenie pracov. balíkov'!B:G,6,FALSE))</f>
        <v/>
      </c>
      <c r="L551" s="25" t="str">
        <f>IF(B551="","",K551*VLOOKUP(B551,'Priradenie pracov. balíkov'!B:F,5,FALSE))</f>
        <v/>
      </c>
      <c r="M551" s="1"/>
      <c r="N551" s="2" t="str">
        <f t="shared" si="40"/>
        <v/>
      </c>
      <c r="O551" s="1" t="str">
        <f t="shared" si="41"/>
        <v/>
      </c>
    </row>
    <row r="552" spans="1:15" x14ac:dyDescent="0.2">
      <c r="A552" s="26" t="str">
        <f t="shared" si="42"/>
        <v/>
      </c>
      <c r="B552" s="40"/>
      <c r="C552" s="28" t="str">
        <f>IF(B552="","",VLOOKUP(B552,'Priradenie pracov. balíkov'!B:E,3,FALSE))</f>
        <v/>
      </c>
      <c r="D552" s="29" t="str">
        <f>IF(B552="","",CONCATENATE(VLOOKUP(B552,Ciselniky!$A$38:$B$71,2,FALSE),"P",'Osobné výdavky (OV)'!A552))</f>
        <v/>
      </c>
      <c r="E552" s="41"/>
      <c r="F552" s="25" t="str">
        <f t="shared" si="43"/>
        <v/>
      </c>
      <c r="G552" s="99"/>
      <c r="H552" s="97"/>
      <c r="I552" s="25" t="str">
        <f t="shared" si="44"/>
        <v/>
      </c>
      <c r="J552" s="25" t="str">
        <f>IF(B552="","",I552*VLOOKUP(B552,'Priradenie pracov. balíkov'!B:F,5,FALSE))</f>
        <v/>
      </c>
      <c r="K552" s="25" t="str">
        <f>IF(B552="","",I552*VLOOKUP(B552,'Priradenie pracov. balíkov'!B:G,6,FALSE))</f>
        <v/>
      </c>
      <c r="L552" s="25" t="str">
        <f>IF(B552="","",K552*VLOOKUP(B552,'Priradenie pracov. balíkov'!B:F,5,FALSE))</f>
        <v/>
      </c>
      <c r="M552" s="1"/>
      <c r="N552" s="2" t="str">
        <f t="shared" si="40"/>
        <v/>
      </c>
      <c r="O552" s="1" t="str">
        <f t="shared" si="41"/>
        <v/>
      </c>
    </row>
    <row r="553" spans="1:15" x14ac:dyDescent="0.2">
      <c r="A553" s="26" t="str">
        <f t="shared" si="42"/>
        <v/>
      </c>
      <c r="B553" s="40"/>
      <c r="C553" s="28" t="str">
        <f>IF(B553="","",VLOOKUP(B553,'Priradenie pracov. balíkov'!B:E,3,FALSE))</f>
        <v/>
      </c>
      <c r="D553" s="29" t="str">
        <f>IF(B553="","",CONCATENATE(VLOOKUP(B553,Ciselniky!$A$38:$B$71,2,FALSE),"P",'Osobné výdavky (OV)'!A553))</f>
        <v/>
      </c>
      <c r="E553" s="41"/>
      <c r="F553" s="25" t="str">
        <f t="shared" si="43"/>
        <v/>
      </c>
      <c r="G553" s="99"/>
      <c r="H553" s="97"/>
      <c r="I553" s="25" t="str">
        <f t="shared" si="44"/>
        <v/>
      </c>
      <c r="J553" s="25" t="str">
        <f>IF(B553="","",I553*VLOOKUP(B553,'Priradenie pracov. balíkov'!B:F,5,FALSE))</f>
        <v/>
      </c>
      <c r="K553" s="25" t="str">
        <f>IF(B553="","",I553*VLOOKUP(B553,'Priradenie pracov. balíkov'!B:G,6,FALSE))</f>
        <v/>
      </c>
      <c r="L553" s="25" t="str">
        <f>IF(B553="","",K553*VLOOKUP(B553,'Priradenie pracov. balíkov'!B:F,5,FALSE))</f>
        <v/>
      </c>
      <c r="M553" s="1"/>
      <c r="N553" s="2" t="str">
        <f t="shared" si="40"/>
        <v/>
      </c>
      <c r="O553" s="1" t="str">
        <f t="shared" si="41"/>
        <v/>
      </c>
    </row>
    <row r="554" spans="1:15" x14ac:dyDescent="0.2">
      <c r="A554" s="26" t="str">
        <f t="shared" si="42"/>
        <v/>
      </c>
      <c r="B554" s="40"/>
      <c r="C554" s="28" t="str">
        <f>IF(B554="","",VLOOKUP(B554,'Priradenie pracov. balíkov'!B:E,3,FALSE))</f>
        <v/>
      </c>
      <c r="D554" s="29" t="str">
        <f>IF(B554="","",CONCATENATE(VLOOKUP(B554,Ciselniky!$A$38:$B$71,2,FALSE),"P",'Osobné výdavky (OV)'!A554))</f>
        <v/>
      </c>
      <c r="E554" s="41"/>
      <c r="F554" s="25" t="str">
        <f t="shared" si="43"/>
        <v/>
      </c>
      <c r="G554" s="99"/>
      <c r="H554" s="97"/>
      <c r="I554" s="25" t="str">
        <f t="shared" si="44"/>
        <v/>
      </c>
      <c r="J554" s="25" t="str">
        <f>IF(B554="","",I554*VLOOKUP(B554,'Priradenie pracov. balíkov'!B:F,5,FALSE))</f>
        <v/>
      </c>
      <c r="K554" s="25" t="str">
        <f>IF(B554="","",I554*VLOOKUP(B554,'Priradenie pracov. balíkov'!B:G,6,FALSE))</f>
        <v/>
      </c>
      <c r="L554" s="25" t="str">
        <f>IF(B554="","",K554*VLOOKUP(B554,'Priradenie pracov. balíkov'!B:F,5,FALSE))</f>
        <v/>
      </c>
      <c r="M554" s="1"/>
      <c r="N554" s="2" t="str">
        <f t="shared" si="40"/>
        <v/>
      </c>
      <c r="O554" s="1" t="str">
        <f t="shared" si="41"/>
        <v/>
      </c>
    </row>
    <row r="555" spans="1:15" x14ac:dyDescent="0.2">
      <c r="A555" s="26" t="str">
        <f t="shared" si="42"/>
        <v/>
      </c>
      <c r="B555" s="40"/>
      <c r="C555" s="28" t="str">
        <f>IF(B555="","",VLOOKUP(B555,'Priradenie pracov. balíkov'!B:E,3,FALSE))</f>
        <v/>
      </c>
      <c r="D555" s="29" t="str">
        <f>IF(B555="","",CONCATENATE(VLOOKUP(B555,Ciselniky!$A$38:$B$71,2,FALSE),"P",'Osobné výdavky (OV)'!A555))</f>
        <v/>
      </c>
      <c r="E555" s="41"/>
      <c r="F555" s="25" t="str">
        <f t="shared" si="43"/>
        <v/>
      </c>
      <c r="G555" s="99"/>
      <c r="H555" s="97"/>
      <c r="I555" s="25" t="str">
        <f t="shared" si="44"/>
        <v/>
      </c>
      <c r="J555" s="25" t="str">
        <f>IF(B555="","",I555*VLOOKUP(B555,'Priradenie pracov. balíkov'!B:F,5,FALSE))</f>
        <v/>
      </c>
      <c r="K555" s="25" t="str">
        <f>IF(B555="","",I555*VLOOKUP(B555,'Priradenie pracov. balíkov'!B:G,6,FALSE))</f>
        <v/>
      </c>
      <c r="L555" s="25" t="str">
        <f>IF(B555="","",K555*VLOOKUP(B555,'Priradenie pracov. balíkov'!B:F,5,FALSE))</f>
        <v/>
      </c>
      <c r="M555" s="1"/>
      <c r="N555" s="2" t="str">
        <f t="shared" si="40"/>
        <v/>
      </c>
      <c r="O555" s="1" t="str">
        <f t="shared" si="41"/>
        <v/>
      </c>
    </row>
    <row r="556" spans="1:15" x14ac:dyDescent="0.2">
      <c r="A556" s="26" t="str">
        <f t="shared" si="42"/>
        <v/>
      </c>
      <c r="B556" s="40"/>
      <c r="C556" s="28" t="str">
        <f>IF(B556="","",VLOOKUP(B556,'Priradenie pracov. balíkov'!B:E,3,FALSE))</f>
        <v/>
      </c>
      <c r="D556" s="29" t="str">
        <f>IF(B556="","",CONCATENATE(VLOOKUP(B556,Ciselniky!$A$38:$B$71,2,FALSE),"P",'Osobné výdavky (OV)'!A556))</f>
        <v/>
      </c>
      <c r="E556" s="41"/>
      <c r="F556" s="25" t="str">
        <f t="shared" si="43"/>
        <v/>
      </c>
      <c r="G556" s="99"/>
      <c r="H556" s="97"/>
      <c r="I556" s="25" t="str">
        <f t="shared" si="44"/>
        <v/>
      </c>
      <c r="J556" s="25" t="str">
        <f>IF(B556="","",I556*VLOOKUP(B556,'Priradenie pracov. balíkov'!B:F,5,FALSE))</f>
        <v/>
      </c>
      <c r="K556" s="25" t="str">
        <f>IF(B556="","",I556*VLOOKUP(B556,'Priradenie pracov. balíkov'!B:G,6,FALSE))</f>
        <v/>
      </c>
      <c r="L556" s="25" t="str">
        <f>IF(B556="","",K556*VLOOKUP(B556,'Priradenie pracov. balíkov'!B:F,5,FALSE))</f>
        <v/>
      </c>
      <c r="M556" s="1"/>
      <c r="N556" s="2" t="str">
        <f t="shared" si="40"/>
        <v/>
      </c>
      <c r="O556" s="1" t="str">
        <f t="shared" si="41"/>
        <v/>
      </c>
    </row>
    <row r="557" spans="1:15" x14ac:dyDescent="0.2">
      <c r="A557" s="26" t="str">
        <f t="shared" si="42"/>
        <v/>
      </c>
      <c r="B557" s="40"/>
      <c r="C557" s="28" t="str">
        <f>IF(B557="","",VLOOKUP(B557,'Priradenie pracov. balíkov'!B:E,3,FALSE))</f>
        <v/>
      </c>
      <c r="D557" s="29" t="str">
        <f>IF(B557="","",CONCATENATE(VLOOKUP(B557,Ciselniky!$A$38:$B$71,2,FALSE),"P",'Osobné výdavky (OV)'!A557))</f>
        <v/>
      </c>
      <c r="E557" s="41"/>
      <c r="F557" s="25" t="str">
        <f t="shared" si="43"/>
        <v/>
      </c>
      <c r="G557" s="99"/>
      <c r="H557" s="97"/>
      <c r="I557" s="25" t="str">
        <f t="shared" si="44"/>
        <v/>
      </c>
      <c r="J557" s="25" t="str">
        <f>IF(B557="","",I557*VLOOKUP(B557,'Priradenie pracov. balíkov'!B:F,5,FALSE))</f>
        <v/>
      </c>
      <c r="K557" s="25" t="str">
        <f>IF(B557="","",I557*VLOOKUP(B557,'Priradenie pracov. balíkov'!B:G,6,FALSE))</f>
        <v/>
      </c>
      <c r="L557" s="25" t="str">
        <f>IF(B557="","",K557*VLOOKUP(B557,'Priradenie pracov. balíkov'!B:F,5,FALSE))</f>
        <v/>
      </c>
      <c r="M557" s="1"/>
      <c r="N557" s="2" t="str">
        <f t="shared" si="40"/>
        <v/>
      </c>
      <c r="O557" s="1" t="str">
        <f t="shared" si="41"/>
        <v/>
      </c>
    </row>
    <row r="558" spans="1:15" x14ac:dyDescent="0.2">
      <c r="A558" s="26" t="str">
        <f t="shared" si="42"/>
        <v/>
      </c>
      <c r="B558" s="40"/>
      <c r="C558" s="28" t="str">
        <f>IF(B558="","",VLOOKUP(B558,'Priradenie pracov. balíkov'!B:E,3,FALSE))</f>
        <v/>
      </c>
      <c r="D558" s="29" t="str">
        <f>IF(B558="","",CONCATENATE(VLOOKUP(B558,Ciselniky!$A$38:$B$71,2,FALSE),"P",'Osobné výdavky (OV)'!A558))</f>
        <v/>
      </c>
      <c r="E558" s="41"/>
      <c r="F558" s="25" t="str">
        <f t="shared" si="43"/>
        <v/>
      </c>
      <c r="G558" s="99"/>
      <c r="H558" s="97"/>
      <c r="I558" s="25" t="str">
        <f t="shared" si="44"/>
        <v/>
      </c>
      <c r="J558" s="25" t="str">
        <f>IF(B558="","",I558*VLOOKUP(B558,'Priradenie pracov. balíkov'!B:F,5,FALSE))</f>
        <v/>
      </c>
      <c r="K558" s="25" t="str">
        <f>IF(B558="","",I558*VLOOKUP(B558,'Priradenie pracov. balíkov'!B:G,6,FALSE))</f>
        <v/>
      </c>
      <c r="L558" s="25" t="str">
        <f>IF(B558="","",K558*VLOOKUP(B558,'Priradenie pracov. balíkov'!B:F,5,FALSE))</f>
        <v/>
      </c>
      <c r="M558" s="1"/>
      <c r="N558" s="2" t="str">
        <f t="shared" si="40"/>
        <v/>
      </c>
      <c r="O558" s="1" t="str">
        <f t="shared" si="41"/>
        <v/>
      </c>
    </row>
    <row r="559" spans="1:15" x14ac:dyDescent="0.2">
      <c r="A559" s="26" t="str">
        <f t="shared" si="42"/>
        <v/>
      </c>
      <c r="B559" s="40"/>
      <c r="C559" s="28" t="str">
        <f>IF(B559="","",VLOOKUP(B559,'Priradenie pracov. balíkov'!B:E,3,FALSE))</f>
        <v/>
      </c>
      <c r="D559" s="29" t="str">
        <f>IF(B559="","",CONCATENATE(VLOOKUP(B559,Ciselniky!$A$38:$B$71,2,FALSE),"P",'Osobné výdavky (OV)'!A559))</f>
        <v/>
      </c>
      <c r="E559" s="41"/>
      <c r="F559" s="25" t="str">
        <f t="shared" si="43"/>
        <v/>
      </c>
      <c r="G559" s="99"/>
      <c r="H559" s="97"/>
      <c r="I559" s="25" t="str">
        <f t="shared" si="44"/>
        <v/>
      </c>
      <c r="J559" s="25" t="str">
        <f>IF(B559="","",I559*VLOOKUP(B559,'Priradenie pracov. balíkov'!B:F,5,FALSE))</f>
        <v/>
      </c>
      <c r="K559" s="25" t="str">
        <f>IF(B559="","",I559*VLOOKUP(B559,'Priradenie pracov. balíkov'!B:G,6,FALSE))</f>
        <v/>
      </c>
      <c r="L559" s="25" t="str">
        <f>IF(B559="","",K559*VLOOKUP(B559,'Priradenie pracov. balíkov'!B:F,5,FALSE))</f>
        <v/>
      </c>
      <c r="M559" s="1"/>
      <c r="N559" s="2" t="str">
        <f t="shared" si="40"/>
        <v/>
      </c>
      <c r="O559" s="1" t="str">
        <f t="shared" si="41"/>
        <v/>
      </c>
    </row>
    <row r="560" spans="1:15" x14ac:dyDescent="0.2">
      <c r="A560" s="26" t="str">
        <f t="shared" si="42"/>
        <v/>
      </c>
      <c r="B560" s="40"/>
      <c r="C560" s="28" t="str">
        <f>IF(B560="","",VLOOKUP(B560,'Priradenie pracov. balíkov'!B:E,3,FALSE))</f>
        <v/>
      </c>
      <c r="D560" s="29" t="str">
        <f>IF(B560="","",CONCATENATE(VLOOKUP(B560,Ciselniky!$A$38:$B$71,2,FALSE),"P",'Osobné výdavky (OV)'!A560))</f>
        <v/>
      </c>
      <c r="E560" s="41"/>
      <c r="F560" s="25" t="str">
        <f t="shared" si="43"/>
        <v/>
      </c>
      <c r="G560" s="99"/>
      <c r="H560" s="97"/>
      <c r="I560" s="25" t="str">
        <f t="shared" si="44"/>
        <v/>
      </c>
      <c r="J560" s="25" t="str">
        <f>IF(B560="","",I560*VLOOKUP(B560,'Priradenie pracov. balíkov'!B:F,5,FALSE))</f>
        <v/>
      </c>
      <c r="K560" s="25" t="str">
        <f>IF(B560="","",I560*VLOOKUP(B560,'Priradenie pracov. balíkov'!B:G,6,FALSE))</f>
        <v/>
      </c>
      <c r="L560" s="25" t="str">
        <f>IF(B560="","",K560*VLOOKUP(B560,'Priradenie pracov. balíkov'!B:F,5,FALSE))</f>
        <v/>
      </c>
      <c r="M560" s="1"/>
      <c r="N560" s="2" t="str">
        <f t="shared" si="40"/>
        <v/>
      </c>
      <c r="O560" s="1" t="str">
        <f t="shared" si="41"/>
        <v/>
      </c>
    </row>
    <row r="561" spans="1:15" x14ac:dyDescent="0.2">
      <c r="A561" s="26" t="str">
        <f t="shared" si="42"/>
        <v/>
      </c>
      <c r="B561" s="40"/>
      <c r="C561" s="28" t="str">
        <f>IF(B561="","",VLOOKUP(B561,'Priradenie pracov. balíkov'!B:E,3,FALSE))</f>
        <v/>
      </c>
      <c r="D561" s="29" t="str">
        <f>IF(B561="","",CONCATENATE(VLOOKUP(B561,Ciselniky!$A$38:$B$71,2,FALSE),"P",'Osobné výdavky (OV)'!A561))</f>
        <v/>
      </c>
      <c r="E561" s="41"/>
      <c r="F561" s="25" t="str">
        <f t="shared" si="43"/>
        <v/>
      </c>
      <c r="G561" s="99"/>
      <c r="H561" s="97"/>
      <c r="I561" s="25" t="str">
        <f t="shared" si="44"/>
        <v/>
      </c>
      <c r="J561" s="25" t="str">
        <f>IF(B561="","",I561*VLOOKUP(B561,'Priradenie pracov. balíkov'!B:F,5,FALSE))</f>
        <v/>
      </c>
      <c r="K561" s="25" t="str">
        <f>IF(B561="","",I561*VLOOKUP(B561,'Priradenie pracov. balíkov'!B:G,6,FALSE))</f>
        <v/>
      </c>
      <c r="L561" s="25" t="str">
        <f>IF(B561="","",K561*VLOOKUP(B561,'Priradenie pracov. balíkov'!B:F,5,FALSE))</f>
        <v/>
      </c>
      <c r="M561" s="1"/>
      <c r="N561" s="2" t="str">
        <f t="shared" si="40"/>
        <v/>
      </c>
      <c r="O561" s="1" t="str">
        <f t="shared" si="41"/>
        <v/>
      </c>
    </row>
    <row r="562" spans="1:15" x14ac:dyDescent="0.2">
      <c r="A562" s="26" t="str">
        <f t="shared" si="42"/>
        <v/>
      </c>
      <c r="B562" s="40"/>
      <c r="C562" s="28" t="str">
        <f>IF(B562="","",VLOOKUP(B562,'Priradenie pracov. balíkov'!B:E,3,FALSE))</f>
        <v/>
      </c>
      <c r="D562" s="29" t="str">
        <f>IF(B562="","",CONCATENATE(VLOOKUP(B562,Ciselniky!$A$38:$B$71,2,FALSE),"P",'Osobné výdavky (OV)'!A562))</f>
        <v/>
      </c>
      <c r="E562" s="41"/>
      <c r="F562" s="25" t="str">
        <f t="shared" si="43"/>
        <v/>
      </c>
      <c r="G562" s="99"/>
      <c r="H562" s="97"/>
      <c r="I562" s="25" t="str">
        <f t="shared" si="44"/>
        <v/>
      </c>
      <c r="J562" s="25" t="str">
        <f>IF(B562="","",I562*VLOOKUP(B562,'Priradenie pracov. balíkov'!B:F,5,FALSE))</f>
        <v/>
      </c>
      <c r="K562" s="25" t="str">
        <f>IF(B562="","",I562*VLOOKUP(B562,'Priradenie pracov. balíkov'!B:G,6,FALSE))</f>
        <v/>
      </c>
      <c r="L562" s="25" t="str">
        <f>IF(B562="","",K562*VLOOKUP(B562,'Priradenie pracov. balíkov'!B:F,5,FALSE))</f>
        <v/>
      </c>
      <c r="M562" s="1"/>
      <c r="N562" s="2" t="str">
        <f t="shared" si="40"/>
        <v/>
      </c>
      <c r="O562" s="1" t="str">
        <f t="shared" si="41"/>
        <v/>
      </c>
    </row>
    <row r="563" spans="1:15" x14ac:dyDescent="0.2">
      <c r="A563" s="26" t="str">
        <f t="shared" si="42"/>
        <v/>
      </c>
      <c r="B563" s="40"/>
      <c r="C563" s="28" t="str">
        <f>IF(B563="","",VLOOKUP(B563,'Priradenie pracov. balíkov'!B:E,3,FALSE))</f>
        <v/>
      </c>
      <c r="D563" s="29" t="str">
        <f>IF(B563="","",CONCATENATE(VLOOKUP(B563,Ciselniky!$A$38:$B$71,2,FALSE),"P",'Osobné výdavky (OV)'!A563))</f>
        <v/>
      </c>
      <c r="E563" s="41"/>
      <c r="F563" s="25" t="str">
        <f t="shared" si="43"/>
        <v/>
      </c>
      <c r="G563" s="99"/>
      <c r="H563" s="97"/>
      <c r="I563" s="25" t="str">
        <f t="shared" si="44"/>
        <v/>
      </c>
      <c r="J563" s="25" t="str">
        <f>IF(B563="","",I563*VLOOKUP(B563,'Priradenie pracov. balíkov'!B:F,5,FALSE))</f>
        <v/>
      </c>
      <c r="K563" s="25" t="str">
        <f>IF(B563="","",I563*VLOOKUP(B563,'Priradenie pracov. balíkov'!B:G,6,FALSE))</f>
        <v/>
      </c>
      <c r="L563" s="25" t="str">
        <f>IF(B563="","",K563*VLOOKUP(B563,'Priradenie pracov. balíkov'!B:F,5,FALSE))</f>
        <v/>
      </c>
      <c r="M563" s="1"/>
      <c r="N563" s="2" t="str">
        <f t="shared" si="40"/>
        <v/>
      </c>
      <c r="O563" s="1" t="str">
        <f t="shared" si="41"/>
        <v/>
      </c>
    </row>
    <row r="564" spans="1:15" x14ac:dyDescent="0.2">
      <c r="A564" s="26" t="str">
        <f t="shared" si="42"/>
        <v/>
      </c>
      <c r="B564" s="40"/>
      <c r="C564" s="28" t="str">
        <f>IF(B564="","",VLOOKUP(B564,'Priradenie pracov. balíkov'!B:E,3,FALSE))</f>
        <v/>
      </c>
      <c r="D564" s="29" t="str">
        <f>IF(B564="","",CONCATENATE(VLOOKUP(B564,Ciselniky!$A$38:$B$71,2,FALSE),"P",'Osobné výdavky (OV)'!A564))</f>
        <v/>
      </c>
      <c r="E564" s="41"/>
      <c r="F564" s="25" t="str">
        <f t="shared" si="43"/>
        <v/>
      </c>
      <c r="G564" s="99"/>
      <c r="H564" s="97"/>
      <c r="I564" s="25" t="str">
        <f t="shared" si="44"/>
        <v/>
      </c>
      <c r="J564" s="25" t="str">
        <f>IF(B564="","",I564*VLOOKUP(B564,'Priradenie pracov. balíkov'!B:F,5,FALSE))</f>
        <v/>
      </c>
      <c r="K564" s="25" t="str">
        <f>IF(B564="","",I564*VLOOKUP(B564,'Priradenie pracov. balíkov'!B:G,6,FALSE))</f>
        <v/>
      </c>
      <c r="L564" s="25" t="str">
        <f>IF(B564="","",K564*VLOOKUP(B564,'Priradenie pracov. balíkov'!B:F,5,FALSE))</f>
        <v/>
      </c>
      <c r="M564" s="1"/>
      <c r="N564" s="2" t="str">
        <f t="shared" si="40"/>
        <v/>
      </c>
      <c r="O564" s="1" t="str">
        <f t="shared" si="41"/>
        <v/>
      </c>
    </row>
    <row r="565" spans="1:15" x14ac:dyDescent="0.2">
      <c r="A565" s="26" t="str">
        <f t="shared" si="42"/>
        <v/>
      </c>
      <c r="B565" s="40"/>
      <c r="C565" s="28" t="str">
        <f>IF(B565="","",VLOOKUP(B565,'Priradenie pracov. balíkov'!B:E,3,FALSE))</f>
        <v/>
      </c>
      <c r="D565" s="29" t="str">
        <f>IF(B565="","",CONCATENATE(VLOOKUP(B565,Ciselniky!$A$38:$B$71,2,FALSE),"P",'Osobné výdavky (OV)'!A565))</f>
        <v/>
      </c>
      <c r="E565" s="41"/>
      <c r="F565" s="25" t="str">
        <f t="shared" si="43"/>
        <v/>
      </c>
      <c r="G565" s="99"/>
      <c r="H565" s="97"/>
      <c r="I565" s="25" t="str">
        <f t="shared" si="44"/>
        <v/>
      </c>
      <c r="J565" s="25" t="str">
        <f>IF(B565="","",I565*VLOOKUP(B565,'Priradenie pracov. balíkov'!B:F,5,FALSE))</f>
        <v/>
      </c>
      <c r="K565" s="25" t="str">
        <f>IF(B565="","",I565*VLOOKUP(B565,'Priradenie pracov. balíkov'!B:G,6,FALSE))</f>
        <v/>
      </c>
      <c r="L565" s="25" t="str">
        <f>IF(B565="","",K565*VLOOKUP(B565,'Priradenie pracov. balíkov'!B:F,5,FALSE))</f>
        <v/>
      </c>
      <c r="M565" s="1"/>
      <c r="N565" s="2" t="str">
        <f t="shared" si="40"/>
        <v/>
      </c>
      <c r="O565" s="1" t="str">
        <f t="shared" si="41"/>
        <v/>
      </c>
    </row>
    <row r="566" spans="1:15" x14ac:dyDescent="0.2">
      <c r="A566" s="26" t="str">
        <f t="shared" si="42"/>
        <v/>
      </c>
      <c r="B566" s="40"/>
      <c r="C566" s="28" t="str">
        <f>IF(B566="","",VLOOKUP(B566,'Priradenie pracov. balíkov'!B:E,3,FALSE))</f>
        <v/>
      </c>
      <c r="D566" s="29" t="str">
        <f>IF(B566="","",CONCATENATE(VLOOKUP(B566,Ciselniky!$A$38:$B$71,2,FALSE),"P",'Osobné výdavky (OV)'!A566))</f>
        <v/>
      </c>
      <c r="E566" s="41"/>
      <c r="F566" s="25" t="str">
        <f t="shared" si="43"/>
        <v/>
      </c>
      <c r="G566" s="99"/>
      <c r="H566" s="97"/>
      <c r="I566" s="25" t="str">
        <f t="shared" si="44"/>
        <v/>
      </c>
      <c r="J566" s="25" t="str">
        <f>IF(B566="","",I566*VLOOKUP(B566,'Priradenie pracov. balíkov'!B:F,5,FALSE))</f>
        <v/>
      </c>
      <c r="K566" s="25" t="str">
        <f>IF(B566="","",I566*VLOOKUP(B566,'Priradenie pracov. balíkov'!B:G,6,FALSE))</f>
        <v/>
      </c>
      <c r="L566" s="25" t="str">
        <f>IF(B566="","",K566*VLOOKUP(B566,'Priradenie pracov. balíkov'!B:F,5,FALSE))</f>
        <v/>
      </c>
      <c r="M566" s="1"/>
      <c r="N566" s="2" t="str">
        <f t="shared" si="40"/>
        <v/>
      </c>
      <c r="O566" s="1" t="str">
        <f t="shared" si="41"/>
        <v/>
      </c>
    </row>
    <row r="567" spans="1:15" x14ac:dyDescent="0.2">
      <c r="A567" s="26" t="str">
        <f t="shared" si="42"/>
        <v/>
      </c>
      <c r="B567" s="40"/>
      <c r="C567" s="28" t="str">
        <f>IF(B567="","",VLOOKUP(B567,'Priradenie pracov. balíkov'!B:E,3,FALSE))</f>
        <v/>
      </c>
      <c r="D567" s="29" t="str">
        <f>IF(B567="","",CONCATENATE(VLOOKUP(B567,Ciselniky!$A$38:$B$71,2,FALSE),"P",'Osobné výdavky (OV)'!A567))</f>
        <v/>
      </c>
      <c r="E567" s="41"/>
      <c r="F567" s="25" t="str">
        <f t="shared" si="43"/>
        <v/>
      </c>
      <c r="G567" s="99"/>
      <c r="H567" s="97"/>
      <c r="I567" s="25" t="str">
        <f t="shared" si="44"/>
        <v/>
      </c>
      <c r="J567" s="25" t="str">
        <f>IF(B567="","",I567*VLOOKUP(B567,'Priradenie pracov. balíkov'!B:F,5,FALSE))</f>
        <v/>
      </c>
      <c r="K567" s="25" t="str">
        <f>IF(B567="","",I567*VLOOKUP(B567,'Priradenie pracov. balíkov'!B:G,6,FALSE))</f>
        <v/>
      </c>
      <c r="L567" s="25" t="str">
        <f>IF(B567="","",K567*VLOOKUP(B567,'Priradenie pracov. balíkov'!B:F,5,FALSE))</f>
        <v/>
      </c>
      <c r="M567" s="1"/>
      <c r="N567" s="2" t="str">
        <f t="shared" si="40"/>
        <v/>
      </c>
      <c r="O567" s="1" t="str">
        <f t="shared" si="41"/>
        <v/>
      </c>
    </row>
    <row r="568" spans="1:15" x14ac:dyDescent="0.2">
      <c r="A568" s="26" t="str">
        <f t="shared" si="42"/>
        <v/>
      </c>
      <c r="B568" s="40"/>
      <c r="C568" s="28" t="str">
        <f>IF(B568="","",VLOOKUP(B568,'Priradenie pracov. balíkov'!B:E,3,FALSE))</f>
        <v/>
      </c>
      <c r="D568" s="29" t="str">
        <f>IF(B568="","",CONCATENATE(VLOOKUP(B568,Ciselniky!$A$38:$B$71,2,FALSE),"P",'Osobné výdavky (OV)'!A568))</f>
        <v/>
      </c>
      <c r="E568" s="41"/>
      <c r="F568" s="25" t="str">
        <f t="shared" si="43"/>
        <v/>
      </c>
      <c r="G568" s="99"/>
      <c r="H568" s="97"/>
      <c r="I568" s="25" t="str">
        <f t="shared" si="44"/>
        <v/>
      </c>
      <c r="J568" s="25" t="str">
        <f>IF(B568="","",I568*VLOOKUP(B568,'Priradenie pracov. balíkov'!B:F,5,FALSE))</f>
        <v/>
      </c>
      <c r="K568" s="25" t="str">
        <f>IF(B568="","",I568*VLOOKUP(B568,'Priradenie pracov. balíkov'!B:G,6,FALSE))</f>
        <v/>
      </c>
      <c r="L568" s="25" t="str">
        <f>IF(B568="","",K568*VLOOKUP(B568,'Priradenie pracov. balíkov'!B:F,5,FALSE))</f>
        <v/>
      </c>
      <c r="M568" s="1"/>
      <c r="N568" s="2" t="str">
        <f t="shared" si="40"/>
        <v/>
      </c>
      <c r="O568" s="1" t="str">
        <f t="shared" si="41"/>
        <v/>
      </c>
    </row>
    <row r="569" spans="1:15" x14ac:dyDescent="0.2">
      <c r="A569" s="26" t="str">
        <f t="shared" si="42"/>
        <v/>
      </c>
      <c r="B569" s="40"/>
      <c r="C569" s="28" t="str">
        <f>IF(B569="","",VLOOKUP(B569,'Priradenie pracov. balíkov'!B:E,3,FALSE))</f>
        <v/>
      </c>
      <c r="D569" s="29" t="str">
        <f>IF(B569="","",CONCATENATE(VLOOKUP(B569,Ciselniky!$A$38:$B$71,2,FALSE),"P",'Osobné výdavky (OV)'!A569))</f>
        <v/>
      </c>
      <c r="E569" s="41"/>
      <c r="F569" s="25" t="str">
        <f t="shared" si="43"/>
        <v/>
      </c>
      <c r="G569" s="99"/>
      <c r="H569" s="97"/>
      <c r="I569" s="25" t="str">
        <f t="shared" si="44"/>
        <v/>
      </c>
      <c r="J569" s="25" t="str">
        <f>IF(B569="","",I569*VLOOKUP(B569,'Priradenie pracov. balíkov'!B:F,5,FALSE))</f>
        <v/>
      </c>
      <c r="K569" s="25" t="str">
        <f>IF(B569="","",I569*VLOOKUP(B569,'Priradenie pracov. balíkov'!B:G,6,FALSE))</f>
        <v/>
      </c>
      <c r="L569" s="25" t="str">
        <f>IF(B569="","",K569*VLOOKUP(B569,'Priradenie pracov. balíkov'!B:F,5,FALSE))</f>
        <v/>
      </c>
      <c r="M569" s="1"/>
      <c r="N569" s="2" t="str">
        <f t="shared" si="40"/>
        <v/>
      </c>
      <c r="O569" s="1" t="str">
        <f t="shared" si="41"/>
        <v/>
      </c>
    </row>
    <row r="570" spans="1:15" x14ac:dyDescent="0.2">
      <c r="A570" s="26" t="str">
        <f t="shared" si="42"/>
        <v/>
      </c>
      <c r="B570" s="40"/>
      <c r="C570" s="28" t="str">
        <f>IF(B570="","",VLOOKUP(B570,'Priradenie pracov. balíkov'!B:E,3,FALSE))</f>
        <v/>
      </c>
      <c r="D570" s="29" t="str">
        <f>IF(B570="","",CONCATENATE(VLOOKUP(B570,Ciselniky!$A$38:$B$71,2,FALSE),"P",'Osobné výdavky (OV)'!A570))</f>
        <v/>
      </c>
      <c r="E570" s="41"/>
      <c r="F570" s="25" t="str">
        <f t="shared" si="43"/>
        <v/>
      </c>
      <c r="G570" s="99"/>
      <c r="H570" s="97"/>
      <c r="I570" s="25" t="str">
        <f t="shared" si="44"/>
        <v/>
      </c>
      <c r="J570" s="25" t="str">
        <f>IF(B570="","",I570*VLOOKUP(B570,'Priradenie pracov. balíkov'!B:F,5,FALSE))</f>
        <v/>
      </c>
      <c r="K570" s="25" t="str">
        <f>IF(B570="","",I570*VLOOKUP(B570,'Priradenie pracov. balíkov'!B:G,6,FALSE))</f>
        <v/>
      </c>
      <c r="L570" s="25" t="str">
        <f>IF(B570="","",K570*VLOOKUP(B570,'Priradenie pracov. balíkov'!B:F,5,FALSE))</f>
        <v/>
      </c>
      <c r="M570" s="1"/>
      <c r="N570" s="2" t="str">
        <f t="shared" si="40"/>
        <v/>
      </c>
      <c r="O570" s="1" t="str">
        <f t="shared" si="41"/>
        <v/>
      </c>
    </row>
    <row r="571" spans="1:15" x14ac:dyDescent="0.2">
      <c r="A571" s="26" t="str">
        <f t="shared" si="42"/>
        <v/>
      </c>
      <c r="B571" s="40"/>
      <c r="C571" s="28" t="str">
        <f>IF(B571="","",VLOOKUP(B571,'Priradenie pracov. balíkov'!B:E,3,FALSE))</f>
        <v/>
      </c>
      <c r="D571" s="29" t="str">
        <f>IF(B571="","",CONCATENATE(VLOOKUP(B571,Ciselniky!$A$38:$B$71,2,FALSE),"P",'Osobné výdavky (OV)'!A571))</f>
        <v/>
      </c>
      <c r="E571" s="41"/>
      <c r="F571" s="25" t="str">
        <f t="shared" si="43"/>
        <v/>
      </c>
      <c r="G571" s="99"/>
      <c r="H571" s="97"/>
      <c r="I571" s="25" t="str">
        <f t="shared" si="44"/>
        <v/>
      </c>
      <c r="J571" s="25" t="str">
        <f>IF(B571="","",I571*VLOOKUP(B571,'Priradenie pracov. balíkov'!B:F,5,FALSE))</f>
        <v/>
      </c>
      <c r="K571" s="25" t="str">
        <f>IF(B571="","",I571*VLOOKUP(B571,'Priradenie pracov. balíkov'!B:G,6,FALSE))</f>
        <v/>
      </c>
      <c r="L571" s="25" t="str">
        <f>IF(B571="","",K571*VLOOKUP(B571,'Priradenie pracov. balíkov'!B:F,5,FALSE))</f>
        <v/>
      </c>
      <c r="M571" s="1"/>
      <c r="N571" s="2" t="str">
        <f t="shared" si="40"/>
        <v/>
      </c>
      <c r="O571" s="1" t="str">
        <f t="shared" si="41"/>
        <v/>
      </c>
    </row>
    <row r="572" spans="1:15" x14ac:dyDescent="0.2">
      <c r="A572" s="26" t="str">
        <f t="shared" si="42"/>
        <v/>
      </c>
      <c r="B572" s="40"/>
      <c r="C572" s="28" t="str">
        <f>IF(B572="","",VLOOKUP(B572,'Priradenie pracov. balíkov'!B:E,3,FALSE))</f>
        <v/>
      </c>
      <c r="D572" s="29" t="str">
        <f>IF(B572="","",CONCATENATE(VLOOKUP(B572,Ciselniky!$A$38:$B$71,2,FALSE),"P",'Osobné výdavky (OV)'!A572))</f>
        <v/>
      </c>
      <c r="E572" s="41"/>
      <c r="F572" s="25" t="str">
        <f t="shared" si="43"/>
        <v/>
      </c>
      <c r="G572" s="99"/>
      <c r="H572" s="97"/>
      <c r="I572" s="25" t="str">
        <f t="shared" si="44"/>
        <v/>
      </c>
      <c r="J572" s="25" t="str">
        <f>IF(B572="","",I572*VLOOKUP(B572,'Priradenie pracov. balíkov'!B:F,5,FALSE))</f>
        <v/>
      </c>
      <c r="K572" s="25" t="str">
        <f>IF(B572="","",I572*VLOOKUP(B572,'Priradenie pracov. balíkov'!B:G,6,FALSE))</f>
        <v/>
      </c>
      <c r="L572" s="25" t="str">
        <f>IF(B572="","",K572*VLOOKUP(B572,'Priradenie pracov. balíkov'!B:F,5,FALSE))</f>
        <v/>
      </c>
      <c r="M572" s="1"/>
      <c r="N572" s="2" t="str">
        <f t="shared" si="40"/>
        <v/>
      </c>
      <c r="O572" s="1" t="str">
        <f t="shared" si="41"/>
        <v/>
      </c>
    </row>
    <row r="573" spans="1:15" x14ac:dyDescent="0.2">
      <c r="A573" s="26" t="str">
        <f t="shared" si="42"/>
        <v/>
      </c>
      <c r="B573" s="40"/>
      <c r="C573" s="28" t="str">
        <f>IF(B573="","",VLOOKUP(B573,'Priradenie pracov. balíkov'!B:E,3,FALSE))</f>
        <v/>
      </c>
      <c r="D573" s="29" t="str">
        <f>IF(B573="","",CONCATENATE(VLOOKUP(B573,Ciselniky!$A$38:$B$71,2,FALSE),"P",'Osobné výdavky (OV)'!A573))</f>
        <v/>
      </c>
      <c r="E573" s="41"/>
      <c r="F573" s="25" t="str">
        <f t="shared" si="43"/>
        <v/>
      </c>
      <c r="G573" s="99"/>
      <c r="H573" s="97"/>
      <c r="I573" s="25" t="str">
        <f t="shared" si="44"/>
        <v/>
      </c>
      <c r="J573" s="25" t="str">
        <f>IF(B573="","",I573*VLOOKUP(B573,'Priradenie pracov. balíkov'!B:F,5,FALSE))</f>
        <v/>
      </c>
      <c r="K573" s="25" t="str">
        <f>IF(B573="","",I573*VLOOKUP(B573,'Priradenie pracov. balíkov'!B:G,6,FALSE))</f>
        <v/>
      </c>
      <c r="L573" s="25" t="str">
        <f>IF(B573="","",K573*VLOOKUP(B573,'Priradenie pracov. balíkov'!B:F,5,FALSE))</f>
        <v/>
      </c>
      <c r="M573" s="1"/>
      <c r="N573" s="2" t="str">
        <f t="shared" si="40"/>
        <v/>
      </c>
      <c r="O573" s="1" t="str">
        <f t="shared" si="41"/>
        <v/>
      </c>
    </row>
    <row r="574" spans="1:15" x14ac:dyDescent="0.2">
      <c r="A574" s="26" t="str">
        <f t="shared" si="42"/>
        <v/>
      </c>
      <c r="B574" s="40"/>
      <c r="C574" s="28" t="str">
        <f>IF(B574="","",VLOOKUP(B574,'Priradenie pracov. balíkov'!B:E,3,FALSE))</f>
        <v/>
      </c>
      <c r="D574" s="29" t="str">
        <f>IF(B574="","",CONCATENATE(VLOOKUP(B574,Ciselniky!$A$38:$B$71,2,FALSE),"P",'Osobné výdavky (OV)'!A574))</f>
        <v/>
      </c>
      <c r="E574" s="41"/>
      <c r="F574" s="25" t="str">
        <f t="shared" si="43"/>
        <v/>
      </c>
      <c r="G574" s="99"/>
      <c r="H574" s="97"/>
      <c r="I574" s="25" t="str">
        <f t="shared" si="44"/>
        <v/>
      </c>
      <c r="J574" s="25" t="str">
        <f>IF(B574="","",I574*VLOOKUP(B574,'Priradenie pracov. balíkov'!B:F,5,FALSE))</f>
        <v/>
      </c>
      <c r="K574" s="25" t="str">
        <f>IF(B574="","",I574*VLOOKUP(B574,'Priradenie pracov. balíkov'!B:G,6,FALSE))</f>
        <v/>
      </c>
      <c r="L574" s="25" t="str">
        <f>IF(B574="","",K574*VLOOKUP(B574,'Priradenie pracov. balíkov'!B:F,5,FALSE))</f>
        <v/>
      </c>
      <c r="M574" s="1"/>
      <c r="N574" s="2" t="str">
        <f t="shared" si="40"/>
        <v/>
      </c>
      <c r="O574" s="1" t="str">
        <f t="shared" si="41"/>
        <v/>
      </c>
    </row>
    <row r="575" spans="1:15" x14ac:dyDescent="0.2">
      <c r="A575" s="26" t="str">
        <f t="shared" si="42"/>
        <v/>
      </c>
      <c r="B575" s="40"/>
      <c r="C575" s="28" t="str">
        <f>IF(B575="","",VLOOKUP(B575,'Priradenie pracov. balíkov'!B:E,3,FALSE))</f>
        <v/>
      </c>
      <c r="D575" s="29" t="str">
        <f>IF(B575="","",CONCATENATE(VLOOKUP(B575,Ciselniky!$A$38:$B$71,2,FALSE),"P",'Osobné výdavky (OV)'!A575))</f>
        <v/>
      </c>
      <c r="E575" s="41"/>
      <c r="F575" s="25" t="str">
        <f t="shared" si="43"/>
        <v/>
      </c>
      <c r="G575" s="99"/>
      <c r="H575" s="97"/>
      <c r="I575" s="25" t="str">
        <f t="shared" si="44"/>
        <v/>
      </c>
      <c r="J575" s="25" t="str">
        <f>IF(B575="","",I575*VLOOKUP(B575,'Priradenie pracov. balíkov'!B:F,5,FALSE))</f>
        <v/>
      </c>
      <c r="K575" s="25" t="str">
        <f>IF(B575="","",I575*VLOOKUP(B575,'Priradenie pracov. balíkov'!B:G,6,FALSE))</f>
        <v/>
      </c>
      <c r="L575" s="25" t="str">
        <f>IF(B575="","",K575*VLOOKUP(B575,'Priradenie pracov. balíkov'!B:F,5,FALSE))</f>
        <v/>
      </c>
      <c r="M575" s="1"/>
      <c r="N575" s="2" t="str">
        <f t="shared" si="40"/>
        <v/>
      </c>
      <c r="O575" s="1" t="str">
        <f t="shared" si="41"/>
        <v/>
      </c>
    </row>
    <row r="576" spans="1:15" x14ac:dyDescent="0.2">
      <c r="A576" s="26" t="str">
        <f t="shared" si="42"/>
        <v/>
      </c>
      <c r="B576" s="40"/>
      <c r="C576" s="28" t="str">
        <f>IF(B576="","",VLOOKUP(B576,'Priradenie pracov. balíkov'!B:E,3,FALSE))</f>
        <v/>
      </c>
      <c r="D576" s="29" t="str">
        <f>IF(B576="","",CONCATENATE(VLOOKUP(B576,Ciselniky!$A$38:$B$71,2,FALSE),"P",'Osobné výdavky (OV)'!A576))</f>
        <v/>
      </c>
      <c r="E576" s="41"/>
      <c r="F576" s="25" t="str">
        <f t="shared" si="43"/>
        <v/>
      </c>
      <c r="G576" s="99"/>
      <c r="H576" s="97"/>
      <c r="I576" s="25" t="str">
        <f t="shared" si="44"/>
        <v/>
      </c>
      <c r="J576" s="25" t="str">
        <f>IF(B576="","",I576*VLOOKUP(B576,'Priradenie pracov. balíkov'!B:F,5,FALSE))</f>
        <v/>
      </c>
      <c r="K576" s="25" t="str">
        <f>IF(B576="","",I576*VLOOKUP(B576,'Priradenie pracov. balíkov'!B:G,6,FALSE))</f>
        <v/>
      </c>
      <c r="L576" s="25" t="str">
        <f>IF(B576="","",K576*VLOOKUP(B576,'Priradenie pracov. balíkov'!B:F,5,FALSE))</f>
        <v/>
      </c>
      <c r="M576" s="1"/>
      <c r="N576" s="2" t="str">
        <f t="shared" si="40"/>
        <v/>
      </c>
      <c r="O576" s="1" t="str">
        <f t="shared" si="41"/>
        <v/>
      </c>
    </row>
    <row r="577" spans="1:15" x14ac:dyDescent="0.2">
      <c r="A577" s="26" t="str">
        <f t="shared" si="42"/>
        <v/>
      </c>
      <c r="B577" s="40"/>
      <c r="C577" s="28" t="str">
        <f>IF(B577="","",VLOOKUP(B577,'Priradenie pracov. balíkov'!B:E,3,FALSE))</f>
        <v/>
      </c>
      <c r="D577" s="29" t="str">
        <f>IF(B577="","",CONCATENATE(VLOOKUP(B577,Ciselniky!$A$38:$B$71,2,FALSE),"P",'Osobné výdavky (OV)'!A577))</f>
        <v/>
      </c>
      <c r="E577" s="41"/>
      <c r="F577" s="25" t="str">
        <f t="shared" si="43"/>
        <v/>
      </c>
      <c r="G577" s="99"/>
      <c r="H577" s="97"/>
      <c r="I577" s="25" t="str">
        <f t="shared" si="44"/>
        <v/>
      </c>
      <c r="J577" s="25" t="str">
        <f>IF(B577="","",I577*VLOOKUP(B577,'Priradenie pracov. balíkov'!B:F,5,FALSE))</f>
        <v/>
      </c>
      <c r="K577" s="25" t="str">
        <f>IF(B577="","",I577*VLOOKUP(B577,'Priradenie pracov. balíkov'!B:G,6,FALSE))</f>
        <v/>
      </c>
      <c r="L577" s="25" t="str">
        <f>IF(B577="","",K577*VLOOKUP(B577,'Priradenie pracov. balíkov'!B:F,5,FALSE))</f>
        <v/>
      </c>
      <c r="M577" s="1"/>
      <c r="N577" s="2" t="str">
        <f t="shared" si="40"/>
        <v/>
      </c>
      <c r="O577" s="1" t="str">
        <f t="shared" si="41"/>
        <v/>
      </c>
    </row>
    <row r="578" spans="1:15" x14ac:dyDescent="0.2">
      <c r="A578" s="26" t="str">
        <f t="shared" si="42"/>
        <v/>
      </c>
      <c r="B578" s="40"/>
      <c r="C578" s="28" t="str">
        <f>IF(B578="","",VLOOKUP(B578,'Priradenie pracov. balíkov'!B:E,3,FALSE))</f>
        <v/>
      </c>
      <c r="D578" s="29" t="str">
        <f>IF(B578="","",CONCATENATE(VLOOKUP(B578,Ciselniky!$A$38:$B$71,2,FALSE),"P",'Osobné výdavky (OV)'!A578))</f>
        <v/>
      </c>
      <c r="E578" s="41"/>
      <c r="F578" s="25" t="str">
        <f t="shared" si="43"/>
        <v/>
      </c>
      <c r="G578" s="99"/>
      <c r="H578" s="97"/>
      <c r="I578" s="25" t="str">
        <f t="shared" si="44"/>
        <v/>
      </c>
      <c r="J578" s="25" t="str">
        <f>IF(B578="","",I578*VLOOKUP(B578,'Priradenie pracov. balíkov'!B:F,5,FALSE))</f>
        <v/>
      </c>
      <c r="K578" s="25" t="str">
        <f>IF(B578="","",I578*VLOOKUP(B578,'Priradenie pracov. balíkov'!B:G,6,FALSE))</f>
        <v/>
      </c>
      <c r="L578" s="25" t="str">
        <f>IF(B578="","",K578*VLOOKUP(B578,'Priradenie pracov. balíkov'!B:F,5,FALSE))</f>
        <v/>
      </c>
      <c r="M578" s="1"/>
      <c r="N578" s="2" t="str">
        <f t="shared" si="40"/>
        <v/>
      </c>
      <c r="O578" s="1" t="str">
        <f t="shared" si="41"/>
        <v/>
      </c>
    </row>
    <row r="579" spans="1:15" x14ac:dyDescent="0.2">
      <c r="A579" s="26" t="str">
        <f t="shared" si="42"/>
        <v/>
      </c>
      <c r="B579" s="40"/>
      <c r="C579" s="28" t="str">
        <f>IF(B579="","",VLOOKUP(B579,'Priradenie pracov. balíkov'!B:E,3,FALSE))</f>
        <v/>
      </c>
      <c r="D579" s="29" t="str">
        <f>IF(B579="","",CONCATENATE(VLOOKUP(B579,Ciselniky!$A$38:$B$71,2,FALSE),"P",'Osobné výdavky (OV)'!A579))</f>
        <v/>
      </c>
      <c r="E579" s="41"/>
      <c r="F579" s="25" t="str">
        <f t="shared" si="43"/>
        <v/>
      </c>
      <c r="G579" s="99"/>
      <c r="H579" s="97"/>
      <c r="I579" s="25" t="str">
        <f t="shared" si="44"/>
        <v/>
      </c>
      <c r="J579" s="25" t="str">
        <f>IF(B579="","",I579*VLOOKUP(B579,'Priradenie pracov. balíkov'!B:F,5,FALSE))</f>
        <v/>
      </c>
      <c r="K579" s="25" t="str">
        <f>IF(B579="","",I579*VLOOKUP(B579,'Priradenie pracov. balíkov'!B:G,6,FALSE))</f>
        <v/>
      </c>
      <c r="L579" s="25" t="str">
        <f>IF(B579="","",K579*VLOOKUP(B579,'Priradenie pracov. balíkov'!B:F,5,FALSE))</f>
        <v/>
      </c>
      <c r="M579" s="1"/>
      <c r="N579" s="2" t="str">
        <f t="shared" si="40"/>
        <v/>
      </c>
      <c r="O579" s="1" t="str">
        <f t="shared" si="41"/>
        <v/>
      </c>
    </row>
    <row r="580" spans="1:15" x14ac:dyDescent="0.2">
      <c r="A580" s="26" t="str">
        <f t="shared" si="42"/>
        <v/>
      </c>
      <c r="B580" s="40"/>
      <c r="C580" s="28" t="str">
        <f>IF(B580="","",VLOOKUP(B580,'Priradenie pracov. balíkov'!B:E,3,FALSE))</f>
        <v/>
      </c>
      <c r="D580" s="29" t="str">
        <f>IF(B580="","",CONCATENATE(VLOOKUP(B580,Ciselniky!$A$38:$B$71,2,FALSE),"P",'Osobné výdavky (OV)'!A580))</f>
        <v/>
      </c>
      <c r="E580" s="41"/>
      <c r="F580" s="25" t="str">
        <f t="shared" si="43"/>
        <v/>
      </c>
      <c r="G580" s="99"/>
      <c r="H580" s="97"/>
      <c r="I580" s="25" t="str">
        <f t="shared" si="44"/>
        <v/>
      </c>
      <c r="J580" s="25" t="str">
        <f>IF(B580="","",I580*VLOOKUP(B580,'Priradenie pracov. balíkov'!B:F,5,FALSE))</f>
        <v/>
      </c>
      <c r="K580" s="25" t="str">
        <f>IF(B580="","",I580*VLOOKUP(B580,'Priradenie pracov. balíkov'!B:G,6,FALSE))</f>
        <v/>
      </c>
      <c r="L580" s="25" t="str">
        <f>IF(B580="","",K580*VLOOKUP(B580,'Priradenie pracov. balíkov'!B:F,5,FALSE))</f>
        <v/>
      </c>
      <c r="M580" s="1"/>
      <c r="N580" s="2" t="str">
        <f t="shared" ref="N580:N643" si="45">TRIM(LEFT(B580,4))</f>
        <v/>
      </c>
      <c r="O580" s="1" t="str">
        <f t="shared" ref="O580:O643" si="46">C580</f>
        <v/>
      </c>
    </row>
    <row r="581" spans="1:15" x14ac:dyDescent="0.2">
      <c r="A581" s="26" t="str">
        <f t="shared" ref="A581:A644" si="47">IF(B580&lt;&gt;"",ROW()-2,"")</f>
        <v/>
      </c>
      <c r="B581" s="40"/>
      <c r="C581" s="28" t="str">
        <f>IF(B581="","",VLOOKUP(B581,'Priradenie pracov. balíkov'!B:E,3,FALSE))</f>
        <v/>
      </c>
      <c r="D581" s="29" t="str">
        <f>IF(B581="","",CONCATENATE(VLOOKUP(B581,Ciselniky!$A$38:$B$71,2,FALSE),"P",'Osobné výdavky (OV)'!A581))</f>
        <v/>
      </c>
      <c r="E581" s="41"/>
      <c r="F581" s="25" t="str">
        <f t="shared" ref="F581:F644" si="48">IF(B581="","",3684)</f>
        <v/>
      </c>
      <c r="G581" s="99"/>
      <c r="H581" s="97"/>
      <c r="I581" s="25" t="str">
        <f t="shared" ref="I581:I644" si="49">IF(B581="","",F581*(G581*H581))</f>
        <v/>
      </c>
      <c r="J581" s="25" t="str">
        <f>IF(B581="","",I581*VLOOKUP(B581,'Priradenie pracov. balíkov'!B:F,5,FALSE))</f>
        <v/>
      </c>
      <c r="K581" s="25" t="str">
        <f>IF(B581="","",I581*VLOOKUP(B581,'Priradenie pracov. balíkov'!B:G,6,FALSE))</f>
        <v/>
      </c>
      <c r="L581" s="25" t="str">
        <f>IF(B581="","",K581*VLOOKUP(B581,'Priradenie pracov. balíkov'!B:F,5,FALSE))</f>
        <v/>
      </c>
      <c r="M581" s="1"/>
      <c r="N581" s="2" t="str">
        <f t="shared" si="45"/>
        <v/>
      </c>
      <c r="O581" s="1" t="str">
        <f t="shared" si="46"/>
        <v/>
      </c>
    </row>
    <row r="582" spans="1:15" x14ac:dyDescent="0.2">
      <c r="A582" s="26" t="str">
        <f t="shared" si="47"/>
        <v/>
      </c>
      <c r="B582" s="40"/>
      <c r="C582" s="28" t="str">
        <f>IF(B582="","",VLOOKUP(B582,'Priradenie pracov. balíkov'!B:E,3,FALSE))</f>
        <v/>
      </c>
      <c r="D582" s="29" t="str">
        <f>IF(B582="","",CONCATENATE(VLOOKUP(B582,Ciselniky!$A$38:$B$71,2,FALSE),"P",'Osobné výdavky (OV)'!A582))</f>
        <v/>
      </c>
      <c r="E582" s="41"/>
      <c r="F582" s="25" t="str">
        <f t="shared" si="48"/>
        <v/>
      </c>
      <c r="G582" s="99"/>
      <c r="H582" s="97"/>
      <c r="I582" s="25" t="str">
        <f t="shared" si="49"/>
        <v/>
      </c>
      <c r="J582" s="25" t="str">
        <f>IF(B582="","",I582*VLOOKUP(B582,'Priradenie pracov. balíkov'!B:F,5,FALSE))</f>
        <v/>
      </c>
      <c r="K582" s="25" t="str">
        <f>IF(B582="","",I582*VLOOKUP(B582,'Priradenie pracov. balíkov'!B:G,6,FALSE))</f>
        <v/>
      </c>
      <c r="L582" s="25" t="str">
        <f>IF(B582="","",K582*VLOOKUP(B582,'Priradenie pracov. balíkov'!B:F,5,FALSE))</f>
        <v/>
      </c>
      <c r="M582" s="1"/>
      <c r="N582" s="2" t="str">
        <f t="shared" si="45"/>
        <v/>
      </c>
      <c r="O582" s="1" t="str">
        <f t="shared" si="46"/>
        <v/>
      </c>
    </row>
    <row r="583" spans="1:15" x14ac:dyDescent="0.2">
      <c r="A583" s="26" t="str">
        <f t="shared" si="47"/>
        <v/>
      </c>
      <c r="B583" s="40"/>
      <c r="C583" s="28" t="str">
        <f>IF(B583="","",VLOOKUP(B583,'Priradenie pracov. balíkov'!B:E,3,FALSE))</f>
        <v/>
      </c>
      <c r="D583" s="29" t="str">
        <f>IF(B583="","",CONCATENATE(VLOOKUP(B583,Ciselniky!$A$38:$B$71,2,FALSE),"P",'Osobné výdavky (OV)'!A583))</f>
        <v/>
      </c>
      <c r="E583" s="41"/>
      <c r="F583" s="25" t="str">
        <f t="shared" si="48"/>
        <v/>
      </c>
      <c r="G583" s="99"/>
      <c r="H583" s="97"/>
      <c r="I583" s="25" t="str">
        <f t="shared" si="49"/>
        <v/>
      </c>
      <c r="J583" s="25" t="str">
        <f>IF(B583="","",I583*VLOOKUP(B583,'Priradenie pracov. balíkov'!B:F,5,FALSE))</f>
        <v/>
      </c>
      <c r="K583" s="25" t="str">
        <f>IF(B583="","",I583*VLOOKUP(B583,'Priradenie pracov. balíkov'!B:G,6,FALSE))</f>
        <v/>
      </c>
      <c r="L583" s="25" t="str">
        <f>IF(B583="","",K583*VLOOKUP(B583,'Priradenie pracov. balíkov'!B:F,5,FALSE))</f>
        <v/>
      </c>
      <c r="M583" s="1"/>
      <c r="N583" s="2" t="str">
        <f t="shared" si="45"/>
        <v/>
      </c>
      <c r="O583" s="1" t="str">
        <f t="shared" si="46"/>
        <v/>
      </c>
    </row>
    <row r="584" spans="1:15" x14ac:dyDescent="0.2">
      <c r="A584" s="26" t="str">
        <f t="shared" si="47"/>
        <v/>
      </c>
      <c r="B584" s="40"/>
      <c r="C584" s="28" t="str">
        <f>IF(B584="","",VLOOKUP(B584,'Priradenie pracov. balíkov'!B:E,3,FALSE))</f>
        <v/>
      </c>
      <c r="D584" s="29" t="str">
        <f>IF(B584="","",CONCATENATE(VLOOKUP(B584,Ciselniky!$A$38:$B$71,2,FALSE),"P",'Osobné výdavky (OV)'!A584))</f>
        <v/>
      </c>
      <c r="E584" s="41"/>
      <c r="F584" s="25" t="str">
        <f t="shared" si="48"/>
        <v/>
      </c>
      <c r="G584" s="99"/>
      <c r="H584" s="97"/>
      <c r="I584" s="25" t="str">
        <f t="shared" si="49"/>
        <v/>
      </c>
      <c r="J584" s="25" t="str">
        <f>IF(B584="","",I584*VLOOKUP(B584,'Priradenie pracov. balíkov'!B:F,5,FALSE))</f>
        <v/>
      </c>
      <c r="K584" s="25" t="str">
        <f>IF(B584="","",I584*VLOOKUP(B584,'Priradenie pracov. balíkov'!B:G,6,FALSE))</f>
        <v/>
      </c>
      <c r="L584" s="25" t="str">
        <f>IF(B584="","",K584*VLOOKUP(B584,'Priradenie pracov. balíkov'!B:F,5,FALSE))</f>
        <v/>
      </c>
      <c r="M584" s="1"/>
      <c r="N584" s="2" t="str">
        <f t="shared" si="45"/>
        <v/>
      </c>
      <c r="O584" s="1" t="str">
        <f t="shared" si="46"/>
        <v/>
      </c>
    </row>
    <row r="585" spans="1:15" x14ac:dyDescent="0.2">
      <c r="A585" s="26" t="str">
        <f t="shared" si="47"/>
        <v/>
      </c>
      <c r="B585" s="40"/>
      <c r="C585" s="28" t="str">
        <f>IF(B585="","",VLOOKUP(B585,'Priradenie pracov. balíkov'!B:E,3,FALSE))</f>
        <v/>
      </c>
      <c r="D585" s="29" t="str">
        <f>IF(B585="","",CONCATENATE(VLOOKUP(B585,Ciselniky!$A$38:$B$71,2,FALSE),"P",'Osobné výdavky (OV)'!A585))</f>
        <v/>
      </c>
      <c r="E585" s="41"/>
      <c r="F585" s="25" t="str">
        <f t="shared" si="48"/>
        <v/>
      </c>
      <c r="G585" s="99"/>
      <c r="H585" s="97"/>
      <c r="I585" s="25" t="str">
        <f t="shared" si="49"/>
        <v/>
      </c>
      <c r="J585" s="25" t="str">
        <f>IF(B585="","",I585*VLOOKUP(B585,'Priradenie pracov. balíkov'!B:F,5,FALSE))</f>
        <v/>
      </c>
      <c r="K585" s="25" t="str">
        <f>IF(B585="","",I585*VLOOKUP(B585,'Priradenie pracov. balíkov'!B:G,6,FALSE))</f>
        <v/>
      </c>
      <c r="L585" s="25" t="str">
        <f>IF(B585="","",K585*VLOOKUP(B585,'Priradenie pracov. balíkov'!B:F,5,FALSE))</f>
        <v/>
      </c>
      <c r="M585" s="1"/>
      <c r="N585" s="2" t="str">
        <f t="shared" si="45"/>
        <v/>
      </c>
      <c r="O585" s="1" t="str">
        <f t="shared" si="46"/>
        <v/>
      </c>
    </row>
    <row r="586" spans="1:15" x14ac:dyDescent="0.2">
      <c r="A586" s="26" t="str">
        <f t="shared" si="47"/>
        <v/>
      </c>
      <c r="B586" s="40"/>
      <c r="C586" s="28" t="str">
        <f>IF(B586="","",VLOOKUP(B586,'Priradenie pracov. balíkov'!B:E,3,FALSE))</f>
        <v/>
      </c>
      <c r="D586" s="29" t="str">
        <f>IF(B586="","",CONCATENATE(VLOOKUP(B586,Ciselniky!$A$38:$B$71,2,FALSE),"P",'Osobné výdavky (OV)'!A586))</f>
        <v/>
      </c>
      <c r="E586" s="41"/>
      <c r="F586" s="25" t="str">
        <f t="shared" si="48"/>
        <v/>
      </c>
      <c r="G586" s="99"/>
      <c r="H586" s="97"/>
      <c r="I586" s="25" t="str">
        <f t="shared" si="49"/>
        <v/>
      </c>
      <c r="J586" s="25" t="str">
        <f>IF(B586="","",I586*VLOOKUP(B586,'Priradenie pracov. balíkov'!B:F,5,FALSE))</f>
        <v/>
      </c>
      <c r="K586" s="25" t="str">
        <f>IF(B586="","",I586*VLOOKUP(B586,'Priradenie pracov. balíkov'!B:G,6,FALSE))</f>
        <v/>
      </c>
      <c r="L586" s="25" t="str">
        <f>IF(B586="","",K586*VLOOKUP(B586,'Priradenie pracov. balíkov'!B:F,5,FALSE))</f>
        <v/>
      </c>
      <c r="M586" s="1"/>
      <c r="N586" s="2" t="str">
        <f t="shared" si="45"/>
        <v/>
      </c>
      <c r="O586" s="1" t="str">
        <f t="shared" si="46"/>
        <v/>
      </c>
    </row>
    <row r="587" spans="1:15" x14ac:dyDescent="0.2">
      <c r="A587" s="26" t="str">
        <f t="shared" si="47"/>
        <v/>
      </c>
      <c r="B587" s="40"/>
      <c r="C587" s="28" t="str">
        <f>IF(B587="","",VLOOKUP(B587,'Priradenie pracov. balíkov'!B:E,3,FALSE))</f>
        <v/>
      </c>
      <c r="D587" s="29" t="str">
        <f>IF(B587="","",CONCATENATE(VLOOKUP(B587,Ciselniky!$A$38:$B$71,2,FALSE),"P",'Osobné výdavky (OV)'!A587))</f>
        <v/>
      </c>
      <c r="E587" s="41"/>
      <c r="F587" s="25" t="str">
        <f t="shared" si="48"/>
        <v/>
      </c>
      <c r="G587" s="99"/>
      <c r="H587" s="97"/>
      <c r="I587" s="25" t="str">
        <f t="shared" si="49"/>
        <v/>
      </c>
      <c r="J587" s="25" t="str">
        <f>IF(B587="","",I587*VLOOKUP(B587,'Priradenie pracov. balíkov'!B:F,5,FALSE))</f>
        <v/>
      </c>
      <c r="K587" s="25" t="str">
        <f>IF(B587="","",I587*VLOOKUP(B587,'Priradenie pracov. balíkov'!B:G,6,FALSE))</f>
        <v/>
      </c>
      <c r="L587" s="25" t="str">
        <f>IF(B587="","",K587*VLOOKUP(B587,'Priradenie pracov. balíkov'!B:F,5,FALSE))</f>
        <v/>
      </c>
      <c r="M587" s="1"/>
      <c r="N587" s="2" t="str">
        <f t="shared" si="45"/>
        <v/>
      </c>
      <c r="O587" s="1" t="str">
        <f t="shared" si="46"/>
        <v/>
      </c>
    </row>
    <row r="588" spans="1:15" x14ac:dyDescent="0.2">
      <c r="A588" s="26" t="str">
        <f t="shared" si="47"/>
        <v/>
      </c>
      <c r="B588" s="40"/>
      <c r="C588" s="28" t="str">
        <f>IF(B588="","",VLOOKUP(B588,'Priradenie pracov. balíkov'!B:E,3,FALSE))</f>
        <v/>
      </c>
      <c r="D588" s="29" t="str">
        <f>IF(B588="","",CONCATENATE(VLOOKUP(B588,Ciselniky!$A$38:$B$71,2,FALSE),"P",'Osobné výdavky (OV)'!A588))</f>
        <v/>
      </c>
      <c r="E588" s="41"/>
      <c r="F588" s="25" t="str">
        <f t="shared" si="48"/>
        <v/>
      </c>
      <c r="G588" s="99"/>
      <c r="H588" s="97"/>
      <c r="I588" s="25" t="str">
        <f t="shared" si="49"/>
        <v/>
      </c>
      <c r="J588" s="25" t="str">
        <f>IF(B588="","",I588*VLOOKUP(B588,'Priradenie pracov. balíkov'!B:F,5,FALSE))</f>
        <v/>
      </c>
      <c r="K588" s="25" t="str">
        <f>IF(B588="","",I588*VLOOKUP(B588,'Priradenie pracov. balíkov'!B:G,6,FALSE))</f>
        <v/>
      </c>
      <c r="L588" s="25" t="str">
        <f>IF(B588="","",K588*VLOOKUP(B588,'Priradenie pracov. balíkov'!B:F,5,FALSE))</f>
        <v/>
      </c>
      <c r="M588" s="1"/>
      <c r="N588" s="2" t="str">
        <f t="shared" si="45"/>
        <v/>
      </c>
      <c r="O588" s="1" t="str">
        <f t="shared" si="46"/>
        <v/>
      </c>
    </row>
    <row r="589" spans="1:15" x14ac:dyDescent="0.2">
      <c r="A589" s="26" t="str">
        <f t="shared" si="47"/>
        <v/>
      </c>
      <c r="B589" s="40"/>
      <c r="C589" s="28" t="str">
        <f>IF(B589="","",VLOOKUP(B589,'Priradenie pracov. balíkov'!B:E,3,FALSE))</f>
        <v/>
      </c>
      <c r="D589" s="29" t="str">
        <f>IF(B589="","",CONCATENATE(VLOOKUP(B589,Ciselniky!$A$38:$B$71,2,FALSE),"P",'Osobné výdavky (OV)'!A589))</f>
        <v/>
      </c>
      <c r="E589" s="41"/>
      <c r="F589" s="25" t="str">
        <f t="shared" si="48"/>
        <v/>
      </c>
      <c r="G589" s="99"/>
      <c r="H589" s="97"/>
      <c r="I589" s="25" t="str">
        <f t="shared" si="49"/>
        <v/>
      </c>
      <c r="J589" s="25" t="str">
        <f>IF(B589="","",I589*VLOOKUP(B589,'Priradenie pracov. balíkov'!B:F,5,FALSE))</f>
        <v/>
      </c>
      <c r="K589" s="25" t="str">
        <f>IF(B589="","",I589*VLOOKUP(B589,'Priradenie pracov. balíkov'!B:G,6,FALSE))</f>
        <v/>
      </c>
      <c r="L589" s="25" t="str">
        <f>IF(B589="","",K589*VLOOKUP(B589,'Priradenie pracov. balíkov'!B:F,5,FALSE))</f>
        <v/>
      </c>
      <c r="M589" s="1"/>
      <c r="N589" s="2" t="str">
        <f t="shared" si="45"/>
        <v/>
      </c>
      <c r="O589" s="1" t="str">
        <f t="shared" si="46"/>
        <v/>
      </c>
    </row>
    <row r="590" spans="1:15" x14ac:dyDescent="0.2">
      <c r="A590" s="26" t="str">
        <f t="shared" si="47"/>
        <v/>
      </c>
      <c r="B590" s="40"/>
      <c r="C590" s="28" t="str">
        <f>IF(B590="","",VLOOKUP(B590,'Priradenie pracov. balíkov'!B:E,3,FALSE))</f>
        <v/>
      </c>
      <c r="D590" s="29" t="str">
        <f>IF(B590="","",CONCATENATE(VLOOKUP(B590,Ciselniky!$A$38:$B$71,2,FALSE),"P",'Osobné výdavky (OV)'!A590))</f>
        <v/>
      </c>
      <c r="E590" s="41"/>
      <c r="F590" s="25" t="str">
        <f t="shared" si="48"/>
        <v/>
      </c>
      <c r="G590" s="99"/>
      <c r="H590" s="97"/>
      <c r="I590" s="25" t="str">
        <f t="shared" si="49"/>
        <v/>
      </c>
      <c r="J590" s="25" t="str">
        <f>IF(B590="","",I590*VLOOKUP(B590,'Priradenie pracov. balíkov'!B:F,5,FALSE))</f>
        <v/>
      </c>
      <c r="K590" s="25" t="str">
        <f>IF(B590="","",I590*VLOOKUP(B590,'Priradenie pracov. balíkov'!B:G,6,FALSE))</f>
        <v/>
      </c>
      <c r="L590" s="25" t="str">
        <f>IF(B590="","",K590*VLOOKUP(B590,'Priradenie pracov. balíkov'!B:F,5,FALSE))</f>
        <v/>
      </c>
      <c r="M590" s="1"/>
      <c r="N590" s="2" t="str">
        <f t="shared" si="45"/>
        <v/>
      </c>
      <c r="O590" s="1" t="str">
        <f t="shared" si="46"/>
        <v/>
      </c>
    </row>
    <row r="591" spans="1:15" x14ac:dyDescent="0.2">
      <c r="A591" s="26" t="str">
        <f t="shared" si="47"/>
        <v/>
      </c>
      <c r="B591" s="40"/>
      <c r="C591" s="28" t="str">
        <f>IF(B591="","",VLOOKUP(B591,'Priradenie pracov. balíkov'!B:E,3,FALSE))</f>
        <v/>
      </c>
      <c r="D591" s="29" t="str">
        <f>IF(B591="","",CONCATENATE(VLOOKUP(B591,Ciselniky!$A$38:$B$71,2,FALSE),"P",'Osobné výdavky (OV)'!A591))</f>
        <v/>
      </c>
      <c r="E591" s="41"/>
      <c r="F591" s="25" t="str">
        <f t="shared" si="48"/>
        <v/>
      </c>
      <c r="G591" s="99"/>
      <c r="H591" s="97"/>
      <c r="I591" s="25" t="str">
        <f t="shared" si="49"/>
        <v/>
      </c>
      <c r="J591" s="25" t="str">
        <f>IF(B591="","",I591*VLOOKUP(B591,'Priradenie pracov. balíkov'!B:F,5,FALSE))</f>
        <v/>
      </c>
      <c r="K591" s="25" t="str">
        <f>IF(B591="","",I591*VLOOKUP(B591,'Priradenie pracov. balíkov'!B:G,6,FALSE))</f>
        <v/>
      </c>
      <c r="L591" s="25" t="str">
        <f>IF(B591="","",K591*VLOOKUP(B591,'Priradenie pracov. balíkov'!B:F,5,FALSE))</f>
        <v/>
      </c>
      <c r="M591" s="1"/>
      <c r="N591" s="2" t="str">
        <f t="shared" si="45"/>
        <v/>
      </c>
      <c r="O591" s="1" t="str">
        <f t="shared" si="46"/>
        <v/>
      </c>
    </row>
    <row r="592" spans="1:15" x14ac:dyDescent="0.2">
      <c r="A592" s="26" t="str">
        <f t="shared" si="47"/>
        <v/>
      </c>
      <c r="B592" s="40"/>
      <c r="C592" s="28" t="str">
        <f>IF(B592="","",VLOOKUP(B592,'Priradenie pracov. balíkov'!B:E,3,FALSE))</f>
        <v/>
      </c>
      <c r="D592" s="29" t="str">
        <f>IF(B592="","",CONCATENATE(VLOOKUP(B592,Ciselniky!$A$38:$B$71,2,FALSE),"P",'Osobné výdavky (OV)'!A592))</f>
        <v/>
      </c>
      <c r="E592" s="41"/>
      <c r="F592" s="25" t="str">
        <f t="shared" si="48"/>
        <v/>
      </c>
      <c r="G592" s="99"/>
      <c r="H592" s="97"/>
      <c r="I592" s="25" t="str">
        <f t="shared" si="49"/>
        <v/>
      </c>
      <c r="J592" s="25" t="str">
        <f>IF(B592="","",I592*VLOOKUP(B592,'Priradenie pracov. balíkov'!B:F,5,FALSE))</f>
        <v/>
      </c>
      <c r="K592" s="25" t="str">
        <f>IF(B592="","",I592*VLOOKUP(B592,'Priradenie pracov. balíkov'!B:G,6,FALSE))</f>
        <v/>
      </c>
      <c r="L592" s="25" t="str">
        <f>IF(B592="","",K592*VLOOKUP(B592,'Priradenie pracov. balíkov'!B:F,5,FALSE))</f>
        <v/>
      </c>
      <c r="M592" s="1"/>
      <c r="N592" s="2" t="str">
        <f t="shared" si="45"/>
        <v/>
      </c>
      <c r="O592" s="1" t="str">
        <f t="shared" si="46"/>
        <v/>
      </c>
    </row>
    <row r="593" spans="1:15" x14ac:dyDescent="0.2">
      <c r="A593" s="26" t="str">
        <f t="shared" si="47"/>
        <v/>
      </c>
      <c r="B593" s="40"/>
      <c r="C593" s="28" t="str">
        <f>IF(B593="","",VLOOKUP(B593,'Priradenie pracov. balíkov'!B:E,3,FALSE))</f>
        <v/>
      </c>
      <c r="D593" s="29" t="str">
        <f>IF(B593="","",CONCATENATE(VLOOKUP(B593,Ciselniky!$A$38:$B$71,2,FALSE),"P",'Osobné výdavky (OV)'!A593))</f>
        <v/>
      </c>
      <c r="E593" s="41"/>
      <c r="F593" s="25" t="str">
        <f t="shared" si="48"/>
        <v/>
      </c>
      <c r="G593" s="99"/>
      <c r="H593" s="97"/>
      <c r="I593" s="25" t="str">
        <f t="shared" si="49"/>
        <v/>
      </c>
      <c r="J593" s="25" t="str">
        <f>IF(B593="","",I593*VLOOKUP(B593,'Priradenie pracov. balíkov'!B:F,5,FALSE))</f>
        <v/>
      </c>
      <c r="K593" s="25" t="str">
        <f>IF(B593="","",I593*VLOOKUP(B593,'Priradenie pracov. balíkov'!B:G,6,FALSE))</f>
        <v/>
      </c>
      <c r="L593" s="25" t="str">
        <f>IF(B593="","",K593*VLOOKUP(B593,'Priradenie pracov. balíkov'!B:F,5,FALSE))</f>
        <v/>
      </c>
      <c r="M593" s="1"/>
      <c r="N593" s="2" t="str">
        <f t="shared" si="45"/>
        <v/>
      </c>
      <c r="O593" s="1" t="str">
        <f t="shared" si="46"/>
        <v/>
      </c>
    </row>
    <row r="594" spans="1:15" x14ac:dyDescent="0.2">
      <c r="A594" s="26" t="str">
        <f t="shared" si="47"/>
        <v/>
      </c>
      <c r="B594" s="40"/>
      <c r="C594" s="28" t="str">
        <f>IF(B594="","",VLOOKUP(B594,'Priradenie pracov. balíkov'!B:E,3,FALSE))</f>
        <v/>
      </c>
      <c r="D594" s="29" t="str">
        <f>IF(B594="","",CONCATENATE(VLOOKUP(B594,Ciselniky!$A$38:$B$71,2,FALSE),"P",'Osobné výdavky (OV)'!A594))</f>
        <v/>
      </c>
      <c r="E594" s="41"/>
      <c r="F594" s="25" t="str">
        <f t="shared" si="48"/>
        <v/>
      </c>
      <c r="G594" s="99"/>
      <c r="H594" s="97"/>
      <c r="I594" s="25" t="str">
        <f t="shared" si="49"/>
        <v/>
      </c>
      <c r="J594" s="25" t="str">
        <f>IF(B594="","",I594*VLOOKUP(B594,'Priradenie pracov. balíkov'!B:F,5,FALSE))</f>
        <v/>
      </c>
      <c r="K594" s="25" t="str">
        <f>IF(B594="","",I594*VLOOKUP(B594,'Priradenie pracov. balíkov'!B:G,6,FALSE))</f>
        <v/>
      </c>
      <c r="L594" s="25" t="str">
        <f>IF(B594="","",K594*VLOOKUP(B594,'Priradenie pracov. balíkov'!B:F,5,FALSE))</f>
        <v/>
      </c>
      <c r="M594" s="1"/>
      <c r="N594" s="2" t="str">
        <f t="shared" si="45"/>
        <v/>
      </c>
      <c r="O594" s="1" t="str">
        <f t="shared" si="46"/>
        <v/>
      </c>
    </row>
    <row r="595" spans="1:15" x14ac:dyDescent="0.2">
      <c r="A595" s="26" t="str">
        <f t="shared" si="47"/>
        <v/>
      </c>
      <c r="B595" s="40"/>
      <c r="C595" s="28" t="str">
        <f>IF(B595="","",VLOOKUP(B595,'Priradenie pracov. balíkov'!B:E,3,FALSE))</f>
        <v/>
      </c>
      <c r="D595" s="29" t="str">
        <f>IF(B595="","",CONCATENATE(VLOOKUP(B595,Ciselniky!$A$38:$B$71,2,FALSE),"P",'Osobné výdavky (OV)'!A595))</f>
        <v/>
      </c>
      <c r="E595" s="41"/>
      <c r="F595" s="25" t="str">
        <f t="shared" si="48"/>
        <v/>
      </c>
      <c r="G595" s="99"/>
      <c r="H595" s="97"/>
      <c r="I595" s="25" t="str">
        <f t="shared" si="49"/>
        <v/>
      </c>
      <c r="J595" s="25" t="str">
        <f>IF(B595="","",I595*VLOOKUP(B595,'Priradenie pracov. balíkov'!B:F,5,FALSE))</f>
        <v/>
      </c>
      <c r="K595" s="25" t="str">
        <f>IF(B595="","",I595*VLOOKUP(B595,'Priradenie pracov. balíkov'!B:G,6,FALSE))</f>
        <v/>
      </c>
      <c r="L595" s="25" t="str">
        <f>IF(B595="","",K595*VLOOKUP(B595,'Priradenie pracov. balíkov'!B:F,5,FALSE))</f>
        <v/>
      </c>
      <c r="M595" s="1"/>
      <c r="N595" s="2" t="str">
        <f t="shared" si="45"/>
        <v/>
      </c>
      <c r="O595" s="1" t="str">
        <f t="shared" si="46"/>
        <v/>
      </c>
    </row>
    <row r="596" spans="1:15" x14ac:dyDescent="0.2">
      <c r="A596" s="26" t="str">
        <f t="shared" si="47"/>
        <v/>
      </c>
      <c r="B596" s="40"/>
      <c r="C596" s="28" t="str">
        <f>IF(B596="","",VLOOKUP(B596,'Priradenie pracov. balíkov'!B:E,3,FALSE))</f>
        <v/>
      </c>
      <c r="D596" s="29" t="str">
        <f>IF(B596="","",CONCATENATE(VLOOKUP(B596,Ciselniky!$A$38:$B$71,2,FALSE),"P",'Osobné výdavky (OV)'!A596))</f>
        <v/>
      </c>
      <c r="E596" s="41"/>
      <c r="F596" s="25" t="str">
        <f t="shared" si="48"/>
        <v/>
      </c>
      <c r="G596" s="99"/>
      <c r="H596" s="97"/>
      <c r="I596" s="25" t="str">
        <f t="shared" si="49"/>
        <v/>
      </c>
      <c r="J596" s="25" t="str">
        <f>IF(B596="","",I596*VLOOKUP(B596,'Priradenie pracov. balíkov'!B:F,5,FALSE))</f>
        <v/>
      </c>
      <c r="K596" s="25" t="str">
        <f>IF(B596="","",I596*VLOOKUP(B596,'Priradenie pracov. balíkov'!B:G,6,FALSE))</f>
        <v/>
      </c>
      <c r="L596" s="25" t="str">
        <f>IF(B596="","",K596*VLOOKUP(B596,'Priradenie pracov. balíkov'!B:F,5,FALSE))</f>
        <v/>
      </c>
      <c r="M596" s="1"/>
      <c r="N596" s="2" t="str">
        <f t="shared" si="45"/>
        <v/>
      </c>
      <c r="O596" s="1" t="str">
        <f t="shared" si="46"/>
        <v/>
      </c>
    </row>
    <row r="597" spans="1:15" x14ac:dyDescent="0.2">
      <c r="A597" s="26" t="str">
        <f t="shared" si="47"/>
        <v/>
      </c>
      <c r="B597" s="40"/>
      <c r="C597" s="28" t="str">
        <f>IF(B597="","",VLOOKUP(B597,'Priradenie pracov. balíkov'!B:E,3,FALSE))</f>
        <v/>
      </c>
      <c r="D597" s="29" t="str">
        <f>IF(B597="","",CONCATENATE(VLOOKUP(B597,Ciselniky!$A$38:$B$71,2,FALSE),"P",'Osobné výdavky (OV)'!A597))</f>
        <v/>
      </c>
      <c r="E597" s="41"/>
      <c r="F597" s="25" t="str">
        <f t="shared" si="48"/>
        <v/>
      </c>
      <c r="G597" s="99"/>
      <c r="H597" s="97"/>
      <c r="I597" s="25" t="str">
        <f t="shared" si="49"/>
        <v/>
      </c>
      <c r="J597" s="25" t="str">
        <f>IF(B597="","",I597*VLOOKUP(B597,'Priradenie pracov. balíkov'!B:F,5,FALSE))</f>
        <v/>
      </c>
      <c r="K597" s="25" t="str">
        <f>IF(B597="","",I597*VLOOKUP(B597,'Priradenie pracov. balíkov'!B:G,6,FALSE))</f>
        <v/>
      </c>
      <c r="L597" s="25" t="str">
        <f>IF(B597="","",K597*VLOOKUP(B597,'Priradenie pracov. balíkov'!B:F,5,FALSE))</f>
        <v/>
      </c>
      <c r="M597" s="1"/>
      <c r="N597" s="2" t="str">
        <f t="shared" si="45"/>
        <v/>
      </c>
      <c r="O597" s="1" t="str">
        <f t="shared" si="46"/>
        <v/>
      </c>
    </row>
    <row r="598" spans="1:15" x14ac:dyDescent="0.2">
      <c r="A598" s="26" t="str">
        <f t="shared" si="47"/>
        <v/>
      </c>
      <c r="B598" s="40"/>
      <c r="C598" s="28" t="str">
        <f>IF(B598="","",VLOOKUP(B598,'Priradenie pracov. balíkov'!B:E,3,FALSE))</f>
        <v/>
      </c>
      <c r="D598" s="29" t="str">
        <f>IF(B598="","",CONCATENATE(VLOOKUP(B598,Ciselniky!$A$38:$B$71,2,FALSE),"P",'Osobné výdavky (OV)'!A598))</f>
        <v/>
      </c>
      <c r="E598" s="41"/>
      <c r="F598" s="25" t="str">
        <f t="shared" si="48"/>
        <v/>
      </c>
      <c r="G598" s="99"/>
      <c r="H598" s="97"/>
      <c r="I598" s="25" t="str">
        <f t="shared" si="49"/>
        <v/>
      </c>
      <c r="J598" s="25" t="str">
        <f>IF(B598="","",I598*VLOOKUP(B598,'Priradenie pracov. balíkov'!B:F,5,FALSE))</f>
        <v/>
      </c>
      <c r="K598" s="25" t="str">
        <f>IF(B598="","",I598*VLOOKUP(B598,'Priradenie pracov. balíkov'!B:G,6,FALSE))</f>
        <v/>
      </c>
      <c r="L598" s="25" t="str">
        <f>IF(B598="","",K598*VLOOKUP(B598,'Priradenie pracov. balíkov'!B:F,5,FALSE))</f>
        <v/>
      </c>
      <c r="M598" s="1"/>
      <c r="N598" s="2" t="str">
        <f t="shared" si="45"/>
        <v/>
      </c>
      <c r="O598" s="1" t="str">
        <f t="shared" si="46"/>
        <v/>
      </c>
    </row>
    <row r="599" spans="1:15" x14ac:dyDescent="0.2">
      <c r="A599" s="26" t="str">
        <f t="shared" si="47"/>
        <v/>
      </c>
      <c r="B599" s="40"/>
      <c r="C599" s="28" t="str">
        <f>IF(B599="","",VLOOKUP(B599,'Priradenie pracov. balíkov'!B:E,3,FALSE))</f>
        <v/>
      </c>
      <c r="D599" s="29" t="str">
        <f>IF(B599="","",CONCATENATE(VLOOKUP(B599,Ciselniky!$A$38:$B$71,2,FALSE),"P",'Osobné výdavky (OV)'!A599))</f>
        <v/>
      </c>
      <c r="E599" s="41"/>
      <c r="F599" s="25" t="str">
        <f t="shared" si="48"/>
        <v/>
      </c>
      <c r="G599" s="99"/>
      <c r="H599" s="97"/>
      <c r="I599" s="25" t="str">
        <f t="shared" si="49"/>
        <v/>
      </c>
      <c r="J599" s="25" t="str">
        <f>IF(B599="","",I599*VLOOKUP(B599,'Priradenie pracov. balíkov'!B:F,5,FALSE))</f>
        <v/>
      </c>
      <c r="K599" s="25" t="str">
        <f>IF(B599="","",I599*VLOOKUP(B599,'Priradenie pracov. balíkov'!B:G,6,FALSE))</f>
        <v/>
      </c>
      <c r="L599" s="25" t="str">
        <f>IF(B599="","",K599*VLOOKUP(B599,'Priradenie pracov. balíkov'!B:F,5,FALSE))</f>
        <v/>
      </c>
      <c r="M599" s="1"/>
      <c r="N599" s="2" t="str">
        <f t="shared" si="45"/>
        <v/>
      </c>
      <c r="O599" s="1" t="str">
        <f t="shared" si="46"/>
        <v/>
      </c>
    </row>
    <row r="600" spans="1:15" x14ac:dyDescent="0.2">
      <c r="A600" s="26" t="str">
        <f t="shared" si="47"/>
        <v/>
      </c>
      <c r="B600" s="40"/>
      <c r="C600" s="28" t="str">
        <f>IF(B600="","",VLOOKUP(B600,'Priradenie pracov. balíkov'!B:E,3,FALSE))</f>
        <v/>
      </c>
      <c r="D600" s="29" t="str">
        <f>IF(B600="","",CONCATENATE(VLOOKUP(B600,Ciselniky!$A$38:$B$71,2,FALSE),"P",'Osobné výdavky (OV)'!A600))</f>
        <v/>
      </c>
      <c r="E600" s="41"/>
      <c r="F600" s="25" t="str">
        <f t="shared" si="48"/>
        <v/>
      </c>
      <c r="G600" s="99"/>
      <c r="H600" s="97"/>
      <c r="I600" s="25" t="str">
        <f t="shared" si="49"/>
        <v/>
      </c>
      <c r="J600" s="25" t="str">
        <f>IF(B600="","",I600*VLOOKUP(B600,'Priradenie pracov. balíkov'!B:F,5,FALSE))</f>
        <v/>
      </c>
      <c r="K600" s="25" t="str">
        <f>IF(B600="","",I600*VLOOKUP(B600,'Priradenie pracov. balíkov'!B:G,6,FALSE))</f>
        <v/>
      </c>
      <c r="L600" s="25" t="str">
        <f>IF(B600="","",K600*VLOOKUP(B600,'Priradenie pracov. balíkov'!B:F,5,FALSE))</f>
        <v/>
      </c>
      <c r="M600" s="1"/>
      <c r="N600" s="2" t="str">
        <f t="shared" si="45"/>
        <v/>
      </c>
      <c r="O600" s="1" t="str">
        <f t="shared" si="46"/>
        <v/>
      </c>
    </row>
    <row r="601" spans="1:15" x14ac:dyDescent="0.2">
      <c r="A601" s="26" t="str">
        <f t="shared" si="47"/>
        <v/>
      </c>
      <c r="B601" s="40"/>
      <c r="C601" s="28" t="str">
        <f>IF(B601="","",VLOOKUP(B601,'Priradenie pracov. balíkov'!B:E,3,FALSE))</f>
        <v/>
      </c>
      <c r="D601" s="29" t="str">
        <f>IF(B601="","",CONCATENATE(VLOOKUP(B601,Ciselniky!$A$38:$B$71,2,FALSE),"P",'Osobné výdavky (OV)'!A601))</f>
        <v/>
      </c>
      <c r="E601" s="41"/>
      <c r="F601" s="25" t="str">
        <f t="shared" si="48"/>
        <v/>
      </c>
      <c r="G601" s="99"/>
      <c r="H601" s="97"/>
      <c r="I601" s="25" t="str">
        <f t="shared" si="49"/>
        <v/>
      </c>
      <c r="J601" s="25" t="str">
        <f>IF(B601="","",I601*VLOOKUP(B601,'Priradenie pracov. balíkov'!B:F,5,FALSE))</f>
        <v/>
      </c>
      <c r="K601" s="25" t="str">
        <f>IF(B601="","",I601*VLOOKUP(B601,'Priradenie pracov. balíkov'!B:G,6,FALSE))</f>
        <v/>
      </c>
      <c r="L601" s="25" t="str">
        <f>IF(B601="","",K601*VLOOKUP(B601,'Priradenie pracov. balíkov'!B:F,5,FALSE))</f>
        <v/>
      </c>
      <c r="M601" s="1"/>
      <c r="N601" s="2" t="str">
        <f t="shared" si="45"/>
        <v/>
      </c>
      <c r="O601" s="1" t="str">
        <f t="shared" si="46"/>
        <v/>
      </c>
    </row>
    <row r="602" spans="1:15" x14ac:dyDescent="0.2">
      <c r="A602" s="26" t="str">
        <f t="shared" si="47"/>
        <v/>
      </c>
      <c r="B602" s="40"/>
      <c r="C602" s="28" t="str">
        <f>IF(B602="","",VLOOKUP(B602,'Priradenie pracov. balíkov'!B:E,3,FALSE))</f>
        <v/>
      </c>
      <c r="D602" s="29" t="str">
        <f>IF(B602="","",CONCATENATE(VLOOKUP(B602,Ciselniky!$A$38:$B$71,2,FALSE),"P",'Osobné výdavky (OV)'!A602))</f>
        <v/>
      </c>
      <c r="E602" s="41"/>
      <c r="F602" s="25" t="str">
        <f t="shared" si="48"/>
        <v/>
      </c>
      <c r="G602" s="99"/>
      <c r="H602" s="97"/>
      <c r="I602" s="25" t="str">
        <f t="shared" si="49"/>
        <v/>
      </c>
      <c r="J602" s="25" t="str">
        <f>IF(B602="","",I602*VLOOKUP(B602,'Priradenie pracov. balíkov'!B:F,5,FALSE))</f>
        <v/>
      </c>
      <c r="K602" s="25" t="str">
        <f>IF(B602="","",I602*VLOOKUP(B602,'Priradenie pracov. balíkov'!B:G,6,FALSE))</f>
        <v/>
      </c>
      <c r="L602" s="25" t="str">
        <f>IF(B602="","",K602*VLOOKUP(B602,'Priradenie pracov. balíkov'!B:F,5,FALSE))</f>
        <v/>
      </c>
      <c r="M602" s="1"/>
      <c r="N602" s="2" t="str">
        <f t="shared" si="45"/>
        <v/>
      </c>
      <c r="O602" s="1" t="str">
        <f t="shared" si="46"/>
        <v/>
      </c>
    </row>
    <row r="603" spans="1:15" x14ac:dyDescent="0.2">
      <c r="A603" s="26" t="str">
        <f t="shared" si="47"/>
        <v/>
      </c>
      <c r="B603" s="40"/>
      <c r="C603" s="28" t="str">
        <f>IF(B603="","",VLOOKUP(B603,'Priradenie pracov. balíkov'!B:E,3,FALSE))</f>
        <v/>
      </c>
      <c r="D603" s="29" t="str">
        <f>IF(B603="","",CONCATENATE(VLOOKUP(B603,Ciselniky!$A$38:$B$71,2,FALSE),"P",'Osobné výdavky (OV)'!A603))</f>
        <v/>
      </c>
      <c r="E603" s="41"/>
      <c r="F603" s="25" t="str">
        <f t="shared" si="48"/>
        <v/>
      </c>
      <c r="G603" s="99"/>
      <c r="H603" s="97"/>
      <c r="I603" s="25" t="str">
        <f t="shared" si="49"/>
        <v/>
      </c>
      <c r="J603" s="25" t="str">
        <f>IF(B603="","",I603*VLOOKUP(B603,'Priradenie pracov. balíkov'!B:F,5,FALSE))</f>
        <v/>
      </c>
      <c r="K603" s="25" t="str">
        <f>IF(B603="","",I603*VLOOKUP(B603,'Priradenie pracov. balíkov'!B:G,6,FALSE))</f>
        <v/>
      </c>
      <c r="L603" s="25" t="str">
        <f>IF(B603="","",K603*VLOOKUP(B603,'Priradenie pracov. balíkov'!B:F,5,FALSE))</f>
        <v/>
      </c>
      <c r="M603" s="1"/>
      <c r="N603" s="2" t="str">
        <f t="shared" si="45"/>
        <v/>
      </c>
      <c r="O603" s="1" t="str">
        <f t="shared" si="46"/>
        <v/>
      </c>
    </row>
    <row r="604" spans="1:15" x14ac:dyDescent="0.2">
      <c r="A604" s="26" t="str">
        <f t="shared" si="47"/>
        <v/>
      </c>
      <c r="B604" s="40"/>
      <c r="C604" s="28" t="str">
        <f>IF(B604="","",VLOOKUP(B604,'Priradenie pracov. balíkov'!B:E,3,FALSE))</f>
        <v/>
      </c>
      <c r="D604" s="29" t="str">
        <f>IF(B604="","",CONCATENATE(VLOOKUP(B604,Ciselniky!$A$38:$B$71,2,FALSE),"P",'Osobné výdavky (OV)'!A604))</f>
        <v/>
      </c>
      <c r="E604" s="41"/>
      <c r="F604" s="25" t="str">
        <f t="shared" si="48"/>
        <v/>
      </c>
      <c r="G604" s="99"/>
      <c r="H604" s="97"/>
      <c r="I604" s="25" t="str">
        <f t="shared" si="49"/>
        <v/>
      </c>
      <c r="J604" s="25" t="str">
        <f>IF(B604="","",I604*VLOOKUP(B604,'Priradenie pracov. balíkov'!B:F,5,FALSE))</f>
        <v/>
      </c>
      <c r="K604" s="25" t="str">
        <f>IF(B604="","",I604*VLOOKUP(B604,'Priradenie pracov. balíkov'!B:G,6,FALSE))</f>
        <v/>
      </c>
      <c r="L604" s="25" t="str">
        <f>IF(B604="","",K604*VLOOKUP(B604,'Priradenie pracov. balíkov'!B:F,5,FALSE))</f>
        <v/>
      </c>
      <c r="M604" s="1"/>
      <c r="N604" s="2" t="str">
        <f t="shared" si="45"/>
        <v/>
      </c>
      <c r="O604" s="1" t="str">
        <f t="shared" si="46"/>
        <v/>
      </c>
    </row>
    <row r="605" spans="1:15" x14ac:dyDescent="0.2">
      <c r="A605" s="26" t="str">
        <f t="shared" si="47"/>
        <v/>
      </c>
      <c r="B605" s="40"/>
      <c r="C605" s="28" t="str">
        <f>IF(B605="","",VLOOKUP(B605,'Priradenie pracov. balíkov'!B:E,3,FALSE))</f>
        <v/>
      </c>
      <c r="D605" s="29" t="str">
        <f>IF(B605="","",CONCATENATE(VLOOKUP(B605,Ciselniky!$A$38:$B$71,2,FALSE),"P",'Osobné výdavky (OV)'!A605))</f>
        <v/>
      </c>
      <c r="E605" s="41"/>
      <c r="F605" s="25" t="str">
        <f t="shared" si="48"/>
        <v/>
      </c>
      <c r="G605" s="99"/>
      <c r="H605" s="97"/>
      <c r="I605" s="25" t="str">
        <f t="shared" si="49"/>
        <v/>
      </c>
      <c r="J605" s="25" t="str">
        <f>IF(B605="","",I605*VLOOKUP(B605,'Priradenie pracov. balíkov'!B:F,5,FALSE))</f>
        <v/>
      </c>
      <c r="K605" s="25" t="str">
        <f>IF(B605="","",I605*VLOOKUP(B605,'Priradenie pracov. balíkov'!B:G,6,FALSE))</f>
        <v/>
      </c>
      <c r="L605" s="25" t="str">
        <f>IF(B605="","",K605*VLOOKUP(B605,'Priradenie pracov. balíkov'!B:F,5,FALSE))</f>
        <v/>
      </c>
      <c r="M605" s="1"/>
      <c r="N605" s="2" t="str">
        <f t="shared" si="45"/>
        <v/>
      </c>
      <c r="O605" s="1" t="str">
        <f t="shared" si="46"/>
        <v/>
      </c>
    </row>
    <row r="606" spans="1:15" x14ac:dyDescent="0.2">
      <c r="A606" s="26" t="str">
        <f t="shared" si="47"/>
        <v/>
      </c>
      <c r="B606" s="40"/>
      <c r="C606" s="28" t="str">
        <f>IF(B606="","",VLOOKUP(B606,'Priradenie pracov. balíkov'!B:E,3,FALSE))</f>
        <v/>
      </c>
      <c r="D606" s="29" t="str">
        <f>IF(B606="","",CONCATENATE(VLOOKUP(B606,Ciselniky!$A$38:$B$71,2,FALSE),"P",'Osobné výdavky (OV)'!A606))</f>
        <v/>
      </c>
      <c r="E606" s="41"/>
      <c r="F606" s="25" t="str">
        <f t="shared" si="48"/>
        <v/>
      </c>
      <c r="G606" s="99"/>
      <c r="H606" s="97"/>
      <c r="I606" s="25" t="str">
        <f t="shared" si="49"/>
        <v/>
      </c>
      <c r="J606" s="25" t="str">
        <f>IF(B606="","",I606*VLOOKUP(B606,'Priradenie pracov. balíkov'!B:F,5,FALSE))</f>
        <v/>
      </c>
      <c r="K606" s="25" t="str">
        <f>IF(B606="","",I606*VLOOKUP(B606,'Priradenie pracov. balíkov'!B:G,6,FALSE))</f>
        <v/>
      </c>
      <c r="L606" s="25" t="str">
        <f>IF(B606="","",K606*VLOOKUP(B606,'Priradenie pracov. balíkov'!B:F,5,FALSE))</f>
        <v/>
      </c>
      <c r="M606" s="1"/>
      <c r="N606" s="2" t="str">
        <f t="shared" si="45"/>
        <v/>
      </c>
      <c r="O606" s="1" t="str">
        <f t="shared" si="46"/>
        <v/>
      </c>
    </row>
    <row r="607" spans="1:15" x14ac:dyDescent="0.2">
      <c r="A607" s="26" t="str">
        <f t="shared" si="47"/>
        <v/>
      </c>
      <c r="B607" s="40"/>
      <c r="C607" s="28" t="str">
        <f>IF(B607="","",VLOOKUP(B607,'Priradenie pracov. balíkov'!B:E,3,FALSE))</f>
        <v/>
      </c>
      <c r="D607" s="29" t="str">
        <f>IF(B607="","",CONCATENATE(VLOOKUP(B607,Ciselniky!$A$38:$B$71,2,FALSE),"P",'Osobné výdavky (OV)'!A607))</f>
        <v/>
      </c>
      <c r="E607" s="41"/>
      <c r="F607" s="25" t="str">
        <f t="shared" si="48"/>
        <v/>
      </c>
      <c r="G607" s="99"/>
      <c r="H607" s="97"/>
      <c r="I607" s="25" t="str">
        <f t="shared" si="49"/>
        <v/>
      </c>
      <c r="J607" s="25" t="str">
        <f>IF(B607="","",I607*VLOOKUP(B607,'Priradenie pracov. balíkov'!B:F,5,FALSE))</f>
        <v/>
      </c>
      <c r="K607" s="25" t="str">
        <f>IF(B607="","",I607*VLOOKUP(B607,'Priradenie pracov. balíkov'!B:G,6,FALSE))</f>
        <v/>
      </c>
      <c r="L607" s="25" t="str">
        <f>IF(B607="","",K607*VLOOKUP(B607,'Priradenie pracov. balíkov'!B:F,5,FALSE))</f>
        <v/>
      </c>
      <c r="M607" s="1"/>
      <c r="N607" s="2" t="str">
        <f t="shared" si="45"/>
        <v/>
      </c>
      <c r="O607" s="1" t="str">
        <f t="shared" si="46"/>
        <v/>
      </c>
    </row>
    <row r="608" spans="1:15" x14ac:dyDescent="0.2">
      <c r="A608" s="26" t="str">
        <f t="shared" si="47"/>
        <v/>
      </c>
      <c r="B608" s="40"/>
      <c r="C608" s="28" t="str">
        <f>IF(B608="","",VLOOKUP(B608,'Priradenie pracov. balíkov'!B:E,3,FALSE))</f>
        <v/>
      </c>
      <c r="D608" s="29" t="str">
        <f>IF(B608="","",CONCATENATE(VLOOKUP(B608,Ciselniky!$A$38:$B$71,2,FALSE),"P",'Osobné výdavky (OV)'!A608))</f>
        <v/>
      </c>
      <c r="E608" s="41"/>
      <c r="F608" s="25" t="str">
        <f t="shared" si="48"/>
        <v/>
      </c>
      <c r="G608" s="99"/>
      <c r="H608" s="97"/>
      <c r="I608" s="25" t="str">
        <f t="shared" si="49"/>
        <v/>
      </c>
      <c r="J608" s="25" t="str">
        <f>IF(B608="","",I608*VLOOKUP(B608,'Priradenie pracov. balíkov'!B:F,5,FALSE))</f>
        <v/>
      </c>
      <c r="K608" s="25" t="str">
        <f>IF(B608="","",I608*VLOOKUP(B608,'Priradenie pracov. balíkov'!B:G,6,FALSE))</f>
        <v/>
      </c>
      <c r="L608" s="25" t="str">
        <f>IF(B608="","",K608*VLOOKUP(B608,'Priradenie pracov. balíkov'!B:F,5,FALSE))</f>
        <v/>
      </c>
      <c r="M608" s="1"/>
      <c r="N608" s="2" t="str">
        <f t="shared" si="45"/>
        <v/>
      </c>
      <c r="O608" s="1" t="str">
        <f t="shared" si="46"/>
        <v/>
      </c>
    </row>
    <row r="609" spans="1:15" x14ac:dyDescent="0.2">
      <c r="A609" s="26" t="str">
        <f t="shared" si="47"/>
        <v/>
      </c>
      <c r="B609" s="40"/>
      <c r="C609" s="28" t="str">
        <f>IF(B609="","",VLOOKUP(B609,'Priradenie pracov. balíkov'!B:E,3,FALSE))</f>
        <v/>
      </c>
      <c r="D609" s="29" t="str">
        <f>IF(B609="","",CONCATENATE(VLOOKUP(B609,Ciselniky!$A$38:$B$71,2,FALSE),"P",'Osobné výdavky (OV)'!A609))</f>
        <v/>
      </c>
      <c r="E609" s="41"/>
      <c r="F609" s="25" t="str">
        <f t="shared" si="48"/>
        <v/>
      </c>
      <c r="G609" s="99"/>
      <c r="H609" s="97"/>
      <c r="I609" s="25" t="str">
        <f t="shared" si="49"/>
        <v/>
      </c>
      <c r="J609" s="25" t="str">
        <f>IF(B609="","",I609*VLOOKUP(B609,'Priradenie pracov. balíkov'!B:F,5,FALSE))</f>
        <v/>
      </c>
      <c r="K609" s="25" t="str">
        <f>IF(B609="","",I609*VLOOKUP(B609,'Priradenie pracov. balíkov'!B:G,6,FALSE))</f>
        <v/>
      </c>
      <c r="L609" s="25" t="str">
        <f>IF(B609="","",K609*VLOOKUP(B609,'Priradenie pracov. balíkov'!B:F,5,FALSE))</f>
        <v/>
      </c>
      <c r="M609" s="1"/>
      <c r="N609" s="2" t="str">
        <f t="shared" si="45"/>
        <v/>
      </c>
      <c r="O609" s="1" t="str">
        <f t="shared" si="46"/>
        <v/>
      </c>
    </row>
    <row r="610" spans="1:15" x14ac:dyDescent="0.2">
      <c r="A610" s="26" t="str">
        <f t="shared" si="47"/>
        <v/>
      </c>
      <c r="B610" s="40"/>
      <c r="C610" s="28" t="str">
        <f>IF(B610="","",VLOOKUP(B610,'Priradenie pracov. balíkov'!B:E,3,FALSE))</f>
        <v/>
      </c>
      <c r="D610" s="29" t="str">
        <f>IF(B610="","",CONCATENATE(VLOOKUP(B610,Ciselniky!$A$38:$B$71,2,FALSE),"P",'Osobné výdavky (OV)'!A610))</f>
        <v/>
      </c>
      <c r="E610" s="41"/>
      <c r="F610" s="25" t="str">
        <f t="shared" si="48"/>
        <v/>
      </c>
      <c r="G610" s="99"/>
      <c r="H610" s="97"/>
      <c r="I610" s="25" t="str">
        <f t="shared" si="49"/>
        <v/>
      </c>
      <c r="J610" s="25" t="str">
        <f>IF(B610="","",I610*VLOOKUP(B610,'Priradenie pracov. balíkov'!B:F,5,FALSE))</f>
        <v/>
      </c>
      <c r="K610" s="25" t="str">
        <f>IF(B610="","",I610*VLOOKUP(B610,'Priradenie pracov. balíkov'!B:G,6,FALSE))</f>
        <v/>
      </c>
      <c r="L610" s="25" t="str">
        <f>IF(B610="","",K610*VLOOKUP(B610,'Priradenie pracov. balíkov'!B:F,5,FALSE))</f>
        <v/>
      </c>
      <c r="M610" s="1"/>
      <c r="N610" s="2" t="str">
        <f t="shared" si="45"/>
        <v/>
      </c>
      <c r="O610" s="1" t="str">
        <f t="shared" si="46"/>
        <v/>
      </c>
    </row>
    <row r="611" spans="1:15" x14ac:dyDescent="0.2">
      <c r="A611" s="26" t="str">
        <f t="shared" si="47"/>
        <v/>
      </c>
      <c r="B611" s="40"/>
      <c r="C611" s="28" t="str">
        <f>IF(B611="","",VLOOKUP(B611,'Priradenie pracov. balíkov'!B:E,3,FALSE))</f>
        <v/>
      </c>
      <c r="D611" s="29" t="str">
        <f>IF(B611="","",CONCATENATE(VLOOKUP(B611,Ciselniky!$A$38:$B$71,2,FALSE),"P",'Osobné výdavky (OV)'!A611))</f>
        <v/>
      </c>
      <c r="E611" s="41"/>
      <c r="F611" s="25" t="str">
        <f t="shared" si="48"/>
        <v/>
      </c>
      <c r="G611" s="99"/>
      <c r="H611" s="97"/>
      <c r="I611" s="25" t="str">
        <f t="shared" si="49"/>
        <v/>
      </c>
      <c r="J611" s="25" t="str">
        <f>IF(B611="","",I611*VLOOKUP(B611,'Priradenie pracov. balíkov'!B:F,5,FALSE))</f>
        <v/>
      </c>
      <c r="K611" s="25" t="str">
        <f>IF(B611="","",I611*VLOOKUP(B611,'Priradenie pracov. balíkov'!B:G,6,FALSE))</f>
        <v/>
      </c>
      <c r="L611" s="25" t="str">
        <f>IF(B611="","",K611*VLOOKUP(B611,'Priradenie pracov. balíkov'!B:F,5,FALSE))</f>
        <v/>
      </c>
      <c r="M611" s="1"/>
      <c r="N611" s="2" t="str">
        <f t="shared" si="45"/>
        <v/>
      </c>
      <c r="O611" s="1" t="str">
        <f t="shared" si="46"/>
        <v/>
      </c>
    </row>
    <row r="612" spans="1:15" x14ac:dyDescent="0.2">
      <c r="A612" s="26" t="str">
        <f t="shared" si="47"/>
        <v/>
      </c>
      <c r="B612" s="40"/>
      <c r="C612" s="28" t="str">
        <f>IF(B612="","",VLOOKUP(B612,'Priradenie pracov. balíkov'!B:E,3,FALSE))</f>
        <v/>
      </c>
      <c r="D612" s="29" t="str">
        <f>IF(B612="","",CONCATENATE(VLOOKUP(B612,Ciselniky!$A$38:$B$71,2,FALSE),"P",'Osobné výdavky (OV)'!A612))</f>
        <v/>
      </c>
      <c r="E612" s="41"/>
      <c r="F612" s="25" t="str">
        <f t="shared" si="48"/>
        <v/>
      </c>
      <c r="G612" s="99"/>
      <c r="H612" s="97"/>
      <c r="I612" s="25" t="str">
        <f t="shared" si="49"/>
        <v/>
      </c>
      <c r="J612" s="25" t="str">
        <f>IF(B612="","",I612*VLOOKUP(B612,'Priradenie pracov. balíkov'!B:F,5,FALSE))</f>
        <v/>
      </c>
      <c r="K612" s="25" t="str">
        <f>IF(B612="","",I612*VLOOKUP(B612,'Priradenie pracov. balíkov'!B:G,6,FALSE))</f>
        <v/>
      </c>
      <c r="L612" s="25" t="str">
        <f>IF(B612="","",K612*VLOOKUP(B612,'Priradenie pracov. balíkov'!B:F,5,FALSE))</f>
        <v/>
      </c>
      <c r="M612" s="1"/>
      <c r="N612" s="2" t="str">
        <f t="shared" si="45"/>
        <v/>
      </c>
      <c r="O612" s="1" t="str">
        <f t="shared" si="46"/>
        <v/>
      </c>
    </row>
    <row r="613" spans="1:15" x14ac:dyDescent="0.2">
      <c r="A613" s="26" t="str">
        <f t="shared" si="47"/>
        <v/>
      </c>
      <c r="B613" s="40"/>
      <c r="C613" s="28" t="str">
        <f>IF(B613="","",VLOOKUP(B613,'Priradenie pracov. balíkov'!B:E,3,FALSE))</f>
        <v/>
      </c>
      <c r="D613" s="29" t="str">
        <f>IF(B613="","",CONCATENATE(VLOOKUP(B613,Ciselniky!$A$38:$B$71,2,FALSE),"P",'Osobné výdavky (OV)'!A613))</f>
        <v/>
      </c>
      <c r="E613" s="41"/>
      <c r="F613" s="25" t="str">
        <f t="shared" si="48"/>
        <v/>
      </c>
      <c r="G613" s="99"/>
      <c r="H613" s="97"/>
      <c r="I613" s="25" t="str">
        <f t="shared" si="49"/>
        <v/>
      </c>
      <c r="J613" s="25" t="str">
        <f>IF(B613="","",I613*VLOOKUP(B613,'Priradenie pracov. balíkov'!B:F,5,FALSE))</f>
        <v/>
      </c>
      <c r="K613" s="25" t="str">
        <f>IF(B613="","",I613*VLOOKUP(B613,'Priradenie pracov. balíkov'!B:G,6,FALSE))</f>
        <v/>
      </c>
      <c r="L613" s="25" t="str">
        <f>IF(B613="","",K613*VLOOKUP(B613,'Priradenie pracov. balíkov'!B:F,5,FALSE))</f>
        <v/>
      </c>
      <c r="M613" s="1"/>
      <c r="N613" s="2" t="str">
        <f t="shared" si="45"/>
        <v/>
      </c>
      <c r="O613" s="1" t="str">
        <f t="shared" si="46"/>
        <v/>
      </c>
    </row>
    <row r="614" spans="1:15" x14ac:dyDescent="0.2">
      <c r="A614" s="26" t="str">
        <f t="shared" si="47"/>
        <v/>
      </c>
      <c r="B614" s="40"/>
      <c r="C614" s="28" t="str">
        <f>IF(B614="","",VLOOKUP(B614,'Priradenie pracov. balíkov'!B:E,3,FALSE))</f>
        <v/>
      </c>
      <c r="D614" s="29" t="str">
        <f>IF(B614="","",CONCATENATE(VLOOKUP(B614,Ciselniky!$A$38:$B$71,2,FALSE),"P",'Osobné výdavky (OV)'!A614))</f>
        <v/>
      </c>
      <c r="E614" s="41"/>
      <c r="F614" s="25" t="str">
        <f t="shared" si="48"/>
        <v/>
      </c>
      <c r="G614" s="99"/>
      <c r="H614" s="97"/>
      <c r="I614" s="25" t="str">
        <f t="shared" si="49"/>
        <v/>
      </c>
      <c r="J614" s="25" t="str">
        <f>IF(B614="","",I614*VLOOKUP(B614,'Priradenie pracov. balíkov'!B:F,5,FALSE))</f>
        <v/>
      </c>
      <c r="K614" s="25" t="str">
        <f>IF(B614="","",I614*VLOOKUP(B614,'Priradenie pracov. balíkov'!B:G,6,FALSE))</f>
        <v/>
      </c>
      <c r="L614" s="25" t="str">
        <f>IF(B614="","",K614*VLOOKUP(B614,'Priradenie pracov. balíkov'!B:F,5,FALSE))</f>
        <v/>
      </c>
      <c r="M614" s="1"/>
      <c r="N614" s="2" t="str">
        <f t="shared" si="45"/>
        <v/>
      </c>
      <c r="O614" s="1" t="str">
        <f t="shared" si="46"/>
        <v/>
      </c>
    </row>
    <row r="615" spans="1:15" x14ac:dyDescent="0.2">
      <c r="A615" s="26" t="str">
        <f t="shared" si="47"/>
        <v/>
      </c>
      <c r="B615" s="40"/>
      <c r="C615" s="28" t="str">
        <f>IF(B615="","",VLOOKUP(B615,'Priradenie pracov. balíkov'!B:E,3,FALSE))</f>
        <v/>
      </c>
      <c r="D615" s="29" t="str">
        <f>IF(B615="","",CONCATENATE(VLOOKUP(B615,Ciselniky!$A$38:$B$71,2,FALSE),"P",'Osobné výdavky (OV)'!A615))</f>
        <v/>
      </c>
      <c r="E615" s="41"/>
      <c r="F615" s="25" t="str">
        <f t="shared" si="48"/>
        <v/>
      </c>
      <c r="G615" s="99"/>
      <c r="H615" s="97"/>
      <c r="I615" s="25" t="str">
        <f t="shared" si="49"/>
        <v/>
      </c>
      <c r="J615" s="25" t="str">
        <f>IF(B615="","",I615*VLOOKUP(B615,'Priradenie pracov. balíkov'!B:F,5,FALSE))</f>
        <v/>
      </c>
      <c r="K615" s="25" t="str">
        <f>IF(B615="","",I615*VLOOKUP(B615,'Priradenie pracov. balíkov'!B:G,6,FALSE))</f>
        <v/>
      </c>
      <c r="L615" s="25" t="str">
        <f>IF(B615="","",K615*VLOOKUP(B615,'Priradenie pracov. balíkov'!B:F,5,FALSE))</f>
        <v/>
      </c>
      <c r="M615" s="1"/>
      <c r="N615" s="2" t="str">
        <f t="shared" si="45"/>
        <v/>
      </c>
      <c r="O615" s="1" t="str">
        <f t="shared" si="46"/>
        <v/>
      </c>
    </row>
    <row r="616" spans="1:15" x14ac:dyDescent="0.2">
      <c r="A616" s="26" t="str">
        <f t="shared" si="47"/>
        <v/>
      </c>
      <c r="B616" s="40"/>
      <c r="C616" s="28" t="str">
        <f>IF(B616="","",VLOOKUP(B616,'Priradenie pracov. balíkov'!B:E,3,FALSE))</f>
        <v/>
      </c>
      <c r="D616" s="29" t="str">
        <f>IF(B616="","",CONCATENATE(VLOOKUP(B616,Ciselniky!$A$38:$B$71,2,FALSE),"P",'Osobné výdavky (OV)'!A616))</f>
        <v/>
      </c>
      <c r="E616" s="41"/>
      <c r="F616" s="25" t="str">
        <f t="shared" si="48"/>
        <v/>
      </c>
      <c r="G616" s="99"/>
      <c r="H616" s="97"/>
      <c r="I616" s="25" t="str">
        <f t="shared" si="49"/>
        <v/>
      </c>
      <c r="J616" s="25" t="str">
        <f>IF(B616="","",I616*VLOOKUP(B616,'Priradenie pracov. balíkov'!B:F,5,FALSE))</f>
        <v/>
      </c>
      <c r="K616" s="25" t="str">
        <f>IF(B616="","",I616*VLOOKUP(B616,'Priradenie pracov. balíkov'!B:G,6,FALSE))</f>
        <v/>
      </c>
      <c r="L616" s="25" t="str">
        <f>IF(B616="","",K616*VLOOKUP(B616,'Priradenie pracov. balíkov'!B:F,5,FALSE))</f>
        <v/>
      </c>
      <c r="M616" s="1"/>
      <c r="N616" s="2" t="str">
        <f t="shared" si="45"/>
        <v/>
      </c>
      <c r="O616" s="1" t="str">
        <f t="shared" si="46"/>
        <v/>
      </c>
    </row>
    <row r="617" spans="1:15" x14ac:dyDescent="0.2">
      <c r="A617" s="26" t="str">
        <f t="shared" si="47"/>
        <v/>
      </c>
      <c r="B617" s="40"/>
      <c r="C617" s="28" t="str">
        <f>IF(B617="","",VLOOKUP(B617,'Priradenie pracov. balíkov'!B:E,3,FALSE))</f>
        <v/>
      </c>
      <c r="D617" s="29" t="str">
        <f>IF(B617="","",CONCATENATE(VLOOKUP(B617,Ciselniky!$A$38:$B$71,2,FALSE),"P",'Osobné výdavky (OV)'!A617))</f>
        <v/>
      </c>
      <c r="E617" s="41"/>
      <c r="F617" s="25" t="str">
        <f t="shared" si="48"/>
        <v/>
      </c>
      <c r="G617" s="99"/>
      <c r="H617" s="97"/>
      <c r="I617" s="25" t="str">
        <f t="shared" si="49"/>
        <v/>
      </c>
      <c r="J617" s="25" t="str">
        <f>IF(B617="","",I617*VLOOKUP(B617,'Priradenie pracov. balíkov'!B:F,5,FALSE))</f>
        <v/>
      </c>
      <c r="K617" s="25" t="str">
        <f>IF(B617="","",I617*VLOOKUP(B617,'Priradenie pracov. balíkov'!B:G,6,FALSE))</f>
        <v/>
      </c>
      <c r="L617" s="25" t="str">
        <f>IF(B617="","",K617*VLOOKUP(B617,'Priradenie pracov. balíkov'!B:F,5,FALSE))</f>
        <v/>
      </c>
      <c r="M617" s="1"/>
      <c r="N617" s="2" t="str">
        <f t="shared" si="45"/>
        <v/>
      </c>
      <c r="O617" s="1" t="str">
        <f t="shared" si="46"/>
        <v/>
      </c>
    </row>
    <row r="618" spans="1:15" x14ac:dyDescent="0.2">
      <c r="A618" s="26" t="str">
        <f t="shared" si="47"/>
        <v/>
      </c>
      <c r="B618" s="40"/>
      <c r="C618" s="28" t="str">
        <f>IF(B618="","",VLOOKUP(B618,'Priradenie pracov. balíkov'!B:E,3,FALSE))</f>
        <v/>
      </c>
      <c r="D618" s="29" t="str">
        <f>IF(B618="","",CONCATENATE(VLOOKUP(B618,Ciselniky!$A$38:$B$71,2,FALSE),"P",'Osobné výdavky (OV)'!A618))</f>
        <v/>
      </c>
      <c r="E618" s="41"/>
      <c r="F618" s="25" t="str">
        <f t="shared" si="48"/>
        <v/>
      </c>
      <c r="G618" s="99"/>
      <c r="H618" s="97"/>
      <c r="I618" s="25" t="str">
        <f t="shared" si="49"/>
        <v/>
      </c>
      <c r="J618" s="25" t="str">
        <f>IF(B618="","",I618*VLOOKUP(B618,'Priradenie pracov. balíkov'!B:F,5,FALSE))</f>
        <v/>
      </c>
      <c r="K618" s="25" t="str">
        <f>IF(B618="","",I618*VLOOKUP(B618,'Priradenie pracov. balíkov'!B:G,6,FALSE))</f>
        <v/>
      </c>
      <c r="L618" s="25" t="str">
        <f>IF(B618="","",K618*VLOOKUP(B618,'Priradenie pracov. balíkov'!B:F,5,FALSE))</f>
        <v/>
      </c>
      <c r="M618" s="1"/>
      <c r="N618" s="2" t="str">
        <f t="shared" si="45"/>
        <v/>
      </c>
      <c r="O618" s="1" t="str">
        <f t="shared" si="46"/>
        <v/>
      </c>
    </row>
    <row r="619" spans="1:15" x14ac:dyDescent="0.2">
      <c r="A619" s="26" t="str">
        <f t="shared" si="47"/>
        <v/>
      </c>
      <c r="B619" s="40"/>
      <c r="C619" s="28" t="str">
        <f>IF(B619="","",VLOOKUP(B619,'Priradenie pracov. balíkov'!B:E,3,FALSE))</f>
        <v/>
      </c>
      <c r="D619" s="29" t="str">
        <f>IF(B619="","",CONCATENATE(VLOOKUP(B619,Ciselniky!$A$38:$B$71,2,FALSE),"P",'Osobné výdavky (OV)'!A619))</f>
        <v/>
      </c>
      <c r="E619" s="41"/>
      <c r="F619" s="25" t="str">
        <f t="shared" si="48"/>
        <v/>
      </c>
      <c r="G619" s="99"/>
      <c r="H619" s="97"/>
      <c r="I619" s="25" t="str">
        <f t="shared" si="49"/>
        <v/>
      </c>
      <c r="J619" s="25" t="str">
        <f>IF(B619="","",I619*VLOOKUP(B619,'Priradenie pracov. balíkov'!B:F,5,FALSE))</f>
        <v/>
      </c>
      <c r="K619" s="25" t="str">
        <f>IF(B619="","",I619*VLOOKUP(B619,'Priradenie pracov. balíkov'!B:G,6,FALSE))</f>
        <v/>
      </c>
      <c r="L619" s="25" t="str">
        <f>IF(B619="","",K619*VLOOKUP(B619,'Priradenie pracov. balíkov'!B:F,5,FALSE))</f>
        <v/>
      </c>
      <c r="M619" s="1"/>
      <c r="N619" s="2" t="str">
        <f t="shared" si="45"/>
        <v/>
      </c>
      <c r="O619" s="1" t="str">
        <f t="shared" si="46"/>
        <v/>
      </c>
    </row>
    <row r="620" spans="1:15" x14ac:dyDescent="0.2">
      <c r="A620" s="26" t="str">
        <f t="shared" si="47"/>
        <v/>
      </c>
      <c r="B620" s="40"/>
      <c r="C620" s="28" t="str">
        <f>IF(B620="","",VLOOKUP(B620,'Priradenie pracov. balíkov'!B:E,3,FALSE))</f>
        <v/>
      </c>
      <c r="D620" s="29" t="str">
        <f>IF(B620="","",CONCATENATE(VLOOKUP(B620,Ciselniky!$A$38:$B$71,2,FALSE),"P",'Osobné výdavky (OV)'!A620))</f>
        <v/>
      </c>
      <c r="E620" s="41"/>
      <c r="F620" s="25" t="str">
        <f t="shared" si="48"/>
        <v/>
      </c>
      <c r="G620" s="99"/>
      <c r="H620" s="97"/>
      <c r="I620" s="25" t="str">
        <f t="shared" si="49"/>
        <v/>
      </c>
      <c r="J620" s="25" t="str">
        <f>IF(B620="","",I620*VLOOKUP(B620,'Priradenie pracov. balíkov'!B:F,5,FALSE))</f>
        <v/>
      </c>
      <c r="K620" s="25" t="str">
        <f>IF(B620="","",I620*VLOOKUP(B620,'Priradenie pracov. balíkov'!B:G,6,FALSE))</f>
        <v/>
      </c>
      <c r="L620" s="25" t="str">
        <f>IF(B620="","",K620*VLOOKUP(B620,'Priradenie pracov. balíkov'!B:F,5,FALSE))</f>
        <v/>
      </c>
      <c r="M620" s="1"/>
      <c r="N620" s="2" t="str">
        <f t="shared" si="45"/>
        <v/>
      </c>
      <c r="O620" s="1" t="str">
        <f t="shared" si="46"/>
        <v/>
      </c>
    </row>
    <row r="621" spans="1:15" x14ac:dyDescent="0.2">
      <c r="A621" s="26" t="str">
        <f t="shared" si="47"/>
        <v/>
      </c>
      <c r="B621" s="40"/>
      <c r="C621" s="28" t="str">
        <f>IF(B621="","",VLOOKUP(B621,'Priradenie pracov. balíkov'!B:E,3,FALSE))</f>
        <v/>
      </c>
      <c r="D621" s="29" t="str">
        <f>IF(B621="","",CONCATENATE(VLOOKUP(B621,Ciselniky!$A$38:$B$71,2,FALSE),"P",'Osobné výdavky (OV)'!A621))</f>
        <v/>
      </c>
      <c r="E621" s="41"/>
      <c r="F621" s="25" t="str">
        <f t="shared" si="48"/>
        <v/>
      </c>
      <c r="G621" s="99"/>
      <c r="H621" s="97"/>
      <c r="I621" s="25" t="str">
        <f t="shared" si="49"/>
        <v/>
      </c>
      <c r="J621" s="25" t="str">
        <f>IF(B621="","",I621*VLOOKUP(B621,'Priradenie pracov. balíkov'!B:F,5,FALSE))</f>
        <v/>
      </c>
      <c r="K621" s="25" t="str">
        <f>IF(B621="","",I621*VLOOKUP(B621,'Priradenie pracov. balíkov'!B:G,6,FALSE))</f>
        <v/>
      </c>
      <c r="L621" s="25" t="str">
        <f>IF(B621="","",K621*VLOOKUP(B621,'Priradenie pracov. balíkov'!B:F,5,FALSE))</f>
        <v/>
      </c>
      <c r="M621" s="1"/>
      <c r="N621" s="2" t="str">
        <f t="shared" si="45"/>
        <v/>
      </c>
      <c r="O621" s="1" t="str">
        <f t="shared" si="46"/>
        <v/>
      </c>
    </row>
    <row r="622" spans="1:15" x14ac:dyDescent="0.2">
      <c r="A622" s="26" t="str">
        <f t="shared" si="47"/>
        <v/>
      </c>
      <c r="B622" s="40"/>
      <c r="C622" s="28" t="str">
        <f>IF(B622="","",VLOOKUP(B622,'Priradenie pracov. balíkov'!B:E,3,FALSE))</f>
        <v/>
      </c>
      <c r="D622" s="29" t="str">
        <f>IF(B622="","",CONCATENATE(VLOOKUP(B622,Ciselniky!$A$38:$B$71,2,FALSE),"P",'Osobné výdavky (OV)'!A622))</f>
        <v/>
      </c>
      <c r="E622" s="41"/>
      <c r="F622" s="25" t="str">
        <f t="shared" si="48"/>
        <v/>
      </c>
      <c r="G622" s="99"/>
      <c r="H622" s="97"/>
      <c r="I622" s="25" t="str">
        <f t="shared" si="49"/>
        <v/>
      </c>
      <c r="J622" s="25" t="str">
        <f>IF(B622="","",I622*VLOOKUP(B622,'Priradenie pracov. balíkov'!B:F,5,FALSE))</f>
        <v/>
      </c>
      <c r="K622" s="25" t="str">
        <f>IF(B622="","",I622*VLOOKUP(B622,'Priradenie pracov. balíkov'!B:G,6,FALSE))</f>
        <v/>
      </c>
      <c r="L622" s="25" t="str">
        <f>IF(B622="","",K622*VLOOKUP(B622,'Priradenie pracov. balíkov'!B:F,5,FALSE))</f>
        <v/>
      </c>
      <c r="M622" s="1"/>
      <c r="N622" s="2" t="str">
        <f t="shared" si="45"/>
        <v/>
      </c>
      <c r="O622" s="1" t="str">
        <f t="shared" si="46"/>
        <v/>
      </c>
    </row>
    <row r="623" spans="1:15" x14ac:dyDescent="0.2">
      <c r="A623" s="26" t="str">
        <f t="shared" si="47"/>
        <v/>
      </c>
      <c r="B623" s="40"/>
      <c r="C623" s="28" t="str">
        <f>IF(B623="","",VLOOKUP(B623,'Priradenie pracov. balíkov'!B:E,3,FALSE))</f>
        <v/>
      </c>
      <c r="D623" s="29" t="str">
        <f>IF(B623="","",CONCATENATE(VLOOKUP(B623,Ciselniky!$A$38:$B$71,2,FALSE),"P",'Osobné výdavky (OV)'!A623))</f>
        <v/>
      </c>
      <c r="E623" s="41"/>
      <c r="F623" s="25" t="str">
        <f t="shared" si="48"/>
        <v/>
      </c>
      <c r="G623" s="99"/>
      <c r="H623" s="97"/>
      <c r="I623" s="25" t="str">
        <f t="shared" si="49"/>
        <v/>
      </c>
      <c r="J623" s="25" t="str">
        <f>IF(B623="","",I623*VLOOKUP(B623,'Priradenie pracov. balíkov'!B:F,5,FALSE))</f>
        <v/>
      </c>
      <c r="K623" s="25" t="str">
        <f>IF(B623="","",I623*VLOOKUP(B623,'Priradenie pracov. balíkov'!B:G,6,FALSE))</f>
        <v/>
      </c>
      <c r="L623" s="25" t="str">
        <f>IF(B623="","",K623*VLOOKUP(B623,'Priradenie pracov. balíkov'!B:F,5,FALSE))</f>
        <v/>
      </c>
      <c r="M623" s="1"/>
      <c r="N623" s="2" t="str">
        <f t="shared" si="45"/>
        <v/>
      </c>
      <c r="O623" s="1" t="str">
        <f t="shared" si="46"/>
        <v/>
      </c>
    </row>
    <row r="624" spans="1:15" x14ac:dyDescent="0.2">
      <c r="A624" s="26" t="str">
        <f t="shared" si="47"/>
        <v/>
      </c>
      <c r="B624" s="40"/>
      <c r="C624" s="28" t="str">
        <f>IF(B624="","",VLOOKUP(B624,'Priradenie pracov. balíkov'!B:E,3,FALSE))</f>
        <v/>
      </c>
      <c r="D624" s="29" t="str">
        <f>IF(B624="","",CONCATENATE(VLOOKUP(B624,Ciselniky!$A$38:$B$71,2,FALSE),"P",'Osobné výdavky (OV)'!A624))</f>
        <v/>
      </c>
      <c r="E624" s="41"/>
      <c r="F624" s="25" t="str">
        <f t="shared" si="48"/>
        <v/>
      </c>
      <c r="G624" s="99"/>
      <c r="H624" s="97"/>
      <c r="I624" s="25" t="str">
        <f t="shared" si="49"/>
        <v/>
      </c>
      <c r="J624" s="25" t="str">
        <f>IF(B624="","",I624*VLOOKUP(B624,'Priradenie pracov. balíkov'!B:F,5,FALSE))</f>
        <v/>
      </c>
      <c r="K624" s="25" t="str">
        <f>IF(B624="","",I624*VLOOKUP(B624,'Priradenie pracov. balíkov'!B:G,6,FALSE))</f>
        <v/>
      </c>
      <c r="L624" s="25" t="str">
        <f>IF(B624="","",K624*VLOOKUP(B624,'Priradenie pracov. balíkov'!B:F,5,FALSE))</f>
        <v/>
      </c>
      <c r="M624" s="1"/>
      <c r="N624" s="2" t="str">
        <f t="shared" si="45"/>
        <v/>
      </c>
      <c r="O624" s="1" t="str">
        <f t="shared" si="46"/>
        <v/>
      </c>
    </row>
    <row r="625" spans="1:15" x14ac:dyDescent="0.2">
      <c r="A625" s="26" t="str">
        <f t="shared" si="47"/>
        <v/>
      </c>
      <c r="B625" s="40"/>
      <c r="C625" s="28" t="str">
        <f>IF(B625="","",VLOOKUP(B625,'Priradenie pracov. balíkov'!B:E,3,FALSE))</f>
        <v/>
      </c>
      <c r="D625" s="29" t="str">
        <f>IF(B625="","",CONCATENATE(VLOOKUP(B625,Ciselniky!$A$38:$B$71,2,FALSE),"P",'Osobné výdavky (OV)'!A625))</f>
        <v/>
      </c>
      <c r="E625" s="41"/>
      <c r="F625" s="25" t="str">
        <f t="shared" si="48"/>
        <v/>
      </c>
      <c r="G625" s="99"/>
      <c r="H625" s="97"/>
      <c r="I625" s="25" t="str">
        <f t="shared" si="49"/>
        <v/>
      </c>
      <c r="J625" s="25" t="str">
        <f>IF(B625="","",I625*VLOOKUP(B625,'Priradenie pracov. balíkov'!B:F,5,FALSE))</f>
        <v/>
      </c>
      <c r="K625" s="25" t="str">
        <f>IF(B625="","",I625*VLOOKUP(B625,'Priradenie pracov. balíkov'!B:G,6,FALSE))</f>
        <v/>
      </c>
      <c r="L625" s="25" t="str">
        <f>IF(B625="","",K625*VLOOKUP(B625,'Priradenie pracov. balíkov'!B:F,5,FALSE))</f>
        <v/>
      </c>
      <c r="M625" s="1"/>
      <c r="N625" s="2" t="str">
        <f t="shared" si="45"/>
        <v/>
      </c>
      <c r="O625" s="1" t="str">
        <f t="shared" si="46"/>
        <v/>
      </c>
    </row>
    <row r="626" spans="1:15" x14ac:dyDescent="0.2">
      <c r="A626" s="26" t="str">
        <f t="shared" si="47"/>
        <v/>
      </c>
      <c r="B626" s="40"/>
      <c r="C626" s="28" t="str">
        <f>IF(B626="","",VLOOKUP(B626,'Priradenie pracov. balíkov'!B:E,3,FALSE))</f>
        <v/>
      </c>
      <c r="D626" s="29" t="str">
        <f>IF(B626="","",CONCATENATE(VLOOKUP(B626,Ciselniky!$A$38:$B$71,2,FALSE),"P",'Osobné výdavky (OV)'!A626))</f>
        <v/>
      </c>
      <c r="E626" s="41"/>
      <c r="F626" s="25" t="str">
        <f t="shared" si="48"/>
        <v/>
      </c>
      <c r="G626" s="99"/>
      <c r="H626" s="97"/>
      <c r="I626" s="25" t="str">
        <f t="shared" si="49"/>
        <v/>
      </c>
      <c r="J626" s="25" t="str">
        <f>IF(B626="","",I626*VLOOKUP(B626,'Priradenie pracov. balíkov'!B:F,5,FALSE))</f>
        <v/>
      </c>
      <c r="K626" s="25" t="str">
        <f>IF(B626="","",I626*VLOOKUP(B626,'Priradenie pracov. balíkov'!B:G,6,FALSE))</f>
        <v/>
      </c>
      <c r="L626" s="25" t="str">
        <f>IF(B626="","",K626*VLOOKUP(B626,'Priradenie pracov. balíkov'!B:F,5,FALSE))</f>
        <v/>
      </c>
      <c r="M626" s="1"/>
      <c r="N626" s="2" t="str">
        <f t="shared" si="45"/>
        <v/>
      </c>
      <c r="O626" s="1" t="str">
        <f t="shared" si="46"/>
        <v/>
      </c>
    </row>
    <row r="627" spans="1:15" x14ac:dyDescent="0.2">
      <c r="A627" s="26" t="str">
        <f t="shared" si="47"/>
        <v/>
      </c>
      <c r="B627" s="40"/>
      <c r="C627" s="28" t="str">
        <f>IF(B627="","",VLOOKUP(B627,'Priradenie pracov. balíkov'!B:E,3,FALSE))</f>
        <v/>
      </c>
      <c r="D627" s="29" t="str">
        <f>IF(B627="","",CONCATENATE(VLOOKUP(B627,Ciselniky!$A$38:$B$71,2,FALSE),"P",'Osobné výdavky (OV)'!A627))</f>
        <v/>
      </c>
      <c r="E627" s="41"/>
      <c r="F627" s="25" t="str">
        <f t="shared" si="48"/>
        <v/>
      </c>
      <c r="G627" s="99"/>
      <c r="H627" s="97"/>
      <c r="I627" s="25" t="str">
        <f t="shared" si="49"/>
        <v/>
      </c>
      <c r="J627" s="25" t="str">
        <f>IF(B627="","",I627*VLOOKUP(B627,'Priradenie pracov. balíkov'!B:F,5,FALSE))</f>
        <v/>
      </c>
      <c r="K627" s="25" t="str">
        <f>IF(B627="","",I627*VLOOKUP(B627,'Priradenie pracov. balíkov'!B:G,6,FALSE))</f>
        <v/>
      </c>
      <c r="L627" s="25" t="str">
        <f>IF(B627="","",K627*VLOOKUP(B627,'Priradenie pracov. balíkov'!B:F,5,FALSE))</f>
        <v/>
      </c>
      <c r="M627" s="1"/>
      <c r="N627" s="2" t="str">
        <f t="shared" si="45"/>
        <v/>
      </c>
      <c r="O627" s="1" t="str">
        <f t="shared" si="46"/>
        <v/>
      </c>
    </row>
    <row r="628" spans="1:15" x14ac:dyDescent="0.2">
      <c r="A628" s="26" t="str">
        <f t="shared" si="47"/>
        <v/>
      </c>
      <c r="B628" s="40"/>
      <c r="C628" s="28" t="str">
        <f>IF(B628="","",VLOOKUP(B628,'Priradenie pracov. balíkov'!B:E,3,FALSE))</f>
        <v/>
      </c>
      <c r="D628" s="29" t="str">
        <f>IF(B628="","",CONCATENATE(VLOOKUP(B628,Ciselniky!$A$38:$B$71,2,FALSE),"P",'Osobné výdavky (OV)'!A628))</f>
        <v/>
      </c>
      <c r="E628" s="41"/>
      <c r="F628" s="25" t="str">
        <f t="shared" si="48"/>
        <v/>
      </c>
      <c r="G628" s="99"/>
      <c r="H628" s="97"/>
      <c r="I628" s="25" t="str">
        <f t="shared" si="49"/>
        <v/>
      </c>
      <c r="J628" s="25" t="str">
        <f>IF(B628="","",I628*VLOOKUP(B628,'Priradenie pracov. balíkov'!B:F,5,FALSE))</f>
        <v/>
      </c>
      <c r="K628" s="25" t="str">
        <f>IF(B628="","",I628*VLOOKUP(B628,'Priradenie pracov. balíkov'!B:G,6,FALSE))</f>
        <v/>
      </c>
      <c r="L628" s="25" t="str">
        <f>IF(B628="","",K628*VLOOKUP(B628,'Priradenie pracov. balíkov'!B:F,5,FALSE))</f>
        <v/>
      </c>
      <c r="M628" s="1"/>
      <c r="N628" s="2" t="str">
        <f t="shared" si="45"/>
        <v/>
      </c>
      <c r="O628" s="1" t="str">
        <f t="shared" si="46"/>
        <v/>
      </c>
    </row>
    <row r="629" spans="1:15" x14ac:dyDescent="0.2">
      <c r="A629" s="26" t="str">
        <f t="shared" si="47"/>
        <v/>
      </c>
      <c r="B629" s="40"/>
      <c r="C629" s="28" t="str">
        <f>IF(B629="","",VLOOKUP(B629,'Priradenie pracov. balíkov'!B:E,3,FALSE))</f>
        <v/>
      </c>
      <c r="D629" s="29" t="str">
        <f>IF(B629="","",CONCATENATE(VLOOKUP(B629,Ciselniky!$A$38:$B$71,2,FALSE),"P",'Osobné výdavky (OV)'!A629))</f>
        <v/>
      </c>
      <c r="E629" s="41"/>
      <c r="F629" s="25" t="str">
        <f t="shared" si="48"/>
        <v/>
      </c>
      <c r="G629" s="99"/>
      <c r="H629" s="97"/>
      <c r="I629" s="25" t="str">
        <f t="shared" si="49"/>
        <v/>
      </c>
      <c r="J629" s="25" t="str">
        <f>IF(B629="","",I629*VLOOKUP(B629,'Priradenie pracov. balíkov'!B:F,5,FALSE))</f>
        <v/>
      </c>
      <c r="K629" s="25" t="str">
        <f>IF(B629="","",I629*VLOOKUP(B629,'Priradenie pracov. balíkov'!B:G,6,FALSE))</f>
        <v/>
      </c>
      <c r="L629" s="25" t="str">
        <f>IF(B629="","",K629*VLOOKUP(B629,'Priradenie pracov. balíkov'!B:F,5,FALSE))</f>
        <v/>
      </c>
      <c r="M629" s="1"/>
      <c r="N629" s="2" t="str">
        <f t="shared" si="45"/>
        <v/>
      </c>
      <c r="O629" s="1" t="str">
        <f t="shared" si="46"/>
        <v/>
      </c>
    </row>
    <row r="630" spans="1:15" x14ac:dyDescent="0.2">
      <c r="A630" s="26" t="str">
        <f t="shared" si="47"/>
        <v/>
      </c>
      <c r="B630" s="40"/>
      <c r="C630" s="28" t="str">
        <f>IF(B630="","",VLOOKUP(B630,'Priradenie pracov. balíkov'!B:E,3,FALSE))</f>
        <v/>
      </c>
      <c r="D630" s="29" t="str">
        <f>IF(B630="","",CONCATENATE(VLOOKUP(B630,Ciselniky!$A$38:$B$71,2,FALSE),"P",'Osobné výdavky (OV)'!A630))</f>
        <v/>
      </c>
      <c r="E630" s="41"/>
      <c r="F630" s="25" t="str">
        <f t="shared" si="48"/>
        <v/>
      </c>
      <c r="G630" s="99"/>
      <c r="H630" s="97"/>
      <c r="I630" s="25" t="str">
        <f t="shared" si="49"/>
        <v/>
      </c>
      <c r="J630" s="25" t="str">
        <f>IF(B630="","",I630*VLOOKUP(B630,'Priradenie pracov. balíkov'!B:F,5,FALSE))</f>
        <v/>
      </c>
      <c r="K630" s="25" t="str">
        <f>IF(B630="","",I630*VLOOKUP(B630,'Priradenie pracov. balíkov'!B:G,6,FALSE))</f>
        <v/>
      </c>
      <c r="L630" s="25" t="str">
        <f>IF(B630="","",K630*VLOOKUP(B630,'Priradenie pracov. balíkov'!B:F,5,FALSE))</f>
        <v/>
      </c>
      <c r="M630" s="1"/>
      <c r="N630" s="2" t="str">
        <f t="shared" si="45"/>
        <v/>
      </c>
      <c r="O630" s="1" t="str">
        <f t="shared" si="46"/>
        <v/>
      </c>
    </row>
    <row r="631" spans="1:15" x14ac:dyDescent="0.2">
      <c r="A631" s="26" t="str">
        <f t="shared" si="47"/>
        <v/>
      </c>
      <c r="B631" s="40"/>
      <c r="C631" s="28" t="str">
        <f>IF(B631="","",VLOOKUP(B631,'Priradenie pracov. balíkov'!B:E,3,FALSE))</f>
        <v/>
      </c>
      <c r="D631" s="29" t="str">
        <f>IF(B631="","",CONCATENATE(VLOOKUP(B631,Ciselniky!$A$38:$B$71,2,FALSE),"P",'Osobné výdavky (OV)'!A631))</f>
        <v/>
      </c>
      <c r="E631" s="41"/>
      <c r="F631" s="25" t="str">
        <f t="shared" si="48"/>
        <v/>
      </c>
      <c r="G631" s="99"/>
      <c r="H631" s="97"/>
      <c r="I631" s="25" t="str">
        <f t="shared" si="49"/>
        <v/>
      </c>
      <c r="J631" s="25" t="str">
        <f>IF(B631="","",I631*VLOOKUP(B631,'Priradenie pracov. balíkov'!B:F,5,FALSE))</f>
        <v/>
      </c>
      <c r="K631" s="25" t="str">
        <f>IF(B631="","",I631*VLOOKUP(B631,'Priradenie pracov. balíkov'!B:G,6,FALSE))</f>
        <v/>
      </c>
      <c r="L631" s="25" t="str">
        <f>IF(B631="","",K631*VLOOKUP(B631,'Priradenie pracov. balíkov'!B:F,5,FALSE))</f>
        <v/>
      </c>
      <c r="M631" s="1"/>
      <c r="N631" s="2" t="str">
        <f t="shared" si="45"/>
        <v/>
      </c>
      <c r="O631" s="1" t="str">
        <f t="shared" si="46"/>
        <v/>
      </c>
    </row>
    <row r="632" spans="1:15" x14ac:dyDescent="0.2">
      <c r="A632" s="26" t="str">
        <f t="shared" si="47"/>
        <v/>
      </c>
      <c r="B632" s="40"/>
      <c r="C632" s="28" t="str">
        <f>IF(B632="","",VLOOKUP(B632,'Priradenie pracov. balíkov'!B:E,3,FALSE))</f>
        <v/>
      </c>
      <c r="D632" s="29" t="str">
        <f>IF(B632="","",CONCATENATE(VLOOKUP(B632,Ciselniky!$A$38:$B$71,2,FALSE),"P",'Osobné výdavky (OV)'!A632))</f>
        <v/>
      </c>
      <c r="E632" s="41"/>
      <c r="F632" s="25" t="str">
        <f t="shared" si="48"/>
        <v/>
      </c>
      <c r="G632" s="99"/>
      <c r="H632" s="97"/>
      <c r="I632" s="25" t="str">
        <f t="shared" si="49"/>
        <v/>
      </c>
      <c r="J632" s="25" t="str">
        <f>IF(B632="","",I632*VLOOKUP(B632,'Priradenie pracov. balíkov'!B:F,5,FALSE))</f>
        <v/>
      </c>
      <c r="K632" s="25" t="str">
        <f>IF(B632="","",I632*VLOOKUP(B632,'Priradenie pracov. balíkov'!B:G,6,FALSE))</f>
        <v/>
      </c>
      <c r="L632" s="25" t="str">
        <f>IF(B632="","",K632*VLOOKUP(B632,'Priradenie pracov. balíkov'!B:F,5,FALSE))</f>
        <v/>
      </c>
      <c r="M632" s="1"/>
      <c r="N632" s="2" t="str">
        <f t="shared" si="45"/>
        <v/>
      </c>
      <c r="O632" s="1" t="str">
        <f t="shared" si="46"/>
        <v/>
      </c>
    </row>
    <row r="633" spans="1:15" x14ac:dyDescent="0.2">
      <c r="A633" s="26" t="str">
        <f t="shared" si="47"/>
        <v/>
      </c>
      <c r="B633" s="40"/>
      <c r="C633" s="28" t="str">
        <f>IF(B633="","",VLOOKUP(B633,'Priradenie pracov. balíkov'!B:E,3,FALSE))</f>
        <v/>
      </c>
      <c r="D633" s="29" t="str">
        <f>IF(B633="","",CONCATENATE(VLOOKUP(B633,Ciselniky!$A$38:$B$71,2,FALSE),"P",'Osobné výdavky (OV)'!A633))</f>
        <v/>
      </c>
      <c r="E633" s="41"/>
      <c r="F633" s="25" t="str">
        <f t="shared" si="48"/>
        <v/>
      </c>
      <c r="G633" s="99"/>
      <c r="H633" s="97"/>
      <c r="I633" s="25" t="str">
        <f t="shared" si="49"/>
        <v/>
      </c>
      <c r="J633" s="25" t="str">
        <f>IF(B633="","",I633*VLOOKUP(B633,'Priradenie pracov. balíkov'!B:F,5,FALSE))</f>
        <v/>
      </c>
      <c r="K633" s="25" t="str">
        <f>IF(B633="","",I633*VLOOKUP(B633,'Priradenie pracov. balíkov'!B:G,6,FALSE))</f>
        <v/>
      </c>
      <c r="L633" s="25" t="str">
        <f>IF(B633="","",K633*VLOOKUP(B633,'Priradenie pracov. balíkov'!B:F,5,FALSE))</f>
        <v/>
      </c>
      <c r="M633" s="1"/>
      <c r="N633" s="2" t="str">
        <f t="shared" si="45"/>
        <v/>
      </c>
      <c r="O633" s="1" t="str">
        <f t="shared" si="46"/>
        <v/>
      </c>
    </row>
    <row r="634" spans="1:15" x14ac:dyDescent="0.2">
      <c r="A634" s="26" t="str">
        <f t="shared" si="47"/>
        <v/>
      </c>
      <c r="B634" s="40"/>
      <c r="C634" s="28" t="str">
        <f>IF(B634="","",VLOOKUP(B634,'Priradenie pracov. balíkov'!B:E,3,FALSE))</f>
        <v/>
      </c>
      <c r="D634" s="29" t="str">
        <f>IF(B634="","",CONCATENATE(VLOOKUP(B634,Ciselniky!$A$38:$B$71,2,FALSE),"P",'Osobné výdavky (OV)'!A634))</f>
        <v/>
      </c>
      <c r="E634" s="41"/>
      <c r="F634" s="25" t="str">
        <f t="shared" si="48"/>
        <v/>
      </c>
      <c r="G634" s="99"/>
      <c r="H634" s="97"/>
      <c r="I634" s="25" t="str">
        <f t="shared" si="49"/>
        <v/>
      </c>
      <c r="J634" s="25" t="str">
        <f>IF(B634="","",I634*VLOOKUP(B634,'Priradenie pracov. balíkov'!B:F,5,FALSE))</f>
        <v/>
      </c>
      <c r="K634" s="25" t="str">
        <f>IF(B634="","",I634*VLOOKUP(B634,'Priradenie pracov. balíkov'!B:G,6,FALSE))</f>
        <v/>
      </c>
      <c r="L634" s="25" t="str">
        <f>IF(B634="","",K634*VLOOKUP(B634,'Priradenie pracov. balíkov'!B:F,5,FALSE))</f>
        <v/>
      </c>
      <c r="M634" s="1"/>
      <c r="N634" s="2" t="str">
        <f t="shared" si="45"/>
        <v/>
      </c>
      <c r="O634" s="1" t="str">
        <f t="shared" si="46"/>
        <v/>
      </c>
    </row>
    <row r="635" spans="1:15" x14ac:dyDescent="0.2">
      <c r="A635" s="26" t="str">
        <f t="shared" si="47"/>
        <v/>
      </c>
      <c r="B635" s="40"/>
      <c r="C635" s="28" t="str">
        <f>IF(B635="","",VLOOKUP(B635,'Priradenie pracov. balíkov'!B:E,3,FALSE))</f>
        <v/>
      </c>
      <c r="D635" s="29" t="str">
        <f>IF(B635="","",CONCATENATE(VLOOKUP(B635,Ciselniky!$A$38:$B$71,2,FALSE),"P",'Osobné výdavky (OV)'!A635))</f>
        <v/>
      </c>
      <c r="E635" s="41"/>
      <c r="F635" s="25" t="str">
        <f t="shared" si="48"/>
        <v/>
      </c>
      <c r="G635" s="99"/>
      <c r="H635" s="97"/>
      <c r="I635" s="25" t="str">
        <f t="shared" si="49"/>
        <v/>
      </c>
      <c r="J635" s="25" t="str">
        <f>IF(B635="","",I635*VLOOKUP(B635,'Priradenie pracov. balíkov'!B:F,5,FALSE))</f>
        <v/>
      </c>
      <c r="K635" s="25" t="str">
        <f>IF(B635="","",I635*VLOOKUP(B635,'Priradenie pracov. balíkov'!B:G,6,FALSE))</f>
        <v/>
      </c>
      <c r="L635" s="25" t="str">
        <f>IF(B635="","",K635*VLOOKUP(B635,'Priradenie pracov. balíkov'!B:F,5,FALSE))</f>
        <v/>
      </c>
      <c r="M635" s="1"/>
      <c r="N635" s="2" t="str">
        <f t="shared" si="45"/>
        <v/>
      </c>
      <c r="O635" s="1" t="str">
        <f t="shared" si="46"/>
        <v/>
      </c>
    </row>
    <row r="636" spans="1:15" x14ac:dyDescent="0.2">
      <c r="A636" s="26" t="str">
        <f t="shared" si="47"/>
        <v/>
      </c>
      <c r="B636" s="40"/>
      <c r="C636" s="28" t="str">
        <f>IF(B636="","",VLOOKUP(B636,'Priradenie pracov. balíkov'!B:E,3,FALSE))</f>
        <v/>
      </c>
      <c r="D636" s="29" t="str">
        <f>IF(B636="","",CONCATENATE(VLOOKUP(B636,Ciselniky!$A$38:$B$71,2,FALSE),"P",'Osobné výdavky (OV)'!A636))</f>
        <v/>
      </c>
      <c r="E636" s="41"/>
      <c r="F636" s="25" t="str">
        <f t="shared" si="48"/>
        <v/>
      </c>
      <c r="G636" s="99"/>
      <c r="H636" s="97"/>
      <c r="I636" s="25" t="str">
        <f t="shared" si="49"/>
        <v/>
      </c>
      <c r="J636" s="25" t="str">
        <f>IF(B636="","",I636*VLOOKUP(B636,'Priradenie pracov. balíkov'!B:F,5,FALSE))</f>
        <v/>
      </c>
      <c r="K636" s="25" t="str">
        <f>IF(B636="","",I636*VLOOKUP(B636,'Priradenie pracov. balíkov'!B:G,6,FALSE))</f>
        <v/>
      </c>
      <c r="L636" s="25" t="str">
        <f>IF(B636="","",K636*VLOOKUP(B636,'Priradenie pracov. balíkov'!B:F,5,FALSE))</f>
        <v/>
      </c>
      <c r="M636" s="1"/>
      <c r="N636" s="2" t="str">
        <f t="shared" si="45"/>
        <v/>
      </c>
      <c r="O636" s="1" t="str">
        <f t="shared" si="46"/>
        <v/>
      </c>
    </row>
    <row r="637" spans="1:15" x14ac:dyDescent="0.2">
      <c r="A637" s="26" t="str">
        <f t="shared" si="47"/>
        <v/>
      </c>
      <c r="B637" s="40"/>
      <c r="C637" s="28" t="str">
        <f>IF(B637="","",VLOOKUP(B637,'Priradenie pracov. balíkov'!B:E,3,FALSE))</f>
        <v/>
      </c>
      <c r="D637" s="29" t="str">
        <f>IF(B637="","",CONCATENATE(VLOOKUP(B637,Ciselniky!$A$38:$B$71,2,FALSE),"P",'Osobné výdavky (OV)'!A637))</f>
        <v/>
      </c>
      <c r="E637" s="41"/>
      <c r="F637" s="25" t="str">
        <f t="shared" si="48"/>
        <v/>
      </c>
      <c r="G637" s="99"/>
      <c r="H637" s="97"/>
      <c r="I637" s="25" t="str">
        <f t="shared" si="49"/>
        <v/>
      </c>
      <c r="J637" s="25" t="str">
        <f>IF(B637="","",I637*VLOOKUP(B637,'Priradenie pracov. balíkov'!B:F,5,FALSE))</f>
        <v/>
      </c>
      <c r="K637" s="25" t="str">
        <f>IF(B637="","",I637*VLOOKUP(B637,'Priradenie pracov. balíkov'!B:G,6,FALSE))</f>
        <v/>
      </c>
      <c r="L637" s="25" t="str">
        <f>IF(B637="","",K637*VLOOKUP(B637,'Priradenie pracov. balíkov'!B:F,5,FALSE))</f>
        <v/>
      </c>
      <c r="M637" s="1"/>
      <c r="N637" s="2" t="str">
        <f t="shared" si="45"/>
        <v/>
      </c>
      <c r="O637" s="1" t="str">
        <f t="shared" si="46"/>
        <v/>
      </c>
    </row>
    <row r="638" spans="1:15" x14ac:dyDescent="0.2">
      <c r="A638" s="26" t="str">
        <f t="shared" si="47"/>
        <v/>
      </c>
      <c r="B638" s="40"/>
      <c r="C638" s="28" t="str">
        <f>IF(B638="","",VLOOKUP(B638,'Priradenie pracov. balíkov'!B:E,3,FALSE))</f>
        <v/>
      </c>
      <c r="D638" s="29" t="str">
        <f>IF(B638="","",CONCATENATE(VLOOKUP(B638,Ciselniky!$A$38:$B$71,2,FALSE),"P",'Osobné výdavky (OV)'!A638))</f>
        <v/>
      </c>
      <c r="E638" s="41"/>
      <c r="F638" s="25" t="str">
        <f t="shared" si="48"/>
        <v/>
      </c>
      <c r="G638" s="99"/>
      <c r="H638" s="97"/>
      <c r="I638" s="25" t="str">
        <f t="shared" si="49"/>
        <v/>
      </c>
      <c r="J638" s="25" t="str">
        <f>IF(B638="","",I638*VLOOKUP(B638,'Priradenie pracov. balíkov'!B:F,5,FALSE))</f>
        <v/>
      </c>
      <c r="K638" s="25" t="str">
        <f>IF(B638="","",I638*VLOOKUP(B638,'Priradenie pracov. balíkov'!B:G,6,FALSE))</f>
        <v/>
      </c>
      <c r="L638" s="25" t="str">
        <f>IF(B638="","",K638*VLOOKUP(B638,'Priradenie pracov. balíkov'!B:F,5,FALSE))</f>
        <v/>
      </c>
      <c r="M638" s="1"/>
      <c r="N638" s="2" t="str">
        <f t="shared" si="45"/>
        <v/>
      </c>
      <c r="O638" s="1" t="str">
        <f t="shared" si="46"/>
        <v/>
      </c>
    </row>
    <row r="639" spans="1:15" x14ac:dyDescent="0.2">
      <c r="A639" s="26" t="str">
        <f t="shared" si="47"/>
        <v/>
      </c>
      <c r="B639" s="40"/>
      <c r="C639" s="28" t="str">
        <f>IF(B639="","",VLOOKUP(B639,'Priradenie pracov. balíkov'!B:E,3,FALSE))</f>
        <v/>
      </c>
      <c r="D639" s="29" t="str">
        <f>IF(B639="","",CONCATENATE(VLOOKUP(B639,Ciselniky!$A$38:$B$71,2,FALSE),"P",'Osobné výdavky (OV)'!A639))</f>
        <v/>
      </c>
      <c r="E639" s="41"/>
      <c r="F639" s="25" t="str">
        <f t="shared" si="48"/>
        <v/>
      </c>
      <c r="G639" s="99"/>
      <c r="H639" s="97"/>
      <c r="I639" s="25" t="str">
        <f t="shared" si="49"/>
        <v/>
      </c>
      <c r="J639" s="25" t="str">
        <f>IF(B639="","",I639*VLOOKUP(B639,'Priradenie pracov. balíkov'!B:F,5,FALSE))</f>
        <v/>
      </c>
      <c r="K639" s="25" t="str">
        <f>IF(B639="","",I639*VLOOKUP(B639,'Priradenie pracov. balíkov'!B:G,6,FALSE))</f>
        <v/>
      </c>
      <c r="L639" s="25" t="str">
        <f>IF(B639="","",K639*VLOOKUP(B639,'Priradenie pracov. balíkov'!B:F,5,FALSE))</f>
        <v/>
      </c>
      <c r="M639" s="1"/>
      <c r="N639" s="2" t="str">
        <f t="shared" si="45"/>
        <v/>
      </c>
      <c r="O639" s="1" t="str">
        <f t="shared" si="46"/>
        <v/>
      </c>
    </row>
    <row r="640" spans="1:15" x14ac:dyDescent="0.2">
      <c r="A640" s="26" t="str">
        <f t="shared" si="47"/>
        <v/>
      </c>
      <c r="B640" s="40"/>
      <c r="C640" s="28" t="str">
        <f>IF(B640="","",VLOOKUP(B640,'Priradenie pracov. balíkov'!B:E,3,FALSE))</f>
        <v/>
      </c>
      <c r="D640" s="29" t="str">
        <f>IF(B640="","",CONCATENATE(VLOOKUP(B640,Ciselniky!$A$38:$B$71,2,FALSE),"P",'Osobné výdavky (OV)'!A640))</f>
        <v/>
      </c>
      <c r="E640" s="41"/>
      <c r="F640" s="25" t="str">
        <f t="shared" si="48"/>
        <v/>
      </c>
      <c r="G640" s="99"/>
      <c r="H640" s="97"/>
      <c r="I640" s="25" t="str">
        <f t="shared" si="49"/>
        <v/>
      </c>
      <c r="J640" s="25" t="str">
        <f>IF(B640="","",I640*VLOOKUP(B640,'Priradenie pracov. balíkov'!B:F,5,FALSE))</f>
        <v/>
      </c>
      <c r="K640" s="25" t="str">
        <f>IF(B640="","",I640*VLOOKUP(B640,'Priradenie pracov. balíkov'!B:G,6,FALSE))</f>
        <v/>
      </c>
      <c r="L640" s="25" t="str">
        <f>IF(B640="","",K640*VLOOKUP(B640,'Priradenie pracov. balíkov'!B:F,5,FALSE))</f>
        <v/>
      </c>
      <c r="M640" s="1"/>
      <c r="N640" s="2" t="str">
        <f t="shared" si="45"/>
        <v/>
      </c>
      <c r="O640" s="1" t="str">
        <f t="shared" si="46"/>
        <v/>
      </c>
    </row>
    <row r="641" spans="1:15" x14ac:dyDescent="0.2">
      <c r="A641" s="26" t="str">
        <f t="shared" si="47"/>
        <v/>
      </c>
      <c r="B641" s="40"/>
      <c r="C641" s="28" t="str">
        <f>IF(B641="","",VLOOKUP(B641,'Priradenie pracov. balíkov'!B:E,3,FALSE))</f>
        <v/>
      </c>
      <c r="D641" s="29" t="str">
        <f>IF(B641="","",CONCATENATE(VLOOKUP(B641,Ciselniky!$A$38:$B$71,2,FALSE),"P",'Osobné výdavky (OV)'!A641))</f>
        <v/>
      </c>
      <c r="E641" s="41"/>
      <c r="F641" s="25" t="str">
        <f t="shared" si="48"/>
        <v/>
      </c>
      <c r="G641" s="99"/>
      <c r="H641" s="97"/>
      <c r="I641" s="25" t="str">
        <f t="shared" si="49"/>
        <v/>
      </c>
      <c r="J641" s="25" t="str">
        <f>IF(B641="","",I641*VLOOKUP(B641,'Priradenie pracov. balíkov'!B:F,5,FALSE))</f>
        <v/>
      </c>
      <c r="K641" s="25" t="str">
        <f>IF(B641="","",I641*VLOOKUP(B641,'Priradenie pracov. balíkov'!B:G,6,FALSE))</f>
        <v/>
      </c>
      <c r="L641" s="25" t="str">
        <f>IF(B641="","",K641*VLOOKUP(B641,'Priradenie pracov. balíkov'!B:F,5,FALSE))</f>
        <v/>
      </c>
      <c r="M641" s="1"/>
      <c r="N641" s="2" t="str">
        <f t="shared" si="45"/>
        <v/>
      </c>
      <c r="O641" s="1" t="str">
        <f t="shared" si="46"/>
        <v/>
      </c>
    </row>
    <row r="642" spans="1:15" x14ac:dyDescent="0.2">
      <c r="A642" s="26" t="str">
        <f t="shared" si="47"/>
        <v/>
      </c>
      <c r="B642" s="40"/>
      <c r="C642" s="28" t="str">
        <f>IF(B642="","",VLOOKUP(B642,'Priradenie pracov. balíkov'!B:E,3,FALSE))</f>
        <v/>
      </c>
      <c r="D642" s="29" t="str">
        <f>IF(B642="","",CONCATENATE(VLOOKUP(B642,Ciselniky!$A$38:$B$71,2,FALSE),"P",'Osobné výdavky (OV)'!A642))</f>
        <v/>
      </c>
      <c r="E642" s="41"/>
      <c r="F642" s="25" t="str">
        <f t="shared" si="48"/>
        <v/>
      </c>
      <c r="G642" s="99"/>
      <c r="H642" s="97"/>
      <c r="I642" s="25" t="str">
        <f t="shared" si="49"/>
        <v/>
      </c>
      <c r="J642" s="25" t="str">
        <f>IF(B642="","",I642*VLOOKUP(B642,'Priradenie pracov. balíkov'!B:F,5,FALSE))</f>
        <v/>
      </c>
      <c r="K642" s="25" t="str">
        <f>IF(B642="","",I642*VLOOKUP(B642,'Priradenie pracov. balíkov'!B:G,6,FALSE))</f>
        <v/>
      </c>
      <c r="L642" s="25" t="str">
        <f>IF(B642="","",K642*VLOOKUP(B642,'Priradenie pracov. balíkov'!B:F,5,FALSE))</f>
        <v/>
      </c>
      <c r="M642" s="1"/>
      <c r="N642" s="2" t="str">
        <f t="shared" si="45"/>
        <v/>
      </c>
      <c r="O642" s="1" t="str">
        <f t="shared" si="46"/>
        <v/>
      </c>
    </row>
    <row r="643" spans="1:15" x14ac:dyDescent="0.2">
      <c r="A643" s="26" t="str">
        <f t="shared" si="47"/>
        <v/>
      </c>
      <c r="B643" s="40"/>
      <c r="C643" s="28" t="str">
        <f>IF(B643="","",VLOOKUP(B643,'Priradenie pracov. balíkov'!B:E,3,FALSE))</f>
        <v/>
      </c>
      <c r="D643" s="29" t="str">
        <f>IF(B643="","",CONCATENATE(VLOOKUP(B643,Ciselniky!$A$38:$B$71,2,FALSE),"P",'Osobné výdavky (OV)'!A643))</f>
        <v/>
      </c>
      <c r="E643" s="41"/>
      <c r="F643" s="25" t="str">
        <f t="shared" si="48"/>
        <v/>
      </c>
      <c r="G643" s="99"/>
      <c r="H643" s="97"/>
      <c r="I643" s="25" t="str">
        <f t="shared" si="49"/>
        <v/>
      </c>
      <c r="J643" s="25" t="str">
        <f>IF(B643="","",I643*VLOOKUP(B643,'Priradenie pracov. balíkov'!B:F,5,FALSE))</f>
        <v/>
      </c>
      <c r="K643" s="25" t="str">
        <f>IF(B643="","",I643*VLOOKUP(B643,'Priradenie pracov. balíkov'!B:G,6,FALSE))</f>
        <v/>
      </c>
      <c r="L643" s="25" t="str">
        <f>IF(B643="","",K643*VLOOKUP(B643,'Priradenie pracov. balíkov'!B:F,5,FALSE))</f>
        <v/>
      </c>
      <c r="M643" s="1"/>
      <c r="N643" s="2" t="str">
        <f t="shared" si="45"/>
        <v/>
      </c>
      <c r="O643" s="1" t="str">
        <f t="shared" si="46"/>
        <v/>
      </c>
    </row>
    <row r="644" spans="1:15" x14ac:dyDescent="0.2">
      <c r="A644" s="26" t="str">
        <f t="shared" si="47"/>
        <v/>
      </c>
      <c r="B644" s="40"/>
      <c r="C644" s="28" t="str">
        <f>IF(B644="","",VLOOKUP(B644,'Priradenie pracov. balíkov'!B:E,3,FALSE))</f>
        <v/>
      </c>
      <c r="D644" s="29" t="str">
        <f>IF(B644="","",CONCATENATE(VLOOKUP(B644,Ciselniky!$A$38:$B$71,2,FALSE),"P",'Osobné výdavky (OV)'!A644))</f>
        <v/>
      </c>
      <c r="E644" s="41"/>
      <c r="F644" s="25" t="str">
        <f t="shared" si="48"/>
        <v/>
      </c>
      <c r="G644" s="99"/>
      <c r="H644" s="97"/>
      <c r="I644" s="25" t="str">
        <f t="shared" si="49"/>
        <v/>
      </c>
      <c r="J644" s="25" t="str">
        <f>IF(B644="","",I644*VLOOKUP(B644,'Priradenie pracov. balíkov'!B:F,5,FALSE))</f>
        <v/>
      </c>
      <c r="K644" s="25" t="str">
        <f>IF(B644="","",I644*VLOOKUP(B644,'Priradenie pracov. balíkov'!B:G,6,FALSE))</f>
        <v/>
      </c>
      <c r="L644" s="25" t="str">
        <f>IF(B644="","",K644*VLOOKUP(B644,'Priradenie pracov. balíkov'!B:F,5,FALSE))</f>
        <v/>
      </c>
      <c r="M644" s="1"/>
      <c r="N644" s="2" t="str">
        <f t="shared" ref="N644:N707" si="50">TRIM(LEFT(B644,4))</f>
        <v/>
      </c>
      <c r="O644" s="1" t="str">
        <f t="shared" ref="O644:O707" si="51">C644</f>
        <v/>
      </c>
    </row>
    <row r="645" spans="1:15" x14ac:dyDescent="0.2">
      <c r="A645" s="26" t="str">
        <f t="shared" ref="A645:A708" si="52">IF(B644&lt;&gt;"",ROW()-2,"")</f>
        <v/>
      </c>
      <c r="B645" s="40"/>
      <c r="C645" s="28" t="str">
        <f>IF(B645="","",VLOOKUP(B645,'Priradenie pracov. balíkov'!B:E,3,FALSE))</f>
        <v/>
      </c>
      <c r="D645" s="29" t="str">
        <f>IF(B645="","",CONCATENATE(VLOOKUP(B645,Ciselniky!$A$38:$B$71,2,FALSE),"P",'Osobné výdavky (OV)'!A645))</f>
        <v/>
      </c>
      <c r="E645" s="41"/>
      <c r="F645" s="25" t="str">
        <f t="shared" ref="F645:F708" si="53">IF(B645="","",3684)</f>
        <v/>
      </c>
      <c r="G645" s="99"/>
      <c r="H645" s="97"/>
      <c r="I645" s="25" t="str">
        <f t="shared" ref="I645:I708" si="54">IF(B645="","",F645*(G645*H645))</f>
        <v/>
      </c>
      <c r="J645" s="25" t="str">
        <f>IF(B645="","",I645*VLOOKUP(B645,'Priradenie pracov. balíkov'!B:F,5,FALSE))</f>
        <v/>
      </c>
      <c r="K645" s="25" t="str">
        <f>IF(B645="","",I645*VLOOKUP(B645,'Priradenie pracov. balíkov'!B:G,6,FALSE))</f>
        <v/>
      </c>
      <c r="L645" s="25" t="str">
        <f>IF(B645="","",K645*VLOOKUP(B645,'Priradenie pracov. balíkov'!B:F,5,FALSE))</f>
        <v/>
      </c>
      <c r="M645" s="1"/>
      <c r="N645" s="2" t="str">
        <f t="shared" si="50"/>
        <v/>
      </c>
      <c r="O645" s="1" t="str">
        <f t="shared" si="51"/>
        <v/>
      </c>
    </row>
    <row r="646" spans="1:15" x14ac:dyDescent="0.2">
      <c r="A646" s="26" t="str">
        <f t="shared" si="52"/>
        <v/>
      </c>
      <c r="B646" s="40"/>
      <c r="C646" s="28" t="str">
        <f>IF(B646="","",VLOOKUP(B646,'Priradenie pracov. balíkov'!B:E,3,FALSE))</f>
        <v/>
      </c>
      <c r="D646" s="29" t="str">
        <f>IF(B646="","",CONCATENATE(VLOOKUP(B646,Ciselniky!$A$38:$B$71,2,FALSE),"P",'Osobné výdavky (OV)'!A646))</f>
        <v/>
      </c>
      <c r="E646" s="41"/>
      <c r="F646" s="25" t="str">
        <f t="shared" si="53"/>
        <v/>
      </c>
      <c r="G646" s="99"/>
      <c r="H646" s="97"/>
      <c r="I646" s="25" t="str">
        <f t="shared" si="54"/>
        <v/>
      </c>
      <c r="J646" s="25" t="str">
        <f>IF(B646="","",I646*VLOOKUP(B646,'Priradenie pracov. balíkov'!B:F,5,FALSE))</f>
        <v/>
      </c>
      <c r="K646" s="25" t="str">
        <f>IF(B646="","",I646*VLOOKUP(B646,'Priradenie pracov. balíkov'!B:G,6,FALSE))</f>
        <v/>
      </c>
      <c r="L646" s="25" t="str">
        <f>IF(B646="","",K646*VLOOKUP(B646,'Priradenie pracov. balíkov'!B:F,5,FALSE))</f>
        <v/>
      </c>
      <c r="M646" s="1"/>
      <c r="N646" s="2" t="str">
        <f t="shared" si="50"/>
        <v/>
      </c>
      <c r="O646" s="1" t="str">
        <f t="shared" si="51"/>
        <v/>
      </c>
    </row>
    <row r="647" spans="1:15" x14ac:dyDescent="0.2">
      <c r="A647" s="26" t="str">
        <f t="shared" si="52"/>
        <v/>
      </c>
      <c r="B647" s="40"/>
      <c r="C647" s="28" t="str">
        <f>IF(B647="","",VLOOKUP(B647,'Priradenie pracov. balíkov'!B:E,3,FALSE))</f>
        <v/>
      </c>
      <c r="D647" s="29" t="str">
        <f>IF(B647="","",CONCATENATE(VLOOKUP(B647,Ciselniky!$A$38:$B$71,2,FALSE),"P",'Osobné výdavky (OV)'!A647))</f>
        <v/>
      </c>
      <c r="E647" s="41"/>
      <c r="F647" s="25" t="str">
        <f t="shared" si="53"/>
        <v/>
      </c>
      <c r="G647" s="99"/>
      <c r="H647" s="97"/>
      <c r="I647" s="25" t="str">
        <f t="shared" si="54"/>
        <v/>
      </c>
      <c r="J647" s="25" t="str">
        <f>IF(B647="","",I647*VLOOKUP(B647,'Priradenie pracov. balíkov'!B:F,5,FALSE))</f>
        <v/>
      </c>
      <c r="K647" s="25" t="str">
        <f>IF(B647="","",I647*VLOOKUP(B647,'Priradenie pracov. balíkov'!B:G,6,FALSE))</f>
        <v/>
      </c>
      <c r="L647" s="25" t="str">
        <f>IF(B647="","",K647*VLOOKUP(B647,'Priradenie pracov. balíkov'!B:F,5,FALSE))</f>
        <v/>
      </c>
      <c r="M647" s="1"/>
      <c r="N647" s="2" t="str">
        <f t="shared" si="50"/>
        <v/>
      </c>
      <c r="O647" s="1" t="str">
        <f t="shared" si="51"/>
        <v/>
      </c>
    </row>
    <row r="648" spans="1:15" x14ac:dyDescent="0.2">
      <c r="A648" s="26" t="str">
        <f t="shared" si="52"/>
        <v/>
      </c>
      <c r="B648" s="40"/>
      <c r="C648" s="28" t="str">
        <f>IF(B648="","",VLOOKUP(B648,'Priradenie pracov. balíkov'!B:E,3,FALSE))</f>
        <v/>
      </c>
      <c r="D648" s="29" t="str">
        <f>IF(B648="","",CONCATENATE(VLOOKUP(B648,Ciselniky!$A$38:$B$71,2,FALSE),"P",'Osobné výdavky (OV)'!A648))</f>
        <v/>
      </c>
      <c r="E648" s="41"/>
      <c r="F648" s="25" t="str">
        <f t="shared" si="53"/>
        <v/>
      </c>
      <c r="G648" s="99"/>
      <c r="H648" s="97"/>
      <c r="I648" s="25" t="str">
        <f t="shared" si="54"/>
        <v/>
      </c>
      <c r="J648" s="25" t="str">
        <f>IF(B648="","",I648*VLOOKUP(B648,'Priradenie pracov. balíkov'!B:F,5,FALSE))</f>
        <v/>
      </c>
      <c r="K648" s="25" t="str">
        <f>IF(B648="","",I648*VLOOKUP(B648,'Priradenie pracov. balíkov'!B:G,6,FALSE))</f>
        <v/>
      </c>
      <c r="L648" s="25" t="str">
        <f>IF(B648="","",K648*VLOOKUP(B648,'Priradenie pracov. balíkov'!B:F,5,FALSE))</f>
        <v/>
      </c>
      <c r="M648" s="1"/>
      <c r="N648" s="2" t="str">
        <f t="shared" si="50"/>
        <v/>
      </c>
      <c r="O648" s="1" t="str">
        <f t="shared" si="51"/>
        <v/>
      </c>
    </row>
    <row r="649" spans="1:15" x14ac:dyDescent="0.2">
      <c r="A649" s="26" t="str">
        <f t="shared" si="52"/>
        <v/>
      </c>
      <c r="B649" s="40"/>
      <c r="C649" s="28" t="str">
        <f>IF(B649="","",VLOOKUP(B649,'Priradenie pracov. balíkov'!B:E,3,FALSE))</f>
        <v/>
      </c>
      <c r="D649" s="29" t="str">
        <f>IF(B649="","",CONCATENATE(VLOOKUP(B649,Ciselniky!$A$38:$B$71,2,FALSE),"P",'Osobné výdavky (OV)'!A649))</f>
        <v/>
      </c>
      <c r="E649" s="41"/>
      <c r="F649" s="25" t="str">
        <f t="shared" si="53"/>
        <v/>
      </c>
      <c r="G649" s="99"/>
      <c r="H649" s="97"/>
      <c r="I649" s="25" t="str">
        <f t="shared" si="54"/>
        <v/>
      </c>
      <c r="J649" s="25" t="str">
        <f>IF(B649="","",I649*VLOOKUP(B649,'Priradenie pracov. balíkov'!B:F,5,FALSE))</f>
        <v/>
      </c>
      <c r="K649" s="25" t="str">
        <f>IF(B649="","",I649*VLOOKUP(B649,'Priradenie pracov. balíkov'!B:G,6,FALSE))</f>
        <v/>
      </c>
      <c r="L649" s="25" t="str">
        <f>IF(B649="","",K649*VLOOKUP(B649,'Priradenie pracov. balíkov'!B:F,5,FALSE))</f>
        <v/>
      </c>
      <c r="M649" s="1"/>
      <c r="N649" s="2" t="str">
        <f t="shared" si="50"/>
        <v/>
      </c>
      <c r="O649" s="1" t="str">
        <f t="shared" si="51"/>
        <v/>
      </c>
    </row>
    <row r="650" spans="1:15" x14ac:dyDescent="0.2">
      <c r="A650" s="26" t="str">
        <f t="shared" si="52"/>
        <v/>
      </c>
      <c r="B650" s="40"/>
      <c r="C650" s="28" t="str">
        <f>IF(B650="","",VLOOKUP(B650,'Priradenie pracov. balíkov'!B:E,3,FALSE))</f>
        <v/>
      </c>
      <c r="D650" s="29" t="str">
        <f>IF(B650="","",CONCATENATE(VLOOKUP(B650,Ciselniky!$A$38:$B$71,2,FALSE),"P",'Osobné výdavky (OV)'!A650))</f>
        <v/>
      </c>
      <c r="E650" s="41"/>
      <c r="F650" s="25" t="str">
        <f t="shared" si="53"/>
        <v/>
      </c>
      <c r="G650" s="99"/>
      <c r="H650" s="97"/>
      <c r="I650" s="25" t="str">
        <f t="shared" si="54"/>
        <v/>
      </c>
      <c r="J650" s="25" t="str">
        <f>IF(B650="","",I650*VLOOKUP(B650,'Priradenie pracov. balíkov'!B:F,5,FALSE))</f>
        <v/>
      </c>
      <c r="K650" s="25" t="str">
        <f>IF(B650="","",I650*VLOOKUP(B650,'Priradenie pracov. balíkov'!B:G,6,FALSE))</f>
        <v/>
      </c>
      <c r="L650" s="25" t="str">
        <f>IF(B650="","",K650*VLOOKUP(B650,'Priradenie pracov. balíkov'!B:F,5,FALSE))</f>
        <v/>
      </c>
      <c r="M650" s="1"/>
      <c r="N650" s="2" t="str">
        <f t="shared" si="50"/>
        <v/>
      </c>
      <c r="O650" s="1" t="str">
        <f t="shared" si="51"/>
        <v/>
      </c>
    </row>
    <row r="651" spans="1:15" x14ac:dyDescent="0.2">
      <c r="A651" s="26" t="str">
        <f t="shared" si="52"/>
        <v/>
      </c>
      <c r="B651" s="40"/>
      <c r="C651" s="28" t="str">
        <f>IF(B651="","",VLOOKUP(B651,'Priradenie pracov. balíkov'!B:E,3,FALSE))</f>
        <v/>
      </c>
      <c r="D651" s="29" t="str">
        <f>IF(B651="","",CONCATENATE(VLOOKUP(B651,Ciselniky!$A$38:$B$71,2,FALSE),"P",'Osobné výdavky (OV)'!A651))</f>
        <v/>
      </c>
      <c r="E651" s="41"/>
      <c r="F651" s="25" t="str">
        <f t="shared" si="53"/>
        <v/>
      </c>
      <c r="G651" s="99"/>
      <c r="H651" s="97"/>
      <c r="I651" s="25" t="str">
        <f t="shared" si="54"/>
        <v/>
      </c>
      <c r="J651" s="25" t="str">
        <f>IF(B651="","",I651*VLOOKUP(B651,'Priradenie pracov. balíkov'!B:F,5,FALSE))</f>
        <v/>
      </c>
      <c r="K651" s="25" t="str">
        <f>IF(B651="","",I651*VLOOKUP(B651,'Priradenie pracov. balíkov'!B:G,6,FALSE))</f>
        <v/>
      </c>
      <c r="L651" s="25" t="str">
        <f>IF(B651="","",K651*VLOOKUP(B651,'Priradenie pracov. balíkov'!B:F,5,FALSE))</f>
        <v/>
      </c>
      <c r="M651" s="1"/>
      <c r="N651" s="2" t="str">
        <f t="shared" si="50"/>
        <v/>
      </c>
      <c r="O651" s="1" t="str">
        <f t="shared" si="51"/>
        <v/>
      </c>
    </row>
    <row r="652" spans="1:15" x14ac:dyDescent="0.2">
      <c r="A652" s="26" t="str">
        <f t="shared" si="52"/>
        <v/>
      </c>
      <c r="B652" s="40"/>
      <c r="C652" s="28" t="str">
        <f>IF(B652="","",VLOOKUP(B652,'Priradenie pracov. balíkov'!B:E,3,FALSE))</f>
        <v/>
      </c>
      <c r="D652" s="29" t="str">
        <f>IF(B652="","",CONCATENATE(VLOOKUP(B652,Ciselniky!$A$38:$B$71,2,FALSE),"P",'Osobné výdavky (OV)'!A652))</f>
        <v/>
      </c>
      <c r="E652" s="41"/>
      <c r="F652" s="25" t="str">
        <f t="shared" si="53"/>
        <v/>
      </c>
      <c r="G652" s="99"/>
      <c r="H652" s="97"/>
      <c r="I652" s="25" t="str">
        <f t="shared" si="54"/>
        <v/>
      </c>
      <c r="J652" s="25" t="str">
        <f>IF(B652="","",I652*VLOOKUP(B652,'Priradenie pracov. balíkov'!B:F,5,FALSE))</f>
        <v/>
      </c>
      <c r="K652" s="25" t="str">
        <f>IF(B652="","",I652*VLOOKUP(B652,'Priradenie pracov. balíkov'!B:G,6,FALSE))</f>
        <v/>
      </c>
      <c r="L652" s="25" t="str">
        <f>IF(B652="","",K652*VLOOKUP(B652,'Priradenie pracov. balíkov'!B:F,5,FALSE))</f>
        <v/>
      </c>
      <c r="M652" s="1"/>
      <c r="N652" s="2" t="str">
        <f t="shared" si="50"/>
        <v/>
      </c>
      <c r="O652" s="1" t="str">
        <f t="shared" si="51"/>
        <v/>
      </c>
    </row>
    <row r="653" spans="1:15" x14ac:dyDescent="0.2">
      <c r="A653" s="26" t="str">
        <f t="shared" si="52"/>
        <v/>
      </c>
      <c r="B653" s="40"/>
      <c r="C653" s="28" t="str">
        <f>IF(B653="","",VLOOKUP(B653,'Priradenie pracov. balíkov'!B:E,3,FALSE))</f>
        <v/>
      </c>
      <c r="D653" s="29" t="str">
        <f>IF(B653="","",CONCATENATE(VLOOKUP(B653,Ciselniky!$A$38:$B$71,2,FALSE),"P",'Osobné výdavky (OV)'!A653))</f>
        <v/>
      </c>
      <c r="E653" s="41"/>
      <c r="F653" s="25" t="str">
        <f t="shared" si="53"/>
        <v/>
      </c>
      <c r="G653" s="99"/>
      <c r="H653" s="97"/>
      <c r="I653" s="25" t="str">
        <f t="shared" si="54"/>
        <v/>
      </c>
      <c r="J653" s="25" t="str">
        <f>IF(B653="","",I653*VLOOKUP(B653,'Priradenie pracov. balíkov'!B:F,5,FALSE))</f>
        <v/>
      </c>
      <c r="K653" s="25" t="str">
        <f>IF(B653="","",I653*VLOOKUP(B653,'Priradenie pracov. balíkov'!B:G,6,FALSE))</f>
        <v/>
      </c>
      <c r="L653" s="25" t="str">
        <f>IF(B653="","",K653*VLOOKUP(B653,'Priradenie pracov. balíkov'!B:F,5,FALSE))</f>
        <v/>
      </c>
      <c r="M653" s="1"/>
      <c r="N653" s="2" t="str">
        <f t="shared" si="50"/>
        <v/>
      </c>
      <c r="O653" s="1" t="str">
        <f t="shared" si="51"/>
        <v/>
      </c>
    </row>
    <row r="654" spans="1:15" x14ac:dyDescent="0.2">
      <c r="A654" s="26" t="str">
        <f t="shared" si="52"/>
        <v/>
      </c>
      <c r="B654" s="40"/>
      <c r="C654" s="28" t="str">
        <f>IF(B654="","",VLOOKUP(B654,'Priradenie pracov. balíkov'!B:E,3,FALSE))</f>
        <v/>
      </c>
      <c r="D654" s="29" t="str">
        <f>IF(B654="","",CONCATENATE(VLOOKUP(B654,Ciselniky!$A$38:$B$71,2,FALSE),"P",'Osobné výdavky (OV)'!A654))</f>
        <v/>
      </c>
      <c r="E654" s="41"/>
      <c r="F654" s="25" t="str">
        <f t="shared" si="53"/>
        <v/>
      </c>
      <c r="G654" s="99"/>
      <c r="H654" s="97"/>
      <c r="I654" s="25" t="str">
        <f t="shared" si="54"/>
        <v/>
      </c>
      <c r="J654" s="25" t="str">
        <f>IF(B654="","",I654*VLOOKUP(B654,'Priradenie pracov. balíkov'!B:F,5,FALSE))</f>
        <v/>
      </c>
      <c r="K654" s="25" t="str">
        <f>IF(B654="","",I654*VLOOKUP(B654,'Priradenie pracov. balíkov'!B:G,6,FALSE))</f>
        <v/>
      </c>
      <c r="L654" s="25" t="str">
        <f>IF(B654="","",K654*VLOOKUP(B654,'Priradenie pracov. balíkov'!B:F,5,FALSE))</f>
        <v/>
      </c>
      <c r="M654" s="1"/>
      <c r="N654" s="2" t="str">
        <f t="shared" si="50"/>
        <v/>
      </c>
      <c r="O654" s="1" t="str">
        <f t="shared" si="51"/>
        <v/>
      </c>
    </row>
    <row r="655" spans="1:15" x14ac:dyDescent="0.2">
      <c r="A655" s="26" t="str">
        <f t="shared" si="52"/>
        <v/>
      </c>
      <c r="B655" s="40"/>
      <c r="C655" s="28" t="str">
        <f>IF(B655="","",VLOOKUP(B655,'Priradenie pracov. balíkov'!B:E,3,FALSE))</f>
        <v/>
      </c>
      <c r="D655" s="29" t="str">
        <f>IF(B655="","",CONCATENATE(VLOOKUP(B655,Ciselniky!$A$38:$B$71,2,FALSE),"P",'Osobné výdavky (OV)'!A655))</f>
        <v/>
      </c>
      <c r="E655" s="41"/>
      <c r="F655" s="25" t="str">
        <f t="shared" si="53"/>
        <v/>
      </c>
      <c r="G655" s="99"/>
      <c r="H655" s="97"/>
      <c r="I655" s="25" t="str">
        <f t="shared" si="54"/>
        <v/>
      </c>
      <c r="J655" s="25" t="str">
        <f>IF(B655="","",I655*VLOOKUP(B655,'Priradenie pracov. balíkov'!B:F,5,FALSE))</f>
        <v/>
      </c>
      <c r="K655" s="25" t="str">
        <f>IF(B655="","",I655*VLOOKUP(B655,'Priradenie pracov. balíkov'!B:G,6,FALSE))</f>
        <v/>
      </c>
      <c r="L655" s="25" t="str">
        <f>IF(B655="","",K655*VLOOKUP(B655,'Priradenie pracov. balíkov'!B:F,5,FALSE))</f>
        <v/>
      </c>
      <c r="M655" s="1"/>
      <c r="N655" s="2" t="str">
        <f t="shared" si="50"/>
        <v/>
      </c>
      <c r="O655" s="1" t="str">
        <f t="shared" si="51"/>
        <v/>
      </c>
    </row>
    <row r="656" spans="1:15" x14ac:dyDescent="0.2">
      <c r="A656" s="26" t="str">
        <f t="shared" si="52"/>
        <v/>
      </c>
      <c r="B656" s="40"/>
      <c r="C656" s="28" t="str">
        <f>IF(B656="","",VLOOKUP(B656,'Priradenie pracov. balíkov'!B:E,3,FALSE))</f>
        <v/>
      </c>
      <c r="D656" s="29" t="str">
        <f>IF(B656="","",CONCATENATE(VLOOKUP(B656,Ciselniky!$A$38:$B$71,2,FALSE),"P",'Osobné výdavky (OV)'!A656))</f>
        <v/>
      </c>
      <c r="E656" s="41"/>
      <c r="F656" s="25" t="str">
        <f t="shared" si="53"/>
        <v/>
      </c>
      <c r="G656" s="99"/>
      <c r="H656" s="97"/>
      <c r="I656" s="25" t="str">
        <f t="shared" si="54"/>
        <v/>
      </c>
      <c r="J656" s="25" t="str">
        <f>IF(B656="","",I656*VLOOKUP(B656,'Priradenie pracov. balíkov'!B:F,5,FALSE))</f>
        <v/>
      </c>
      <c r="K656" s="25" t="str">
        <f>IF(B656="","",I656*VLOOKUP(B656,'Priradenie pracov. balíkov'!B:G,6,FALSE))</f>
        <v/>
      </c>
      <c r="L656" s="25" t="str">
        <f>IF(B656="","",K656*VLOOKUP(B656,'Priradenie pracov. balíkov'!B:F,5,FALSE))</f>
        <v/>
      </c>
      <c r="M656" s="1"/>
      <c r="N656" s="2" t="str">
        <f t="shared" si="50"/>
        <v/>
      </c>
      <c r="O656" s="1" t="str">
        <f t="shared" si="51"/>
        <v/>
      </c>
    </row>
    <row r="657" spans="1:15" x14ac:dyDescent="0.2">
      <c r="A657" s="26" t="str">
        <f t="shared" si="52"/>
        <v/>
      </c>
      <c r="B657" s="40"/>
      <c r="C657" s="28" t="str">
        <f>IF(B657="","",VLOOKUP(B657,'Priradenie pracov. balíkov'!B:E,3,FALSE))</f>
        <v/>
      </c>
      <c r="D657" s="29" t="str">
        <f>IF(B657="","",CONCATENATE(VLOOKUP(B657,Ciselniky!$A$38:$B$71,2,FALSE),"P",'Osobné výdavky (OV)'!A657))</f>
        <v/>
      </c>
      <c r="E657" s="41"/>
      <c r="F657" s="25" t="str">
        <f t="shared" si="53"/>
        <v/>
      </c>
      <c r="G657" s="99"/>
      <c r="H657" s="97"/>
      <c r="I657" s="25" t="str">
        <f t="shared" si="54"/>
        <v/>
      </c>
      <c r="J657" s="25" t="str">
        <f>IF(B657="","",I657*VLOOKUP(B657,'Priradenie pracov. balíkov'!B:F,5,FALSE))</f>
        <v/>
      </c>
      <c r="K657" s="25" t="str">
        <f>IF(B657="","",I657*VLOOKUP(B657,'Priradenie pracov. balíkov'!B:G,6,FALSE))</f>
        <v/>
      </c>
      <c r="L657" s="25" t="str">
        <f>IF(B657="","",K657*VLOOKUP(B657,'Priradenie pracov. balíkov'!B:F,5,FALSE))</f>
        <v/>
      </c>
      <c r="M657" s="1"/>
      <c r="N657" s="2" t="str">
        <f t="shared" si="50"/>
        <v/>
      </c>
      <c r="O657" s="1" t="str">
        <f t="shared" si="51"/>
        <v/>
      </c>
    </row>
    <row r="658" spans="1:15" x14ac:dyDescent="0.2">
      <c r="A658" s="26" t="str">
        <f t="shared" si="52"/>
        <v/>
      </c>
      <c r="B658" s="40"/>
      <c r="C658" s="28" t="str">
        <f>IF(B658="","",VLOOKUP(B658,'Priradenie pracov. balíkov'!B:E,3,FALSE))</f>
        <v/>
      </c>
      <c r="D658" s="29" t="str">
        <f>IF(B658="","",CONCATENATE(VLOOKUP(B658,Ciselniky!$A$38:$B$71,2,FALSE),"P",'Osobné výdavky (OV)'!A658))</f>
        <v/>
      </c>
      <c r="E658" s="41"/>
      <c r="F658" s="25" t="str">
        <f t="shared" si="53"/>
        <v/>
      </c>
      <c r="G658" s="99"/>
      <c r="H658" s="97"/>
      <c r="I658" s="25" t="str">
        <f t="shared" si="54"/>
        <v/>
      </c>
      <c r="J658" s="25" t="str">
        <f>IF(B658="","",I658*VLOOKUP(B658,'Priradenie pracov. balíkov'!B:F,5,FALSE))</f>
        <v/>
      </c>
      <c r="K658" s="25" t="str">
        <f>IF(B658="","",I658*VLOOKUP(B658,'Priradenie pracov. balíkov'!B:G,6,FALSE))</f>
        <v/>
      </c>
      <c r="L658" s="25" t="str">
        <f>IF(B658="","",K658*VLOOKUP(B658,'Priradenie pracov. balíkov'!B:F,5,FALSE))</f>
        <v/>
      </c>
      <c r="M658" s="1"/>
      <c r="N658" s="2" t="str">
        <f t="shared" si="50"/>
        <v/>
      </c>
      <c r="O658" s="1" t="str">
        <f t="shared" si="51"/>
        <v/>
      </c>
    </row>
    <row r="659" spans="1:15" x14ac:dyDescent="0.2">
      <c r="A659" s="26" t="str">
        <f t="shared" si="52"/>
        <v/>
      </c>
      <c r="B659" s="40"/>
      <c r="C659" s="28" t="str">
        <f>IF(B659="","",VLOOKUP(B659,'Priradenie pracov. balíkov'!B:E,3,FALSE))</f>
        <v/>
      </c>
      <c r="D659" s="29" t="str">
        <f>IF(B659="","",CONCATENATE(VLOOKUP(B659,Ciselniky!$A$38:$B$71,2,FALSE),"P",'Osobné výdavky (OV)'!A659))</f>
        <v/>
      </c>
      <c r="E659" s="41"/>
      <c r="F659" s="25" t="str">
        <f t="shared" si="53"/>
        <v/>
      </c>
      <c r="G659" s="99"/>
      <c r="H659" s="97"/>
      <c r="I659" s="25" t="str">
        <f t="shared" si="54"/>
        <v/>
      </c>
      <c r="J659" s="25" t="str">
        <f>IF(B659="","",I659*VLOOKUP(B659,'Priradenie pracov. balíkov'!B:F,5,FALSE))</f>
        <v/>
      </c>
      <c r="K659" s="25" t="str">
        <f>IF(B659="","",I659*VLOOKUP(B659,'Priradenie pracov. balíkov'!B:G,6,FALSE))</f>
        <v/>
      </c>
      <c r="L659" s="25" t="str">
        <f>IF(B659="","",K659*VLOOKUP(B659,'Priradenie pracov. balíkov'!B:F,5,FALSE))</f>
        <v/>
      </c>
      <c r="M659" s="1"/>
      <c r="N659" s="2" t="str">
        <f t="shared" si="50"/>
        <v/>
      </c>
      <c r="O659" s="1" t="str">
        <f t="shared" si="51"/>
        <v/>
      </c>
    </row>
    <row r="660" spans="1:15" x14ac:dyDescent="0.2">
      <c r="A660" s="26" t="str">
        <f t="shared" si="52"/>
        <v/>
      </c>
      <c r="B660" s="40"/>
      <c r="C660" s="28" t="str">
        <f>IF(B660="","",VLOOKUP(B660,'Priradenie pracov. balíkov'!B:E,3,FALSE))</f>
        <v/>
      </c>
      <c r="D660" s="29" t="str">
        <f>IF(B660="","",CONCATENATE(VLOOKUP(B660,Ciselniky!$A$38:$B$71,2,FALSE),"P",'Osobné výdavky (OV)'!A660))</f>
        <v/>
      </c>
      <c r="E660" s="41"/>
      <c r="F660" s="25" t="str">
        <f t="shared" si="53"/>
        <v/>
      </c>
      <c r="G660" s="99"/>
      <c r="H660" s="97"/>
      <c r="I660" s="25" t="str">
        <f t="shared" si="54"/>
        <v/>
      </c>
      <c r="J660" s="25" t="str">
        <f>IF(B660="","",I660*VLOOKUP(B660,'Priradenie pracov. balíkov'!B:F,5,FALSE))</f>
        <v/>
      </c>
      <c r="K660" s="25" t="str">
        <f>IF(B660="","",I660*VLOOKUP(B660,'Priradenie pracov. balíkov'!B:G,6,FALSE))</f>
        <v/>
      </c>
      <c r="L660" s="25" t="str">
        <f>IF(B660="","",K660*VLOOKUP(B660,'Priradenie pracov. balíkov'!B:F,5,FALSE))</f>
        <v/>
      </c>
      <c r="M660" s="1"/>
      <c r="N660" s="2" t="str">
        <f t="shared" si="50"/>
        <v/>
      </c>
      <c r="O660" s="1" t="str">
        <f t="shared" si="51"/>
        <v/>
      </c>
    </row>
    <row r="661" spans="1:15" x14ac:dyDescent="0.2">
      <c r="A661" s="26" t="str">
        <f t="shared" si="52"/>
        <v/>
      </c>
      <c r="B661" s="40"/>
      <c r="C661" s="28" t="str">
        <f>IF(B661="","",VLOOKUP(B661,'Priradenie pracov. balíkov'!B:E,3,FALSE))</f>
        <v/>
      </c>
      <c r="D661" s="29" t="str">
        <f>IF(B661="","",CONCATENATE(VLOOKUP(B661,Ciselniky!$A$38:$B$71,2,FALSE),"P",'Osobné výdavky (OV)'!A661))</f>
        <v/>
      </c>
      <c r="E661" s="41"/>
      <c r="F661" s="25" t="str">
        <f t="shared" si="53"/>
        <v/>
      </c>
      <c r="G661" s="99"/>
      <c r="H661" s="97"/>
      <c r="I661" s="25" t="str">
        <f t="shared" si="54"/>
        <v/>
      </c>
      <c r="J661" s="25" t="str">
        <f>IF(B661="","",I661*VLOOKUP(B661,'Priradenie pracov. balíkov'!B:F,5,FALSE))</f>
        <v/>
      </c>
      <c r="K661" s="25" t="str">
        <f>IF(B661="","",I661*VLOOKUP(B661,'Priradenie pracov. balíkov'!B:G,6,FALSE))</f>
        <v/>
      </c>
      <c r="L661" s="25" t="str">
        <f>IF(B661="","",K661*VLOOKUP(B661,'Priradenie pracov. balíkov'!B:F,5,FALSE))</f>
        <v/>
      </c>
      <c r="M661" s="1"/>
      <c r="N661" s="2" t="str">
        <f t="shared" si="50"/>
        <v/>
      </c>
      <c r="O661" s="1" t="str">
        <f t="shared" si="51"/>
        <v/>
      </c>
    </row>
    <row r="662" spans="1:15" x14ac:dyDescent="0.2">
      <c r="A662" s="26" t="str">
        <f t="shared" si="52"/>
        <v/>
      </c>
      <c r="B662" s="40"/>
      <c r="C662" s="28" t="str">
        <f>IF(B662="","",VLOOKUP(B662,'Priradenie pracov. balíkov'!B:E,3,FALSE))</f>
        <v/>
      </c>
      <c r="D662" s="29" t="str">
        <f>IF(B662="","",CONCATENATE(VLOOKUP(B662,Ciselniky!$A$38:$B$71,2,FALSE),"P",'Osobné výdavky (OV)'!A662))</f>
        <v/>
      </c>
      <c r="E662" s="41"/>
      <c r="F662" s="25" t="str">
        <f t="shared" si="53"/>
        <v/>
      </c>
      <c r="G662" s="99"/>
      <c r="H662" s="97"/>
      <c r="I662" s="25" t="str">
        <f t="shared" si="54"/>
        <v/>
      </c>
      <c r="J662" s="25" t="str">
        <f>IF(B662="","",I662*VLOOKUP(B662,'Priradenie pracov. balíkov'!B:F,5,FALSE))</f>
        <v/>
      </c>
      <c r="K662" s="25" t="str">
        <f>IF(B662="","",I662*VLOOKUP(B662,'Priradenie pracov. balíkov'!B:G,6,FALSE))</f>
        <v/>
      </c>
      <c r="L662" s="25" t="str">
        <f>IF(B662="","",K662*VLOOKUP(B662,'Priradenie pracov. balíkov'!B:F,5,FALSE))</f>
        <v/>
      </c>
      <c r="M662" s="1"/>
      <c r="N662" s="2" t="str">
        <f t="shared" si="50"/>
        <v/>
      </c>
      <c r="O662" s="1" t="str">
        <f t="shared" si="51"/>
        <v/>
      </c>
    </row>
    <row r="663" spans="1:15" x14ac:dyDescent="0.2">
      <c r="A663" s="26" t="str">
        <f t="shared" si="52"/>
        <v/>
      </c>
      <c r="B663" s="40"/>
      <c r="C663" s="28" t="str">
        <f>IF(B663="","",VLOOKUP(B663,'Priradenie pracov. balíkov'!B:E,3,FALSE))</f>
        <v/>
      </c>
      <c r="D663" s="29" t="str">
        <f>IF(B663="","",CONCATENATE(VLOOKUP(B663,Ciselniky!$A$38:$B$71,2,FALSE),"P",'Osobné výdavky (OV)'!A663))</f>
        <v/>
      </c>
      <c r="E663" s="41"/>
      <c r="F663" s="25" t="str">
        <f t="shared" si="53"/>
        <v/>
      </c>
      <c r="G663" s="99"/>
      <c r="H663" s="97"/>
      <c r="I663" s="25" t="str">
        <f t="shared" si="54"/>
        <v/>
      </c>
      <c r="J663" s="25" t="str">
        <f>IF(B663="","",I663*VLOOKUP(B663,'Priradenie pracov. balíkov'!B:F,5,FALSE))</f>
        <v/>
      </c>
      <c r="K663" s="25" t="str">
        <f>IF(B663="","",I663*VLOOKUP(B663,'Priradenie pracov. balíkov'!B:G,6,FALSE))</f>
        <v/>
      </c>
      <c r="L663" s="25" t="str">
        <f>IF(B663="","",K663*VLOOKUP(B663,'Priradenie pracov. balíkov'!B:F,5,FALSE))</f>
        <v/>
      </c>
      <c r="M663" s="1"/>
      <c r="N663" s="2" t="str">
        <f t="shared" si="50"/>
        <v/>
      </c>
      <c r="O663" s="1" t="str">
        <f t="shared" si="51"/>
        <v/>
      </c>
    </row>
    <row r="664" spans="1:15" x14ac:dyDescent="0.2">
      <c r="A664" s="26" t="str">
        <f t="shared" si="52"/>
        <v/>
      </c>
      <c r="B664" s="40"/>
      <c r="C664" s="28" t="str">
        <f>IF(B664="","",VLOOKUP(B664,'Priradenie pracov. balíkov'!B:E,3,FALSE))</f>
        <v/>
      </c>
      <c r="D664" s="29" t="str">
        <f>IF(B664="","",CONCATENATE(VLOOKUP(B664,Ciselniky!$A$38:$B$71,2,FALSE),"P",'Osobné výdavky (OV)'!A664))</f>
        <v/>
      </c>
      <c r="E664" s="41"/>
      <c r="F664" s="25" t="str">
        <f t="shared" si="53"/>
        <v/>
      </c>
      <c r="G664" s="99"/>
      <c r="H664" s="97"/>
      <c r="I664" s="25" t="str">
        <f t="shared" si="54"/>
        <v/>
      </c>
      <c r="J664" s="25" t="str">
        <f>IF(B664="","",I664*VLOOKUP(B664,'Priradenie pracov. balíkov'!B:F,5,FALSE))</f>
        <v/>
      </c>
      <c r="K664" s="25" t="str">
        <f>IF(B664="","",I664*VLOOKUP(B664,'Priradenie pracov. balíkov'!B:G,6,FALSE))</f>
        <v/>
      </c>
      <c r="L664" s="25" t="str">
        <f>IF(B664="","",K664*VLOOKUP(B664,'Priradenie pracov. balíkov'!B:F,5,FALSE))</f>
        <v/>
      </c>
      <c r="M664" s="1"/>
      <c r="N664" s="2" t="str">
        <f t="shared" si="50"/>
        <v/>
      </c>
      <c r="O664" s="1" t="str">
        <f t="shared" si="51"/>
        <v/>
      </c>
    </row>
    <row r="665" spans="1:15" x14ac:dyDescent="0.2">
      <c r="A665" s="26" t="str">
        <f t="shared" si="52"/>
        <v/>
      </c>
      <c r="B665" s="40"/>
      <c r="C665" s="28" t="str">
        <f>IF(B665="","",VLOOKUP(B665,'Priradenie pracov. balíkov'!B:E,3,FALSE))</f>
        <v/>
      </c>
      <c r="D665" s="29" t="str">
        <f>IF(B665="","",CONCATENATE(VLOOKUP(B665,Ciselniky!$A$38:$B$71,2,FALSE),"P",'Osobné výdavky (OV)'!A665))</f>
        <v/>
      </c>
      <c r="E665" s="41"/>
      <c r="F665" s="25" t="str">
        <f t="shared" si="53"/>
        <v/>
      </c>
      <c r="G665" s="99"/>
      <c r="H665" s="97"/>
      <c r="I665" s="25" t="str">
        <f t="shared" si="54"/>
        <v/>
      </c>
      <c r="J665" s="25" t="str">
        <f>IF(B665="","",I665*VLOOKUP(B665,'Priradenie pracov. balíkov'!B:F,5,FALSE))</f>
        <v/>
      </c>
      <c r="K665" s="25" t="str">
        <f>IF(B665="","",I665*VLOOKUP(B665,'Priradenie pracov. balíkov'!B:G,6,FALSE))</f>
        <v/>
      </c>
      <c r="L665" s="25" t="str">
        <f>IF(B665="","",K665*VLOOKUP(B665,'Priradenie pracov. balíkov'!B:F,5,FALSE))</f>
        <v/>
      </c>
      <c r="M665" s="1"/>
      <c r="N665" s="2" t="str">
        <f t="shared" si="50"/>
        <v/>
      </c>
      <c r="O665" s="1" t="str">
        <f t="shared" si="51"/>
        <v/>
      </c>
    </row>
    <row r="666" spans="1:15" x14ac:dyDescent="0.2">
      <c r="A666" s="26" t="str">
        <f t="shared" si="52"/>
        <v/>
      </c>
      <c r="B666" s="40"/>
      <c r="C666" s="28" t="str">
        <f>IF(B666="","",VLOOKUP(B666,'Priradenie pracov. balíkov'!B:E,3,FALSE))</f>
        <v/>
      </c>
      <c r="D666" s="29" t="str">
        <f>IF(B666="","",CONCATENATE(VLOOKUP(B666,Ciselniky!$A$38:$B$71,2,FALSE),"P",'Osobné výdavky (OV)'!A666))</f>
        <v/>
      </c>
      <c r="E666" s="41"/>
      <c r="F666" s="25" t="str">
        <f t="shared" si="53"/>
        <v/>
      </c>
      <c r="G666" s="99"/>
      <c r="H666" s="97"/>
      <c r="I666" s="25" t="str">
        <f t="shared" si="54"/>
        <v/>
      </c>
      <c r="J666" s="25" t="str">
        <f>IF(B666="","",I666*VLOOKUP(B666,'Priradenie pracov. balíkov'!B:F,5,FALSE))</f>
        <v/>
      </c>
      <c r="K666" s="25" t="str">
        <f>IF(B666="","",I666*VLOOKUP(B666,'Priradenie pracov. balíkov'!B:G,6,FALSE))</f>
        <v/>
      </c>
      <c r="L666" s="25" t="str">
        <f>IF(B666="","",K666*VLOOKUP(B666,'Priradenie pracov. balíkov'!B:F,5,FALSE))</f>
        <v/>
      </c>
      <c r="M666" s="1"/>
      <c r="N666" s="2" t="str">
        <f t="shared" si="50"/>
        <v/>
      </c>
      <c r="O666" s="1" t="str">
        <f t="shared" si="51"/>
        <v/>
      </c>
    </row>
    <row r="667" spans="1:15" x14ac:dyDescent="0.2">
      <c r="A667" s="26" t="str">
        <f t="shared" si="52"/>
        <v/>
      </c>
      <c r="B667" s="40"/>
      <c r="C667" s="28" t="str">
        <f>IF(B667="","",VLOOKUP(B667,'Priradenie pracov. balíkov'!B:E,3,FALSE))</f>
        <v/>
      </c>
      <c r="D667" s="29" t="str">
        <f>IF(B667="","",CONCATENATE(VLOOKUP(B667,Ciselniky!$A$38:$B$71,2,FALSE),"P",'Osobné výdavky (OV)'!A667))</f>
        <v/>
      </c>
      <c r="E667" s="41"/>
      <c r="F667" s="25" t="str">
        <f t="shared" si="53"/>
        <v/>
      </c>
      <c r="G667" s="99"/>
      <c r="H667" s="97"/>
      <c r="I667" s="25" t="str">
        <f t="shared" si="54"/>
        <v/>
      </c>
      <c r="J667" s="25" t="str">
        <f>IF(B667="","",I667*VLOOKUP(B667,'Priradenie pracov. balíkov'!B:F,5,FALSE))</f>
        <v/>
      </c>
      <c r="K667" s="25" t="str">
        <f>IF(B667="","",I667*VLOOKUP(B667,'Priradenie pracov. balíkov'!B:G,6,FALSE))</f>
        <v/>
      </c>
      <c r="L667" s="25" t="str">
        <f>IF(B667="","",K667*VLOOKUP(B667,'Priradenie pracov. balíkov'!B:F,5,FALSE))</f>
        <v/>
      </c>
      <c r="M667" s="1"/>
      <c r="N667" s="2" t="str">
        <f t="shared" si="50"/>
        <v/>
      </c>
      <c r="O667" s="1" t="str">
        <f t="shared" si="51"/>
        <v/>
      </c>
    </row>
    <row r="668" spans="1:15" x14ac:dyDescent="0.2">
      <c r="A668" s="26" t="str">
        <f t="shared" si="52"/>
        <v/>
      </c>
      <c r="B668" s="40"/>
      <c r="C668" s="28" t="str">
        <f>IF(B668="","",VLOOKUP(B668,'Priradenie pracov. balíkov'!B:E,3,FALSE))</f>
        <v/>
      </c>
      <c r="D668" s="29" t="str">
        <f>IF(B668="","",CONCATENATE(VLOOKUP(B668,Ciselniky!$A$38:$B$71,2,FALSE),"P",'Osobné výdavky (OV)'!A668))</f>
        <v/>
      </c>
      <c r="E668" s="41"/>
      <c r="F668" s="25" t="str">
        <f t="shared" si="53"/>
        <v/>
      </c>
      <c r="G668" s="99"/>
      <c r="H668" s="97"/>
      <c r="I668" s="25" t="str">
        <f t="shared" si="54"/>
        <v/>
      </c>
      <c r="J668" s="25" t="str">
        <f>IF(B668="","",I668*VLOOKUP(B668,'Priradenie pracov. balíkov'!B:F,5,FALSE))</f>
        <v/>
      </c>
      <c r="K668" s="25" t="str">
        <f>IF(B668="","",I668*VLOOKUP(B668,'Priradenie pracov. balíkov'!B:G,6,FALSE))</f>
        <v/>
      </c>
      <c r="L668" s="25" t="str">
        <f>IF(B668="","",K668*VLOOKUP(B668,'Priradenie pracov. balíkov'!B:F,5,FALSE))</f>
        <v/>
      </c>
      <c r="M668" s="1"/>
      <c r="N668" s="2" t="str">
        <f t="shared" si="50"/>
        <v/>
      </c>
      <c r="O668" s="1" t="str">
        <f t="shared" si="51"/>
        <v/>
      </c>
    </row>
    <row r="669" spans="1:15" x14ac:dyDescent="0.2">
      <c r="A669" s="26" t="str">
        <f t="shared" si="52"/>
        <v/>
      </c>
      <c r="B669" s="40"/>
      <c r="C669" s="28" t="str">
        <f>IF(B669="","",VLOOKUP(B669,'Priradenie pracov. balíkov'!B:E,3,FALSE))</f>
        <v/>
      </c>
      <c r="D669" s="29" t="str">
        <f>IF(B669="","",CONCATENATE(VLOOKUP(B669,Ciselniky!$A$38:$B$71,2,FALSE),"P",'Osobné výdavky (OV)'!A669))</f>
        <v/>
      </c>
      <c r="E669" s="41"/>
      <c r="F669" s="25" t="str">
        <f t="shared" si="53"/>
        <v/>
      </c>
      <c r="G669" s="99"/>
      <c r="H669" s="97"/>
      <c r="I669" s="25" t="str">
        <f t="shared" si="54"/>
        <v/>
      </c>
      <c r="J669" s="25" t="str">
        <f>IF(B669="","",I669*VLOOKUP(B669,'Priradenie pracov. balíkov'!B:F,5,FALSE))</f>
        <v/>
      </c>
      <c r="K669" s="25" t="str">
        <f>IF(B669="","",I669*VLOOKUP(B669,'Priradenie pracov. balíkov'!B:G,6,FALSE))</f>
        <v/>
      </c>
      <c r="L669" s="25" t="str">
        <f>IF(B669="","",K669*VLOOKUP(B669,'Priradenie pracov. balíkov'!B:F,5,FALSE))</f>
        <v/>
      </c>
      <c r="M669" s="1"/>
      <c r="N669" s="2" t="str">
        <f t="shared" si="50"/>
        <v/>
      </c>
      <c r="O669" s="1" t="str">
        <f t="shared" si="51"/>
        <v/>
      </c>
    </row>
    <row r="670" spans="1:15" x14ac:dyDescent="0.2">
      <c r="A670" s="26" t="str">
        <f t="shared" si="52"/>
        <v/>
      </c>
      <c r="B670" s="40"/>
      <c r="C670" s="28" t="str">
        <f>IF(B670="","",VLOOKUP(B670,'Priradenie pracov. balíkov'!B:E,3,FALSE))</f>
        <v/>
      </c>
      <c r="D670" s="29" t="str">
        <f>IF(B670="","",CONCATENATE(VLOOKUP(B670,Ciselniky!$A$38:$B$71,2,FALSE),"P",'Osobné výdavky (OV)'!A670))</f>
        <v/>
      </c>
      <c r="E670" s="41"/>
      <c r="F670" s="25" t="str">
        <f t="shared" si="53"/>
        <v/>
      </c>
      <c r="G670" s="99"/>
      <c r="H670" s="97"/>
      <c r="I670" s="25" t="str">
        <f t="shared" si="54"/>
        <v/>
      </c>
      <c r="J670" s="25" t="str">
        <f>IF(B670="","",I670*VLOOKUP(B670,'Priradenie pracov. balíkov'!B:F,5,FALSE))</f>
        <v/>
      </c>
      <c r="K670" s="25" t="str">
        <f>IF(B670="","",I670*VLOOKUP(B670,'Priradenie pracov. balíkov'!B:G,6,FALSE))</f>
        <v/>
      </c>
      <c r="L670" s="25" t="str">
        <f>IF(B670="","",K670*VLOOKUP(B670,'Priradenie pracov. balíkov'!B:F,5,FALSE))</f>
        <v/>
      </c>
      <c r="M670" s="1"/>
      <c r="N670" s="2" t="str">
        <f t="shared" si="50"/>
        <v/>
      </c>
      <c r="O670" s="1" t="str">
        <f t="shared" si="51"/>
        <v/>
      </c>
    </row>
    <row r="671" spans="1:15" x14ac:dyDescent="0.2">
      <c r="A671" s="26" t="str">
        <f t="shared" si="52"/>
        <v/>
      </c>
      <c r="B671" s="40"/>
      <c r="C671" s="28" t="str">
        <f>IF(B671="","",VLOOKUP(B671,'Priradenie pracov. balíkov'!B:E,3,FALSE))</f>
        <v/>
      </c>
      <c r="D671" s="29" t="str">
        <f>IF(B671="","",CONCATENATE(VLOOKUP(B671,Ciselniky!$A$38:$B$71,2,FALSE),"P",'Osobné výdavky (OV)'!A671))</f>
        <v/>
      </c>
      <c r="E671" s="41"/>
      <c r="F671" s="25" t="str">
        <f t="shared" si="53"/>
        <v/>
      </c>
      <c r="G671" s="99"/>
      <c r="H671" s="97"/>
      <c r="I671" s="25" t="str">
        <f t="shared" si="54"/>
        <v/>
      </c>
      <c r="J671" s="25" t="str">
        <f>IF(B671="","",I671*VLOOKUP(B671,'Priradenie pracov. balíkov'!B:F,5,FALSE))</f>
        <v/>
      </c>
      <c r="K671" s="25" t="str">
        <f>IF(B671="","",I671*VLOOKUP(B671,'Priradenie pracov. balíkov'!B:G,6,FALSE))</f>
        <v/>
      </c>
      <c r="L671" s="25" t="str">
        <f>IF(B671="","",K671*VLOOKUP(B671,'Priradenie pracov. balíkov'!B:F,5,FALSE))</f>
        <v/>
      </c>
      <c r="M671" s="1"/>
      <c r="N671" s="2" t="str">
        <f t="shared" si="50"/>
        <v/>
      </c>
      <c r="O671" s="1" t="str">
        <f t="shared" si="51"/>
        <v/>
      </c>
    </row>
    <row r="672" spans="1:15" x14ac:dyDescent="0.2">
      <c r="A672" s="26" t="str">
        <f t="shared" si="52"/>
        <v/>
      </c>
      <c r="B672" s="40"/>
      <c r="C672" s="28" t="str">
        <f>IF(B672="","",VLOOKUP(B672,'Priradenie pracov. balíkov'!B:E,3,FALSE))</f>
        <v/>
      </c>
      <c r="D672" s="29" t="str">
        <f>IF(B672="","",CONCATENATE(VLOOKUP(B672,Ciselniky!$A$38:$B$71,2,FALSE),"P",'Osobné výdavky (OV)'!A672))</f>
        <v/>
      </c>
      <c r="E672" s="41"/>
      <c r="F672" s="25" t="str">
        <f t="shared" si="53"/>
        <v/>
      </c>
      <c r="G672" s="99"/>
      <c r="H672" s="97"/>
      <c r="I672" s="25" t="str">
        <f t="shared" si="54"/>
        <v/>
      </c>
      <c r="J672" s="25" t="str">
        <f>IF(B672="","",I672*VLOOKUP(B672,'Priradenie pracov. balíkov'!B:F,5,FALSE))</f>
        <v/>
      </c>
      <c r="K672" s="25" t="str">
        <f>IF(B672="","",I672*VLOOKUP(B672,'Priradenie pracov. balíkov'!B:G,6,FALSE))</f>
        <v/>
      </c>
      <c r="L672" s="25" t="str">
        <f>IF(B672="","",K672*VLOOKUP(B672,'Priradenie pracov. balíkov'!B:F,5,FALSE))</f>
        <v/>
      </c>
      <c r="M672" s="1"/>
      <c r="N672" s="2" t="str">
        <f t="shared" si="50"/>
        <v/>
      </c>
      <c r="O672" s="1" t="str">
        <f t="shared" si="51"/>
        <v/>
      </c>
    </row>
    <row r="673" spans="1:15" x14ac:dyDescent="0.2">
      <c r="A673" s="26" t="str">
        <f t="shared" si="52"/>
        <v/>
      </c>
      <c r="B673" s="40"/>
      <c r="C673" s="28" t="str">
        <f>IF(B673="","",VLOOKUP(B673,'Priradenie pracov. balíkov'!B:E,3,FALSE))</f>
        <v/>
      </c>
      <c r="D673" s="29" t="str">
        <f>IF(B673="","",CONCATENATE(VLOOKUP(B673,Ciselniky!$A$38:$B$71,2,FALSE),"P",'Osobné výdavky (OV)'!A673))</f>
        <v/>
      </c>
      <c r="E673" s="41"/>
      <c r="F673" s="25" t="str">
        <f t="shared" si="53"/>
        <v/>
      </c>
      <c r="G673" s="99"/>
      <c r="H673" s="97"/>
      <c r="I673" s="25" t="str">
        <f t="shared" si="54"/>
        <v/>
      </c>
      <c r="J673" s="25" t="str">
        <f>IF(B673="","",I673*VLOOKUP(B673,'Priradenie pracov. balíkov'!B:F,5,FALSE))</f>
        <v/>
      </c>
      <c r="K673" s="25" t="str">
        <f>IF(B673="","",I673*VLOOKUP(B673,'Priradenie pracov. balíkov'!B:G,6,FALSE))</f>
        <v/>
      </c>
      <c r="L673" s="25" t="str">
        <f>IF(B673="","",K673*VLOOKUP(B673,'Priradenie pracov. balíkov'!B:F,5,FALSE))</f>
        <v/>
      </c>
      <c r="M673" s="1"/>
      <c r="N673" s="2" t="str">
        <f t="shared" si="50"/>
        <v/>
      </c>
      <c r="O673" s="1" t="str">
        <f t="shared" si="51"/>
        <v/>
      </c>
    </row>
    <row r="674" spans="1:15" x14ac:dyDescent="0.2">
      <c r="A674" s="26" t="str">
        <f t="shared" si="52"/>
        <v/>
      </c>
      <c r="B674" s="40"/>
      <c r="C674" s="28" t="str">
        <f>IF(B674="","",VLOOKUP(B674,'Priradenie pracov. balíkov'!B:E,3,FALSE))</f>
        <v/>
      </c>
      <c r="D674" s="29" t="str">
        <f>IF(B674="","",CONCATENATE(VLOOKUP(B674,Ciselniky!$A$38:$B$71,2,FALSE),"P",'Osobné výdavky (OV)'!A674))</f>
        <v/>
      </c>
      <c r="E674" s="41"/>
      <c r="F674" s="25" t="str">
        <f t="shared" si="53"/>
        <v/>
      </c>
      <c r="G674" s="99"/>
      <c r="H674" s="97"/>
      <c r="I674" s="25" t="str">
        <f t="shared" si="54"/>
        <v/>
      </c>
      <c r="J674" s="25" t="str">
        <f>IF(B674="","",I674*VLOOKUP(B674,'Priradenie pracov. balíkov'!B:F,5,FALSE))</f>
        <v/>
      </c>
      <c r="K674" s="25" t="str">
        <f>IF(B674="","",I674*VLOOKUP(B674,'Priradenie pracov. balíkov'!B:G,6,FALSE))</f>
        <v/>
      </c>
      <c r="L674" s="25" t="str">
        <f>IF(B674="","",K674*VLOOKUP(B674,'Priradenie pracov. balíkov'!B:F,5,FALSE))</f>
        <v/>
      </c>
      <c r="M674" s="1"/>
      <c r="N674" s="2" t="str">
        <f t="shared" si="50"/>
        <v/>
      </c>
      <c r="O674" s="1" t="str">
        <f t="shared" si="51"/>
        <v/>
      </c>
    </row>
    <row r="675" spans="1:15" x14ac:dyDescent="0.2">
      <c r="A675" s="26" t="str">
        <f t="shared" si="52"/>
        <v/>
      </c>
      <c r="B675" s="40"/>
      <c r="C675" s="28" t="str">
        <f>IF(B675="","",VLOOKUP(B675,'Priradenie pracov. balíkov'!B:E,3,FALSE))</f>
        <v/>
      </c>
      <c r="D675" s="29" t="str">
        <f>IF(B675="","",CONCATENATE(VLOOKUP(B675,Ciselniky!$A$38:$B$71,2,FALSE),"P",'Osobné výdavky (OV)'!A675))</f>
        <v/>
      </c>
      <c r="E675" s="41"/>
      <c r="F675" s="25" t="str">
        <f t="shared" si="53"/>
        <v/>
      </c>
      <c r="G675" s="99"/>
      <c r="H675" s="97"/>
      <c r="I675" s="25" t="str">
        <f t="shared" si="54"/>
        <v/>
      </c>
      <c r="J675" s="25" t="str">
        <f>IF(B675="","",I675*VLOOKUP(B675,'Priradenie pracov. balíkov'!B:F,5,FALSE))</f>
        <v/>
      </c>
      <c r="K675" s="25" t="str">
        <f>IF(B675="","",I675*VLOOKUP(B675,'Priradenie pracov. balíkov'!B:G,6,FALSE))</f>
        <v/>
      </c>
      <c r="L675" s="25" t="str">
        <f>IF(B675="","",K675*VLOOKUP(B675,'Priradenie pracov. balíkov'!B:F,5,FALSE))</f>
        <v/>
      </c>
      <c r="M675" s="1"/>
      <c r="N675" s="2" t="str">
        <f t="shared" si="50"/>
        <v/>
      </c>
      <c r="O675" s="1" t="str">
        <f t="shared" si="51"/>
        <v/>
      </c>
    </row>
    <row r="676" spans="1:15" x14ac:dyDescent="0.2">
      <c r="A676" s="26" t="str">
        <f t="shared" si="52"/>
        <v/>
      </c>
      <c r="B676" s="40"/>
      <c r="C676" s="28" t="str">
        <f>IF(B676="","",VLOOKUP(B676,'Priradenie pracov. balíkov'!B:E,3,FALSE))</f>
        <v/>
      </c>
      <c r="D676" s="29" t="str">
        <f>IF(B676="","",CONCATENATE(VLOOKUP(B676,Ciselniky!$A$38:$B$71,2,FALSE),"P",'Osobné výdavky (OV)'!A676))</f>
        <v/>
      </c>
      <c r="E676" s="41"/>
      <c r="F676" s="25" t="str">
        <f t="shared" si="53"/>
        <v/>
      </c>
      <c r="G676" s="99"/>
      <c r="H676" s="97"/>
      <c r="I676" s="25" t="str">
        <f t="shared" si="54"/>
        <v/>
      </c>
      <c r="J676" s="25" t="str">
        <f>IF(B676="","",I676*VLOOKUP(B676,'Priradenie pracov. balíkov'!B:F,5,FALSE))</f>
        <v/>
      </c>
      <c r="K676" s="25" t="str">
        <f>IF(B676="","",I676*VLOOKUP(B676,'Priradenie pracov. balíkov'!B:G,6,FALSE))</f>
        <v/>
      </c>
      <c r="L676" s="25" t="str">
        <f>IF(B676="","",K676*VLOOKUP(B676,'Priradenie pracov. balíkov'!B:F,5,FALSE))</f>
        <v/>
      </c>
      <c r="M676" s="1"/>
      <c r="N676" s="2" t="str">
        <f t="shared" si="50"/>
        <v/>
      </c>
      <c r="O676" s="1" t="str">
        <f t="shared" si="51"/>
        <v/>
      </c>
    </row>
    <row r="677" spans="1:15" x14ac:dyDescent="0.2">
      <c r="A677" s="26" t="str">
        <f t="shared" si="52"/>
        <v/>
      </c>
      <c r="B677" s="40"/>
      <c r="C677" s="28" t="str">
        <f>IF(B677="","",VLOOKUP(B677,'Priradenie pracov. balíkov'!B:E,3,FALSE))</f>
        <v/>
      </c>
      <c r="D677" s="29" t="str">
        <f>IF(B677="","",CONCATENATE(VLOOKUP(B677,Ciselniky!$A$38:$B$71,2,FALSE),"P",'Osobné výdavky (OV)'!A677))</f>
        <v/>
      </c>
      <c r="E677" s="41"/>
      <c r="F677" s="25" t="str">
        <f t="shared" si="53"/>
        <v/>
      </c>
      <c r="G677" s="99"/>
      <c r="H677" s="97"/>
      <c r="I677" s="25" t="str">
        <f t="shared" si="54"/>
        <v/>
      </c>
      <c r="J677" s="25" t="str">
        <f>IF(B677="","",I677*VLOOKUP(B677,'Priradenie pracov. balíkov'!B:F,5,FALSE))</f>
        <v/>
      </c>
      <c r="K677" s="25" t="str">
        <f>IF(B677="","",I677*VLOOKUP(B677,'Priradenie pracov. balíkov'!B:G,6,FALSE))</f>
        <v/>
      </c>
      <c r="L677" s="25" t="str">
        <f>IF(B677="","",K677*VLOOKUP(B677,'Priradenie pracov. balíkov'!B:F,5,FALSE))</f>
        <v/>
      </c>
      <c r="M677" s="1"/>
      <c r="N677" s="2" t="str">
        <f t="shared" si="50"/>
        <v/>
      </c>
      <c r="O677" s="1" t="str">
        <f t="shared" si="51"/>
        <v/>
      </c>
    </row>
    <row r="678" spans="1:15" x14ac:dyDescent="0.2">
      <c r="A678" s="26" t="str">
        <f t="shared" si="52"/>
        <v/>
      </c>
      <c r="B678" s="40"/>
      <c r="C678" s="28" t="str">
        <f>IF(B678="","",VLOOKUP(B678,'Priradenie pracov. balíkov'!B:E,3,FALSE))</f>
        <v/>
      </c>
      <c r="D678" s="29" t="str">
        <f>IF(B678="","",CONCATENATE(VLOOKUP(B678,Ciselniky!$A$38:$B$71,2,FALSE),"P",'Osobné výdavky (OV)'!A678))</f>
        <v/>
      </c>
      <c r="E678" s="41"/>
      <c r="F678" s="25" t="str">
        <f t="shared" si="53"/>
        <v/>
      </c>
      <c r="G678" s="99"/>
      <c r="H678" s="97"/>
      <c r="I678" s="25" t="str">
        <f t="shared" si="54"/>
        <v/>
      </c>
      <c r="J678" s="25" t="str">
        <f>IF(B678="","",I678*VLOOKUP(B678,'Priradenie pracov. balíkov'!B:F,5,FALSE))</f>
        <v/>
      </c>
      <c r="K678" s="25" t="str">
        <f>IF(B678="","",I678*VLOOKUP(B678,'Priradenie pracov. balíkov'!B:G,6,FALSE))</f>
        <v/>
      </c>
      <c r="L678" s="25" t="str">
        <f>IF(B678="","",K678*VLOOKUP(B678,'Priradenie pracov. balíkov'!B:F,5,FALSE))</f>
        <v/>
      </c>
      <c r="M678" s="1"/>
      <c r="N678" s="2" t="str">
        <f t="shared" si="50"/>
        <v/>
      </c>
      <c r="O678" s="1" t="str">
        <f t="shared" si="51"/>
        <v/>
      </c>
    </row>
    <row r="679" spans="1:15" x14ac:dyDescent="0.2">
      <c r="A679" s="26" t="str">
        <f t="shared" si="52"/>
        <v/>
      </c>
      <c r="B679" s="40"/>
      <c r="C679" s="28" t="str">
        <f>IF(B679="","",VLOOKUP(B679,'Priradenie pracov. balíkov'!B:E,3,FALSE))</f>
        <v/>
      </c>
      <c r="D679" s="29" t="str">
        <f>IF(B679="","",CONCATENATE(VLOOKUP(B679,Ciselniky!$A$38:$B$71,2,FALSE),"P",'Osobné výdavky (OV)'!A679))</f>
        <v/>
      </c>
      <c r="E679" s="41"/>
      <c r="F679" s="25" t="str">
        <f t="shared" si="53"/>
        <v/>
      </c>
      <c r="G679" s="99"/>
      <c r="H679" s="97"/>
      <c r="I679" s="25" t="str">
        <f t="shared" si="54"/>
        <v/>
      </c>
      <c r="J679" s="25" t="str">
        <f>IF(B679="","",I679*VLOOKUP(B679,'Priradenie pracov. balíkov'!B:F,5,FALSE))</f>
        <v/>
      </c>
      <c r="K679" s="25" t="str">
        <f>IF(B679="","",I679*VLOOKUP(B679,'Priradenie pracov. balíkov'!B:G,6,FALSE))</f>
        <v/>
      </c>
      <c r="L679" s="25" t="str">
        <f>IF(B679="","",K679*VLOOKUP(B679,'Priradenie pracov. balíkov'!B:F,5,FALSE))</f>
        <v/>
      </c>
      <c r="M679" s="1"/>
      <c r="N679" s="2" t="str">
        <f t="shared" si="50"/>
        <v/>
      </c>
      <c r="O679" s="1" t="str">
        <f t="shared" si="51"/>
        <v/>
      </c>
    </row>
    <row r="680" spans="1:15" x14ac:dyDescent="0.2">
      <c r="A680" s="26" t="str">
        <f t="shared" si="52"/>
        <v/>
      </c>
      <c r="B680" s="40"/>
      <c r="C680" s="28" t="str">
        <f>IF(B680="","",VLOOKUP(B680,'Priradenie pracov. balíkov'!B:E,3,FALSE))</f>
        <v/>
      </c>
      <c r="D680" s="29" t="str">
        <f>IF(B680="","",CONCATENATE(VLOOKUP(B680,Ciselniky!$A$38:$B$71,2,FALSE),"P",'Osobné výdavky (OV)'!A680))</f>
        <v/>
      </c>
      <c r="E680" s="41"/>
      <c r="F680" s="25" t="str">
        <f t="shared" si="53"/>
        <v/>
      </c>
      <c r="G680" s="99"/>
      <c r="H680" s="97"/>
      <c r="I680" s="25" t="str">
        <f t="shared" si="54"/>
        <v/>
      </c>
      <c r="J680" s="25" t="str">
        <f>IF(B680="","",I680*VLOOKUP(B680,'Priradenie pracov. balíkov'!B:F,5,FALSE))</f>
        <v/>
      </c>
      <c r="K680" s="25" t="str">
        <f>IF(B680="","",I680*VLOOKUP(B680,'Priradenie pracov. balíkov'!B:G,6,FALSE))</f>
        <v/>
      </c>
      <c r="L680" s="25" t="str">
        <f>IF(B680="","",K680*VLOOKUP(B680,'Priradenie pracov. balíkov'!B:F,5,FALSE))</f>
        <v/>
      </c>
      <c r="M680" s="1"/>
      <c r="N680" s="2" t="str">
        <f t="shared" si="50"/>
        <v/>
      </c>
      <c r="O680" s="1" t="str">
        <f t="shared" si="51"/>
        <v/>
      </c>
    </row>
    <row r="681" spans="1:15" x14ac:dyDescent="0.2">
      <c r="A681" s="26" t="str">
        <f t="shared" si="52"/>
        <v/>
      </c>
      <c r="B681" s="40"/>
      <c r="C681" s="28" t="str">
        <f>IF(B681="","",VLOOKUP(B681,'Priradenie pracov. balíkov'!B:E,3,FALSE))</f>
        <v/>
      </c>
      <c r="D681" s="29" t="str">
        <f>IF(B681="","",CONCATENATE(VLOOKUP(B681,Ciselniky!$A$38:$B$71,2,FALSE),"P",'Osobné výdavky (OV)'!A681))</f>
        <v/>
      </c>
      <c r="E681" s="41"/>
      <c r="F681" s="25" t="str">
        <f t="shared" si="53"/>
        <v/>
      </c>
      <c r="G681" s="99"/>
      <c r="H681" s="97"/>
      <c r="I681" s="25" t="str">
        <f t="shared" si="54"/>
        <v/>
      </c>
      <c r="J681" s="25" t="str">
        <f>IF(B681="","",I681*VLOOKUP(B681,'Priradenie pracov. balíkov'!B:F,5,FALSE))</f>
        <v/>
      </c>
      <c r="K681" s="25" t="str">
        <f>IF(B681="","",I681*VLOOKUP(B681,'Priradenie pracov. balíkov'!B:G,6,FALSE))</f>
        <v/>
      </c>
      <c r="L681" s="25" t="str">
        <f>IF(B681="","",K681*VLOOKUP(B681,'Priradenie pracov. balíkov'!B:F,5,FALSE))</f>
        <v/>
      </c>
      <c r="M681" s="1"/>
      <c r="N681" s="2" t="str">
        <f t="shared" si="50"/>
        <v/>
      </c>
      <c r="O681" s="1" t="str">
        <f t="shared" si="51"/>
        <v/>
      </c>
    </row>
    <row r="682" spans="1:15" x14ac:dyDescent="0.2">
      <c r="A682" s="26" t="str">
        <f t="shared" si="52"/>
        <v/>
      </c>
      <c r="B682" s="40"/>
      <c r="C682" s="28" t="str">
        <f>IF(B682="","",VLOOKUP(B682,'Priradenie pracov. balíkov'!B:E,3,FALSE))</f>
        <v/>
      </c>
      <c r="D682" s="29" t="str">
        <f>IF(B682="","",CONCATENATE(VLOOKUP(B682,Ciselniky!$A$38:$B$71,2,FALSE),"P",'Osobné výdavky (OV)'!A682))</f>
        <v/>
      </c>
      <c r="E682" s="41"/>
      <c r="F682" s="25" t="str">
        <f t="shared" si="53"/>
        <v/>
      </c>
      <c r="G682" s="99"/>
      <c r="H682" s="97"/>
      <c r="I682" s="25" t="str">
        <f t="shared" si="54"/>
        <v/>
      </c>
      <c r="J682" s="25" t="str">
        <f>IF(B682="","",I682*VLOOKUP(B682,'Priradenie pracov. balíkov'!B:F,5,FALSE))</f>
        <v/>
      </c>
      <c r="K682" s="25" t="str">
        <f>IF(B682="","",I682*VLOOKUP(B682,'Priradenie pracov. balíkov'!B:G,6,FALSE))</f>
        <v/>
      </c>
      <c r="L682" s="25" t="str">
        <f>IF(B682="","",K682*VLOOKUP(B682,'Priradenie pracov. balíkov'!B:F,5,FALSE))</f>
        <v/>
      </c>
      <c r="M682" s="1"/>
      <c r="N682" s="2" t="str">
        <f t="shared" si="50"/>
        <v/>
      </c>
      <c r="O682" s="1" t="str">
        <f t="shared" si="51"/>
        <v/>
      </c>
    </row>
    <row r="683" spans="1:15" x14ac:dyDescent="0.2">
      <c r="A683" s="26" t="str">
        <f t="shared" si="52"/>
        <v/>
      </c>
      <c r="B683" s="40"/>
      <c r="C683" s="28" t="str">
        <f>IF(B683="","",VLOOKUP(B683,'Priradenie pracov. balíkov'!B:E,3,FALSE))</f>
        <v/>
      </c>
      <c r="D683" s="29" t="str">
        <f>IF(B683="","",CONCATENATE(VLOOKUP(B683,Ciselniky!$A$38:$B$71,2,FALSE),"P",'Osobné výdavky (OV)'!A683))</f>
        <v/>
      </c>
      <c r="E683" s="41"/>
      <c r="F683" s="25" t="str">
        <f t="shared" si="53"/>
        <v/>
      </c>
      <c r="G683" s="99"/>
      <c r="H683" s="97"/>
      <c r="I683" s="25" t="str">
        <f t="shared" si="54"/>
        <v/>
      </c>
      <c r="J683" s="25" t="str">
        <f>IF(B683="","",I683*VLOOKUP(B683,'Priradenie pracov. balíkov'!B:F,5,FALSE))</f>
        <v/>
      </c>
      <c r="K683" s="25" t="str">
        <f>IF(B683="","",I683*VLOOKUP(B683,'Priradenie pracov. balíkov'!B:G,6,FALSE))</f>
        <v/>
      </c>
      <c r="L683" s="25" t="str">
        <f>IF(B683="","",K683*VLOOKUP(B683,'Priradenie pracov. balíkov'!B:F,5,FALSE))</f>
        <v/>
      </c>
      <c r="M683" s="1"/>
      <c r="N683" s="2" t="str">
        <f t="shared" si="50"/>
        <v/>
      </c>
      <c r="O683" s="1" t="str">
        <f t="shared" si="51"/>
        <v/>
      </c>
    </row>
    <row r="684" spans="1:15" x14ac:dyDescent="0.2">
      <c r="A684" s="26" t="str">
        <f t="shared" si="52"/>
        <v/>
      </c>
      <c r="B684" s="40"/>
      <c r="C684" s="28" t="str">
        <f>IF(B684="","",VLOOKUP(B684,'Priradenie pracov. balíkov'!B:E,3,FALSE))</f>
        <v/>
      </c>
      <c r="D684" s="29" t="str">
        <f>IF(B684="","",CONCATENATE(VLOOKUP(B684,Ciselniky!$A$38:$B$71,2,FALSE),"P",'Osobné výdavky (OV)'!A684))</f>
        <v/>
      </c>
      <c r="E684" s="41"/>
      <c r="F684" s="25" t="str">
        <f t="shared" si="53"/>
        <v/>
      </c>
      <c r="G684" s="99"/>
      <c r="H684" s="97"/>
      <c r="I684" s="25" t="str">
        <f t="shared" si="54"/>
        <v/>
      </c>
      <c r="J684" s="25" t="str">
        <f>IF(B684="","",I684*VLOOKUP(B684,'Priradenie pracov. balíkov'!B:F,5,FALSE))</f>
        <v/>
      </c>
      <c r="K684" s="25" t="str">
        <f>IF(B684="","",I684*VLOOKUP(B684,'Priradenie pracov. balíkov'!B:G,6,FALSE))</f>
        <v/>
      </c>
      <c r="L684" s="25" t="str">
        <f>IF(B684="","",K684*VLOOKUP(B684,'Priradenie pracov. balíkov'!B:F,5,FALSE))</f>
        <v/>
      </c>
      <c r="M684" s="1"/>
      <c r="N684" s="2" t="str">
        <f t="shared" si="50"/>
        <v/>
      </c>
      <c r="O684" s="1" t="str">
        <f t="shared" si="51"/>
        <v/>
      </c>
    </row>
    <row r="685" spans="1:15" x14ac:dyDescent="0.2">
      <c r="A685" s="26" t="str">
        <f t="shared" si="52"/>
        <v/>
      </c>
      <c r="B685" s="40"/>
      <c r="C685" s="28" t="str">
        <f>IF(B685="","",VLOOKUP(B685,'Priradenie pracov. balíkov'!B:E,3,FALSE))</f>
        <v/>
      </c>
      <c r="D685" s="29" t="str">
        <f>IF(B685="","",CONCATENATE(VLOOKUP(B685,Ciselniky!$A$38:$B$71,2,FALSE),"P",'Osobné výdavky (OV)'!A685))</f>
        <v/>
      </c>
      <c r="E685" s="41"/>
      <c r="F685" s="25" t="str">
        <f t="shared" si="53"/>
        <v/>
      </c>
      <c r="G685" s="99"/>
      <c r="H685" s="97"/>
      <c r="I685" s="25" t="str">
        <f t="shared" si="54"/>
        <v/>
      </c>
      <c r="J685" s="25" t="str">
        <f>IF(B685="","",I685*VLOOKUP(B685,'Priradenie pracov. balíkov'!B:F,5,FALSE))</f>
        <v/>
      </c>
      <c r="K685" s="25" t="str">
        <f>IF(B685="","",I685*VLOOKUP(B685,'Priradenie pracov. balíkov'!B:G,6,FALSE))</f>
        <v/>
      </c>
      <c r="L685" s="25" t="str">
        <f>IF(B685="","",K685*VLOOKUP(B685,'Priradenie pracov. balíkov'!B:F,5,FALSE))</f>
        <v/>
      </c>
      <c r="M685" s="1"/>
      <c r="N685" s="2" t="str">
        <f t="shared" si="50"/>
        <v/>
      </c>
      <c r="O685" s="1" t="str">
        <f t="shared" si="51"/>
        <v/>
      </c>
    </row>
    <row r="686" spans="1:15" x14ac:dyDescent="0.2">
      <c r="A686" s="26" t="str">
        <f t="shared" si="52"/>
        <v/>
      </c>
      <c r="B686" s="40"/>
      <c r="C686" s="28" t="str">
        <f>IF(B686="","",VLOOKUP(B686,'Priradenie pracov. balíkov'!B:E,3,FALSE))</f>
        <v/>
      </c>
      <c r="D686" s="29" t="str">
        <f>IF(B686="","",CONCATENATE(VLOOKUP(B686,Ciselniky!$A$38:$B$71,2,FALSE),"P",'Osobné výdavky (OV)'!A686))</f>
        <v/>
      </c>
      <c r="E686" s="41"/>
      <c r="F686" s="25" t="str">
        <f t="shared" si="53"/>
        <v/>
      </c>
      <c r="G686" s="99"/>
      <c r="H686" s="97"/>
      <c r="I686" s="25" t="str">
        <f t="shared" si="54"/>
        <v/>
      </c>
      <c r="J686" s="25" t="str">
        <f>IF(B686="","",I686*VLOOKUP(B686,'Priradenie pracov. balíkov'!B:F,5,FALSE))</f>
        <v/>
      </c>
      <c r="K686" s="25" t="str">
        <f>IF(B686="","",I686*VLOOKUP(B686,'Priradenie pracov. balíkov'!B:G,6,FALSE))</f>
        <v/>
      </c>
      <c r="L686" s="25" t="str">
        <f>IF(B686="","",K686*VLOOKUP(B686,'Priradenie pracov. balíkov'!B:F,5,FALSE))</f>
        <v/>
      </c>
      <c r="M686" s="1"/>
      <c r="N686" s="2" t="str">
        <f t="shared" si="50"/>
        <v/>
      </c>
      <c r="O686" s="1" t="str">
        <f t="shared" si="51"/>
        <v/>
      </c>
    </row>
    <row r="687" spans="1:15" x14ac:dyDescent="0.2">
      <c r="A687" s="26" t="str">
        <f t="shared" si="52"/>
        <v/>
      </c>
      <c r="B687" s="40"/>
      <c r="C687" s="28" t="str">
        <f>IF(B687="","",VLOOKUP(B687,'Priradenie pracov. balíkov'!B:E,3,FALSE))</f>
        <v/>
      </c>
      <c r="D687" s="29" t="str">
        <f>IF(B687="","",CONCATENATE(VLOOKUP(B687,Ciselniky!$A$38:$B$71,2,FALSE),"P",'Osobné výdavky (OV)'!A687))</f>
        <v/>
      </c>
      <c r="E687" s="41"/>
      <c r="F687" s="25" t="str">
        <f t="shared" si="53"/>
        <v/>
      </c>
      <c r="G687" s="99"/>
      <c r="H687" s="97"/>
      <c r="I687" s="25" t="str">
        <f t="shared" si="54"/>
        <v/>
      </c>
      <c r="J687" s="25" t="str">
        <f>IF(B687="","",I687*VLOOKUP(B687,'Priradenie pracov. balíkov'!B:F,5,FALSE))</f>
        <v/>
      </c>
      <c r="K687" s="25" t="str">
        <f>IF(B687="","",I687*VLOOKUP(B687,'Priradenie pracov. balíkov'!B:G,6,FALSE))</f>
        <v/>
      </c>
      <c r="L687" s="25" t="str">
        <f>IF(B687="","",K687*VLOOKUP(B687,'Priradenie pracov. balíkov'!B:F,5,FALSE))</f>
        <v/>
      </c>
      <c r="M687" s="1"/>
      <c r="N687" s="2" t="str">
        <f t="shared" si="50"/>
        <v/>
      </c>
      <c r="O687" s="1" t="str">
        <f t="shared" si="51"/>
        <v/>
      </c>
    </row>
    <row r="688" spans="1:15" x14ac:dyDescent="0.2">
      <c r="A688" s="26" t="str">
        <f t="shared" si="52"/>
        <v/>
      </c>
      <c r="B688" s="40"/>
      <c r="C688" s="28" t="str">
        <f>IF(B688="","",VLOOKUP(B688,'Priradenie pracov. balíkov'!B:E,3,FALSE))</f>
        <v/>
      </c>
      <c r="D688" s="29" t="str">
        <f>IF(B688="","",CONCATENATE(VLOOKUP(B688,Ciselniky!$A$38:$B$71,2,FALSE),"P",'Osobné výdavky (OV)'!A688))</f>
        <v/>
      </c>
      <c r="E688" s="41"/>
      <c r="F688" s="25" t="str">
        <f t="shared" si="53"/>
        <v/>
      </c>
      <c r="G688" s="99"/>
      <c r="H688" s="97"/>
      <c r="I688" s="25" t="str">
        <f t="shared" si="54"/>
        <v/>
      </c>
      <c r="J688" s="25" t="str">
        <f>IF(B688="","",I688*VLOOKUP(B688,'Priradenie pracov. balíkov'!B:F,5,FALSE))</f>
        <v/>
      </c>
      <c r="K688" s="25" t="str">
        <f>IF(B688="","",I688*VLOOKUP(B688,'Priradenie pracov. balíkov'!B:G,6,FALSE))</f>
        <v/>
      </c>
      <c r="L688" s="25" t="str">
        <f>IF(B688="","",K688*VLOOKUP(B688,'Priradenie pracov. balíkov'!B:F,5,FALSE))</f>
        <v/>
      </c>
      <c r="M688" s="1"/>
      <c r="N688" s="2" t="str">
        <f t="shared" si="50"/>
        <v/>
      </c>
      <c r="O688" s="1" t="str">
        <f t="shared" si="51"/>
        <v/>
      </c>
    </row>
    <row r="689" spans="1:15" x14ac:dyDescent="0.2">
      <c r="A689" s="26" t="str">
        <f t="shared" si="52"/>
        <v/>
      </c>
      <c r="B689" s="40"/>
      <c r="C689" s="28" t="str">
        <f>IF(B689="","",VLOOKUP(B689,'Priradenie pracov. balíkov'!B:E,3,FALSE))</f>
        <v/>
      </c>
      <c r="D689" s="29" t="str">
        <f>IF(B689="","",CONCATENATE(VLOOKUP(B689,Ciselniky!$A$38:$B$71,2,FALSE),"P",'Osobné výdavky (OV)'!A689))</f>
        <v/>
      </c>
      <c r="E689" s="41"/>
      <c r="F689" s="25" t="str">
        <f t="shared" si="53"/>
        <v/>
      </c>
      <c r="G689" s="99"/>
      <c r="H689" s="97"/>
      <c r="I689" s="25" t="str">
        <f t="shared" si="54"/>
        <v/>
      </c>
      <c r="J689" s="25" t="str">
        <f>IF(B689="","",I689*VLOOKUP(B689,'Priradenie pracov. balíkov'!B:F,5,FALSE))</f>
        <v/>
      </c>
      <c r="K689" s="25" t="str">
        <f>IF(B689="","",I689*VLOOKUP(B689,'Priradenie pracov. balíkov'!B:G,6,FALSE))</f>
        <v/>
      </c>
      <c r="L689" s="25" t="str">
        <f>IF(B689="","",K689*VLOOKUP(B689,'Priradenie pracov. balíkov'!B:F,5,FALSE))</f>
        <v/>
      </c>
      <c r="M689" s="1"/>
      <c r="N689" s="2" t="str">
        <f t="shared" si="50"/>
        <v/>
      </c>
      <c r="O689" s="1" t="str">
        <f t="shared" si="51"/>
        <v/>
      </c>
    </row>
    <row r="690" spans="1:15" x14ac:dyDescent="0.2">
      <c r="A690" s="26" t="str">
        <f t="shared" si="52"/>
        <v/>
      </c>
      <c r="B690" s="40"/>
      <c r="C690" s="28" t="str">
        <f>IF(B690="","",VLOOKUP(B690,'Priradenie pracov. balíkov'!B:E,3,FALSE))</f>
        <v/>
      </c>
      <c r="D690" s="29" t="str">
        <f>IF(B690="","",CONCATENATE(VLOOKUP(B690,Ciselniky!$A$38:$B$71,2,FALSE),"P",'Osobné výdavky (OV)'!A690))</f>
        <v/>
      </c>
      <c r="E690" s="41"/>
      <c r="F690" s="25" t="str">
        <f t="shared" si="53"/>
        <v/>
      </c>
      <c r="G690" s="99"/>
      <c r="H690" s="97"/>
      <c r="I690" s="25" t="str">
        <f t="shared" si="54"/>
        <v/>
      </c>
      <c r="J690" s="25" t="str">
        <f>IF(B690="","",I690*VLOOKUP(B690,'Priradenie pracov. balíkov'!B:F,5,FALSE))</f>
        <v/>
      </c>
      <c r="K690" s="25" t="str">
        <f>IF(B690="","",I690*VLOOKUP(B690,'Priradenie pracov. balíkov'!B:G,6,FALSE))</f>
        <v/>
      </c>
      <c r="L690" s="25" t="str">
        <f>IF(B690="","",K690*VLOOKUP(B690,'Priradenie pracov. balíkov'!B:F,5,FALSE))</f>
        <v/>
      </c>
      <c r="M690" s="1"/>
      <c r="N690" s="2" t="str">
        <f t="shared" si="50"/>
        <v/>
      </c>
      <c r="O690" s="1" t="str">
        <f t="shared" si="51"/>
        <v/>
      </c>
    </row>
    <row r="691" spans="1:15" x14ac:dyDescent="0.2">
      <c r="A691" s="26" t="str">
        <f t="shared" si="52"/>
        <v/>
      </c>
      <c r="B691" s="40"/>
      <c r="C691" s="28" t="str">
        <f>IF(B691="","",VLOOKUP(B691,'Priradenie pracov. balíkov'!B:E,3,FALSE))</f>
        <v/>
      </c>
      <c r="D691" s="29" t="str">
        <f>IF(B691="","",CONCATENATE(VLOOKUP(B691,Ciselniky!$A$38:$B$71,2,FALSE),"P",'Osobné výdavky (OV)'!A691))</f>
        <v/>
      </c>
      <c r="E691" s="41"/>
      <c r="F691" s="25" t="str">
        <f t="shared" si="53"/>
        <v/>
      </c>
      <c r="G691" s="99"/>
      <c r="H691" s="97"/>
      <c r="I691" s="25" t="str">
        <f t="shared" si="54"/>
        <v/>
      </c>
      <c r="J691" s="25" t="str">
        <f>IF(B691="","",I691*VLOOKUP(B691,'Priradenie pracov. balíkov'!B:F,5,FALSE))</f>
        <v/>
      </c>
      <c r="K691" s="25" t="str">
        <f>IF(B691="","",I691*VLOOKUP(B691,'Priradenie pracov. balíkov'!B:G,6,FALSE))</f>
        <v/>
      </c>
      <c r="L691" s="25" t="str">
        <f>IF(B691="","",K691*VLOOKUP(B691,'Priradenie pracov. balíkov'!B:F,5,FALSE))</f>
        <v/>
      </c>
      <c r="M691" s="1"/>
      <c r="N691" s="2" t="str">
        <f t="shared" si="50"/>
        <v/>
      </c>
      <c r="O691" s="1" t="str">
        <f t="shared" si="51"/>
        <v/>
      </c>
    </row>
    <row r="692" spans="1:15" x14ac:dyDescent="0.2">
      <c r="A692" s="26" t="str">
        <f t="shared" si="52"/>
        <v/>
      </c>
      <c r="B692" s="40"/>
      <c r="C692" s="28" t="str">
        <f>IF(B692="","",VLOOKUP(B692,'Priradenie pracov. balíkov'!B:E,3,FALSE))</f>
        <v/>
      </c>
      <c r="D692" s="29" t="str">
        <f>IF(B692="","",CONCATENATE(VLOOKUP(B692,Ciselniky!$A$38:$B$71,2,FALSE),"P",'Osobné výdavky (OV)'!A692))</f>
        <v/>
      </c>
      <c r="E692" s="41"/>
      <c r="F692" s="25" t="str">
        <f t="shared" si="53"/>
        <v/>
      </c>
      <c r="G692" s="99"/>
      <c r="H692" s="97"/>
      <c r="I692" s="25" t="str">
        <f t="shared" si="54"/>
        <v/>
      </c>
      <c r="J692" s="25" t="str">
        <f>IF(B692="","",I692*VLOOKUP(B692,'Priradenie pracov. balíkov'!B:F,5,FALSE))</f>
        <v/>
      </c>
      <c r="K692" s="25" t="str">
        <f>IF(B692="","",I692*VLOOKUP(B692,'Priradenie pracov. balíkov'!B:G,6,FALSE))</f>
        <v/>
      </c>
      <c r="L692" s="25" t="str">
        <f>IF(B692="","",K692*VLOOKUP(B692,'Priradenie pracov. balíkov'!B:F,5,FALSE))</f>
        <v/>
      </c>
      <c r="M692" s="1"/>
      <c r="N692" s="2" t="str">
        <f t="shared" si="50"/>
        <v/>
      </c>
      <c r="O692" s="1" t="str">
        <f t="shared" si="51"/>
        <v/>
      </c>
    </row>
    <row r="693" spans="1:15" x14ac:dyDescent="0.2">
      <c r="A693" s="26" t="str">
        <f t="shared" si="52"/>
        <v/>
      </c>
      <c r="B693" s="40"/>
      <c r="C693" s="28" t="str">
        <f>IF(B693="","",VLOOKUP(B693,'Priradenie pracov. balíkov'!B:E,3,FALSE))</f>
        <v/>
      </c>
      <c r="D693" s="29" t="str">
        <f>IF(B693="","",CONCATENATE(VLOOKUP(B693,Ciselniky!$A$38:$B$71,2,FALSE),"P",'Osobné výdavky (OV)'!A693))</f>
        <v/>
      </c>
      <c r="E693" s="41"/>
      <c r="F693" s="25" t="str">
        <f t="shared" si="53"/>
        <v/>
      </c>
      <c r="G693" s="99"/>
      <c r="H693" s="97"/>
      <c r="I693" s="25" t="str">
        <f t="shared" si="54"/>
        <v/>
      </c>
      <c r="J693" s="25" t="str">
        <f>IF(B693="","",I693*VLOOKUP(B693,'Priradenie pracov. balíkov'!B:F,5,FALSE))</f>
        <v/>
      </c>
      <c r="K693" s="25" t="str">
        <f>IF(B693="","",I693*VLOOKUP(B693,'Priradenie pracov. balíkov'!B:G,6,FALSE))</f>
        <v/>
      </c>
      <c r="L693" s="25" t="str">
        <f>IF(B693="","",K693*VLOOKUP(B693,'Priradenie pracov. balíkov'!B:F,5,FALSE))</f>
        <v/>
      </c>
      <c r="M693" s="1"/>
      <c r="N693" s="2" t="str">
        <f t="shared" si="50"/>
        <v/>
      </c>
      <c r="O693" s="1" t="str">
        <f t="shared" si="51"/>
        <v/>
      </c>
    </row>
    <row r="694" spans="1:15" x14ac:dyDescent="0.2">
      <c r="A694" s="26" t="str">
        <f t="shared" si="52"/>
        <v/>
      </c>
      <c r="B694" s="40"/>
      <c r="C694" s="28" t="str">
        <f>IF(B694="","",VLOOKUP(B694,'Priradenie pracov. balíkov'!B:E,3,FALSE))</f>
        <v/>
      </c>
      <c r="D694" s="29" t="str">
        <f>IF(B694="","",CONCATENATE(VLOOKUP(B694,Ciselniky!$A$38:$B$71,2,FALSE),"P",'Osobné výdavky (OV)'!A694))</f>
        <v/>
      </c>
      <c r="E694" s="41"/>
      <c r="F694" s="25" t="str">
        <f t="shared" si="53"/>
        <v/>
      </c>
      <c r="G694" s="99"/>
      <c r="H694" s="97"/>
      <c r="I694" s="25" t="str">
        <f t="shared" si="54"/>
        <v/>
      </c>
      <c r="J694" s="25" t="str">
        <f>IF(B694="","",I694*VLOOKUP(B694,'Priradenie pracov. balíkov'!B:F,5,FALSE))</f>
        <v/>
      </c>
      <c r="K694" s="25" t="str">
        <f>IF(B694="","",I694*VLOOKUP(B694,'Priradenie pracov. balíkov'!B:G,6,FALSE))</f>
        <v/>
      </c>
      <c r="L694" s="25" t="str">
        <f>IF(B694="","",K694*VLOOKUP(B694,'Priradenie pracov. balíkov'!B:F,5,FALSE))</f>
        <v/>
      </c>
      <c r="M694" s="1"/>
      <c r="N694" s="2" t="str">
        <f t="shared" si="50"/>
        <v/>
      </c>
      <c r="O694" s="1" t="str">
        <f t="shared" si="51"/>
        <v/>
      </c>
    </row>
    <row r="695" spans="1:15" x14ac:dyDescent="0.2">
      <c r="A695" s="26" t="str">
        <f t="shared" si="52"/>
        <v/>
      </c>
      <c r="B695" s="40"/>
      <c r="C695" s="28" t="str">
        <f>IF(B695="","",VLOOKUP(B695,'Priradenie pracov. balíkov'!B:E,3,FALSE))</f>
        <v/>
      </c>
      <c r="D695" s="29" t="str">
        <f>IF(B695="","",CONCATENATE(VLOOKUP(B695,Ciselniky!$A$38:$B$71,2,FALSE),"P",'Osobné výdavky (OV)'!A695))</f>
        <v/>
      </c>
      <c r="E695" s="41"/>
      <c r="F695" s="25" t="str">
        <f t="shared" si="53"/>
        <v/>
      </c>
      <c r="G695" s="99"/>
      <c r="H695" s="97"/>
      <c r="I695" s="25" t="str">
        <f t="shared" si="54"/>
        <v/>
      </c>
      <c r="J695" s="25" t="str">
        <f>IF(B695="","",I695*VLOOKUP(B695,'Priradenie pracov. balíkov'!B:F,5,FALSE))</f>
        <v/>
      </c>
      <c r="K695" s="25" t="str">
        <f>IF(B695="","",I695*VLOOKUP(B695,'Priradenie pracov. balíkov'!B:G,6,FALSE))</f>
        <v/>
      </c>
      <c r="L695" s="25" t="str">
        <f>IF(B695="","",K695*VLOOKUP(B695,'Priradenie pracov. balíkov'!B:F,5,FALSE))</f>
        <v/>
      </c>
      <c r="M695" s="1"/>
      <c r="N695" s="2" t="str">
        <f t="shared" si="50"/>
        <v/>
      </c>
      <c r="O695" s="1" t="str">
        <f t="shared" si="51"/>
        <v/>
      </c>
    </row>
    <row r="696" spans="1:15" x14ac:dyDescent="0.2">
      <c r="A696" s="26" t="str">
        <f t="shared" si="52"/>
        <v/>
      </c>
      <c r="B696" s="40"/>
      <c r="C696" s="28" t="str">
        <f>IF(B696="","",VLOOKUP(B696,'Priradenie pracov. balíkov'!B:E,3,FALSE))</f>
        <v/>
      </c>
      <c r="D696" s="29" t="str">
        <f>IF(B696="","",CONCATENATE(VLOOKUP(B696,Ciselniky!$A$38:$B$71,2,FALSE),"P",'Osobné výdavky (OV)'!A696))</f>
        <v/>
      </c>
      <c r="E696" s="41"/>
      <c r="F696" s="25" t="str">
        <f t="shared" si="53"/>
        <v/>
      </c>
      <c r="G696" s="99"/>
      <c r="H696" s="97"/>
      <c r="I696" s="25" t="str">
        <f t="shared" si="54"/>
        <v/>
      </c>
      <c r="J696" s="25" t="str">
        <f>IF(B696="","",I696*VLOOKUP(B696,'Priradenie pracov. balíkov'!B:F,5,FALSE))</f>
        <v/>
      </c>
      <c r="K696" s="25" t="str">
        <f>IF(B696="","",I696*VLOOKUP(B696,'Priradenie pracov. balíkov'!B:G,6,FALSE))</f>
        <v/>
      </c>
      <c r="L696" s="25" t="str">
        <f>IF(B696="","",K696*VLOOKUP(B696,'Priradenie pracov. balíkov'!B:F,5,FALSE))</f>
        <v/>
      </c>
      <c r="M696" s="1"/>
      <c r="N696" s="2" t="str">
        <f t="shared" si="50"/>
        <v/>
      </c>
      <c r="O696" s="1" t="str">
        <f t="shared" si="51"/>
        <v/>
      </c>
    </row>
    <row r="697" spans="1:15" x14ac:dyDescent="0.2">
      <c r="A697" s="26" t="str">
        <f t="shared" si="52"/>
        <v/>
      </c>
      <c r="B697" s="40"/>
      <c r="C697" s="28" t="str">
        <f>IF(B697="","",VLOOKUP(B697,'Priradenie pracov. balíkov'!B:E,3,FALSE))</f>
        <v/>
      </c>
      <c r="D697" s="29" t="str">
        <f>IF(B697="","",CONCATENATE(VLOOKUP(B697,Ciselniky!$A$38:$B$71,2,FALSE),"P",'Osobné výdavky (OV)'!A697))</f>
        <v/>
      </c>
      <c r="E697" s="41"/>
      <c r="F697" s="25" t="str">
        <f t="shared" si="53"/>
        <v/>
      </c>
      <c r="G697" s="99"/>
      <c r="H697" s="97"/>
      <c r="I697" s="25" t="str">
        <f t="shared" si="54"/>
        <v/>
      </c>
      <c r="J697" s="25" t="str">
        <f>IF(B697="","",I697*VLOOKUP(B697,'Priradenie pracov. balíkov'!B:F,5,FALSE))</f>
        <v/>
      </c>
      <c r="K697" s="25" t="str">
        <f>IF(B697="","",I697*VLOOKUP(B697,'Priradenie pracov. balíkov'!B:G,6,FALSE))</f>
        <v/>
      </c>
      <c r="L697" s="25" t="str">
        <f>IF(B697="","",K697*VLOOKUP(B697,'Priradenie pracov. balíkov'!B:F,5,FALSE))</f>
        <v/>
      </c>
      <c r="M697" s="1"/>
      <c r="N697" s="2" t="str">
        <f t="shared" si="50"/>
        <v/>
      </c>
      <c r="O697" s="1" t="str">
        <f t="shared" si="51"/>
        <v/>
      </c>
    </row>
    <row r="698" spans="1:15" x14ac:dyDescent="0.2">
      <c r="A698" s="26" t="str">
        <f t="shared" si="52"/>
        <v/>
      </c>
      <c r="B698" s="40"/>
      <c r="C698" s="28" t="str">
        <f>IF(B698="","",VLOOKUP(B698,'Priradenie pracov. balíkov'!B:E,3,FALSE))</f>
        <v/>
      </c>
      <c r="D698" s="29" t="str">
        <f>IF(B698="","",CONCATENATE(VLOOKUP(B698,Ciselniky!$A$38:$B$71,2,FALSE),"P",'Osobné výdavky (OV)'!A698))</f>
        <v/>
      </c>
      <c r="E698" s="41"/>
      <c r="F698" s="25" t="str">
        <f t="shared" si="53"/>
        <v/>
      </c>
      <c r="G698" s="99"/>
      <c r="H698" s="97"/>
      <c r="I698" s="25" t="str">
        <f t="shared" si="54"/>
        <v/>
      </c>
      <c r="J698" s="25" t="str">
        <f>IF(B698="","",I698*VLOOKUP(B698,'Priradenie pracov. balíkov'!B:F,5,FALSE))</f>
        <v/>
      </c>
      <c r="K698" s="25" t="str">
        <f>IF(B698="","",I698*VLOOKUP(B698,'Priradenie pracov. balíkov'!B:G,6,FALSE))</f>
        <v/>
      </c>
      <c r="L698" s="25" t="str">
        <f>IF(B698="","",K698*VLOOKUP(B698,'Priradenie pracov. balíkov'!B:F,5,FALSE))</f>
        <v/>
      </c>
      <c r="M698" s="1"/>
      <c r="N698" s="2" t="str">
        <f t="shared" si="50"/>
        <v/>
      </c>
      <c r="O698" s="1" t="str">
        <f t="shared" si="51"/>
        <v/>
      </c>
    </row>
    <row r="699" spans="1:15" x14ac:dyDescent="0.2">
      <c r="A699" s="26" t="str">
        <f t="shared" si="52"/>
        <v/>
      </c>
      <c r="B699" s="40"/>
      <c r="C699" s="28" t="str">
        <f>IF(B699="","",VLOOKUP(B699,'Priradenie pracov. balíkov'!B:E,3,FALSE))</f>
        <v/>
      </c>
      <c r="D699" s="29" t="str">
        <f>IF(B699="","",CONCATENATE(VLOOKUP(B699,Ciselniky!$A$38:$B$71,2,FALSE),"P",'Osobné výdavky (OV)'!A699))</f>
        <v/>
      </c>
      <c r="E699" s="41"/>
      <c r="F699" s="25" t="str">
        <f t="shared" si="53"/>
        <v/>
      </c>
      <c r="G699" s="99"/>
      <c r="H699" s="97"/>
      <c r="I699" s="25" t="str">
        <f t="shared" si="54"/>
        <v/>
      </c>
      <c r="J699" s="25" t="str">
        <f>IF(B699="","",I699*VLOOKUP(B699,'Priradenie pracov. balíkov'!B:F,5,FALSE))</f>
        <v/>
      </c>
      <c r="K699" s="25" t="str">
        <f>IF(B699="","",I699*VLOOKUP(B699,'Priradenie pracov. balíkov'!B:G,6,FALSE))</f>
        <v/>
      </c>
      <c r="L699" s="25" t="str">
        <f>IF(B699="","",K699*VLOOKUP(B699,'Priradenie pracov. balíkov'!B:F,5,FALSE))</f>
        <v/>
      </c>
      <c r="M699" s="1"/>
      <c r="N699" s="2" t="str">
        <f t="shared" si="50"/>
        <v/>
      </c>
      <c r="O699" s="1" t="str">
        <f t="shared" si="51"/>
        <v/>
      </c>
    </row>
    <row r="700" spans="1:15" x14ac:dyDescent="0.2">
      <c r="A700" s="26" t="str">
        <f t="shared" si="52"/>
        <v/>
      </c>
      <c r="B700" s="40"/>
      <c r="C700" s="28" t="str">
        <f>IF(B700="","",VLOOKUP(B700,'Priradenie pracov. balíkov'!B:E,3,FALSE))</f>
        <v/>
      </c>
      <c r="D700" s="29" t="str">
        <f>IF(B700="","",CONCATENATE(VLOOKUP(B700,Ciselniky!$A$38:$B$71,2,FALSE),"P",'Osobné výdavky (OV)'!A700))</f>
        <v/>
      </c>
      <c r="E700" s="41"/>
      <c r="F700" s="25" t="str">
        <f t="shared" si="53"/>
        <v/>
      </c>
      <c r="G700" s="99"/>
      <c r="H700" s="97"/>
      <c r="I700" s="25" t="str">
        <f t="shared" si="54"/>
        <v/>
      </c>
      <c r="J700" s="25" t="str">
        <f>IF(B700="","",I700*VLOOKUP(B700,'Priradenie pracov. balíkov'!B:F,5,FALSE))</f>
        <v/>
      </c>
      <c r="K700" s="25" t="str">
        <f>IF(B700="","",I700*VLOOKUP(B700,'Priradenie pracov. balíkov'!B:G,6,FALSE))</f>
        <v/>
      </c>
      <c r="L700" s="25" t="str">
        <f>IF(B700="","",K700*VLOOKUP(B700,'Priradenie pracov. balíkov'!B:F,5,FALSE))</f>
        <v/>
      </c>
      <c r="M700" s="1"/>
      <c r="N700" s="2" t="str">
        <f t="shared" si="50"/>
        <v/>
      </c>
      <c r="O700" s="1" t="str">
        <f t="shared" si="51"/>
        <v/>
      </c>
    </row>
    <row r="701" spans="1:15" x14ac:dyDescent="0.2">
      <c r="A701" s="26" t="str">
        <f t="shared" si="52"/>
        <v/>
      </c>
      <c r="B701" s="40"/>
      <c r="C701" s="28" t="str">
        <f>IF(B701="","",VLOOKUP(B701,'Priradenie pracov. balíkov'!B:E,3,FALSE))</f>
        <v/>
      </c>
      <c r="D701" s="29" t="str">
        <f>IF(B701="","",CONCATENATE(VLOOKUP(B701,Ciselniky!$A$38:$B$71,2,FALSE),"P",'Osobné výdavky (OV)'!A701))</f>
        <v/>
      </c>
      <c r="E701" s="41"/>
      <c r="F701" s="25" t="str">
        <f t="shared" si="53"/>
        <v/>
      </c>
      <c r="G701" s="99"/>
      <c r="H701" s="97"/>
      <c r="I701" s="25" t="str">
        <f t="shared" si="54"/>
        <v/>
      </c>
      <c r="J701" s="25" t="str">
        <f>IF(B701="","",I701*VLOOKUP(B701,'Priradenie pracov. balíkov'!B:F,5,FALSE))</f>
        <v/>
      </c>
      <c r="K701" s="25" t="str">
        <f>IF(B701="","",I701*VLOOKUP(B701,'Priradenie pracov. balíkov'!B:G,6,FALSE))</f>
        <v/>
      </c>
      <c r="L701" s="25" t="str">
        <f>IF(B701="","",K701*VLOOKUP(B701,'Priradenie pracov. balíkov'!B:F,5,FALSE))</f>
        <v/>
      </c>
      <c r="M701" s="1"/>
      <c r="N701" s="2" t="str">
        <f t="shared" si="50"/>
        <v/>
      </c>
      <c r="O701" s="1" t="str">
        <f t="shared" si="51"/>
        <v/>
      </c>
    </row>
    <row r="702" spans="1:15" x14ac:dyDescent="0.2">
      <c r="A702" s="26" t="str">
        <f t="shared" si="52"/>
        <v/>
      </c>
      <c r="B702" s="40"/>
      <c r="C702" s="28" t="str">
        <f>IF(B702="","",VLOOKUP(B702,'Priradenie pracov. balíkov'!B:E,3,FALSE))</f>
        <v/>
      </c>
      <c r="D702" s="29" t="str">
        <f>IF(B702="","",CONCATENATE(VLOOKUP(B702,Ciselniky!$A$38:$B$71,2,FALSE),"P",'Osobné výdavky (OV)'!A702))</f>
        <v/>
      </c>
      <c r="E702" s="41"/>
      <c r="F702" s="25" t="str">
        <f t="shared" si="53"/>
        <v/>
      </c>
      <c r="G702" s="99"/>
      <c r="H702" s="97"/>
      <c r="I702" s="25" t="str">
        <f t="shared" si="54"/>
        <v/>
      </c>
      <c r="J702" s="25" t="str">
        <f>IF(B702="","",I702*VLOOKUP(B702,'Priradenie pracov. balíkov'!B:F,5,FALSE))</f>
        <v/>
      </c>
      <c r="K702" s="25" t="str">
        <f>IF(B702="","",I702*VLOOKUP(B702,'Priradenie pracov. balíkov'!B:G,6,FALSE))</f>
        <v/>
      </c>
      <c r="L702" s="25" t="str">
        <f>IF(B702="","",K702*VLOOKUP(B702,'Priradenie pracov. balíkov'!B:F,5,FALSE))</f>
        <v/>
      </c>
      <c r="M702" s="1"/>
      <c r="N702" s="2" t="str">
        <f t="shared" si="50"/>
        <v/>
      </c>
      <c r="O702" s="1" t="str">
        <f t="shared" si="51"/>
        <v/>
      </c>
    </row>
    <row r="703" spans="1:15" x14ac:dyDescent="0.2">
      <c r="A703" s="26" t="str">
        <f t="shared" si="52"/>
        <v/>
      </c>
      <c r="B703" s="40"/>
      <c r="C703" s="28" t="str">
        <f>IF(B703="","",VLOOKUP(B703,'Priradenie pracov. balíkov'!B:E,3,FALSE))</f>
        <v/>
      </c>
      <c r="D703" s="29" t="str">
        <f>IF(B703="","",CONCATENATE(VLOOKUP(B703,Ciselniky!$A$38:$B$71,2,FALSE),"P",'Osobné výdavky (OV)'!A703))</f>
        <v/>
      </c>
      <c r="E703" s="41"/>
      <c r="F703" s="25" t="str">
        <f t="shared" si="53"/>
        <v/>
      </c>
      <c r="G703" s="99"/>
      <c r="H703" s="97"/>
      <c r="I703" s="25" t="str">
        <f t="shared" si="54"/>
        <v/>
      </c>
      <c r="J703" s="25" t="str">
        <f>IF(B703="","",I703*VLOOKUP(B703,'Priradenie pracov. balíkov'!B:F,5,FALSE))</f>
        <v/>
      </c>
      <c r="K703" s="25" t="str">
        <f>IF(B703="","",I703*VLOOKUP(B703,'Priradenie pracov. balíkov'!B:G,6,FALSE))</f>
        <v/>
      </c>
      <c r="L703" s="25" t="str">
        <f>IF(B703="","",K703*VLOOKUP(B703,'Priradenie pracov. balíkov'!B:F,5,FALSE))</f>
        <v/>
      </c>
      <c r="M703" s="1"/>
      <c r="N703" s="2" t="str">
        <f t="shared" si="50"/>
        <v/>
      </c>
      <c r="O703" s="1" t="str">
        <f t="shared" si="51"/>
        <v/>
      </c>
    </row>
    <row r="704" spans="1:15" x14ac:dyDescent="0.2">
      <c r="A704" s="26" t="str">
        <f t="shared" si="52"/>
        <v/>
      </c>
      <c r="B704" s="40"/>
      <c r="C704" s="28" t="str">
        <f>IF(B704="","",VLOOKUP(B704,'Priradenie pracov. balíkov'!B:E,3,FALSE))</f>
        <v/>
      </c>
      <c r="D704" s="29" t="str">
        <f>IF(B704="","",CONCATENATE(VLOOKUP(B704,Ciselniky!$A$38:$B$71,2,FALSE),"P",'Osobné výdavky (OV)'!A704))</f>
        <v/>
      </c>
      <c r="E704" s="41"/>
      <c r="F704" s="25" t="str">
        <f t="shared" si="53"/>
        <v/>
      </c>
      <c r="G704" s="99"/>
      <c r="H704" s="97"/>
      <c r="I704" s="25" t="str">
        <f t="shared" si="54"/>
        <v/>
      </c>
      <c r="J704" s="25" t="str">
        <f>IF(B704="","",I704*VLOOKUP(B704,'Priradenie pracov. balíkov'!B:F,5,FALSE))</f>
        <v/>
      </c>
      <c r="K704" s="25" t="str">
        <f>IF(B704="","",I704*VLOOKUP(B704,'Priradenie pracov. balíkov'!B:G,6,FALSE))</f>
        <v/>
      </c>
      <c r="L704" s="25" t="str">
        <f>IF(B704="","",K704*VLOOKUP(B704,'Priradenie pracov. balíkov'!B:F,5,FALSE))</f>
        <v/>
      </c>
      <c r="M704" s="1"/>
      <c r="N704" s="2" t="str">
        <f t="shared" si="50"/>
        <v/>
      </c>
      <c r="O704" s="1" t="str">
        <f t="shared" si="51"/>
        <v/>
      </c>
    </row>
    <row r="705" spans="1:15" x14ac:dyDescent="0.2">
      <c r="A705" s="26" t="str">
        <f t="shared" si="52"/>
        <v/>
      </c>
      <c r="B705" s="40"/>
      <c r="C705" s="28" t="str">
        <f>IF(B705="","",VLOOKUP(B705,'Priradenie pracov. balíkov'!B:E,3,FALSE))</f>
        <v/>
      </c>
      <c r="D705" s="29" t="str">
        <f>IF(B705="","",CONCATENATE(VLOOKUP(B705,Ciselniky!$A$38:$B$71,2,FALSE),"P",'Osobné výdavky (OV)'!A705))</f>
        <v/>
      </c>
      <c r="E705" s="41"/>
      <c r="F705" s="25" t="str">
        <f t="shared" si="53"/>
        <v/>
      </c>
      <c r="G705" s="99"/>
      <c r="H705" s="97"/>
      <c r="I705" s="25" t="str">
        <f t="shared" si="54"/>
        <v/>
      </c>
      <c r="J705" s="25" t="str">
        <f>IF(B705="","",I705*VLOOKUP(B705,'Priradenie pracov. balíkov'!B:F,5,FALSE))</f>
        <v/>
      </c>
      <c r="K705" s="25" t="str">
        <f>IF(B705="","",I705*VLOOKUP(B705,'Priradenie pracov. balíkov'!B:G,6,FALSE))</f>
        <v/>
      </c>
      <c r="L705" s="25" t="str">
        <f>IF(B705="","",K705*VLOOKUP(B705,'Priradenie pracov. balíkov'!B:F,5,FALSE))</f>
        <v/>
      </c>
      <c r="M705" s="1"/>
      <c r="N705" s="2" t="str">
        <f t="shared" si="50"/>
        <v/>
      </c>
      <c r="O705" s="1" t="str">
        <f t="shared" si="51"/>
        <v/>
      </c>
    </row>
    <row r="706" spans="1:15" x14ac:dyDescent="0.2">
      <c r="A706" s="26" t="str">
        <f t="shared" si="52"/>
        <v/>
      </c>
      <c r="B706" s="40"/>
      <c r="C706" s="28" t="str">
        <f>IF(B706="","",VLOOKUP(B706,'Priradenie pracov. balíkov'!B:E,3,FALSE))</f>
        <v/>
      </c>
      <c r="D706" s="29" t="str">
        <f>IF(B706="","",CONCATENATE(VLOOKUP(B706,Ciselniky!$A$38:$B$71,2,FALSE),"P",'Osobné výdavky (OV)'!A706))</f>
        <v/>
      </c>
      <c r="E706" s="41"/>
      <c r="F706" s="25" t="str">
        <f t="shared" si="53"/>
        <v/>
      </c>
      <c r="G706" s="99"/>
      <c r="H706" s="97"/>
      <c r="I706" s="25" t="str">
        <f t="shared" si="54"/>
        <v/>
      </c>
      <c r="J706" s="25" t="str">
        <f>IF(B706="","",I706*VLOOKUP(B706,'Priradenie pracov. balíkov'!B:F,5,FALSE))</f>
        <v/>
      </c>
      <c r="K706" s="25" t="str">
        <f>IF(B706="","",I706*VLOOKUP(B706,'Priradenie pracov. balíkov'!B:G,6,FALSE))</f>
        <v/>
      </c>
      <c r="L706" s="25" t="str">
        <f>IF(B706="","",K706*VLOOKUP(B706,'Priradenie pracov. balíkov'!B:F,5,FALSE))</f>
        <v/>
      </c>
      <c r="M706" s="1"/>
      <c r="N706" s="2" t="str">
        <f t="shared" si="50"/>
        <v/>
      </c>
      <c r="O706" s="1" t="str">
        <f t="shared" si="51"/>
        <v/>
      </c>
    </row>
    <row r="707" spans="1:15" x14ac:dyDescent="0.2">
      <c r="A707" s="26" t="str">
        <f t="shared" si="52"/>
        <v/>
      </c>
      <c r="B707" s="40"/>
      <c r="C707" s="28" t="str">
        <f>IF(B707="","",VLOOKUP(B707,'Priradenie pracov. balíkov'!B:E,3,FALSE))</f>
        <v/>
      </c>
      <c r="D707" s="29" t="str">
        <f>IF(B707="","",CONCATENATE(VLOOKUP(B707,Ciselniky!$A$38:$B$71,2,FALSE),"P",'Osobné výdavky (OV)'!A707))</f>
        <v/>
      </c>
      <c r="E707" s="41"/>
      <c r="F707" s="25" t="str">
        <f t="shared" si="53"/>
        <v/>
      </c>
      <c r="G707" s="99"/>
      <c r="H707" s="97"/>
      <c r="I707" s="25" t="str">
        <f t="shared" si="54"/>
        <v/>
      </c>
      <c r="J707" s="25" t="str">
        <f>IF(B707="","",I707*VLOOKUP(B707,'Priradenie pracov. balíkov'!B:F,5,FALSE))</f>
        <v/>
      </c>
      <c r="K707" s="25" t="str">
        <f>IF(B707="","",I707*VLOOKUP(B707,'Priradenie pracov. balíkov'!B:G,6,FALSE))</f>
        <v/>
      </c>
      <c r="L707" s="25" t="str">
        <f>IF(B707="","",K707*VLOOKUP(B707,'Priradenie pracov. balíkov'!B:F,5,FALSE))</f>
        <v/>
      </c>
      <c r="M707" s="1"/>
      <c r="N707" s="2" t="str">
        <f t="shared" si="50"/>
        <v/>
      </c>
      <c r="O707" s="1" t="str">
        <f t="shared" si="51"/>
        <v/>
      </c>
    </row>
    <row r="708" spans="1:15" x14ac:dyDescent="0.2">
      <c r="A708" s="26" t="str">
        <f t="shared" si="52"/>
        <v/>
      </c>
      <c r="B708" s="40"/>
      <c r="C708" s="28" t="str">
        <f>IF(B708="","",VLOOKUP(B708,'Priradenie pracov. balíkov'!B:E,3,FALSE))</f>
        <v/>
      </c>
      <c r="D708" s="29" t="str">
        <f>IF(B708="","",CONCATENATE(VLOOKUP(B708,Ciselniky!$A$38:$B$71,2,FALSE),"P",'Osobné výdavky (OV)'!A708))</f>
        <v/>
      </c>
      <c r="E708" s="41"/>
      <c r="F708" s="25" t="str">
        <f t="shared" si="53"/>
        <v/>
      </c>
      <c r="G708" s="99"/>
      <c r="H708" s="97"/>
      <c r="I708" s="25" t="str">
        <f t="shared" si="54"/>
        <v/>
      </c>
      <c r="J708" s="25" t="str">
        <f>IF(B708="","",I708*VLOOKUP(B708,'Priradenie pracov. balíkov'!B:F,5,FALSE))</f>
        <v/>
      </c>
      <c r="K708" s="25" t="str">
        <f>IF(B708="","",I708*VLOOKUP(B708,'Priradenie pracov. balíkov'!B:G,6,FALSE))</f>
        <v/>
      </c>
      <c r="L708" s="25" t="str">
        <f>IF(B708="","",K708*VLOOKUP(B708,'Priradenie pracov. balíkov'!B:F,5,FALSE))</f>
        <v/>
      </c>
      <c r="M708" s="1"/>
      <c r="N708" s="2" t="str">
        <f t="shared" ref="N708:N771" si="55">TRIM(LEFT(B708,4))</f>
        <v/>
      </c>
      <c r="O708" s="1" t="str">
        <f t="shared" ref="O708:O771" si="56">C708</f>
        <v/>
      </c>
    </row>
    <row r="709" spans="1:15" x14ac:dyDescent="0.2">
      <c r="A709" s="26" t="str">
        <f t="shared" ref="A709:A772" si="57">IF(B708&lt;&gt;"",ROW()-2,"")</f>
        <v/>
      </c>
      <c r="B709" s="40"/>
      <c r="C709" s="28" t="str">
        <f>IF(B709="","",VLOOKUP(B709,'Priradenie pracov. balíkov'!B:E,3,FALSE))</f>
        <v/>
      </c>
      <c r="D709" s="29" t="str">
        <f>IF(B709="","",CONCATENATE(VLOOKUP(B709,Ciselniky!$A$38:$B$71,2,FALSE),"P",'Osobné výdavky (OV)'!A709))</f>
        <v/>
      </c>
      <c r="E709" s="41"/>
      <c r="F709" s="25" t="str">
        <f t="shared" ref="F709:F772" si="58">IF(B709="","",3684)</f>
        <v/>
      </c>
      <c r="G709" s="99"/>
      <c r="H709" s="97"/>
      <c r="I709" s="25" t="str">
        <f t="shared" ref="I709:I772" si="59">IF(B709="","",F709*(G709*H709))</f>
        <v/>
      </c>
      <c r="J709" s="25" t="str">
        <f>IF(B709="","",I709*VLOOKUP(B709,'Priradenie pracov. balíkov'!B:F,5,FALSE))</f>
        <v/>
      </c>
      <c r="K709" s="25" t="str">
        <f>IF(B709="","",I709*VLOOKUP(B709,'Priradenie pracov. balíkov'!B:G,6,FALSE))</f>
        <v/>
      </c>
      <c r="L709" s="25" t="str">
        <f>IF(B709="","",K709*VLOOKUP(B709,'Priradenie pracov. balíkov'!B:F,5,FALSE))</f>
        <v/>
      </c>
      <c r="M709" s="1"/>
      <c r="N709" s="2" t="str">
        <f t="shared" si="55"/>
        <v/>
      </c>
      <c r="O709" s="1" t="str">
        <f t="shared" si="56"/>
        <v/>
      </c>
    </row>
    <row r="710" spans="1:15" x14ac:dyDescent="0.2">
      <c r="A710" s="26" t="str">
        <f t="shared" si="57"/>
        <v/>
      </c>
      <c r="B710" s="40"/>
      <c r="C710" s="28" t="str">
        <f>IF(B710="","",VLOOKUP(B710,'Priradenie pracov. balíkov'!B:E,3,FALSE))</f>
        <v/>
      </c>
      <c r="D710" s="29" t="str">
        <f>IF(B710="","",CONCATENATE(VLOOKUP(B710,Ciselniky!$A$38:$B$71,2,FALSE),"P",'Osobné výdavky (OV)'!A710))</f>
        <v/>
      </c>
      <c r="E710" s="41"/>
      <c r="F710" s="25" t="str">
        <f t="shared" si="58"/>
        <v/>
      </c>
      <c r="G710" s="99"/>
      <c r="H710" s="97"/>
      <c r="I710" s="25" t="str">
        <f t="shared" si="59"/>
        <v/>
      </c>
      <c r="J710" s="25" t="str">
        <f>IF(B710="","",I710*VLOOKUP(B710,'Priradenie pracov. balíkov'!B:F,5,FALSE))</f>
        <v/>
      </c>
      <c r="K710" s="25" t="str">
        <f>IF(B710="","",I710*VLOOKUP(B710,'Priradenie pracov. balíkov'!B:G,6,FALSE))</f>
        <v/>
      </c>
      <c r="L710" s="25" t="str">
        <f>IF(B710="","",K710*VLOOKUP(B710,'Priradenie pracov. balíkov'!B:F,5,FALSE))</f>
        <v/>
      </c>
      <c r="M710" s="1"/>
      <c r="N710" s="2" t="str">
        <f t="shared" si="55"/>
        <v/>
      </c>
      <c r="O710" s="1" t="str">
        <f t="shared" si="56"/>
        <v/>
      </c>
    </row>
    <row r="711" spans="1:15" x14ac:dyDescent="0.2">
      <c r="A711" s="26" t="str">
        <f t="shared" si="57"/>
        <v/>
      </c>
      <c r="B711" s="40"/>
      <c r="C711" s="28" t="str">
        <f>IF(B711="","",VLOOKUP(B711,'Priradenie pracov. balíkov'!B:E,3,FALSE))</f>
        <v/>
      </c>
      <c r="D711" s="29" t="str">
        <f>IF(B711="","",CONCATENATE(VLOOKUP(B711,Ciselniky!$A$38:$B$71,2,FALSE),"P",'Osobné výdavky (OV)'!A711))</f>
        <v/>
      </c>
      <c r="E711" s="41"/>
      <c r="F711" s="25" t="str">
        <f t="shared" si="58"/>
        <v/>
      </c>
      <c r="G711" s="99"/>
      <c r="H711" s="97"/>
      <c r="I711" s="25" t="str">
        <f t="shared" si="59"/>
        <v/>
      </c>
      <c r="J711" s="25" t="str">
        <f>IF(B711="","",I711*VLOOKUP(B711,'Priradenie pracov. balíkov'!B:F,5,FALSE))</f>
        <v/>
      </c>
      <c r="K711" s="25" t="str">
        <f>IF(B711="","",I711*VLOOKUP(B711,'Priradenie pracov. balíkov'!B:G,6,FALSE))</f>
        <v/>
      </c>
      <c r="L711" s="25" t="str">
        <f>IF(B711="","",K711*VLOOKUP(B711,'Priradenie pracov. balíkov'!B:F,5,FALSE))</f>
        <v/>
      </c>
      <c r="M711" s="1"/>
      <c r="N711" s="2" t="str">
        <f t="shared" si="55"/>
        <v/>
      </c>
      <c r="O711" s="1" t="str">
        <f t="shared" si="56"/>
        <v/>
      </c>
    </row>
    <row r="712" spans="1:15" x14ac:dyDescent="0.2">
      <c r="A712" s="26" t="str">
        <f t="shared" si="57"/>
        <v/>
      </c>
      <c r="B712" s="40"/>
      <c r="C712" s="28" t="str">
        <f>IF(B712="","",VLOOKUP(B712,'Priradenie pracov. balíkov'!B:E,3,FALSE))</f>
        <v/>
      </c>
      <c r="D712" s="29" t="str">
        <f>IF(B712="","",CONCATENATE(VLOOKUP(B712,Ciselniky!$A$38:$B$71,2,FALSE),"P",'Osobné výdavky (OV)'!A712))</f>
        <v/>
      </c>
      <c r="E712" s="41"/>
      <c r="F712" s="25" t="str">
        <f t="shared" si="58"/>
        <v/>
      </c>
      <c r="G712" s="99"/>
      <c r="H712" s="97"/>
      <c r="I712" s="25" t="str">
        <f t="shared" si="59"/>
        <v/>
      </c>
      <c r="J712" s="25" t="str">
        <f>IF(B712="","",I712*VLOOKUP(B712,'Priradenie pracov. balíkov'!B:F,5,FALSE))</f>
        <v/>
      </c>
      <c r="K712" s="25" t="str">
        <f>IF(B712="","",I712*VLOOKUP(B712,'Priradenie pracov. balíkov'!B:G,6,FALSE))</f>
        <v/>
      </c>
      <c r="L712" s="25" t="str">
        <f>IF(B712="","",K712*VLOOKUP(B712,'Priradenie pracov. balíkov'!B:F,5,FALSE))</f>
        <v/>
      </c>
      <c r="M712" s="1"/>
      <c r="N712" s="2" t="str">
        <f t="shared" si="55"/>
        <v/>
      </c>
      <c r="O712" s="1" t="str">
        <f t="shared" si="56"/>
        <v/>
      </c>
    </row>
    <row r="713" spans="1:15" x14ac:dyDescent="0.2">
      <c r="A713" s="26" t="str">
        <f t="shared" si="57"/>
        <v/>
      </c>
      <c r="B713" s="40"/>
      <c r="C713" s="28" t="str">
        <f>IF(B713="","",VLOOKUP(B713,'Priradenie pracov. balíkov'!B:E,3,FALSE))</f>
        <v/>
      </c>
      <c r="D713" s="29" t="str">
        <f>IF(B713="","",CONCATENATE(VLOOKUP(B713,Ciselniky!$A$38:$B$71,2,FALSE),"P",'Osobné výdavky (OV)'!A713))</f>
        <v/>
      </c>
      <c r="E713" s="41"/>
      <c r="F713" s="25" t="str">
        <f t="shared" si="58"/>
        <v/>
      </c>
      <c r="G713" s="99"/>
      <c r="H713" s="97"/>
      <c r="I713" s="25" t="str">
        <f t="shared" si="59"/>
        <v/>
      </c>
      <c r="J713" s="25" t="str">
        <f>IF(B713="","",I713*VLOOKUP(B713,'Priradenie pracov. balíkov'!B:F,5,FALSE))</f>
        <v/>
      </c>
      <c r="K713" s="25" t="str">
        <f>IF(B713="","",I713*VLOOKUP(B713,'Priradenie pracov. balíkov'!B:G,6,FALSE))</f>
        <v/>
      </c>
      <c r="L713" s="25" t="str">
        <f>IF(B713="","",K713*VLOOKUP(B713,'Priradenie pracov. balíkov'!B:F,5,FALSE))</f>
        <v/>
      </c>
      <c r="M713" s="1"/>
      <c r="N713" s="2" t="str">
        <f t="shared" si="55"/>
        <v/>
      </c>
      <c r="O713" s="1" t="str">
        <f t="shared" si="56"/>
        <v/>
      </c>
    </row>
    <row r="714" spans="1:15" x14ac:dyDescent="0.2">
      <c r="A714" s="26" t="str">
        <f t="shared" si="57"/>
        <v/>
      </c>
      <c r="B714" s="40"/>
      <c r="C714" s="28" t="str">
        <f>IF(B714="","",VLOOKUP(B714,'Priradenie pracov. balíkov'!B:E,3,FALSE))</f>
        <v/>
      </c>
      <c r="D714" s="29" t="str">
        <f>IF(B714="","",CONCATENATE(VLOOKUP(B714,Ciselniky!$A$38:$B$71,2,FALSE),"P",'Osobné výdavky (OV)'!A714))</f>
        <v/>
      </c>
      <c r="E714" s="41"/>
      <c r="F714" s="25" t="str">
        <f t="shared" si="58"/>
        <v/>
      </c>
      <c r="G714" s="99"/>
      <c r="H714" s="97"/>
      <c r="I714" s="25" t="str">
        <f t="shared" si="59"/>
        <v/>
      </c>
      <c r="J714" s="25" t="str">
        <f>IF(B714="","",I714*VLOOKUP(B714,'Priradenie pracov. balíkov'!B:F,5,FALSE))</f>
        <v/>
      </c>
      <c r="K714" s="25" t="str">
        <f>IF(B714="","",I714*VLOOKUP(B714,'Priradenie pracov. balíkov'!B:G,6,FALSE))</f>
        <v/>
      </c>
      <c r="L714" s="25" t="str">
        <f>IF(B714="","",K714*VLOOKUP(B714,'Priradenie pracov. balíkov'!B:F,5,FALSE))</f>
        <v/>
      </c>
      <c r="M714" s="1"/>
      <c r="N714" s="2" t="str">
        <f t="shared" si="55"/>
        <v/>
      </c>
      <c r="O714" s="1" t="str">
        <f t="shared" si="56"/>
        <v/>
      </c>
    </row>
    <row r="715" spans="1:15" x14ac:dyDescent="0.2">
      <c r="A715" s="26" t="str">
        <f t="shared" si="57"/>
        <v/>
      </c>
      <c r="B715" s="40"/>
      <c r="C715" s="28" t="str">
        <f>IF(B715="","",VLOOKUP(B715,'Priradenie pracov. balíkov'!B:E,3,FALSE))</f>
        <v/>
      </c>
      <c r="D715" s="29" t="str">
        <f>IF(B715="","",CONCATENATE(VLOOKUP(B715,Ciselniky!$A$38:$B$71,2,FALSE),"P",'Osobné výdavky (OV)'!A715))</f>
        <v/>
      </c>
      <c r="E715" s="41"/>
      <c r="F715" s="25" t="str">
        <f t="shared" si="58"/>
        <v/>
      </c>
      <c r="G715" s="99"/>
      <c r="H715" s="97"/>
      <c r="I715" s="25" t="str">
        <f t="shared" si="59"/>
        <v/>
      </c>
      <c r="J715" s="25" t="str">
        <f>IF(B715="","",I715*VLOOKUP(B715,'Priradenie pracov. balíkov'!B:F,5,FALSE))</f>
        <v/>
      </c>
      <c r="K715" s="25" t="str">
        <f>IF(B715="","",I715*VLOOKUP(B715,'Priradenie pracov. balíkov'!B:G,6,FALSE))</f>
        <v/>
      </c>
      <c r="L715" s="25" t="str">
        <f>IF(B715="","",K715*VLOOKUP(B715,'Priradenie pracov. balíkov'!B:F,5,FALSE))</f>
        <v/>
      </c>
      <c r="M715" s="1"/>
      <c r="N715" s="2" t="str">
        <f t="shared" si="55"/>
        <v/>
      </c>
      <c r="O715" s="1" t="str">
        <f t="shared" si="56"/>
        <v/>
      </c>
    </row>
    <row r="716" spans="1:15" x14ac:dyDescent="0.2">
      <c r="A716" s="26" t="str">
        <f t="shared" si="57"/>
        <v/>
      </c>
      <c r="B716" s="40"/>
      <c r="C716" s="28" t="str">
        <f>IF(B716="","",VLOOKUP(B716,'Priradenie pracov. balíkov'!B:E,3,FALSE))</f>
        <v/>
      </c>
      <c r="D716" s="29" t="str">
        <f>IF(B716="","",CONCATENATE(VLOOKUP(B716,Ciselniky!$A$38:$B$71,2,FALSE),"P",'Osobné výdavky (OV)'!A716))</f>
        <v/>
      </c>
      <c r="E716" s="41"/>
      <c r="F716" s="25" t="str">
        <f t="shared" si="58"/>
        <v/>
      </c>
      <c r="G716" s="99"/>
      <c r="H716" s="97"/>
      <c r="I716" s="25" t="str">
        <f t="shared" si="59"/>
        <v/>
      </c>
      <c r="J716" s="25" t="str">
        <f>IF(B716="","",I716*VLOOKUP(B716,'Priradenie pracov. balíkov'!B:F,5,FALSE))</f>
        <v/>
      </c>
      <c r="K716" s="25" t="str">
        <f>IF(B716="","",I716*VLOOKUP(B716,'Priradenie pracov. balíkov'!B:G,6,FALSE))</f>
        <v/>
      </c>
      <c r="L716" s="25" t="str">
        <f>IF(B716="","",K716*VLOOKUP(B716,'Priradenie pracov. balíkov'!B:F,5,FALSE))</f>
        <v/>
      </c>
      <c r="M716" s="1"/>
      <c r="N716" s="2" t="str">
        <f t="shared" si="55"/>
        <v/>
      </c>
      <c r="O716" s="1" t="str">
        <f t="shared" si="56"/>
        <v/>
      </c>
    </row>
    <row r="717" spans="1:15" x14ac:dyDescent="0.2">
      <c r="A717" s="26" t="str">
        <f t="shared" si="57"/>
        <v/>
      </c>
      <c r="B717" s="40"/>
      <c r="C717" s="28" t="str">
        <f>IF(B717="","",VLOOKUP(B717,'Priradenie pracov. balíkov'!B:E,3,FALSE))</f>
        <v/>
      </c>
      <c r="D717" s="29" t="str">
        <f>IF(B717="","",CONCATENATE(VLOOKUP(B717,Ciselniky!$A$38:$B$71,2,FALSE),"P",'Osobné výdavky (OV)'!A717))</f>
        <v/>
      </c>
      <c r="E717" s="41"/>
      <c r="F717" s="25" t="str">
        <f t="shared" si="58"/>
        <v/>
      </c>
      <c r="G717" s="99"/>
      <c r="H717" s="97"/>
      <c r="I717" s="25" t="str">
        <f t="shared" si="59"/>
        <v/>
      </c>
      <c r="J717" s="25" t="str">
        <f>IF(B717="","",I717*VLOOKUP(B717,'Priradenie pracov. balíkov'!B:F,5,FALSE))</f>
        <v/>
      </c>
      <c r="K717" s="25" t="str">
        <f>IF(B717="","",I717*VLOOKUP(B717,'Priradenie pracov. balíkov'!B:G,6,FALSE))</f>
        <v/>
      </c>
      <c r="L717" s="25" t="str">
        <f>IF(B717="","",K717*VLOOKUP(B717,'Priradenie pracov. balíkov'!B:F,5,FALSE))</f>
        <v/>
      </c>
      <c r="M717" s="1"/>
      <c r="N717" s="2" t="str">
        <f t="shared" si="55"/>
        <v/>
      </c>
      <c r="O717" s="1" t="str">
        <f t="shared" si="56"/>
        <v/>
      </c>
    </row>
    <row r="718" spans="1:15" x14ac:dyDescent="0.2">
      <c r="A718" s="26" t="str">
        <f t="shared" si="57"/>
        <v/>
      </c>
      <c r="B718" s="40"/>
      <c r="C718" s="28" t="str">
        <f>IF(B718="","",VLOOKUP(B718,'Priradenie pracov. balíkov'!B:E,3,FALSE))</f>
        <v/>
      </c>
      <c r="D718" s="29" t="str">
        <f>IF(B718="","",CONCATENATE(VLOOKUP(B718,Ciselniky!$A$38:$B$71,2,FALSE),"P",'Osobné výdavky (OV)'!A718))</f>
        <v/>
      </c>
      <c r="E718" s="41"/>
      <c r="F718" s="25" t="str">
        <f t="shared" si="58"/>
        <v/>
      </c>
      <c r="G718" s="99"/>
      <c r="H718" s="97"/>
      <c r="I718" s="25" t="str">
        <f t="shared" si="59"/>
        <v/>
      </c>
      <c r="J718" s="25" t="str">
        <f>IF(B718="","",I718*VLOOKUP(B718,'Priradenie pracov. balíkov'!B:F,5,FALSE))</f>
        <v/>
      </c>
      <c r="K718" s="25" t="str">
        <f>IF(B718="","",I718*VLOOKUP(B718,'Priradenie pracov. balíkov'!B:G,6,FALSE))</f>
        <v/>
      </c>
      <c r="L718" s="25" t="str">
        <f>IF(B718="","",K718*VLOOKUP(B718,'Priradenie pracov. balíkov'!B:F,5,FALSE))</f>
        <v/>
      </c>
      <c r="M718" s="1"/>
      <c r="N718" s="2" t="str">
        <f t="shared" si="55"/>
        <v/>
      </c>
      <c r="O718" s="1" t="str">
        <f t="shared" si="56"/>
        <v/>
      </c>
    </row>
    <row r="719" spans="1:15" x14ac:dyDescent="0.2">
      <c r="A719" s="26" t="str">
        <f t="shared" si="57"/>
        <v/>
      </c>
      <c r="B719" s="40"/>
      <c r="C719" s="28" t="str">
        <f>IF(B719="","",VLOOKUP(B719,'Priradenie pracov. balíkov'!B:E,3,FALSE))</f>
        <v/>
      </c>
      <c r="D719" s="29" t="str">
        <f>IF(B719="","",CONCATENATE(VLOOKUP(B719,Ciselniky!$A$38:$B$71,2,FALSE),"P",'Osobné výdavky (OV)'!A719))</f>
        <v/>
      </c>
      <c r="E719" s="41"/>
      <c r="F719" s="25" t="str">
        <f t="shared" si="58"/>
        <v/>
      </c>
      <c r="G719" s="99"/>
      <c r="H719" s="97"/>
      <c r="I719" s="25" t="str">
        <f t="shared" si="59"/>
        <v/>
      </c>
      <c r="J719" s="25" t="str">
        <f>IF(B719="","",I719*VLOOKUP(B719,'Priradenie pracov. balíkov'!B:F,5,FALSE))</f>
        <v/>
      </c>
      <c r="K719" s="25" t="str">
        <f>IF(B719="","",I719*VLOOKUP(B719,'Priradenie pracov. balíkov'!B:G,6,FALSE))</f>
        <v/>
      </c>
      <c r="L719" s="25" t="str">
        <f>IF(B719="","",K719*VLOOKUP(B719,'Priradenie pracov. balíkov'!B:F,5,FALSE))</f>
        <v/>
      </c>
      <c r="M719" s="1"/>
      <c r="N719" s="2" t="str">
        <f t="shared" si="55"/>
        <v/>
      </c>
      <c r="O719" s="1" t="str">
        <f t="shared" si="56"/>
        <v/>
      </c>
    </row>
    <row r="720" spans="1:15" x14ac:dyDescent="0.2">
      <c r="A720" s="26" t="str">
        <f t="shared" si="57"/>
        <v/>
      </c>
      <c r="B720" s="40"/>
      <c r="C720" s="28" t="str">
        <f>IF(B720="","",VLOOKUP(B720,'Priradenie pracov. balíkov'!B:E,3,FALSE))</f>
        <v/>
      </c>
      <c r="D720" s="29" t="str">
        <f>IF(B720="","",CONCATENATE(VLOOKUP(B720,Ciselniky!$A$38:$B$71,2,FALSE),"P",'Osobné výdavky (OV)'!A720))</f>
        <v/>
      </c>
      <c r="E720" s="41"/>
      <c r="F720" s="25" t="str">
        <f t="shared" si="58"/>
        <v/>
      </c>
      <c r="G720" s="99"/>
      <c r="H720" s="97"/>
      <c r="I720" s="25" t="str">
        <f t="shared" si="59"/>
        <v/>
      </c>
      <c r="J720" s="25" t="str">
        <f>IF(B720="","",I720*VLOOKUP(B720,'Priradenie pracov. balíkov'!B:F,5,FALSE))</f>
        <v/>
      </c>
      <c r="K720" s="25" t="str">
        <f>IF(B720="","",I720*VLOOKUP(B720,'Priradenie pracov. balíkov'!B:G,6,FALSE))</f>
        <v/>
      </c>
      <c r="L720" s="25" t="str">
        <f>IF(B720="","",K720*VLOOKUP(B720,'Priradenie pracov. balíkov'!B:F,5,FALSE))</f>
        <v/>
      </c>
      <c r="M720" s="1"/>
      <c r="N720" s="2" t="str">
        <f t="shared" si="55"/>
        <v/>
      </c>
      <c r="O720" s="1" t="str">
        <f t="shared" si="56"/>
        <v/>
      </c>
    </row>
    <row r="721" spans="1:15" x14ac:dyDescent="0.2">
      <c r="A721" s="26" t="str">
        <f t="shared" si="57"/>
        <v/>
      </c>
      <c r="B721" s="40"/>
      <c r="C721" s="28" t="str">
        <f>IF(B721="","",VLOOKUP(B721,'Priradenie pracov. balíkov'!B:E,3,FALSE))</f>
        <v/>
      </c>
      <c r="D721" s="29" t="str">
        <f>IF(B721="","",CONCATENATE(VLOOKUP(B721,Ciselniky!$A$38:$B$71,2,FALSE),"P",'Osobné výdavky (OV)'!A721))</f>
        <v/>
      </c>
      <c r="E721" s="41"/>
      <c r="F721" s="25" t="str">
        <f t="shared" si="58"/>
        <v/>
      </c>
      <c r="G721" s="99"/>
      <c r="H721" s="97"/>
      <c r="I721" s="25" t="str">
        <f t="shared" si="59"/>
        <v/>
      </c>
      <c r="J721" s="25" t="str">
        <f>IF(B721="","",I721*VLOOKUP(B721,'Priradenie pracov. balíkov'!B:F,5,FALSE))</f>
        <v/>
      </c>
      <c r="K721" s="25" t="str">
        <f>IF(B721="","",I721*VLOOKUP(B721,'Priradenie pracov. balíkov'!B:G,6,FALSE))</f>
        <v/>
      </c>
      <c r="L721" s="25" t="str">
        <f>IF(B721="","",K721*VLOOKUP(B721,'Priradenie pracov. balíkov'!B:F,5,FALSE))</f>
        <v/>
      </c>
      <c r="M721" s="1"/>
      <c r="N721" s="2" t="str">
        <f t="shared" si="55"/>
        <v/>
      </c>
      <c r="O721" s="1" t="str">
        <f t="shared" si="56"/>
        <v/>
      </c>
    </row>
    <row r="722" spans="1:15" x14ac:dyDescent="0.2">
      <c r="A722" s="26" t="str">
        <f t="shared" si="57"/>
        <v/>
      </c>
      <c r="B722" s="40"/>
      <c r="C722" s="28" t="str">
        <f>IF(B722="","",VLOOKUP(B722,'Priradenie pracov. balíkov'!B:E,3,FALSE))</f>
        <v/>
      </c>
      <c r="D722" s="29" t="str">
        <f>IF(B722="","",CONCATENATE(VLOOKUP(B722,Ciselniky!$A$38:$B$71,2,FALSE),"P",'Osobné výdavky (OV)'!A722))</f>
        <v/>
      </c>
      <c r="E722" s="41"/>
      <c r="F722" s="25" t="str">
        <f t="shared" si="58"/>
        <v/>
      </c>
      <c r="G722" s="99"/>
      <c r="H722" s="97"/>
      <c r="I722" s="25" t="str">
        <f t="shared" si="59"/>
        <v/>
      </c>
      <c r="J722" s="25" t="str">
        <f>IF(B722="","",I722*VLOOKUP(B722,'Priradenie pracov. balíkov'!B:F,5,FALSE))</f>
        <v/>
      </c>
      <c r="K722" s="25" t="str">
        <f>IF(B722="","",I722*VLOOKUP(B722,'Priradenie pracov. balíkov'!B:G,6,FALSE))</f>
        <v/>
      </c>
      <c r="L722" s="25" t="str">
        <f>IF(B722="","",K722*VLOOKUP(B722,'Priradenie pracov. balíkov'!B:F,5,FALSE))</f>
        <v/>
      </c>
      <c r="M722" s="1"/>
      <c r="N722" s="2" t="str">
        <f t="shared" si="55"/>
        <v/>
      </c>
      <c r="O722" s="1" t="str">
        <f t="shared" si="56"/>
        <v/>
      </c>
    </row>
    <row r="723" spans="1:15" x14ac:dyDescent="0.2">
      <c r="A723" s="26" t="str">
        <f t="shared" si="57"/>
        <v/>
      </c>
      <c r="B723" s="40"/>
      <c r="C723" s="28" t="str">
        <f>IF(B723="","",VLOOKUP(B723,'Priradenie pracov. balíkov'!B:E,3,FALSE))</f>
        <v/>
      </c>
      <c r="D723" s="29" t="str">
        <f>IF(B723="","",CONCATENATE(VLOOKUP(B723,Ciselniky!$A$38:$B$71,2,FALSE),"P",'Osobné výdavky (OV)'!A723))</f>
        <v/>
      </c>
      <c r="E723" s="41"/>
      <c r="F723" s="25" t="str">
        <f t="shared" si="58"/>
        <v/>
      </c>
      <c r="G723" s="99"/>
      <c r="H723" s="97"/>
      <c r="I723" s="25" t="str">
        <f t="shared" si="59"/>
        <v/>
      </c>
      <c r="J723" s="25" t="str">
        <f>IF(B723="","",I723*VLOOKUP(B723,'Priradenie pracov. balíkov'!B:F,5,FALSE))</f>
        <v/>
      </c>
      <c r="K723" s="25" t="str">
        <f>IF(B723="","",I723*VLOOKUP(B723,'Priradenie pracov. balíkov'!B:G,6,FALSE))</f>
        <v/>
      </c>
      <c r="L723" s="25" t="str">
        <f>IF(B723="","",K723*VLOOKUP(B723,'Priradenie pracov. balíkov'!B:F,5,FALSE))</f>
        <v/>
      </c>
      <c r="M723" s="1"/>
      <c r="N723" s="2" t="str">
        <f t="shared" si="55"/>
        <v/>
      </c>
      <c r="O723" s="1" t="str">
        <f t="shared" si="56"/>
        <v/>
      </c>
    </row>
    <row r="724" spans="1:15" x14ac:dyDescent="0.2">
      <c r="A724" s="26" t="str">
        <f t="shared" si="57"/>
        <v/>
      </c>
      <c r="B724" s="40"/>
      <c r="C724" s="28" t="str">
        <f>IF(B724="","",VLOOKUP(B724,'Priradenie pracov. balíkov'!B:E,3,FALSE))</f>
        <v/>
      </c>
      <c r="D724" s="29" t="str">
        <f>IF(B724="","",CONCATENATE(VLOOKUP(B724,Ciselniky!$A$38:$B$71,2,FALSE),"P",'Osobné výdavky (OV)'!A724))</f>
        <v/>
      </c>
      <c r="E724" s="41"/>
      <c r="F724" s="25" t="str">
        <f t="shared" si="58"/>
        <v/>
      </c>
      <c r="G724" s="99"/>
      <c r="H724" s="97"/>
      <c r="I724" s="25" t="str">
        <f t="shared" si="59"/>
        <v/>
      </c>
      <c r="J724" s="25" t="str">
        <f>IF(B724="","",I724*VLOOKUP(B724,'Priradenie pracov. balíkov'!B:F,5,FALSE))</f>
        <v/>
      </c>
      <c r="K724" s="25" t="str">
        <f>IF(B724="","",I724*VLOOKUP(B724,'Priradenie pracov. balíkov'!B:G,6,FALSE))</f>
        <v/>
      </c>
      <c r="L724" s="25" t="str">
        <f>IF(B724="","",K724*VLOOKUP(B724,'Priradenie pracov. balíkov'!B:F,5,FALSE))</f>
        <v/>
      </c>
      <c r="M724" s="1"/>
      <c r="N724" s="2" t="str">
        <f t="shared" si="55"/>
        <v/>
      </c>
      <c r="O724" s="1" t="str">
        <f t="shared" si="56"/>
        <v/>
      </c>
    </row>
    <row r="725" spans="1:15" x14ac:dyDescent="0.2">
      <c r="A725" s="26" t="str">
        <f t="shared" si="57"/>
        <v/>
      </c>
      <c r="B725" s="40"/>
      <c r="C725" s="28" t="str">
        <f>IF(B725="","",VLOOKUP(B725,'Priradenie pracov. balíkov'!B:E,3,FALSE))</f>
        <v/>
      </c>
      <c r="D725" s="29" t="str">
        <f>IF(B725="","",CONCATENATE(VLOOKUP(B725,Ciselniky!$A$38:$B$71,2,FALSE),"P",'Osobné výdavky (OV)'!A725))</f>
        <v/>
      </c>
      <c r="E725" s="41"/>
      <c r="F725" s="25" t="str">
        <f t="shared" si="58"/>
        <v/>
      </c>
      <c r="G725" s="99"/>
      <c r="H725" s="97"/>
      <c r="I725" s="25" t="str">
        <f t="shared" si="59"/>
        <v/>
      </c>
      <c r="J725" s="25" t="str">
        <f>IF(B725="","",I725*VLOOKUP(B725,'Priradenie pracov. balíkov'!B:F,5,FALSE))</f>
        <v/>
      </c>
      <c r="K725" s="25" t="str">
        <f>IF(B725="","",I725*VLOOKUP(B725,'Priradenie pracov. balíkov'!B:G,6,FALSE))</f>
        <v/>
      </c>
      <c r="L725" s="25" t="str">
        <f>IF(B725="","",K725*VLOOKUP(B725,'Priradenie pracov. balíkov'!B:F,5,FALSE))</f>
        <v/>
      </c>
      <c r="M725" s="1"/>
      <c r="N725" s="2" t="str">
        <f t="shared" si="55"/>
        <v/>
      </c>
      <c r="O725" s="1" t="str">
        <f t="shared" si="56"/>
        <v/>
      </c>
    </row>
    <row r="726" spans="1:15" x14ac:dyDescent="0.2">
      <c r="A726" s="26" t="str">
        <f t="shared" si="57"/>
        <v/>
      </c>
      <c r="B726" s="40"/>
      <c r="C726" s="28" t="str">
        <f>IF(B726="","",VLOOKUP(B726,'Priradenie pracov. balíkov'!B:E,3,FALSE))</f>
        <v/>
      </c>
      <c r="D726" s="29" t="str">
        <f>IF(B726="","",CONCATENATE(VLOOKUP(B726,Ciselniky!$A$38:$B$71,2,FALSE),"P",'Osobné výdavky (OV)'!A726))</f>
        <v/>
      </c>
      <c r="E726" s="41"/>
      <c r="F726" s="25" t="str">
        <f t="shared" si="58"/>
        <v/>
      </c>
      <c r="G726" s="99"/>
      <c r="H726" s="97"/>
      <c r="I726" s="25" t="str">
        <f t="shared" si="59"/>
        <v/>
      </c>
      <c r="J726" s="25" t="str">
        <f>IF(B726="","",I726*VLOOKUP(B726,'Priradenie pracov. balíkov'!B:F,5,FALSE))</f>
        <v/>
      </c>
      <c r="K726" s="25" t="str">
        <f>IF(B726="","",I726*VLOOKUP(B726,'Priradenie pracov. balíkov'!B:G,6,FALSE))</f>
        <v/>
      </c>
      <c r="L726" s="25" t="str">
        <f>IF(B726="","",K726*VLOOKUP(B726,'Priradenie pracov. balíkov'!B:F,5,FALSE))</f>
        <v/>
      </c>
      <c r="M726" s="1"/>
      <c r="N726" s="2" t="str">
        <f t="shared" si="55"/>
        <v/>
      </c>
      <c r="O726" s="1" t="str">
        <f t="shared" si="56"/>
        <v/>
      </c>
    </row>
    <row r="727" spans="1:15" x14ac:dyDescent="0.2">
      <c r="A727" s="26" t="str">
        <f t="shared" si="57"/>
        <v/>
      </c>
      <c r="B727" s="40"/>
      <c r="C727" s="28" t="str">
        <f>IF(B727="","",VLOOKUP(B727,'Priradenie pracov. balíkov'!B:E,3,FALSE))</f>
        <v/>
      </c>
      <c r="D727" s="29" t="str">
        <f>IF(B727="","",CONCATENATE(VLOOKUP(B727,Ciselniky!$A$38:$B$71,2,FALSE),"P",'Osobné výdavky (OV)'!A727))</f>
        <v/>
      </c>
      <c r="E727" s="41"/>
      <c r="F727" s="25" t="str">
        <f t="shared" si="58"/>
        <v/>
      </c>
      <c r="G727" s="99"/>
      <c r="H727" s="97"/>
      <c r="I727" s="25" t="str">
        <f t="shared" si="59"/>
        <v/>
      </c>
      <c r="J727" s="25" t="str">
        <f>IF(B727="","",I727*VLOOKUP(B727,'Priradenie pracov. balíkov'!B:F,5,FALSE))</f>
        <v/>
      </c>
      <c r="K727" s="25" t="str">
        <f>IF(B727="","",I727*VLOOKUP(B727,'Priradenie pracov. balíkov'!B:G,6,FALSE))</f>
        <v/>
      </c>
      <c r="L727" s="25" t="str">
        <f>IF(B727="","",K727*VLOOKUP(B727,'Priradenie pracov. balíkov'!B:F,5,FALSE))</f>
        <v/>
      </c>
      <c r="M727" s="1"/>
      <c r="N727" s="2" t="str">
        <f t="shared" si="55"/>
        <v/>
      </c>
      <c r="O727" s="1" t="str">
        <f t="shared" si="56"/>
        <v/>
      </c>
    </row>
    <row r="728" spans="1:15" x14ac:dyDescent="0.2">
      <c r="A728" s="26" t="str">
        <f t="shared" si="57"/>
        <v/>
      </c>
      <c r="B728" s="40"/>
      <c r="C728" s="28" t="str">
        <f>IF(B728="","",VLOOKUP(B728,'Priradenie pracov. balíkov'!B:E,3,FALSE))</f>
        <v/>
      </c>
      <c r="D728" s="29" t="str">
        <f>IF(B728="","",CONCATENATE(VLOOKUP(B728,Ciselniky!$A$38:$B$71,2,FALSE),"P",'Osobné výdavky (OV)'!A728))</f>
        <v/>
      </c>
      <c r="E728" s="41"/>
      <c r="F728" s="25" t="str">
        <f t="shared" si="58"/>
        <v/>
      </c>
      <c r="G728" s="99"/>
      <c r="H728" s="97"/>
      <c r="I728" s="25" t="str">
        <f t="shared" si="59"/>
        <v/>
      </c>
      <c r="J728" s="25" t="str">
        <f>IF(B728="","",I728*VLOOKUP(B728,'Priradenie pracov. balíkov'!B:F,5,FALSE))</f>
        <v/>
      </c>
      <c r="K728" s="25" t="str">
        <f>IF(B728="","",I728*VLOOKUP(B728,'Priradenie pracov. balíkov'!B:G,6,FALSE))</f>
        <v/>
      </c>
      <c r="L728" s="25" t="str">
        <f>IF(B728="","",K728*VLOOKUP(B728,'Priradenie pracov. balíkov'!B:F,5,FALSE))</f>
        <v/>
      </c>
      <c r="M728" s="1"/>
      <c r="N728" s="2" t="str">
        <f t="shared" si="55"/>
        <v/>
      </c>
      <c r="O728" s="1" t="str">
        <f t="shared" si="56"/>
        <v/>
      </c>
    </row>
    <row r="729" spans="1:15" x14ac:dyDescent="0.2">
      <c r="A729" s="26" t="str">
        <f t="shared" si="57"/>
        <v/>
      </c>
      <c r="B729" s="40"/>
      <c r="C729" s="28" t="str">
        <f>IF(B729="","",VLOOKUP(B729,'Priradenie pracov. balíkov'!B:E,3,FALSE))</f>
        <v/>
      </c>
      <c r="D729" s="29" t="str">
        <f>IF(B729="","",CONCATENATE(VLOOKUP(B729,Ciselniky!$A$38:$B$71,2,FALSE),"P",'Osobné výdavky (OV)'!A729))</f>
        <v/>
      </c>
      <c r="E729" s="41"/>
      <c r="F729" s="25" t="str">
        <f t="shared" si="58"/>
        <v/>
      </c>
      <c r="G729" s="99"/>
      <c r="H729" s="97"/>
      <c r="I729" s="25" t="str">
        <f t="shared" si="59"/>
        <v/>
      </c>
      <c r="J729" s="25" t="str">
        <f>IF(B729="","",I729*VLOOKUP(B729,'Priradenie pracov. balíkov'!B:F,5,FALSE))</f>
        <v/>
      </c>
      <c r="K729" s="25" t="str">
        <f>IF(B729="","",I729*VLOOKUP(B729,'Priradenie pracov. balíkov'!B:G,6,FALSE))</f>
        <v/>
      </c>
      <c r="L729" s="25" t="str">
        <f>IF(B729="","",K729*VLOOKUP(B729,'Priradenie pracov. balíkov'!B:F,5,FALSE))</f>
        <v/>
      </c>
      <c r="M729" s="1"/>
      <c r="N729" s="2" t="str">
        <f t="shared" si="55"/>
        <v/>
      </c>
      <c r="O729" s="1" t="str">
        <f t="shared" si="56"/>
        <v/>
      </c>
    </row>
    <row r="730" spans="1:15" x14ac:dyDescent="0.2">
      <c r="A730" s="26" t="str">
        <f t="shared" si="57"/>
        <v/>
      </c>
      <c r="B730" s="40"/>
      <c r="C730" s="28" t="str">
        <f>IF(B730="","",VLOOKUP(B730,'Priradenie pracov. balíkov'!B:E,3,FALSE))</f>
        <v/>
      </c>
      <c r="D730" s="29" t="str">
        <f>IF(B730="","",CONCATENATE(VLOOKUP(B730,Ciselniky!$A$38:$B$71,2,FALSE),"P",'Osobné výdavky (OV)'!A730))</f>
        <v/>
      </c>
      <c r="E730" s="41"/>
      <c r="F730" s="25" t="str">
        <f t="shared" si="58"/>
        <v/>
      </c>
      <c r="G730" s="99"/>
      <c r="H730" s="97"/>
      <c r="I730" s="25" t="str">
        <f t="shared" si="59"/>
        <v/>
      </c>
      <c r="J730" s="25" t="str">
        <f>IF(B730="","",I730*VLOOKUP(B730,'Priradenie pracov. balíkov'!B:F,5,FALSE))</f>
        <v/>
      </c>
      <c r="K730" s="25" t="str">
        <f>IF(B730="","",I730*VLOOKUP(B730,'Priradenie pracov. balíkov'!B:G,6,FALSE))</f>
        <v/>
      </c>
      <c r="L730" s="25" t="str">
        <f>IF(B730="","",K730*VLOOKUP(B730,'Priradenie pracov. balíkov'!B:F,5,FALSE))</f>
        <v/>
      </c>
      <c r="M730" s="1"/>
      <c r="N730" s="2" t="str">
        <f t="shared" si="55"/>
        <v/>
      </c>
      <c r="O730" s="1" t="str">
        <f t="shared" si="56"/>
        <v/>
      </c>
    </row>
    <row r="731" spans="1:15" x14ac:dyDescent="0.2">
      <c r="A731" s="26" t="str">
        <f t="shared" si="57"/>
        <v/>
      </c>
      <c r="B731" s="40"/>
      <c r="C731" s="28" t="str">
        <f>IF(B731="","",VLOOKUP(B731,'Priradenie pracov. balíkov'!B:E,3,FALSE))</f>
        <v/>
      </c>
      <c r="D731" s="29" t="str">
        <f>IF(B731="","",CONCATENATE(VLOOKUP(B731,Ciselniky!$A$38:$B$71,2,FALSE),"P",'Osobné výdavky (OV)'!A731))</f>
        <v/>
      </c>
      <c r="E731" s="41"/>
      <c r="F731" s="25" t="str">
        <f t="shared" si="58"/>
        <v/>
      </c>
      <c r="G731" s="99"/>
      <c r="H731" s="97"/>
      <c r="I731" s="25" t="str">
        <f t="shared" si="59"/>
        <v/>
      </c>
      <c r="J731" s="25" t="str">
        <f>IF(B731="","",I731*VLOOKUP(B731,'Priradenie pracov. balíkov'!B:F,5,FALSE))</f>
        <v/>
      </c>
      <c r="K731" s="25" t="str">
        <f>IF(B731="","",I731*VLOOKUP(B731,'Priradenie pracov. balíkov'!B:G,6,FALSE))</f>
        <v/>
      </c>
      <c r="L731" s="25" t="str">
        <f>IF(B731="","",K731*VLOOKUP(B731,'Priradenie pracov. balíkov'!B:F,5,FALSE))</f>
        <v/>
      </c>
      <c r="M731" s="1"/>
      <c r="N731" s="2" t="str">
        <f t="shared" si="55"/>
        <v/>
      </c>
      <c r="O731" s="1" t="str">
        <f t="shared" si="56"/>
        <v/>
      </c>
    </row>
    <row r="732" spans="1:15" x14ac:dyDescent="0.2">
      <c r="A732" s="26" t="str">
        <f t="shared" si="57"/>
        <v/>
      </c>
      <c r="B732" s="40"/>
      <c r="C732" s="28" t="str">
        <f>IF(B732="","",VLOOKUP(B732,'Priradenie pracov. balíkov'!B:E,3,FALSE))</f>
        <v/>
      </c>
      <c r="D732" s="29" t="str">
        <f>IF(B732="","",CONCATENATE(VLOOKUP(B732,Ciselniky!$A$38:$B$71,2,FALSE),"P",'Osobné výdavky (OV)'!A732))</f>
        <v/>
      </c>
      <c r="E732" s="41"/>
      <c r="F732" s="25" t="str">
        <f t="shared" si="58"/>
        <v/>
      </c>
      <c r="G732" s="99"/>
      <c r="H732" s="97"/>
      <c r="I732" s="25" t="str">
        <f t="shared" si="59"/>
        <v/>
      </c>
      <c r="J732" s="25" t="str">
        <f>IF(B732="","",I732*VLOOKUP(B732,'Priradenie pracov. balíkov'!B:F,5,FALSE))</f>
        <v/>
      </c>
      <c r="K732" s="25" t="str">
        <f>IF(B732="","",I732*VLOOKUP(B732,'Priradenie pracov. balíkov'!B:G,6,FALSE))</f>
        <v/>
      </c>
      <c r="L732" s="25" t="str">
        <f>IF(B732="","",K732*VLOOKUP(B732,'Priradenie pracov. balíkov'!B:F,5,FALSE))</f>
        <v/>
      </c>
      <c r="M732" s="1"/>
      <c r="N732" s="2" t="str">
        <f t="shared" si="55"/>
        <v/>
      </c>
      <c r="O732" s="1" t="str">
        <f t="shared" si="56"/>
        <v/>
      </c>
    </row>
    <row r="733" spans="1:15" x14ac:dyDescent="0.2">
      <c r="A733" s="26" t="str">
        <f t="shared" si="57"/>
        <v/>
      </c>
      <c r="B733" s="40"/>
      <c r="C733" s="28" t="str">
        <f>IF(B733="","",VLOOKUP(B733,'Priradenie pracov. balíkov'!B:E,3,FALSE))</f>
        <v/>
      </c>
      <c r="D733" s="29" t="str">
        <f>IF(B733="","",CONCATENATE(VLOOKUP(B733,Ciselniky!$A$38:$B$71,2,FALSE),"P",'Osobné výdavky (OV)'!A733))</f>
        <v/>
      </c>
      <c r="E733" s="41"/>
      <c r="F733" s="25" t="str">
        <f t="shared" si="58"/>
        <v/>
      </c>
      <c r="G733" s="99"/>
      <c r="H733" s="97"/>
      <c r="I733" s="25" t="str">
        <f t="shared" si="59"/>
        <v/>
      </c>
      <c r="J733" s="25" t="str">
        <f>IF(B733="","",I733*VLOOKUP(B733,'Priradenie pracov. balíkov'!B:F,5,FALSE))</f>
        <v/>
      </c>
      <c r="K733" s="25" t="str">
        <f>IF(B733="","",I733*VLOOKUP(B733,'Priradenie pracov. balíkov'!B:G,6,FALSE))</f>
        <v/>
      </c>
      <c r="L733" s="25" t="str">
        <f>IF(B733="","",K733*VLOOKUP(B733,'Priradenie pracov. balíkov'!B:F,5,FALSE))</f>
        <v/>
      </c>
      <c r="M733" s="1"/>
      <c r="N733" s="2" t="str">
        <f t="shared" si="55"/>
        <v/>
      </c>
      <c r="O733" s="1" t="str">
        <f t="shared" si="56"/>
        <v/>
      </c>
    </row>
    <row r="734" spans="1:15" x14ac:dyDescent="0.2">
      <c r="A734" s="26" t="str">
        <f t="shared" si="57"/>
        <v/>
      </c>
      <c r="B734" s="40"/>
      <c r="C734" s="28" t="str">
        <f>IF(B734="","",VLOOKUP(B734,'Priradenie pracov. balíkov'!B:E,3,FALSE))</f>
        <v/>
      </c>
      <c r="D734" s="29" t="str">
        <f>IF(B734="","",CONCATENATE(VLOOKUP(B734,Ciselniky!$A$38:$B$71,2,FALSE),"P",'Osobné výdavky (OV)'!A734))</f>
        <v/>
      </c>
      <c r="E734" s="41"/>
      <c r="F734" s="25" t="str">
        <f t="shared" si="58"/>
        <v/>
      </c>
      <c r="G734" s="99"/>
      <c r="H734" s="97"/>
      <c r="I734" s="25" t="str">
        <f t="shared" si="59"/>
        <v/>
      </c>
      <c r="J734" s="25" t="str">
        <f>IF(B734="","",I734*VLOOKUP(B734,'Priradenie pracov. balíkov'!B:F,5,FALSE))</f>
        <v/>
      </c>
      <c r="K734" s="25" t="str">
        <f>IF(B734="","",I734*VLOOKUP(B734,'Priradenie pracov. balíkov'!B:G,6,FALSE))</f>
        <v/>
      </c>
      <c r="L734" s="25" t="str">
        <f>IF(B734="","",K734*VLOOKUP(B734,'Priradenie pracov. balíkov'!B:F,5,FALSE))</f>
        <v/>
      </c>
      <c r="M734" s="1"/>
      <c r="N734" s="2" t="str">
        <f t="shared" si="55"/>
        <v/>
      </c>
      <c r="O734" s="1" t="str">
        <f t="shared" si="56"/>
        <v/>
      </c>
    </row>
    <row r="735" spans="1:15" x14ac:dyDescent="0.2">
      <c r="A735" s="26" t="str">
        <f t="shared" si="57"/>
        <v/>
      </c>
      <c r="B735" s="40"/>
      <c r="C735" s="28" t="str">
        <f>IF(B735="","",VLOOKUP(B735,'Priradenie pracov. balíkov'!B:E,3,FALSE))</f>
        <v/>
      </c>
      <c r="D735" s="29" t="str">
        <f>IF(B735="","",CONCATENATE(VLOOKUP(B735,Ciselniky!$A$38:$B$71,2,FALSE),"P",'Osobné výdavky (OV)'!A735))</f>
        <v/>
      </c>
      <c r="E735" s="41"/>
      <c r="F735" s="25" t="str">
        <f t="shared" si="58"/>
        <v/>
      </c>
      <c r="G735" s="99"/>
      <c r="H735" s="97"/>
      <c r="I735" s="25" t="str">
        <f t="shared" si="59"/>
        <v/>
      </c>
      <c r="J735" s="25" t="str">
        <f>IF(B735="","",I735*VLOOKUP(B735,'Priradenie pracov. balíkov'!B:F,5,FALSE))</f>
        <v/>
      </c>
      <c r="K735" s="25" t="str">
        <f>IF(B735="","",I735*VLOOKUP(B735,'Priradenie pracov. balíkov'!B:G,6,FALSE))</f>
        <v/>
      </c>
      <c r="L735" s="25" t="str">
        <f>IF(B735="","",K735*VLOOKUP(B735,'Priradenie pracov. balíkov'!B:F,5,FALSE))</f>
        <v/>
      </c>
      <c r="M735" s="1"/>
      <c r="N735" s="2" t="str">
        <f t="shared" si="55"/>
        <v/>
      </c>
      <c r="O735" s="1" t="str">
        <f t="shared" si="56"/>
        <v/>
      </c>
    </row>
    <row r="736" spans="1:15" x14ac:dyDescent="0.2">
      <c r="A736" s="26" t="str">
        <f t="shared" si="57"/>
        <v/>
      </c>
      <c r="B736" s="40"/>
      <c r="C736" s="28" t="str">
        <f>IF(B736="","",VLOOKUP(B736,'Priradenie pracov. balíkov'!B:E,3,FALSE))</f>
        <v/>
      </c>
      <c r="D736" s="29" t="str">
        <f>IF(B736="","",CONCATENATE(VLOOKUP(B736,Ciselniky!$A$38:$B$71,2,FALSE),"P",'Osobné výdavky (OV)'!A736))</f>
        <v/>
      </c>
      <c r="E736" s="41"/>
      <c r="F736" s="25" t="str">
        <f t="shared" si="58"/>
        <v/>
      </c>
      <c r="G736" s="99"/>
      <c r="H736" s="97"/>
      <c r="I736" s="25" t="str">
        <f t="shared" si="59"/>
        <v/>
      </c>
      <c r="J736" s="25" t="str">
        <f>IF(B736="","",I736*VLOOKUP(B736,'Priradenie pracov. balíkov'!B:F,5,FALSE))</f>
        <v/>
      </c>
      <c r="K736" s="25" t="str">
        <f>IF(B736="","",I736*VLOOKUP(B736,'Priradenie pracov. balíkov'!B:G,6,FALSE))</f>
        <v/>
      </c>
      <c r="L736" s="25" t="str">
        <f>IF(B736="","",K736*VLOOKUP(B736,'Priradenie pracov. balíkov'!B:F,5,FALSE))</f>
        <v/>
      </c>
      <c r="M736" s="1"/>
      <c r="N736" s="2" t="str">
        <f t="shared" si="55"/>
        <v/>
      </c>
      <c r="O736" s="1" t="str">
        <f t="shared" si="56"/>
        <v/>
      </c>
    </row>
    <row r="737" spans="1:15" x14ac:dyDescent="0.2">
      <c r="A737" s="26" t="str">
        <f t="shared" si="57"/>
        <v/>
      </c>
      <c r="B737" s="40"/>
      <c r="C737" s="28" t="str">
        <f>IF(B737="","",VLOOKUP(B737,'Priradenie pracov. balíkov'!B:E,3,FALSE))</f>
        <v/>
      </c>
      <c r="D737" s="29" t="str">
        <f>IF(B737="","",CONCATENATE(VLOOKUP(B737,Ciselniky!$A$38:$B$71,2,FALSE),"P",'Osobné výdavky (OV)'!A737))</f>
        <v/>
      </c>
      <c r="E737" s="41"/>
      <c r="F737" s="25" t="str">
        <f t="shared" si="58"/>
        <v/>
      </c>
      <c r="G737" s="99"/>
      <c r="H737" s="97"/>
      <c r="I737" s="25" t="str">
        <f t="shared" si="59"/>
        <v/>
      </c>
      <c r="J737" s="25" t="str">
        <f>IF(B737="","",I737*VLOOKUP(B737,'Priradenie pracov. balíkov'!B:F,5,FALSE))</f>
        <v/>
      </c>
      <c r="K737" s="25" t="str">
        <f>IF(B737="","",I737*VLOOKUP(B737,'Priradenie pracov. balíkov'!B:G,6,FALSE))</f>
        <v/>
      </c>
      <c r="L737" s="25" t="str">
        <f>IF(B737="","",K737*VLOOKUP(B737,'Priradenie pracov. balíkov'!B:F,5,FALSE))</f>
        <v/>
      </c>
      <c r="M737" s="1"/>
      <c r="N737" s="2" t="str">
        <f t="shared" si="55"/>
        <v/>
      </c>
      <c r="O737" s="1" t="str">
        <f t="shared" si="56"/>
        <v/>
      </c>
    </row>
    <row r="738" spans="1:15" x14ac:dyDescent="0.2">
      <c r="A738" s="26" t="str">
        <f t="shared" si="57"/>
        <v/>
      </c>
      <c r="B738" s="40"/>
      <c r="C738" s="28" t="str">
        <f>IF(B738="","",VLOOKUP(B738,'Priradenie pracov. balíkov'!B:E,3,FALSE))</f>
        <v/>
      </c>
      <c r="D738" s="29" t="str">
        <f>IF(B738="","",CONCATENATE(VLOOKUP(B738,Ciselniky!$A$38:$B$71,2,FALSE),"P",'Osobné výdavky (OV)'!A738))</f>
        <v/>
      </c>
      <c r="E738" s="41"/>
      <c r="F738" s="25" t="str">
        <f t="shared" si="58"/>
        <v/>
      </c>
      <c r="G738" s="99"/>
      <c r="H738" s="97"/>
      <c r="I738" s="25" t="str">
        <f t="shared" si="59"/>
        <v/>
      </c>
      <c r="J738" s="25" t="str">
        <f>IF(B738="","",I738*VLOOKUP(B738,'Priradenie pracov. balíkov'!B:F,5,FALSE))</f>
        <v/>
      </c>
      <c r="K738" s="25" t="str">
        <f>IF(B738="","",I738*VLOOKUP(B738,'Priradenie pracov. balíkov'!B:G,6,FALSE))</f>
        <v/>
      </c>
      <c r="L738" s="25" t="str">
        <f>IF(B738="","",K738*VLOOKUP(B738,'Priradenie pracov. balíkov'!B:F,5,FALSE))</f>
        <v/>
      </c>
      <c r="M738" s="1"/>
      <c r="N738" s="2" t="str">
        <f t="shared" si="55"/>
        <v/>
      </c>
      <c r="O738" s="1" t="str">
        <f t="shared" si="56"/>
        <v/>
      </c>
    </row>
    <row r="739" spans="1:15" x14ac:dyDescent="0.2">
      <c r="A739" s="26" t="str">
        <f t="shared" si="57"/>
        <v/>
      </c>
      <c r="B739" s="40"/>
      <c r="C739" s="28" t="str">
        <f>IF(B739="","",VLOOKUP(B739,'Priradenie pracov. balíkov'!B:E,3,FALSE))</f>
        <v/>
      </c>
      <c r="D739" s="29" t="str">
        <f>IF(B739="","",CONCATENATE(VLOOKUP(B739,Ciselniky!$A$38:$B$71,2,FALSE),"P",'Osobné výdavky (OV)'!A739))</f>
        <v/>
      </c>
      <c r="E739" s="41"/>
      <c r="F739" s="25" t="str">
        <f t="shared" si="58"/>
        <v/>
      </c>
      <c r="G739" s="99"/>
      <c r="H739" s="97"/>
      <c r="I739" s="25" t="str">
        <f t="shared" si="59"/>
        <v/>
      </c>
      <c r="J739" s="25" t="str">
        <f>IF(B739="","",I739*VLOOKUP(B739,'Priradenie pracov. balíkov'!B:F,5,FALSE))</f>
        <v/>
      </c>
      <c r="K739" s="25" t="str">
        <f>IF(B739="","",I739*VLOOKUP(B739,'Priradenie pracov. balíkov'!B:G,6,FALSE))</f>
        <v/>
      </c>
      <c r="L739" s="25" t="str">
        <f>IF(B739="","",K739*VLOOKUP(B739,'Priradenie pracov. balíkov'!B:F,5,FALSE))</f>
        <v/>
      </c>
      <c r="M739" s="1"/>
      <c r="N739" s="2" t="str">
        <f t="shared" si="55"/>
        <v/>
      </c>
      <c r="O739" s="1" t="str">
        <f t="shared" si="56"/>
        <v/>
      </c>
    </row>
    <row r="740" spans="1:15" x14ac:dyDescent="0.2">
      <c r="A740" s="26" t="str">
        <f t="shared" si="57"/>
        <v/>
      </c>
      <c r="B740" s="40"/>
      <c r="C740" s="28" t="str">
        <f>IF(B740="","",VLOOKUP(B740,'Priradenie pracov. balíkov'!B:E,3,FALSE))</f>
        <v/>
      </c>
      <c r="D740" s="29" t="str">
        <f>IF(B740="","",CONCATENATE(VLOOKUP(B740,Ciselniky!$A$38:$B$71,2,FALSE),"P",'Osobné výdavky (OV)'!A740))</f>
        <v/>
      </c>
      <c r="E740" s="41"/>
      <c r="F740" s="25" t="str">
        <f t="shared" si="58"/>
        <v/>
      </c>
      <c r="G740" s="99"/>
      <c r="H740" s="97"/>
      <c r="I740" s="25" t="str">
        <f t="shared" si="59"/>
        <v/>
      </c>
      <c r="J740" s="25" t="str">
        <f>IF(B740="","",I740*VLOOKUP(B740,'Priradenie pracov. balíkov'!B:F,5,FALSE))</f>
        <v/>
      </c>
      <c r="K740" s="25" t="str">
        <f>IF(B740="","",I740*VLOOKUP(B740,'Priradenie pracov. balíkov'!B:G,6,FALSE))</f>
        <v/>
      </c>
      <c r="L740" s="25" t="str">
        <f>IF(B740="","",K740*VLOOKUP(B740,'Priradenie pracov. balíkov'!B:F,5,FALSE))</f>
        <v/>
      </c>
      <c r="M740" s="1"/>
      <c r="N740" s="2" t="str">
        <f t="shared" si="55"/>
        <v/>
      </c>
      <c r="O740" s="1" t="str">
        <f t="shared" si="56"/>
        <v/>
      </c>
    </row>
    <row r="741" spans="1:15" x14ac:dyDescent="0.2">
      <c r="A741" s="26" t="str">
        <f t="shared" si="57"/>
        <v/>
      </c>
      <c r="B741" s="40"/>
      <c r="C741" s="28" t="str">
        <f>IF(B741="","",VLOOKUP(B741,'Priradenie pracov. balíkov'!B:E,3,FALSE))</f>
        <v/>
      </c>
      <c r="D741" s="29" t="str">
        <f>IF(B741="","",CONCATENATE(VLOOKUP(B741,Ciselniky!$A$38:$B$71,2,FALSE),"P",'Osobné výdavky (OV)'!A741))</f>
        <v/>
      </c>
      <c r="E741" s="41"/>
      <c r="F741" s="25" t="str">
        <f t="shared" si="58"/>
        <v/>
      </c>
      <c r="G741" s="99"/>
      <c r="H741" s="97"/>
      <c r="I741" s="25" t="str">
        <f t="shared" si="59"/>
        <v/>
      </c>
      <c r="J741" s="25" t="str">
        <f>IF(B741="","",I741*VLOOKUP(B741,'Priradenie pracov. balíkov'!B:F,5,FALSE))</f>
        <v/>
      </c>
      <c r="K741" s="25" t="str">
        <f>IF(B741="","",I741*VLOOKUP(B741,'Priradenie pracov. balíkov'!B:G,6,FALSE))</f>
        <v/>
      </c>
      <c r="L741" s="25" t="str">
        <f>IF(B741="","",K741*VLOOKUP(B741,'Priradenie pracov. balíkov'!B:F,5,FALSE))</f>
        <v/>
      </c>
      <c r="M741" s="1"/>
      <c r="N741" s="2" t="str">
        <f t="shared" si="55"/>
        <v/>
      </c>
      <c r="O741" s="1" t="str">
        <f t="shared" si="56"/>
        <v/>
      </c>
    </row>
    <row r="742" spans="1:15" x14ac:dyDescent="0.2">
      <c r="A742" s="26" t="str">
        <f t="shared" si="57"/>
        <v/>
      </c>
      <c r="B742" s="40"/>
      <c r="C742" s="28" t="str">
        <f>IF(B742="","",VLOOKUP(B742,'Priradenie pracov. balíkov'!B:E,3,FALSE))</f>
        <v/>
      </c>
      <c r="D742" s="29" t="str">
        <f>IF(B742="","",CONCATENATE(VLOOKUP(B742,Ciselniky!$A$38:$B$71,2,FALSE),"P",'Osobné výdavky (OV)'!A742))</f>
        <v/>
      </c>
      <c r="E742" s="41"/>
      <c r="F742" s="25" t="str">
        <f t="shared" si="58"/>
        <v/>
      </c>
      <c r="G742" s="99"/>
      <c r="H742" s="97"/>
      <c r="I742" s="25" t="str">
        <f t="shared" si="59"/>
        <v/>
      </c>
      <c r="J742" s="25" t="str">
        <f>IF(B742="","",I742*VLOOKUP(B742,'Priradenie pracov. balíkov'!B:F,5,FALSE))</f>
        <v/>
      </c>
      <c r="K742" s="25" t="str">
        <f>IF(B742="","",I742*VLOOKUP(B742,'Priradenie pracov. balíkov'!B:G,6,FALSE))</f>
        <v/>
      </c>
      <c r="L742" s="25" t="str">
        <f>IF(B742="","",K742*VLOOKUP(B742,'Priradenie pracov. balíkov'!B:F,5,FALSE))</f>
        <v/>
      </c>
      <c r="M742" s="1"/>
      <c r="N742" s="2" t="str">
        <f t="shared" si="55"/>
        <v/>
      </c>
      <c r="O742" s="1" t="str">
        <f t="shared" si="56"/>
        <v/>
      </c>
    </row>
    <row r="743" spans="1:15" x14ac:dyDescent="0.2">
      <c r="A743" s="26" t="str">
        <f t="shared" si="57"/>
        <v/>
      </c>
      <c r="B743" s="40"/>
      <c r="C743" s="28" t="str">
        <f>IF(B743="","",VLOOKUP(B743,'Priradenie pracov. balíkov'!B:E,3,FALSE))</f>
        <v/>
      </c>
      <c r="D743" s="29" t="str">
        <f>IF(B743="","",CONCATENATE(VLOOKUP(B743,Ciselniky!$A$38:$B$71,2,FALSE),"P",'Osobné výdavky (OV)'!A743))</f>
        <v/>
      </c>
      <c r="E743" s="41"/>
      <c r="F743" s="25" t="str">
        <f t="shared" si="58"/>
        <v/>
      </c>
      <c r="G743" s="99"/>
      <c r="H743" s="97"/>
      <c r="I743" s="25" t="str">
        <f t="shared" si="59"/>
        <v/>
      </c>
      <c r="J743" s="25" t="str">
        <f>IF(B743="","",I743*VLOOKUP(B743,'Priradenie pracov. balíkov'!B:F,5,FALSE))</f>
        <v/>
      </c>
      <c r="K743" s="25" t="str">
        <f>IF(B743="","",I743*VLOOKUP(B743,'Priradenie pracov. balíkov'!B:G,6,FALSE))</f>
        <v/>
      </c>
      <c r="L743" s="25" t="str">
        <f>IF(B743="","",K743*VLOOKUP(B743,'Priradenie pracov. balíkov'!B:F,5,FALSE))</f>
        <v/>
      </c>
      <c r="M743" s="1"/>
      <c r="N743" s="2" t="str">
        <f t="shared" si="55"/>
        <v/>
      </c>
      <c r="O743" s="1" t="str">
        <f t="shared" si="56"/>
        <v/>
      </c>
    </row>
    <row r="744" spans="1:15" x14ac:dyDescent="0.2">
      <c r="A744" s="26" t="str">
        <f t="shared" si="57"/>
        <v/>
      </c>
      <c r="B744" s="40"/>
      <c r="C744" s="28" t="str">
        <f>IF(B744="","",VLOOKUP(B744,'Priradenie pracov. balíkov'!B:E,3,FALSE))</f>
        <v/>
      </c>
      <c r="D744" s="29" t="str">
        <f>IF(B744="","",CONCATENATE(VLOOKUP(B744,Ciselniky!$A$38:$B$71,2,FALSE),"P",'Osobné výdavky (OV)'!A744))</f>
        <v/>
      </c>
      <c r="E744" s="41"/>
      <c r="F744" s="25" t="str">
        <f t="shared" si="58"/>
        <v/>
      </c>
      <c r="G744" s="99"/>
      <c r="H744" s="97"/>
      <c r="I744" s="25" t="str">
        <f t="shared" si="59"/>
        <v/>
      </c>
      <c r="J744" s="25" t="str">
        <f>IF(B744="","",I744*VLOOKUP(B744,'Priradenie pracov. balíkov'!B:F,5,FALSE))</f>
        <v/>
      </c>
      <c r="K744" s="25" t="str">
        <f>IF(B744="","",I744*VLOOKUP(B744,'Priradenie pracov. balíkov'!B:G,6,FALSE))</f>
        <v/>
      </c>
      <c r="L744" s="25" t="str">
        <f>IF(B744="","",K744*VLOOKUP(B744,'Priradenie pracov. balíkov'!B:F,5,FALSE))</f>
        <v/>
      </c>
      <c r="M744" s="1"/>
      <c r="N744" s="2" t="str">
        <f t="shared" si="55"/>
        <v/>
      </c>
      <c r="O744" s="1" t="str">
        <f t="shared" si="56"/>
        <v/>
      </c>
    </row>
    <row r="745" spans="1:15" x14ac:dyDescent="0.2">
      <c r="A745" s="26" t="str">
        <f t="shared" si="57"/>
        <v/>
      </c>
      <c r="B745" s="40"/>
      <c r="C745" s="28" t="str">
        <f>IF(B745="","",VLOOKUP(B745,'Priradenie pracov. balíkov'!B:E,3,FALSE))</f>
        <v/>
      </c>
      <c r="D745" s="29" t="str">
        <f>IF(B745="","",CONCATENATE(VLOOKUP(B745,Ciselniky!$A$38:$B$71,2,FALSE),"P",'Osobné výdavky (OV)'!A745))</f>
        <v/>
      </c>
      <c r="E745" s="41"/>
      <c r="F745" s="25" t="str">
        <f t="shared" si="58"/>
        <v/>
      </c>
      <c r="G745" s="99"/>
      <c r="H745" s="97"/>
      <c r="I745" s="25" t="str">
        <f t="shared" si="59"/>
        <v/>
      </c>
      <c r="J745" s="25" t="str">
        <f>IF(B745="","",I745*VLOOKUP(B745,'Priradenie pracov. balíkov'!B:F,5,FALSE))</f>
        <v/>
      </c>
      <c r="K745" s="25" t="str">
        <f>IF(B745="","",I745*VLOOKUP(B745,'Priradenie pracov. balíkov'!B:G,6,FALSE))</f>
        <v/>
      </c>
      <c r="L745" s="25" t="str">
        <f>IF(B745="","",K745*VLOOKUP(B745,'Priradenie pracov. balíkov'!B:F,5,FALSE))</f>
        <v/>
      </c>
      <c r="M745" s="1"/>
      <c r="N745" s="2" t="str">
        <f t="shared" si="55"/>
        <v/>
      </c>
      <c r="O745" s="1" t="str">
        <f t="shared" si="56"/>
        <v/>
      </c>
    </row>
    <row r="746" spans="1:15" x14ac:dyDescent="0.2">
      <c r="A746" s="26" t="str">
        <f t="shared" si="57"/>
        <v/>
      </c>
      <c r="B746" s="40"/>
      <c r="C746" s="28" t="str">
        <f>IF(B746="","",VLOOKUP(B746,'Priradenie pracov. balíkov'!B:E,3,FALSE))</f>
        <v/>
      </c>
      <c r="D746" s="29" t="str">
        <f>IF(B746="","",CONCATENATE(VLOOKUP(B746,Ciselniky!$A$38:$B$71,2,FALSE),"P",'Osobné výdavky (OV)'!A746))</f>
        <v/>
      </c>
      <c r="E746" s="41"/>
      <c r="F746" s="25" t="str">
        <f t="shared" si="58"/>
        <v/>
      </c>
      <c r="G746" s="99"/>
      <c r="H746" s="97"/>
      <c r="I746" s="25" t="str">
        <f t="shared" si="59"/>
        <v/>
      </c>
      <c r="J746" s="25" t="str">
        <f>IF(B746="","",I746*VLOOKUP(B746,'Priradenie pracov. balíkov'!B:F,5,FALSE))</f>
        <v/>
      </c>
      <c r="K746" s="25" t="str">
        <f>IF(B746="","",I746*VLOOKUP(B746,'Priradenie pracov. balíkov'!B:G,6,FALSE))</f>
        <v/>
      </c>
      <c r="L746" s="25" t="str">
        <f>IF(B746="","",K746*VLOOKUP(B746,'Priradenie pracov. balíkov'!B:F,5,FALSE))</f>
        <v/>
      </c>
      <c r="M746" s="1"/>
      <c r="N746" s="2" t="str">
        <f t="shared" si="55"/>
        <v/>
      </c>
      <c r="O746" s="1" t="str">
        <f t="shared" si="56"/>
        <v/>
      </c>
    </row>
    <row r="747" spans="1:15" x14ac:dyDescent="0.2">
      <c r="A747" s="26" t="str">
        <f t="shared" si="57"/>
        <v/>
      </c>
      <c r="B747" s="40"/>
      <c r="C747" s="28" t="str">
        <f>IF(B747="","",VLOOKUP(B747,'Priradenie pracov. balíkov'!B:E,3,FALSE))</f>
        <v/>
      </c>
      <c r="D747" s="29" t="str">
        <f>IF(B747="","",CONCATENATE(VLOOKUP(B747,Ciselniky!$A$38:$B$71,2,FALSE),"P",'Osobné výdavky (OV)'!A747))</f>
        <v/>
      </c>
      <c r="E747" s="41"/>
      <c r="F747" s="25" t="str">
        <f t="shared" si="58"/>
        <v/>
      </c>
      <c r="G747" s="99"/>
      <c r="H747" s="97"/>
      <c r="I747" s="25" t="str">
        <f t="shared" si="59"/>
        <v/>
      </c>
      <c r="J747" s="25" t="str">
        <f>IF(B747="","",I747*VLOOKUP(B747,'Priradenie pracov. balíkov'!B:F,5,FALSE))</f>
        <v/>
      </c>
      <c r="K747" s="25" t="str">
        <f>IF(B747="","",I747*VLOOKUP(B747,'Priradenie pracov. balíkov'!B:G,6,FALSE))</f>
        <v/>
      </c>
      <c r="L747" s="25" t="str">
        <f>IF(B747="","",K747*VLOOKUP(B747,'Priradenie pracov. balíkov'!B:F,5,FALSE))</f>
        <v/>
      </c>
      <c r="M747" s="1"/>
      <c r="N747" s="2" t="str">
        <f t="shared" si="55"/>
        <v/>
      </c>
      <c r="O747" s="1" t="str">
        <f t="shared" si="56"/>
        <v/>
      </c>
    </row>
    <row r="748" spans="1:15" x14ac:dyDescent="0.2">
      <c r="A748" s="26" t="str">
        <f t="shared" si="57"/>
        <v/>
      </c>
      <c r="B748" s="40"/>
      <c r="C748" s="28" t="str">
        <f>IF(B748="","",VLOOKUP(B748,'Priradenie pracov. balíkov'!B:E,3,FALSE))</f>
        <v/>
      </c>
      <c r="D748" s="29" t="str">
        <f>IF(B748="","",CONCATENATE(VLOOKUP(B748,Ciselniky!$A$38:$B$71,2,FALSE),"P",'Osobné výdavky (OV)'!A748))</f>
        <v/>
      </c>
      <c r="E748" s="41"/>
      <c r="F748" s="25" t="str">
        <f t="shared" si="58"/>
        <v/>
      </c>
      <c r="G748" s="99"/>
      <c r="H748" s="97"/>
      <c r="I748" s="25" t="str">
        <f t="shared" si="59"/>
        <v/>
      </c>
      <c r="J748" s="25" t="str">
        <f>IF(B748="","",I748*VLOOKUP(B748,'Priradenie pracov. balíkov'!B:F,5,FALSE))</f>
        <v/>
      </c>
      <c r="K748" s="25" t="str">
        <f>IF(B748="","",I748*VLOOKUP(B748,'Priradenie pracov. balíkov'!B:G,6,FALSE))</f>
        <v/>
      </c>
      <c r="L748" s="25" t="str">
        <f>IF(B748="","",K748*VLOOKUP(B748,'Priradenie pracov. balíkov'!B:F,5,FALSE))</f>
        <v/>
      </c>
      <c r="M748" s="1"/>
      <c r="N748" s="2" t="str">
        <f t="shared" si="55"/>
        <v/>
      </c>
      <c r="O748" s="1" t="str">
        <f t="shared" si="56"/>
        <v/>
      </c>
    </row>
    <row r="749" spans="1:15" x14ac:dyDescent="0.2">
      <c r="A749" s="26" t="str">
        <f t="shared" si="57"/>
        <v/>
      </c>
      <c r="B749" s="40"/>
      <c r="C749" s="28" t="str">
        <f>IF(B749="","",VLOOKUP(B749,'Priradenie pracov. balíkov'!B:E,3,FALSE))</f>
        <v/>
      </c>
      <c r="D749" s="29" t="str">
        <f>IF(B749="","",CONCATENATE(VLOOKUP(B749,Ciselniky!$A$38:$B$71,2,FALSE),"P",'Osobné výdavky (OV)'!A749))</f>
        <v/>
      </c>
      <c r="E749" s="41"/>
      <c r="F749" s="25" t="str">
        <f t="shared" si="58"/>
        <v/>
      </c>
      <c r="G749" s="99"/>
      <c r="H749" s="97"/>
      <c r="I749" s="25" t="str">
        <f t="shared" si="59"/>
        <v/>
      </c>
      <c r="J749" s="25" t="str">
        <f>IF(B749="","",I749*VLOOKUP(B749,'Priradenie pracov. balíkov'!B:F,5,FALSE))</f>
        <v/>
      </c>
      <c r="K749" s="25" t="str">
        <f>IF(B749="","",I749*VLOOKUP(B749,'Priradenie pracov. balíkov'!B:G,6,FALSE))</f>
        <v/>
      </c>
      <c r="L749" s="25" t="str">
        <f>IF(B749="","",K749*VLOOKUP(B749,'Priradenie pracov. balíkov'!B:F,5,FALSE))</f>
        <v/>
      </c>
      <c r="M749" s="1"/>
      <c r="N749" s="2" t="str">
        <f t="shared" si="55"/>
        <v/>
      </c>
      <c r="O749" s="1" t="str">
        <f t="shared" si="56"/>
        <v/>
      </c>
    </row>
    <row r="750" spans="1:15" x14ac:dyDescent="0.2">
      <c r="A750" s="26" t="str">
        <f t="shared" si="57"/>
        <v/>
      </c>
      <c r="B750" s="40"/>
      <c r="C750" s="28" t="str">
        <f>IF(B750="","",VLOOKUP(B750,'Priradenie pracov. balíkov'!B:E,3,FALSE))</f>
        <v/>
      </c>
      <c r="D750" s="29" t="str">
        <f>IF(B750="","",CONCATENATE(VLOOKUP(B750,Ciselniky!$A$38:$B$71,2,FALSE),"P",'Osobné výdavky (OV)'!A750))</f>
        <v/>
      </c>
      <c r="E750" s="41"/>
      <c r="F750" s="25" t="str">
        <f t="shared" si="58"/>
        <v/>
      </c>
      <c r="G750" s="99"/>
      <c r="H750" s="97"/>
      <c r="I750" s="25" t="str">
        <f t="shared" si="59"/>
        <v/>
      </c>
      <c r="J750" s="25" t="str">
        <f>IF(B750="","",I750*VLOOKUP(B750,'Priradenie pracov. balíkov'!B:F,5,FALSE))</f>
        <v/>
      </c>
      <c r="K750" s="25" t="str">
        <f>IF(B750="","",I750*VLOOKUP(B750,'Priradenie pracov. balíkov'!B:G,6,FALSE))</f>
        <v/>
      </c>
      <c r="L750" s="25" t="str">
        <f>IF(B750="","",K750*VLOOKUP(B750,'Priradenie pracov. balíkov'!B:F,5,FALSE))</f>
        <v/>
      </c>
      <c r="M750" s="1"/>
      <c r="N750" s="2" t="str">
        <f t="shared" si="55"/>
        <v/>
      </c>
      <c r="O750" s="1" t="str">
        <f t="shared" si="56"/>
        <v/>
      </c>
    </row>
    <row r="751" spans="1:15" x14ac:dyDescent="0.2">
      <c r="A751" s="26" t="str">
        <f t="shared" si="57"/>
        <v/>
      </c>
      <c r="B751" s="40"/>
      <c r="C751" s="28" t="str">
        <f>IF(B751="","",VLOOKUP(B751,'Priradenie pracov. balíkov'!B:E,3,FALSE))</f>
        <v/>
      </c>
      <c r="D751" s="29" t="str">
        <f>IF(B751="","",CONCATENATE(VLOOKUP(B751,Ciselniky!$A$38:$B$71,2,FALSE),"P",'Osobné výdavky (OV)'!A751))</f>
        <v/>
      </c>
      <c r="E751" s="41"/>
      <c r="F751" s="25" t="str">
        <f t="shared" si="58"/>
        <v/>
      </c>
      <c r="G751" s="99"/>
      <c r="H751" s="97"/>
      <c r="I751" s="25" t="str">
        <f t="shared" si="59"/>
        <v/>
      </c>
      <c r="J751" s="25" t="str">
        <f>IF(B751="","",I751*VLOOKUP(B751,'Priradenie pracov. balíkov'!B:F,5,FALSE))</f>
        <v/>
      </c>
      <c r="K751" s="25" t="str">
        <f>IF(B751="","",I751*VLOOKUP(B751,'Priradenie pracov. balíkov'!B:G,6,FALSE))</f>
        <v/>
      </c>
      <c r="L751" s="25" t="str">
        <f>IF(B751="","",K751*VLOOKUP(B751,'Priradenie pracov. balíkov'!B:F,5,FALSE))</f>
        <v/>
      </c>
      <c r="M751" s="1"/>
      <c r="N751" s="2" t="str">
        <f t="shared" si="55"/>
        <v/>
      </c>
      <c r="O751" s="1" t="str">
        <f t="shared" si="56"/>
        <v/>
      </c>
    </row>
    <row r="752" spans="1:15" x14ac:dyDescent="0.2">
      <c r="A752" s="26" t="str">
        <f t="shared" si="57"/>
        <v/>
      </c>
      <c r="B752" s="40"/>
      <c r="C752" s="28" t="str">
        <f>IF(B752="","",VLOOKUP(B752,'Priradenie pracov. balíkov'!B:E,3,FALSE))</f>
        <v/>
      </c>
      <c r="D752" s="29" t="str">
        <f>IF(B752="","",CONCATENATE(VLOOKUP(B752,Ciselniky!$A$38:$B$71,2,FALSE),"P",'Osobné výdavky (OV)'!A752))</f>
        <v/>
      </c>
      <c r="E752" s="41"/>
      <c r="F752" s="25" t="str">
        <f t="shared" si="58"/>
        <v/>
      </c>
      <c r="G752" s="99"/>
      <c r="H752" s="97"/>
      <c r="I752" s="25" t="str">
        <f t="shared" si="59"/>
        <v/>
      </c>
      <c r="J752" s="25" t="str">
        <f>IF(B752="","",I752*VLOOKUP(B752,'Priradenie pracov. balíkov'!B:F,5,FALSE))</f>
        <v/>
      </c>
      <c r="K752" s="25" t="str">
        <f>IF(B752="","",I752*VLOOKUP(B752,'Priradenie pracov. balíkov'!B:G,6,FALSE))</f>
        <v/>
      </c>
      <c r="L752" s="25" t="str">
        <f>IF(B752="","",K752*VLOOKUP(B752,'Priradenie pracov. balíkov'!B:F,5,FALSE))</f>
        <v/>
      </c>
      <c r="M752" s="1"/>
      <c r="N752" s="2" t="str">
        <f t="shared" si="55"/>
        <v/>
      </c>
      <c r="O752" s="1" t="str">
        <f t="shared" si="56"/>
        <v/>
      </c>
    </row>
    <row r="753" spans="1:15" x14ac:dyDescent="0.2">
      <c r="A753" s="26" t="str">
        <f t="shared" si="57"/>
        <v/>
      </c>
      <c r="B753" s="40"/>
      <c r="C753" s="28" t="str">
        <f>IF(B753="","",VLOOKUP(B753,'Priradenie pracov. balíkov'!B:E,3,FALSE))</f>
        <v/>
      </c>
      <c r="D753" s="29" t="str">
        <f>IF(B753="","",CONCATENATE(VLOOKUP(B753,Ciselniky!$A$38:$B$71,2,FALSE),"P",'Osobné výdavky (OV)'!A753))</f>
        <v/>
      </c>
      <c r="E753" s="41"/>
      <c r="F753" s="25" t="str">
        <f t="shared" si="58"/>
        <v/>
      </c>
      <c r="G753" s="99"/>
      <c r="H753" s="97"/>
      <c r="I753" s="25" t="str">
        <f t="shared" si="59"/>
        <v/>
      </c>
      <c r="J753" s="25" t="str">
        <f>IF(B753="","",I753*VLOOKUP(B753,'Priradenie pracov. balíkov'!B:F,5,FALSE))</f>
        <v/>
      </c>
      <c r="K753" s="25" t="str">
        <f>IF(B753="","",I753*VLOOKUP(B753,'Priradenie pracov. balíkov'!B:G,6,FALSE))</f>
        <v/>
      </c>
      <c r="L753" s="25" t="str">
        <f>IF(B753="","",K753*VLOOKUP(B753,'Priradenie pracov. balíkov'!B:F,5,FALSE))</f>
        <v/>
      </c>
      <c r="M753" s="1"/>
      <c r="N753" s="2" t="str">
        <f t="shared" si="55"/>
        <v/>
      </c>
      <c r="O753" s="1" t="str">
        <f t="shared" si="56"/>
        <v/>
      </c>
    </row>
    <row r="754" spans="1:15" x14ac:dyDescent="0.2">
      <c r="A754" s="26" t="str">
        <f t="shared" si="57"/>
        <v/>
      </c>
      <c r="B754" s="40"/>
      <c r="C754" s="28" t="str">
        <f>IF(B754="","",VLOOKUP(B754,'Priradenie pracov. balíkov'!B:E,3,FALSE))</f>
        <v/>
      </c>
      <c r="D754" s="29" t="str">
        <f>IF(B754="","",CONCATENATE(VLOOKUP(B754,Ciselniky!$A$38:$B$71,2,FALSE),"P",'Osobné výdavky (OV)'!A754))</f>
        <v/>
      </c>
      <c r="E754" s="41"/>
      <c r="F754" s="25" t="str">
        <f t="shared" si="58"/>
        <v/>
      </c>
      <c r="G754" s="99"/>
      <c r="H754" s="97"/>
      <c r="I754" s="25" t="str">
        <f t="shared" si="59"/>
        <v/>
      </c>
      <c r="J754" s="25" t="str">
        <f>IF(B754="","",I754*VLOOKUP(B754,'Priradenie pracov. balíkov'!B:F,5,FALSE))</f>
        <v/>
      </c>
      <c r="K754" s="25" t="str">
        <f>IF(B754="","",I754*VLOOKUP(B754,'Priradenie pracov. balíkov'!B:G,6,FALSE))</f>
        <v/>
      </c>
      <c r="L754" s="25" t="str">
        <f>IF(B754="","",K754*VLOOKUP(B754,'Priradenie pracov. balíkov'!B:F,5,FALSE))</f>
        <v/>
      </c>
      <c r="M754" s="1"/>
      <c r="N754" s="2" t="str">
        <f t="shared" si="55"/>
        <v/>
      </c>
      <c r="O754" s="1" t="str">
        <f t="shared" si="56"/>
        <v/>
      </c>
    </row>
    <row r="755" spans="1:15" x14ac:dyDescent="0.2">
      <c r="A755" s="26" t="str">
        <f t="shared" si="57"/>
        <v/>
      </c>
      <c r="B755" s="40"/>
      <c r="C755" s="28" t="str">
        <f>IF(B755="","",VLOOKUP(B755,'Priradenie pracov. balíkov'!B:E,3,FALSE))</f>
        <v/>
      </c>
      <c r="D755" s="29" t="str">
        <f>IF(B755="","",CONCATENATE(VLOOKUP(B755,Ciselniky!$A$38:$B$71,2,FALSE),"P",'Osobné výdavky (OV)'!A755))</f>
        <v/>
      </c>
      <c r="E755" s="41"/>
      <c r="F755" s="25" t="str">
        <f t="shared" si="58"/>
        <v/>
      </c>
      <c r="G755" s="99"/>
      <c r="H755" s="97"/>
      <c r="I755" s="25" t="str">
        <f t="shared" si="59"/>
        <v/>
      </c>
      <c r="J755" s="25" t="str">
        <f>IF(B755="","",I755*VLOOKUP(B755,'Priradenie pracov. balíkov'!B:F,5,FALSE))</f>
        <v/>
      </c>
      <c r="K755" s="25" t="str">
        <f>IF(B755="","",I755*VLOOKUP(B755,'Priradenie pracov. balíkov'!B:G,6,FALSE))</f>
        <v/>
      </c>
      <c r="L755" s="25" t="str">
        <f>IF(B755="","",K755*VLOOKUP(B755,'Priradenie pracov. balíkov'!B:F,5,FALSE))</f>
        <v/>
      </c>
      <c r="M755" s="1"/>
      <c r="N755" s="2" t="str">
        <f t="shared" si="55"/>
        <v/>
      </c>
      <c r="O755" s="1" t="str">
        <f t="shared" si="56"/>
        <v/>
      </c>
    </row>
    <row r="756" spans="1:15" x14ac:dyDescent="0.2">
      <c r="A756" s="26" t="str">
        <f t="shared" si="57"/>
        <v/>
      </c>
      <c r="B756" s="40"/>
      <c r="C756" s="28" t="str">
        <f>IF(B756="","",VLOOKUP(B756,'Priradenie pracov. balíkov'!B:E,3,FALSE))</f>
        <v/>
      </c>
      <c r="D756" s="29" t="str">
        <f>IF(B756="","",CONCATENATE(VLOOKUP(B756,Ciselniky!$A$38:$B$71,2,FALSE),"P",'Osobné výdavky (OV)'!A756))</f>
        <v/>
      </c>
      <c r="E756" s="41"/>
      <c r="F756" s="25" t="str">
        <f t="shared" si="58"/>
        <v/>
      </c>
      <c r="G756" s="99"/>
      <c r="H756" s="97"/>
      <c r="I756" s="25" t="str">
        <f t="shared" si="59"/>
        <v/>
      </c>
      <c r="J756" s="25" t="str">
        <f>IF(B756="","",I756*VLOOKUP(B756,'Priradenie pracov. balíkov'!B:F,5,FALSE))</f>
        <v/>
      </c>
      <c r="K756" s="25" t="str">
        <f>IF(B756="","",I756*VLOOKUP(B756,'Priradenie pracov. balíkov'!B:G,6,FALSE))</f>
        <v/>
      </c>
      <c r="L756" s="25" t="str">
        <f>IF(B756="","",K756*VLOOKUP(B756,'Priradenie pracov. balíkov'!B:F,5,FALSE))</f>
        <v/>
      </c>
      <c r="M756" s="1"/>
      <c r="N756" s="2" t="str">
        <f t="shared" si="55"/>
        <v/>
      </c>
      <c r="O756" s="1" t="str">
        <f t="shared" si="56"/>
        <v/>
      </c>
    </row>
    <row r="757" spans="1:15" x14ac:dyDescent="0.2">
      <c r="A757" s="26" t="str">
        <f t="shared" si="57"/>
        <v/>
      </c>
      <c r="B757" s="40"/>
      <c r="C757" s="28" t="str">
        <f>IF(B757="","",VLOOKUP(B757,'Priradenie pracov. balíkov'!B:E,3,FALSE))</f>
        <v/>
      </c>
      <c r="D757" s="29" t="str">
        <f>IF(B757="","",CONCATENATE(VLOOKUP(B757,Ciselniky!$A$38:$B$71,2,FALSE),"P",'Osobné výdavky (OV)'!A757))</f>
        <v/>
      </c>
      <c r="E757" s="41"/>
      <c r="F757" s="25" t="str">
        <f t="shared" si="58"/>
        <v/>
      </c>
      <c r="G757" s="99"/>
      <c r="H757" s="97"/>
      <c r="I757" s="25" t="str">
        <f t="shared" si="59"/>
        <v/>
      </c>
      <c r="J757" s="25" t="str">
        <f>IF(B757="","",I757*VLOOKUP(B757,'Priradenie pracov. balíkov'!B:F,5,FALSE))</f>
        <v/>
      </c>
      <c r="K757" s="25" t="str">
        <f>IF(B757="","",I757*VLOOKUP(B757,'Priradenie pracov. balíkov'!B:G,6,FALSE))</f>
        <v/>
      </c>
      <c r="L757" s="25" t="str">
        <f>IF(B757="","",K757*VLOOKUP(B757,'Priradenie pracov. balíkov'!B:F,5,FALSE))</f>
        <v/>
      </c>
      <c r="M757" s="1"/>
      <c r="N757" s="2" t="str">
        <f t="shared" si="55"/>
        <v/>
      </c>
      <c r="O757" s="1" t="str">
        <f t="shared" si="56"/>
        <v/>
      </c>
    </row>
    <row r="758" spans="1:15" x14ac:dyDescent="0.2">
      <c r="A758" s="26" t="str">
        <f t="shared" si="57"/>
        <v/>
      </c>
      <c r="B758" s="40"/>
      <c r="C758" s="28" t="str">
        <f>IF(B758="","",VLOOKUP(B758,'Priradenie pracov. balíkov'!B:E,3,FALSE))</f>
        <v/>
      </c>
      <c r="D758" s="29" t="str">
        <f>IF(B758="","",CONCATENATE(VLOOKUP(B758,Ciselniky!$A$38:$B$71,2,FALSE),"P",'Osobné výdavky (OV)'!A758))</f>
        <v/>
      </c>
      <c r="E758" s="41"/>
      <c r="F758" s="25" t="str">
        <f t="shared" si="58"/>
        <v/>
      </c>
      <c r="G758" s="99"/>
      <c r="H758" s="97"/>
      <c r="I758" s="25" t="str">
        <f t="shared" si="59"/>
        <v/>
      </c>
      <c r="J758" s="25" t="str">
        <f>IF(B758="","",I758*VLOOKUP(B758,'Priradenie pracov. balíkov'!B:F,5,FALSE))</f>
        <v/>
      </c>
      <c r="K758" s="25" t="str">
        <f>IF(B758="","",I758*VLOOKUP(B758,'Priradenie pracov. balíkov'!B:G,6,FALSE))</f>
        <v/>
      </c>
      <c r="L758" s="25" t="str">
        <f>IF(B758="","",K758*VLOOKUP(B758,'Priradenie pracov. balíkov'!B:F,5,FALSE))</f>
        <v/>
      </c>
      <c r="M758" s="1"/>
      <c r="N758" s="2" t="str">
        <f t="shared" si="55"/>
        <v/>
      </c>
      <c r="O758" s="1" t="str">
        <f t="shared" si="56"/>
        <v/>
      </c>
    </row>
    <row r="759" spans="1:15" x14ac:dyDescent="0.2">
      <c r="A759" s="26" t="str">
        <f t="shared" si="57"/>
        <v/>
      </c>
      <c r="B759" s="40"/>
      <c r="C759" s="28" t="str">
        <f>IF(B759="","",VLOOKUP(B759,'Priradenie pracov. balíkov'!B:E,3,FALSE))</f>
        <v/>
      </c>
      <c r="D759" s="29" t="str">
        <f>IF(B759="","",CONCATENATE(VLOOKUP(B759,Ciselniky!$A$38:$B$71,2,FALSE),"P",'Osobné výdavky (OV)'!A759))</f>
        <v/>
      </c>
      <c r="E759" s="41"/>
      <c r="F759" s="25" t="str">
        <f t="shared" si="58"/>
        <v/>
      </c>
      <c r="G759" s="99"/>
      <c r="H759" s="97"/>
      <c r="I759" s="25" t="str">
        <f t="shared" si="59"/>
        <v/>
      </c>
      <c r="J759" s="25" t="str">
        <f>IF(B759="","",I759*VLOOKUP(B759,'Priradenie pracov. balíkov'!B:F,5,FALSE))</f>
        <v/>
      </c>
      <c r="K759" s="25" t="str">
        <f>IF(B759="","",I759*VLOOKUP(B759,'Priradenie pracov. balíkov'!B:G,6,FALSE))</f>
        <v/>
      </c>
      <c r="L759" s="25" t="str">
        <f>IF(B759="","",K759*VLOOKUP(B759,'Priradenie pracov. balíkov'!B:F,5,FALSE))</f>
        <v/>
      </c>
      <c r="M759" s="1"/>
      <c r="N759" s="2" t="str">
        <f t="shared" si="55"/>
        <v/>
      </c>
      <c r="O759" s="1" t="str">
        <f t="shared" si="56"/>
        <v/>
      </c>
    </row>
    <row r="760" spans="1:15" x14ac:dyDescent="0.2">
      <c r="A760" s="26" t="str">
        <f t="shared" si="57"/>
        <v/>
      </c>
      <c r="B760" s="40"/>
      <c r="C760" s="28" t="str">
        <f>IF(B760="","",VLOOKUP(B760,'Priradenie pracov. balíkov'!B:E,3,FALSE))</f>
        <v/>
      </c>
      <c r="D760" s="29" t="str">
        <f>IF(B760="","",CONCATENATE(VLOOKUP(B760,Ciselniky!$A$38:$B$71,2,FALSE),"P",'Osobné výdavky (OV)'!A760))</f>
        <v/>
      </c>
      <c r="E760" s="41"/>
      <c r="F760" s="25" t="str">
        <f t="shared" si="58"/>
        <v/>
      </c>
      <c r="G760" s="99"/>
      <c r="H760" s="97"/>
      <c r="I760" s="25" t="str">
        <f t="shared" si="59"/>
        <v/>
      </c>
      <c r="J760" s="25" t="str">
        <f>IF(B760="","",I760*VLOOKUP(B760,'Priradenie pracov. balíkov'!B:F,5,FALSE))</f>
        <v/>
      </c>
      <c r="K760" s="25" t="str">
        <f>IF(B760="","",I760*VLOOKUP(B760,'Priradenie pracov. balíkov'!B:G,6,FALSE))</f>
        <v/>
      </c>
      <c r="L760" s="25" t="str">
        <f>IF(B760="","",K760*VLOOKUP(B760,'Priradenie pracov. balíkov'!B:F,5,FALSE))</f>
        <v/>
      </c>
      <c r="M760" s="1"/>
      <c r="N760" s="2" t="str">
        <f t="shared" si="55"/>
        <v/>
      </c>
      <c r="O760" s="1" t="str">
        <f t="shared" si="56"/>
        <v/>
      </c>
    </row>
    <row r="761" spans="1:15" x14ac:dyDescent="0.2">
      <c r="A761" s="26" t="str">
        <f t="shared" si="57"/>
        <v/>
      </c>
      <c r="B761" s="40"/>
      <c r="C761" s="28" t="str">
        <f>IF(B761="","",VLOOKUP(B761,'Priradenie pracov. balíkov'!B:E,3,FALSE))</f>
        <v/>
      </c>
      <c r="D761" s="29" t="str">
        <f>IF(B761="","",CONCATENATE(VLOOKUP(B761,Ciselniky!$A$38:$B$71,2,FALSE),"P",'Osobné výdavky (OV)'!A761))</f>
        <v/>
      </c>
      <c r="E761" s="41"/>
      <c r="F761" s="25" t="str">
        <f t="shared" si="58"/>
        <v/>
      </c>
      <c r="G761" s="99"/>
      <c r="H761" s="97"/>
      <c r="I761" s="25" t="str">
        <f t="shared" si="59"/>
        <v/>
      </c>
      <c r="J761" s="25" t="str">
        <f>IF(B761="","",I761*VLOOKUP(B761,'Priradenie pracov. balíkov'!B:F,5,FALSE))</f>
        <v/>
      </c>
      <c r="K761" s="25" t="str">
        <f>IF(B761="","",I761*VLOOKUP(B761,'Priradenie pracov. balíkov'!B:G,6,FALSE))</f>
        <v/>
      </c>
      <c r="L761" s="25" t="str">
        <f>IF(B761="","",K761*VLOOKUP(B761,'Priradenie pracov. balíkov'!B:F,5,FALSE))</f>
        <v/>
      </c>
      <c r="M761" s="1"/>
      <c r="N761" s="2" t="str">
        <f t="shared" si="55"/>
        <v/>
      </c>
      <c r="O761" s="1" t="str">
        <f t="shared" si="56"/>
        <v/>
      </c>
    </row>
    <row r="762" spans="1:15" x14ac:dyDescent="0.2">
      <c r="A762" s="26" t="str">
        <f t="shared" si="57"/>
        <v/>
      </c>
      <c r="B762" s="40"/>
      <c r="C762" s="28" t="str">
        <f>IF(B762="","",VLOOKUP(B762,'Priradenie pracov. balíkov'!B:E,3,FALSE))</f>
        <v/>
      </c>
      <c r="D762" s="29" t="str">
        <f>IF(B762="","",CONCATENATE(VLOOKUP(B762,Ciselniky!$A$38:$B$71,2,FALSE),"P",'Osobné výdavky (OV)'!A762))</f>
        <v/>
      </c>
      <c r="E762" s="41"/>
      <c r="F762" s="25" t="str">
        <f t="shared" si="58"/>
        <v/>
      </c>
      <c r="G762" s="99"/>
      <c r="H762" s="97"/>
      <c r="I762" s="25" t="str">
        <f t="shared" si="59"/>
        <v/>
      </c>
      <c r="J762" s="25" t="str">
        <f>IF(B762="","",I762*VLOOKUP(B762,'Priradenie pracov. balíkov'!B:F,5,FALSE))</f>
        <v/>
      </c>
      <c r="K762" s="25" t="str">
        <f>IF(B762="","",I762*VLOOKUP(B762,'Priradenie pracov. balíkov'!B:G,6,FALSE))</f>
        <v/>
      </c>
      <c r="L762" s="25" t="str">
        <f>IF(B762="","",K762*VLOOKUP(B762,'Priradenie pracov. balíkov'!B:F,5,FALSE))</f>
        <v/>
      </c>
      <c r="M762" s="1"/>
      <c r="N762" s="2" t="str">
        <f t="shared" si="55"/>
        <v/>
      </c>
      <c r="O762" s="1" t="str">
        <f t="shared" si="56"/>
        <v/>
      </c>
    </row>
    <row r="763" spans="1:15" x14ac:dyDescent="0.2">
      <c r="A763" s="26" t="str">
        <f t="shared" si="57"/>
        <v/>
      </c>
      <c r="B763" s="40"/>
      <c r="C763" s="28" t="str">
        <f>IF(B763="","",VLOOKUP(B763,'Priradenie pracov. balíkov'!B:E,3,FALSE))</f>
        <v/>
      </c>
      <c r="D763" s="29" t="str">
        <f>IF(B763="","",CONCATENATE(VLOOKUP(B763,Ciselniky!$A$38:$B$71,2,FALSE),"P",'Osobné výdavky (OV)'!A763))</f>
        <v/>
      </c>
      <c r="E763" s="41"/>
      <c r="F763" s="25" t="str">
        <f t="shared" si="58"/>
        <v/>
      </c>
      <c r="G763" s="99"/>
      <c r="H763" s="97"/>
      <c r="I763" s="25" t="str">
        <f t="shared" si="59"/>
        <v/>
      </c>
      <c r="J763" s="25" t="str">
        <f>IF(B763="","",I763*VLOOKUP(B763,'Priradenie pracov. balíkov'!B:F,5,FALSE))</f>
        <v/>
      </c>
      <c r="K763" s="25" t="str">
        <f>IF(B763="","",I763*VLOOKUP(B763,'Priradenie pracov. balíkov'!B:G,6,FALSE))</f>
        <v/>
      </c>
      <c r="L763" s="25" t="str">
        <f>IF(B763="","",K763*VLOOKUP(B763,'Priradenie pracov. balíkov'!B:F,5,FALSE))</f>
        <v/>
      </c>
      <c r="M763" s="1"/>
      <c r="N763" s="2" t="str">
        <f t="shared" si="55"/>
        <v/>
      </c>
      <c r="O763" s="1" t="str">
        <f t="shared" si="56"/>
        <v/>
      </c>
    </row>
    <row r="764" spans="1:15" x14ac:dyDescent="0.2">
      <c r="A764" s="26" t="str">
        <f t="shared" si="57"/>
        <v/>
      </c>
      <c r="B764" s="40"/>
      <c r="C764" s="28" t="str">
        <f>IF(B764="","",VLOOKUP(B764,'Priradenie pracov. balíkov'!B:E,3,FALSE))</f>
        <v/>
      </c>
      <c r="D764" s="29" t="str">
        <f>IF(B764="","",CONCATENATE(VLOOKUP(B764,Ciselniky!$A$38:$B$71,2,FALSE),"P",'Osobné výdavky (OV)'!A764))</f>
        <v/>
      </c>
      <c r="E764" s="41"/>
      <c r="F764" s="25" t="str">
        <f t="shared" si="58"/>
        <v/>
      </c>
      <c r="G764" s="99"/>
      <c r="H764" s="97"/>
      <c r="I764" s="25" t="str">
        <f t="shared" si="59"/>
        <v/>
      </c>
      <c r="J764" s="25" t="str">
        <f>IF(B764="","",I764*VLOOKUP(B764,'Priradenie pracov. balíkov'!B:F,5,FALSE))</f>
        <v/>
      </c>
      <c r="K764" s="25" t="str">
        <f>IF(B764="","",I764*VLOOKUP(B764,'Priradenie pracov. balíkov'!B:G,6,FALSE))</f>
        <v/>
      </c>
      <c r="L764" s="25" t="str">
        <f>IF(B764="","",K764*VLOOKUP(B764,'Priradenie pracov. balíkov'!B:F,5,FALSE))</f>
        <v/>
      </c>
      <c r="M764" s="1"/>
      <c r="N764" s="2" t="str">
        <f t="shared" si="55"/>
        <v/>
      </c>
      <c r="O764" s="1" t="str">
        <f t="shared" si="56"/>
        <v/>
      </c>
    </row>
    <row r="765" spans="1:15" x14ac:dyDescent="0.2">
      <c r="A765" s="26" t="str">
        <f t="shared" si="57"/>
        <v/>
      </c>
      <c r="B765" s="40"/>
      <c r="C765" s="28" t="str">
        <f>IF(B765="","",VLOOKUP(B765,'Priradenie pracov. balíkov'!B:E,3,FALSE))</f>
        <v/>
      </c>
      <c r="D765" s="29" t="str">
        <f>IF(B765="","",CONCATENATE(VLOOKUP(B765,Ciselniky!$A$38:$B$71,2,FALSE),"P",'Osobné výdavky (OV)'!A765))</f>
        <v/>
      </c>
      <c r="E765" s="41"/>
      <c r="F765" s="25" t="str">
        <f t="shared" si="58"/>
        <v/>
      </c>
      <c r="G765" s="99"/>
      <c r="H765" s="97"/>
      <c r="I765" s="25" t="str">
        <f t="shared" si="59"/>
        <v/>
      </c>
      <c r="J765" s="25" t="str">
        <f>IF(B765="","",I765*VLOOKUP(B765,'Priradenie pracov. balíkov'!B:F,5,FALSE))</f>
        <v/>
      </c>
      <c r="K765" s="25" t="str">
        <f>IF(B765="","",I765*VLOOKUP(B765,'Priradenie pracov. balíkov'!B:G,6,FALSE))</f>
        <v/>
      </c>
      <c r="L765" s="25" t="str">
        <f>IF(B765="","",K765*VLOOKUP(B765,'Priradenie pracov. balíkov'!B:F,5,FALSE))</f>
        <v/>
      </c>
      <c r="M765" s="1"/>
      <c r="N765" s="2" t="str">
        <f t="shared" si="55"/>
        <v/>
      </c>
      <c r="O765" s="1" t="str">
        <f t="shared" si="56"/>
        <v/>
      </c>
    </row>
    <row r="766" spans="1:15" x14ac:dyDescent="0.2">
      <c r="A766" s="26" t="str">
        <f t="shared" si="57"/>
        <v/>
      </c>
      <c r="B766" s="40"/>
      <c r="C766" s="28" t="str">
        <f>IF(B766="","",VLOOKUP(B766,'Priradenie pracov. balíkov'!B:E,3,FALSE))</f>
        <v/>
      </c>
      <c r="D766" s="29" t="str">
        <f>IF(B766="","",CONCATENATE(VLOOKUP(B766,Ciselniky!$A$38:$B$71,2,FALSE),"P",'Osobné výdavky (OV)'!A766))</f>
        <v/>
      </c>
      <c r="E766" s="41"/>
      <c r="F766" s="25" t="str">
        <f t="shared" si="58"/>
        <v/>
      </c>
      <c r="G766" s="99"/>
      <c r="H766" s="97"/>
      <c r="I766" s="25" t="str">
        <f t="shared" si="59"/>
        <v/>
      </c>
      <c r="J766" s="25" t="str">
        <f>IF(B766="","",I766*VLOOKUP(B766,'Priradenie pracov. balíkov'!B:F,5,FALSE))</f>
        <v/>
      </c>
      <c r="K766" s="25" t="str">
        <f>IF(B766="","",I766*VLOOKUP(B766,'Priradenie pracov. balíkov'!B:G,6,FALSE))</f>
        <v/>
      </c>
      <c r="L766" s="25" t="str">
        <f>IF(B766="","",K766*VLOOKUP(B766,'Priradenie pracov. balíkov'!B:F,5,FALSE))</f>
        <v/>
      </c>
      <c r="M766" s="1"/>
      <c r="N766" s="2" t="str">
        <f t="shared" si="55"/>
        <v/>
      </c>
      <c r="O766" s="1" t="str">
        <f t="shared" si="56"/>
        <v/>
      </c>
    </row>
    <row r="767" spans="1:15" x14ac:dyDescent="0.2">
      <c r="A767" s="26" t="str">
        <f t="shared" si="57"/>
        <v/>
      </c>
      <c r="B767" s="40"/>
      <c r="C767" s="28" t="str">
        <f>IF(B767="","",VLOOKUP(B767,'Priradenie pracov. balíkov'!B:E,3,FALSE))</f>
        <v/>
      </c>
      <c r="D767" s="29" t="str">
        <f>IF(B767="","",CONCATENATE(VLOOKUP(B767,Ciselniky!$A$38:$B$71,2,FALSE),"P",'Osobné výdavky (OV)'!A767))</f>
        <v/>
      </c>
      <c r="E767" s="41"/>
      <c r="F767" s="25" t="str">
        <f t="shared" si="58"/>
        <v/>
      </c>
      <c r="G767" s="99"/>
      <c r="H767" s="97"/>
      <c r="I767" s="25" t="str">
        <f t="shared" si="59"/>
        <v/>
      </c>
      <c r="J767" s="25" t="str">
        <f>IF(B767="","",I767*VLOOKUP(B767,'Priradenie pracov. balíkov'!B:F,5,FALSE))</f>
        <v/>
      </c>
      <c r="K767" s="25" t="str">
        <f>IF(B767="","",I767*VLOOKUP(B767,'Priradenie pracov. balíkov'!B:G,6,FALSE))</f>
        <v/>
      </c>
      <c r="L767" s="25" t="str">
        <f>IF(B767="","",K767*VLOOKUP(B767,'Priradenie pracov. balíkov'!B:F,5,FALSE))</f>
        <v/>
      </c>
      <c r="M767" s="1"/>
      <c r="N767" s="2" t="str">
        <f t="shared" si="55"/>
        <v/>
      </c>
      <c r="O767" s="1" t="str">
        <f t="shared" si="56"/>
        <v/>
      </c>
    </row>
    <row r="768" spans="1:15" x14ac:dyDescent="0.2">
      <c r="A768" s="26" t="str">
        <f t="shared" si="57"/>
        <v/>
      </c>
      <c r="B768" s="40"/>
      <c r="C768" s="28" t="str">
        <f>IF(B768="","",VLOOKUP(B768,'Priradenie pracov. balíkov'!B:E,3,FALSE))</f>
        <v/>
      </c>
      <c r="D768" s="29" t="str">
        <f>IF(B768="","",CONCATENATE(VLOOKUP(B768,Ciselniky!$A$38:$B$71,2,FALSE),"P",'Osobné výdavky (OV)'!A768))</f>
        <v/>
      </c>
      <c r="E768" s="41"/>
      <c r="F768" s="25" t="str">
        <f t="shared" si="58"/>
        <v/>
      </c>
      <c r="G768" s="99"/>
      <c r="H768" s="97"/>
      <c r="I768" s="25" t="str">
        <f t="shared" si="59"/>
        <v/>
      </c>
      <c r="J768" s="25" t="str">
        <f>IF(B768="","",I768*VLOOKUP(B768,'Priradenie pracov. balíkov'!B:F,5,FALSE))</f>
        <v/>
      </c>
      <c r="K768" s="25" t="str">
        <f>IF(B768="","",I768*VLOOKUP(B768,'Priradenie pracov. balíkov'!B:G,6,FALSE))</f>
        <v/>
      </c>
      <c r="L768" s="25" t="str">
        <f>IF(B768="","",K768*VLOOKUP(B768,'Priradenie pracov. balíkov'!B:F,5,FALSE))</f>
        <v/>
      </c>
      <c r="M768" s="1"/>
      <c r="N768" s="2" t="str">
        <f t="shared" si="55"/>
        <v/>
      </c>
      <c r="O768" s="1" t="str">
        <f t="shared" si="56"/>
        <v/>
      </c>
    </row>
    <row r="769" spans="1:15" x14ac:dyDescent="0.2">
      <c r="A769" s="26" t="str">
        <f t="shared" si="57"/>
        <v/>
      </c>
      <c r="B769" s="40"/>
      <c r="C769" s="28" t="str">
        <f>IF(B769="","",VLOOKUP(B769,'Priradenie pracov. balíkov'!B:E,3,FALSE))</f>
        <v/>
      </c>
      <c r="D769" s="29" t="str">
        <f>IF(B769="","",CONCATENATE(VLOOKUP(B769,Ciselniky!$A$38:$B$71,2,FALSE),"P",'Osobné výdavky (OV)'!A769))</f>
        <v/>
      </c>
      <c r="E769" s="41"/>
      <c r="F769" s="25" t="str">
        <f t="shared" si="58"/>
        <v/>
      </c>
      <c r="G769" s="99"/>
      <c r="H769" s="97"/>
      <c r="I769" s="25" t="str">
        <f t="shared" si="59"/>
        <v/>
      </c>
      <c r="J769" s="25" t="str">
        <f>IF(B769="","",I769*VLOOKUP(B769,'Priradenie pracov. balíkov'!B:F,5,FALSE))</f>
        <v/>
      </c>
      <c r="K769" s="25" t="str">
        <f>IF(B769="","",I769*VLOOKUP(B769,'Priradenie pracov. balíkov'!B:G,6,FALSE))</f>
        <v/>
      </c>
      <c r="L769" s="25" t="str">
        <f>IF(B769="","",K769*VLOOKUP(B769,'Priradenie pracov. balíkov'!B:F,5,FALSE))</f>
        <v/>
      </c>
      <c r="M769" s="1"/>
      <c r="N769" s="2" t="str">
        <f t="shared" si="55"/>
        <v/>
      </c>
      <c r="O769" s="1" t="str">
        <f t="shared" si="56"/>
        <v/>
      </c>
    </row>
    <row r="770" spans="1:15" x14ac:dyDescent="0.2">
      <c r="A770" s="26" t="str">
        <f t="shared" si="57"/>
        <v/>
      </c>
      <c r="B770" s="40"/>
      <c r="C770" s="28" t="str">
        <f>IF(B770="","",VLOOKUP(B770,'Priradenie pracov. balíkov'!B:E,3,FALSE))</f>
        <v/>
      </c>
      <c r="D770" s="29" t="str">
        <f>IF(B770="","",CONCATENATE(VLOOKUP(B770,Ciselniky!$A$38:$B$71,2,FALSE),"P",'Osobné výdavky (OV)'!A770))</f>
        <v/>
      </c>
      <c r="E770" s="41"/>
      <c r="F770" s="25" t="str">
        <f t="shared" si="58"/>
        <v/>
      </c>
      <c r="G770" s="99"/>
      <c r="H770" s="97"/>
      <c r="I770" s="25" t="str">
        <f t="shared" si="59"/>
        <v/>
      </c>
      <c r="J770" s="25" t="str">
        <f>IF(B770="","",I770*VLOOKUP(B770,'Priradenie pracov. balíkov'!B:F,5,FALSE))</f>
        <v/>
      </c>
      <c r="K770" s="25" t="str">
        <f>IF(B770="","",I770*VLOOKUP(B770,'Priradenie pracov. balíkov'!B:G,6,FALSE))</f>
        <v/>
      </c>
      <c r="L770" s="25" t="str">
        <f>IF(B770="","",K770*VLOOKUP(B770,'Priradenie pracov. balíkov'!B:F,5,FALSE))</f>
        <v/>
      </c>
      <c r="M770" s="1"/>
      <c r="N770" s="2" t="str">
        <f t="shared" si="55"/>
        <v/>
      </c>
      <c r="O770" s="1" t="str">
        <f t="shared" si="56"/>
        <v/>
      </c>
    </row>
    <row r="771" spans="1:15" x14ac:dyDescent="0.2">
      <c r="A771" s="26" t="str">
        <f t="shared" si="57"/>
        <v/>
      </c>
      <c r="B771" s="40"/>
      <c r="C771" s="28" t="str">
        <f>IF(B771="","",VLOOKUP(B771,'Priradenie pracov. balíkov'!B:E,3,FALSE))</f>
        <v/>
      </c>
      <c r="D771" s="29" t="str">
        <f>IF(B771="","",CONCATENATE(VLOOKUP(B771,Ciselniky!$A$38:$B$71,2,FALSE),"P",'Osobné výdavky (OV)'!A771))</f>
        <v/>
      </c>
      <c r="E771" s="41"/>
      <c r="F771" s="25" t="str">
        <f t="shared" si="58"/>
        <v/>
      </c>
      <c r="G771" s="99"/>
      <c r="H771" s="97"/>
      <c r="I771" s="25" t="str">
        <f t="shared" si="59"/>
        <v/>
      </c>
      <c r="J771" s="25" t="str">
        <f>IF(B771="","",I771*VLOOKUP(B771,'Priradenie pracov. balíkov'!B:F,5,FALSE))</f>
        <v/>
      </c>
      <c r="K771" s="25" t="str">
        <f>IF(B771="","",I771*VLOOKUP(B771,'Priradenie pracov. balíkov'!B:G,6,FALSE))</f>
        <v/>
      </c>
      <c r="L771" s="25" t="str">
        <f>IF(B771="","",K771*VLOOKUP(B771,'Priradenie pracov. balíkov'!B:F,5,FALSE))</f>
        <v/>
      </c>
      <c r="M771" s="1"/>
      <c r="N771" s="2" t="str">
        <f t="shared" si="55"/>
        <v/>
      </c>
      <c r="O771" s="1" t="str">
        <f t="shared" si="56"/>
        <v/>
      </c>
    </row>
    <row r="772" spans="1:15" x14ac:dyDescent="0.2">
      <c r="A772" s="26" t="str">
        <f t="shared" si="57"/>
        <v/>
      </c>
      <c r="B772" s="40"/>
      <c r="C772" s="28" t="str">
        <f>IF(B772="","",VLOOKUP(B772,'Priradenie pracov. balíkov'!B:E,3,FALSE))</f>
        <v/>
      </c>
      <c r="D772" s="29" t="str">
        <f>IF(B772="","",CONCATENATE(VLOOKUP(B772,Ciselniky!$A$38:$B$71,2,FALSE),"P",'Osobné výdavky (OV)'!A772))</f>
        <v/>
      </c>
      <c r="E772" s="41"/>
      <c r="F772" s="25" t="str">
        <f t="shared" si="58"/>
        <v/>
      </c>
      <c r="G772" s="99"/>
      <c r="H772" s="97"/>
      <c r="I772" s="25" t="str">
        <f t="shared" si="59"/>
        <v/>
      </c>
      <c r="J772" s="25" t="str">
        <f>IF(B772="","",I772*VLOOKUP(B772,'Priradenie pracov. balíkov'!B:F,5,FALSE))</f>
        <v/>
      </c>
      <c r="K772" s="25" t="str">
        <f>IF(B772="","",I772*VLOOKUP(B772,'Priradenie pracov. balíkov'!B:G,6,FALSE))</f>
        <v/>
      </c>
      <c r="L772" s="25" t="str">
        <f>IF(B772="","",K772*VLOOKUP(B772,'Priradenie pracov. balíkov'!B:F,5,FALSE))</f>
        <v/>
      </c>
      <c r="M772" s="1"/>
      <c r="N772" s="2" t="str">
        <f t="shared" ref="N772:N835" si="60">TRIM(LEFT(B772,4))</f>
        <v/>
      </c>
      <c r="O772" s="1" t="str">
        <f t="shared" ref="O772:O835" si="61">C772</f>
        <v/>
      </c>
    </row>
    <row r="773" spans="1:15" x14ac:dyDescent="0.2">
      <c r="A773" s="26" t="str">
        <f t="shared" ref="A773:A836" si="62">IF(B772&lt;&gt;"",ROW()-2,"")</f>
        <v/>
      </c>
      <c r="B773" s="40"/>
      <c r="C773" s="28" t="str">
        <f>IF(B773="","",VLOOKUP(B773,'Priradenie pracov. balíkov'!B:E,3,FALSE))</f>
        <v/>
      </c>
      <c r="D773" s="29" t="str">
        <f>IF(B773="","",CONCATENATE(VLOOKUP(B773,Ciselniky!$A$38:$B$71,2,FALSE),"P",'Osobné výdavky (OV)'!A773))</f>
        <v/>
      </c>
      <c r="E773" s="41"/>
      <c r="F773" s="25" t="str">
        <f t="shared" ref="F773:F836" si="63">IF(B773="","",3684)</f>
        <v/>
      </c>
      <c r="G773" s="99"/>
      <c r="H773" s="97"/>
      <c r="I773" s="25" t="str">
        <f t="shared" ref="I773:I836" si="64">IF(B773="","",F773*(G773*H773))</f>
        <v/>
      </c>
      <c r="J773" s="25" t="str">
        <f>IF(B773="","",I773*VLOOKUP(B773,'Priradenie pracov. balíkov'!B:F,5,FALSE))</f>
        <v/>
      </c>
      <c r="K773" s="25" t="str">
        <f>IF(B773="","",I773*VLOOKUP(B773,'Priradenie pracov. balíkov'!B:G,6,FALSE))</f>
        <v/>
      </c>
      <c r="L773" s="25" t="str">
        <f>IF(B773="","",K773*VLOOKUP(B773,'Priradenie pracov. balíkov'!B:F,5,FALSE))</f>
        <v/>
      </c>
      <c r="M773" s="1"/>
      <c r="N773" s="2" t="str">
        <f t="shared" si="60"/>
        <v/>
      </c>
      <c r="O773" s="1" t="str">
        <f t="shared" si="61"/>
        <v/>
      </c>
    </row>
    <row r="774" spans="1:15" x14ac:dyDescent="0.2">
      <c r="A774" s="26" t="str">
        <f t="shared" si="62"/>
        <v/>
      </c>
      <c r="B774" s="40"/>
      <c r="C774" s="28" t="str">
        <f>IF(B774="","",VLOOKUP(B774,'Priradenie pracov. balíkov'!B:E,3,FALSE))</f>
        <v/>
      </c>
      <c r="D774" s="29" t="str">
        <f>IF(B774="","",CONCATENATE(VLOOKUP(B774,Ciselniky!$A$38:$B$71,2,FALSE),"P",'Osobné výdavky (OV)'!A774))</f>
        <v/>
      </c>
      <c r="E774" s="41"/>
      <c r="F774" s="25" t="str">
        <f t="shared" si="63"/>
        <v/>
      </c>
      <c r="G774" s="99"/>
      <c r="H774" s="97"/>
      <c r="I774" s="25" t="str">
        <f t="shared" si="64"/>
        <v/>
      </c>
      <c r="J774" s="25" t="str">
        <f>IF(B774="","",I774*VLOOKUP(B774,'Priradenie pracov. balíkov'!B:F,5,FALSE))</f>
        <v/>
      </c>
      <c r="K774" s="25" t="str">
        <f>IF(B774="","",I774*VLOOKUP(B774,'Priradenie pracov. balíkov'!B:G,6,FALSE))</f>
        <v/>
      </c>
      <c r="L774" s="25" t="str">
        <f>IF(B774="","",K774*VLOOKUP(B774,'Priradenie pracov. balíkov'!B:F,5,FALSE))</f>
        <v/>
      </c>
      <c r="M774" s="1"/>
      <c r="N774" s="2" t="str">
        <f t="shared" si="60"/>
        <v/>
      </c>
      <c r="O774" s="1" t="str">
        <f t="shared" si="61"/>
        <v/>
      </c>
    </row>
    <row r="775" spans="1:15" x14ac:dyDescent="0.2">
      <c r="A775" s="26" t="str">
        <f t="shared" si="62"/>
        <v/>
      </c>
      <c r="B775" s="40"/>
      <c r="C775" s="28" t="str">
        <f>IF(B775="","",VLOOKUP(B775,'Priradenie pracov. balíkov'!B:E,3,FALSE))</f>
        <v/>
      </c>
      <c r="D775" s="29" t="str">
        <f>IF(B775="","",CONCATENATE(VLOOKUP(B775,Ciselniky!$A$38:$B$71,2,FALSE),"P",'Osobné výdavky (OV)'!A775))</f>
        <v/>
      </c>
      <c r="E775" s="41"/>
      <c r="F775" s="25" t="str">
        <f t="shared" si="63"/>
        <v/>
      </c>
      <c r="G775" s="99"/>
      <c r="H775" s="97"/>
      <c r="I775" s="25" t="str">
        <f t="shared" si="64"/>
        <v/>
      </c>
      <c r="J775" s="25" t="str">
        <f>IF(B775="","",I775*VLOOKUP(B775,'Priradenie pracov. balíkov'!B:F,5,FALSE))</f>
        <v/>
      </c>
      <c r="K775" s="25" t="str">
        <f>IF(B775="","",I775*VLOOKUP(B775,'Priradenie pracov. balíkov'!B:G,6,FALSE))</f>
        <v/>
      </c>
      <c r="L775" s="25" t="str">
        <f>IF(B775="","",K775*VLOOKUP(B775,'Priradenie pracov. balíkov'!B:F,5,FALSE))</f>
        <v/>
      </c>
      <c r="M775" s="1"/>
      <c r="N775" s="2" t="str">
        <f t="shared" si="60"/>
        <v/>
      </c>
      <c r="O775" s="1" t="str">
        <f t="shared" si="61"/>
        <v/>
      </c>
    </row>
    <row r="776" spans="1:15" x14ac:dyDescent="0.2">
      <c r="A776" s="26" t="str">
        <f t="shared" si="62"/>
        <v/>
      </c>
      <c r="B776" s="40"/>
      <c r="C776" s="28" t="str">
        <f>IF(B776="","",VLOOKUP(B776,'Priradenie pracov. balíkov'!B:E,3,FALSE))</f>
        <v/>
      </c>
      <c r="D776" s="29" t="str">
        <f>IF(B776="","",CONCATENATE(VLOOKUP(B776,Ciselniky!$A$38:$B$71,2,FALSE),"P",'Osobné výdavky (OV)'!A776))</f>
        <v/>
      </c>
      <c r="E776" s="41"/>
      <c r="F776" s="25" t="str">
        <f t="shared" si="63"/>
        <v/>
      </c>
      <c r="G776" s="99"/>
      <c r="H776" s="97"/>
      <c r="I776" s="25" t="str">
        <f t="shared" si="64"/>
        <v/>
      </c>
      <c r="J776" s="25" t="str">
        <f>IF(B776="","",I776*VLOOKUP(B776,'Priradenie pracov. balíkov'!B:F,5,FALSE))</f>
        <v/>
      </c>
      <c r="K776" s="25" t="str">
        <f>IF(B776="","",I776*VLOOKUP(B776,'Priradenie pracov. balíkov'!B:G,6,FALSE))</f>
        <v/>
      </c>
      <c r="L776" s="25" t="str">
        <f>IF(B776="","",K776*VLOOKUP(B776,'Priradenie pracov. balíkov'!B:F,5,FALSE))</f>
        <v/>
      </c>
      <c r="M776" s="1"/>
      <c r="N776" s="2" t="str">
        <f t="shared" si="60"/>
        <v/>
      </c>
      <c r="O776" s="1" t="str">
        <f t="shared" si="61"/>
        <v/>
      </c>
    </row>
    <row r="777" spans="1:15" x14ac:dyDescent="0.2">
      <c r="A777" s="26" t="str">
        <f t="shared" si="62"/>
        <v/>
      </c>
      <c r="B777" s="40"/>
      <c r="C777" s="28" t="str">
        <f>IF(B777="","",VLOOKUP(B777,'Priradenie pracov. balíkov'!B:E,3,FALSE))</f>
        <v/>
      </c>
      <c r="D777" s="29" t="str">
        <f>IF(B777="","",CONCATENATE(VLOOKUP(B777,Ciselniky!$A$38:$B$71,2,FALSE),"P",'Osobné výdavky (OV)'!A777))</f>
        <v/>
      </c>
      <c r="E777" s="41"/>
      <c r="F777" s="25" t="str">
        <f t="shared" si="63"/>
        <v/>
      </c>
      <c r="G777" s="99"/>
      <c r="H777" s="97"/>
      <c r="I777" s="25" t="str">
        <f t="shared" si="64"/>
        <v/>
      </c>
      <c r="J777" s="25" t="str">
        <f>IF(B777="","",I777*VLOOKUP(B777,'Priradenie pracov. balíkov'!B:F,5,FALSE))</f>
        <v/>
      </c>
      <c r="K777" s="25" t="str">
        <f>IF(B777="","",I777*VLOOKUP(B777,'Priradenie pracov. balíkov'!B:G,6,FALSE))</f>
        <v/>
      </c>
      <c r="L777" s="25" t="str">
        <f>IF(B777="","",K777*VLOOKUP(B777,'Priradenie pracov. balíkov'!B:F,5,FALSE))</f>
        <v/>
      </c>
      <c r="M777" s="1"/>
      <c r="N777" s="2" t="str">
        <f t="shared" si="60"/>
        <v/>
      </c>
      <c r="O777" s="1" t="str">
        <f t="shared" si="61"/>
        <v/>
      </c>
    </row>
    <row r="778" spans="1:15" x14ac:dyDescent="0.2">
      <c r="A778" s="26" t="str">
        <f t="shared" si="62"/>
        <v/>
      </c>
      <c r="B778" s="40"/>
      <c r="C778" s="28" t="str">
        <f>IF(B778="","",VLOOKUP(B778,'Priradenie pracov. balíkov'!B:E,3,FALSE))</f>
        <v/>
      </c>
      <c r="D778" s="29" t="str">
        <f>IF(B778="","",CONCATENATE(VLOOKUP(B778,Ciselniky!$A$38:$B$71,2,FALSE),"P",'Osobné výdavky (OV)'!A778))</f>
        <v/>
      </c>
      <c r="E778" s="41"/>
      <c r="F778" s="25" t="str">
        <f t="shared" si="63"/>
        <v/>
      </c>
      <c r="G778" s="99"/>
      <c r="H778" s="97"/>
      <c r="I778" s="25" t="str">
        <f t="shared" si="64"/>
        <v/>
      </c>
      <c r="J778" s="25" t="str">
        <f>IF(B778="","",I778*VLOOKUP(B778,'Priradenie pracov. balíkov'!B:F,5,FALSE))</f>
        <v/>
      </c>
      <c r="K778" s="25" t="str">
        <f>IF(B778="","",I778*VLOOKUP(B778,'Priradenie pracov. balíkov'!B:G,6,FALSE))</f>
        <v/>
      </c>
      <c r="L778" s="25" t="str">
        <f>IF(B778="","",K778*VLOOKUP(B778,'Priradenie pracov. balíkov'!B:F,5,FALSE))</f>
        <v/>
      </c>
      <c r="M778" s="1"/>
      <c r="N778" s="2" t="str">
        <f t="shared" si="60"/>
        <v/>
      </c>
      <c r="O778" s="1" t="str">
        <f t="shared" si="61"/>
        <v/>
      </c>
    </row>
    <row r="779" spans="1:15" x14ac:dyDescent="0.2">
      <c r="A779" s="26" t="str">
        <f t="shared" si="62"/>
        <v/>
      </c>
      <c r="B779" s="40"/>
      <c r="C779" s="28" t="str">
        <f>IF(B779="","",VLOOKUP(B779,'Priradenie pracov. balíkov'!B:E,3,FALSE))</f>
        <v/>
      </c>
      <c r="D779" s="29" t="str">
        <f>IF(B779="","",CONCATENATE(VLOOKUP(B779,Ciselniky!$A$38:$B$71,2,FALSE),"P",'Osobné výdavky (OV)'!A779))</f>
        <v/>
      </c>
      <c r="E779" s="41"/>
      <c r="F779" s="25" t="str">
        <f t="shared" si="63"/>
        <v/>
      </c>
      <c r="G779" s="99"/>
      <c r="H779" s="97"/>
      <c r="I779" s="25" t="str">
        <f t="shared" si="64"/>
        <v/>
      </c>
      <c r="J779" s="25" t="str">
        <f>IF(B779="","",I779*VLOOKUP(B779,'Priradenie pracov. balíkov'!B:F,5,FALSE))</f>
        <v/>
      </c>
      <c r="K779" s="25" t="str">
        <f>IF(B779="","",I779*VLOOKUP(B779,'Priradenie pracov. balíkov'!B:G,6,FALSE))</f>
        <v/>
      </c>
      <c r="L779" s="25" t="str">
        <f>IF(B779="","",K779*VLOOKUP(B779,'Priradenie pracov. balíkov'!B:F,5,FALSE))</f>
        <v/>
      </c>
      <c r="M779" s="1"/>
      <c r="N779" s="2" t="str">
        <f t="shared" si="60"/>
        <v/>
      </c>
      <c r="O779" s="1" t="str">
        <f t="shared" si="61"/>
        <v/>
      </c>
    </row>
    <row r="780" spans="1:15" x14ac:dyDescent="0.2">
      <c r="A780" s="26" t="str">
        <f t="shared" si="62"/>
        <v/>
      </c>
      <c r="B780" s="40"/>
      <c r="C780" s="28" t="str">
        <f>IF(B780="","",VLOOKUP(B780,'Priradenie pracov. balíkov'!B:E,3,FALSE))</f>
        <v/>
      </c>
      <c r="D780" s="29" t="str">
        <f>IF(B780="","",CONCATENATE(VLOOKUP(B780,Ciselniky!$A$38:$B$71,2,FALSE),"P",'Osobné výdavky (OV)'!A780))</f>
        <v/>
      </c>
      <c r="E780" s="41"/>
      <c r="F780" s="25" t="str">
        <f t="shared" si="63"/>
        <v/>
      </c>
      <c r="G780" s="99"/>
      <c r="H780" s="97"/>
      <c r="I780" s="25" t="str">
        <f t="shared" si="64"/>
        <v/>
      </c>
      <c r="J780" s="25" t="str">
        <f>IF(B780="","",I780*VLOOKUP(B780,'Priradenie pracov. balíkov'!B:F,5,FALSE))</f>
        <v/>
      </c>
      <c r="K780" s="25" t="str">
        <f>IF(B780="","",I780*VLOOKUP(B780,'Priradenie pracov. balíkov'!B:G,6,FALSE))</f>
        <v/>
      </c>
      <c r="L780" s="25" t="str">
        <f>IF(B780="","",K780*VLOOKUP(B780,'Priradenie pracov. balíkov'!B:F,5,FALSE))</f>
        <v/>
      </c>
      <c r="M780" s="1"/>
      <c r="N780" s="2" t="str">
        <f t="shared" si="60"/>
        <v/>
      </c>
      <c r="O780" s="1" t="str">
        <f t="shared" si="61"/>
        <v/>
      </c>
    </row>
    <row r="781" spans="1:15" x14ac:dyDescent="0.2">
      <c r="A781" s="26" t="str">
        <f t="shared" si="62"/>
        <v/>
      </c>
      <c r="B781" s="40"/>
      <c r="C781" s="28" t="str">
        <f>IF(B781="","",VLOOKUP(B781,'Priradenie pracov. balíkov'!B:E,3,FALSE))</f>
        <v/>
      </c>
      <c r="D781" s="29" t="str">
        <f>IF(B781="","",CONCATENATE(VLOOKUP(B781,Ciselniky!$A$38:$B$71,2,FALSE),"P",'Osobné výdavky (OV)'!A781))</f>
        <v/>
      </c>
      <c r="E781" s="41"/>
      <c r="F781" s="25" t="str">
        <f t="shared" si="63"/>
        <v/>
      </c>
      <c r="G781" s="99"/>
      <c r="H781" s="97"/>
      <c r="I781" s="25" t="str">
        <f t="shared" si="64"/>
        <v/>
      </c>
      <c r="J781" s="25" t="str">
        <f>IF(B781="","",I781*VLOOKUP(B781,'Priradenie pracov. balíkov'!B:F,5,FALSE))</f>
        <v/>
      </c>
      <c r="K781" s="25" t="str">
        <f>IF(B781="","",I781*VLOOKUP(B781,'Priradenie pracov. balíkov'!B:G,6,FALSE))</f>
        <v/>
      </c>
      <c r="L781" s="25" t="str">
        <f>IF(B781="","",K781*VLOOKUP(B781,'Priradenie pracov. balíkov'!B:F,5,FALSE))</f>
        <v/>
      </c>
      <c r="M781" s="1"/>
      <c r="N781" s="2" t="str">
        <f t="shared" si="60"/>
        <v/>
      </c>
      <c r="O781" s="1" t="str">
        <f t="shared" si="61"/>
        <v/>
      </c>
    </row>
    <row r="782" spans="1:15" x14ac:dyDescent="0.2">
      <c r="A782" s="26" t="str">
        <f t="shared" si="62"/>
        <v/>
      </c>
      <c r="B782" s="40"/>
      <c r="C782" s="28" t="str">
        <f>IF(B782="","",VLOOKUP(B782,'Priradenie pracov. balíkov'!B:E,3,FALSE))</f>
        <v/>
      </c>
      <c r="D782" s="29" t="str">
        <f>IF(B782="","",CONCATENATE(VLOOKUP(B782,Ciselniky!$A$38:$B$71,2,FALSE),"P",'Osobné výdavky (OV)'!A782))</f>
        <v/>
      </c>
      <c r="E782" s="41"/>
      <c r="F782" s="25" t="str">
        <f t="shared" si="63"/>
        <v/>
      </c>
      <c r="G782" s="99"/>
      <c r="H782" s="97"/>
      <c r="I782" s="25" t="str">
        <f t="shared" si="64"/>
        <v/>
      </c>
      <c r="J782" s="25" t="str">
        <f>IF(B782="","",I782*VLOOKUP(B782,'Priradenie pracov. balíkov'!B:F,5,FALSE))</f>
        <v/>
      </c>
      <c r="K782" s="25" t="str">
        <f>IF(B782="","",I782*VLOOKUP(B782,'Priradenie pracov. balíkov'!B:G,6,FALSE))</f>
        <v/>
      </c>
      <c r="L782" s="25" t="str">
        <f>IF(B782="","",K782*VLOOKUP(B782,'Priradenie pracov. balíkov'!B:F,5,FALSE))</f>
        <v/>
      </c>
      <c r="M782" s="1"/>
      <c r="N782" s="2" t="str">
        <f t="shared" si="60"/>
        <v/>
      </c>
      <c r="O782" s="1" t="str">
        <f t="shared" si="61"/>
        <v/>
      </c>
    </row>
    <row r="783" spans="1:15" x14ac:dyDescent="0.2">
      <c r="A783" s="26" t="str">
        <f t="shared" si="62"/>
        <v/>
      </c>
      <c r="B783" s="40"/>
      <c r="C783" s="28" t="str">
        <f>IF(B783="","",VLOOKUP(B783,'Priradenie pracov. balíkov'!B:E,3,FALSE))</f>
        <v/>
      </c>
      <c r="D783" s="29" t="str">
        <f>IF(B783="","",CONCATENATE(VLOOKUP(B783,Ciselniky!$A$38:$B$71,2,FALSE),"P",'Osobné výdavky (OV)'!A783))</f>
        <v/>
      </c>
      <c r="E783" s="41"/>
      <c r="F783" s="25" t="str">
        <f t="shared" si="63"/>
        <v/>
      </c>
      <c r="G783" s="99"/>
      <c r="H783" s="97"/>
      <c r="I783" s="25" t="str">
        <f t="shared" si="64"/>
        <v/>
      </c>
      <c r="J783" s="25" t="str">
        <f>IF(B783="","",I783*VLOOKUP(B783,'Priradenie pracov. balíkov'!B:F,5,FALSE))</f>
        <v/>
      </c>
      <c r="K783" s="25" t="str">
        <f>IF(B783="","",I783*VLOOKUP(B783,'Priradenie pracov. balíkov'!B:G,6,FALSE))</f>
        <v/>
      </c>
      <c r="L783" s="25" t="str">
        <f>IF(B783="","",K783*VLOOKUP(B783,'Priradenie pracov. balíkov'!B:F,5,FALSE))</f>
        <v/>
      </c>
      <c r="M783" s="1"/>
      <c r="N783" s="2" t="str">
        <f t="shared" si="60"/>
        <v/>
      </c>
      <c r="O783" s="1" t="str">
        <f t="shared" si="61"/>
        <v/>
      </c>
    </row>
    <row r="784" spans="1:15" x14ac:dyDescent="0.2">
      <c r="A784" s="26" t="str">
        <f t="shared" si="62"/>
        <v/>
      </c>
      <c r="B784" s="40"/>
      <c r="C784" s="28" t="str">
        <f>IF(B784="","",VLOOKUP(B784,'Priradenie pracov. balíkov'!B:E,3,FALSE))</f>
        <v/>
      </c>
      <c r="D784" s="29" t="str">
        <f>IF(B784="","",CONCATENATE(VLOOKUP(B784,Ciselniky!$A$38:$B$71,2,FALSE),"P",'Osobné výdavky (OV)'!A784))</f>
        <v/>
      </c>
      <c r="E784" s="41"/>
      <c r="F784" s="25" t="str">
        <f t="shared" si="63"/>
        <v/>
      </c>
      <c r="G784" s="99"/>
      <c r="H784" s="97"/>
      <c r="I784" s="25" t="str">
        <f t="shared" si="64"/>
        <v/>
      </c>
      <c r="J784" s="25" t="str">
        <f>IF(B784="","",I784*VLOOKUP(B784,'Priradenie pracov. balíkov'!B:F,5,FALSE))</f>
        <v/>
      </c>
      <c r="K784" s="25" t="str">
        <f>IF(B784="","",I784*VLOOKUP(B784,'Priradenie pracov. balíkov'!B:G,6,FALSE))</f>
        <v/>
      </c>
      <c r="L784" s="25" t="str">
        <f>IF(B784="","",K784*VLOOKUP(B784,'Priradenie pracov. balíkov'!B:F,5,FALSE))</f>
        <v/>
      </c>
      <c r="M784" s="1"/>
      <c r="N784" s="2" t="str">
        <f t="shared" si="60"/>
        <v/>
      </c>
      <c r="O784" s="1" t="str">
        <f t="shared" si="61"/>
        <v/>
      </c>
    </row>
    <row r="785" spans="1:15" x14ac:dyDescent="0.2">
      <c r="A785" s="26" t="str">
        <f t="shared" si="62"/>
        <v/>
      </c>
      <c r="B785" s="40"/>
      <c r="C785" s="28" t="str">
        <f>IF(B785="","",VLOOKUP(B785,'Priradenie pracov. balíkov'!B:E,3,FALSE))</f>
        <v/>
      </c>
      <c r="D785" s="29" t="str">
        <f>IF(B785="","",CONCATENATE(VLOOKUP(B785,Ciselniky!$A$38:$B$71,2,FALSE),"P",'Osobné výdavky (OV)'!A785))</f>
        <v/>
      </c>
      <c r="E785" s="41"/>
      <c r="F785" s="25" t="str">
        <f t="shared" si="63"/>
        <v/>
      </c>
      <c r="G785" s="99"/>
      <c r="H785" s="97"/>
      <c r="I785" s="25" t="str">
        <f t="shared" si="64"/>
        <v/>
      </c>
      <c r="J785" s="25" t="str">
        <f>IF(B785="","",I785*VLOOKUP(B785,'Priradenie pracov. balíkov'!B:F,5,FALSE))</f>
        <v/>
      </c>
      <c r="K785" s="25" t="str">
        <f>IF(B785="","",I785*VLOOKUP(B785,'Priradenie pracov. balíkov'!B:G,6,FALSE))</f>
        <v/>
      </c>
      <c r="L785" s="25" t="str">
        <f>IF(B785="","",K785*VLOOKUP(B785,'Priradenie pracov. balíkov'!B:F,5,FALSE))</f>
        <v/>
      </c>
      <c r="M785" s="1"/>
      <c r="N785" s="2" t="str">
        <f t="shared" si="60"/>
        <v/>
      </c>
      <c r="O785" s="1" t="str">
        <f t="shared" si="61"/>
        <v/>
      </c>
    </row>
    <row r="786" spans="1:15" x14ac:dyDescent="0.2">
      <c r="A786" s="26" t="str">
        <f t="shared" si="62"/>
        <v/>
      </c>
      <c r="B786" s="40"/>
      <c r="C786" s="28" t="str">
        <f>IF(B786="","",VLOOKUP(B786,'Priradenie pracov. balíkov'!B:E,3,FALSE))</f>
        <v/>
      </c>
      <c r="D786" s="29" t="str">
        <f>IF(B786="","",CONCATENATE(VLOOKUP(B786,Ciselniky!$A$38:$B$71,2,FALSE),"P",'Osobné výdavky (OV)'!A786))</f>
        <v/>
      </c>
      <c r="E786" s="41"/>
      <c r="F786" s="25" t="str">
        <f t="shared" si="63"/>
        <v/>
      </c>
      <c r="G786" s="99"/>
      <c r="H786" s="97"/>
      <c r="I786" s="25" t="str">
        <f t="shared" si="64"/>
        <v/>
      </c>
      <c r="J786" s="25" t="str">
        <f>IF(B786="","",I786*VLOOKUP(B786,'Priradenie pracov. balíkov'!B:F,5,FALSE))</f>
        <v/>
      </c>
      <c r="K786" s="25" t="str">
        <f>IF(B786="","",I786*VLOOKUP(B786,'Priradenie pracov. balíkov'!B:G,6,FALSE))</f>
        <v/>
      </c>
      <c r="L786" s="25" t="str">
        <f>IF(B786="","",K786*VLOOKUP(B786,'Priradenie pracov. balíkov'!B:F,5,FALSE))</f>
        <v/>
      </c>
      <c r="M786" s="1"/>
      <c r="N786" s="2" t="str">
        <f t="shared" si="60"/>
        <v/>
      </c>
      <c r="O786" s="1" t="str">
        <f t="shared" si="61"/>
        <v/>
      </c>
    </row>
    <row r="787" spans="1:15" x14ac:dyDescent="0.2">
      <c r="A787" s="26" t="str">
        <f t="shared" si="62"/>
        <v/>
      </c>
      <c r="B787" s="40"/>
      <c r="C787" s="28" t="str">
        <f>IF(B787="","",VLOOKUP(B787,'Priradenie pracov. balíkov'!B:E,3,FALSE))</f>
        <v/>
      </c>
      <c r="D787" s="29" t="str">
        <f>IF(B787="","",CONCATENATE(VLOOKUP(B787,Ciselniky!$A$38:$B$71,2,FALSE),"P",'Osobné výdavky (OV)'!A787))</f>
        <v/>
      </c>
      <c r="E787" s="41"/>
      <c r="F787" s="25" t="str">
        <f t="shared" si="63"/>
        <v/>
      </c>
      <c r="G787" s="99"/>
      <c r="H787" s="97"/>
      <c r="I787" s="25" t="str">
        <f t="shared" si="64"/>
        <v/>
      </c>
      <c r="J787" s="25" t="str">
        <f>IF(B787="","",I787*VLOOKUP(B787,'Priradenie pracov. balíkov'!B:F,5,FALSE))</f>
        <v/>
      </c>
      <c r="K787" s="25" t="str">
        <f>IF(B787="","",I787*VLOOKUP(B787,'Priradenie pracov. balíkov'!B:G,6,FALSE))</f>
        <v/>
      </c>
      <c r="L787" s="25" t="str">
        <f>IF(B787="","",K787*VLOOKUP(B787,'Priradenie pracov. balíkov'!B:F,5,FALSE))</f>
        <v/>
      </c>
      <c r="M787" s="1"/>
      <c r="N787" s="2" t="str">
        <f t="shared" si="60"/>
        <v/>
      </c>
      <c r="O787" s="1" t="str">
        <f t="shared" si="61"/>
        <v/>
      </c>
    </row>
    <row r="788" spans="1:15" x14ac:dyDescent="0.2">
      <c r="A788" s="26" t="str">
        <f t="shared" si="62"/>
        <v/>
      </c>
      <c r="B788" s="40"/>
      <c r="C788" s="28" t="str">
        <f>IF(B788="","",VLOOKUP(B788,'Priradenie pracov. balíkov'!B:E,3,FALSE))</f>
        <v/>
      </c>
      <c r="D788" s="29" t="str">
        <f>IF(B788="","",CONCATENATE(VLOOKUP(B788,Ciselniky!$A$38:$B$71,2,FALSE),"P",'Osobné výdavky (OV)'!A788))</f>
        <v/>
      </c>
      <c r="E788" s="41"/>
      <c r="F788" s="25" t="str">
        <f t="shared" si="63"/>
        <v/>
      </c>
      <c r="G788" s="99"/>
      <c r="H788" s="97"/>
      <c r="I788" s="25" t="str">
        <f t="shared" si="64"/>
        <v/>
      </c>
      <c r="J788" s="25" t="str">
        <f>IF(B788="","",I788*VLOOKUP(B788,'Priradenie pracov. balíkov'!B:F,5,FALSE))</f>
        <v/>
      </c>
      <c r="K788" s="25" t="str">
        <f>IF(B788="","",I788*VLOOKUP(B788,'Priradenie pracov. balíkov'!B:G,6,FALSE))</f>
        <v/>
      </c>
      <c r="L788" s="25" t="str">
        <f>IF(B788="","",K788*VLOOKUP(B788,'Priradenie pracov. balíkov'!B:F,5,FALSE))</f>
        <v/>
      </c>
      <c r="M788" s="1"/>
      <c r="N788" s="2" t="str">
        <f t="shared" si="60"/>
        <v/>
      </c>
      <c r="O788" s="1" t="str">
        <f t="shared" si="61"/>
        <v/>
      </c>
    </row>
    <row r="789" spans="1:15" x14ac:dyDescent="0.2">
      <c r="A789" s="26" t="str">
        <f t="shared" si="62"/>
        <v/>
      </c>
      <c r="B789" s="40"/>
      <c r="C789" s="28" t="str">
        <f>IF(B789="","",VLOOKUP(B789,'Priradenie pracov. balíkov'!B:E,3,FALSE))</f>
        <v/>
      </c>
      <c r="D789" s="29" t="str">
        <f>IF(B789="","",CONCATENATE(VLOOKUP(B789,Ciselniky!$A$38:$B$71,2,FALSE),"P",'Osobné výdavky (OV)'!A789))</f>
        <v/>
      </c>
      <c r="E789" s="41"/>
      <c r="F789" s="25" t="str">
        <f t="shared" si="63"/>
        <v/>
      </c>
      <c r="G789" s="99"/>
      <c r="H789" s="97"/>
      <c r="I789" s="25" t="str">
        <f t="shared" si="64"/>
        <v/>
      </c>
      <c r="J789" s="25" t="str">
        <f>IF(B789="","",I789*VLOOKUP(B789,'Priradenie pracov. balíkov'!B:F,5,FALSE))</f>
        <v/>
      </c>
      <c r="K789" s="25" t="str">
        <f>IF(B789="","",I789*VLOOKUP(B789,'Priradenie pracov. balíkov'!B:G,6,FALSE))</f>
        <v/>
      </c>
      <c r="L789" s="25" t="str">
        <f>IF(B789="","",K789*VLOOKUP(B789,'Priradenie pracov. balíkov'!B:F,5,FALSE))</f>
        <v/>
      </c>
      <c r="M789" s="1"/>
      <c r="N789" s="2" t="str">
        <f t="shared" si="60"/>
        <v/>
      </c>
      <c r="O789" s="1" t="str">
        <f t="shared" si="61"/>
        <v/>
      </c>
    </row>
    <row r="790" spans="1:15" x14ac:dyDescent="0.2">
      <c r="A790" s="26" t="str">
        <f t="shared" si="62"/>
        <v/>
      </c>
      <c r="B790" s="40"/>
      <c r="C790" s="28" t="str">
        <f>IF(B790="","",VLOOKUP(B790,'Priradenie pracov. balíkov'!B:E,3,FALSE))</f>
        <v/>
      </c>
      <c r="D790" s="29" t="str">
        <f>IF(B790="","",CONCATENATE(VLOOKUP(B790,Ciselniky!$A$38:$B$71,2,FALSE),"P",'Osobné výdavky (OV)'!A790))</f>
        <v/>
      </c>
      <c r="E790" s="41"/>
      <c r="F790" s="25" t="str">
        <f t="shared" si="63"/>
        <v/>
      </c>
      <c r="G790" s="99"/>
      <c r="H790" s="97"/>
      <c r="I790" s="25" t="str">
        <f t="shared" si="64"/>
        <v/>
      </c>
      <c r="J790" s="25" t="str">
        <f>IF(B790="","",I790*VLOOKUP(B790,'Priradenie pracov. balíkov'!B:F,5,FALSE))</f>
        <v/>
      </c>
      <c r="K790" s="25" t="str">
        <f>IF(B790="","",I790*VLOOKUP(B790,'Priradenie pracov. balíkov'!B:G,6,FALSE))</f>
        <v/>
      </c>
      <c r="L790" s="25" t="str">
        <f>IF(B790="","",K790*VLOOKUP(B790,'Priradenie pracov. balíkov'!B:F,5,FALSE))</f>
        <v/>
      </c>
      <c r="M790" s="1"/>
      <c r="N790" s="2" t="str">
        <f t="shared" si="60"/>
        <v/>
      </c>
      <c r="O790" s="1" t="str">
        <f t="shared" si="61"/>
        <v/>
      </c>
    </row>
    <row r="791" spans="1:15" x14ac:dyDescent="0.2">
      <c r="A791" s="26" t="str">
        <f t="shared" si="62"/>
        <v/>
      </c>
      <c r="B791" s="40"/>
      <c r="C791" s="28" t="str">
        <f>IF(B791="","",VLOOKUP(B791,'Priradenie pracov. balíkov'!B:E,3,FALSE))</f>
        <v/>
      </c>
      <c r="D791" s="29" t="str">
        <f>IF(B791="","",CONCATENATE(VLOOKUP(B791,Ciselniky!$A$38:$B$71,2,FALSE),"P",'Osobné výdavky (OV)'!A791))</f>
        <v/>
      </c>
      <c r="E791" s="41"/>
      <c r="F791" s="25" t="str">
        <f t="shared" si="63"/>
        <v/>
      </c>
      <c r="G791" s="99"/>
      <c r="H791" s="97"/>
      <c r="I791" s="25" t="str">
        <f t="shared" si="64"/>
        <v/>
      </c>
      <c r="J791" s="25" t="str">
        <f>IF(B791="","",I791*VLOOKUP(B791,'Priradenie pracov. balíkov'!B:F,5,FALSE))</f>
        <v/>
      </c>
      <c r="K791" s="25" t="str">
        <f>IF(B791="","",I791*VLOOKUP(B791,'Priradenie pracov. balíkov'!B:G,6,FALSE))</f>
        <v/>
      </c>
      <c r="L791" s="25" t="str">
        <f>IF(B791="","",K791*VLOOKUP(B791,'Priradenie pracov. balíkov'!B:F,5,FALSE))</f>
        <v/>
      </c>
      <c r="M791" s="1"/>
      <c r="N791" s="2" t="str">
        <f t="shared" si="60"/>
        <v/>
      </c>
      <c r="O791" s="1" t="str">
        <f t="shared" si="61"/>
        <v/>
      </c>
    </row>
    <row r="792" spans="1:15" x14ac:dyDescent="0.2">
      <c r="A792" s="26" t="str">
        <f t="shared" si="62"/>
        <v/>
      </c>
      <c r="B792" s="40"/>
      <c r="C792" s="28" t="str">
        <f>IF(B792="","",VLOOKUP(B792,'Priradenie pracov. balíkov'!B:E,3,FALSE))</f>
        <v/>
      </c>
      <c r="D792" s="29" t="str">
        <f>IF(B792="","",CONCATENATE(VLOOKUP(B792,Ciselniky!$A$38:$B$71,2,FALSE),"P",'Osobné výdavky (OV)'!A792))</f>
        <v/>
      </c>
      <c r="E792" s="41"/>
      <c r="F792" s="25" t="str">
        <f t="shared" si="63"/>
        <v/>
      </c>
      <c r="G792" s="99"/>
      <c r="H792" s="97"/>
      <c r="I792" s="25" t="str">
        <f t="shared" si="64"/>
        <v/>
      </c>
      <c r="J792" s="25" t="str">
        <f>IF(B792="","",I792*VLOOKUP(B792,'Priradenie pracov. balíkov'!B:F,5,FALSE))</f>
        <v/>
      </c>
      <c r="K792" s="25" t="str">
        <f>IF(B792="","",I792*VLOOKUP(B792,'Priradenie pracov. balíkov'!B:G,6,FALSE))</f>
        <v/>
      </c>
      <c r="L792" s="25" t="str">
        <f>IF(B792="","",K792*VLOOKUP(B792,'Priradenie pracov. balíkov'!B:F,5,FALSE))</f>
        <v/>
      </c>
      <c r="M792" s="1"/>
      <c r="N792" s="2" t="str">
        <f t="shared" si="60"/>
        <v/>
      </c>
      <c r="O792" s="1" t="str">
        <f t="shared" si="61"/>
        <v/>
      </c>
    </row>
    <row r="793" spans="1:15" x14ac:dyDescent="0.2">
      <c r="A793" s="26" t="str">
        <f t="shared" si="62"/>
        <v/>
      </c>
      <c r="B793" s="40"/>
      <c r="C793" s="28" t="str">
        <f>IF(B793="","",VLOOKUP(B793,'Priradenie pracov. balíkov'!B:E,3,FALSE))</f>
        <v/>
      </c>
      <c r="D793" s="29" t="str">
        <f>IF(B793="","",CONCATENATE(VLOOKUP(B793,Ciselniky!$A$38:$B$71,2,FALSE),"P",'Osobné výdavky (OV)'!A793))</f>
        <v/>
      </c>
      <c r="E793" s="41"/>
      <c r="F793" s="25" t="str">
        <f t="shared" si="63"/>
        <v/>
      </c>
      <c r="G793" s="99"/>
      <c r="H793" s="97"/>
      <c r="I793" s="25" t="str">
        <f t="shared" si="64"/>
        <v/>
      </c>
      <c r="J793" s="25" t="str">
        <f>IF(B793="","",I793*VLOOKUP(B793,'Priradenie pracov. balíkov'!B:F,5,FALSE))</f>
        <v/>
      </c>
      <c r="K793" s="25" t="str">
        <f>IF(B793="","",I793*VLOOKUP(B793,'Priradenie pracov. balíkov'!B:G,6,FALSE))</f>
        <v/>
      </c>
      <c r="L793" s="25" t="str">
        <f>IF(B793="","",K793*VLOOKUP(B793,'Priradenie pracov. balíkov'!B:F,5,FALSE))</f>
        <v/>
      </c>
      <c r="M793" s="1"/>
      <c r="N793" s="2" t="str">
        <f t="shared" si="60"/>
        <v/>
      </c>
      <c r="O793" s="1" t="str">
        <f t="shared" si="61"/>
        <v/>
      </c>
    </row>
    <row r="794" spans="1:15" x14ac:dyDescent="0.2">
      <c r="A794" s="26" t="str">
        <f t="shared" si="62"/>
        <v/>
      </c>
      <c r="B794" s="40"/>
      <c r="C794" s="28" t="str">
        <f>IF(B794="","",VLOOKUP(B794,'Priradenie pracov. balíkov'!B:E,3,FALSE))</f>
        <v/>
      </c>
      <c r="D794" s="29" t="str">
        <f>IF(B794="","",CONCATENATE(VLOOKUP(B794,Ciselniky!$A$38:$B$71,2,FALSE),"P",'Osobné výdavky (OV)'!A794))</f>
        <v/>
      </c>
      <c r="E794" s="41"/>
      <c r="F794" s="25" t="str">
        <f t="shared" si="63"/>
        <v/>
      </c>
      <c r="G794" s="99"/>
      <c r="H794" s="97"/>
      <c r="I794" s="25" t="str">
        <f t="shared" si="64"/>
        <v/>
      </c>
      <c r="J794" s="25" t="str">
        <f>IF(B794="","",I794*VLOOKUP(B794,'Priradenie pracov. balíkov'!B:F,5,FALSE))</f>
        <v/>
      </c>
      <c r="K794" s="25" t="str">
        <f>IF(B794="","",I794*VLOOKUP(B794,'Priradenie pracov. balíkov'!B:G,6,FALSE))</f>
        <v/>
      </c>
      <c r="L794" s="25" t="str">
        <f>IF(B794="","",K794*VLOOKUP(B794,'Priradenie pracov. balíkov'!B:F,5,FALSE))</f>
        <v/>
      </c>
      <c r="M794" s="1"/>
      <c r="N794" s="2" t="str">
        <f t="shared" si="60"/>
        <v/>
      </c>
      <c r="O794" s="1" t="str">
        <f t="shared" si="61"/>
        <v/>
      </c>
    </row>
    <row r="795" spans="1:15" x14ac:dyDescent="0.2">
      <c r="A795" s="26" t="str">
        <f t="shared" si="62"/>
        <v/>
      </c>
      <c r="B795" s="40"/>
      <c r="C795" s="28" t="str">
        <f>IF(B795="","",VLOOKUP(B795,'Priradenie pracov. balíkov'!B:E,3,FALSE))</f>
        <v/>
      </c>
      <c r="D795" s="29" t="str">
        <f>IF(B795="","",CONCATENATE(VLOOKUP(B795,Ciselniky!$A$38:$B$71,2,FALSE),"P",'Osobné výdavky (OV)'!A795))</f>
        <v/>
      </c>
      <c r="E795" s="41"/>
      <c r="F795" s="25" t="str">
        <f t="shared" si="63"/>
        <v/>
      </c>
      <c r="G795" s="99"/>
      <c r="H795" s="97"/>
      <c r="I795" s="25" t="str">
        <f t="shared" si="64"/>
        <v/>
      </c>
      <c r="J795" s="25" t="str">
        <f>IF(B795="","",I795*VLOOKUP(B795,'Priradenie pracov. balíkov'!B:F,5,FALSE))</f>
        <v/>
      </c>
      <c r="K795" s="25" t="str">
        <f>IF(B795="","",I795*VLOOKUP(B795,'Priradenie pracov. balíkov'!B:G,6,FALSE))</f>
        <v/>
      </c>
      <c r="L795" s="25" t="str">
        <f>IF(B795="","",K795*VLOOKUP(B795,'Priradenie pracov. balíkov'!B:F,5,FALSE))</f>
        <v/>
      </c>
      <c r="M795" s="1"/>
      <c r="N795" s="2" t="str">
        <f t="shared" si="60"/>
        <v/>
      </c>
      <c r="O795" s="1" t="str">
        <f t="shared" si="61"/>
        <v/>
      </c>
    </row>
    <row r="796" spans="1:15" x14ac:dyDescent="0.2">
      <c r="A796" s="26" t="str">
        <f t="shared" si="62"/>
        <v/>
      </c>
      <c r="B796" s="40"/>
      <c r="C796" s="28" t="str">
        <f>IF(B796="","",VLOOKUP(B796,'Priradenie pracov. balíkov'!B:E,3,FALSE))</f>
        <v/>
      </c>
      <c r="D796" s="29" t="str">
        <f>IF(B796="","",CONCATENATE(VLOOKUP(B796,Ciselniky!$A$38:$B$71,2,FALSE),"P",'Osobné výdavky (OV)'!A796))</f>
        <v/>
      </c>
      <c r="E796" s="41"/>
      <c r="F796" s="25" t="str">
        <f t="shared" si="63"/>
        <v/>
      </c>
      <c r="G796" s="99"/>
      <c r="H796" s="97"/>
      <c r="I796" s="25" t="str">
        <f t="shared" si="64"/>
        <v/>
      </c>
      <c r="J796" s="25" t="str">
        <f>IF(B796="","",I796*VLOOKUP(B796,'Priradenie pracov. balíkov'!B:F,5,FALSE))</f>
        <v/>
      </c>
      <c r="K796" s="25" t="str">
        <f>IF(B796="","",I796*VLOOKUP(B796,'Priradenie pracov. balíkov'!B:G,6,FALSE))</f>
        <v/>
      </c>
      <c r="L796" s="25" t="str">
        <f>IF(B796="","",K796*VLOOKUP(B796,'Priradenie pracov. balíkov'!B:F,5,FALSE))</f>
        <v/>
      </c>
      <c r="M796" s="1"/>
      <c r="N796" s="2" t="str">
        <f t="shared" si="60"/>
        <v/>
      </c>
      <c r="O796" s="1" t="str">
        <f t="shared" si="61"/>
        <v/>
      </c>
    </row>
    <row r="797" spans="1:15" x14ac:dyDescent="0.2">
      <c r="A797" s="26" t="str">
        <f t="shared" si="62"/>
        <v/>
      </c>
      <c r="B797" s="40"/>
      <c r="C797" s="28" t="str">
        <f>IF(B797="","",VLOOKUP(B797,'Priradenie pracov. balíkov'!B:E,3,FALSE))</f>
        <v/>
      </c>
      <c r="D797" s="29" t="str">
        <f>IF(B797="","",CONCATENATE(VLOOKUP(B797,Ciselniky!$A$38:$B$71,2,FALSE),"P",'Osobné výdavky (OV)'!A797))</f>
        <v/>
      </c>
      <c r="E797" s="41"/>
      <c r="F797" s="25" t="str">
        <f t="shared" si="63"/>
        <v/>
      </c>
      <c r="G797" s="99"/>
      <c r="H797" s="97"/>
      <c r="I797" s="25" t="str">
        <f t="shared" si="64"/>
        <v/>
      </c>
      <c r="J797" s="25" t="str">
        <f>IF(B797="","",I797*VLOOKUP(B797,'Priradenie pracov. balíkov'!B:F,5,FALSE))</f>
        <v/>
      </c>
      <c r="K797" s="25" t="str">
        <f>IF(B797="","",I797*VLOOKUP(B797,'Priradenie pracov. balíkov'!B:G,6,FALSE))</f>
        <v/>
      </c>
      <c r="L797" s="25" t="str">
        <f>IF(B797="","",K797*VLOOKUP(B797,'Priradenie pracov. balíkov'!B:F,5,FALSE))</f>
        <v/>
      </c>
      <c r="M797" s="1"/>
      <c r="N797" s="2" t="str">
        <f t="shared" si="60"/>
        <v/>
      </c>
      <c r="O797" s="1" t="str">
        <f t="shared" si="61"/>
        <v/>
      </c>
    </row>
    <row r="798" spans="1:15" x14ac:dyDescent="0.2">
      <c r="A798" s="26" t="str">
        <f t="shared" si="62"/>
        <v/>
      </c>
      <c r="B798" s="40"/>
      <c r="C798" s="28" t="str">
        <f>IF(B798="","",VLOOKUP(B798,'Priradenie pracov. balíkov'!B:E,3,FALSE))</f>
        <v/>
      </c>
      <c r="D798" s="29" t="str">
        <f>IF(B798="","",CONCATENATE(VLOOKUP(B798,Ciselniky!$A$38:$B$71,2,FALSE),"P",'Osobné výdavky (OV)'!A798))</f>
        <v/>
      </c>
      <c r="E798" s="41"/>
      <c r="F798" s="25" t="str">
        <f t="shared" si="63"/>
        <v/>
      </c>
      <c r="G798" s="99"/>
      <c r="H798" s="97"/>
      <c r="I798" s="25" t="str">
        <f t="shared" si="64"/>
        <v/>
      </c>
      <c r="J798" s="25" t="str">
        <f>IF(B798="","",I798*VLOOKUP(B798,'Priradenie pracov. balíkov'!B:F,5,FALSE))</f>
        <v/>
      </c>
      <c r="K798" s="25" t="str">
        <f>IF(B798="","",I798*VLOOKUP(B798,'Priradenie pracov. balíkov'!B:G,6,FALSE))</f>
        <v/>
      </c>
      <c r="L798" s="25" t="str">
        <f>IF(B798="","",K798*VLOOKUP(B798,'Priradenie pracov. balíkov'!B:F,5,FALSE))</f>
        <v/>
      </c>
      <c r="M798" s="1"/>
      <c r="N798" s="2" t="str">
        <f t="shared" si="60"/>
        <v/>
      </c>
      <c r="O798" s="1" t="str">
        <f t="shared" si="61"/>
        <v/>
      </c>
    </row>
    <row r="799" spans="1:15" x14ac:dyDescent="0.2">
      <c r="A799" s="26" t="str">
        <f t="shared" si="62"/>
        <v/>
      </c>
      <c r="B799" s="40"/>
      <c r="C799" s="28" t="str">
        <f>IF(B799="","",VLOOKUP(B799,'Priradenie pracov. balíkov'!B:E,3,FALSE))</f>
        <v/>
      </c>
      <c r="D799" s="29" t="str">
        <f>IF(B799="","",CONCATENATE(VLOOKUP(B799,Ciselniky!$A$38:$B$71,2,FALSE),"P",'Osobné výdavky (OV)'!A799))</f>
        <v/>
      </c>
      <c r="E799" s="41"/>
      <c r="F799" s="25" t="str">
        <f t="shared" si="63"/>
        <v/>
      </c>
      <c r="G799" s="99"/>
      <c r="H799" s="97"/>
      <c r="I799" s="25" t="str">
        <f t="shared" si="64"/>
        <v/>
      </c>
      <c r="J799" s="25" t="str">
        <f>IF(B799="","",I799*VLOOKUP(B799,'Priradenie pracov. balíkov'!B:F,5,FALSE))</f>
        <v/>
      </c>
      <c r="K799" s="25" t="str">
        <f>IF(B799="","",I799*VLOOKUP(B799,'Priradenie pracov. balíkov'!B:G,6,FALSE))</f>
        <v/>
      </c>
      <c r="L799" s="25" t="str">
        <f>IF(B799="","",K799*VLOOKUP(B799,'Priradenie pracov. balíkov'!B:F,5,FALSE))</f>
        <v/>
      </c>
      <c r="M799" s="1"/>
      <c r="N799" s="2" t="str">
        <f t="shared" si="60"/>
        <v/>
      </c>
      <c r="O799" s="1" t="str">
        <f t="shared" si="61"/>
        <v/>
      </c>
    </row>
    <row r="800" spans="1:15" x14ac:dyDescent="0.2">
      <c r="A800" s="26" t="str">
        <f t="shared" si="62"/>
        <v/>
      </c>
      <c r="B800" s="40"/>
      <c r="C800" s="28" t="str">
        <f>IF(B800="","",VLOOKUP(B800,'Priradenie pracov. balíkov'!B:E,3,FALSE))</f>
        <v/>
      </c>
      <c r="D800" s="29" t="str">
        <f>IF(B800="","",CONCATENATE(VLOOKUP(B800,Ciselniky!$A$38:$B$71,2,FALSE),"P",'Osobné výdavky (OV)'!A800))</f>
        <v/>
      </c>
      <c r="E800" s="41"/>
      <c r="F800" s="25" t="str">
        <f t="shared" si="63"/>
        <v/>
      </c>
      <c r="G800" s="99"/>
      <c r="H800" s="97"/>
      <c r="I800" s="25" t="str">
        <f t="shared" si="64"/>
        <v/>
      </c>
      <c r="J800" s="25" t="str">
        <f>IF(B800="","",I800*VLOOKUP(B800,'Priradenie pracov. balíkov'!B:F,5,FALSE))</f>
        <v/>
      </c>
      <c r="K800" s="25" t="str">
        <f>IF(B800="","",I800*VLOOKUP(B800,'Priradenie pracov. balíkov'!B:G,6,FALSE))</f>
        <v/>
      </c>
      <c r="L800" s="25" t="str">
        <f>IF(B800="","",K800*VLOOKUP(B800,'Priradenie pracov. balíkov'!B:F,5,FALSE))</f>
        <v/>
      </c>
      <c r="M800" s="1"/>
      <c r="N800" s="2" t="str">
        <f t="shared" si="60"/>
        <v/>
      </c>
      <c r="O800" s="1" t="str">
        <f t="shared" si="61"/>
        <v/>
      </c>
    </row>
    <row r="801" spans="1:15" x14ac:dyDescent="0.2">
      <c r="A801" s="26" t="str">
        <f t="shared" si="62"/>
        <v/>
      </c>
      <c r="B801" s="40"/>
      <c r="C801" s="28" t="str">
        <f>IF(B801="","",VLOOKUP(B801,'Priradenie pracov. balíkov'!B:E,3,FALSE))</f>
        <v/>
      </c>
      <c r="D801" s="29" t="str">
        <f>IF(B801="","",CONCATENATE(VLOOKUP(B801,Ciselniky!$A$38:$B$71,2,FALSE),"P",'Osobné výdavky (OV)'!A801))</f>
        <v/>
      </c>
      <c r="E801" s="41"/>
      <c r="F801" s="25" t="str">
        <f t="shared" si="63"/>
        <v/>
      </c>
      <c r="G801" s="99"/>
      <c r="H801" s="97"/>
      <c r="I801" s="25" t="str">
        <f t="shared" si="64"/>
        <v/>
      </c>
      <c r="J801" s="25" t="str">
        <f>IF(B801="","",I801*VLOOKUP(B801,'Priradenie pracov. balíkov'!B:F,5,FALSE))</f>
        <v/>
      </c>
      <c r="K801" s="25" t="str">
        <f>IF(B801="","",I801*VLOOKUP(B801,'Priradenie pracov. balíkov'!B:G,6,FALSE))</f>
        <v/>
      </c>
      <c r="L801" s="25" t="str">
        <f>IF(B801="","",K801*VLOOKUP(B801,'Priradenie pracov. balíkov'!B:F,5,FALSE))</f>
        <v/>
      </c>
      <c r="M801" s="1"/>
      <c r="N801" s="2" t="str">
        <f t="shared" si="60"/>
        <v/>
      </c>
      <c r="O801" s="1" t="str">
        <f t="shared" si="61"/>
        <v/>
      </c>
    </row>
    <row r="802" spans="1:15" x14ac:dyDescent="0.2">
      <c r="A802" s="26" t="str">
        <f t="shared" si="62"/>
        <v/>
      </c>
      <c r="B802" s="40"/>
      <c r="C802" s="28" t="str">
        <f>IF(B802="","",VLOOKUP(B802,'Priradenie pracov. balíkov'!B:E,3,FALSE))</f>
        <v/>
      </c>
      <c r="D802" s="29" t="str">
        <f>IF(B802="","",CONCATENATE(VLOOKUP(B802,Ciselniky!$A$38:$B$71,2,FALSE),"P",'Osobné výdavky (OV)'!A802))</f>
        <v/>
      </c>
      <c r="E802" s="41"/>
      <c r="F802" s="25" t="str">
        <f t="shared" si="63"/>
        <v/>
      </c>
      <c r="G802" s="99"/>
      <c r="H802" s="97"/>
      <c r="I802" s="25" t="str">
        <f t="shared" si="64"/>
        <v/>
      </c>
      <c r="J802" s="25" t="str">
        <f>IF(B802="","",I802*VLOOKUP(B802,'Priradenie pracov. balíkov'!B:F,5,FALSE))</f>
        <v/>
      </c>
      <c r="K802" s="25" t="str">
        <f>IF(B802="","",I802*VLOOKUP(B802,'Priradenie pracov. balíkov'!B:G,6,FALSE))</f>
        <v/>
      </c>
      <c r="L802" s="25" t="str">
        <f>IF(B802="","",K802*VLOOKUP(B802,'Priradenie pracov. balíkov'!B:F,5,FALSE))</f>
        <v/>
      </c>
      <c r="M802" s="1"/>
      <c r="N802" s="2" t="str">
        <f t="shared" si="60"/>
        <v/>
      </c>
      <c r="O802" s="1" t="str">
        <f t="shared" si="61"/>
        <v/>
      </c>
    </row>
    <row r="803" spans="1:15" x14ac:dyDescent="0.2">
      <c r="A803" s="26" t="str">
        <f t="shared" si="62"/>
        <v/>
      </c>
      <c r="B803" s="40"/>
      <c r="C803" s="28" t="str">
        <f>IF(B803="","",VLOOKUP(B803,'Priradenie pracov. balíkov'!B:E,3,FALSE))</f>
        <v/>
      </c>
      <c r="D803" s="29" t="str">
        <f>IF(B803="","",CONCATENATE(VLOOKUP(B803,Ciselniky!$A$38:$B$71,2,FALSE),"P",'Osobné výdavky (OV)'!A803))</f>
        <v/>
      </c>
      <c r="E803" s="41"/>
      <c r="F803" s="25" t="str">
        <f t="shared" si="63"/>
        <v/>
      </c>
      <c r="G803" s="99"/>
      <c r="H803" s="97"/>
      <c r="I803" s="25" t="str">
        <f t="shared" si="64"/>
        <v/>
      </c>
      <c r="J803" s="25" t="str">
        <f>IF(B803="","",I803*VLOOKUP(B803,'Priradenie pracov. balíkov'!B:F,5,FALSE))</f>
        <v/>
      </c>
      <c r="K803" s="25" t="str">
        <f>IF(B803="","",I803*VLOOKUP(B803,'Priradenie pracov. balíkov'!B:G,6,FALSE))</f>
        <v/>
      </c>
      <c r="L803" s="25" t="str">
        <f>IF(B803="","",K803*VLOOKUP(B803,'Priradenie pracov. balíkov'!B:F,5,FALSE))</f>
        <v/>
      </c>
      <c r="M803" s="1"/>
      <c r="N803" s="2" t="str">
        <f t="shared" si="60"/>
        <v/>
      </c>
      <c r="O803" s="1" t="str">
        <f t="shared" si="61"/>
        <v/>
      </c>
    </row>
    <row r="804" spans="1:15" x14ac:dyDescent="0.2">
      <c r="A804" s="26" t="str">
        <f t="shared" si="62"/>
        <v/>
      </c>
      <c r="B804" s="40"/>
      <c r="C804" s="28" t="str">
        <f>IF(B804="","",VLOOKUP(B804,'Priradenie pracov. balíkov'!B:E,3,FALSE))</f>
        <v/>
      </c>
      <c r="D804" s="29" t="str">
        <f>IF(B804="","",CONCATENATE(VLOOKUP(B804,Ciselniky!$A$38:$B$71,2,FALSE),"P",'Osobné výdavky (OV)'!A804))</f>
        <v/>
      </c>
      <c r="E804" s="41"/>
      <c r="F804" s="25" t="str">
        <f t="shared" si="63"/>
        <v/>
      </c>
      <c r="G804" s="99"/>
      <c r="H804" s="97"/>
      <c r="I804" s="25" t="str">
        <f t="shared" si="64"/>
        <v/>
      </c>
      <c r="J804" s="25" t="str">
        <f>IF(B804="","",I804*VLOOKUP(B804,'Priradenie pracov. balíkov'!B:F,5,FALSE))</f>
        <v/>
      </c>
      <c r="K804" s="25" t="str">
        <f>IF(B804="","",I804*VLOOKUP(B804,'Priradenie pracov. balíkov'!B:G,6,FALSE))</f>
        <v/>
      </c>
      <c r="L804" s="25" t="str">
        <f>IF(B804="","",K804*VLOOKUP(B804,'Priradenie pracov. balíkov'!B:F,5,FALSE))</f>
        <v/>
      </c>
      <c r="M804" s="1"/>
      <c r="N804" s="2" t="str">
        <f t="shared" si="60"/>
        <v/>
      </c>
      <c r="O804" s="1" t="str">
        <f t="shared" si="61"/>
        <v/>
      </c>
    </row>
    <row r="805" spans="1:15" x14ac:dyDescent="0.2">
      <c r="A805" s="26" t="str">
        <f t="shared" si="62"/>
        <v/>
      </c>
      <c r="B805" s="40"/>
      <c r="C805" s="28" t="str">
        <f>IF(B805="","",VLOOKUP(B805,'Priradenie pracov. balíkov'!B:E,3,FALSE))</f>
        <v/>
      </c>
      <c r="D805" s="29" t="str">
        <f>IF(B805="","",CONCATENATE(VLOOKUP(B805,Ciselniky!$A$38:$B$71,2,FALSE),"P",'Osobné výdavky (OV)'!A805))</f>
        <v/>
      </c>
      <c r="E805" s="41"/>
      <c r="F805" s="25" t="str">
        <f t="shared" si="63"/>
        <v/>
      </c>
      <c r="G805" s="99"/>
      <c r="H805" s="97"/>
      <c r="I805" s="25" t="str">
        <f t="shared" si="64"/>
        <v/>
      </c>
      <c r="J805" s="25" t="str">
        <f>IF(B805="","",I805*VLOOKUP(B805,'Priradenie pracov. balíkov'!B:F,5,FALSE))</f>
        <v/>
      </c>
      <c r="K805" s="25" t="str">
        <f>IF(B805="","",I805*VLOOKUP(B805,'Priradenie pracov. balíkov'!B:G,6,FALSE))</f>
        <v/>
      </c>
      <c r="L805" s="25" t="str">
        <f>IF(B805="","",K805*VLOOKUP(B805,'Priradenie pracov. balíkov'!B:F,5,FALSE))</f>
        <v/>
      </c>
      <c r="M805" s="1"/>
      <c r="N805" s="2" t="str">
        <f t="shared" si="60"/>
        <v/>
      </c>
      <c r="O805" s="1" t="str">
        <f t="shared" si="61"/>
        <v/>
      </c>
    </row>
    <row r="806" spans="1:15" x14ac:dyDescent="0.2">
      <c r="A806" s="26" t="str">
        <f t="shared" si="62"/>
        <v/>
      </c>
      <c r="B806" s="40"/>
      <c r="C806" s="28" t="str">
        <f>IF(B806="","",VLOOKUP(B806,'Priradenie pracov. balíkov'!B:E,3,FALSE))</f>
        <v/>
      </c>
      <c r="D806" s="29" t="str">
        <f>IF(B806="","",CONCATENATE(VLOOKUP(B806,Ciselniky!$A$38:$B$71,2,FALSE),"P",'Osobné výdavky (OV)'!A806))</f>
        <v/>
      </c>
      <c r="E806" s="41"/>
      <c r="F806" s="25" t="str">
        <f t="shared" si="63"/>
        <v/>
      </c>
      <c r="G806" s="99"/>
      <c r="H806" s="97"/>
      <c r="I806" s="25" t="str">
        <f t="shared" si="64"/>
        <v/>
      </c>
      <c r="J806" s="25" t="str">
        <f>IF(B806="","",I806*VLOOKUP(B806,'Priradenie pracov. balíkov'!B:F,5,FALSE))</f>
        <v/>
      </c>
      <c r="K806" s="25" t="str">
        <f>IF(B806="","",I806*VLOOKUP(B806,'Priradenie pracov. balíkov'!B:G,6,FALSE))</f>
        <v/>
      </c>
      <c r="L806" s="25" t="str">
        <f>IF(B806="","",K806*VLOOKUP(B806,'Priradenie pracov. balíkov'!B:F,5,FALSE))</f>
        <v/>
      </c>
      <c r="M806" s="1"/>
      <c r="N806" s="2" t="str">
        <f t="shared" si="60"/>
        <v/>
      </c>
      <c r="O806" s="1" t="str">
        <f t="shared" si="61"/>
        <v/>
      </c>
    </row>
    <row r="807" spans="1:15" x14ac:dyDescent="0.2">
      <c r="A807" s="26" t="str">
        <f t="shared" si="62"/>
        <v/>
      </c>
      <c r="B807" s="40"/>
      <c r="C807" s="28" t="str">
        <f>IF(B807="","",VLOOKUP(B807,'Priradenie pracov. balíkov'!B:E,3,FALSE))</f>
        <v/>
      </c>
      <c r="D807" s="29" t="str">
        <f>IF(B807="","",CONCATENATE(VLOOKUP(B807,Ciselniky!$A$38:$B$71,2,FALSE),"P",'Osobné výdavky (OV)'!A807))</f>
        <v/>
      </c>
      <c r="E807" s="41"/>
      <c r="F807" s="25" t="str">
        <f t="shared" si="63"/>
        <v/>
      </c>
      <c r="G807" s="99"/>
      <c r="H807" s="97"/>
      <c r="I807" s="25" t="str">
        <f t="shared" si="64"/>
        <v/>
      </c>
      <c r="J807" s="25" t="str">
        <f>IF(B807="","",I807*VLOOKUP(B807,'Priradenie pracov. balíkov'!B:F,5,FALSE))</f>
        <v/>
      </c>
      <c r="K807" s="25" t="str">
        <f>IF(B807="","",I807*VLOOKUP(B807,'Priradenie pracov. balíkov'!B:G,6,FALSE))</f>
        <v/>
      </c>
      <c r="L807" s="25" t="str">
        <f>IF(B807="","",K807*VLOOKUP(B807,'Priradenie pracov. balíkov'!B:F,5,FALSE))</f>
        <v/>
      </c>
      <c r="M807" s="1"/>
      <c r="N807" s="2" t="str">
        <f t="shared" si="60"/>
        <v/>
      </c>
      <c r="O807" s="1" t="str">
        <f t="shared" si="61"/>
        <v/>
      </c>
    </row>
    <row r="808" spans="1:15" x14ac:dyDescent="0.2">
      <c r="A808" s="26" t="str">
        <f t="shared" si="62"/>
        <v/>
      </c>
      <c r="B808" s="40"/>
      <c r="C808" s="28" t="str">
        <f>IF(B808="","",VLOOKUP(B808,'Priradenie pracov. balíkov'!B:E,3,FALSE))</f>
        <v/>
      </c>
      <c r="D808" s="29" t="str">
        <f>IF(B808="","",CONCATENATE(VLOOKUP(B808,Ciselniky!$A$38:$B$71,2,FALSE),"P",'Osobné výdavky (OV)'!A808))</f>
        <v/>
      </c>
      <c r="E808" s="41"/>
      <c r="F808" s="25" t="str">
        <f t="shared" si="63"/>
        <v/>
      </c>
      <c r="G808" s="99"/>
      <c r="H808" s="97"/>
      <c r="I808" s="25" t="str">
        <f t="shared" si="64"/>
        <v/>
      </c>
      <c r="J808" s="25" t="str">
        <f>IF(B808="","",I808*VLOOKUP(B808,'Priradenie pracov. balíkov'!B:F,5,FALSE))</f>
        <v/>
      </c>
      <c r="K808" s="25" t="str">
        <f>IF(B808="","",I808*VLOOKUP(B808,'Priradenie pracov. balíkov'!B:G,6,FALSE))</f>
        <v/>
      </c>
      <c r="L808" s="25" t="str">
        <f>IF(B808="","",K808*VLOOKUP(B808,'Priradenie pracov. balíkov'!B:F,5,FALSE))</f>
        <v/>
      </c>
      <c r="M808" s="1"/>
      <c r="N808" s="2" t="str">
        <f t="shared" si="60"/>
        <v/>
      </c>
      <c r="O808" s="1" t="str">
        <f t="shared" si="61"/>
        <v/>
      </c>
    </row>
    <row r="809" spans="1:15" x14ac:dyDescent="0.2">
      <c r="A809" s="26" t="str">
        <f t="shared" si="62"/>
        <v/>
      </c>
      <c r="B809" s="40"/>
      <c r="C809" s="28" t="str">
        <f>IF(B809="","",VLOOKUP(B809,'Priradenie pracov. balíkov'!B:E,3,FALSE))</f>
        <v/>
      </c>
      <c r="D809" s="29" t="str">
        <f>IF(B809="","",CONCATENATE(VLOOKUP(B809,Ciselniky!$A$38:$B$71,2,FALSE),"P",'Osobné výdavky (OV)'!A809))</f>
        <v/>
      </c>
      <c r="E809" s="41"/>
      <c r="F809" s="25" t="str">
        <f t="shared" si="63"/>
        <v/>
      </c>
      <c r="G809" s="99"/>
      <c r="H809" s="97"/>
      <c r="I809" s="25" t="str">
        <f t="shared" si="64"/>
        <v/>
      </c>
      <c r="J809" s="25" t="str">
        <f>IF(B809="","",I809*VLOOKUP(B809,'Priradenie pracov. balíkov'!B:F,5,FALSE))</f>
        <v/>
      </c>
      <c r="K809" s="25" t="str">
        <f>IF(B809="","",I809*VLOOKUP(B809,'Priradenie pracov. balíkov'!B:G,6,FALSE))</f>
        <v/>
      </c>
      <c r="L809" s="25" t="str">
        <f>IF(B809="","",K809*VLOOKUP(B809,'Priradenie pracov. balíkov'!B:F,5,FALSE))</f>
        <v/>
      </c>
      <c r="M809" s="1"/>
      <c r="N809" s="2" t="str">
        <f t="shared" si="60"/>
        <v/>
      </c>
      <c r="O809" s="1" t="str">
        <f t="shared" si="61"/>
        <v/>
      </c>
    </row>
    <row r="810" spans="1:15" x14ac:dyDescent="0.2">
      <c r="A810" s="26" t="str">
        <f t="shared" si="62"/>
        <v/>
      </c>
      <c r="B810" s="40"/>
      <c r="C810" s="28" t="str">
        <f>IF(B810="","",VLOOKUP(B810,'Priradenie pracov. balíkov'!B:E,3,FALSE))</f>
        <v/>
      </c>
      <c r="D810" s="29" t="str">
        <f>IF(B810="","",CONCATENATE(VLOOKUP(B810,Ciselniky!$A$38:$B$71,2,FALSE),"P",'Osobné výdavky (OV)'!A810))</f>
        <v/>
      </c>
      <c r="E810" s="41"/>
      <c r="F810" s="25" t="str">
        <f t="shared" si="63"/>
        <v/>
      </c>
      <c r="G810" s="99"/>
      <c r="H810" s="97"/>
      <c r="I810" s="25" t="str">
        <f t="shared" si="64"/>
        <v/>
      </c>
      <c r="J810" s="25" t="str">
        <f>IF(B810="","",I810*VLOOKUP(B810,'Priradenie pracov. balíkov'!B:F,5,FALSE))</f>
        <v/>
      </c>
      <c r="K810" s="25" t="str">
        <f>IF(B810="","",I810*VLOOKUP(B810,'Priradenie pracov. balíkov'!B:G,6,FALSE))</f>
        <v/>
      </c>
      <c r="L810" s="25" t="str">
        <f>IF(B810="","",K810*VLOOKUP(B810,'Priradenie pracov. balíkov'!B:F,5,FALSE))</f>
        <v/>
      </c>
      <c r="M810" s="1"/>
      <c r="N810" s="2" t="str">
        <f t="shared" si="60"/>
        <v/>
      </c>
      <c r="O810" s="1" t="str">
        <f t="shared" si="61"/>
        <v/>
      </c>
    </row>
    <row r="811" spans="1:15" x14ac:dyDescent="0.2">
      <c r="A811" s="26" t="str">
        <f t="shared" si="62"/>
        <v/>
      </c>
      <c r="B811" s="40"/>
      <c r="C811" s="28" t="str">
        <f>IF(B811="","",VLOOKUP(B811,'Priradenie pracov. balíkov'!B:E,3,FALSE))</f>
        <v/>
      </c>
      <c r="D811" s="29" t="str">
        <f>IF(B811="","",CONCATENATE(VLOOKUP(B811,Ciselniky!$A$38:$B$71,2,FALSE),"P",'Osobné výdavky (OV)'!A811))</f>
        <v/>
      </c>
      <c r="E811" s="41"/>
      <c r="F811" s="25" t="str">
        <f t="shared" si="63"/>
        <v/>
      </c>
      <c r="G811" s="99"/>
      <c r="H811" s="97"/>
      <c r="I811" s="25" t="str">
        <f t="shared" si="64"/>
        <v/>
      </c>
      <c r="J811" s="25" t="str">
        <f>IF(B811="","",I811*VLOOKUP(B811,'Priradenie pracov. balíkov'!B:F,5,FALSE))</f>
        <v/>
      </c>
      <c r="K811" s="25" t="str">
        <f>IF(B811="","",I811*VLOOKUP(B811,'Priradenie pracov. balíkov'!B:G,6,FALSE))</f>
        <v/>
      </c>
      <c r="L811" s="25" t="str">
        <f>IF(B811="","",K811*VLOOKUP(B811,'Priradenie pracov. balíkov'!B:F,5,FALSE))</f>
        <v/>
      </c>
      <c r="M811" s="1"/>
      <c r="N811" s="2" t="str">
        <f t="shared" si="60"/>
        <v/>
      </c>
      <c r="O811" s="1" t="str">
        <f t="shared" si="61"/>
        <v/>
      </c>
    </row>
    <row r="812" spans="1:15" x14ac:dyDescent="0.2">
      <c r="A812" s="26" t="str">
        <f t="shared" si="62"/>
        <v/>
      </c>
      <c r="B812" s="40"/>
      <c r="C812" s="28" t="str">
        <f>IF(B812="","",VLOOKUP(B812,'Priradenie pracov. balíkov'!B:E,3,FALSE))</f>
        <v/>
      </c>
      <c r="D812" s="29" t="str">
        <f>IF(B812="","",CONCATENATE(VLOOKUP(B812,Ciselniky!$A$38:$B$71,2,FALSE),"P",'Osobné výdavky (OV)'!A812))</f>
        <v/>
      </c>
      <c r="E812" s="41"/>
      <c r="F812" s="25" t="str">
        <f t="shared" si="63"/>
        <v/>
      </c>
      <c r="G812" s="99"/>
      <c r="H812" s="97"/>
      <c r="I812" s="25" t="str">
        <f t="shared" si="64"/>
        <v/>
      </c>
      <c r="J812" s="25" t="str">
        <f>IF(B812="","",I812*VLOOKUP(B812,'Priradenie pracov. balíkov'!B:F,5,FALSE))</f>
        <v/>
      </c>
      <c r="K812" s="25" t="str">
        <f>IF(B812="","",I812*VLOOKUP(B812,'Priradenie pracov. balíkov'!B:G,6,FALSE))</f>
        <v/>
      </c>
      <c r="L812" s="25" t="str">
        <f>IF(B812="","",K812*VLOOKUP(B812,'Priradenie pracov. balíkov'!B:F,5,FALSE))</f>
        <v/>
      </c>
      <c r="M812" s="1"/>
      <c r="N812" s="2" t="str">
        <f t="shared" si="60"/>
        <v/>
      </c>
      <c r="O812" s="1" t="str">
        <f t="shared" si="61"/>
        <v/>
      </c>
    </row>
    <row r="813" spans="1:15" x14ac:dyDescent="0.2">
      <c r="A813" s="26" t="str">
        <f t="shared" si="62"/>
        <v/>
      </c>
      <c r="B813" s="40"/>
      <c r="C813" s="28" t="str">
        <f>IF(B813="","",VLOOKUP(B813,'Priradenie pracov. balíkov'!B:E,3,FALSE))</f>
        <v/>
      </c>
      <c r="D813" s="29" t="str">
        <f>IF(B813="","",CONCATENATE(VLOOKUP(B813,Ciselniky!$A$38:$B$71,2,FALSE),"P",'Osobné výdavky (OV)'!A813))</f>
        <v/>
      </c>
      <c r="E813" s="41"/>
      <c r="F813" s="25" t="str">
        <f t="shared" si="63"/>
        <v/>
      </c>
      <c r="G813" s="99"/>
      <c r="H813" s="97"/>
      <c r="I813" s="25" t="str">
        <f t="shared" si="64"/>
        <v/>
      </c>
      <c r="J813" s="25" t="str">
        <f>IF(B813="","",I813*VLOOKUP(B813,'Priradenie pracov. balíkov'!B:F,5,FALSE))</f>
        <v/>
      </c>
      <c r="K813" s="25" t="str">
        <f>IF(B813="","",I813*VLOOKUP(B813,'Priradenie pracov. balíkov'!B:G,6,FALSE))</f>
        <v/>
      </c>
      <c r="L813" s="25" t="str">
        <f>IF(B813="","",K813*VLOOKUP(B813,'Priradenie pracov. balíkov'!B:F,5,FALSE))</f>
        <v/>
      </c>
      <c r="M813" s="1"/>
      <c r="N813" s="2" t="str">
        <f t="shared" si="60"/>
        <v/>
      </c>
      <c r="O813" s="1" t="str">
        <f t="shared" si="61"/>
        <v/>
      </c>
    </row>
    <row r="814" spans="1:15" x14ac:dyDescent="0.2">
      <c r="A814" s="26" t="str">
        <f t="shared" si="62"/>
        <v/>
      </c>
      <c r="B814" s="40"/>
      <c r="C814" s="28" t="str">
        <f>IF(B814="","",VLOOKUP(B814,'Priradenie pracov. balíkov'!B:E,3,FALSE))</f>
        <v/>
      </c>
      <c r="D814" s="29" t="str">
        <f>IF(B814="","",CONCATENATE(VLOOKUP(B814,Ciselniky!$A$38:$B$71,2,FALSE),"P",'Osobné výdavky (OV)'!A814))</f>
        <v/>
      </c>
      <c r="E814" s="41"/>
      <c r="F814" s="25" t="str">
        <f t="shared" si="63"/>
        <v/>
      </c>
      <c r="G814" s="99"/>
      <c r="H814" s="97"/>
      <c r="I814" s="25" t="str">
        <f t="shared" si="64"/>
        <v/>
      </c>
      <c r="J814" s="25" t="str">
        <f>IF(B814="","",I814*VLOOKUP(B814,'Priradenie pracov. balíkov'!B:F,5,FALSE))</f>
        <v/>
      </c>
      <c r="K814" s="25" t="str">
        <f>IF(B814="","",I814*VLOOKUP(B814,'Priradenie pracov. balíkov'!B:G,6,FALSE))</f>
        <v/>
      </c>
      <c r="L814" s="25" t="str">
        <f>IF(B814="","",K814*VLOOKUP(B814,'Priradenie pracov. balíkov'!B:F,5,FALSE))</f>
        <v/>
      </c>
      <c r="M814" s="1"/>
      <c r="N814" s="2" t="str">
        <f t="shared" si="60"/>
        <v/>
      </c>
      <c r="O814" s="1" t="str">
        <f t="shared" si="61"/>
        <v/>
      </c>
    </row>
    <row r="815" spans="1:15" x14ac:dyDescent="0.2">
      <c r="A815" s="26" t="str">
        <f t="shared" si="62"/>
        <v/>
      </c>
      <c r="B815" s="40"/>
      <c r="C815" s="28" t="str">
        <f>IF(B815="","",VLOOKUP(B815,'Priradenie pracov. balíkov'!B:E,3,FALSE))</f>
        <v/>
      </c>
      <c r="D815" s="29" t="str">
        <f>IF(B815="","",CONCATENATE(VLOOKUP(B815,Ciselniky!$A$38:$B$71,2,FALSE),"P",'Osobné výdavky (OV)'!A815))</f>
        <v/>
      </c>
      <c r="E815" s="41"/>
      <c r="F815" s="25" t="str">
        <f t="shared" si="63"/>
        <v/>
      </c>
      <c r="G815" s="99"/>
      <c r="H815" s="97"/>
      <c r="I815" s="25" t="str">
        <f t="shared" si="64"/>
        <v/>
      </c>
      <c r="J815" s="25" t="str">
        <f>IF(B815="","",I815*VLOOKUP(B815,'Priradenie pracov. balíkov'!B:F,5,FALSE))</f>
        <v/>
      </c>
      <c r="K815" s="25" t="str">
        <f>IF(B815="","",I815*VLOOKUP(B815,'Priradenie pracov. balíkov'!B:G,6,FALSE))</f>
        <v/>
      </c>
      <c r="L815" s="25" t="str">
        <f>IF(B815="","",K815*VLOOKUP(B815,'Priradenie pracov. balíkov'!B:F,5,FALSE))</f>
        <v/>
      </c>
      <c r="M815" s="1"/>
      <c r="N815" s="2" t="str">
        <f t="shared" si="60"/>
        <v/>
      </c>
      <c r="O815" s="1" t="str">
        <f t="shared" si="61"/>
        <v/>
      </c>
    </row>
    <row r="816" spans="1:15" x14ac:dyDescent="0.2">
      <c r="A816" s="26" t="str">
        <f t="shared" si="62"/>
        <v/>
      </c>
      <c r="B816" s="40"/>
      <c r="C816" s="28" t="str">
        <f>IF(B816="","",VLOOKUP(B816,'Priradenie pracov. balíkov'!B:E,3,FALSE))</f>
        <v/>
      </c>
      <c r="D816" s="29" t="str">
        <f>IF(B816="","",CONCATENATE(VLOOKUP(B816,Ciselniky!$A$38:$B$71,2,FALSE),"P",'Osobné výdavky (OV)'!A816))</f>
        <v/>
      </c>
      <c r="E816" s="41"/>
      <c r="F816" s="25" t="str">
        <f t="shared" si="63"/>
        <v/>
      </c>
      <c r="G816" s="99"/>
      <c r="H816" s="97"/>
      <c r="I816" s="25" t="str">
        <f t="shared" si="64"/>
        <v/>
      </c>
      <c r="J816" s="25" t="str">
        <f>IF(B816="","",I816*VLOOKUP(B816,'Priradenie pracov. balíkov'!B:F,5,FALSE))</f>
        <v/>
      </c>
      <c r="K816" s="25" t="str">
        <f>IF(B816="","",I816*VLOOKUP(B816,'Priradenie pracov. balíkov'!B:G,6,FALSE))</f>
        <v/>
      </c>
      <c r="L816" s="25" t="str">
        <f>IF(B816="","",K816*VLOOKUP(B816,'Priradenie pracov. balíkov'!B:F,5,FALSE))</f>
        <v/>
      </c>
      <c r="M816" s="1"/>
      <c r="N816" s="2" t="str">
        <f t="shared" si="60"/>
        <v/>
      </c>
      <c r="O816" s="1" t="str">
        <f t="shared" si="61"/>
        <v/>
      </c>
    </row>
    <row r="817" spans="1:15" x14ac:dyDescent="0.2">
      <c r="A817" s="26" t="str">
        <f t="shared" si="62"/>
        <v/>
      </c>
      <c r="B817" s="40"/>
      <c r="C817" s="28" t="str">
        <f>IF(B817="","",VLOOKUP(B817,'Priradenie pracov. balíkov'!B:E,3,FALSE))</f>
        <v/>
      </c>
      <c r="D817" s="29" t="str">
        <f>IF(B817="","",CONCATENATE(VLOOKUP(B817,Ciselniky!$A$38:$B$71,2,FALSE),"P",'Osobné výdavky (OV)'!A817))</f>
        <v/>
      </c>
      <c r="E817" s="41"/>
      <c r="F817" s="25" t="str">
        <f t="shared" si="63"/>
        <v/>
      </c>
      <c r="G817" s="99"/>
      <c r="H817" s="97"/>
      <c r="I817" s="25" t="str">
        <f t="shared" si="64"/>
        <v/>
      </c>
      <c r="J817" s="25" t="str">
        <f>IF(B817="","",I817*VLOOKUP(B817,'Priradenie pracov. balíkov'!B:F,5,FALSE))</f>
        <v/>
      </c>
      <c r="K817" s="25" t="str">
        <f>IF(B817="","",I817*VLOOKUP(B817,'Priradenie pracov. balíkov'!B:G,6,FALSE))</f>
        <v/>
      </c>
      <c r="L817" s="25" t="str">
        <f>IF(B817="","",K817*VLOOKUP(B817,'Priradenie pracov. balíkov'!B:F,5,FALSE))</f>
        <v/>
      </c>
      <c r="M817" s="1"/>
      <c r="N817" s="2" t="str">
        <f t="shared" si="60"/>
        <v/>
      </c>
      <c r="O817" s="1" t="str">
        <f t="shared" si="61"/>
        <v/>
      </c>
    </row>
    <row r="818" spans="1:15" x14ac:dyDescent="0.2">
      <c r="A818" s="26" t="str">
        <f t="shared" si="62"/>
        <v/>
      </c>
      <c r="B818" s="40"/>
      <c r="C818" s="28" t="str">
        <f>IF(B818="","",VLOOKUP(B818,'Priradenie pracov. balíkov'!B:E,3,FALSE))</f>
        <v/>
      </c>
      <c r="D818" s="29" t="str">
        <f>IF(B818="","",CONCATENATE(VLOOKUP(B818,Ciselniky!$A$38:$B$71,2,FALSE),"P",'Osobné výdavky (OV)'!A818))</f>
        <v/>
      </c>
      <c r="E818" s="41"/>
      <c r="F818" s="25" t="str">
        <f t="shared" si="63"/>
        <v/>
      </c>
      <c r="G818" s="99"/>
      <c r="H818" s="97"/>
      <c r="I818" s="25" t="str">
        <f t="shared" si="64"/>
        <v/>
      </c>
      <c r="J818" s="25" t="str">
        <f>IF(B818="","",I818*VLOOKUP(B818,'Priradenie pracov. balíkov'!B:F,5,FALSE))</f>
        <v/>
      </c>
      <c r="K818" s="25" t="str">
        <f>IF(B818="","",I818*VLOOKUP(B818,'Priradenie pracov. balíkov'!B:G,6,FALSE))</f>
        <v/>
      </c>
      <c r="L818" s="25" t="str">
        <f>IF(B818="","",K818*VLOOKUP(B818,'Priradenie pracov. balíkov'!B:F,5,FALSE))</f>
        <v/>
      </c>
      <c r="M818" s="1"/>
      <c r="N818" s="2" t="str">
        <f t="shared" si="60"/>
        <v/>
      </c>
      <c r="O818" s="1" t="str">
        <f t="shared" si="61"/>
        <v/>
      </c>
    </row>
    <row r="819" spans="1:15" x14ac:dyDescent="0.2">
      <c r="A819" s="26" t="str">
        <f t="shared" si="62"/>
        <v/>
      </c>
      <c r="B819" s="40"/>
      <c r="C819" s="28" t="str">
        <f>IF(B819="","",VLOOKUP(B819,'Priradenie pracov. balíkov'!B:E,3,FALSE))</f>
        <v/>
      </c>
      <c r="D819" s="29" t="str">
        <f>IF(B819="","",CONCATENATE(VLOOKUP(B819,Ciselniky!$A$38:$B$71,2,FALSE),"P",'Osobné výdavky (OV)'!A819))</f>
        <v/>
      </c>
      <c r="E819" s="41"/>
      <c r="F819" s="25" t="str">
        <f t="shared" si="63"/>
        <v/>
      </c>
      <c r="G819" s="99"/>
      <c r="H819" s="97"/>
      <c r="I819" s="25" t="str">
        <f t="shared" si="64"/>
        <v/>
      </c>
      <c r="J819" s="25" t="str">
        <f>IF(B819="","",I819*VLOOKUP(B819,'Priradenie pracov. balíkov'!B:F,5,FALSE))</f>
        <v/>
      </c>
      <c r="K819" s="25" t="str">
        <f>IF(B819="","",I819*VLOOKUP(B819,'Priradenie pracov. balíkov'!B:G,6,FALSE))</f>
        <v/>
      </c>
      <c r="L819" s="25" t="str">
        <f>IF(B819="","",K819*VLOOKUP(B819,'Priradenie pracov. balíkov'!B:F,5,FALSE))</f>
        <v/>
      </c>
      <c r="M819" s="1"/>
      <c r="N819" s="2" t="str">
        <f t="shared" si="60"/>
        <v/>
      </c>
      <c r="O819" s="1" t="str">
        <f t="shared" si="61"/>
        <v/>
      </c>
    </row>
    <row r="820" spans="1:15" x14ac:dyDescent="0.2">
      <c r="A820" s="26" t="str">
        <f t="shared" si="62"/>
        <v/>
      </c>
      <c r="B820" s="40"/>
      <c r="C820" s="28" t="str">
        <f>IF(B820="","",VLOOKUP(B820,'Priradenie pracov. balíkov'!B:E,3,FALSE))</f>
        <v/>
      </c>
      <c r="D820" s="29" t="str">
        <f>IF(B820="","",CONCATENATE(VLOOKUP(B820,Ciselniky!$A$38:$B$71,2,FALSE),"P",'Osobné výdavky (OV)'!A820))</f>
        <v/>
      </c>
      <c r="E820" s="41"/>
      <c r="F820" s="25" t="str">
        <f t="shared" si="63"/>
        <v/>
      </c>
      <c r="G820" s="99"/>
      <c r="H820" s="97"/>
      <c r="I820" s="25" t="str">
        <f t="shared" si="64"/>
        <v/>
      </c>
      <c r="J820" s="25" t="str">
        <f>IF(B820="","",I820*VLOOKUP(B820,'Priradenie pracov. balíkov'!B:F,5,FALSE))</f>
        <v/>
      </c>
      <c r="K820" s="25" t="str">
        <f>IF(B820="","",I820*VLOOKUP(B820,'Priradenie pracov. balíkov'!B:G,6,FALSE))</f>
        <v/>
      </c>
      <c r="L820" s="25" t="str">
        <f>IF(B820="","",K820*VLOOKUP(B820,'Priradenie pracov. balíkov'!B:F,5,FALSE))</f>
        <v/>
      </c>
      <c r="M820" s="1"/>
      <c r="N820" s="2" t="str">
        <f t="shared" si="60"/>
        <v/>
      </c>
      <c r="O820" s="1" t="str">
        <f t="shared" si="61"/>
        <v/>
      </c>
    </row>
    <row r="821" spans="1:15" x14ac:dyDescent="0.2">
      <c r="A821" s="26" t="str">
        <f t="shared" si="62"/>
        <v/>
      </c>
      <c r="B821" s="40"/>
      <c r="C821" s="28" t="str">
        <f>IF(B821="","",VLOOKUP(B821,'Priradenie pracov. balíkov'!B:E,3,FALSE))</f>
        <v/>
      </c>
      <c r="D821" s="29" t="str">
        <f>IF(B821="","",CONCATENATE(VLOOKUP(B821,Ciselniky!$A$38:$B$71,2,FALSE),"P",'Osobné výdavky (OV)'!A821))</f>
        <v/>
      </c>
      <c r="E821" s="41"/>
      <c r="F821" s="25" t="str">
        <f t="shared" si="63"/>
        <v/>
      </c>
      <c r="G821" s="99"/>
      <c r="H821" s="97"/>
      <c r="I821" s="25" t="str">
        <f t="shared" si="64"/>
        <v/>
      </c>
      <c r="J821" s="25" t="str">
        <f>IF(B821="","",I821*VLOOKUP(B821,'Priradenie pracov. balíkov'!B:F,5,FALSE))</f>
        <v/>
      </c>
      <c r="K821" s="25" t="str">
        <f>IF(B821="","",I821*VLOOKUP(B821,'Priradenie pracov. balíkov'!B:G,6,FALSE))</f>
        <v/>
      </c>
      <c r="L821" s="25" t="str">
        <f>IF(B821="","",K821*VLOOKUP(B821,'Priradenie pracov. balíkov'!B:F,5,FALSE))</f>
        <v/>
      </c>
      <c r="M821" s="1"/>
      <c r="N821" s="2" t="str">
        <f t="shared" si="60"/>
        <v/>
      </c>
      <c r="O821" s="1" t="str">
        <f t="shared" si="61"/>
        <v/>
      </c>
    </row>
    <row r="822" spans="1:15" x14ac:dyDescent="0.2">
      <c r="A822" s="26" t="str">
        <f t="shared" si="62"/>
        <v/>
      </c>
      <c r="B822" s="40"/>
      <c r="C822" s="28" t="str">
        <f>IF(B822="","",VLOOKUP(B822,'Priradenie pracov. balíkov'!B:E,3,FALSE))</f>
        <v/>
      </c>
      <c r="D822" s="29" t="str">
        <f>IF(B822="","",CONCATENATE(VLOOKUP(B822,Ciselniky!$A$38:$B$71,2,FALSE),"P",'Osobné výdavky (OV)'!A822))</f>
        <v/>
      </c>
      <c r="E822" s="41"/>
      <c r="F822" s="25" t="str">
        <f t="shared" si="63"/>
        <v/>
      </c>
      <c r="G822" s="99"/>
      <c r="H822" s="97"/>
      <c r="I822" s="25" t="str">
        <f t="shared" si="64"/>
        <v/>
      </c>
      <c r="J822" s="25" t="str">
        <f>IF(B822="","",I822*VLOOKUP(B822,'Priradenie pracov. balíkov'!B:F,5,FALSE))</f>
        <v/>
      </c>
      <c r="K822" s="25" t="str">
        <f>IF(B822="","",I822*VLOOKUP(B822,'Priradenie pracov. balíkov'!B:G,6,FALSE))</f>
        <v/>
      </c>
      <c r="L822" s="25" t="str">
        <f>IF(B822="","",K822*VLOOKUP(B822,'Priradenie pracov. balíkov'!B:F,5,FALSE))</f>
        <v/>
      </c>
      <c r="M822" s="1"/>
      <c r="N822" s="2" t="str">
        <f t="shared" si="60"/>
        <v/>
      </c>
      <c r="O822" s="1" t="str">
        <f t="shared" si="61"/>
        <v/>
      </c>
    </row>
    <row r="823" spans="1:15" x14ac:dyDescent="0.2">
      <c r="A823" s="26" t="str">
        <f t="shared" si="62"/>
        <v/>
      </c>
      <c r="B823" s="40"/>
      <c r="C823" s="28" t="str">
        <f>IF(B823="","",VLOOKUP(B823,'Priradenie pracov. balíkov'!B:E,3,FALSE))</f>
        <v/>
      </c>
      <c r="D823" s="29" t="str">
        <f>IF(B823="","",CONCATENATE(VLOOKUP(B823,Ciselniky!$A$38:$B$71,2,FALSE),"P",'Osobné výdavky (OV)'!A823))</f>
        <v/>
      </c>
      <c r="E823" s="41"/>
      <c r="F823" s="25" t="str">
        <f t="shared" si="63"/>
        <v/>
      </c>
      <c r="G823" s="99"/>
      <c r="H823" s="97"/>
      <c r="I823" s="25" t="str">
        <f t="shared" si="64"/>
        <v/>
      </c>
      <c r="J823" s="25" t="str">
        <f>IF(B823="","",I823*VLOOKUP(B823,'Priradenie pracov. balíkov'!B:F,5,FALSE))</f>
        <v/>
      </c>
      <c r="K823" s="25" t="str">
        <f>IF(B823="","",I823*VLOOKUP(B823,'Priradenie pracov. balíkov'!B:G,6,FALSE))</f>
        <v/>
      </c>
      <c r="L823" s="25" t="str">
        <f>IF(B823="","",K823*VLOOKUP(B823,'Priradenie pracov. balíkov'!B:F,5,FALSE))</f>
        <v/>
      </c>
      <c r="M823" s="1"/>
      <c r="N823" s="2" t="str">
        <f t="shared" si="60"/>
        <v/>
      </c>
      <c r="O823" s="1" t="str">
        <f t="shared" si="61"/>
        <v/>
      </c>
    </row>
    <row r="824" spans="1:15" x14ac:dyDescent="0.2">
      <c r="A824" s="26" t="str">
        <f t="shared" si="62"/>
        <v/>
      </c>
      <c r="B824" s="40"/>
      <c r="C824" s="28" t="str">
        <f>IF(B824="","",VLOOKUP(B824,'Priradenie pracov. balíkov'!B:E,3,FALSE))</f>
        <v/>
      </c>
      <c r="D824" s="29" t="str">
        <f>IF(B824="","",CONCATENATE(VLOOKUP(B824,Ciselniky!$A$38:$B$71,2,FALSE),"P",'Osobné výdavky (OV)'!A824))</f>
        <v/>
      </c>
      <c r="E824" s="41"/>
      <c r="F824" s="25" t="str">
        <f t="shared" si="63"/>
        <v/>
      </c>
      <c r="G824" s="99"/>
      <c r="H824" s="97"/>
      <c r="I824" s="25" t="str">
        <f t="shared" si="64"/>
        <v/>
      </c>
      <c r="J824" s="25" t="str">
        <f>IF(B824="","",I824*VLOOKUP(B824,'Priradenie pracov. balíkov'!B:F,5,FALSE))</f>
        <v/>
      </c>
      <c r="K824" s="25" t="str">
        <f>IF(B824="","",I824*VLOOKUP(B824,'Priradenie pracov. balíkov'!B:G,6,FALSE))</f>
        <v/>
      </c>
      <c r="L824" s="25" t="str">
        <f>IF(B824="","",K824*VLOOKUP(B824,'Priradenie pracov. balíkov'!B:F,5,FALSE))</f>
        <v/>
      </c>
      <c r="M824" s="1"/>
      <c r="N824" s="2" t="str">
        <f t="shared" si="60"/>
        <v/>
      </c>
      <c r="O824" s="1" t="str">
        <f t="shared" si="61"/>
        <v/>
      </c>
    </row>
    <row r="825" spans="1:15" x14ac:dyDescent="0.2">
      <c r="A825" s="26" t="str">
        <f t="shared" si="62"/>
        <v/>
      </c>
      <c r="B825" s="40"/>
      <c r="C825" s="28" t="str">
        <f>IF(B825="","",VLOOKUP(B825,'Priradenie pracov. balíkov'!B:E,3,FALSE))</f>
        <v/>
      </c>
      <c r="D825" s="29" t="str">
        <f>IF(B825="","",CONCATENATE(VLOOKUP(B825,Ciselniky!$A$38:$B$71,2,FALSE),"P",'Osobné výdavky (OV)'!A825))</f>
        <v/>
      </c>
      <c r="E825" s="41"/>
      <c r="F825" s="25" t="str">
        <f t="shared" si="63"/>
        <v/>
      </c>
      <c r="G825" s="99"/>
      <c r="H825" s="97"/>
      <c r="I825" s="25" t="str">
        <f t="shared" si="64"/>
        <v/>
      </c>
      <c r="J825" s="25" t="str">
        <f>IF(B825="","",I825*VLOOKUP(B825,'Priradenie pracov. balíkov'!B:F,5,FALSE))</f>
        <v/>
      </c>
      <c r="K825" s="25" t="str">
        <f>IF(B825="","",I825*VLOOKUP(B825,'Priradenie pracov. balíkov'!B:G,6,FALSE))</f>
        <v/>
      </c>
      <c r="L825" s="25" t="str">
        <f>IF(B825="","",K825*VLOOKUP(B825,'Priradenie pracov. balíkov'!B:F,5,FALSE))</f>
        <v/>
      </c>
      <c r="M825" s="1"/>
      <c r="N825" s="2" t="str">
        <f t="shared" si="60"/>
        <v/>
      </c>
      <c r="O825" s="1" t="str">
        <f t="shared" si="61"/>
        <v/>
      </c>
    </row>
    <row r="826" spans="1:15" x14ac:dyDescent="0.2">
      <c r="A826" s="26" t="str">
        <f t="shared" si="62"/>
        <v/>
      </c>
      <c r="B826" s="40"/>
      <c r="C826" s="28" t="str">
        <f>IF(B826="","",VLOOKUP(B826,'Priradenie pracov. balíkov'!B:E,3,FALSE))</f>
        <v/>
      </c>
      <c r="D826" s="29" t="str">
        <f>IF(B826="","",CONCATENATE(VLOOKUP(B826,Ciselniky!$A$38:$B$71,2,FALSE),"P",'Osobné výdavky (OV)'!A826))</f>
        <v/>
      </c>
      <c r="E826" s="41"/>
      <c r="F826" s="25" t="str">
        <f t="shared" si="63"/>
        <v/>
      </c>
      <c r="G826" s="99"/>
      <c r="H826" s="97"/>
      <c r="I826" s="25" t="str">
        <f t="shared" si="64"/>
        <v/>
      </c>
      <c r="J826" s="25" t="str">
        <f>IF(B826="","",I826*VLOOKUP(B826,'Priradenie pracov. balíkov'!B:F,5,FALSE))</f>
        <v/>
      </c>
      <c r="K826" s="25" t="str">
        <f>IF(B826="","",I826*VLOOKUP(B826,'Priradenie pracov. balíkov'!B:G,6,FALSE))</f>
        <v/>
      </c>
      <c r="L826" s="25" t="str">
        <f>IF(B826="","",K826*VLOOKUP(B826,'Priradenie pracov. balíkov'!B:F,5,FALSE))</f>
        <v/>
      </c>
      <c r="M826" s="1"/>
      <c r="N826" s="2" t="str">
        <f t="shared" si="60"/>
        <v/>
      </c>
      <c r="O826" s="1" t="str">
        <f t="shared" si="61"/>
        <v/>
      </c>
    </row>
    <row r="827" spans="1:15" x14ac:dyDescent="0.2">
      <c r="A827" s="26" t="str">
        <f t="shared" si="62"/>
        <v/>
      </c>
      <c r="B827" s="40"/>
      <c r="C827" s="28" t="str">
        <f>IF(B827="","",VLOOKUP(B827,'Priradenie pracov. balíkov'!B:E,3,FALSE))</f>
        <v/>
      </c>
      <c r="D827" s="29" t="str">
        <f>IF(B827="","",CONCATENATE(VLOOKUP(B827,Ciselniky!$A$38:$B$71,2,FALSE),"P",'Osobné výdavky (OV)'!A827))</f>
        <v/>
      </c>
      <c r="E827" s="41"/>
      <c r="F827" s="25" t="str">
        <f t="shared" si="63"/>
        <v/>
      </c>
      <c r="G827" s="99"/>
      <c r="H827" s="97"/>
      <c r="I827" s="25" t="str">
        <f t="shared" si="64"/>
        <v/>
      </c>
      <c r="J827" s="25" t="str">
        <f>IF(B827="","",I827*VLOOKUP(B827,'Priradenie pracov. balíkov'!B:F,5,FALSE))</f>
        <v/>
      </c>
      <c r="K827" s="25" t="str">
        <f>IF(B827="","",I827*VLOOKUP(B827,'Priradenie pracov. balíkov'!B:G,6,FALSE))</f>
        <v/>
      </c>
      <c r="L827" s="25" t="str">
        <f>IF(B827="","",K827*VLOOKUP(B827,'Priradenie pracov. balíkov'!B:F,5,FALSE))</f>
        <v/>
      </c>
      <c r="M827" s="1"/>
      <c r="N827" s="2" t="str">
        <f t="shared" si="60"/>
        <v/>
      </c>
      <c r="O827" s="1" t="str">
        <f t="shared" si="61"/>
        <v/>
      </c>
    </row>
    <row r="828" spans="1:15" x14ac:dyDescent="0.2">
      <c r="A828" s="26" t="str">
        <f t="shared" si="62"/>
        <v/>
      </c>
      <c r="B828" s="40"/>
      <c r="C828" s="28" t="str">
        <f>IF(B828="","",VLOOKUP(B828,'Priradenie pracov. balíkov'!B:E,3,FALSE))</f>
        <v/>
      </c>
      <c r="D828" s="29" t="str">
        <f>IF(B828="","",CONCATENATE(VLOOKUP(B828,Ciselniky!$A$38:$B$71,2,FALSE),"P",'Osobné výdavky (OV)'!A828))</f>
        <v/>
      </c>
      <c r="E828" s="41"/>
      <c r="F828" s="25" t="str">
        <f t="shared" si="63"/>
        <v/>
      </c>
      <c r="G828" s="99"/>
      <c r="H828" s="97"/>
      <c r="I828" s="25" t="str">
        <f t="shared" si="64"/>
        <v/>
      </c>
      <c r="J828" s="25" t="str">
        <f>IF(B828="","",I828*VLOOKUP(B828,'Priradenie pracov. balíkov'!B:F,5,FALSE))</f>
        <v/>
      </c>
      <c r="K828" s="25" t="str">
        <f>IF(B828="","",I828*VLOOKUP(B828,'Priradenie pracov. balíkov'!B:G,6,FALSE))</f>
        <v/>
      </c>
      <c r="L828" s="25" t="str">
        <f>IF(B828="","",K828*VLOOKUP(B828,'Priradenie pracov. balíkov'!B:F,5,FALSE))</f>
        <v/>
      </c>
      <c r="M828" s="1"/>
      <c r="N828" s="2" t="str">
        <f t="shared" si="60"/>
        <v/>
      </c>
      <c r="O828" s="1" t="str">
        <f t="shared" si="61"/>
        <v/>
      </c>
    </row>
    <row r="829" spans="1:15" x14ac:dyDescent="0.2">
      <c r="A829" s="26" t="str">
        <f t="shared" si="62"/>
        <v/>
      </c>
      <c r="B829" s="40"/>
      <c r="C829" s="28" t="str">
        <f>IF(B829="","",VLOOKUP(B829,'Priradenie pracov. balíkov'!B:E,3,FALSE))</f>
        <v/>
      </c>
      <c r="D829" s="29" t="str">
        <f>IF(B829="","",CONCATENATE(VLOOKUP(B829,Ciselniky!$A$38:$B$71,2,FALSE),"P",'Osobné výdavky (OV)'!A829))</f>
        <v/>
      </c>
      <c r="E829" s="41"/>
      <c r="F829" s="25" t="str">
        <f t="shared" si="63"/>
        <v/>
      </c>
      <c r="G829" s="99"/>
      <c r="H829" s="97"/>
      <c r="I829" s="25" t="str">
        <f t="shared" si="64"/>
        <v/>
      </c>
      <c r="J829" s="25" t="str">
        <f>IF(B829="","",I829*VLOOKUP(B829,'Priradenie pracov. balíkov'!B:F,5,FALSE))</f>
        <v/>
      </c>
      <c r="K829" s="25" t="str">
        <f>IF(B829="","",I829*VLOOKUP(B829,'Priradenie pracov. balíkov'!B:G,6,FALSE))</f>
        <v/>
      </c>
      <c r="L829" s="25" t="str">
        <f>IF(B829="","",K829*VLOOKUP(B829,'Priradenie pracov. balíkov'!B:F,5,FALSE))</f>
        <v/>
      </c>
      <c r="M829" s="1"/>
      <c r="N829" s="2" t="str">
        <f t="shared" si="60"/>
        <v/>
      </c>
      <c r="O829" s="1" t="str">
        <f t="shared" si="61"/>
        <v/>
      </c>
    </row>
    <row r="830" spans="1:15" x14ac:dyDescent="0.2">
      <c r="A830" s="26" t="str">
        <f t="shared" si="62"/>
        <v/>
      </c>
      <c r="B830" s="40"/>
      <c r="C830" s="28" t="str">
        <f>IF(B830="","",VLOOKUP(B830,'Priradenie pracov. balíkov'!B:E,3,FALSE))</f>
        <v/>
      </c>
      <c r="D830" s="29" t="str">
        <f>IF(B830="","",CONCATENATE(VLOOKUP(B830,Ciselniky!$A$38:$B$71,2,FALSE),"P",'Osobné výdavky (OV)'!A830))</f>
        <v/>
      </c>
      <c r="E830" s="41"/>
      <c r="F830" s="25" t="str">
        <f t="shared" si="63"/>
        <v/>
      </c>
      <c r="G830" s="99"/>
      <c r="H830" s="97"/>
      <c r="I830" s="25" t="str">
        <f t="shared" si="64"/>
        <v/>
      </c>
      <c r="J830" s="25" t="str">
        <f>IF(B830="","",I830*VLOOKUP(B830,'Priradenie pracov. balíkov'!B:F,5,FALSE))</f>
        <v/>
      </c>
      <c r="K830" s="25" t="str">
        <f>IF(B830="","",I830*VLOOKUP(B830,'Priradenie pracov. balíkov'!B:G,6,FALSE))</f>
        <v/>
      </c>
      <c r="L830" s="25" t="str">
        <f>IF(B830="","",K830*VLOOKUP(B830,'Priradenie pracov. balíkov'!B:F,5,FALSE))</f>
        <v/>
      </c>
      <c r="M830" s="1"/>
      <c r="N830" s="2" t="str">
        <f t="shared" si="60"/>
        <v/>
      </c>
      <c r="O830" s="1" t="str">
        <f t="shared" si="61"/>
        <v/>
      </c>
    </row>
    <row r="831" spans="1:15" x14ac:dyDescent="0.2">
      <c r="A831" s="26" t="str">
        <f t="shared" si="62"/>
        <v/>
      </c>
      <c r="B831" s="40"/>
      <c r="C831" s="28" t="str">
        <f>IF(B831="","",VLOOKUP(B831,'Priradenie pracov. balíkov'!B:E,3,FALSE))</f>
        <v/>
      </c>
      <c r="D831" s="29" t="str">
        <f>IF(B831="","",CONCATENATE(VLOOKUP(B831,Ciselniky!$A$38:$B$71,2,FALSE),"P",'Osobné výdavky (OV)'!A831))</f>
        <v/>
      </c>
      <c r="E831" s="41"/>
      <c r="F831" s="25" t="str">
        <f t="shared" si="63"/>
        <v/>
      </c>
      <c r="G831" s="99"/>
      <c r="H831" s="97"/>
      <c r="I831" s="25" t="str">
        <f t="shared" si="64"/>
        <v/>
      </c>
      <c r="J831" s="25" t="str">
        <f>IF(B831="","",I831*VLOOKUP(B831,'Priradenie pracov. balíkov'!B:F,5,FALSE))</f>
        <v/>
      </c>
      <c r="K831" s="25" t="str">
        <f>IF(B831="","",I831*VLOOKUP(B831,'Priradenie pracov. balíkov'!B:G,6,FALSE))</f>
        <v/>
      </c>
      <c r="L831" s="25" t="str">
        <f>IF(B831="","",K831*VLOOKUP(B831,'Priradenie pracov. balíkov'!B:F,5,FALSE))</f>
        <v/>
      </c>
      <c r="M831" s="1"/>
      <c r="N831" s="2" t="str">
        <f t="shared" si="60"/>
        <v/>
      </c>
      <c r="O831" s="1" t="str">
        <f t="shared" si="61"/>
        <v/>
      </c>
    </row>
    <row r="832" spans="1:15" x14ac:dyDescent="0.2">
      <c r="A832" s="26" t="str">
        <f t="shared" si="62"/>
        <v/>
      </c>
      <c r="B832" s="40"/>
      <c r="C832" s="28" t="str">
        <f>IF(B832="","",VLOOKUP(B832,'Priradenie pracov. balíkov'!B:E,3,FALSE))</f>
        <v/>
      </c>
      <c r="D832" s="29" t="str">
        <f>IF(B832="","",CONCATENATE(VLOOKUP(B832,Ciselniky!$A$38:$B$71,2,FALSE),"P",'Osobné výdavky (OV)'!A832))</f>
        <v/>
      </c>
      <c r="E832" s="41"/>
      <c r="F832" s="25" t="str">
        <f t="shared" si="63"/>
        <v/>
      </c>
      <c r="G832" s="99"/>
      <c r="H832" s="97"/>
      <c r="I832" s="25" t="str">
        <f t="shared" si="64"/>
        <v/>
      </c>
      <c r="J832" s="25" t="str">
        <f>IF(B832="","",I832*VLOOKUP(B832,'Priradenie pracov. balíkov'!B:F,5,FALSE))</f>
        <v/>
      </c>
      <c r="K832" s="25" t="str">
        <f>IF(B832="","",I832*VLOOKUP(B832,'Priradenie pracov. balíkov'!B:G,6,FALSE))</f>
        <v/>
      </c>
      <c r="L832" s="25" t="str">
        <f>IF(B832="","",K832*VLOOKUP(B832,'Priradenie pracov. balíkov'!B:F,5,FALSE))</f>
        <v/>
      </c>
      <c r="M832" s="1"/>
      <c r="N832" s="2" t="str">
        <f t="shared" si="60"/>
        <v/>
      </c>
      <c r="O832" s="1" t="str">
        <f t="shared" si="61"/>
        <v/>
      </c>
    </row>
    <row r="833" spans="1:15" x14ac:dyDescent="0.2">
      <c r="A833" s="26" t="str">
        <f t="shared" si="62"/>
        <v/>
      </c>
      <c r="B833" s="40"/>
      <c r="C833" s="28" t="str">
        <f>IF(B833="","",VLOOKUP(B833,'Priradenie pracov. balíkov'!B:E,3,FALSE))</f>
        <v/>
      </c>
      <c r="D833" s="29" t="str">
        <f>IF(B833="","",CONCATENATE(VLOOKUP(B833,Ciselniky!$A$38:$B$71,2,FALSE),"P",'Osobné výdavky (OV)'!A833))</f>
        <v/>
      </c>
      <c r="E833" s="41"/>
      <c r="F833" s="25" t="str">
        <f t="shared" si="63"/>
        <v/>
      </c>
      <c r="G833" s="99"/>
      <c r="H833" s="97"/>
      <c r="I833" s="25" t="str">
        <f t="shared" si="64"/>
        <v/>
      </c>
      <c r="J833" s="25" t="str">
        <f>IF(B833="","",I833*VLOOKUP(B833,'Priradenie pracov. balíkov'!B:F,5,FALSE))</f>
        <v/>
      </c>
      <c r="K833" s="25" t="str">
        <f>IF(B833="","",I833*VLOOKUP(B833,'Priradenie pracov. balíkov'!B:G,6,FALSE))</f>
        <v/>
      </c>
      <c r="L833" s="25" t="str">
        <f>IF(B833="","",K833*VLOOKUP(B833,'Priradenie pracov. balíkov'!B:F,5,FALSE))</f>
        <v/>
      </c>
      <c r="M833" s="1"/>
      <c r="N833" s="2" t="str">
        <f t="shared" si="60"/>
        <v/>
      </c>
      <c r="O833" s="1" t="str">
        <f t="shared" si="61"/>
        <v/>
      </c>
    </row>
    <row r="834" spans="1:15" x14ac:dyDescent="0.2">
      <c r="A834" s="26" t="str">
        <f t="shared" si="62"/>
        <v/>
      </c>
      <c r="B834" s="40"/>
      <c r="C834" s="28" t="str">
        <f>IF(B834="","",VLOOKUP(B834,'Priradenie pracov. balíkov'!B:E,3,FALSE))</f>
        <v/>
      </c>
      <c r="D834" s="29" t="str">
        <f>IF(B834="","",CONCATENATE(VLOOKUP(B834,Ciselniky!$A$38:$B$71,2,FALSE),"P",'Osobné výdavky (OV)'!A834))</f>
        <v/>
      </c>
      <c r="E834" s="41"/>
      <c r="F834" s="25" t="str">
        <f t="shared" si="63"/>
        <v/>
      </c>
      <c r="G834" s="99"/>
      <c r="H834" s="97"/>
      <c r="I834" s="25" t="str">
        <f t="shared" si="64"/>
        <v/>
      </c>
      <c r="J834" s="25" t="str">
        <f>IF(B834="","",I834*VLOOKUP(B834,'Priradenie pracov. balíkov'!B:F,5,FALSE))</f>
        <v/>
      </c>
      <c r="K834" s="25" t="str">
        <f>IF(B834="","",I834*VLOOKUP(B834,'Priradenie pracov. balíkov'!B:G,6,FALSE))</f>
        <v/>
      </c>
      <c r="L834" s="25" t="str">
        <f>IF(B834="","",K834*VLOOKUP(B834,'Priradenie pracov. balíkov'!B:F,5,FALSE))</f>
        <v/>
      </c>
      <c r="M834" s="1"/>
      <c r="N834" s="2" t="str">
        <f t="shared" si="60"/>
        <v/>
      </c>
      <c r="O834" s="1" t="str">
        <f t="shared" si="61"/>
        <v/>
      </c>
    </row>
    <row r="835" spans="1:15" x14ac:dyDescent="0.2">
      <c r="A835" s="26" t="str">
        <f t="shared" si="62"/>
        <v/>
      </c>
      <c r="B835" s="40"/>
      <c r="C835" s="28" t="str">
        <f>IF(B835="","",VLOOKUP(B835,'Priradenie pracov. balíkov'!B:E,3,FALSE))</f>
        <v/>
      </c>
      <c r="D835" s="29" t="str">
        <f>IF(B835="","",CONCATENATE(VLOOKUP(B835,Ciselniky!$A$38:$B$71,2,FALSE),"P",'Osobné výdavky (OV)'!A835))</f>
        <v/>
      </c>
      <c r="E835" s="41"/>
      <c r="F835" s="25" t="str">
        <f t="shared" si="63"/>
        <v/>
      </c>
      <c r="G835" s="99"/>
      <c r="H835" s="97"/>
      <c r="I835" s="25" t="str">
        <f t="shared" si="64"/>
        <v/>
      </c>
      <c r="J835" s="25" t="str">
        <f>IF(B835="","",I835*VLOOKUP(B835,'Priradenie pracov. balíkov'!B:F,5,FALSE))</f>
        <v/>
      </c>
      <c r="K835" s="25" t="str">
        <f>IF(B835="","",I835*VLOOKUP(B835,'Priradenie pracov. balíkov'!B:G,6,FALSE))</f>
        <v/>
      </c>
      <c r="L835" s="25" t="str">
        <f>IF(B835="","",K835*VLOOKUP(B835,'Priradenie pracov. balíkov'!B:F,5,FALSE))</f>
        <v/>
      </c>
      <c r="M835" s="1"/>
      <c r="N835" s="2" t="str">
        <f t="shared" si="60"/>
        <v/>
      </c>
      <c r="O835" s="1" t="str">
        <f t="shared" si="61"/>
        <v/>
      </c>
    </row>
    <row r="836" spans="1:15" x14ac:dyDescent="0.2">
      <c r="A836" s="26" t="str">
        <f t="shared" si="62"/>
        <v/>
      </c>
      <c r="B836" s="40"/>
      <c r="C836" s="28" t="str">
        <f>IF(B836="","",VLOOKUP(B836,'Priradenie pracov. balíkov'!B:E,3,FALSE))</f>
        <v/>
      </c>
      <c r="D836" s="29" t="str">
        <f>IF(B836="","",CONCATENATE(VLOOKUP(B836,Ciselniky!$A$38:$B$71,2,FALSE),"P",'Osobné výdavky (OV)'!A836))</f>
        <v/>
      </c>
      <c r="E836" s="41"/>
      <c r="F836" s="25" t="str">
        <f t="shared" si="63"/>
        <v/>
      </c>
      <c r="G836" s="99"/>
      <c r="H836" s="97"/>
      <c r="I836" s="25" t="str">
        <f t="shared" si="64"/>
        <v/>
      </c>
      <c r="J836" s="25" t="str">
        <f>IF(B836="","",I836*VLOOKUP(B836,'Priradenie pracov. balíkov'!B:F,5,FALSE))</f>
        <v/>
      </c>
      <c r="K836" s="25" t="str">
        <f>IF(B836="","",I836*VLOOKUP(B836,'Priradenie pracov. balíkov'!B:G,6,FALSE))</f>
        <v/>
      </c>
      <c r="L836" s="25" t="str">
        <f>IF(B836="","",K836*VLOOKUP(B836,'Priradenie pracov. balíkov'!B:F,5,FALSE))</f>
        <v/>
      </c>
      <c r="M836" s="1"/>
      <c r="N836" s="2" t="str">
        <f t="shared" ref="N836:N899" si="65">TRIM(LEFT(B836,4))</f>
        <v/>
      </c>
      <c r="O836" s="1" t="str">
        <f t="shared" ref="O836:O899" si="66">C836</f>
        <v/>
      </c>
    </row>
    <row r="837" spans="1:15" x14ac:dyDescent="0.2">
      <c r="A837" s="26" t="str">
        <f t="shared" ref="A837:A900" si="67">IF(B836&lt;&gt;"",ROW()-2,"")</f>
        <v/>
      </c>
      <c r="B837" s="40"/>
      <c r="C837" s="28" t="str">
        <f>IF(B837="","",VLOOKUP(B837,'Priradenie pracov. balíkov'!B:E,3,FALSE))</f>
        <v/>
      </c>
      <c r="D837" s="29" t="str">
        <f>IF(B837="","",CONCATENATE(VLOOKUP(B837,Ciselniky!$A$38:$B$71,2,FALSE),"P",'Osobné výdavky (OV)'!A837))</f>
        <v/>
      </c>
      <c r="E837" s="41"/>
      <c r="F837" s="25" t="str">
        <f t="shared" ref="F837:F900" si="68">IF(B837="","",3684)</f>
        <v/>
      </c>
      <c r="G837" s="99"/>
      <c r="H837" s="97"/>
      <c r="I837" s="25" t="str">
        <f t="shared" ref="I837:I900" si="69">IF(B837="","",F837*(G837*H837))</f>
        <v/>
      </c>
      <c r="J837" s="25" t="str">
        <f>IF(B837="","",I837*VLOOKUP(B837,'Priradenie pracov. balíkov'!B:F,5,FALSE))</f>
        <v/>
      </c>
      <c r="K837" s="25" t="str">
        <f>IF(B837="","",I837*VLOOKUP(B837,'Priradenie pracov. balíkov'!B:G,6,FALSE))</f>
        <v/>
      </c>
      <c r="L837" s="25" t="str">
        <f>IF(B837="","",K837*VLOOKUP(B837,'Priradenie pracov. balíkov'!B:F,5,FALSE))</f>
        <v/>
      </c>
      <c r="M837" s="1"/>
      <c r="N837" s="2" t="str">
        <f t="shared" si="65"/>
        <v/>
      </c>
      <c r="O837" s="1" t="str">
        <f t="shared" si="66"/>
        <v/>
      </c>
    </row>
    <row r="838" spans="1:15" x14ac:dyDescent="0.2">
      <c r="A838" s="26" t="str">
        <f t="shared" si="67"/>
        <v/>
      </c>
      <c r="B838" s="40"/>
      <c r="C838" s="28" t="str">
        <f>IF(B838="","",VLOOKUP(B838,'Priradenie pracov. balíkov'!B:E,3,FALSE))</f>
        <v/>
      </c>
      <c r="D838" s="29" t="str">
        <f>IF(B838="","",CONCATENATE(VLOOKUP(B838,Ciselniky!$A$38:$B$71,2,FALSE),"P",'Osobné výdavky (OV)'!A838))</f>
        <v/>
      </c>
      <c r="E838" s="41"/>
      <c r="F838" s="25" t="str">
        <f t="shared" si="68"/>
        <v/>
      </c>
      <c r="G838" s="99"/>
      <c r="H838" s="97"/>
      <c r="I838" s="25" t="str">
        <f t="shared" si="69"/>
        <v/>
      </c>
      <c r="J838" s="25" t="str">
        <f>IF(B838="","",I838*VLOOKUP(B838,'Priradenie pracov. balíkov'!B:F,5,FALSE))</f>
        <v/>
      </c>
      <c r="K838" s="25" t="str">
        <f>IF(B838="","",I838*VLOOKUP(B838,'Priradenie pracov. balíkov'!B:G,6,FALSE))</f>
        <v/>
      </c>
      <c r="L838" s="25" t="str">
        <f>IF(B838="","",K838*VLOOKUP(B838,'Priradenie pracov. balíkov'!B:F,5,FALSE))</f>
        <v/>
      </c>
      <c r="M838" s="1"/>
      <c r="N838" s="2" t="str">
        <f t="shared" si="65"/>
        <v/>
      </c>
      <c r="O838" s="1" t="str">
        <f t="shared" si="66"/>
        <v/>
      </c>
    </row>
    <row r="839" spans="1:15" x14ac:dyDescent="0.2">
      <c r="A839" s="26" t="str">
        <f t="shared" si="67"/>
        <v/>
      </c>
      <c r="B839" s="40"/>
      <c r="C839" s="28" t="str">
        <f>IF(B839="","",VLOOKUP(B839,'Priradenie pracov. balíkov'!B:E,3,FALSE))</f>
        <v/>
      </c>
      <c r="D839" s="29" t="str">
        <f>IF(B839="","",CONCATENATE(VLOOKUP(B839,Ciselniky!$A$38:$B$71,2,FALSE),"P",'Osobné výdavky (OV)'!A839))</f>
        <v/>
      </c>
      <c r="E839" s="41"/>
      <c r="F839" s="25" t="str">
        <f t="shared" si="68"/>
        <v/>
      </c>
      <c r="G839" s="99"/>
      <c r="H839" s="97"/>
      <c r="I839" s="25" t="str">
        <f t="shared" si="69"/>
        <v/>
      </c>
      <c r="J839" s="25" t="str">
        <f>IF(B839="","",I839*VLOOKUP(B839,'Priradenie pracov. balíkov'!B:F,5,FALSE))</f>
        <v/>
      </c>
      <c r="K839" s="25" t="str">
        <f>IF(B839="","",I839*VLOOKUP(B839,'Priradenie pracov. balíkov'!B:G,6,FALSE))</f>
        <v/>
      </c>
      <c r="L839" s="25" t="str">
        <f>IF(B839="","",K839*VLOOKUP(B839,'Priradenie pracov. balíkov'!B:F,5,FALSE))</f>
        <v/>
      </c>
      <c r="M839" s="1"/>
      <c r="N839" s="2" t="str">
        <f t="shared" si="65"/>
        <v/>
      </c>
      <c r="O839" s="1" t="str">
        <f t="shared" si="66"/>
        <v/>
      </c>
    </row>
    <row r="840" spans="1:15" x14ac:dyDescent="0.2">
      <c r="A840" s="26" t="str">
        <f t="shared" si="67"/>
        <v/>
      </c>
      <c r="B840" s="40"/>
      <c r="C840" s="28" t="str">
        <f>IF(B840="","",VLOOKUP(B840,'Priradenie pracov. balíkov'!B:E,3,FALSE))</f>
        <v/>
      </c>
      <c r="D840" s="29" t="str">
        <f>IF(B840="","",CONCATENATE(VLOOKUP(B840,Ciselniky!$A$38:$B$71,2,FALSE),"P",'Osobné výdavky (OV)'!A840))</f>
        <v/>
      </c>
      <c r="E840" s="41"/>
      <c r="F840" s="25" t="str">
        <f t="shared" si="68"/>
        <v/>
      </c>
      <c r="G840" s="99"/>
      <c r="H840" s="97"/>
      <c r="I840" s="25" t="str">
        <f t="shared" si="69"/>
        <v/>
      </c>
      <c r="J840" s="25" t="str">
        <f>IF(B840="","",I840*VLOOKUP(B840,'Priradenie pracov. balíkov'!B:F,5,FALSE))</f>
        <v/>
      </c>
      <c r="K840" s="25" t="str">
        <f>IF(B840="","",I840*VLOOKUP(B840,'Priradenie pracov. balíkov'!B:G,6,FALSE))</f>
        <v/>
      </c>
      <c r="L840" s="25" t="str">
        <f>IF(B840="","",K840*VLOOKUP(B840,'Priradenie pracov. balíkov'!B:F,5,FALSE))</f>
        <v/>
      </c>
      <c r="M840" s="1"/>
      <c r="N840" s="2" t="str">
        <f t="shared" si="65"/>
        <v/>
      </c>
      <c r="O840" s="1" t="str">
        <f t="shared" si="66"/>
        <v/>
      </c>
    </row>
    <row r="841" spans="1:15" x14ac:dyDescent="0.2">
      <c r="A841" s="26" t="str">
        <f t="shared" si="67"/>
        <v/>
      </c>
      <c r="B841" s="40"/>
      <c r="C841" s="28" t="str">
        <f>IF(B841="","",VLOOKUP(B841,'Priradenie pracov. balíkov'!B:E,3,FALSE))</f>
        <v/>
      </c>
      <c r="D841" s="29" t="str">
        <f>IF(B841="","",CONCATENATE(VLOOKUP(B841,Ciselniky!$A$38:$B$71,2,FALSE),"P",'Osobné výdavky (OV)'!A841))</f>
        <v/>
      </c>
      <c r="E841" s="41"/>
      <c r="F841" s="25" t="str">
        <f t="shared" si="68"/>
        <v/>
      </c>
      <c r="G841" s="99"/>
      <c r="H841" s="97"/>
      <c r="I841" s="25" t="str">
        <f t="shared" si="69"/>
        <v/>
      </c>
      <c r="J841" s="25" t="str">
        <f>IF(B841="","",I841*VLOOKUP(B841,'Priradenie pracov. balíkov'!B:F,5,FALSE))</f>
        <v/>
      </c>
      <c r="K841" s="25" t="str">
        <f>IF(B841="","",I841*VLOOKUP(B841,'Priradenie pracov. balíkov'!B:G,6,FALSE))</f>
        <v/>
      </c>
      <c r="L841" s="25" t="str">
        <f>IF(B841="","",K841*VLOOKUP(B841,'Priradenie pracov. balíkov'!B:F,5,FALSE))</f>
        <v/>
      </c>
      <c r="M841" s="1"/>
      <c r="N841" s="2" t="str">
        <f t="shared" si="65"/>
        <v/>
      </c>
      <c r="O841" s="1" t="str">
        <f t="shared" si="66"/>
        <v/>
      </c>
    </row>
    <row r="842" spans="1:15" x14ac:dyDescent="0.2">
      <c r="A842" s="26" t="str">
        <f t="shared" si="67"/>
        <v/>
      </c>
      <c r="B842" s="40"/>
      <c r="C842" s="28" t="str">
        <f>IF(B842="","",VLOOKUP(B842,'Priradenie pracov. balíkov'!B:E,3,FALSE))</f>
        <v/>
      </c>
      <c r="D842" s="29" t="str">
        <f>IF(B842="","",CONCATENATE(VLOOKUP(B842,Ciselniky!$A$38:$B$71,2,FALSE),"P",'Osobné výdavky (OV)'!A842))</f>
        <v/>
      </c>
      <c r="E842" s="41"/>
      <c r="F842" s="25" t="str">
        <f t="shared" si="68"/>
        <v/>
      </c>
      <c r="G842" s="99"/>
      <c r="H842" s="97"/>
      <c r="I842" s="25" t="str">
        <f t="shared" si="69"/>
        <v/>
      </c>
      <c r="J842" s="25" t="str">
        <f>IF(B842="","",I842*VLOOKUP(B842,'Priradenie pracov. balíkov'!B:F,5,FALSE))</f>
        <v/>
      </c>
      <c r="K842" s="25" t="str">
        <f>IF(B842="","",I842*VLOOKUP(B842,'Priradenie pracov. balíkov'!B:G,6,FALSE))</f>
        <v/>
      </c>
      <c r="L842" s="25" t="str">
        <f>IF(B842="","",K842*VLOOKUP(B842,'Priradenie pracov. balíkov'!B:F,5,FALSE))</f>
        <v/>
      </c>
      <c r="M842" s="1"/>
      <c r="N842" s="2" t="str">
        <f t="shared" si="65"/>
        <v/>
      </c>
      <c r="O842" s="1" t="str">
        <f t="shared" si="66"/>
        <v/>
      </c>
    </row>
    <row r="843" spans="1:15" x14ac:dyDescent="0.2">
      <c r="A843" s="26" t="str">
        <f t="shared" si="67"/>
        <v/>
      </c>
      <c r="B843" s="40"/>
      <c r="C843" s="28" t="str">
        <f>IF(B843="","",VLOOKUP(B843,'Priradenie pracov. balíkov'!B:E,3,FALSE))</f>
        <v/>
      </c>
      <c r="D843" s="29" t="str">
        <f>IF(B843="","",CONCATENATE(VLOOKUP(B843,Ciselniky!$A$38:$B$71,2,FALSE),"P",'Osobné výdavky (OV)'!A843))</f>
        <v/>
      </c>
      <c r="E843" s="41"/>
      <c r="F843" s="25" t="str">
        <f t="shared" si="68"/>
        <v/>
      </c>
      <c r="G843" s="99"/>
      <c r="H843" s="97"/>
      <c r="I843" s="25" t="str">
        <f t="shared" si="69"/>
        <v/>
      </c>
      <c r="J843" s="25" t="str">
        <f>IF(B843="","",I843*VLOOKUP(B843,'Priradenie pracov. balíkov'!B:F,5,FALSE))</f>
        <v/>
      </c>
      <c r="K843" s="25" t="str">
        <f>IF(B843="","",I843*VLOOKUP(B843,'Priradenie pracov. balíkov'!B:G,6,FALSE))</f>
        <v/>
      </c>
      <c r="L843" s="25" t="str">
        <f>IF(B843="","",K843*VLOOKUP(B843,'Priradenie pracov. balíkov'!B:F,5,FALSE))</f>
        <v/>
      </c>
      <c r="M843" s="1"/>
      <c r="N843" s="2" t="str">
        <f t="shared" si="65"/>
        <v/>
      </c>
      <c r="O843" s="1" t="str">
        <f t="shared" si="66"/>
        <v/>
      </c>
    </row>
    <row r="844" spans="1:15" x14ac:dyDescent="0.2">
      <c r="A844" s="26" t="str">
        <f t="shared" si="67"/>
        <v/>
      </c>
      <c r="B844" s="40"/>
      <c r="C844" s="28" t="str">
        <f>IF(B844="","",VLOOKUP(B844,'Priradenie pracov. balíkov'!B:E,3,FALSE))</f>
        <v/>
      </c>
      <c r="D844" s="29" t="str">
        <f>IF(B844="","",CONCATENATE(VLOOKUP(B844,Ciselniky!$A$38:$B$71,2,FALSE),"P",'Osobné výdavky (OV)'!A844))</f>
        <v/>
      </c>
      <c r="E844" s="41"/>
      <c r="F844" s="25" t="str">
        <f t="shared" si="68"/>
        <v/>
      </c>
      <c r="G844" s="99"/>
      <c r="H844" s="97"/>
      <c r="I844" s="25" t="str">
        <f t="shared" si="69"/>
        <v/>
      </c>
      <c r="J844" s="25" t="str">
        <f>IF(B844="","",I844*VLOOKUP(B844,'Priradenie pracov. balíkov'!B:F,5,FALSE))</f>
        <v/>
      </c>
      <c r="K844" s="25" t="str">
        <f>IF(B844="","",I844*VLOOKUP(B844,'Priradenie pracov. balíkov'!B:G,6,FALSE))</f>
        <v/>
      </c>
      <c r="L844" s="25" t="str">
        <f>IF(B844="","",K844*VLOOKUP(B844,'Priradenie pracov. balíkov'!B:F,5,FALSE))</f>
        <v/>
      </c>
      <c r="M844" s="1"/>
      <c r="N844" s="2" t="str">
        <f t="shared" si="65"/>
        <v/>
      </c>
      <c r="O844" s="1" t="str">
        <f t="shared" si="66"/>
        <v/>
      </c>
    </row>
    <row r="845" spans="1:15" x14ac:dyDescent="0.2">
      <c r="A845" s="26" t="str">
        <f t="shared" si="67"/>
        <v/>
      </c>
      <c r="B845" s="40"/>
      <c r="C845" s="28" t="str">
        <f>IF(B845="","",VLOOKUP(B845,'Priradenie pracov. balíkov'!B:E,3,FALSE))</f>
        <v/>
      </c>
      <c r="D845" s="29" t="str">
        <f>IF(B845="","",CONCATENATE(VLOOKUP(B845,Ciselniky!$A$38:$B$71,2,FALSE),"P",'Osobné výdavky (OV)'!A845))</f>
        <v/>
      </c>
      <c r="E845" s="41"/>
      <c r="F845" s="25" t="str">
        <f t="shared" si="68"/>
        <v/>
      </c>
      <c r="G845" s="99"/>
      <c r="H845" s="97"/>
      <c r="I845" s="25" t="str">
        <f t="shared" si="69"/>
        <v/>
      </c>
      <c r="J845" s="25" t="str">
        <f>IF(B845="","",I845*VLOOKUP(B845,'Priradenie pracov. balíkov'!B:F,5,FALSE))</f>
        <v/>
      </c>
      <c r="K845" s="25" t="str">
        <f>IF(B845="","",I845*VLOOKUP(B845,'Priradenie pracov. balíkov'!B:G,6,FALSE))</f>
        <v/>
      </c>
      <c r="L845" s="25" t="str">
        <f>IF(B845="","",K845*VLOOKUP(B845,'Priradenie pracov. balíkov'!B:F,5,FALSE))</f>
        <v/>
      </c>
      <c r="M845" s="1"/>
      <c r="N845" s="2" t="str">
        <f t="shared" si="65"/>
        <v/>
      </c>
      <c r="O845" s="1" t="str">
        <f t="shared" si="66"/>
        <v/>
      </c>
    </row>
    <row r="846" spans="1:15" x14ac:dyDescent="0.2">
      <c r="A846" s="26" t="str">
        <f t="shared" si="67"/>
        <v/>
      </c>
      <c r="B846" s="40"/>
      <c r="C846" s="28" t="str">
        <f>IF(B846="","",VLOOKUP(B846,'Priradenie pracov. balíkov'!B:E,3,FALSE))</f>
        <v/>
      </c>
      <c r="D846" s="29" t="str">
        <f>IF(B846="","",CONCATENATE(VLOOKUP(B846,Ciselniky!$A$38:$B$71,2,FALSE),"P",'Osobné výdavky (OV)'!A846))</f>
        <v/>
      </c>
      <c r="E846" s="41"/>
      <c r="F846" s="25" t="str">
        <f t="shared" si="68"/>
        <v/>
      </c>
      <c r="G846" s="99"/>
      <c r="H846" s="97"/>
      <c r="I846" s="25" t="str">
        <f t="shared" si="69"/>
        <v/>
      </c>
      <c r="J846" s="25" t="str">
        <f>IF(B846="","",I846*VLOOKUP(B846,'Priradenie pracov. balíkov'!B:F,5,FALSE))</f>
        <v/>
      </c>
      <c r="K846" s="25" t="str">
        <f>IF(B846="","",I846*VLOOKUP(B846,'Priradenie pracov. balíkov'!B:G,6,FALSE))</f>
        <v/>
      </c>
      <c r="L846" s="25" t="str">
        <f>IF(B846="","",K846*VLOOKUP(B846,'Priradenie pracov. balíkov'!B:F,5,FALSE))</f>
        <v/>
      </c>
      <c r="M846" s="1"/>
      <c r="N846" s="2" t="str">
        <f t="shared" si="65"/>
        <v/>
      </c>
      <c r="O846" s="1" t="str">
        <f t="shared" si="66"/>
        <v/>
      </c>
    </row>
    <row r="847" spans="1:15" x14ac:dyDescent="0.2">
      <c r="A847" s="26" t="str">
        <f t="shared" si="67"/>
        <v/>
      </c>
      <c r="B847" s="40"/>
      <c r="C847" s="28" t="str">
        <f>IF(B847="","",VLOOKUP(B847,'Priradenie pracov. balíkov'!B:E,3,FALSE))</f>
        <v/>
      </c>
      <c r="D847" s="29" t="str">
        <f>IF(B847="","",CONCATENATE(VLOOKUP(B847,Ciselniky!$A$38:$B$71,2,FALSE),"P",'Osobné výdavky (OV)'!A847))</f>
        <v/>
      </c>
      <c r="E847" s="41"/>
      <c r="F847" s="25" t="str">
        <f t="shared" si="68"/>
        <v/>
      </c>
      <c r="G847" s="99"/>
      <c r="H847" s="97"/>
      <c r="I847" s="25" t="str">
        <f t="shared" si="69"/>
        <v/>
      </c>
      <c r="J847" s="25" t="str">
        <f>IF(B847="","",I847*VLOOKUP(B847,'Priradenie pracov. balíkov'!B:F,5,FALSE))</f>
        <v/>
      </c>
      <c r="K847" s="25" t="str">
        <f>IF(B847="","",I847*VLOOKUP(B847,'Priradenie pracov. balíkov'!B:G,6,FALSE))</f>
        <v/>
      </c>
      <c r="L847" s="25" t="str">
        <f>IF(B847="","",K847*VLOOKUP(B847,'Priradenie pracov. balíkov'!B:F,5,FALSE))</f>
        <v/>
      </c>
      <c r="M847" s="1"/>
      <c r="N847" s="2" t="str">
        <f t="shared" si="65"/>
        <v/>
      </c>
      <c r="O847" s="1" t="str">
        <f t="shared" si="66"/>
        <v/>
      </c>
    </row>
    <row r="848" spans="1:15" x14ac:dyDescent="0.2">
      <c r="A848" s="26" t="str">
        <f t="shared" si="67"/>
        <v/>
      </c>
      <c r="B848" s="40"/>
      <c r="C848" s="28" t="str">
        <f>IF(B848="","",VLOOKUP(B848,'Priradenie pracov. balíkov'!B:E,3,FALSE))</f>
        <v/>
      </c>
      <c r="D848" s="29" t="str">
        <f>IF(B848="","",CONCATENATE(VLOOKUP(B848,Ciselniky!$A$38:$B$71,2,FALSE),"P",'Osobné výdavky (OV)'!A848))</f>
        <v/>
      </c>
      <c r="E848" s="41"/>
      <c r="F848" s="25" t="str">
        <f t="shared" si="68"/>
        <v/>
      </c>
      <c r="G848" s="99"/>
      <c r="H848" s="97"/>
      <c r="I848" s="25" t="str">
        <f t="shared" si="69"/>
        <v/>
      </c>
      <c r="J848" s="25" t="str">
        <f>IF(B848="","",I848*VLOOKUP(B848,'Priradenie pracov. balíkov'!B:F,5,FALSE))</f>
        <v/>
      </c>
      <c r="K848" s="25" t="str">
        <f>IF(B848="","",I848*VLOOKUP(B848,'Priradenie pracov. balíkov'!B:G,6,FALSE))</f>
        <v/>
      </c>
      <c r="L848" s="25" t="str">
        <f>IF(B848="","",K848*VLOOKUP(B848,'Priradenie pracov. balíkov'!B:F,5,FALSE))</f>
        <v/>
      </c>
      <c r="M848" s="1"/>
      <c r="N848" s="2" t="str">
        <f t="shared" si="65"/>
        <v/>
      </c>
      <c r="O848" s="1" t="str">
        <f t="shared" si="66"/>
        <v/>
      </c>
    </row>
    <row r="849" spans="1:15" x14ac:dyDescent="0.2">
      <c r="A849" s="26" t="str">
        <f t="shared" si="67"/>
        <v/>
      </c>
      <c r="B849" s="40"/>
      <c r="C849" s="28" t="str">
        <f>IF(B849="","",VLOOKUP(B849,'Priradenie pracov. balíkov'!B:E,3,FALSE))</f>
        <v/>
      </c>
      <c r="D849" s="29" t="str">
        <f>IF(B849="","",CONCATENATE(VLOOKUP(B849,Ciselniky!$A$38:$B$71,2,FALSE),"P",'Osobné výdavky (OV)'!A849))</f>
        <v/>
      </c>
      <c r="E849" s="41"/>
      <c r="F849" s="25" t="str">
        <f t="shared" si="68"/>
        <v/>
      </c>
      <c r="G849" s="99"/>
      <c r="H849" s="97"/>
      <c r="I849" s="25" t="str">
        <f t="shared" si="69"/>
        <v/>
      </c>
      <c r="J849" s="25" t="str">
        <f>IF(B849="","",I849*VLOOKUP(B849,'Priradenie pracov. balíkov'!B:F,5,FALSE))</f>
        <v/>
      </c>
      <c r="K849" s="25" t="str">
        <f>IF(B849="","",I849*VLOOKUP(B849,'Priradenie pracov. balíkov'!B:G,6,FALSE))</f>
        <v/>
      </c>
      <c r="L849" s="25" t="str">
        <f>IF(B849="","",K849*VLOOKUP(B849,'Priradenie pracov. balíkov'!B:F,5,FALSE))</f>
        <v/>
      </c>
      <c r="M849" s="1"/>
      <c r="N849" s="2" t="str">
        <f t="shared" si="65"/>
        <v/>
      </c>
      <c r="O849" s="1" t="str">
        <f t="shared" si="66"/>
        <v/>
      </c>
    </row>
    <row r="850" spans="1:15" x14ac:dyDescent="0.2">
      <c r="A850" s="26" t="str">
        <f t="shared" si="67"/>
        <v/>
      </c>
      <c r="B850" s="40"/>
      <c r="C850" s="28" t="str">
        <f>IF(B850="","",VLOOKUP(B850,'Priradenie pracov. balíkov'!B:E,3,FALSE))</f>
        <v/>
      </c>
      <c r="D850" s="29" t="str">
        <f>IF(B850="","",CONCATENATE(VLOOKUP(B850,Ciselniky!$A$38:$B$71,2,FALSE),"P",'Osobné výdavky (OV)'!A850))</f>
        <v/>
      </c>
      <c r="E850" s="41"/>
      <c r="F850" s="25" t="str">
        <f t="shared" si="68"/>
        <v/>
      </c>
      <c r="G850" s="99"/>
      <c r="H850" s="97"/>
      <c r="I850" s="25" t="str">
        <f t="shared" si="69"/>
        <v/>
      </c>
      <c r="J850" s="25" t="str">
        <f>IF(B850="","",I850*VLOOKUP(B850,'Priradenie pracov. balíkov'!B:F,5,FALSE))</f>
        <v/>
      </c>
      <c r="K850" s="25" t="str">
        <f>IF(B850="","",I850*VLOOKUP(B850,'Priradenie pracov. balíkov'!B:G,6,FALSE))</f>
        <v/>
      </c>
      <c r="L850" s="25" t="str">
        <f>IF(B850="","",K850*VLOOKUP(B850,'Priradenie pracov. balíkov'!B:F,5,FALSE))</f>
        <v/>
      </c>
      <c r="M850" s="1"/>
      <c r="N850" s="2" t="str">
        <f t="shared" si="65"/>
        <v/>
      </c>
      <c r="O850" s="1" t="str">
        <f t="shared" si="66"/>
        <v/>
      </c>
    </row>
    <row r="851" spans="1:15" x14ac:dyDescent="0.2">
      <c r="A851" s="26" t="str">
        <f t="shared" si="67"/>
        <v/>
      </c>
      <c r="B851" s="40"/>
      <c r="C851" s="28" t="str">
        <f>IF(B851="","",VLOOKUP(B851,'Priradenie pracov. balíkov'!B:E,3,FALSE))</f>
        <v/>
      </c>
      <c r="D851" s="29" t="str">
        <f>IF(B851="","",CONCATENATE(VLOOKUP(B851,Ciselniky!$A$38:$B$71,2,FALSE),"P",'Osobné výdavky (OV)'!A851))</f>
        <v/>
      </c>
      <c r="E851" s="41"/>
      <c r="F851" s="25" t="str">
        <f t="shared" si="68"/>
        <v/>
      </c>
      <c r="G851" s="99"/>
      <c r="H851" s="97"/>
      <c r="I851" s="25" t="str">
        <f t="shared" si="69"/>
        <v/>
      </c>
      <c r="J851" s="25" t="str">
        <f>IF(B851="","",I851*VLOOKUP(B851,'Priradenie pracov. balíkov'!B:F,5,FALSE))</f>
        <v/>
      </c>
      <c r="K851" s="25" t="str">
        <f>IF(B851="","",I851*VLOOKUP(B851,'Priradenie pracov. balíkov'!B:G,6,FALSE))</f>
        <v/>
      </c>
      <c r="L851" s="25" t="str">
        <f>IF(B851="","",K851*VLOOKUP(B851,'Priradenie pracov. balíkov'!B:F,5,FALSE))</f>
        <v/>
      </c>
      <c r="M851" s="1"/>
      <c r="N851" s="2" t="str">
        <f t="shared" si="65"/>
        <v/>
      </c>
      <c r="O851" s="1" t="str">
        <f t="shared" si="66"/>
        <v/>
      </c>
    </row>
    <row r="852" spans="1:15" x14ac:dyDescent="0.2">
      <c r="A852" s="26" t="str">
        <f t="shared" si="67"/>
        <v/>
      </c>
      <c r="B852" s="40"/>
      <c r="C852" s="28" t="str">
        <f>IF(B852="","",VLOOKUP(B852,'Priradenie pracov. balíkov'!B:E,3,FALSE))</f>
        <v/>
      </c>
      <c r="D852" s="29" t="str">
        <f>IF(B852="","",CONCATENATE(VLOOKUP(B852,Ciselniky!$A$38:$B$71,2,FALSE),"P",'Osobné výdavky (OV)'!A852))</f>
        <v/>
      </c>
      <c r="E852" s="41"/>
      <c r="F852" s="25" t="str">
        <f t="shared" si="68"/>
        <v/>
      </c>
      <c r="G852" s="99"/>
      <c r="H852" s="97"/>
      <c r="I852" s="25" t="str">
        <f t="shared" si="69"/>
        <v/>
      </c>
      <c r="J852" s="25" t="str">
        <f>IF(B852="","",I852*VLOOKUP(B852,'Priradenie pracov. balíkov'!B:F,5,FALSE))</f>
        <v/>
      </c>
      <c r="K852" s="25" t="str">
        <f>IF(B852="","",I852*VLOOKUP(B852,'Priradenie pracov. balíkov'!B:G,6,FALSE))</f>
        <v/>
      </c>
      <c r="L852" s="25" t="str">
        <f>IF(B852="","",K852*VLOOKUP(B852,'Priradenie pracov. balíkov'!B:F,5,FALSE))</f>
        <v/>
      </c>
      <c r="M852" s="1"/>
      <c r="N852" s="2" t="str">
        <f t="shared" si="65"/>
        <v/>
      </c>
      <c r="O852" s="1" t="str">
        <f t="shared" si="66"/>
        <v/>
      </c>
    </row>
    <row r="853" spans="1:15" x14ac:dyDescent="0.2">
      <c r="A853" s="26" t="str">
        <f t="shared" si="67"/>
        <v/>
      </c>
      <c r="B853" s="40"/>
      <c r="C853" s="28" t="str">
        <f>IF(B853="","",VLOOKUP(B853,'Priradenie pracov. balíkov'!B:E,3,FALSE))</f>
        <v/>
      </c>
      <c r="D853" s="29" t="str">
        <f>IF(B853="","",CONCATENATE(VLOOKUP(B853,Ciselniky!$A$38:$B$71,2,FALSE),"P",'Osobné výdavky (OV)'!A853))</f>
        <v/>
      </c>
      <c r="E853" s="41"/>
      <c r="F853" s="25" t="str">
        <f t="shared" si="68"/>
        <v/>
      </c>
      <c r="G853" s="99"/>
      <c r="H853" s="97"/>
      <c r="I853" s="25" t="str">
        <f t="shared" si="69"/>
        <v/>
      </c>
      <c r="J853" s="25" t="str">
        <f>IF(B853="","",I853*VLOOKUP(B853,'Priradenie pracov. balíkov'!B:F,5,FALSE))</f>
        <v/>
      </c>
      <c r="K853" s="25" t="str">
        <f>IF(B853="","",I853*VLOOKUP(B853,'Priradenie pracov. balíkov'!B:G,6,FALSE))</f>
        <v/>
      </c>
      <c r="L853" s="25" t="str">
        <f>IF(B853="","",K853*VLOOKUP(B853,'Priradenie pracov. balíkov'!B:F,5,FALSE))</f>
        <v/>
      </c>
      <c r="M853" s="1"/>
      <c r="N853" s="2" t="str">
        <f t="shared" si="65"/>
        <v/>
      </c>
      <c r="O853" s="1" t="str">
        <f t="shared" si="66"/>
        <v/>
      </c>
    </row>
    <row r="854" spans="1:15" x14ac:dyDescent="0.2">
      <c r="A854" s="26" t="str">
        <f t="shared" si="67"/>
        <v/>
      </c>
      <c r="B854" s="40"/>
      <c r="C854" s="28" t="str">
        <f>IF(B854="","",VLOOKUP(B854,'Priradenie pracov. balíkov'!B:E,3,FALSE))</f>
        <v/>
      </c>
      <c r="D854" s="29" t="str">
        <f>IF(B854="","",CONCATENATE(VLOOKUP(B854,Ciselniky!$A$38:$B$71,2,FALSE),"P",'Osobné výdavky (OV)'!A854))</f>
        <v/>
      </c>
      <c r="E854" s="41"/>
      <c r="F854" s="25" t="str">
        <f t="shared" si="68"/>
        <v/>
      </c>
      <c r="G854" s="99"/>
      <c r="H854" s="97"/>
      <c r="I854" s="25" t="str">
        <f t="shared" si="69"/>
        <v/>
      </c>
      <c r="J854" s="25" t="str">
        <f>IF(B854="","",I854*VLOOKUP(B854,'Priradenie pracov. balíkov'!B:F,5,FALSE))</f>
        <v/>
      </c>
      <c r="K854" s="25" t="str">
        <f>IF(B854="","",I854*VLOOKUP(B854,'Priradenie pracov. balíkov'!B:G,6,FALSE))</f>
        <v/>
      </c>
      <c r="L854" s="25" t="str">
        <f>IF(B854="","",K854*VLOOKUP(B854,'Priradenie pracov. balíkov'!B:F,5,FALSE))</f>
        <v/>
      </c>
      <c r="M854" s="1"/>
      <c r="N854" s="2" t="str">
        <f t="shared" si="65"/>
        <v/>
      </c>
      <c r="O854" s="1" t="str">
        <f t="shared" si="66"/>
        <v/>
      </c>
    </row>
    <row r="855" spans="1:15" x14ac:dyDescent="0.2">
      <c r="A855" s="26" t="str">
        <f t="shared" si="67"/>
        <v/>
      </c>
      <c r="B855" s="40"/>
      <c r="C855" s="28" t="str">
        <f>IF(B855="","",VLOOKUP(B855,'Priradenie pracov. balíkov'!B:E,3,FALSE))</f>
        <v/>
      </c>
      <c r="D855" s="29" t="str">
        <f>IF(B855="","",CONCATENATE(VLOOKUP(B855,Ciselniky!$A$38:$B$71,2,FALSE),"P",'Osobné výdavky (OV)'!A855))</f>
        <v/>
      </c>
      <c r="E855" s="41"/>
      <c r="F855" s="25" t="str">
        <f t="shared" si="68"/>
        <v/>
      </c>
      <c r="G855" s="99"/>
      <c r="H855" s="97"/>
      <c r="I855" s="25" t="str">
        <f t="shared" si="69"/>
        <v/>
      </c>
      <c r="J855" s="25" t="str">
        <f>IF(B855="","",I855*VLOOKUP(B855,'Priradenie pracov. balíkov'!B:F,5,FALSE))</f>
        <v/>
      </c>
      <c r="K855" s="25" t="str">
        <f>IF(B855="","",I855*VLOOKUP(B855,'Priradenie pracov. balíkov'!B:G,6,FALSE))</f>
        <v/>
      </c>
      <c r="L855" s="25" t="str">
        <f>IF(B855="","",K855*VLOOKUP(B855,'Priradenie pracov. balíkov'!B:F,5,FALSE))</f>
        <v/>
      </c>
      <c r="M855" s="1"/>
      <c r="N855" s="2" t="str">
        <f t="shared" si="65"/>
        <v/>
      </c>
      <c r="O855" s="1" t="str">
        <f t="shared" si="66"/>
        <v/>
      </c>
    </row>
    <row r="856" spans="1:15" x14ac:dyDescent="0.2">
      <c r="A856" s="26" t="str">
        <f t="shared" si="67"/>
        <v/>
      </c>
      <c r="B856" s="40"/>
      <c r="C856" s="28" t="str">
        <f>IF(B856="","",VLOOKUP(B856,'Priradenie pracov. balíkov'!B:E,3,FALSE))</f>
        <v/>
      </c>
      <c r="D856" s="29" t="str">
        <f>IF(B856="","",CONCATENATE(VLOOKUP(B856,Ciselniky!$A$38:$B$71,2,FALSE),"P",'Osobné výdavky (OV)'!A856))</f>
        <v/>
      </c>
      <c r="E856" s="41"/>
      <c r="F856" s="25" t="str">
        <f t="shared" si="68"/>
        <v/>
      </c>
      <c r="G856" s="99"/>
      <c r="H856" s="97"/>
      <c r="I856" s="25" t="str">
        <f t="shared" si="69"/>
        <v/>
      </c>
      <c r="J856" s="25" t="str">
        <f>IF(B856="","",I856*VLOOKUP(B856,'Priradenie pracov. balíkov'!B:F,5,FALSE))</f>
        <v/>
      </c>
      <c r="K856" s="25" t="str">
        <f>IF(B856="","",I856*VLOOKUP(B856,'Priradenie pracov. balíkov'!B:G,6,FALSE))</f>
        <v/>
      </c>
      <c r="L856" s="25" t="str">
        <f>IF(B856="","",K856*VLOOKUP(B856,'Priradenie pracov. balíkov'!B:F,5,FALSE))</f>
        <v/>
      </c>
      <c r="M856" s="1"/>
      <c r="N856" s="2" t="str">
        <f t="shared" si="65"/>
        <v/>
      </c>
      <c r="O856" s="1" t="str">
        <f t="shared" si="66"/>
        <v/>
      </c>
    </row>
    <row r="857" spans="1:15" x14ac:dyDescent="0.2">
      <c r="A857" s="26" t="str">
        <f t="shared" si="67"/>
        <v/>
      </c>
      <c r="B857" s="40"/>
      <c r="C857" s="28" t="str">
        <f>IF(B857="","",VLOOKUP(B857,'Priradenie pracov. balíkov'!B:E,3,FALSE))</f>
        <v/>
      </c>
      <c r="D857" s="29" t="str">
        <f>IF(B857="","",CONCATENATE(VLOOKUP(B857,Ciselniky!$A$38:$B$71,2,FALSE),"P",'Osobné výdavky (OV)'!A857))</f>
        <v/>
      </c>
      <c r="E857" s="41"/>
      <c r="F857" s="25" t="str">
        <f t="shared" si="68"/>
        <v/>
      </c>
      <c r="G857" s="99"/>
      <c r="H857" s="97"/>
      <c r="I857" s="25" t="str">
        <f t="shared" si="69"/>
        <v/>
      </c>
      <c r="J857" s="25" t="str">
        <f>IF(B857="","",I857*VLOOKUP(B857,'Priradenie pracov. balíkov'!B:F,5,FALSE))</f>
        <v/>
      </c>
      <c r="K857" s="25" t="str">
        <f>IF(B857="","",I857*VLOOKUP(B857,'Priradenie pracov. balíkov'!B:G,6,FALSE))</f>
        <v/>
      </c>
      <c r="L857" s="25" t="str">
        <f>IF(B857="","",K857*VLOOKUP(B857,'Priradenie pracov. balíkov'!B:F,5,FALSE))</f>
        <v/>
      </c>
      <c r="M857" s="1"/>
      <c r="N857" s="2" t="str">
        <f t="shared" si="65"/>
        <v/>
      </c>
      <c r="O857" s="1" t="str">
        <f t="shared" si="66"/>
        <v/>
      </c>
    </row>
    <row r="858" spans="1:15" x14ac:dyDescent="0.2">
      <c r="A858" s="26" t="str">
        <f t="shared" si="67"/>
        <v/>
      </c>
      <c r="B858" s="40"/>
      <c r="C858" s="28" t="str">
        <f>IF(B858="","",VLOOKUP(B858,'Priradenie pracov. balíkov'!B:E,3,FALSE))</f>
        <v/>
      </c>
      <c r="D858" s="29" t="str">
        <f>IF(B858="","",CONCATENATE(VLOOKUP(B858,Ciselniky!$A$38:$B$71,2,FALSE),"P",'Osobné výdavky (OV)'!A858))</f>
        <v/>
      </c>
      <c r="E858" s="41"/>
      <c r="F858" s="25" t="str">
        <f t="shared" si="68"/>
        <v/>
      </c>
      <c r="G858" s="99"/>
      <c r="H858" s="97"/>
      <c r="I858" s="25" t="str">
        <f t="shared" si="69"/>
        <v/>
      </c>
      <c r="J858" s="25" t="str">
        <f>IF(B858="","",I858*VLOOKUP(B858,'Priradenie pracov. balíkov'!B:F,5,FALSE))</f>
        <v/>
      </c>
      <c r="K858" s="25" t="str">
        <f>IF(B858="","",I858*VLOOKUP(B858,'Priradenie pracov. balíkov'!B:G,6,FALSE))</f>
        <v/>
      </c>
      <c r="L858" s="25" t="str">
        <f>IF(B858="","",K858*VLOOKUP(B858,'Priradenie pracov. balíkov'!B:F,5,FALSE))</f>
        <v/>
      </c>
      <c r="M858" s="1"/>
      <c r="N858" s="2" t="str">
        <f t="shared" si="65"/>
        <v/>
      </c>
      <c r="O858" s="1" t="str">
        <f t="shared" si="66"/>
        <v/>
      </c>
    </row>
    <row r="859" spans="1:15" x14ac:dyDescent="0.2">
      <c r="A859" s="26" t="str">
        <f t="shared" si="67"/>
        <v/>
      </c>
      <c r="B859" s="40"/>
      <c r="C859" s="28" t="str">
        <f>IF(B859="","",VLOOKUP(B859,'Priradenie pracov. balíkov'!B:E,3,FALSE))</f>
        <v/>
      </c>
      <c r="D859" s="29" t="str">
        <f>IF(B859="","",CONCATENATE(VLOOKUP(B859,Ciselniky!$A$38:$B$71,2,FALSE),"P",'Osobné výdavky (OV)'!A859))</f>
        <v/>
      </c>
      <c r="E859" s="41"/>
      <c r="F859" s="25" t="str">
        <f t="shared" si="68"/>
        <v/>
      </c>
      <c r="G859" s="99"/>
      <c r="H859" s="97"/>
      <c r="I859" s="25" t="str">
        <f t="shared" si="69"/>
        <v/>
      </c>
      <c r="J859" s="25" t="str">
        <f>IF(B859="","",I859*VLOOKUP(B859,'Priradenie pracov. balíkov'!B:F,5,FALSE))</f>
        <v/>
      </c>
      <c r="K859" s="25" t="str">
        <f>IF(B859="","",I859*VLOOKUP(B859,'Priradenie pracov. balíkov'!B:G,6,FALSE))</f>
        <v/>
      </c>
      <c r="L859" s="25" t="str">
        <f>IF(B859="","",K859*VLOOKUP(B859,'Priradenie pracov. balíkov'!B:F,5,FALSE))</f>
        <v/>
      </c>
      <c r="M859" s="1"/>
      <c r="N859" s="2" t="str">
        <f t="shared" si="65"/>
        <v/>
      </c>
      <c r="O859" s="1" t="str">
        <f t="shared" si="66"/>
        <v/>
      </c>
    </row>
    <row r="860" spans="1:15" x14ac:dyDescent="0.2">
      <c r="A860" s="26" t="str">
        <f t="shared" si="67"/>
        <v/>
      </c>
      <c r="B860" s="40"/>
      <c r="C860" s="28" t="str">
        <f>IF(B860="","",VLOOKUP(B860,'Priradenie pracov. balíkov'!B:E,3,FALSE))</f>
        <v/>
      </c>
      <c r="D860" s="29" t="str">
        <f>IF(B860="","",CONCATENATE(VLOOKUP(B860,Ciselniky!$A$38:$B$71,2,FALSE),"P",'Osobné výdavky (OV)'!A860))</f>
        <v/>
      </c>
      <c r="E860" s="41"/>
      <c r="F860" s="25" t="str">
        <f t="shared" si="68"/>
        <v/>
      </c>
      <c r="G860" s="99"/>
      <c r="H860" s="97"/>
      <c r="I860" s="25" t="str">
        <f t="shared" si="69"/>
        <v/>
      </c>
      <c r="J860" s="25" t="str">
        <f>IF(B860="","",I860*VLOOKUP(B860,'Priradenie pracov. balíkov'!B:F,5,FALSE))</f>
        <v/>
      </c>
      <c r="K860" s="25" t="str">
        <f>IF(B860="","",I860*VLOOKUP(B860,'Priradenie pracov. balíkov'!B:G,6,FALSE))</f>
        <v/>
      </c>
      <c r="L860" s="25" t="str">
        <f>IF(B860="","",K860*VLOOKUP(B860,'Priradenie pracov. balíkov'!B:F,5,FALSE))</f>
        <v/>
      </c>
      <c r="M860" s="1"/>
      <c r="N860" s="2" t="str">
        <f t="shared" si="65"/>
        <v/>
      </c>
      <c r="O860" s="1" t="str">
        <f t="shared" si="66"/>
        <v/>
      </c>
    </row>
    <row r="861" spans="1:15" x14ac:dyDescent="0.2">
      <c r="A861" s="26" t="str">
        <f t="shared" si="67"/>
        <v/>
      </c>
      <c r="B861" s="40"/>
      <c r="C861" s="28" t="str">
        <f>IF(B861="","",VLOOKUP(B861,'Priradenie pracov. balíkov'!B:E,3,FALSE))</f>
        <v/>
      </c>
      <c r="D861" s="29" t="str">
        <f>IF(B861="","",CONCATENATE(VLOOKUP(B861,Ciselniky!$A$38:$B$71,2,FALSE),"P",'Osobné výdavky (OV)'!A861))</f>
        <v/>
      </c>
      <c r="E861" s="41"/>
      <c r="F861" s="25" t="str">
        <f t="shared" si="68"/>
        <v/>
      </c>
      <c r="G861" s="99"/>
      <c r="H861" s="97"/>
      <c r="I861" s="25" t="str">
        <f t="shared" si="69"/>
        <v/>
      </c>
      <c r="J861" s="25" t="str">
        <f>IF(B861="","",I861*VLOOKUP(B861,'Priradenie pracov. balíkov'!B:F,5,FALSE))</f>
        <v/>
      </c>
      <c r="K861" s="25" t="str">
        <f>IF(B861="","",I861*VLOOKUP(B861,'Priradenie pracov. balíkov'!B:G,6,FALSE))</f>
        <v/>
      </c>
      <c r="L861" s="25" t="str">
        <f>IF(B861="","",K861*VLOOKUP(B861,'Priradenie pracov. balíkov'!B:F,5,FALSE))</f>
        <v/>
      </c>
      <c r="M861" s="1"/>
      <c r="N861" s="2" t="str">
        <f t="shared" si="65"/>
        <v/>
      </c>
      <c r="O861" s="1" t="str">
        <f t="shared" si="66"/>
        <v/>
      </c>
    </row>
    <row r="862" spans="1:15" x14ac:dyDescent="0.2">
      <c r="A862" s="26" t="str">
        <f t="shared" si="67"/>
        <v/>
      </c>
      <c r="B862" s="40"/>
      <c r="C862" s="28" t="str">
        <f>IF(B862="","",VLOOKUP(B862,'Priradenie pracov. balíkov'!B:E,3,FALSE))</f>
        <v/>
      </c>
      <c r="D862" s="29" t="str">
        <f>IF(B862="","",CONCATENATE(VLOOKUP(B862,Ciselniky!$A$38:$B$71,2,FALSE),"P",'Osobné výdavky (OV)'!A862))</f>
        <v/>
      </c>
      <c r="E862" s="41"/>
      <c r="F862" s="25" t="str">
        <f t="shared" si="68"/>
        <v/>
      </c>
      <c r="G862" s="99"/>
      <c r="H862" s="97"/>
      <c r="I862" s="25" t="str">
        <f t="shared" si="69"/>
        <v/>
      </c>
      <c r="J862" s="25" t="str">
        <f>IF(B862="","",I862*VLOOKUP(B862,'Priradenie pracov. balíkov'!B:F,5,FALSE))</f>
        <v/>
      </c>
      <c r="K862" s="25" t="str">
        <f>IF(B862="","",I862*VLOOKUP(B862,'Priradenie pracov. balíkov'!B:G,6,FALSE))</f>
        <v/>
      </c>
      <c r="L862" s="25" t="str">
        <f>IF(B862="","",K862*VLOOKUP(B862,'Priradenie pracov. balíkov'!B:F,5,FALSE))</f>
        <v/>
      </c>
      <c r="M862" s="1"/>
      <c r="N862" s="2" t="str">
        <f t="shared" si="65"/>
        <v/>
      </c>
      <c r="O862" s="1" t="str">
        <f t="shared" si="66"/>
        <v/>
      </c>
    </row>
    <row r="863" spans="1:15" x14ac:dyDescent="0.2">
      <c r="A863" s="26" t="str">
        <f t="shared" si="67"/>
        <v/>
      </c>
      <c r="B863" s="40"/>
      <c r="C863" s="28" t="str">
        <f>IF(B863="","",VLOOKUP(B863,'Priradenie pracov. balíkov'!B:E,3,FALSE))</f>
        <v/>
      </c>
      <c r="D863" s="29" t="str">
        <f>IF(B863="","",CONCATENATE(VLOOKUP(B863,Ciselniky!$A$38:$B$71,2,FALSE),"P",'Osobné výdavky (OV)'!A863))</f>
        <v/>
      </c>
      <c r="E863" s="41"/>
      <c r="F863" s="25" t="str">
        <f t="shared" si="68"/>
        <v/>
      </c>
      <c r="G863" s="99"/>
      <c r="H863" s="97"/>
      <c r="I863" s="25" t="str">
        <f t="shared" si="69"/>
        <v/>
      </c>
      <c r="J863" s="25" t="str">
        <f>IF(B863="","",I863*VLOOKUP(B863,'Priradenie pracov. balíkov'!B:F,5,FALSE))</f>
        <v/>
      </c>
      <c r="K863" s="25" t="str">
        <f>IF(B863="","",I863*VLOOKUP(B863,'Priradenie pracov. balíkov'!B:G,6,FALSE))</f>
        <v/>
      </c>
      <c r="L863" s="25" t="str">
        <f>IF(B863="","",K863*VLOOKUP(B863,'Priradenie pracov. balíkov'!B:F,5,FALSE))</f>
        <v/>
      </c>
      <c r="M863" s="1"/>
      <c r="N863" s="2" t="str">
        <f t="shared" si="65"/>
        <v/>
      </c>
      <c r="O863" s="1" t="str">
        <f t="shared" si="66"/>
        <v/>
      </c>
    </row>
    <row r="864" spans="1:15" x14ac:dyDescent="0.2">
      <c r="A864" s="26" t="str">
        <f t="shared" si="67"/>
        <v/>
      </c>
      <c r="B864" s="40"/>
      <c r="C864" s="28" t="str">
        <f>IF(B864="","",VLOOKUP(B864,'Priradenie pracov. balíkov'!B:E,3,FALSE))</f>
        <v/>
      </c>
      <c r="D864" s="29" t="str">
        <f>IF(B864="","",CONCATENATE(VLOOKUP(B864,Ciselniky!$A$38:$B$71,2,FALSE),"P",'Osobné výdavky (OV)'!A864))</f>
        <v/>
      </c>
      <c r="E864" s="41"/>
      <c r="F864" s="25" t="str">
        <f t="shared" si="68"/>
        <v/>
      </c>
      <c r="G864" s="99"/>
      <c r="H864" s="97"/>
      <c r="I864" s="25" t="str">
        <f t="shared" si="69"/>
        <v/>
      </c>
      <c r="J864" s="25" t="str">
        <f>IF(B864="","",I864*VLOOKUP(B864,'Priradenie pracov. balíkov'!B:F,5,FALSE))</f>
        <v/>
      </c>
      <c r="K864" s="25" t="str">
        <f>IF(B864="","",I864*VLOOKUP(B864,'Priradenie pracov. balíkov'!B:G,6,FALSE))</f>
        <v/>
      </c>
      <c r="L864" s="25" t="str">
        <f>IF(B864="","",K864*VLOOKUP(B864,'Priradenie pracov. balíkov'!B:F,5,FALSE))</f>
        <v/>
      </c>
      <c r="M864" s="1"/>
      <c r="N864" s="2" t="str">
        <f t="shared" si="65"/>
        <v/>
      </c>
      <c r="O864" s="1" t="str">
        <f t="shared" si="66"/>
        <v/>
      </c>
    </row>
    <row r="865" spans="1:15" x14ac:dyDescent="0.2">
      <c r="A865" s="26" t="str">
        <f t="shared" si="67"/>
        <v/>
      </c>
      <c r="B865" s="40"/>
      <c r="C865" s="28" t="str">
        <f>IF(B865="","",VLOOKUP(B865,'Priradenie pracov. balíkov'!B:E,3,FALSE))</f>
        <v/>
      </c>
      <c r="D865" s="29" t="str">
        <f>IF(B865="","",CONCATENATE(VLOOKUP(B865,Ciselniky!$A$38:$B$71,2,FALSE),"P",'Osobné výdavky (OV)'!A865))</f>
        <v/>
      </c>
      <c r="E865" s="41"/>
      <c r="F865" s="25" t="str">
        <f t="shared" si="68"/>
        <v/>
      </c>
      <c r="G865" s="99"/>
      <c r="H865" s="97"/>
      <c r="I865" s="25" t="str">
        <f t="shared" si="69"/>
        <v/>
      </c>
      <c r="J865" s="25" t="str">
        <f>IF(B865="","",I865*VLOOKUP(B865,'Priradenie pracov. balíkov'!B:F,5,FALSE))</f>
        <v/>
      </c>
      <c r="K865" s="25" t="str">
        <f>IF(B865="","",I865*VLOOKUP(B865,'Priradenie pracov. balíkov'!B:G,6,FALSE))</f>
        <v/>
      </c>
      <c r="L865" s="25" t="str">
        <f>IF(B865="","",K865*VLOOKUP(B865,'Priradenie pracov. balíkov'!B:F,5,FALSE))</f>
        <v/>
      </c>
      <c r="M865" s="1"/>
      <c r="N865" s="2" t="str">
        <f t="shared" si="65"/>
        <v/>
      </c>
      <c r="O865" s="1" t="str">
        <f t="shared" si="66"/>
        <v/>
      </c>
    </row>
    <row r="866" spans="1:15" x14ac:dyDescent="0.2">
      <c r="A866" s="26" t="str">
        <f t="shared" si="67"/>
        <v/>
      </c>
      <c r="B866" s="40"/>
      <c r="C866" s="28" t="str">
        <f>IF(B866="","",VLOOKUP(B866,'Priradenie pracov. balíkov'!B:E,3,FALSE))</f>
        <v/>
      </c>
      <c r="D866" s="29" t="str">
        <f>IF(B866="","",CONCATENATE(VLOOKUP(B866,Ciselniky!$A$38:$B$71,2,FALSE),"P",'Osobné výdavky (OV)'!A866))</f>
        <v/>
      </c>
      <c r="E866" s="41"/>
      <c r="F866" s="25" t="str">
        <f t="shared" si="68"/>
        <v/>
      </c>
      <c r="G866" s="99"/>
      <c r="H866" s="97"/>
      <c r="I866" s="25" t="str">
        <f t="shared" si="69"/>
        <v/>
      </c>
      <c r="J866" s="25" t="str">
        <f>IF(B866="","",I866*VLOOKUP(B866,'Priradenie pracov. balíkov'!B:F,5,FALSE))</f>
        <v/>
      </c>
      <c r="K866" s="25" t="str">
        <f>IF(B866="","",I866*VLOOKUP(B866,'Priradenie pracov. balíkov'!B:G,6,FALSE))</f>
        <v/>
      </c>
      <c r="L866" s="25" t="str">
        <f>IF(B866="","",K866*VLOOKUP(B866,'Priradenie pracov. balíkov'!B:F,5,FALSE))</f>
        <v/>
      </c>
      <c r="M866" s="1"/>
      <c r="N866" s="2" t="str">
        <f t="shared" si="65"/>
        <v/>
      </c>
      <c r="O866" s="1" t="str">
        <f t="shared" si="66"/>
        <v/>
      </c>
    </row>
    <row r="867" spans="1:15" x14ac:dyDescent="0.2">
      <c r="A867" s="26" t="str">
        <f t="shared" si="67"/>
        <v/>
      </c>
      <c r="B867" s="40"/>
      <c r="C867" s="28" t="str">
        <f>IF(B867="","",VLOOKUP(B867,'Priradenie pracov. balíkov'!B:E,3,FALSE))</f>
        <v/>
      </c>
      <c r="D867" s="29" t="str">
        <f>IF(B867="","",CONCATENATE(VLOOKUP(B867,Ciselniky!$A$38:$B$71,2,FALSE),"P",'Osobné výdavky (OV)'!A867))</f>
        <v/>
      </c>
      <c r="E867" s="41"/>
      <c r="F867" s="25" t="str">
        <f t="shared" si="68"/>
        <v/>
      </c>
      <c r="G867" s="99"/>
      <c r="H867" s="97"/>
      <c r="I867" s="25" t="str">
        <f t="shared" si="69"/>
        <v/>
      </c>
      <c r="J867" s="25" t="str">
        <f>IF(B867="","",I867*VLOOKUP(B867,'Priradenie pracov. balíkov'!B:F,5,FALSE))</f>
        <v/>
      </c>
      <c r="K867" s="25" t="str">
        <f>IF(B867="","",I867*VLOOKUP(B867,'Priradenie pracov. balíkov'!B:G,6,FALSE))</f>
        <v/>
      </c>
      <c r="L867" s="25" t="str">
        <f>IF(B867="","",K867*VLOOKUP(B867,'Priradenie pracov. balíkov'!B:F,5,FALSE))</f>
        <v/>
      </c>
      <c r="M867" s="1"/>
      <c r="N867" s="2" t="str">
        <f t="shared" si="65"/>
        <v/>
      </c>
      <c r="O867" s="1" t="str">
        <f t="shared" si="66"/>
        <v/>
      </c>
    </row>
    <row r="868" spans="1:15" x14ac:dyDescent="0.2">
      <c r="A868" s="26" t="str">
        <f t="shared" si="67"/>
        <v/>
      </c>
      <c r="B868" s="40"/>
      <c r="C868" s="28" t="str">
        <f>IF(B868="","",VLOOKUP(B868,'Priradenie pracov. balíkov'!B:E,3,FALSE))</f>
        <v/>
      </c>
      <c r="D868" s="29" t="str">
        <f>IF(B868="","",CONCATENATE(VLOOKUP(B868,Ciselniky!$A$38:$B$71,2,FALSE),"P",'Osobné výdavky (OV)'!A868))</f>
        <v/>
      </c>
      <c r="E868" s="41"/>
      <c r="F868" s="25" t="str">
        <f t="shared" si="68"/>
        <v/>
      </c>
      <c r="G868" s="99"/>
      <c r="H868" s="97"/>
      <c r="I868" s="25" t="str">
        <f t="shared" si="69"/>
        <v/>
      </c>
      <c r="J868" s="25" t="str">
        <f>IF(B868="","",I868*VLOOKUP(B868,'Priradenie pracov. balíkov'!B:F,5,FALSE))</f>
        <v/>
      </c>
      <c r="K868" s="25" t="str">
        <f>IF(B868="","",I868*VLOOKUP(B868,'Priradenie pracov. balíkov'!B:G,6,FALSE))</f>
        <v/>
      </c>
      <c r="L868" s="25" t="str">
        <f>IF(B868="","",K868*VLOOKUP(B868,'Priradenie pracov. balíkov'!B:F,5,FALSE))</f>
        <v/>
      </c>
      <c r="M868" s="1"/>
      <c r="N868" s="2" t="str">
        <f t="shared" si="65"/>
        <v/>
      </c>
      <c r="O868" s="1" t="str">
        <f t="shared" si="66"/>
        <v/>
      </c>
    </row>
    <row r="869" spans="1:15" x14ac:dyDescent="0.2">
      <c r="A869" s="26" t="str">
        <f t="shared" si="67"/>
        <v/>
      </c>
      <c r="B869" s="40"/>
      <c r="C869" s="28" t="str">
        <f>IF(B869="","",VLOOKUP(B869,'Priradenie pracov. balíkov'!B:E,3,FALSE))</f>
        <v/>
      </c>
      <c r="D869" s="29" t="str">
        <f>IF(B869="","",CONCATENATE(VLOOKUP(B869,Ciselniky!$A$38:$B$71,2,FALSE),"P",'Osobné výdavky (OV)'!A869))</f>
        <v/>
      </c>
      <c r="E869" s="41"/>
      <c r="F869" s="25" t="str">
        <f t="shared" si="68"/>
        <v/>
      </c>
      <c r="G869" s="99"/>
      <c r="H869" s="97"/>
      <c r="I869" s="25" t="str">
        <f t="shared" si="69"/>
        <v/>
      </c>
      <c r="J869" s="25" t="str">
        <f>IF(B869="","",I869*VLOOKUP(B869,'Priradenie pracov. balíkov'!B:F,5,FALSE))</f>
        <v/>
      </c>
      <c r="K869" s="25" t="str">
        <f>IF(B869="","",I869*VLOOKUP(B869,'Priradenie pracov. balíkov'!B:G,6,FALSE))</f>
        <v/>
      </c>
      <c r="L869" s="25" t="str">
        <f>IF(B869="","",K869*VLOOKUP(B869,'Priradenie pracov. balíkov'!B:F,5,FALSE))</f>
        <v/>
      </c>
      <c r="M869" s="1"/>
      <c r="N869" s="2" t="str">
        <f t="shared" si="65"/>
        <v/>
      </c>
      <c r="O869" s="1" t="str">
        <f t="shared" si="66"/>
        <v/>
      </c>
    </row>
    <row r="870" spans="1:15" x14ac:dyDescent="0.2">
      <c r="A870" s="26" t="str">
        <f t="shared" si="67"/>
        <v/>
      </c>
      <c r="B870" s="40"/>
      <c r="C870" s="28" t="str">
        <f>IF(B870="","",VLOOKUP(B870,'Priradenie pracov. balíkov'!B:E,3,FALSE))</f>
        <v/>
      </c>
      <c r="D870" s="29" t="str">
        <f>IF(B870="","",CONCATENATE(VLOOKUP(B870,Ciselniky!$A$38:$B$71,2,FALSE),"P",'Osobné výdavky (OV)'!A870))</f>
        <v/>
      </c>
      <c r="E870" s="41"/>
      <c r="F870" s="25" t="str">
        <f t="shared" si="68"/>
        <v/>
      </c>
      <c r="G870" s="99"/>
      <c r="H870" s="97"/>
      <c r="I870" s="25" t="str">
        <f t="shared" si="69"/>
        <v/>
      </c>
      <c r="J870" s="25" t="str">
        <f>IF(B870="","",I870*VLOOKUP(B870,'Priradenie pracov. balíkov'!B:F,5,FALSE))</f>
        <v/>
      </c>
      <c r="K870" s="25" t="str">
        <f>IF(B870="","",I870*VLOOKUP(B870,'Priradenie pracov. balíkov'!B:G,6,FALSE))</f>
        <v/>
      </c>
      <c r="L870" s="25" t="str">
        <f>IF(B870="","",K870*VLOOKUP(B870,'Priradenie pracov. balíkov'!B:F,5,FALSE))</f>
        <v/>
      </c>
      <c r="M870" s="1"/>
      <c r="N870" s="2" t="str">
        <f t="shared" si="65"/>
        <v/>
      </c>
      <c r="O870" s="1" t="str">
        <f t="shared" si="66"/>
        <v/>
      </c>
    </row>
    <row r="871" spans="1:15" x14ac:dyDescent="0.2">
      <c r="A871" s="26" t="str">
        <f t="shared" si="67"/>
        <v/>
      </c>
      <c r="B871" s="40"/>
      <c r="C871" s="28" t="str">
        <f>IF(B871="","",VLOOKUP(B871,'Priradenie pracov. balíkov'!B:E,3,FALSE))</f>
        <v/>
      </c>
      <c r="D871" s="29" t="str">
        <f>IF(B871="","",CONCATENATE(VLOOKUP(B871,Ciselniky!$A$38:$B$71,2,FALSE),"P",'Osobné výdavky (OV)'!A871))</f>
        <v/>
      </c>
      <c r="E871" s="41"/>
      <c r="F871" s="25" t="str">
        <f t="shared" si="68"/>
        <v/>
      </c>
      <c r="G871" s="99"/>
      <c r="H871" s="97"/>
      <c r="I871" s="25" t="str">
        <f t="shared" si="69"/>
        <v/>
      </c>
      <c r="J871" s="25" t="str">
        <f>IF(B871="","",I871*VLOOKUP(B871,'Priradenie pracov. balíkov'!B:F,5,FALSE))</f>
        <v/>
      </c>
      <c r="K871" s="25" t="str">
        <f>IF(B871="","",I871*VLOOKUP(B871,'Priradenie pracov. balíkov'!B:G,6,FALSE))</f>
        <v/>
      </c>
      <c r="L871" s="25" t="str">
        <f>IF(B871="","",K871*VLOOKUP(B871,'Priradenie pracov. balíkov'!B:F,5,FALSE))</f>
        <v/>
      </c>
      <c r="M871" s="1"/>
      <c r="N871" s="2" t="str">
        <f t="shared" si="65"/>
        <v/>
      </c>
      <c r="O871" s="1" t="str">
        <f t="shared" si="66"/>
        <v/>
      </c>
    </row>
    <row r="872" spans="1:15" x14ac:dyDescent="0.2">
      <c r="A872" s="26" t="str">
        <f t="shared" si="67"/>
        <v/>
      </c>
      <c r="B872" s="40"/>
      <c r="C872" s="28" t="str">
        <f>IF(B872="","",VLOOKUP(B872,'Priradenie pracov. balíkov'!B:E,3,FALSE))</f>
        <v/>
      </c>
      <c r="D872" s="29" t="str">
        <f>IF(B872="","",CONCATENATE(VLOOKUP(B872,Ciselniky!$A$38:$B$71,2,FALSE),"P",'Osobné výdavky (OV)'!A872))</f>
        <v/>
      </c>
      <c r="E872" s="41"/>
      <c r="F872" s="25" t="str">
        <f t="shared" si="68"/>
        <v/>
      </c>
      <c r="G872" s="99"/>
      <c r="H872" s="97"/>
      <c r="I872" s="25" t="str">
        <f t="shared" si="69"/>
        <v/>
      </c>
      <c r="J872" s="25" t="str">
        <f>IF(B872="","",I872*VLOOKUP(B872,'Priradenie pracov. balíkov'!B:F,5,FALSE))</f>
        <v/>
      </c>
      <c r="K872" s="25" t="str">
        <f>IF(B872="","",I872*VLOOKUP(B872,'Priradenie pracov. balíkov'!B:G,6,FALSE))</f>
        <v/>
      </c>
      <c r="L872" s="25" t="str">
        <f>IF(B872="","",K872*VLOOKUP(B872,'Priradenie pracov. balíkov'!B:F,5,FALSE))</f>
        <v/>
      </c>
      <c r="M872" s="1"/>
      <c r="N872" s="2" t="str">
        <f t="shared" si="65"/>
        <v/>
      </c>
      <c r="O872" s="1" t="str">
        <f t="shared" si="66"/>
        <v/>
      </c>
    </row>
    <row r="873" spans="1:15" x14ac:dyDescent="0.2">
      <c r="A873" s="26" t="str">
        <f t="shared" si="67"/>
        <v/>
      </c>
      <c r="B873" s="40"/>
      <c r="C873" s="28" t="str">
        <f>IF(B873="","",VLOOKUP(B873,'Priradenie pracov. balíkov'!B:E,3,FALSE))</f>
        <v/>
      </c>
      <c r="D873" s="29" t="str">
        <f>IF(B873="","",CONCATENATE(VLOOKUP(B873,Ciselniky!$A$38:$B$71,2,FALSE),"P",'Osobné výdavky (OV)'!A873))</f>
        <v/>
      </c>
      <c r="E873" s="41"/>
      <c r="F873" s="25" t="str">
        <f t="shared" si="68"/>
        <v/>
      </c>
      <c r="G873" s="99"/>
      <c r="H873" s="97"/>
      <c r="I873" s="25" t="str">
        <f t="shared" si="69"/>
        <v/>
      </c>
      <c r="J873" s="25" t="str">
        <f>IF(B873="","",I873*VLOOKUP(B873,'Priradenie pracov. balíkov'!B:F,5,FALSE))</f>
        <v/>
      </c>
      <c r="K873" s="25" t="str">
        <f>IF(B873="","",I873*VLOOKUP(B873,'Priradenie pracov. balíkov'!B:G,6,FALSE))</f>
        <v/>
      </c>
      <c r="L873" s="25" t="str">
        <f>IF(B873="","",K873*VLOOKUP(B873,'Priradenie pracov. balíkov'!B:F,5,FALSE))</f>
        <v/>
      </c>
      <c r="M873" s="1"/>
      <c r="N873" s="2" t="str">
        <f t="shared" si="65"/>
        <v/>
      </c>
      <c r="O873" s="1" t="str">
        <f t="shared" si="66"/>
        <v/>
      </c>
    </row>
    <row r="874" spans="1:15" x14ac:dyDescent="0.2">
      <c r="A874" s="26" t="str">
        <f t="shared" si="67"/>
        <v/>
      </c>
      <c r="B874" s="40"/>
      <c r="C874" s="28" t="str">
        <f>IF(B874="","",VLOOKUP(B874,'Priradenie pracov. balíkov'!B:E,3,FALSE))</f>
        <v/>
      </c>
      <c r="D874" s="29" t="str">
        <f>IF(B874="","",CONCATENATE(VLOOKUP(B874,Ciselniky!$A$38:$B$71,2,FALSE),"P",'Osobné výdavky (OV)'!A874))</f>
        <v/>
      </c>
      <c r="E874" s="41"/>
      <c r="F874" s="25" t="str">
        <f t="shared" si="68"/>
        <v/>
      </c>
      <c r="G874" s="99"/>
      <c r="H874" s="97"/>
      <c r="I874" s="25" t="str">
        <f t="shared" si="69"/>
        <v/>
      </c>
      <c r="J874" s="25" t="str">
        <f>IF(B874="","",I874*VLOOKUP(B874,'Priradenie pracov. balíkov'!B:F,5,FALSE))</f>
        <v/>
      </c>
      <c r="K874" s="25" t="str">
        <f>IF(B874="","",I874*VLOOKUP(B874,'Priradenie pracov. balíkov'!B:G,6,FALSE))</f>
        <v/>
      </c>
      <c r="L874" s="25" t="str">
        <f>IF(B874="","",K874*VLOOKUP(B874,'Priradenie pracov. balíkov'!B:F,5,FALSE))</f>
        <v/>
      </c>
      <c r="M874" s="1"/>
      <c r="N874" s="2" t="str">
        <f t="shared" si="65"/>
        <v/>
      </c>
      <c r="O874" s="1" t="str">
        <f t="shared" si="66"/>
        <v/>
      </c>
    </row>
    <row r="875" spans="1:15" x14ac:dyDescent="0.2">
      <c r="A875" s="26" t="str">
        <f t="shared" si="67"/>
        <v/>
      </c>
      <c r="B875" s="40"/>
      <c r="C875" s="28" t="str">
        <f>IF(B875="","",VLOOKUP(B875,'Priradenie pracov. balíkov'!B:E,3,FALSE))</f>
        <v/>
      </c>
      <c r="D875" s="29" t="str">
        <f>IF(B875="","",CONCATENATE(VLOOKUP(B875,Ciselniky!$A$38:$B$71,2,FALSE),"P",'Osobné výdavky (OV)'!A875))</f>
        <v/>
      </c>
      <c r="E875" s="41"/>
      <c r="F875" s="25" t="str">
        <f t="shared" si="68"/>
        <v/>
      </c>
      <c r="G875" s="99"/>
      <c r="H875" s="97"/>
      <c r="I875" s="25" t="str">
        <f t="shared" si="69"/>
        <v/>
      </c>
      <c r="J875" s="25" t="str">
        <f>IF(B875="","",I875*VLOOKUP(B875,'Priradenie pracov. balíkov'!B:F,5,FALSE))</f>
        <v/>
      </c>
      <c r="K875" s="25" t="str">
        <f>IF(B875="","",I875*VLOOKUP(B875,'Priradenie pracov. balíkov'!B:G,6,FALSE))</f>
        <v/>
      </c>
      <c r="L875" s="25" t="str">
        <f>IF(B875="","",K875*VLOOKUP(B875,'Priradenie pracov. balíkov'!B:F,5,FALSE))</f>
        <v/>
      </c>
      <c r="M875" s="1"/>
      <c r="N875" s="2" t="str">
        <f t="shared" si="65"/>
        <v/>
      </c>
      <c r="O875" s="1" t="str">
        <f t="shared" si="66"/>
        <v/>
      </c>
    </row>
    <row r="876" spans="1:15" x14ac:dyDescent="0.2">
      <c r="A876" s="26" t="str">
        <f t="shared" si="67"/>
        <v/>
      </c>
      <c r="B876" s="40"/>
      <c r="C876" s="28" t="str">
        <f>IF(B876="","",VLOOKUP(B876,'Priradenie pracov. balíkov'!B:E,3,FALSE))</f>
        <v/>
      </c>
      <c r="D876" s="29" t="str">
        <f>IF(B876="","",CONCATENATE(VLOOKUP(B876,Ciselniky!$A$38:$B$71,2,FALSE),"P",'Osobné výdavky (OV)'!A876))</f>
        <v/>
      </c>
      <c r="E876" s="41"/>
      <c r="F876" s="25" t="str">
        <f t="shared" si="68"/>
        <v/>
      </c>
      <c r="G876" s="99"/>
      <c r="H876" s="97"/>
      <c r="I876" s="25" t="str">
        <f t="shared" si="69"/>
        <v/>
      </c>
      <c r="J876" s="25" t="str">
        <f>IF(B876="","",I876*VLOOKUP(B876,'Priradenie pracov. balíkov'!B:F,5,FALSE))</f>
        <v/>
      </c>
      <c r="K876" s="25" t="str">
        <f>IF(B876="","",I876*VLOOKUP(B876,'Priradenie pracov. balíkov'!B:G,6,FALSE))</f>
        <v/>
      </c>
      <c r="L876" s="25" t="str">
        <f>IF(B876="","",K876*VLOOKUP(B876,'Priradenie pracov. balíkov'!B:F,5,FALSE))</f>
        <v/>
      </c>
      <c r="M876" s="1"/>
      <c r="N876" s="2" t="str">
        <f t="shared" si="65"/>
        <v/>
      </c>
      <c r="O876" s="1" t="str">
        <f t="shared" si="66"/>
        <v/>
      </c>
    </row>
    <row r="877" spans="1:15" x14ac:dyDescent="0.2">
      <c r="A877" s="26" t="str">
        <f t="shared" si="67"/>
        <v/>
      </c>
      <c r="B877" s="40"/>
      <c r="C877" s="28" t="str">
        <f>IF(B877="","",VLOOKUP(B877,'Priradenie pracov. balíkov'!B:E,3,FALSE))</f>
        <v/>
      </c>
      <c r="D877" s="29" t="str">
        <f>IF(B877="","",CONCATENATE(VLOOKUP(B877,Ciselniky!$A$38:$B$71,2,FALSE),"P",'Osobné výdavky (OV)'!A877))</f>
        <v/>
      </c>
      <c r="E877" s="41"/>
      <c r="F877" s="25" t="str">
        <f t="shared" si="68"/>
        <v/>
      </c>
      <c r="G877" s="99"/>
      <c r="H877" s="97"/>
      <c r="I877" s="25" t="str">
        <f t="shared" si="69"/>
        <v/>
      </c>
      <c r="J877" s="25" t="str">
        <f>IF(B877="","",I877*VLOOKUP(B877,'Priradenie pracov. balíkov'!B:F,5,FALSE))</f>
        <v/>
      </c>
      <c r="K877" s="25" t="str">
        <f>IF(B877="","",I877*VLOOKUP(B877,'Priradenie pracov. balíkov'!B:G,6,FALSE))</f>
        <v/>
      </c>
      <c r="L877" s="25" t="str">
        <f>IF(B877="","",K877*VLOOKUP(B877,'Priradenie pracov. balíkov'!B:F,5,FALSE))</f>
        <v/>
      </c>
      <c r="M877" s="1"/>
      <c r="N877" s="2" t="str">
        <f t="shared" si="65"/>
        <v/>
      </c>
      <c r="O877" s="1" t="str">
        <f t="shared" si="66"/>
        <v/>
      </c>
    </row>
    <row r="878" spans="1:15" x14ac:dyDescent="0.2">
      <c r="A878" s="26" t="str">
        <f t="shared" si="67"/>
        <v/>
      </c>
      <c r="B878" s="40"/>
      <c r="C878" s="28" t="str">
        <f>IF(B878="","",VLOOKUP(B878,'Priradenie pracov. balíkov'!B:E,3,FALSE))</f>
        <v/>
      </c>
      <c r="D878" s="29" t="str">
        <f>IF(B878="","",CONCATENATE(VLOOKUP(B878,Ciselniky!$A$38:$B$71,2,FALSE),"P",'Osobné výdavky (OV)'!A878))</f>
        <v/>
      </c>
      <c r="E878" s="41"/>
      <c r="F878" s="25" t="str">
        <f t="shared" si="68"/>
        <v/>
      </c>
      <c r="G878" s="99"/>
      <c r="H878" s="97"/>
      <c r="I878" s="25" t="str">
        <f t="shared" si="69"/>
        <v/>
      </c>
      <c r="J878" s="25" t="str">
        <f>IF(B878="","",I878*VLOOKUP(B878,'Priradenie pracov. balíkov'!B:F,5,FALSE))</f>
        <v/>
      </c>
      <c r="K878" s="25" t="str">
        <f>IF(B878="","",I878*VLOOKUP(B878,'Priradenie pracov. balíkov'!B:G,6,FALSE))</f>
        <v/>
      </c>
      <c r="L878" s="25" t="str">
        <f>IF(B878="","",K878*VLOOKUP(B878,'Priradenie pracov. balíkov'!B:F,5,FALSE))</f>
        <v/>
      </c>
      <c r="M878" s="1"/>
      <c r="N878" s="2" t="str">
        <f t="shared" si="65"/>
        <v/>
      </c>
      <c r="O878" s="1" t="str">
        <f t="shared" si="66"/>
        <v/>
      </c>
    </row>
    <row r="879" spans="1:15" x14ac:dyDescent="0.2">
      <c r="A879" s="26" t="str">
        <f t="shared" si="67"/>
        <v/>
      </c>
      <c r="B879" s="40"/>
      <c r="C879" s="28" t="str">
        <f>IF(B879="","",VLOOKUP(B879,'Priradenie pracov. balíkov'!B:E,3,FALSE))</f>
        <v/>
      </c>
      <c r="D879" s="29" t="str">
        <f>IF(B879="","",CONCATENATE(VLOOKUP(B879,Ciselniky!$A$38:$B$71,2,FALSE),"P",'Osobné výdavky (OV)'!A879))</f>
        <v/>
      </c>
      <c r="E879" s="41"/>
      <c r="F879" s="25" t="str">
        <f t="shared" si="68"/>
        <v/>
      </c>
      <c r="G879" s="99"/>
      <c r="H879" s="97"/>
      <c r="I879" s="25" t="str">
        <f t="shared" si="69"/>
        <v/>
      </c>
      <c r="J879" s="25" t="str">
        <f>IF(B879="","",I879*VLOOKUP(B879,'Priradenie pracov. balíkov'!B:F,5,FALSE))</f>
        <v/>
      </c>
      <c r="K879" s="25" t="str">
        <f>IF(B879="","",I879*VLOOKUP(B879,'Priradenie pracov. balíkov'!B:G,6,FALSE))</f>
        <v/>
      </c>
      <c r="L879" s="25" t="str">
        <f>IF(B879="","",K879*VLOOKUP(B879,'Priradenie pracov. balíkov'!B:F,5,FALSE))</f>
        <v/>
      </c>
      <c r="M879" s="1"/>
      <c r="N879" s="2" t="str">
        <f t="shared" si="65"/>
        <v/>
      </c>
      <c r="O879" s="1" t="str">
        <f t="shared" si="66"/>
        <v/>
      </c>
    </row>
    <row r="880" spans="1:15" x14ac:dyDescent="0.2">
      <c r="A880" s="26" t="str">
        <f t="shared" si="67"/>
        <v/>
      </c>
      <c r="B880" s="40"/>
      <c r="C880" s="28" t="str">
        <f>IF(B880="","",VLOOKUP(B880,'Priradenie pracov. balíkov'!B:E,3,FALSE))</f>
        <v/>
      </c>
      <c r="D880" s="29" t="str">
        <f>IF(B880="","",CONCATENATE(VLOOKUP(B880,Ciselniky!$A$38:$B$71,2,FALSE),"P",'Osobné výdavky (OV)'!A880))</f>
        <v/>
      </c>
      <c r="E880" s="41"/>
      <c r="F880" s="25" t="str">
        <f t="shared" si="68"/>
        <v/>
      </c>
      <c r="G880" s="99"/>
      <c r="H880" s="97"/>
      <c r="I880" s="25" t="str">
        <f t="shared" si="69"/>
        <v/>
      </c>
      <c r="J880" s="25" t="str">
        <f>IF(B880="","",I880*VLOOKUP(B880,'Priradenie pracov. balíkov'!B:F,5,FALSE))</f>
        <v/>
      </c>
      <c r="K880" s="25" t="str">
        <f>IF(B880="","",I880*VLOOKUP(B880,'Priradenie pracov. balíkov'!B:G,6,FALSE))</f>
        <v/>
      </c>
      <c r="L880" s="25" t="str">
        <f>IF(B880="","",K880*VLOOKUP(B880,'Priradenie pracov. balíkov'!B:F,5,FALSE))</f>
        <v/>
      </c>
      <c r="M880" s="1"/>
      <c r="N880" s="2" t="str">
        <f t="shared" si="65"/>
        <v/>
      </c>
      <c r="O880" s="1" t="str">
        <f t="shared" si="66"/>
        <v/>
      </c>
    </row>
    <row r="881" spans="1:15" x14ac:dyDescent="0.2">
      <c r="A881" s="26" t="str">
        <f t="shared" si="67"/>
        <v/>
      </c>
      <c r="B881" s="40"/>
      <c r="C881" s="28" t="str">
        <f>IF(B881="","",VLOOKUP(B881,'Priradenie pracov. balíkov'!B:E,3,FALSE))</f>
        <v/>
      </c>
      <c r="D881" s="29" t="str">
        <f>IF(B881="","",CONCATENATE(VLOOKUP(B881,Ciselniky!$A$38:$B$71,2,FALSE),"P",'Osobné výdavky (OV)'!A881))</f>
        <v/>
      </c>
      <c r="E881" s="41"/>
      <c r="F881" s="25" t="str">
        <f t="shared" si="68"/>
        <v/>
      </c>
      <c r="G881" s="99"/>
      <c r="H881" s="97"/>
      <c r="I881" s="25" t="str">
        <f t="shared" si="69"/>
        <v/>
      </c>
      <c r="J881" s="25" t="str">
        <f>IF(B881="","",I881*VLOOKUP(B881,'Priradenie pracov. balíkov'!B:F,5,FALSE))</f>
        <v/>
      </c>
      <c r="K881" s="25" t="str">
        <f>IF(B881="","",I881*VLOOKUP(B881,'Priradenie pracov. balíkov'!B:G,6,FALSE))</f>
        <v/>
      </c>
      <c r="L881" s="25" t="str">
        <f>IF(B881="","",K881*VLOOKUP(B881,'Priradenie pracov. balíkov'!B:F,5,FALSE))</f>
        <v/>
      </c>
      <c r="M881" s="1"/>
      <c r="N881" s="2" t="str">
        <f t="shared" si="65"/>
        <v/>
      </c>
      <c r="O881" s="1" t="str">
        <f t="shared" si="66"/>
        <v/>
      </c>
    </row>
    <row r="882" spans="1:15" x14ac:dyDescent="0.2">
      <c r="A882" s="26" t="str">
        <f t="shared" si="67"/>
        <v/>
      </c>
      <c r="B882" s="40"/>
      <c r="C882" s="28" t="str">
        <f>IF(B882="","",VLOOKUP(B882,'Priradenie pracov. balíkov'!B:E,3,FALSE))</f>
        <v/>
      </c>
      <c r="D882" s="29" t="str">
        <f>IF(B882="","",CONCATENATE(VLOOKUP(B882,Ciselniky!$A$38:$B$71,2,FALSE),"P",'Osobné výdavky (OV)'!A882))</f>
        <v/>
      </c>
      <c r="E882" s="41"/>
      <c r="F882" s="25" t="str">
        <f t="shared" si="68"/>
        <v/>
      </c>
      <c r="G882" s="99"/>
      <c r="H882" s="97"/>
      <c r="I882" s="25" t="str">
        <f t="shared" si="69"/>
        <v/>
      </c>
      <c r="J882" s="25" t="str">
        <f>IF(B882="","",I882*VLOOKUP(B882,'Priradenie pracov. balíkov'!B:F,5,FALSE))</f>
        <v/>
      </c>
      <c r="K882" s="25" t="str">
        <f>IF(B882="","",I882*VLOOKUP(B882,'Priradenie pracov. balíkov'!B:G,6,FALSE))</f>
        <v/>
      </c>
      <c r="L882" s="25" t="str">
        <f>IF(B882="","",K882*VLOOKUP(B882,'Priradenie pracov. balíkov'!B:F,5,FALSE))</f>
        <v/>
      </c>
      <c r="M882" s="1"/>
      <c r="N882" s="2" t="str">
        <f t="shared" si="65"/>
        <v/>
      </c>
      <c r="O882" s="1" t="str">
        <f t="shared" si="66"/>
        <v/>
      </c>
    </row>
    <row r="883" spans="1:15" x14ac:dyDescent="0.2">
      <c r="A883" s="26" t="str">
        <f t="shared" si="67"/>
        <v/>
      </c>
      <c r="B883" s="40"/>
      <c r="C883" s="28" t="str">
        <f>IF(B883="","",VLOOKUP(B883,'Priradenie pracov. balíkov'!B:E,3,FALSE))</f>
        <v/>
      </c>
      <c r="D883" s="29" t="str">
        <f>IF(B883="","",CONCATENATE(VLOOKUP(B883,Ciselniky!$A$38:$B$71,2,FALSE),"P",'Osobné výdavky (OV)'!A883))</f>
        <v/>
      </c>
      <c r="E883" s="41"/>
      <c r="F883" s="25" t="str">
        <f t="shared" si="68"/>
        <v/>
      </c>
      <c r="G883" s="99"/>
      <c r="H883" s="97"/>
      <c r="I883" s="25" t="str">
        <f t="shared" si="69"/>
        <v/>
      </c>
      <c r="J883" s="25" t="str">
        <f>IF(B883="","",I883*VLOOKUP(B883,'Priradenie pracov. balíkov'!B:F,5,FALSE))</f>
        <v/>
      </c>
      <c r="K883" s="25" t="str">
        <f>IF(B883="","",I883*VLOOKUP(B883,'Priradenie pracov. balíkov'!B:G,6,FALSE))</f>
        <v/>
      </c>
      <c r="L883" s="25" t="str">
        <f>IF(B883="","",K883*VLOOKUP(B883,'Priradenie pracov. balíkov'!B:F,5,FALSE))</f>
        <v/>
      </c>
      <c r="M883" s="1"/>
      <c r="N883" s="2" t="str">
        <f t="shared" si="65"/>
        <v/>
      </c>
      <c r="O883" s="1" t="str">
        <f t="shared" si="66"/>
        <v/>
      </c>
    </row>
    <row r="884" spans="1:15" x14ac:dyDescent="0.2">
      <c r="A884" s="26" t="str">
        <f t="shared" si="67"/>
        <v/>
      </c>
      <c r="B884" s="40"/>
      <c r="C884" s="28" t="str">
        <f>IF(B884="","",VLOOKUP(B884,'Priradenie pracov. balíkov'!B:E,3,FALSE))</f>
        <v/>
      </c>
      <c r="D884" s="29" t="str">
        <f>IF(B884="","",CONCATENATE(VLOOKUP(B884,Ciselniky!$A$38:$B$71,2,FALSE),"P",'Osobné výdavky (OV)'!A884))</f>
        <v/>
      </c>
      <c r="E884" s="41"/>
      <c r="F884" s="25" t="str">
        <f t="shared" si="68"/>
        <v/>
      </c>
      <c r="G884" s="99"/>
      <c r="H884" s="97"/>
      <c r="I884" s="25" t="str">
        <f t="shared" si="69"/>
        <v/>
      </c>
      <c r="J884" s="25" t="str">
        <f>IF(B884="","",I884*VLOOKUP(B884,'Priradenie pracov. balíkov'!B:F,5,FALSE))</f>
        <v/>
      </c>
      <c r="K884" s="25" t="str">
        <f>IF(B884="","",I884*VLOOKUP(B884,'Priradenie pracov. balíkov'!B:G,6,FALSE))</f>
        <v/>
      </c>
      <c r="L884" s="25" t="str">
        <f>IF(B884="","",K884*VLOOKUP(B884,'Priradenie pracov. balíkov'!B:F,5,FALSE))</f>
        <v/>
      </c>
      <c r="M884" s="1"/>
      <c r="N884" s="2" t="str">
        <f t="shared" si="65"/>
        <v/>
      </c>
      <c r="O884" s="1" t="str">
        <f t="shared" si="66"/>
        <v/>
      </c>
    </row>
    <row r="885" spans="1:15" x14ac:dyDescent="0.2">
      <c r="A885" s="26" t="str">
        <f t="shared" si="67"/>
        <v/>
      </c>
      <c r="B885" s="40"/>
      <c r="C885" s="28" t="str">
        <f>IF(B885="","",VLOOKUP(B885,'Priradenie pracov. balíkov'!B:E,3,FALSE))</f>
        <v/>
      </c>
      <c r="D885" s="29" t="str">
        <f>IF(B885="","",CONCATENATE(VLOOKUP(B885,Ciselniky!$A$38:$B$71,2,FALSE),"P",'Osobné výdavky (OV)'!A885))</f>
        <v/>
      </c>
      <c r="E885" s="41"/>
      <c r="F885" s="25" t="str">
        <f t="shared" si="68"/>
        <v/>
      </c>
      <c r="G885" s="99"/>
      <c r="H885" s="97"/>
      <c r="I885" s="25" t="str">
        <f t="shared" si="69"/>
        <v/>
      </c>
      <c r="J885" s="25" t="str">
        <f>IF(B885="","",I885*VLOOKUP(B885,'Priradenie pracov. balíkov'!B:F,5,FALSE))</f>
        <v/>
      </c>
      <c r="K885" s="25" t="str">
        <f>IF(B885="","",I885*VLOOKUP(B885,'Priradenie pracov. balíkov'!B:G,6,FALSE))</f>
        <v/>
      </c>
      <c r="L885" s="25" t="str">
        <f>IF(B885="","",K885*VLOOKUP(B885,'Priradenie pracov. balíkov'!B:F,5,FALSE))</f>
        <v/>
      </c>
      <c r="M885" s="1"/>
      <c r="N885" s="2" t="str">
        <f t="shared" si="65"/>
        <v/>
      </c>
      <c r="O885" s="1" t="str">
        <f t="shared" si="66"/>
        <v/>
      </c>
    </row>
    <row r="886" spans="1:15" x14ac:dyDescent="0.2">
      <c r="A886" s="26" t="str">
        <f t="shared" si="67"/>
        <v/>
      </c>
      <c r="B886" s="40"/>
      <c r="C886" s="28" t="str">
        <f>IF(B886="","",VLOOKUP(B886,'Priradenie pracov. balíkov'!B:E,3,FALSE))</f>
        <v/>
      </c>
      <c r="D886" s="29" t="str">
        <f>IF(B886="","",CONCATENATE(VLOOKUP(B886,Ciselniky!$A$38:$B$71,2,FALSE),"P",'Osobné výdavky (OV)'!A886))</f>
        <v/>
      </c>
      <c r="E886" s="41"/>
      <c r="F886" s="25" t="str">
        <f t="shared" si="68"/>
        <v/>
      </c>
      <c r="G886" s="99"/>
      <c r="H886" s="97"/>
      <c r="I886" s="25" t="str">
        <f t="shared" si="69"/>
        <v/>
      </c>
      <c r="J886" s="25" t="str">
        <f>IF(B886="","",I886*VLOOKUP(B886,'Priradenie pracov. balíkov'!B:F,5,FALSE))</f>
        <v/>
      </c>
      <c r="K886" s="25" t="str">
        <f>IF(B886="","",I886*VLOOKUP(B886,'Priradenie pracov. balíkov'!B:G,6,FALSE))</f>
        <v/>
      </c>
      <c r="L886" s="25" t="str">
        <f>IF(B886="","",K886*VLOOKUP(B886,'Priradenie pracov. balíkov'!B:F,5,FALSE))</f>
        <v/>
      </c>
      <c r="M886" s="1"/>
      <c r="N886" s="2" t="str">
        <f t="shared" si="65"/>
        <v/>
      </c>
      <c r="O886" s="1" t="str">
        <f t="shared" si="66"/>
        <v/>
      </c>
    </row>
    <row r="887" spans="1:15" x14ac:dyDescent="0.2">
      <c r="A887" s="26" t="str">
        <f t="shared" si="67"/>
        <v/>
      </c>
      <c r="B887" s="40"/>
      <c r="C887" s="28" t="str">
        <f>IF(B887="","",VLOOKUP(B887,'Priradenie pracov. balíkov'!B:E,3,FALSE))</f>
        <v/>
      </c>
      <c r="D887" s="29" t="str">
        <f>IF(B887="","",CONCATENATE(VLOOKUP(B887,Ciselniky!$A$38:$B$71,2,FALSE),"P",'Osobné výdavky (OV)'!A887))</f>
        <v/>
      </c>
      <c r="E887" s="41"/>
      <c r="F887" s="25" t="str">
        <f t="shared" si="68"/>
        <v/>
      </c>
      <c r="G887" s="99"/>
      <c r="H887" s="97"/>
      <c r="I887" s="25" t="str">
        <f t="shared" si="69"/>
        <v/>
      </c>
      <c r="J887" s="25" t="str">
        <f>IF(B887="","",I887*VLOOKUP(B887,'Priradenie pracov. balíkov'!B:F,5,FALSE))</f>
        <v/>
      </c>
      <c r="K887" s="25" t="str">
        <f>IF(B887="","",I887*VLOOKUP(B887,'Priradenie pracov. balíkov'!B:G,6,FALSE))</f>
        <v/>
      </c>
      <c r="L887" s="25" t="str">
        <f>IF(B887="","",K887*VLOOKUP(B887,'Priradenie pracov. balíkov'!B:F,5,FALSE))</f>
        <v/>
      </c>
      <c r="M887" s="1"/>
      <c r="N887" s="2" t="str">
        <f t="shared" si="65"/>
        <v/>
      </c>
      <c r="O887" s="1" t="str">
        <f t="shared" si="66"/>
        <v/>
      </c>
    </row>
    <row r="888" spans="1:15" x14ac:dyDescent="0.2">
      <c r="A888" s="26" t="str">
        <f t="shared" si="67"/>
        <v/>
      </c>
      <c r="B888" s="40"/>
      <c r="C888" s="28" t="str">
        <f>IF(B888="","",VLOOKUP(B888,'Priradenie pracov. balíkov'!B:E,3,FALSE))</f>
        <v/>
      </c>
      <c r="D888" s="29" t="str">
        <f>IF(B888="","",CONCATENATE(VLOOKUP(B888,Ciselniky!$A$38:$B$71,2,FALSE),"P",'Osobné výdavky (OV)'!A888))</f>
        <v/>
      </c>
      <c r="E888" s="41"/>
      <c r="F888" s="25" t="str">
        <f t="shared" si="68"/>
        <v/>
      </c>
      <c r="G888" s="99"/>
      <c r="H888" s="97"/>
      <c r="I888" s="25" t="str">
        <f t="shared" si="69"/>
        <v/>
      </c>
      <c r="J888" s="25" t="str">
        <f>IF(B888="","",I888*VLOOKUP(B888,'Priradenie pracov. balíkov'!B:F,5,FALSE))</f>
        <v/>
      </c>
      <c r="K888" s="25" t="str">
        <f>IF(B888="","",I888*VLOOKUP(B888,'Priradenie pracov. balíkov'!B:G,6,FALSE))</f>
        <v/>
      </c>
      <c r="L888" s="25" t="str">
        <f>IF(B888="","",K888*VLOOKUP(B888,'Priradenie pracov. balíkov'!B:F,5,FALSE))</f>
        <v/>
      </c>
      <c r="M888" s="1"/>
      <c r="N888" s="2" t="str">
        <f t="shared" si="65"/>
        <v/>
      </c>
      <c r="O888" s="1" t="str">
        <f t="shared" si="66"/>
        <v/>
      </c>
    </row>
    <row r="889" spans="1:15" x14ac:dyDescent="0.2">
      <c r="A889" s="26" t="str">
        <f t="shared" si="67"/>
        <v/>
      </c>
      <c r="B889" s="40"/>
      <c r="C889" s="28" t="str">
        <f>IF(B889="","",VLOOKUP(B889,'Priradenie pracov. balíkov'!B:E,3,FALSE))</f>
        <v/>
      </c>
      <c r="D889" s="29" t="str">
        <f>IF(B889="","",CONCATENATE(VLOOKUP(B889,Ciselniky!$A$38:$B$71,2,FALSE),"P",'Osobné výdavky (OV)'!A889))</f>
        <v/>
      </c>
      <c r="E889" s="41"/>
      <c r="F889" s="25" t="str">
        <f t="shared" si="68"/>
        <v/>
      </c>
      <c r="G889" s="99"/>
      <c r="H889" s="97"/>
      <c r="I889" s="25" t="str">
        <f t="shared" si="69"/>
        <v/>
      </c>
      <c r="J889" s="25" t="str">
        <f>IF(B889="","",I889*VLOOKUP(B889,'Priradenie pracov. balíkov'!B:F,5,FALSE))</f>
        <v/>
      </c>
      <c r="K889" s="25" t="str">
        <f>IF(B889="","",I889*VLOOKUP(B889,'Priradenie pracov. balíkov'!B:G,6,FALSE))</f>
        <v/>
      </c>
      <c r="L889" s="25" t="str">
        <f>IF(B889="","",K889*VLOOKUP(B889,'Priradenie pracov. balíkov'!B:F,5,FALSE))</f>
        <v/>
      </c>
      <c r="M889" s="1"/>
      <c r="N889" s="2" t="str">
        <f t="shared" si="65"/>
        <v/>
      </c>
      <c r="O889" s="1" t="str">
        <f t="shared" si="66"/>
        <v/>
      </c>
    </row>
    <row r="890" spans="1:15" x14ac:dyDescent="0.2">
      <c r="A890" s="26" t="str">
        <f t="shared" si="67"/>
        <v/>
      </c>
      <c r="B890" s="40"/>
      <c r="C890" s="28" t="str">
        <f>IF(B890="","",VLOOKUP(B890,'Priradenie pracov. balíkov'!B:E,3,FALSE))</f>
        <v/>
      </c>
      <c r="D890" s="29" t="str">
        <f>IF(B890="","",CONCATENATE(VLOOKUP(B890,Ciselniky!$A$38:$B$71,2,FALSE),"P",'Osobné výdavky (OV)'!A890))</f>
        <v/>
      </c>
      <c r="E890" s="41"/>
      <c r="F890" s="25" t="str">
        <f t="shared" si="68"/>
        <v/>
      </c>
      <c r="G890" s="99"/>
      <c r="H890" s="97"/>
      <c r="I890" s="25" t="str">
        <f t="shared" si="69"/>
        <v/>
      </c>
      <c r="J890" s="25" t="str">
        <f>IF(B890="","",I890*VLOOKUP(B890,'Priradenie pracov. balíkov'!B:F,5,FALSE))</f>
        <v/>
      </c>
      <c r="K890" s="25" t="str">
        <f>IF(B890="","",I890*VLOOKUP(B890,'Priradenie pracov. balíkov'!B:G,6,FALSE))</f>
        <v/>
      </c>
      <c r="L890" s="25" t="str">
        <f>IF(B890="","",K890*VLOOKUP(B890,'Priradenie pracov. balíkov'!B:F,5,FALSE))</f>
        <v/>
      </c>
      <c r="M890" s="1"/>
      <c r="N890" s="2" t="str">
        <f t="shared" si="65"/>
        <v/>
      </c>
      <c r="O890" s="1" t="str">
        <f t="shared" si="66"/>
        <v/>
      </c>
    </row>
    <row r="891" spans="1:15" x14ac:dyDescent="0.2">
      <c r="A891" s="26" t="str">
        <f t="shared" si="67"/>
        <v/>
      </c>
      <c r="B891" s="40"/>
      <c r="C891" s="28" t="str">
        <f>IF(B891="","",VLOOKUP(B891,'Priradenie pracov. balíkov'!B:E,3,FALSE))</f>
        <v/>
      </c>
      <c r="D891" s="29" t="str">
        <f>IF(B891="","",CONCATENATE(VLOOKUP(B891,Ciselniky!$A$38:$B$71,2,FALSE),"P",'Osobné výdavky (OV)'!A891))</f>
        <v/>
      </c>
      <c r="E891" s="41"/>
      <c r="F891" s="25" t="str">
        <f t="shared" si="68"/>
        <v/>
      </c>
      <c r="G891" s="99"/>
      <c r="H891" s="97"/>
      <c r="I891" s="25" t="str">
        <f t="shared" si="69"/>
        <v/>
      </c>
      <c r="J891" s="25" t="str">
        <f>IF(B891="","",I891*VLOOKUP(B891,'Priradenie pracov. balíkov'!B:F,5,FALSE))</f>
        <v/>
      </c>
      <c r="K891" s="25" t="str">
        <f>IF(B891="","",I891*VLOOKUP(B891,'Priradenie pracov. balíkov'!B:G,6,FALSE))</f>
        <v/>
      </c>
      <c r="L891" s="25" t="str">
        <f>IF(B891="","",K891*VLOOKUP(B891,'Priradenie pracov. balíkov'!B:F,5,FALSE))</f>
        <v/>
      </c>
      <c r="M891" s="1"/>
      <c r="N891" s="2" t="str">
        <f t="shared" si="65"/>
        <v/>
      </c>
      <c r="O891" s="1" t="str">
        <f t="shared" si="66"/>
        <v/>
      </c>
    </row>
    <row r="892" spans="1:15" x14ac:dyDescent="0.2">
      <c r="A892" s="26" t="str">
        <f t="shared" si="67"/>
        <v/>
      </c>
      <c r="B892" s="40"/>
      <c r="C892" s="28" t="str">
        <f>IF(B892="","",VLOOKUP(B892,'Priradenie pracov. balíkov'!B:E,3,FALSE))</f>
        <v/>
      </c>
      <c r="D892" s="29" t="str">
        <f>IF(B892="","",CONCATENATE(VLOOKUP(B892,Ciselniky!$A$38:$B$71,2,FALSE),"P",'Osobné výdavky (OV)'!A892))</f>
        <v/>
      </c>
      <c r="E892" s="41"/>
      <c r="F892" s="25" t="str">
        <f t="shared" si="68"/>
        <v/>
      </c>
      <c r="G892" s="99"/>
      <c r="H892" s="97"/>
      <c r="I892" s="25" t="str">
        <f t="shared" si="69"/>
        <v/>
      </c>
      <c r="J892" s="25" t="str">
        <f>IF(B892="","",I892*VLOOKUP(B892,'Priradenie pracov. balíkov'!B:F,5,FALSE))</f>
        <v/>
      </c>
      <c r="K892" s="25" t="str">
        <f>IF(B892="","",I892*VLOOKUP(B892,'Priradenie pracov. balíkov'!B:G,6,FALSE))</f>
        <v/>
      </c>
      <c r="L892" s="25" t="str">
        <f>IF(B892="","",K892*VLOOKUP(B892,'Priradenie pracov. balíkov'!B:F,5,FALSE))</f>
        <v/>
      </c>
      <c r="M892" s="1"/>
      <c r="N892" s="2" t="str">
        <f t="shared" si="65"/>
        <v/>
      </c>
      <c r="O892" s="1" t="str">
        <f t="shared" si="66"/>
        <v/>
      </c>
    </row>
    <row r="893" spans="1:15" x14ac:dyDescent="0.2">
      <c r="A893" s="26" t="str">
        <f t="shared" si="67"/>
        <v/>
      </c>
      <c r="B893" s="40"/>
      <c r="C893" s="28" t="str">
        <f>IF(B893="","",VLOOKUP(B893,'Priradenie pracov. balíkov'!B:E,3,FALSE))</f>
        <v/>
      </c>
      <c r="D893" s="29" t="str">
        <f>IF(B893="","",CONCATENATE(VLOOKUP(B893,Ciselniky!$A$38:$B$71,2,FALSE),"P",'Osobné výdavky (OV)'!A893))</f>
        <v/>
      </c>
      <c r="E893" s="41"/>
      <c r="F893" s="25" t="str">
        <f t="shared" si="68"/>
        <v/>
      </c>
      <c r="G893" s="99"/>
      <c r="H893" s="97"/>
      <c r="I893" s="25" t="str">
        <f t="shared" si="69"/>
        <v/>
      </c>
      <c r="J893" s="25" t="str">
        <f>IF(B893="","",I893*VLOOKUP(B893,'Priradenie pracov. balíkov'!B:F,5,FALSE))</f>
        <v/>
      </c>
      <c r="K893" s="25" t="str">
        <f>IF(B893="","",I893*VLOOKUP(B893,'Priradenie pracov. balíkov'!B:G,6,FALSE))</f>
        <v/>
      </c>
      <c r="L893" s="25" t="str">
        <f>IF(B893="","",K893*VLOOKUP(B893,'Priradenie pracov. balíkov'!B:F,5,FALSE))</f>
        <v/>
      </c>
      <c r="M893" s="1"/>
      <c r="N893" s="2" t="str">
        <f t="shared" si="65"/>
        <v/>
      </c>
      <c r="O893" s="1" t="str">
        <f t="shared" si="66"/>
        <v/>
      </c>
    </row>
    <row r="894" spans="1:15" x14ac:dyDescent="0.2">
      <c r="A894" s="26" t="str">
        <f t="shared" si="67"/>
        <v/>
      </c>
      <c r="B894" s="40"/>
      <c r="C894" s="28" t="str">
        <f>IF(B894="","",VLOOKUP(B894,'Priradenie pracov. balíkov'!B:E,3,FALSE))</f>
        <v/>
      </c>
      <c r="D894" s="29" t="str">
        <f>IF(B894="","",CONCATENATE(VLOOKUP(B894,Ciselniky!$A$38:$B$71,2,FALSE),"P",'Osobné výdavky (OV)'!A894))</f>
        <v/>
      </c>
      <c r="E894" s="41"/>
      <c r="F894" s="25" t="str">
        <f t="shared" si="68"/>
        <v/>
      </c>
      <c r="G894" s="99"/>
      <c r="H894" s="97"/>
      <c r="I894" s="25" t="str">
        <f t="shared" si="69"/>
        <v/>
      </c>
      <c r="J894" s="25" t="str">
        <f>IF(B894="","",I894*VLOOKUP(B894,'Priradenie pracov. balíkov'!B:F,5,FALSE))</f>
        <v/>
      </c>
      <c r="K894" s="25" t="str">
        <f>IF(B894="","",I894*VLOOKUP(B894,'Priradenie pracov. balíkov'!B:G,6,FALSE))</f>
        <v/>
      </c>
      <c r="L894" s="25" t="str">
        <f>IF(B894="","",K894*VLOOKUP(B894,'Priradenie pracov. balíkov'!B:F,5,FALSE))</f>
        <v/>
      </c>
      <c r="M894" s="1"/>
      <c r="N894" s="2" t="str">
        <f t="shared" si="65"/>
        <v/>
      </c>
      <c r="O894" s="1" t="str">
        <f t="shared" si="66"/>
        <v/>
      </c>
    </row>
    <row r="895" spans="1:15" x14ac:dyDescent="0.2">
      <c r="A895" s="26" t="str">
        <f t="shared" si="67"/>
        <v/>
      </c>
      <c r="B895" s="40"/>
      <c r="C895" s="28" t="str">
        <f>IF(B895="","",VLOOKUP(B895,'Priradenie pracov. balíkov'!B:E,3,FALSE))</f>
        <v/>
      </c>
      <c r="D895" s="29" t="str">
        <f>IF(B895="","",CONCATENATE(VLOOKUP(B895,Ciselniky!$A$38:$B$71,2,FALSE),"P",'Osobné výdavky (OV)'!A895))</f>
        <v/>
      </c>
      <c r="E895" s="41"/>
      <c r="F895" s="25" t="str">
        <f t="shared" si="68"/>
        <v/>
      </c>
      <c r="G895" s="99"/>
      <c r="H895" s="97"/>
      <c r="I895" s="25" t="str">
        <f t="shared" si="69"/>
        <v/>
      </c>
      <c r="J895" s="25" t="str">
        <f>IF(B895="","",I895*VLOOKUP(B895,'Priradenie pracov. balíkov'!B:F,5,FALSE))</f>
        <v/>
      </c>
      <c r="K895" s="25" t="str">
        <f>IF(B895="","",I895*VLOOKUP(B895,'Priradenie pracov. balíkov'!B:G,6,FALSE))</f>
        <v/>
      </c>
      <c r="L895" s="25" t="str">
        <f>IF(B895="","",K895*VLOOKUP(B895,'Priradenie pracov. balíkov'!B:F,5,FALSE))</f>
        <v/>
      </c>
      <c r="M895" s="1"/>
      <c r="N895" s="2" t="str">
        <f t="shared" si="65"/>
        <v/>
      </c>
      <c r="O895" s="1" t="str">
        <f t="shared" si="66"/>
        <v/>
      </c>
    </row>
    <row r="896" spans="1:15" x14ac:dyDescent="0.2">
      <c r="A896" s="26" t="str">
        <f t="shared" si="67"/>
        <v/>
      </c>
      <c r="B896" s="40"/>
      <c r="C896" s="28" t="str">
        <f>IF(B896="","",VLOOKUP(B896,'Priradenie pracov. balíkov'!B:E,3,FALSE))</f>
        <v/>
      </c>
      <c r="D896" s="29" t="str">
        <f>IF(B896="","",CONCATENATE(VLOOKUP(B896,Ciselniky!$A$38:$B$71,2,FALSE),"P",'Osobné výdavky (OV)'!A896))</f>
        <v/>
      </c>
      <c r="E896" s="41"/>
      <c r="F896" s="25" t="str">
        <f t="shared" si="68"/>
        <v/>
      </c>
      <c r="G896" s="99"/>
      <c r="H896" s="97"/>
      <c r="I896" s="25" t="str">
        <f t="shared" si="69"/>
        <v/>
      </c>
      <c r="J896" s="25" t="str">
        <f>IF(B896="","",I896*VLOOKUP(B896,'Priradenie pracov. balíkov'!B:F,5,FALSE))</f>
        <v/>
      </c>
      <c r="K896" s="25" t="str">
        <f>IF(B896="","",I896*VLOOKUP(B896,'Priradenie pracov. balíkov'!B:G,6,FALSE))</f>
        <v/>
      </c>
      <c r="L896" s="25" t="str">
        <f>IF(B896="","",K896*VLOOKUP(B896,'Priradenie pracov. balíkov'!B:F,5,FALSE))</f>
        <v/>
      </c>
      <c r="M896" s="1"/>
      <c r="N896" s="2" t="str">
        <f t="shared" si="65"/>
        <v/>
      </c>
      <c r="O896" s="1" t="str">
        <f t="shared" si="66"/>
        <v/>
      </c>
    </row>
    <row r="897" spans="1:15" x14ac:dyDescent="0.2">
      <c r="A897" s="26" t="str">
        <f t="shared" si="67"/>
        <v/>
      </c>
      <c r="B897" s="40"/>
      <c r="C897" s="28" t="str">
        <f>IF(B897="","",VLOOKUP(B897,'Priradenie pracov. balíkov'!B:E,3,FALSE))</f>
        <v/>
      </c>
      <c r="D897" s="29" t="str">
        <f>IF(B897="","",CONCATENATE(VLOOKUP(B897,Ciselniky!$A$38:$B$71,2,FALSE),"P",'Osobné výdavky (OV)'!A897))</f>
        <v/>
      </c>
      <c r="E897" s="41"/>
      <c r="F897" s="25" t="str">
        <f t="shared" si="68"/>
        <v/>
      </c>
      <c r="G897" s="99"/>
      <c r="H897" s="97"/>
      <c r="I897" s="25" t="str">
        <f t="shared" si="69"/>
        <v/>
      </c>
      <c r="J897" s="25" t="str">
        <f>IF(B897="","",I897*VLOOKUP(B897,'Priradenie pracov. balíkov'!B:F,5,FALSE))</f>
        <v/>
      </c>
      <c r="K897" s="25" t="str">
        <f>IF(B897="","",I897*VLOOKUP(B897,'Priradenie pracov. balíkov'!B:G,6,FALSE))</f>
        <v/>
      </c>
      <c r="L897" s="25" t="str">
        <f>IF(B897="","",K897*VLOOKUP(B897,'Priradenie pracov. balíkov'!B:F,5,FALSE))</f>
        <v/>
      </c>
      <c r="M897" s="1"/>
      <c r="N897" s="2" t="str">
        <f t="shared" si="65"/>
        <v/>
      </c>
      <c r="O897" s="1" t="str">
        <f t="shared" si="66"/>
        <v/>
      </c>
    </row>
    <row r="898" spans="1:15" x14ac:dyDescent="0.2">
      <c r="A898" s="26" t="str">
        <f t="shared" si="67"/>
        <v/>
      </c>
      <c r="B898" s="40"/>
      <c r="C898" s="28" t="str">
        <f>IF(B898="","",VLOOKUP(B898,'Priradenie pracov. balíkov'!B:E,3,FALSE))</f>
        <v/>
      </c>
      <c r="D898" s="29" t="str">
        <f>IF(B898="","",CONCATENATE(VLOOKUP(B898,Ciselniky!$A$38:$B$71,2,FALSE),"P",'Osobné výdavky (OV)'!A898))</f>
        <v/>
      </c>
      <c r="E898" s="41"/>
      <c r="F898" s="25" t="str">
        <f t="shared" si="68"/>
        <v/>
      </c>
      <c r="G898" s="99"/>
      <c r="H898" s="97"/>
      <c r="I898" s="25" t="str">
        <f t="shared" si="69"/>
        <v/>
      </c>
      <c r="J898" s="25" t="str">
        <f>IF(B898="","",I898*VLOOKUP(B898,'Priradenie pracov. balíkov'!B:F,5,FALSE))</f>
        <v/>
      </c>
      <c r="K898" s="25" t="str">
        <f>IF(B898="","",I898*VLOOKUP(B898,'Priradenie pracov. balíkov'!B:G,6,FALSE))</f>
        <v/>
      </c>
      <c r="L898" s="25" t="str">
        <f>IF(B898="","",K898*VLOOKUP(B898,'Priradenie pracov. balíkov'!B:F,5,FALSE))</f>
        <v/>
      </c>
      <c r="M898" s="1"/>
      <c r="N898" s="2" t="str">
        <f t="shared" si="65"/>
        <v/>
      </c>
      <c r="O898" s="1" t="str">
        <f t="shared" si="66"/>
        <v/>
      </c>
    </row>
    <row r="899" spans="1:15" x14ac:dyDescent="0.2">
      <c r="A899" s="26" t="str">
        <f t="shared" si="67"/>
        <v/>
      </c>
      <c r="B899" s="40"/>
      <c r="C899" s="28" t="str">
        <f>IF(B899="","",VLOOKUP(B899,'Priradenie pracov. balíkov'!B:E,3,FALSE))</f>
        <v/>
      </c>
      <c r="D899" s="29" t="str">
        <f>IF(B899="","",CONCATENATE(VLOOKUP(B899,Ciselniky!$A$38:$B$71,2,FALSE),"P",'Osobné výdavky (OV)'!A899))</f>
        <v/>
      </c>
      <c r="E899" s="41"/>
      <c r="F899" s="25" t="str">
        <f t="shared" si="68"/>
        <v/>
      </c>
      <c r="G899" s="99"/>
      <c r="H899" s="97"/>
      <c r="I899" s="25" t="str">
        <f t="shared" si="69"/>
        <v/>
      </c>
      <c r="J899" s="25" t="str">
        <f>IF(B899="","",I899*VLOOKUP(B899,'Priradenie pracov. balíkov'!B:F,5,FALSE))</f>
        <v/>
      </c>
      <c r="K899" s="25" t="str">
        <f>IF(B899="","",I899*VLOOKUP(B899,'Priradenie pracov. balíkov'!B:G,6,FALSE))</f>
        <v/>
      </c>
      <c r="L899" s="25" t="str">
        <f>IF(B899="","",K899*VLOOKUP(B899,'Priradenie pracov. balíkov'!B:F,5,FALSE))</f>
        <v/>
      </c>
      <c r="M899" s="1"/>
      <c r="N899" s="2" t="str">
        <f t="shared" si="65"/>
        <v/>
      </c>
      <c r="O899" s="1" t="str">
        <f t="shared" si="66"/>
        <v/>
      </c>
    </row>
    <row r="900" spans="1:15" x14ac:dyDescent="0.2">
      <c r="A900" s="26" t="str">
        <f t="shared" si="67"/>
        <v/>
      </c>
      <c r="B900" s="40"/>
      <c r="C900" s="28" t="str">
        <f>IF(B900="","",VLOOKUP(B900,'Priradenie pracov. balíkov'!B:E,3,FALSE))</f>
        <v/>
      </c>
      <c r="D900" s="29" t="str">
        <f>IF(B900="","",CONCATENATE(VLOOKUP(B900,Ciselniky!$A$38:$B$71,2,FALSE),"P",'Osobné výdavky (OV)'!A900))</f>
        <v/>
      </c>
      <c r="E900" s="41"/>
      <c r="F900" s="25" t="str">
        <f t="shared" si="68"/>
        <v/>
      </c>
      <c r="G900" s="99"/>
      <c r="H900" s="97"/>
      <c r="I900" s="25" t="str">
        <f t="shared" si="69"/>
        <v/>
      </c>
      <c r="J900" s="25" t="str">
        <f>IF(B900="","",I900*VLOOKUP(B900,'Priradenie pracov. balíkov'!B:F,5,FALSE))</f>
        <v/>
      </c>
      <c r="K900" s="25" t="str">
        <f>IF(B900="","",I900*VLOOKUP(B900,'Priradenie pracov. balíkov'!B:G,6,FALSE))</f>
        <v/>
      </c>
      <c r="L900" s="25" t="str">
        <f>IF(B900="","",K900*VLOOKUP(B900,'Priradenie pracov. balíkov'!B:F,5,FALSE))</f>
        <v/>
      </c>
      <c r="M900" s="1"/>
      <c r="N900" s="2" t="str">
        <f t="shared" ref="N900:N963" si="70">TRIM(LEFT(B900,4))</f>
        <v/>
      </c>
      <c r="O900" s="1" t="str">
        <f t="shared" ref="O900:O963" si="71">C900</f>
        <v/>
      </c>
    </row>
    <row r="901" spans="1:15" x14ac:dyDescent="0.2">
      <c r="A901" s="26" t="str">
        <f t="shared" ref="A901:A964" si="72">IF(B900&lt;&gt;"",ROW()-2,"")</f>
        <v/>
      </c>
      <c r="B901" s="40"/>
      <c r="C901" s="28" t="str">
        <f>IF(B901="","",VLOOKUP(B901,'Priradenie pracov. balíkov'!B:E,3,FALSE))</f>
        <v/>
      </c>
      <c r="D901" s="29" t="str">
        <f>IF(B901="","",CONCATENATE(VLOOKUP(B901,Ciselniky!$A$38:$B$71,2,FALSE),"P",'Osobné výdavky (OV)'!A901))</f>
        <v/>
      </c>
      <c r="E901" s="41"/>
      <c r="F901" s="25" t="str">
        <f t="shared" ref="F901:F964" si="73">IF(B901="","",3684)</f>
        <v/>
      </c>
      <c r="G901" s="99"/>
      <c r="H901" s="97"/>
      <c r="I901" s="25" t="str">
        <f t="shared" ref="I901:I964" si="74">IF(B901="","",F901*(G901*H901))</f>
        <v/>
      </c>
      <c r="J901" s="25" t="str">
        <f>IF(B901="","",I901*VLOOKUP(B901,'Priradenie pracov. balíkov'!B:F,5,FALSE))</f>
        <v/>
      </c>
      <c r="K901" s="25" t="str">
        <f>IF(B901="","",I901*VLOOKUP(B901,'Priradenie pracov. balíkov'!B:G,6,FALSE))</f>
        <v/>
      </c>
      <c r="L901" s="25" t="str">
        <f>IF(B901="","",K901*VLOOKUP(B901,'Priradenie pracov. balíkov'!B:F,5,FALSE))</f>
        <v/>
      </c>
      <c r="M901" s="1"/>
      <c r="N901" s="2" t="str">
        <f t="shared" si="70"/>
        <v/>
      </c>
      <c r="O901" s="1" t="str">
        <f t="shared" si="71"/>
        <v/>
      </c>
    </row>
    <row r="902" spans="1:15" x14ac:dyDescent="0.2">
      <c r="A902" s="26" t="str">
        <f t="shared" si="72"/>
        <v/>
      </c>
      <c r="B902" s="40"/>
      <c r="C902" s="28" t="str">
        <f>IF(B902="","",VLOOKUP(B902,'Priradenie pracov. balíkov'!B:E,3,FALSE))</f>
        <v/>
      </c>
      <c r="D902" s="29" t="str">
        <f>IF(B902="","",CONCATENATE(VLOOKUP(B902,Ciselniky!$A$38:$B$71,2,FALSE),"P",'Osobné výdavky (OV)'!A902))</f>
        <v/>
      </c>
      <c r="E902" s="41"/>
      <c r="F902" s="25" t="str">
        <f t="shared" si="73"/>
        <v/>
      </c>
      <c r="G902" s="99"/>
      <c r="H902" s="97"/>
      <c r="I902" s="25" t="str">
        <f t="shared" si="74"/>
        <v/>
      </c>
      <c r="J902" s="25" t="str">
        <f>IF(B902="","",I902*VLOOKUP(B902,'Priradenie pracov. balíkov'!B:F,5,FALSE))</f>
        <v/>
      </c>
      <c r="K902" s="25" t="str">
        <f>IF(B902="","",I902*VLOOKUP(B902,'Priradenie pracov. balíkov'!B:G,6,FALSE))</f>
        <v/>
      </c>
      <c r="L902" s="25" t="str">
        <f>IF(B902="","",K902*VLOOKUP(B902,'Priradenie pracov. balíkov'!B:F,5,FALSE))</f>
        <v/>
      </c>
      <c r="M902" s="1"/>
      <c r="N902" s="2" t="str">
        <f t="shared" si="70"/>
        <v/>
      </c>
      <c r="O902" s="1" t="str">
        <f t="shared" si="71"/>
        <v/>
      </c>
    </row>
    <row r="903" spans="1:15" x14ac:dyDescent="0.2">
      <c r="A903" s="26" t="str">
        <f t="shared" si="72"/>
        <v/>
      </c>
      <c r="B903" s="40"/>
      <c r="C903" s="28" t="str">
        <f>IF(B903="","",VLOOKUP(B903,'Priradenie pracov. balíkov'!B:E,3,FALSE))</f>
        <v/>
      </c>
      <c r="D903" s="29" t="str">
        <f>IF(B903="","",CONCATENATE(VLOOKUP(B903,Ciselniky!$A$38:$B$71,2,FALSE),"P",'Osobné výdavky (OV)'!A903))</f>
        <v/>
      </c>
      <c r="E903" s="41"/>
      <c r="F903" s="25" t="str">
        <f t="shared" si="73"/>
        <v/>
      </c>
      <c r="G903" s="99"/>
      <c r="H903" s="97"/>
      <c r="I903" s="25" t="str">
        <f t="shared" si="74"/>
        <v/>
      </c>
      <c r="J903" s="25" t="str">
        <f>IF(B903="","",I903*VLOOKUP(B903,'Priradenie pracov. balíkov'!B:F,5,FALSE))</f>
        <v/>
      </c>
      <c r="K903" s="25" t="str">
        <f>IF(B903="","",I903*VLOOKUP(B903,'Priradenie pracov. balíkov'!B:G,6,FALSE))</f>
        <v/>
      </c>
      <c r="L903" s="25" t="str">
        <f>IF(B903="","",K903*VLOOKUP(B903,'Priradenie pracov. balíkov'!B:F,5,FALSE))</f>
        <v/>
      </c>
      <c r="M903" s="1"/>
      <c r="N903" s="2" t="str">
        <f t="shared" si="70"/>
        <v/>
      </c>
      <c r="O903" s="1" t="str">
        <f t="shared" si="71"/>
        <v/>
      </c>
    </row>
    <row r="904" spans="1:15" x14ac:dyDescent="0.2">
      <c r="A904" s="26" t="str">
        <f t="shared" si="72"/>
        <v/>
      </c>
      <c r="B904" s="40"/>
      <c r="C904" s="28" t="str">
        <f>IF(B904="","",VLOOKUP(B904,'Priradenie pracov. balíkov'!B:E,3,FALSE))</f>
        <v/>
      </c>
      <c r="D904" s="29" t="str">
        <f>IF(B904="","",CONCATENATE(VLOOKUP(B904,Ciselniky!$A$38:$B$71,2,FALSE),"P",'Osobné výdavky (OV)'!A904))</f>
        <v/>
      </c>
      <c r="E904" s="41"/>
      <c r="F904" s="25" t="str">
        <f t="shared" si="73"/>
        <v/>
      </c>
      <c r="G904" s="99"/>
      <c r="H904" s="97"/>
      <c r="I904" s="25" t="str">
        <f t="shared" si="74"/>
        <v/>
      </c>
      <c r="J904" s="25" t="str">
        <f>IF(B904="","",I904*VLOOKUP(B904,'Priradenie pracov. balíkov'!B:F,5,FALSE))</f>
        <v/>
      </c>
      <c r="K904" s="25" t="str">
        <f>IF(B904="","",I904*VLOOKUP(B904,'Priradenie pracov. balíkov'!B:G,6,FALSE))</f>
        <v/>
      </c>
      <c r="L904" s="25" t="str">
        <f>IF(B904="","",K904*VLOOKUP(B904,'Priradenie pracov. balíkov'!B:F,5,FALSE))</f>
        <v/>
      </c>
      <c r="M904" s="1"/>
      <c r="N904" s="2" t="str">
        <f t="shared" si="70"/>
        <v/>
      </c>
      <c r="O904" s="1" t="str">
        <f t="shared" si="71"/>
        <v/>
      </c>
    </row>
    <row r="905" spans="1:15" x14ac:dyDescent="0.2">
      <c r="A905" s="26" t="str">
        <f t="shared" si="72"/>
        <v/>
      </c>
      <c r="B905" s="40"/>
      <c r="C905" s="28" t="str">
        <f>IF(B905="","",VLOOKUP(B905,'Priradenie pracov. balíkov'!B:E,3,FALSE))</f>
        <v/>
      </c>
      <c r="D905" s="29" t="str">
        <f>IF(B905="","",CONCATENATE(VLOOKUP(B905,Ciselniky!$A$38:$B$71,2,FALSE),"P",'Osobné výdavky (OV)'!A905))</f>
        <v/>
      </c>
      <c r="E905" s="41"/>
      <c r="F905" s="25" t="str">
        <f t="shared" si="73"/>
        <v/>
      </c>
      <c r="G905" s="99"/>
      <c r="H905" s="97"/>
      <c r="I905" s="25" t="str">
        <f t="shared" si="74"/>
        <v/>
      </c>
      <c r="J905" s="25" t="str">
        <f>IF(B905="","",I905*VLOOKUP(B905,'Priradenie pracov. balíkov'!B:F,5,FALSE))</f>
        <v/>
      </c>
      <c r="K905" s="25" t="str">
        <f>IF(B905="","",I905*VLOOKUP(B905,'Priradenie pracov. balíkov'!B:G,6,FALSE))</f>
        <v/>
      </c>
      <c r="L905" s="25" t="str">
        <f>IF(B905="","",K905*VLOOKUP(B905,'Priradenie pracov. balíkov'!B:F,5,FALSE))</f>
        <v/>
      </c>
      <c r="M905" s="1"/>
      <c r="N905" s="2" t="str">
        <f t="shared" si="70"/>
        <v/>
      </c>
      <c r="O905" s="1" t="str">
        <f t="shared" si="71"/>
        <v/>
      </c>
    </row>
    <row r="906" spans="1:15" x14ac:dyDescent="0.2">
      <c r="A906" s="26" t="str">
        <f t="shared" si="72"/>
        <v/>
      </c>
      <c r="B906" s="40"/>
      <c r="C906" s="28" t="str">
        <f>IF(B906="","",VLOOKUP(B906,'Priradenie pracov. balíkov'!B:E,3,FALSE))</f>
        <v/>
      </c>
      <c r="D906" s="29" t="str">
        <f>IF(B906="","",CONCATENATE(VLOOKUP(B906,Ciselniky!$A$38:$B$71,2,FALSE),"P",'Osobné výdavky (OV)'!A906))</f>
        <v/>
      </c>
      <c r="E906" s="41"/>
      <c r="F906" s="25" t="str">
        <f t="shared" si="73"/>
        <v/>
      </c>
      <c r="G906" s="99"/>
      <c r="H906" s="97"/>
      <c r="I906" s="25" t="str">
        <f t="shared" si="74"/>
        <v/>
      </c>
      <c r="J906" s="25" t="str">
        <f>IF(B906="","",I906*VLOOKUP(B906,'Priradenie pracov. balíkov'!B:F,5,FALSE))</f>
        <v/>
      </c>
      <c r="K906" s="25" t="str">
        <f>IF(B906="","",I906*VLOOKUP(B906,'Priradenie pracov. balíkov'!B:G,6,FALSE))</f>
        <v/>
      </c>
      <c r="L906" s="25" t="str">
        <f>IF(B906="","",K906*VLOOKUP(B906,'Priradenie pracov. balíkov'!B:F,5,FALSE))</f>
        <v/>
      </c>
      <c r="M906" s="1"/>
      <c r="N906" s="2" t="str">
        <f t="shared" si="70"/>
        <v/>
      </c>
      <c r="O906" s="1" t="str">
        <f t="shared" si="71"/>
        <v/>
      </c>
    </row>
    <row r="907" spans="1:15" x14ac:dyDescent="0.2">
      <c r="A907" s="26" t="str">
        <f t="shared" si="72"/>
        <v/>
      </c>
      <c r="B907" s="40"/>
      <c r="C907" s="28" t="str">
        <f>IF(B907="","",VLOOKUP(B907,'Priradenie pracov. balíkov'!B:E,3,FALSE))</f>
        <v/>
      </c>
      <c r="D907" s="29" t="str">
        <f>IF(B907="","",CONCATENATE(VLOOKUP(B907,Ciselniky!$A$38:$B$71,2,FALSE),"P",'Osobné výdavky (OV)'!A907))</f>
        <v/>
      </c>
      <c r="E907" s="41"/>
      <c r="F907" s="25" t="str">
        <f t="shared" si="73"/>
        <v/>
      </c>
      <c r="G907" s="99"/>
      <c r="H907" s="97"/>
      <c r="I907" s="25" t="str">
        <f t="shared" si="74"/>
        <v/>
      </c>
      <c r="J907" s="25" t="str">
        <f>IF(B907="","",I907*VLOOKUP(B907,'Priradenie pracov. balíkov'!B:F,5,FALSE))</f>
        <v/>
      </c>
      <c r="K907" s="25" t="str">
        <f>IF(B907="","",I907*VLOOKUP(B907,'Priradenie pracov. balíkov'!B:G,6,FALSE))</f>
        <v/>
      </c>
      <c r="L907" s="25" t="str">
        <f>IF(B907="","",K907*VLOOKUP(B907,'Priradenie pracov. balíkov'!B:F,5,FALSE))</f>
        <v/>
      </c>
      <c r="M907" s="1"/>
      <c r="N907" s="2" t="str">
        <f t="shared" si="70"/>
        <v/>
      </c>
      <c r="O907" s="1" t="str">
        <f t="shared" si="71"/>
        <v/>
      </c>
    </row>
    <row r="908" spans="1:15" x14ac:dyDescent="0.2">
      <c r="A908" s="26" t="str">
        <f t="shared" si="72"/>
        <v/>
      </c>
      <c r="B908" s="40"/>
      <c r="C908" s="28" t="str">
        <f>IF(B908="","",VLOOKUP(B908,'Priradenie pracov. balíkov'!B:E,3,FALSE))</f>
        <v/>
      </c>
      <c r="D908" s="29" t="str">
        <f>IF(B908="","",CONCATENATE(VLOOKUP(B908,Ciselniky!$A$38:$B$71,2,FALSE),"P",'Osobné výdavky (OV)'!A908))</f>
        <v/>
      </c>
      <c r="E908" s="41"/>
      <c r="F908" s="25" t="str">
        <f t="shared" si="73"/>
        <v/>
      </c>
      <c r="G908" s="99"/>
      <c r="H908" s="97"/>
      <c r="I908" s="25" t="str">
        <f t="shared" si="74"/>
        <v/>
      </c>
      <c r="J908" s="25" t="str">
        <f>IF(B908="","",I908*VLOOKUP(B908,'Priradenie pracov. balíkov'!B:F,5,FALSE))</f>
        <v/>
      </c>
      <c r="K908" s="25" t="str">
        <f>IF(B908="","",I908*VLOOKUP(B908,'Priradenie pracov. balíkov'!B:G,6,FALSE))</f>
        <v/>
      </c>
      <c r="L908" s="25" t="str">
        <f>IF(B908="","",K908*VLOOKUP(B908,'Priradenie pracov. balíkov'!B:F,5,FALSE))</f>
        <v/>
      </c>
      <c r="M908" s="1"/>
      <c r="N908" s="2" t="str">
        <f t="shared" si="70"/>
        <v/>
      </c>
      <c r="O908" s="1" t="str">
        <f t="shared" si="71"/>
        <v/>
      </c>
    </row>
    <row r="909" spans="1:15" x14ac:dyDescent="0.2">
      <c r="A909" s="26" t="str">
        <f t="shared" si="72"/>
        <v/>
      </c>
      <c r="B909" s="40"/>
      <c r="C909" s="28" t="str">
        <f>IF(B909="","",VLOOKUP(B909,'Priradenie pracov. balíkov'!B:E,3,FALSE))</f>
        <v/>
      </c>
      <c r="D909" s="29" t="str">
        <f>IF(B909="","",CONCATENATE(VLOOKUP(B909,Ciselniky!$A$38:$B$71,2,FALSE),"P",'Osobné výdavky (OV)'!A909))</f>
        <v/>
      </c>
      <c r="E909" s="41"/>
      <c r="F909" s="25" t="str">
        <f t="shared" si="73"/>
        <v/>
      </c>
      <c r="G909" s="99"/>
      <c r="H909" s="97"/>
      <c r="I909" s="25" t="str">
        <f t="shared" si="74"/>
        <v/>
      </c>
      <c r="J909" s="25" t="str">
        <f>IF(B909="","",I909*VLOOKUP(B909,'Priradenie pracov. balíkov'!B:F,5,FALSE))</f>
        <v/>
      </c>
      <c r="K909" s="25" t="str">
        <f>IF(B909="","",I909*VLOOKUP(B909,'Priradenie pracov. balíkov'!B:G,6,FALSE))</f>
        <v/>
      </c>
      <c r="L909" s="25" t="str">
        <f>IF(B909="","",K909*VLOOKUP(B909,'Priradenie pracov. balíkov'!B:F,5,FALSE))</f>
        <v/>
      </c>
      <c r="M909" s="1"/>
      <c r="N909" s="2" t="str">
        <f t="shared" si="70"/>
        <v/>
      </c>
      <c r="O909" s="1" t="str">
        <f t="shared" si="71"/>
        <v/>
      </c>
    </row>
    <row r="910" spans="1:15" x14ac:dyDescent="0.2">
      <c r="A910" s="26" t="str">
        <f t="shared" si="72"/>
        <v/>
      </c>
      <c r="B910" s="40"/>
      <c r="C910" s="28" t="str">
        <f>IF(B910="","",VLOOKUP(B910,'Priradenie pracov. balíkov'!B:E,3,FALSE))</f>
        <v/>
      </c>
      <c r="D910" s="29" t="str">
        <f>IF(B910="","",CONCATENATE(VLOOKUP(B910,Ciselniky!$A$38:$B$71,2,FALSE),"P",'Osobné výdavky (OV)'!A910))</f>
        <v/>
      </c>
      <c r="E910" s="41"/>
      <c r="F910" s="25" t="str">
        <f t="shared" si="73"/>
        <v/>
      </c>
      <c r="G910" s="99"/>
      <c r="H910" s="97"/>
      <c r="I910" s="25" t="str">
        <f t="shared" si="74"/>
        <v/>
      </c>
      <c r="J910" s="25" t="str">
        <f>IF(B910="","",I910*VLOOKUP(B910,'Priradenie pracov. balíkov'!B:F,5,FALSE))</f>
        <v/>
      </c>
      <c r="K910" s="25" t="str">
        <f>IF(B910="","",I910*VLOOKUP(B910,'Priradenie pracov. balíkov'!B:G,6,FALSE))</f>
        <v/>
      </c>
      <c r="L910" s="25" t="str">
        <f>IF(B910="","",K910*VLOOKUP(B910,'Priradenie pracov. balíkov'!B:F,5,FALSE))</f>
        <v/>
      </c>
      <c r="M910" s="1"/>
      <c r="N910" s="2" t="str">
        <f t="shared" si="70"/>
        <v/>
      </c>
      <c r="O910" s="1" t="str">
        <f t="shared" si="71"/>
        <v/>
      </c>
    </row>
    <row r="911" spans="1:15" x14ac:dyDescent="0.2">
      <c r="A911" s="26" t="str">
        <f t="shared" si="72"/>
        <v/>
      </c>
      <c r="B911" s="40"/>
      <c r="C911" s="28" t="str">
        <f>IF(B911="","",VLOOKUP(B911,'Priradenie pracov. balíkov'!B:E,3,FALSE))</f>
        <v/>
      </c>
      <c r="D911" s="29" t="str">
        <f>IF(B911="","",CONCATENATE(VLOOKUP(B911,Ciselniky!$A$38:$B$71,2,FALSE),"P",'Osobné výdavky (OV)'!A911))</f>
        <v/>
      </c>
      <c r="E911" s="41"/>
      <c r="F911" s="25" t="str">
        <f t="shared" si="73"/>
        <v/>
      </c>
      <c r="G911" s="99"/>
      <c r="H911" s="97"/>
      <c r="I911" s="25" t="str">
        <f t="shared" si="74"/>
        <v/>
      </c>
      <c r="J911" s="25" t="str">
        <f>IF(B911="","",I911*VLOOKUP(B911,'Priradenie pracov. balíkov'!B:F,5,FALSE))</f>
        <v/>
      </c>
      <c r="K911" s="25" t="str">
        <f>IF(B911="","",I911*VLOOKUP(B911,'Priradenie pracov. balíkov'!B:G,6,FALSE))</f>
        <v/>
      </c>
      <c r="L911" s="25" t="str">
        <f>IF(B911="","",K911*VLOOKUP(B911,'Priradenie pracov. balíkov'!B:F,5,FALSE))</f>
        <v/>
      </c>
      <c r="M911" s="1"/>
      <c r="N911" s="2" t="str">
        <f t="shared" si="70"/>
        <v/>
      </c>
      <c r="O911" s="1" t="str">
        <f t="shared" si="71"/>
        <v/>
      </c>
    </row>
    <row r="912" spans="1:15" x14ac:dyDescent="0.2">
      <c r="A912" s="26" t="str">
        <f t="shared" si="72"/>
        <v/>
      </c>
      <c r="B912" s="40"/>
      <c r="C912" s="28" t="str">
        <f>IF(B912="","",VLOOKUP(B912,'Priradenie pracov. balíkov'!B:E,3,FALSE))</f>
        <v/>
      </c>
      <c r="D912" s="29" t="str">
        <f>IF(B912="","",CONCATENATE(VLOOKUP(B912,Ciselniky!$A$38:$B$71,2,FALSE),"P",'Osobné výdavky (OV)'!A912))</f>
        <v/>
      </c>
      <c r="E912" s="41"/>
      <c r="F912" s="25" t="str">
        <f t="shared" si="73"/>
        <v/>
      </c>
      <c r="G912" s="99"/>
      <c r="H912" s="97"/>
      <c r="I912" s="25" t="str">
        <f t="shared" si="74"/>
        <v/>
      </c>
      <c r="J912" s="25" t="str">
        <f>IF(B912="","",I912*VLOOKUP(B912,'Priradenie pracov. balíkov'!B:F,5,FALSE))</f>
        <v/>
      </c>
      <c r="K912" s="25" t="str">
        <f>IF(B912="","",I912*VLOOKUP(B912,'Priradenie pracov. balíkov'!B:G,6,FALSE))</f>
        <v/>
      </c>
      <c r="L912" s="25" t="str">
        <f>IF(B912="","",K912*VLOOKUP(B912,'Priradenie pracov. balíkov'!B:F,5,FALSE))</f>
        <v/>
      </c>
      <c r="M912" s="1"/>
      <c r="N912" s="2" t="str">
        <f t="shared" si="70"/>
        <v/>
      </c>
      <c r="O912" s="1" t="str">
        <f t="shared" si="71"/>
        <v/>
      </c>
    </row>
    <row r="913" spans="1:15" x14ac:dyDescent="0.2">
      <c r="A913" s="26" t="str">
        <f t="shared" si="72"/>
        <v/>
      </c>
      <c r="B913" s="40"/>
      <c r="C913" s="28" t="str">
        <f>IF(B913="","",VLOOKUP(B913,'Priradenie pracov. balíkov'!B:E,3,FALSE))</f>
        <v/>
      </c>
      <c r="D913" s="29" t="str">
        <f>IF(B913="","",CONCATENATE(VLOOKUP(B913,Ciselniky!$A$38:$B$71,2,FALSE),"P",'Osobné výdavky (OV)'!A913))</f>
        <v/>
      </c>
      <c r="E913" s="41"/>
      <c r="F913" s="25" t="str">
        <f t="shared" si="73"/>
        <v/>
      </c>
      <c r="G913" s="99"/>
      <c r="H913" s="97"/>
      <c r="I913" s="25" t="str">
        <f t="shared" si="74"/>
        <v/>
      </c>
      <c r="J913" s="25" t="str">
        <f>IF(B913="","",I913*VLOOKUP(B913,'Priradenie pracov. balíkov'!B:F,5,FALSE))</f>
        <v/>
      </c>
      <c r="K913" s="25" t="str">
        <f>IF(B913="","",I913*VLOOKUP(B913,'Priradenie pracov. balíkov'!B:G,6,FALSE))</f>
        <v/>
      </c>
      <c r="L913" s="25" t="str">
        <f>IF(B913="","",K913*VLOOKUP(B913,'Priradenie pracov. balíkov'!B:F,5,FALSE))</f>
        <v/>
      </c>
      <c r="M913" s="1"/>
      <c r="N913" s="2" t="str">
        <f t="shared" si="70"/>
        <v/>
      </c>
      <c r="O913" s="1" t="str">
        <f t="shared" si="71"/>
        <v/>
      </c>
    </row>
    <row r="914" spans="1:15" x14ac:dyDescent="0.2">
      <c r="A914" s="26" t="str">
        <f t="shared" si="72"/>
        <v/>
      </c>
      <c r="B914" s="40"/>
      <c r="C914" s="28" t="str">
        <f>IF(B914="","",VLOOKUP(B914,'Priradenie pracov. balíkov'!B:E,3,FALSE))</f>
        <v/>
      </c>
      <c r="D914" s="29" t="str">
        <f>IF(B914="","",CONCATENATE(VLOOKUP(B914,Ciselniky!$A$38:$B$71,2,FALSE),"P",'Osobné výdavky (OV)'!A914))</f>
        <v/>
      </c>
      <c r="E914" s="41"/>
      <c r="F914" s="25" t="str">
        <f t="shared" si="73"/>
        <v/>
      </c>
      <c r="G914" s="99"/>
      <c r="H914" s="97"/>
      <c r="I914" s="25" t="str">
        <f t="shared" si="74"/>
        <v/>
      </c>
      <c r="J914" s="25" t="str">
        <f>IF(B914="","",I914*VLOOKUP(B914,'Priradenie pracov. balíkov'!B:F,5,FALSE))</f>
        <v/>
      </c>
      <c r="K914" s="25" t="str">
        <f>IF(B914="","",I914*VLOOKUP(B914,'Priradenie pracov. balíkov'!B:G,6,FALSE))</f>
        <v/>
      </c>
      <c r="L914" s="25" t="str">
        <f>IF(B914="","",K914*VLOOKUP(B914,'Priradenie pracov. balíkov'!B:F,5,FALSE))</f>
        <v/>
      </c>
      <c r="M914" s="1"/>
      <c r="N914" s="2" t="str">
        <f t="shared" si="70"/>
        <v/>
      </c>
      <c r="O914" s="1" t="str">
        <f t="shared" si="71"/>
        <v/>
      </c>
    </row>
    <row r="915" spans="1:15" x14ac:dyDescent="0.2">
      <c r="A915" s="26" t="str">
        <f t="shared" si="72"/>
        <v/>
      </c>
      <c r="B915" s="40"/>
      <c r="C915" s="28" t="str">
        <f>IF(B915="","",VLOOKUP(B915,'Priradenie pracov. balíkov'!B:E,3,FALSE))</f>
        <v/>
      </c>
      <c r="D915" s="29" t="str">
        <f>IF(B915="","",CONCATENATE(VLOOKUP(B915,Ciselniky!$A$38:$B$71,2,FALSE),"P",'Osobné výdavky (OV)'!A915))</f>
        <v/>
      </c>
      <c r="E915" s="41"/>
      <c r="F915" s="25" t="str">
        <f t="shared" si="73"/>
        <v/>
      </c>
      <c r="G915" s="99"/>
      <c r="H915" s="97"/>
      <c r="I915" s="25" t="str">
        <f t="shared" si="74"/>
        <v/>
      </c>
      <c r="J915" s="25" t="str">
        <f>IF(B915="","",I915*VLOOKUP(B915,'Priradenie pracov. balíkov'!B:F,5,FALSE))</f>
        <v/>
      </c>
      <c r="K915" s="25" t="str">
        <f>IF(B915="","",I915*VLOOKUP(B915,'Priradenie pracov. balíkov'!B:G,6,FALSE))</f>
        <v/>
      </c>
      <c r="L915" s="25" t="str">
        <f>IF(B915="","",K915*VLOOKUP(B915,'Priradenie pracov. balíkov'!B:F,5,FALSE))</f>
        <v/>
      </c>
      <c r="M915" s="1"/>
      <c r="N915" s="2" t="str">
        <f t="shared" si="70"/>
        <v/>
      </c>
      <c r="O915" s="1" t="str">
        <f t="shared" si="71"/>
        <v/>
      </c>
    </row>
    <row r="916" spans="1:15" x14ac:dyDescent="0.2">
      <c r="A916" s="26" t="str">
        <f t="shared" si="72"/>
        <v/>
      </c>
      <c r="B916" s="40"/>
      <c r="C916" s="28" t="str">
        <f>IF(B916="","",VLOOKUP(B916,'Priradenie pracov. balíkov'!B:E,3,FALSE))</f>
        <v/>
      </c>
      <c r="D916" s="29" t="str">
        <f>IF(B916="","",CONCATENATE(VLOOKUP(B916,Ciselniky!$A$38:$B$71,2,FALSE),"P",'Osobné výdavky (OV)'!A916))</f>
        <v/>
      </c>
      <c r="E916" s="41"/>
      <c r="F916" s="25" t="str">
        <f t="shared" si="73"/>
        <v/>
      </c>
      <c r="G916" s="99"/>
      <c r="H916" s="97"/>
      <c r="I916" s="25" t="str">
        <f t="shared" si="74"/>
        <v/>
      </c>
      <c r="J916" s="25" t="str">
        <f>IF(B916="","",I916*VLOOKUP(B916,'Priradenie pracov. balíkov'!B:F,5,FALSE))</f>
        <v/>
      </c>
      <c r="K916" s="25" t="str">
        <f>IF(B916="","",I916*VLOOKUP(B916,'Priradenie pracov. balíkov'!B:G,6,FALSE))</f>
        <v/>
      </c>
      <c r="L916" s="25" t="str">
        <f>IF(B916="","",K916*VLOOKUP(B916,'Priradenie pracov. balíkov'!B:F,5,FALSE))</f>
        <v/>
      </c>
      <c r="M916" s="1"/>
      <c r="N916" s="2" t="str">
        <f t="shared" si="70"/>
        <v/>
      </c>
      <c r="O916" s="1" t="str">
        <f t="shared" si="71"/>
        <v/>
      </c>
    </row>
    <row r="917" spans="1:15" x14ac:dyDescent="0.2">
      <c r="A917" s="26" t="str">
        <f t="shared" si="72"/>
        <v/>
      </c>
      <c r="B917" s="40"/>
      <c r="C917" s="28" t="str">
        <f>IF(B917="","",VLOOKUP(B917,'Priradenie pracov. balíkov'!B:E,3,FALSE))</f>
        <v/>
      </c>
      <c r="D917" s="29" t="str">
        <f>IF(B917="","",CONCATENATE(VLOOKUP(B917,Ciselniky!$A$38:$B$71,2,FALSE),"P",'Osobné výdavky (OV)'!A917))</f>
        <v/>
      </c>
      <c r="E917" s="41"/>
      <c r="F917" s="25" t="str">
        <f t="shared" si="73"/>
        <v/>
      </c>
      <c r="G917" s="99"/>
      <c r="H917" s="97"/>
      <c r="I917" s="25" t="str">
        <f t="shared" si="74"/>
        <v/>
      </c>
      <c r="J917" s="25" t="str">
        <f>IF(B917="","",I917*VLOOKUP(B917,'Priradenie pracov. balíkov'!B:F,5,FALSE))</f>
        <v/>
      </c>
      <c r="K917" s="25" t="str">
        <f>IF(B917="","",I917*VLOOKUP(B917,'Priradenie pracov. balíkov'!B:G,6,FALSE))</f>
        <v/>
      </c>
      <c r="L917" s="25" t="str">
        <f>IF(B917="","",K917*VLOOKUP(B917,'Priradenie pracov. balíkov'!B:F,5,FALSE))</f>
        <v/>
      </c>
      <c r="M917" s="1"/>
      <c r="N917" s="2" t="str">
        <f t="shared" si="70"/>
        <v/>
      </c>
      <c r="O917" s="1" t="str">
        <f t="shared" si="71"/>
        <v/>
      </c>
    </row>
    <row r="918" spans="1:15" x14ac:dyDescent="0.2">
      <c r="A918" s="26" t="str">
        <f t="shared" si="72"/>
        <v/>
      </c>
      <c r="B918" s="40"/>
      <c r="C918" s="28" t="str">
        <f>IF(B918="","",VLOOKUP(B918,'Priradenie pracov. balíkov'!B:E,3,FALSE))</f>
        <v/>
      </c>
      <c r="D918" s="29" t="str">
        <f>IF(B918="","",CONCATENATE(VLOOKUP(B918,Ciselniky!$A$38:$B$71,2,FALSE),"P",'Osobné výdavky (OV)'!A918))</f>
        <v/>
      </c>
      <c r="E918" s="41"/>
      <c r="F918" s="25" t="str">
        <f t="shared" si="73"/>
        <v/>
      </c>
      <c r="G918" s="99"/>
      <c r="H918" s="97"/>
      <c r="I918" s="25" t="str">
        <f t="shared" si="74"/>
        <v/>
      </c>
      <c r="J918" s="25" t="str">
        <f>IF(B918="","",I918*VLOOKUP(B918,'Priradenie pracov. balíkov'!B:F,5,FALSE))</f>
        <v/>
      </c>
      <c r="K918" s="25" t="str">
        <f>IF(B918="","",I918*VLOOKUP(B918,'Priradenie pracov. balíkov'!B:G,6,FALSE))</f>
        <v/>
      </c>
      <c r="L918" s="25" t="str">
        <f>IF(B918="","",K918*VLOOKUP(B918,'Priradenie pracov. balíkov'!B:F,5,FALSE))</f>
        <v/>
      </c>
      <c r="M918" s="1"/>
      <c r="N918" s="2" t="str">
        <f t="shared" si="70"/>
        <v/>
      </c>
      <c r="O918" s="1" t="str">
        <f t="shared" si="71"/>
        <v/>
      </c>
    </row>
    <row r="919" spans="1:15" x14ac:dyDescent="0.2">
      <c r="A919" s="26" t="str">
        <f t="shared" si="72"/>
        <v/>
      </c>
      <c r="B919" s="40"/>
      <c r="C919" s="28" t="str">
        <f>IF(B919="","",VLOOKUP(B919,'Priradenie pracov. balíkov'!B:E,3,FALSE))</f>
        <v/>
      </c>
      <c r="D919" s="29" t="str">
        <f>IF(B919="","",CONCATENATE(VLOOKUP(B919,Ciselniky!$A$38:$B$71,2,FALSE),"P",'Osobné výdavky (OV)'!A919))</f>
        <v/>
      </c>
      <c r="E919" s="41"/>
      <c r="F919" s="25" t="str">
        <f t="shared" si="73"/>
        <v/>
      </c>
      <c r="G919" s="99"/>
      <c r="H919" s="97"/>
      <c r="I919" s="25" t="str">
        <f t="shared" si="74"/>
        <v/>
      </c>
      <c r="J919" s="25" t="str">
        <f>IF(B919="","",I919*VLOOKUP(B919,'Priradenie pracov. balíkov'!B:F,5,FALSE))</f>
        <v/>
      </c>
      <c r="K919" s="25" t="str">
        <f>IF(B919="","",I919*VLOOKUP(B919,'Priradenie pracov. balíkov'!B:G,6,FALSE))</f>
        <v/>
      </c>
      <c r="L919" s="25" t="str">
        <f>IF(B919="","",K919*VLOOKUP(B919,'Priradenie pracov. balíkov'!B:F,5,FALSE))</f>
        <v/>
      </c>
      <c r="M919" s="1"/>
      <c r="N919" s="2" t="str">
        <f t="shared" si="70"/>
        <v/>
      </c>
      <c r="O919" s="1" t="str">
        <f t="shared" si="71"/>
        <v/>
      </c>
    </row>
    <row r="920" spans="1:15" x14ac:dyDescent="0.2">
      <c r="A920" s="26" t="str">
        <f t="shared" si="72"/>
        <v/>
      </c>
      <c r="B920" s="40"/>
      <c r="C920" s="28" t="str">
        <f>IF(B920="","",VLOOKUP(B920,'Priradenie pracov. balíkov'!B:E,3,FALSE))</f>
        <v/>
      </c>
      <c r="D920" s="29" t="str">
        <f>IF(B920="","",CONCATENATE(VLOOKUP(B920,Ciselniky!$A$38:$B$71,2,FALSE),"P",'Osobné výdavky (OV)'!A920))</f>
        <v/>
      </c>
      <c r="E920" s="41"/>
      <c r="F920" s="25" t="str">
        <f t="shared" si="73"/>
        <v/>
      </c>
      <c r="G920" s="99"/>
      <c r="H920" s="97"/>
      <c r="I920" s="25" t="str">
        <f t="shared" si="74"/>
        <v/>
      </c>
      <c r="J920" s="25" t="str">
        <f>IF(B920="","",I920*VLOOKUP(B920,'Priradenie pracov. balíkov'!B:F,5,FALSE))</f>
        <v/>
      </c>
      <c r="K920" s="25" t="str">
        <f>IF(B920="","",I920*VLOOKUP(B920,'Priradenie pracov. balíkov'!B:G,6,FALSE))</f>
        <v/>
      </c>
      <c r="L920" s="25" t="str">
        <f>IF(B920="","",K920*VLOOKUP(B920,'Priradenie pracov. balíkov'!B:F,5,FALSE))</f>
        <v/>
      </c>
      <c r="M920" s="1"/>
      <c r="N920" s="2" t="str">
        <f t="shared" si="70"/>
        <v/>
      </c>
      <c r="O920" s="1" t="str">
        <f t="shared" si="71"/>
        <v/>
      </c>
    </row>
    <row r="921" spans="1:15" x14ac:dyDescent="0.2">
      <c r="A921" s="26" t="str">
        <f t="shared" si="72"/>
        <v/>
      </c>
      <c r="B921" s="40"/>
      <c r="C921" s="28" t="str">
        <f>IF(B921="","",VLOOKUP(B921,'Priradenie pracov. balíkov'!B:E,3,FALSE))</f>
        <v/>
      </c>
      <c r="D921" s="29" t="str">
        <f>IF(B921="","",CONCATENATE(VLOOKUP(B921,Ciselniky!$A$38:$B$71,2,FALSE),"P",'Osobné výdavky (OV)'!A921))</f>
        <v/>
      </c>
      <c r="E921" s="41"/>
      <c r="F921" s="25" t="str">
        <f t="shared" si="73"/>
        <v/>
      </c>
      <c r="G921" s="99"/>
      <c r="H921" s="97"/>
      <c r="I921" s="25" t="str">
        <f t="shared" si="74"/>
        <v/>
      </c>
      <c r="J921" s="25" t="str">
        <f>IF(B921="","",I921*VLOOKUP(B921,'Priradenie pracov. balíkov'!B:F,5,FALSE))</f>
        <v/>
      </c>
      <c r="K921" s="25" t="str">
        <f>IF(B921="","",I921*VLOOKUP(B921,'Priradenie pracov. balíkov'!B:G,6,FALSE))</f>
        <v/>
      </c>
      <c r="L921" s="25" t="str">
        <f>IF(B921="","",K921*VLOOKUP(B921,'Priradenie pracov. balíkov'!B:F,5,FALSE))</f>
        <v/>
      </c>
      <c r="M921" s="1"/>
      <c r="N921" s="2" t="str">
        <f t="shared" si="70"/>
        <v/>
      </c>
      <c r="O921" s="1" t="str">
        <f t="shared" si="71"/>
        <v/>
      </c>
    </row>
    <row r="922" spans="1:15" x14ac:dyDescent="0.2">
      <c r="A922" s="26" t="str">
        <f t="shared" si="72"/>
        <v/>
      </c>
      <c r="B922" s="40"/>
      <c r="C922" s="28" t="str">
        <f>IF(B922="","",VLOOKUP(B922,'Priradenie pracov. balíkov'!B:E,3,FALSE))</f>
        <v/>
      </c>
      <c r="D922" s="29" t="str">
        <f>IF(B922="","",CONCATENATE(VLOOKUP(B922,Ciselniky!$A$38:$B$71,2,FALSE),"P",'Osobné výdavky (OV)'!A922))</f>
        <v/>
      </c>
      <c r="E922" s="41"/>
      <c r="F922" s="25" t="str">
        <f t="shared" si="73"/>
        <v/>
      </c>
      <c r="G922" s="99"/>
      <c r="H922" s="97"/>
      <c r="I922" s="25" t="str">
        <f t="shared" si="74"/>
        <v/>
      </c>
      <c r="J922" s="25" t="str">
        <f>IF(B922="","",I922*VLOOKUP(B922,'Priradenie pracov. balíkov'!B:F,5,FALSE))</f>
        <v/>
      </c>
      <c r="K922" s="25" t="str">
        <f>IF(B922="","",I922*VLOOKUP(B922,'Priradenie pracov. balíkov'!B:G,6,FALSE))</f>
        <v/>
      </c>
      <c r="L922" s="25" t="str">
        <f>IF(B922="","",K922*VLOOKUP(B922,'Priradenie pracov. balíkov'!B:F,5,FALSE))</f>
        <v/>
      </c>
      <c r="M922" s="1"/>
      <c r="N922" s="2" t="str">
        <f t="shared" si="70"/>
        <v/>
      </c>
      <c r="O922" s="1" t="str">
        <f t="shared" si="71"/>
        <v/>
      </c>
    </row>
    <row r="923" spans="1:15" x14ac:dyDescent="0.2">
      <c r="A923" s="26" t="str">
        <f t="shared" si="72"/>
        <v/>
      </c>
      <c r="B923" s="40"/>
      <c r="C923" s="28" t="str">
        <f>IF(B923="","",VLOOKUP(B923,'Priradenie pracov. balíkov'!B:E,3,FALSE))</f>
        <v/>
      </c>
      <c r="D923" s="29" t="str">
        <f>IF(B923="","",CONCATENATE(VLOOKUP(B923,Ciselniky!$A$38:$B$71,2,FALSE),"P",'Osobné výdavky (OV)'!A923))</f>
        <v/>
      </c>
      <c r="E923" s="41"/>
      <c r="F923" s="25" t="str">
        <f t="shared" si="73"/>
        <v/>
      </c>
      <c r="G923" s="99"/>
      <c r="H923" s="97"/>
      <c r="I923" s="25" t="str">
        <f t="shared" si="74"/>
        <v/>
      </c>
      <c r="J923" s="25" t="str">
        <f>IF(B923="","",I923*VLOOKUP(B923,'Priradenie pracov. balíkov'!B:F,5,FALSE))</f>
        <v/>
      </c>
      <c r="K923" s="25" t="str">
        <f>IF(B923="","",I923*VLOOKUP(B923,'Priradenie pracov. balíkov'!B:G,6,FALSE))</f>
        <v/>
      </c>
      <c r="L923" s="25" t="str">
        <f>IF(B923="","",K923*VLOOKUP(B923,'Priradenie pracov. balíkov'!B:F,5,FALSE))</f>
        <v/>
      </c>
      <c r="M923" s="1"/>
      <c r="N923" s="2" t="str">
        <f t="shared" si="70"/>
        <v/>
      </c>
      <c r="O923" s="1" t="str">
        <f t="shared" si="71"/>
        <v/>
      </c>
    </row>
    <row r="924" spans="1:15" x14ac:dyDescent="0.2">
      <c r="A924" s="26" t="str">
        <f t="shared" si="72"/>
        <v/>
      </c>
      <c r="B924" s="40"/>
      <c r="C924" s="28" t="str">
        <f>IF(B924="","",VLOOKUP(B924,'Priradenie pracov. balíkov'!B:E,3,FALSE))</f>
        <v/>
      </c>
      <c r="D924" s="29" t="str">
        <f>IF(B924="","",CONCATENATE(VLOOKUP(B924,Ciselniky!$A$38:$B$71,2,FALSE),"P",'Osobné výdavky (OV)'!A924))</f>
        <v/>
      </c>
      <c r="E924" s="41"/>
      <c r="F924" s="25" t="str">
        <f t="shared" si="73"/>
        <v/>
      </c>
      <c r="G924" s="99"/>
      <c r="H924" s="97"/>
      <c r="I924" s="25" t="str">
        <f t="shared" si="74"/>
        <v/>
      </c>
      <c r="J924" s="25" t="str">
        <f>IF(B924="","",I924*VLOOKUP(B924,'Priradenie pracov. balíkov'!B:F,5,FALSE))</f>
        <v/>
      </c>
      <c r="K924" s="25" t="str">
        <f>IF(B924="","",I924*VLOOKUP(B924,'Priradenie pracov. balíkov'!B:G,6,FALSE))</f>
        <v/>
      </c>
      <c r="L924" s="25" t="str">
        <f>IF(B924="","",K924*VLOOKUP(B924,'Priradenie pracov. balíkov'!B:F,5,FALSE))</f>
        <v/>
      </c>
      <c r="M924" s="1"/>
      <c r="N924" s="2" t="str">
        <f t="shared" si="70"/>
        <v/>
      </c>
      <c r="O924" s="1" t="str">
        <f t="shared" si="71"/>
        <v/>
      </c>
    </row>
    <row r="925" spans="1:15" x14ac:dyDescent="0.2">
      <c r="A925" s="26" t="str">
        <f t="shared" si="72"/>
        <v/>
      </c>
      <c r="B925" s="40"/>
      <c r="C925" s="28" t="str">
        <f>IF(B925="","",VLOOKUP(B925,'Priradenie pracov. balíkov'!B:E,3,FALSE))</f>
        <v/>
      </c>
      <c r="D925" s="29" t="str">
        <f>IF(B925="","",CONCATENATE(VLOOKUP(B925,Ciselniky!$A$38:$B$71,2,FALSE),"P",'Osobné výdavky (OV)'!A925))</f>
        <v/>
      </c>
      <c r="E925" s="41"/>
      <c r="F925" s="25" t="str">
        <f t="shared" si="73"/>
        <v/>
      </c>
      <c r="G925" s="99"/>
      <c r="H925" s="97"/>
      <c r="I925" s="25" t="str">
        <f t="shared" si="74"/>
        <v/>
      </c>
      <c r="J925" s="25" t="str">
        <f>IF(B925="","",I925*VLOOKUP(B925,'Priradenie pracov. balíkov'!B:F,5,FALSE))</f>
        <v/>
      </c>
      <c r="K925" s="25" t="str">
        <f>IF(B925="","",I925*VLOOKUP(B925,'Priradenie pracov. balíkov'!B:G,6,FALSE))</f>
        <v/>
      </c>
      <c r="L925" s="25" t="str">
        <f>IF(B925="","",K925*VLOOKUP(B925,'Priradenie pracov. balíkov'!B:F,5,FALSE))</f>
        <v/>
      </c>
      <c r="M925" s="1"/>
      <c r="N925" s="2" t="str">
        <f t="shared" si="70"/>
        <v/>
      </c>
      <c r="O925" s="1" t="str">
        <f t="shared" si="71"/>
        <v/>
      </c>
    </row>
    <row r="926" spans="1:15" x14ac:dyDescent="0.2">
      <c r="A926" s="26" t="str">
        <f t="shared" si="72"/>
        <v/>
      </c>
      <c r="B926" s="40"/>
      <c r="C926" s="28" t="str">
        <f>IF(B926="","",VLOOKUP(B926,'Priradenie pracov. balíkov'!B:E,3,FALSE))</f>
        <v/>
      </c>
      <c r="D926" s="29" t="str">
        <f>IF(B926="","",CONCATENATE(VLOOKUP(B926,Ciselniky!$A$38:$B$71,2,FALSE),"P",'Osobné výdavky (OV)'!A926))</f>
        <v/>
      </c>
      <c r="E926" s="41"/>
      <c r="F926" s="25" t="str">
        <f t="shared" si="73"/>
        <v/>
      </c>
      <c r="G926" s="99"/>
      <c r="H926" s="97"/>
      <c r="I926" s="25" t="str">
        <f t="shared" si="74"/>
        <v/>
      </c>
      <c r="J926" s="25" t="str">
        <f>IF(B926="","",I926*VLOOKUP(B926,'Priradenie pracov. balíkov'!B:F,5,FALSE))</f>
        <v/>
      </c>
      <c r="K926" s="25" t="str">
        <f>IF(B926="","",I926*VLOOKUP(B926,'Priradenie pracov. balíkov'!B:G,6,FALSE))</f>
        <v/>
      </c>
      <c r="L926" s="25" t="str">
        <f>IF(B926="","",K926*VLOOKUP(B926,'Priradenie pracov. balíkov'!B:F,5,FALSE))</f>
        <v/>
      </c>
      <c r="M926" s="1"/>
      <c r="N926" s="2" t="str">
        <f t="shared" si="70"/>
        <v/>
      </c>
      <c r="O926" s="1" t="str">
        <f t="shared" si="71"/>
        <v/>
      </c>
    </row>
    <row r="927" spans="1:15" x14ac:dyDescent="0.2">
      <c r="A927" s="26" t="str">
        <f t="shared" si="72"/>
        <v/>
      </c>
      <c r="B927" s="40"/>
      <c r="C927" s="28" t="str">
        <f>IF(B927="","",VLOOKUP(B927,'Priradenie pracov. balíkov'!B:E,3,FALSE))</f>
        <v/>
      </c>
      <c r="D927" s="29" t="str">
        <f>IF(B927="","",CONCATENATE(VLOOKUP(B927,Ciselniky!$A$38:$B$71,2,FALSE),"P",'Osobné výdavky (OV)'!A927))</f>
        <v/>
      </c>
      <c r="E927" s="41"/>
      <c r="F927" s="25" t="str">
        <f t="shared" si="73"/>
        <v/>
      </c>
      <c r="G927" s="99"/>
      <c r="H927" s="97"/>
      <c r="I927" s="25" t="str">
        <f t="shared" si="74"/>
        <v/>
      </c>
      <c r="J927" s="25" t="str">
        <f>IF(B927="","",I927*VLOOKUP(B927,'Priradenie pracov. balíkov'!B:F,5,FALSE))</f>
        <v/>
      </c>
      <c r="K927" s="25" t="str">
        <f>IF(B927="","",I927*VLOOKUP(B927,'Priradenie pracov. balíkov'!B:G,6,FALSE))</f>
        <v/>
      </c>
      <c r="L927" s="25" t="str">
        <f>IF(B927="","",K927*VLOOKUP(B927,'Priradenie pracov. balíkov'!B:F,5,FALSE))</f>
        <v/>
      </c>
      <c r="M927" s="1"/>
      <c r="N927" s="2" t="str">
        <f t="shared" si="70"/>
        <v/>
      </c>
      <c r="O927" s="1" t="str">
        <f t="shared" si="71"/>
        <v/>
      </c>
    </row>
    <row r="928" spans="1:15" x14ac:dyDescent="0.2">
      <c r="A928" s="26" t="str">
        <f t="shared" si="72"/>
        <v/>
      </c>
      <c r="B928" s="40"/>
      <c r="C928" s="28" t="str">
        <f>IF(B928="","",VLOOKUP(B928,'Priradenie pracov. balíkov'!B:E,3,FALSE))</f>
        <v/>
      </c>
      <c r="D928" s="29" t="str">
        <f>IF(B928="","",CONCATENATE(VLOOKUP(B928,Ciselniky!$A$38:$B$71,2,FALSE),"P",'Osobné výdavky (OV)'!A928))</f>
        <v/>
      </c>
      <c r="E928" s="41"/>
      <c r="F928" s="25" t="str">
        <f t="shared" si="73"/>
        <v/>
      </c>
      <c r="G928" s="99"/>
      <c r="H928" s="97"/>
      <c r="I928" s="25" t="str">
        <f t="shared" si="74"/>
        <v/>
      </c>
      <c r="J928" s="25" t="str">
        <f>IF(B928="","",I928*VLOOKUP(B928,'Priradenie pracov. balíkov'!B:F,5,FALSE))</f>
        <v/>
      </c>
      <c r="K928" s="25" t="str">
        <f>IF(B928="","",I928*VLOOKUP(B928,'Priradenie pracov. balíkov'!B:G,6,FALSE))</f>
        <v/>
      </c>
      <c r="L928" s="25" t="str">
        <f>IF(B928="","",K928*VLOOKUP(B928,'Priradenie pracov. balíkov'!B:F,5,FALSE))</f>
        <v/>
      </c>
      <c r="M928" s="1"/>
      <c r="N928" s="2" t="str">
        <f t="shared" si="70"/>
        <v/>
      </c>
      <c r="O928" s="1" t="str">
        <f t="shared" si="71"/>
        <v/>
      </c>
    </row>
    <row r="929" spans="1:15" x14ac:dyDescent="0.2">
      <c r="A929" s="26" t="str">
        <f t="shared" si="72"/>
        <v/>
      </c>
      <c r="B929" s="40"/>
      <c r="C929" s="28" t="str">
        <f>IF(B929="","",VLOOKUP(B929,'Priradenie pracov. balíkov'!B:E,3,FALSE))</f>
        <v/>
      </c>
      <c r="D929" s="29" t="str">
        <f>IF(B929="","",CONCATENATE(VLOOKUP(B929,Ciselniky!$A$38:$B$71,2,FALSE),"P",'Osobné výdavky (OV)'!A929))</f>
        <v/>
      </c>
      <c r="E929" s="41"/>
      <c r="F929" s="25" t="str">
        <f t="shared" si="73"/>
        <v/>
      </c>
      <c r="G929" s="99"/>
      <c r="H929" s="97"/>
      <c r="I929" s="25" t="str">
        <f t="shared" si="74"/>
        <v/>
      </c>
      <c r="J929" s="25" t="str">
        <f>IF(B929="","",I929*VLOOKUP(B929,'Priradenie pracov. balíkov'!B:F,5,FALSE))</f>
        <v/>
      </c>
      <c r="K929" s="25" t="str">
        <f>IF(B929="","",I929*VLOOKUP(B929,'Priradenie pracov. balíkov'!B:G,6,FALSE))</f>
        <v/>
      </c>
      <c r="L929" s="25" t="str">
        <f>IF(B929="","",K929*VLOOKUP(B929,'Priradenie pracov. balíkov'!B:F,5,FALSE))</f>
        <v/>
      </c>
      <c r="M929" s="1"/>
      <c r="N929" s="2" t="str">
        <f t="shared" si="70"/>
        <v/>
      </c>
      <c r="O929" s="1" t="str">
        <f t="shared" si="71"/>
        <v/>
      </c>
    </row>
    <row r="930" spans="1:15" x14ac:dyDescent="0.2">
      <c r="A930" s="26" t="str">
        <f t="shared" si="72"/>
        <v/>
      </c>
      <c r="B930" s="40"/>
      <c r="C930" s="28" t="str">
        <f>IF(B930="","",VLOOKUP(B930,'Priradenie pracov. balíkov'!B:E,3,FALSE))</f>
        <v/>
      </c>
      <c r="D930" s="29" t="str">
        <f>IF(B930="","",CONCATENATE(VLOOKUP(B930,Ciselniky!$A$38:$B$71,2,FALSE),"P",'Osobné výdavky (OV)'!A930))</f>
        <v/>
      </c>
      <c r="E930" s="41"/>
      <c r="F930" s="25" t="str">
        <f t="shared" si="73"/>
        <v/>
      </c>
      <c r="G930" s="99"/>
      <c r="H930" s="97"/>
      <c r="I930" s="25" t="str">
        <f t="shared" si="74"/>
        <v/>
      </c>
      <c r="J930" s="25" t="str">
        <f>IF(B930="","",I930*VLOOKUP(B930,'Priradenie pracov. balíkov'!B:F,5,FALSE))</f>
        <v/>
      </c>
      <c r="K930" s="25" t="str">
        <f>IF(B930="","",I930*VLOOKUP(B930,'Priradenie pracov. balíkov'!B:G,6,FALSE))</f>
        <v/>
      </c>
      <c r="L930" s="25" t="str">
        <f>IF(B930="","",K930*VLOOKUP(B930,'Priradenie pracov. balíkov'!B:F,5,FALSE))</f>
        <v/>
      </c>
      <c r="M930" s="1"/>
      <c r="N930" s="2" t="str">
        <f t="shared" si="70"/>
        <v/>
      </c>
      <c r="O930" s="1" t="str">
        <f t="shared" si="71"/>
        <v/>
      </c>
    </row>
    <row r="931" spans="1:15" x14ac:dyDescent="0.2">
      <c r="A931" s="26" t="str">
        <f t="shared" si="72"/>
        <v/>
      </c>
      <c r="B931" s="40"/>
      <c r="C931" s="28" t="str">
        <f>IF(B931="","",VLOOKUP(B931,'Priradenie pracov. balíkov'!B:E,3,FALSE))</f>
        <v/>
      </c>
      <c r="D931" s="29" t="str">
        <f>IF(B931="","",CONCATENATE(VLOOKUP(B931,Ciselniky!$A$38:$B$71,2,FALSE),"P",'Osobné výdavky (OV)'!A931))</f>
        <v/>
      </c>
      <c r="E931" s="41"/>
      <c r="F931" s="25" t="str">
        <f t="shared" si="73"/>
        <v/>
      </c>
      <c r="G931" s="99"/>
      <c r="H931" s="97"/>
      <c r="I931" s="25" t="str">
        <f t="shared" si="74"/>
        <v/>
      </c>
      <c r="J931" s="25" t="str">
        <f>IF(B931="","",I931*VLOOKUP(B931,'Priradenie pracov. balíkov'!B:F,5,FALSE))</f>
        <v/>
      </c>
      <c r="K931" s="25" t="str">
        <f>IF(B931="","",I931*VLOOKUP(B931,'Priradenie pracov. balíkov'!B:G,6,FALSE))</f>
        <v/>
      </c>
      <c r="L931" s="25" t="str">
        <f>IF(B931="","",K931*VLOOKUP(B931,'Priradenie pracov. balíkov'!B:F,5,FALSE))</f>
        <v/>
      </c>
      <c r="M931" s="1"/>
      <c r="N931" s="2" t="str">
        <f t="shared" si="70"/>
        <v/>
      </c>
      <c r="O931" s="1" t="str">
        <f t="shared" si="71"/>
        <v/>
      </c>
    </row>
    <row r="932" spans="1:15" x14ac:dyDescent="0.2">
      <c r="A932" s="26" t="str">
        <f t="shared" si="72"/>
        <v/>
      </c>
      <c r="B932" s="40"/>
      <c r="C932" s="28" t="str">
        <f>IF(B932="","",VLOOKUP(B932,'Priradenie pracov. balíkov'!B:E,3,FALSE))</f>
        <v/>
      </c>
      <c r="D932" s="29" t="str">
        <f>IF(B932="","",CONCATENATE(VLOOKUP(B932,Ciselniky!$A$38:$B$71,2,FALSE),"P",'Osobné výdavky (OV)'!A932))</f>
        <v/>
      </c>
      <c r="E932" s="41"/>
      <c r="F932" s="25" t="str">
        <f t="shared" si="73"/>
        <v/>
      </c>
      <c r="G932" s="99"/>
      <c r="H932" s="97"/>
      <c r="I932" s="25" t="str">
        <f t="shared" si="74"/>
        <v/>
      </c>
      <c r="J932" s="25" t="str">
        <f>IF(B932="","",I932*VLOOKUP(B932,'Priradenie pracov. balíkov'!B:F,5,FALSE))</f>
        <v/>
      </c>
      <c r="K932" s="25" t="str">
        <f>IF(B932="","",I932*VLOOKUP(B932,'Priradenie pracov. balíkov'!B:G,6,FALSE))</f>
        <v/>
      </c>
      <c r="L932" s="25" t="str">
        <f>IF(B932="","",K932*VLOOKUP(B932,'Priradenie pracov. balíkov'!B:F,5,FALSE))</f>
        <v/>
      </c>
      <c r="M932" s="1"/>
      <c r="N932" s="2" t="str">
        <f t="shared" si="70"/>
        <v/>
      </c>
      <c r="O932" s="1" t="str">
        <f t="shared" si="71"/>
        <v/>
      </c>
    </row>
    <row r="933" spans="1:15" x14ac:dyDescent="0.2">
      <c r="A933" s="26" t="str">
        <f t="shared" si="72"/>
        <v/>
      </c>
      <c r="B933" s="40"/>
      <c r="C933" s="28" t="str">
        <f>IF(B933="","",VLOOKUP(B933,'Priradenie pracov. balíkov'!B:E,3,FALSE))</f>
        <v/>
      </c>
      <c r="D933" s="29" t="str">
        <f>IF(B933="","",CONCATENATE(VLOOKUP(B933,Ciselniky!$A$38:$B$71,2,FALSE),"P",'Osobné výdavky (OV)'!A933))</f>
        <v/>
      </c>
      <c r="E933" s="41"/>
      <c r="F933" s="25" t="str">
        <f t="shared" si="73"/>
        <v/>
      </c>
      <c r="G933" s="99"/>
      <c r="H933" s="97"/>
      <c r="I933" s="25" t="str">
        <f t="shared" si="74"/>
        <v/>
      </c>
      <c r="J933" s="25" t="str">
        <f>IF(B933="","",I933*VLOOKUP(B933,'Priradenie pracov. balíkov'!B:F,5,FALSE))</f>
        <v/>
      </c>
      <c r="K933" s="25" t="str">
        <f>IF(B933="","",I933*VLOOKUP(B933,'Priradenie pracov. balíkov'!B:G,6,FALSE))</f>
        <v/>
      </c>
      <c r="L933" s="25" t="str">
        <f>IF(B933="","",K933*VLOOKUP(B933,'Priradenie pracov. balíkov'!B:F,5,FALSE))</f>
        <v/>
      </c>
      <c r="M933" s="1"/>
      <c r="N933" s="2" t="str">
        <f t="shared" si="70"/>
        <v/>
      </c>
      <c r="O933" s="1" t="str">
        <f t="shared" si="71"/>
        <v/>
      </c>
    </row>
    <row r="934" spans="1:15" x14ac:dyDescent="0.2">
      <c r="A934" s="26" t="str">
        <f t="shared" si="72"/>
        <v/>
      </c>
      <c r="B934" s="40"/>
      <c r="C934" s="28" t="str">
        <f>IF(B934="","",VLOOKUP(B934,'Priradenie pracov. balíkov'!B:E,3,FALSE))</f>
        <v/>
      </c>
      <c r="D934" s="29" t="str">
        <f>IF(B934="","",CONCATENATE(VLOOKUP(B934,Ciselniky!$A$38:$B$71,2,FALSE),"P",'Osobné výdavky (OV)'!A934))</f>
        <v/>
      </c>
      <c r="E934" s="41"/>
      <c r="F934" s="25" t="str">
        <f t="shared" si="73"/>
        <v/>
      </c>
      <c r="G934" s="99"/>
      <c r="H934" s="97"/>
      <c r="I934" s="25" t="str">
        <f t="shared" si="74"/>
        <v/>
      </c>
      <c r="J934" s="25" t="str">
        <f>IF(B934="","",I934*VLOOKUP(B934,'Priradenie pracov. balíkov'!B:F,5,FALSE))</f>
        <v/>
      </c>
      <c r="K934" s="25" t="str">
        <f>IF(B934="","",I934*VLOOKUP(B934,'Priradenie pracov. balíkov'!B:G,6,FALSE))</f>
        <v/>
      </c>
      <c r="L934" s="25" t="str">
        <f>IF(B934="","",K934*VLOOKUP(B934,'Priradenie pracov. balíkov'!B:F,5,FALSE))</f>
        <v/>
      </c>
      <c r="M934" s="1"/>
      <c r="N934" s="2" t="str">
        <f t="shared" si="70"/>
        <v/>
      </c>
      <c r="O934" s="1" t="str">
        <f t="shared" si="71"/>
        <v/>
      </c>
    </row>
    <row r="935" spans="1:15" x14ac:dyDescent="0.2">
      <c r="A935" s="26" t="str">
        <f t="shared" si="72"/>
        <v/>
      </c>
      <c r="B935" s="40"/>
      <c r="C935" s="28" t="str">
        <f>IF(B935="","",VLOOKUP(B935,'Priradenie pracov. balíkov'!B:E,3,FALSE))</f>
        <v/>
      </c>
      <c r="D935" s="29" t="str">
        <f>IF(B935="","",CONCATENATE(VLOOKUP(B935,Ciselniky!$A$38:$B$71,2,FALSE),"P",'Osobné výdavky (OV)'!A935))</f>
        <v/>
      </c>
      <c r="E935" s="41"/>
      <c r="F935" s="25" t="str">
        <f t="shared" si="73"/>
        <v/>
      </c>
      <c r="G935" s="99"/>
      <c r="H935" s="97"/>
      <c r="I935" s="25" t="str">
        <f t="shared" si="74"/>
        <v/>
      </c>
      <c r="J935" s="25" t="str">
        <f>IF(B935="","",I935*VLOOKUP(B935,'Priradenie pracov. balíkov'!B:F,5,FALSE))</f>
        <v/>
      </c>
      <c r="K935" s="25" t="str">
        <f>IF(B935="","",I935*VLOOKUP(B935,'Priradenie pracov. balíkov'!B:G,6,FALSE))</f>
        <v/>
      </c>
      <c r="L935" s="25" t="str">
        <f>IF(B935="","",K935*VLOOKUP(B935,'Priradenie pracov. balíkov'!B:F,5,FALSE))</f>
        <v/>
      </c>
      <c r="M935" s="1"/>
      <c r="N935" s="2" t="str">
        <f t="shared" si="70"/>
        <v/>
      </c>
      <c r="O935" s="1" t="str">
        <f t="shared" si="71"/>
        <v/>
      </c>
    </row>
    <row r="936" spans="1:15" x14ac:dyDescent="0.2">
      <c r="A936" s="26" t="str">
        <f t="shared" si="72"/>
        <v/>
      </c>
      <c r="B936" s="40"/>
      <c r="C936" s="28" t="str">
        <f>IF(B936="","",VLOOKUP(B936,'Priradenie pracov. balíkov'!B:E,3,FALSE))</f>
        <v/>
      </c>
      <c r="D936" s="29" t="str">
        <f>IF(B936="","",CONCATENATE(VLOOKUP(B936,Ciselniky!$A$38:$B$71,2,FALSE),"P",'Osobné výdavky (OV)'!A936))</f>
        <v/>
      </c>
      <c r="E936" s="41"/>
      <c r="F936" s="25" t="str">
        <f t="shared" si="73"/>
        <v/>
      </c>
      <c r="G936" s="99"/>
      <c r="H936" s="97"/>
      <c r="I936" s="25" t="str">
        <f t="shared" si="74"/>
        <v/>
      </c>
      <c r="J936" s="25" t="str">
        <f>IF(B936="","",I936*VLOOKUP(B936,'Priradenie pracov. balíkov'!B:F,5,FALSE))</f>
        <v/>
      </c>
      <c r="K936" s="25" t="str">
        <f>IF(B936="","",I936*VLOOKUP(B936,'Priradenie pracov. balíkov'!B:G,6,FALSE))</f>
        <v/>
      </c>
      <c r="L936" s="25" t="str">
        <f>IF(B936="","",K936*VLOOKUP(B936,'Priradenie pracov. balíkov'!B:F,5,FALSE))</f>
        <v/>
      </c>
      <c r="M936" s="1"/>
      <c r="N936" s="2" t="str">
        <f t="shared" si="70"/>
        <v/>
      </c>
      <c r="O936" s="1" t="str">
        <f t="shared" si="71"/>
        <v/>
      </c>
    </row>
    <row r="937" spans="1:15" x14ac:dyDescent="0.2">
      <c r="A937" s="26" t="str">
        <f t="shared" si="72"/>
        <v/>
      </c>
      <c r="B937" s="40"/>
      <c r="C937" s="28" t="str">
        <f>IF(B937="","",VLOOKUP(B937,'Priradenie pracov. balíkov'!B:E,3,FALSE))</f>
        <v/>
      </c>
      <c r="D937" s="29" t="str">
        <f>IF(B937="","",CONCATENATE(VLOOKUP(B937,Ciselniky!$A$38:$B$71,2,FALSE),"P",'Osobné výdavky (OV)'!A937))</f>
        <v/>
      </c>
      <c r="E937" s="41"/>
      <c r="F937" s="25" t="str">
        <f t="shared" si="73"/>
        <v/>
      </c>
      <c r="G937" s="99"/>
      <c r="H937" s="97"/>
      <c r="I937" s="25" t="str">
        <f t="shared" si="74"/>
        <v/>
      </c>
      <c r="J937" s="25" t="str">
        <f>IF(B937="","",I937*VLOOKUP(B937,'Priradenie pracov. balíkov'!B:F,5,FALSE))</f>
        <v/>
      </c>
      <c r="K937" s="25" t="str">
        <f>IF(B937="","",I937*VLOOKUP(B937,'Priradenie pracov. balíkov'!B:G,6,FALSE))</f>
        <v/>
      </c>
      <c r="L937" s="25" t="str">
        <f>IF(B937="","",K937*VLOOKUP(B937,'Priradenie pracov. balíkov'!B:F,5,FALSE))</f>
        <v/>
      </c>
      <c r="M937" s="1"/>
      <c r="N937" s="2" t="str">
        <f t="shared" si="70"/>
        <v/>
      </c>
      <c r="O937" s="1" t="str">
        <f t="shared" si="71"/>
        <v/>
      </c>
    </row>
    <row r="938" spans="1:15" x14ac:dyDescent="0.2">
      <c r="A938" s="26" t="str">
        <f t="shared" si="72"/>
        <v/>
      </c>
      <c r="B938" s="40"/>
      <c r="C938" s="28" t="str">
        <f>IF(B938="","",VLOOKUP(B938,'Priradenie pracov. balíkov'!B:E,3,FALSE))</f>
        <v/>
      </c>
      <c r="D938" s="29" t="str">
        <f>IF(B938="","",CONCATENATE(VLOOKUP(B938,Ciselniky!$A$38:$B$71,2,FALSE),"P",'Osobné výdavky (OV)'!A938))</f>
        <v/>
      </c>
      <c r="E938" s="41"/>
      <c r="F938" s="25" t="str">
        <f t="shared" si="73"/>
        <v/>
      </c>
      <c r="G938" s="99"/>
      <c r="H938" s="97"/>
      <c r="I938" s="25" t="str">
        <f t="shared" si="74"/>
        <v/>
      </c>
      <c r="J938" s="25" t="str">
        <f>IF(B938="","",I938*VLOOKUP(B938,'Priradenie pracov. balíkov'!B:F,5,FALSE))</f>
        <v/>
      </c>
      <c r="K938" s="25" t="str">
        <f>IF(B938="","",I938*VLOOKUP(B938,'Priradenie pracov. balíkov'!B:G,6,FALSE))</f>
        <v/>
      </c>
      <c r="L938" s="25" t="str">
        <f>IF(B938="","",K938*VLOOKUP(B938,'Priradenie pracov. balíkov'!B:F,5,FALSE))</f>
        <v/>
      </c>
      <c r="M938" s="1"/>
      <c r="N938" s="2" t="str">
        <f t="shared" si="70"/>
        <v/>
      </c>
      <c r="O938" s="1" t="str">
        <f t="shared" si="71"/>
        <v/>
      </c>
    </row>
    <row r="939" spans="1:15" x14ac:dyDescent="0.2">
      <c r="A939" s="26" t="str">
        <f t="shared" si="72"/>
        <v/>
      </c>
      <c r="B939" s="40"/>
      <c r="C939" s="28" t="str">
        <f>IF(B939="","",VLOOKUP(B939,'Priradenie pracov. balíkov'!B:E,3,FALSE))</f>
        <v/>
      </c>
      <c r="D939" s="29" t="str">
        <f>IF(B939="","",CONCATENATE(VLOOKUP(B939,Ciselniky!$A$38:$B$71,2,FALSE),"P",'Osobné výdavky (OV)'!A939))</f>
        <v/>
      </c>
      <c r="E939" s="41"/>
      <c r="F939" s="25" t="str">
        <f t="shared" si="73"/>
        <v/>
      </c>
      <c r="G939" s="99"/>
      <c r="H939" s="97"/>
      <c r="I939" s="25" t="str">
        <f t="shared" si="74"/>
        <v/>
      </c>
      <c r="J939" s="25" t="str">
        <f>IF(B939="","",I939*VLOOKUP(B939,'Priradenie pracov. balíkov'!B:F,5,FALSE))</f>
        <v/>
      </c>
      <c r="K939" s="25" t="str">
        <f>IF(B939="","",I939*VLOOKUP(B939,'Priradenie pracov. balíkov'!B:G,6,FALSE))</f>
        <v/>
      </c>
      <c r="L939" s="25" t="str">
        <f>IF(B939="","",K939*VLOOKUP(B939,'Priradenie pracov. balíkov'!B:F,5,FALSE))</f>
        <v/>
      </c>
      <c r="M939" s="1"/>
      <c r="N939" s="2" t="str">
        <f t="shared" si="70"/>
        <v/>
      </c>
      <c r="O939" s="1" t="str">
        <f t="shared" si="71"/>
        <v/>
      </c>
    </row>
    <row r="940" spans="1:15" x14ac:dyDescent="0.2">
      <c r="A940" s="26" t="str">
        <f t="shared" si="72"/>
        <v/>
      </c>
      <c r="B940" s="40"/>
      <c r="C940" s="28" t="str">
        <f>IF(B940="","",VLOOKUP(B940,'Priradenie pracov. balíkov'!B:E,3,FALSE))</f>
        <v/>
      </c>
      <c r="D940" s="29" t="str">
        <f>IF(B940="","",CONCATENATE(VLOOKUP(B940,Ciselniky!$A$38:$B$71,2,FALSE),"P",'Osobné výdavky (OV)'!A940))</f>
        <v/>
      </c>
      <c r="E940" s="41"/>
      <c r="F940" s="25" t="str">
        <f t="shared" si="73"/>
        <v/>
      </c>
      <c r="G940" s="99"/>
      <c r="H940" s="97"/>
      <c r="I940" s="25" t="str">
        <f t="shared" si="74"/>
        <v/>
      </c>
      <c r="J940" s="25" t="str">
        <f>IF(B940="","",I940*VLOOKUP(B940,'Priradenie pracov. balíkov'!B:F,5,FALSE))</f>
        <v/>
      </c>
      <c r="K940" s="25" t="str">
        <f>IF(B940="","",I940*VLOOKUP(B940,'Priradenie pracov. balíkov'!B:G,6,FALSE))</f>
        <v/>
      </c>
      <c r="L940" s="25" t="str">
        <f>IF(B940="","",K940*VLOOKUP(B940,'Priradenie pracov. balíkov'!B:F,5,FALSE))</f>
        <v/>
      </c>
      <c r="M940" s="1"/>
      <c r="N940" s="2" t="str">
        <f t="shared" si="70"/>
        <v/>
      </c>
      <c r="O940" s="1" t="str">
        <f t="shared" si="71"/>
        <v/>
      </c>
    </row>
    <row r="941" spans="1:15" x14ac:dyDescent="0.2">
      <c r="A941" s="26" t="str">
        <f t="shared" si="72"/>
        <v/>
      </c>
      <c r="B941" s="40"/>
      <c r="C941" s="28" t="str">
        <f>IF(B941="","",VLOOKUP(B941,'Priradenie pracov. balíkov'!B:E,3,FALSE))</f>
        <v/>
      </c>
      <c r="D941" s="29" t="str">
        <f>IF(B941="","",CONCATENATE(VLOOKUP(B941,Ciselniky!$A$38:$B$71,2,FALSE),"P",'Osobné výdavky (OV)'!A941))</f>
        <v/>
      </c>
      <c r="E941" s="41"/>
      <c r="F941" s="25" t="str">
        <f t="shared" si="73"/>
        <v/>
      </c>
      <c r="G941" s="99"/>
      <c r="H941" s="97"/>
      <c r="I941" s="25" t="str">
        <f t="shared" si="74"/>
        <v/>
      </c>
      <c r="J941" s="25" t="str">
        <f>IF(B941="","",I941*VLOOKUP(B941,'Priradenie pracov. balíkov'!B:F,5,FALSE))</f>
        <v/>
      </c>
      <c r="K941" s="25" t="str">
        <f>IF(B941="","",I941*VLOOKUP(B941,'Priradenie pracov. balíkov'!B:G,6,FALSE))</f>
        <v/>
      </c>
      <c r="L941" s="25" t="str">
        <f>IF(B941="","",K941*VLOOKUP(B941,'Priradenie pracov. balíkov'!B:F,5,FALSE))</f>
        <v/>
      </c>
      <c r="M941" s="1"/>
      <c r="N941" s="2" t="str">
        <f t="shared" si="70"/>
        <v/>
      </c>
      <c r="O941" s="1" t="str">
        <f t="shared" si="71"/>
        <v/>
      </c>
    </row>
    <row r="942" spans="1:15" x14ac:dyDescent="0.2">
      <c r="A942" s="26" t="str">
        <f t="shared" si="72"/>
        <v/>
      </c>
      <c r="B942" s="40"/>
      <c r="C942" s="28" t="str">
        <f>IF(B942="","",VLOOKUP(B942,'Priradenie pracov. balíkov'!B:E,3,FALSE))</f>
        <v/>
      </c>
      <c r="D942" s="29" t="str">
        <f>IF(B942="","",CONCATENATE(VLOOKUP(B942,Ciselniky!$A$38:$B$71,2,FALSE),"P",'Osobné výdavky (OV)'!A942))</f>
        <v/>
      </c>
      <c r="E942" s="41"/>
      <c r="F942" s="25" t="str">
        <f t="shared" si="73"/>
        <v/>
      </c>
      <c r="G942" s="99"/>
      <c r="H942" s="97"/>
      <c r="I942" s="25" t="str">
        <f t="shared" si="74"/>
        <v/>
      </c>
      <c r="J942" s="25" t="str">
        <f>IF(B942="","",I942*VLOOKUP(B942,'Priradenie pracov. balíkov'!B:F,5,FALSE))</f>
        <v/>
      </c>
      <c r="K942" s="25" t="str">
        <f>IF(B942="","",I942*VLOOKUP(B942,'Priradenie pracov. balíkov'!B:G,6,FALSE))</f>
        <v/>
      </c>
      <c r="L942" s="25" t="str">
        <f>IF(B942="","",K942*VLOOKUP(B942,'Priradenie pracov. balíkov'!B:F,5,FALSE))</f>
        <v/>
      </c>
      <c r="M942" s="1"/>
      <c r="N942" s="2" t="str">
        <f t="shared" si="70"/>
        <v/>
      </c>
      <c r="O942" s="1" t="str">
        <f t="shared" si="71"/>
        <v/>
      </c>
    </row>
    <row r="943" spans="1:15" x14ac:dyDescent="0.2">
      <c r="A943" s="26" t="str">
        <f t="shared" si="72"/>
        <v/>
      </c>
      <c r="B943" s="40"/>
      <c r="C943" s="28" t="str">
        <f>IF(B943="","",VLOOKUP(B943,'Priradenie pracov. balíkov'!B:E,3,FALSE))</f>
        <v/>
      </c>
      <c r="D943" s="29" t="str">
        <f>IF(B943="","",CONCATENATE(VLOOKUP(B943,Ciselniky!$A$38:$B$71,2,FALSE),"P",'Osobné výdavky (OV)'!A943))</f>
        <v/>
      </c>
      <c r="E943" s="41"/>
      <c r="F943" s="25" t="str">
        <f t="shared" si="73"/>
        <v/>
      </c>
      <c r="G943" s="99"/>
      <c r="H943" s="97"/>
      <c r="I943" s="25" t="str">
        <f t="shared" si="74"/>
        <v/>
      </c>
      <c r="J943" s="25" t="str">
        <f>IF(B943="","",I943*VLOOKUP(B943,'Priradenie pracov. balíkov'!B:F,5,FALSE))</f>
        <v/>
      </c>
      <c r="K943" s="25" t="str">
        <f>IF(B943="","",I943*VLOOKUP(B943,'Priradenie pracov. balíkov'!B:G,6,FALSE))</f>
        <v/>
      </c>
      <c r="L943" s="25" t="str">
        <f>IF(B943="","",K943*VLOOKUP(B943,'Priradenie pracov. balíkov'!B:F,5,FALSE))</f>
        <v/>
      </c>
      <c r="M943" s="1"/>
      <c r="N943" s="2" t="str">
        <f t="shared" si="70"/>
        <v/>
      </c>
      <c r="O943" s="1" t="str">
        <f t="shared" si="71"/>
        <v/>
      </c>
    </row>
    <row r="944" spans="1:15" x14ac:dyDescent="0.2">
      <c r="A944" s="26" t="str">
        <f t="shared" si="72"/>
        <v/>
      </c>
      <c r="B944" s="40"/>
      <c r="C944" s="28" t="str">
        <f>IF(B944="","",VLOOKUP(B944,'Priradenie pracov. balíkov'!B:E,3,FALSE))</f>
        <v/>
      </c>
      <c r="D944" s="29" t="str">
        <f>IF(B944="","",CONCATENATE(VLOOKUP(B944,Ciselniky!$A$38:$B$71,2,FALSE),"P",'Osobné výdavky (OV)'!A944))</f>
        <v/>
      </c>
      <c r="E944" s="41"/>
      <c r="F944" s="25" t="str">
        <f t="shared" si="73"/>
        <v/>
      </c>
      <c r="G944" s="99"/>
      <c r="H944" s="97"/>
      <c r="I944" s="25" t="str">
        <f t="shared" si="74"/>
        <v/>
      </c>
      <c r="J944" s="25" t="str">
        <f>IF(B944="","",I944*VLOOKUP(B944,'Priradenie pracov. balíkov'!B:F,5,FALSE))</f>
        <v/>
      </c>
      <c r="K944" s="25" t="str">
        <f>IF(B944="","",I944*VLOOKUP(B944,'Priradenie pracov. balíkov'!B:G,6,FALSE))</f>
        <v/>
      </c>
      <c r="L944" s="25" t="str">
        <f>IF(B944="","",K944*VLOOKUP(B944,'Priradenie pracov. balíkov'!B:F,5,FALSE))</f>
        <v/>
      </c>
      <c r="M944" s="1"/>
      <c r="N944" s="2" t="str">
        <f t="shared" si="70"/>
        <v/>
      </c>
      <c r="O944" s="1" t="str">
        <f t="shared" si="71"/>
        <v/>
      </c>
    </row>
    <row r="945" spans="1:15" x14ac:dyDescent="0.2">
      <c r="A945" s="26" t="str">
        <f t="shared" si="72"/>
        <v/>
      </c>
      <c r="B945" s="40"/>
      <c r="C945" s="28" t="str">
        <f>IF(B945="","",VLOOKUP(B945,'Priradenie pracov. balíkov'!B:E,3,FALSE))</f>
        <v/>
      </c>
      <c r="D945" s="29" t="str">
        <f>IF(B945="","",CONCATENATE(VLOOKUP(B945,Ciselniky!$A$38:$B$71,2,FALSE),"P",'Osobné výdavky (OV)'!A945))</f>
        <v/>
      </c>
      <c r="E945" s="41"/>
      <c r="F945" s="25" t="str">
        <f t="shared" si="73"/>
        <v/>
      </c>
      <c r="G945" s="99"/>
      <c r="H945" s="97"/>
      <c r="I945" s="25" t="str">
        <f t="shared" si="74"/>
        <v/>
      </c>
      <c r="J945" s="25" t="str">
        <f>IF(B945="","",I945*VLOOKUP(B945,'Priradenie pracov. balíkov'!B:F,5,FALSE))</f>
        <v/>
      </c>
      <c r="K945" s="25" t="str">
        <f>IF(B945="","",I945*VLOOKUP(B945,'Priradenie pracov. balíkov'!B:G,6,FALSE))</f>
        <v/>
      </c>
      <c r="L945" s="25" t="str">
        <f>IF(B945="","",K945*VLOOKUP(B945,'Priradenie pracov. balíkov'!B:F,5,FALSE))</f>
        <v/>
      </c>
      <c r="M945" s="1"/>
      <c r="N945" s="2" t="str">
        <f t="shared" si="70"/>
        <v/>
      </c>
      <c r="O945" s="1" t="str">
        <f t="shared" si="71"/>
        <v/>
      </c>
    </row>
    <row r="946" spans="1:15" x14ac:dyDescent="0.2">
      <c r="A946" s="26" t="str">
        <f t="shared" si="72"/>
        <v/>
      </c>
      <c r="B946" s="40"/>
      <c r="C946" s="28" t="str">
        <f>IF(B946="","",VLOOKUP(B946,'Priradenie pracov. balíkov'!B:E,3,FALSE))</f>
        <v/>
      </c>
      <c r="D946" s="29" t="str">
        <f>IF(B946="","",CONCATENATE(VLOOKUP(B946,Ciselniky!$A$38:$B$71,2,FALSE),"P",'Osobné výdavky (OV)'!A946))</f>
        <v/>
      </c>
      <c r="E946" s="41"/>
      <c r="F946" s="25" t="str">
        <f t="shared" si="73"/>
        <v/>
      </c>
      <c r="G946" s="99"/>
      <c r="H946" s="97"/>
      <c r="I946" s="25" t="str">
        <f t="shared" si="74"/>
        <v/>
      </c>
      <c r="J946" s="25" t="str">
        <f>IF(B946="","",I946*VLOOKUP(B946,'Priradenie pracov. balíkov'!B:F,5,FALSE))</f>
        <v/>
      </c>
      <c r="K946" s="25" t="str">
        <f>IF(B946="","",I946*VLOOKUP(B946,'Priradenie pracov. balíkov'!B:G,6,FALSE))</f>
        <v/>
      </c>
      <c r="L946" s="25" t="str">
        <f>IF(B946="","",K946*VLOOKUP(B946,'Priradenie pracov. balíkov'!B:F,5,FALSE))</f>
        <v/>
      </c>
      <c r="M946" s="1"/>
      <c r="N946" s="2" t="str">
        <f t="shared" si="70"/>
        <v/>
      </c>
      <c r="O946" s="1" t="str">
        <f t="shared" si="71"/>
        <v/>
      </c>
    </row>
    <row r="947" spans="1:15" x14ac:dyDescent="0.2">
      <c r="A947" s="26" t="str">
        <f t="shared" si="72"/>
        <v/>
      </c>
      <c r="B947" s="40"/>
      <c r="C947" s="28" t="str">
        <f>IF(B947="","",VLOOKUP(B947,'Priradenie pracov. balíkov'!B:E,3,FALSE))</f>
        <v/>
      </c>
      <c r="D947" s="29" t="str">
        <f>IF(B947="","",CONCATENATE(VLOOKUP(B947,Ciselniky!$A$38:$B$71,2,FALSE),"P",'Osobné výdavky (OV)'!A947))</f>
        <v/>
      </c>
      <c r="E947" s="41"/>
      <c r="F947" s="25" t="str">
        <f t="shared" si="73"/>
        <v/>
      </c>
      <c r="G947" s="99"/>
      <c r="H947" s="97"/>
      <c r="I947" s="25" t="str">
        <f t="shared" si="74"/>
        <v/>
      </c>
      <c r="J947" s="25" t="str">
        <f>IF(B947="","",I947*VLOOKUP(B947,'Priradenie pracov. balíkov'!B:F,5,FALSE))</f>
        <v/>
      </c>
      <c r="K947" s="25" t="str">
        <f>IF(B947="","",I947*VLOOKUP(B947,'Priradenie pracov. balíkov'!B:G,6,FALSE))</f>
        <v/>
      </c>
      <c r="L947" s="25" t="str">
        <f>IF(B947="","",K947*VLOOKUP(B947,'Priradenie pracov. balíkov'!B:F,5,FALSE))</f>
        <v/>
      </c>
      <c r="M947" s="1"/>
      <c r="N947" s="2" t="str">
        <f t="shared" si="70"/>
        <v/>
      </c>
      <c r="O947" s="1" t="str">
        <f t="shared" si="71"/>
        <v/>
      </c>
    </row>
    <row r="948" spans="1:15" x14ac:dyDescent="0.2">
      <c r="A948" s="26" t="str">
        <f t="shared" si="72"/>
        <v/>
      </c>
      <c r="B948" s="40"/>
      <c r="C948" s="28" t="str">
        <f>IF(B948="","",VLOOKUP(B948,'Priradenie pracov. balíkov'!B:E,3,FALSE))</f>
        <v/>
      </c>
      <c r="D948" s="29" t="str">
        <f>IF(B948="","",CONCATENATE(VLOOKUP(B948,Ciselniky!$A$38:$B$71,2,FALSE),"P",'Osobné výdavky (OV)'!A948))</f>
        <v/>
      </c>
      <c r="E948" s="41"/>
      <c r="F948" s="25" t="str">
        <f t="shared" si="73"/>
        <v/>
      </c>
      <c r="G948" s="99"/>
      <c r="H948" s="97"/>
      <c r="I948" s="25" t="str">
        <f t="shared" si="74"/>
        <v/>
      </c>
      <c r="J948" s="25" t="str">
        <f>IF(B948="","",I948*VLOOKUP(B948,'Priradenie pracov. balíkov'!B:F,5,FALSE))</f>
        <v/>
      </c>
      <c r="K948" s="25" t="str">
        <f>IF(B948="","",I948*VLOOKUP(B948,'Priradenie pracov. balíkov'!B:G,6,FALSE))</f>
        <v/>
      </c>
      <c r="L948" s="25" t="str">
        <f>IF(B948="","",K948*VLOOKUP(B948,'Priradenie pracov. balíkov'!B:F,5,FALSE))</f>
        <v/>
      </c>
      <c r="M948" s="1"/>
      <c r="N948" s="2" t="str">
        <f t="shared" si="70"/>
        <v/>
      </c>
      <c r="O948" s="1" t="str">
        <f t="shared" si="71"/>
        <v/>
      </c>
    </row>
    <row r="949" spans="1:15" x14ac:dyDescent="0.2">
      <c r="A949" s="26" t="str">
        <f t="shared" si="72"/>
        <v/>
      </c>
      <c r="B949" s="40"/>
      <c r="C949" s="28" t="str">
        <f>IF(B949="","",VLOOKUP(B949,'Priradenie pracov. balíkov'!B:E,3,FALSE))</f>
        <v/>
      </c>
      <c r="D949" s="29" t="str">
        <f>IF(B949="","",CONCATENATE(VLOOKUP(B949,Ciselniky!$A$38:$B$71,2,FALSE),"P",'Osobné výdavky (OV)'!A949))</f>
        <v/>
      </c>
      <c r="E949" s="41"/>
      <c r="F949" s="25" t="str">
        <f t="shared" si="73"/>
        <v/>
      </c>
      <c r="G949" s="99"/>
      <c r="H949" s="97"/>
      <c r="I949" s="25" t="str">
        <f t="shared" si="74"/>
        <v/>
      </c>
      <c r="J949" s="25" t="str">
        <f>IF(B949="","",I949*VLOOKUP(B949,'Priradenie pracov. balíkov'!B:F,5,FALSE))</f>
        <v/>
      </c>
      <c r="K949" s="25" t="str">
        <f>IF(B949="","",I949*VLOOKUP(B949,'Priradenie pracov. balíkov'!B:G,6,FALSE))</f>
        <v/>
      </c>
      <c r="L949" s="25" t="str">
        <f>IF(B949="","",K949*VLOOKUP(B949,'Priradenie pracov. balíkov'!B:F,5,FALSE))</f>
        <v/>
      </c>
      <c r="M949" s="1"/>
      <c r="N949" s="2" t="str">
        <f t="shared" si="70"/>
        <v/>
      </c>
      <c r="O949" s="1" t="str">
        <f t="shared" si="71"/>
        <v/>
      </c>
    </row>
    <row r="950" spans="1:15" x14ac:dyDescent="0.2">
      <c r="A950" s="26" t="str">
        <f t="shared" si="72"/>
        <v/>
      </c>
      <c r="B950" s="40"/>
      <c r="C950" s="28" t="str">
        <f>IF(B950="","",VLOOKUP(B950,'Priradenie pracov. balíkov'!B:E,3,FALSE))</f>
        <v/>
      </c>
      <c r="D950" s="29" t="str">
        <f>IF(B950="","",CONCATENATE(VLOOKUP(B950,Ciselniky!$A$38:$B$71,2,FALSE),"P",'Osobné výdavky (OV)'!A950))</f>
        <v/>
      </c>
      <c r="E950" s="41"/>
      <c r="F950" s="25" t="str">
        <f t="shared" si="73"/>
        <v/>
      </c>
      <c r="G950" s="99"/>
      <c r="H950" s="97"/>
      <c r="I950" s="25" t="str">
        <f t="shared" si="74"/>
        <v/>
      </c>
      <c r="J950" s="25" t="str">
        <f>IF(B950="","",I950*VLOOKUP(B950,'Priradenie pracov. balíkov'!B:F,5,FALSE))</f>
        <v/>
      </c>
      <c r="K950" s="25" t="str">
        <f>IF(B950="","",I950*VLOOKUP(B950,'Priradenie pracov. balíkov'!B:G,6,FALSE))</f>
        <v/>
      </c>
      <c r="L950" s="25" t="str">
        <f>IF(B950="","",K950*VLOOKUP(B950,'Priradenie pracov. balíkov'!B:F,5,FALSE))</f>
        <v/>
      </c>
      <c r="M950" s="1"/>
      <c r="N950" s="2" t="str">
        <f t="shared" si="70"/>
        <v/>
      </c>
      <c r="O950" s="1" t="str">
        <f t="shared" si="71"/>
        <v/>
      </c>
    </row>
    <row r="951" spans="1:15" x14ac:dyDescent="0.2">
      <c r="A951" s="26" t="str">
        <f t="shared" si="72"/>
        <v/>
      </c>
      <c r="B951" s="40"/>
      <c r="C951" s="28" t="str">
        <f>IF(B951="","",VLOOKUP(B951,'Priradenie pracov. balíkov'!B:E,3,FALSE))</f>
        <v/>
      </c>
      <c r="D951" s="29" t="str">
        <f>IF(B951="","",CONCATENATE(VLOOKUP(B951,Ciselniky!$A$38:$B$71,2,FALSE),"P",'Osobné výdavky (OV)'!A951))</f>
        <v/>
      </c>
      <c r="E951" s="41"/>
      <c r="F951" s="25" t="str">
        <f t="shared" si="73"/>
        <v/>
      </c>
      <c r="G951" s="99"/>
      <c r="H951" s="97"/>
      <c r="I951" s="25" t="str">
        <f t="shared" si="74"/>
        <v/>
      </c>
      <c r="J951" s="25" t="str">
        <f>IF(B951="","",I951*VLOOKUP(B951,'Priradenie pracov. balíkov'!B:F,5,FALSE))</f>
        <v/>
      </c>
      <c r="K951" s="25" t="str">
        <f>IF(B951="","",I951*VLOOKUP(B951,'Priradenie pracov. balíkov'!B:G,6,FALSE))</f>
        <v/>
      </c>
      <c r="L951" s="25" t="str">
        <f>IF(B951="","",K951*VLOOKUP(B951,'Priradenie pracov. balíkov'!B:F,5,FALSE))</f>
        <v/>
      </c>
      <c r="M951" s="1"/>
      <c r="N951" s="2" t="str">
        <f t="shared" si="70"/>
        <v/>
      </c>
      <c r="O951" s="1" t="str">
        <f t="shared" si="71"/>
        <v/>
      </c>
    </row>
    <row r="952" spans="1:15" x14ac:dyDescent="0.2">
      <c r="A952" s="26" t="str">
        <f t="shared" si="72"/>
        <v/>
      </c>
      <c r="B952" s="40"/>
      <c r="C952" s="28" t="str">
        <f>IF(B952="","",VLOOKUP(B952,'Priradenie pracov. balíkov'!B:E,3,FALSE))</f>
        <v/>
      </c>
      <c r="D952" s="29" t="str">
        <f>IF(B952="","",CONCATENATE(VLOOKUP(B952,Ciselniky!$A$38:$B$71,2,FALSE),"P",'Osobné výdavky (OV)'!A952))</f>
        <v/>
      </c>
      <c r="E952" s="41"/>
      <c r="F952" s="25" t="str">
        <f t="shared" si="73"/>
        <v/>
      </c>
      <c r="G952" s="99"/>
      <c r="H952" s="97"/>
      <c r="I952" s="25" t="str">
        <f t="shared" si="74"/>
        <v/>
      </c>
      <c r="J952" s="25" t="str">
        <f>IF(B952="","",I952*VLOOKUP(B952,'Priradenie pracov. balíkov'!B:F,5,FALSE))</f>
        <v/>
      </c>
      <c r="K952" s="25" t="str">
        <f>IF(B952="","",I952*VLOOKUP(B952,'Priradenie pracov. balíkov'!B:G,6,FALSE))</f>
        <v/>
      </c>
      <c r="L952" s="25" t="str">
        <f>IF(B952="","",K952*VLOOKUP(B952,'Priradenie pracov. balíkov'!B:F,5,FALSE))</f>
        <v/>
      </c>
      <c r="M952" s="1"/>
      <c r="N952" s="2" t="str">
        <f t="shared" si="70"/>
        <v/>
      </c>
      <c r="O952" s="1" t="str">
        <f t="shared" si="71"/>
        <v/>
      </c>
    </row>
    <row r="953" spans="1:15" x14ac:dyDescent="0.2">
      <c r="A953" s="26" t="str">
        <f t="shared" si="72"/>
        <v/>
      </c>
      <c r="B953" s="40"/>
      <c r="C953" s="28" t="str">
        <f>IF(B953="","",VLOOKUP(B953,'Priradenie pracov. balíkov'!B:E,3,FALSE))</f>
        <v/>
      </c>
      <c r="D953" s="29" t="str">
        <f>IF(B953="","",CONCATENATE(VLOOKUP(B953,Ciselniky!$A$38:$B$71,2,FALSE),"P",'Osobné výdavky (OV)'!A953))</f>
        <v/>
      </c>
      <c r="E953" s="41"/>
      <c r="F953" s="25" t="str">
        <f t="shared" si="73"/>
        <v/>
      </c>
      <c r="G953" s="99"/>
      <c r="H953" s="97"/>
      <c r="I953" s="25" t="str">
        <f t="shared" si="74"/>
        <v/>
      </c>
      <c r="J953" s="25" t="str">
        <f>IF(B953="","",I953*VLOOKUP(B953,'Priradenie pracov. balíkov'!B:F,5,FALSE))</f>
        <v/>
      </c>
      <c r="K953" s="25" t="str">
        <f>IF(B953="","",I953*VLOOKUP(B953,'Priradenie pracov. balíkov'!B:G,6,FALSE))</f>
        <v/>
      </c>
      <c r="L953" s="25" t="str">
        <f>IF(B953="","",K953*VLOOKUP(B953,'Priradenie pracov. balíkov'!B:F,5,FALSE))</f>
        <v/>
      </c>
      <c r="M953" s="1"/>
      <c r="N953" s="2" t="str">
        <f t="shared" si="70"/>
        <v/>
      </c>
      <c r="O953" s="1" t="str">
        <f t="shared" si="71"/>
        <v/>
      </c>
    </row>
    <row r="954" spans="1:15" x14ac:dyDescent="0.2">
      <c r="A954" s="26" t="str">
        <f t="shared" si="72"/>
        <v/>
      </c>
      <c r="B954" s="40"/>
      <c r="C954" s="28" t="str">
        <f>IF(B954="","",VLOOKUP(B954,'Priradenie pracov. balíkov'!B:E,3,FALSE))</f>
        <v/>
      </c>
      <c r="D954" s="29" t="str">
        <f>IF(B954="","",CONCATENATE(VLOOKUP(B954,Ciselniky!$A$38:$B$71,2,FALSE),"P",'Osobné výdavky (OV)'!A954))</f>
        <v/>
      </c>
      <c r="E954" s="41"/>
      <c r="F954" s="25" t="str">
        <f t="shared" si="73"/>
        <v/>
      </c>
      <c r="G954" s="99"/>
      <c r="H954" s="97"/>
      <c r="I954" s="25" t="str">
        <f t="shared" si="74"/>
        <v/>
      </c>
      <c r="J954" s="25" t="str">
        <f>IF(B954="","",I954*VLOOKUP(B954,'Priradenie pracov. balíkov'!B:F,5,FALSE))</f>
        <v/>
      </c>
      <c r="K954" s="25" t="str">
        <f>IF(B954="","",I954*VLOOKUP(B954,'Priradenie pracov. balíkov'!B:G,6,FALSE))</f>
        <v/>
      </c>
      <c r="L954" s="25" t="str">
        <f>IF(B954="","",K954*VLOOKUP(B954,'Priradenie pracov. balíkov'!B:F,5,FALSE))</f>
        <v/>
      </c>
      <c r="M954" s="1"/>
      <c r="N954" s="2" t="str">
        <f t="shared" si="70"/>
        <v/>
      </c>
      <c r="O954" s="1" t="str">
        <f t="shared" si="71"/>
        <v/>
      </c>
    </row>
    <row r="955" spans="1:15" x14ac:dyDescent="0.2">
      <c r="A955" s="26" t="str">
        <f t="shared" si="72"/>
        <v/>
      </c>
      <c r="B955" s="40"/>
      <c r="C955" s="28" t="str">
        <f>IF(B955="","",VLOOKUP(B955,'Priradenie pracov. balíkov'!B:E,3,FALSE))</f>
        <v/>
      </c>
      <c r="D955" s="29" t="str">
        <f>IF(B955="","",CONCATENATE(VLOOKUP(B955,Ciselniky!$A$38:$B$71,2,FALSE),"P",'Osobné výdavky (OV)'!A955))</f>
        <v/>
      </c>
      <c r="E955" s="41"/>
      <c r="F955" s="25" t="str">
        <f t="shared" si="73"/>
        <v/>
      </c>
      <c r="G955" s="99"/>
      <c r="H955" s="97"/>
      <c r="I955" s="25" t="str">
        <f t="shared" si="74"/>
        <v/>
      </c>
      <c r="J955" s="25" t="str">
        <f>IF(B955="","",I955*VLOOKUP(B955,'Priradenie pracov. balíkov'!B:F,5,FALSE))</f>
        <v/>
      </c>
      <c r="K955" s="25" t="str">
        <f>IF(B955="","",I955*VLOOKUP(B955,'Priradenie pracov. balíkov'!B:G,6,FALSE))</f>
        <v/>
      </c>
      <c r="L955" s="25" t="str">
        <f>IF(B955="","",K955*VLOOKUP(B955,'Priradenie pracov. balíkov'!B:F,5,FALSE))</f>
        <v/>
      </c>
      <c r="M955" s="1"/>
      <c r="N955" s="2" t="str">
        <f t="shared" si="70"/>
        <v/>
      </c>
      <c r="O955" s="1" t="str">
        <f t="shared" si="71"/>
        <v/>
      </c>
    </row>
    <row r="956" spans="1:15" x14ac:dyDescent="0.2">
      <c r="A956" s="26" t="str">
        <f t="shared" si="72"/>
        <v/>
      </c>
      <c r="B956" s="40"/>
      <c r="C956" s="28" t="str">
        <f>IF(B956="","",VLOOKUP(B956,'Priradenie pracov. balíkov'!B:E,3,FALSE))</f>
        <v/>
      </c>
      <c r="D956" s="29" t="str">
        <f>IF(B956="","",CONCATENATE(VLOOKUP(B956,Ciselniky!$A$38:$B$71,2,FALSE),"P",'Osobné výdavky (OV)'!A956))</f>
        <v/>
      </c>
      <c r="E956" s="41"/>
      <c r="F956" s="25" t="str">
        <f t="shared" si="73"/>
        <v/>
      </c>
      <c r="G956" s="99"/>
      <c r="H956" s="97"/>
      <c r="I956" s="25" t="str">
        <f t="shared" si="74"/>
        <v/>
      </c>
      <c r="J956" s="25" t="str">
        <f>IF(B956="","",I956*VLOOKUP(B956,'Priradenie pracov. balíkov'!B:F,5,FALSE))</f>
        <v/>
      </c>
      <c r="K956" s="25" t="str">
        <f>IF(B956="","",I956*VLOOKUP(B956,'Priradenie pracov. balíkov'!B:G,6,FALSE))</f>
        <v/>
      </c>
      <c r="L956" s="25" t="str">
        <f>IF(B956="","",K956*VLOOKUP(B956,'Priradenie pracov. balíkov'!B:F,5,FALSE))</f>
        <v/>
      </c>
      <c r="M956" s="1"/>
      <c r="N956" s="2" t="str">
        <f t="shared" si="70"/>
        <v/>
      </c>
      <c r="O956" s="1" t="str">
        <f t="shared" si="71"/>
        <v/>
      </c>
    </row>
    <row r="957" spans="1:15" x14ac:dyDescent="0.2">
      <c r="A957" s="26" t="str">
        <f t="shared" si="72"/>
        <v/>
      </c>
      <c r="B957" s="40"/>
      <c r="C957" s="28" t="str">
        <f>IF(B957="","",VLOOKUP(B957,'Priradenie pracov. balíkov'!B:E,3,FALSE))</f>
        <v/>
      </c>
      <c r="D957" s="29" t="str">
        <f>IF(B957="","",CONCATENATE(VLOOKUP(B957,Ciselniky!$A$38:$B$71,2,FALSE),"P",'Osobné výdavky (OV)'!A957))</f>
        <v/>
      </c>
      <c r="E957" s="41"/>
      <c r="F957" s="25" t="str">
        <f t="shared" si="73"/>
        <v/>
      </c>
      <c r="G957" s="99"/>
      <c r="H957" s="97"/>
      <c r="I957" s="25" t="str">
        <f t="shared" si="74"/>
        <v/>
      </c>
      <c r="J957" s="25" t="str">
        <f>IF(B957="","",I957*VLOOKUP(B957,'Priradenie pracov. balíkov'!B:F,5,FALSE))</f>
        <v/>
      </c>
      <c r="K957" s="25" t="str">
        <f>IF(B957="","",I957*VLOOKUP(B957,'Priradenie pracov. balíkov'!B:G,6,FALSE))</f>
        <v/>
      </c>
      <c r="L957" s="25" t="str">
        <f>IF(B957="","",K957*VLOOKUP(B957,'Priradenie pracov. balíkov'!B:F,5,FALSE))</f>
        <v/>
      </c>
      <c r="M957" s="1"/>
      <c r="N957" s="2" t="str">
        <f t="shared" si="70"/>
        <v/>
      </c>
      <c r="O957" s="1" t="str">
        <f t="shared" si="71"/>
        <v/>
      </c>
    </row>
    <row r="958" spans="1:15" x14ac:dyDescent="0.2">
      <c r="A958" s="26" t="str">
        <f t="shared" si="72"/>
        <v/>
      </c>
      <c r="B958" s="40"/>
      <c r="C958" s="28" t="str">
        <f>IF(B958="","",VLOOKUP(B958,'Priradenie pracov. balíkov'!B:E,3,FALSE))</f>
        <v/>
      </c>
      <c r="D958" s="29" t="str">
        <f>IF(B958="","",CONCATENATE(VLOOKUP(B958,Ciselniky!$A$38:$B$71,2,FALSE),"P",'Osobné výdavky (OV)'!A958))</f>
        <v/>
      </c>
      <c r="E958" s="41"/>
      <c r="F958" s="25" t="str">
        <f t="shared" si="73"/>
        <v/>
      </c>
      <c r="G958" s="99"/>
      <c r="H958" s="97"/>
      <c r="I958" s="25" t="str">
        <f t="shared" si="74"/>
        <v/>
      </c>
      <c r="J958" s="25" t="str">
        <f>IF(B958="","",I958*VLOOKUP(B958,'Priradenie pracov. balíkov'!B:F,5,FALSE))</f>
        <v/>
      </c>
      <c r="K958" s="25" t="str">
        <f>IF(B958="","",I958*VLOOKUP(B958,'Priradenie pracov. balíkov'!B:G,6,FALSE))</f>
        <v/>
      </c>
      <c r="L958" s="25" t="str">
        <f>IF(B958="","",K958*VLOOKUP(B958,'Priradenie pracov. balíkov'!B:F,5,FALSE))</f>
        <v/>
      </c>
      <c r="M958" s="1"/>
      <c r="N958" s="2" t="str">
        <f t="shared" si="70"/>
        <v/>
      </c>
      <c r="O958" s="1" t="str">
        <f t="shared" si="71"/>
        <v/>
      </c>
    </row>
    <row r="959" spans="1:15" x14ac:dyDescent="0.2">
      <c r="A959" s="26" t="str">
        <f t="shared" si="72"/>
        <v/>
      </c>
      <c r="B959" s="40"/>
      <c r="C959" s="28" t="str">
        <f>IF(B959="","",VLOOKUP(B959,'Priradenie pracov. balíkov'!B:E,3,FALSE))</f>
        <v/>
      </c>
      <c r="D959" s="29" t="str">
        <f>IF(B959="","",CONCATENATE(VLOOKUP(B959,Ciselniky!$A$38:$B$71,2,FALSE),"P",'Osobné výdavky (OV)'!A959))</f>
        <v/>
      </c>
      <c r="E959" s="41"/>
      <c r="F959" s="25" t="str">
        <f t="shared" si="73"/>
        <v/>
      </c>
      <c r="G959" s="99"/>
      <c r="H959" s="97"/>
      <c r="I959" s="25" t="str">
        <f t="shared" si="74"/>
        <v/>
      </c>
      <c r="J959" s="25" t="str">
        <f>IF(B959="","",I959*VLOOKUP(B959,'Priradenie pracov. balíkov'!B:F,5,FALSE))</f>
        <v/>
      </c>
      <c r="K959" s="25" t="str">
        <f>IF(B959="","",I959*VLOOKUP(B959,'Priradenie pracov. balíkov'!B:G,6,FALSE))</f>
        <v/>
      </c>
      <c r="L959" s="25" t="str">
        <f>IF(B959="","",K959*VLOOKUP(B959,'Priradenie pracov. balíkov'!B:F,5,FALSE))</f>
        <v/>
      </c>
      <c r="M959" s="1"/>
      <c r="N959" s="2" t="str">
        <f t="shared" si="70"/>
        <v/>
      </c>
      <c r="O959" s="1" t="str">
        <f t="shared" si="71"/>
        <v/>
      </c>
    </row>
    <row r="960" spans="1:15" x14ac:dyDescent="0.2">
      <c r="A960" s="26" t="str">
        <f t="shared" si="72"/>
        <v/>
      </c>
      <c r="B960" s="40"/>
      <c r="C960" s="28" t="str">
        <f>IF(B960="","",VLOOKUP(B960,'Priradenie pracov. balíkov'!B:E,3,FALSE))</f>
        <v/>
      </c>
      <c r="D960" s="29" t="str">
        <f>IF(B960="","",CONCATENATE(VLOOKUP(B960,Ciselniky!$A$38:$B$71,2,FALSE),"P",'Osobné výdavky (OV)'!A960))</f>
        <v/>
      </c>
      <c r="E960" s="41"/>
      <c r="F960" s="25" t="str">
        <f t="shared" si="73"/>
        <v/>
      </c>
      <c r="G960" s="99"/>
      <c r="H960" s="97"/>
      <c r="I960" s="25" t="str">
        <f t="shared" si="74"/>
        <v/>
      </c>
      <c r="J960" s="25" t="str">
        <f>IF(B960="","",I960*VLOOKUP(B960,'Priradenie pracov. balíkov'!B:F,5,FALSE))</f>
        <v/>
      </c>
      <c r="K960" s="25" t="str">
        <f>IF(B960="","",I960*VLOOKUP(B960,'Priradenie pracov. balíkov'!B:G,6,FALSE))</f>
        <v/>
      </c>
      <c r="L960" s="25" t="str">
        <f>IF(B960="","",K960*VLOOKUP(B960,'Priradenie pracov. balíkov'!B:F,5,FALSE))</f>
        <v/>
      </c>
      <c r="M960" s="1"/>
      <c r="N960" s="2" t="str">
        <f t="shared" si="70"/>
        <v/>
      </c>
      <c r="O960" s="1" t="str">
        <f t="shared" si="71"/>
        <v/>
      </c>
    </row>
    <row r="961" spans="1:15" x14ac:dyDescent="0.2">
      <c r="A961" s="26" t="str">
        <f t="shared" si="72"/>
        <v/>
      </c>
      <c r="B961" s="40"/>
      <c r="C961" s="28" t="str">
        <f>IF(B961="","",VLOOKUP(B961,'Priradenie pracov. balíkov'!B:E,3,FALSE))</f>
        <v/>
      </c>
      <c r="D961" s="29" t="str">
        <f>IF(B961="","",CONCATENATE(VLOOKUP(B961,Ciselniky!$A$38:$B$71,2,FALSE),"P",'Osobné výdavky (OV)'!A961))</f>
        <v/>
      </c>
      <c r="E961" s="41"/>
      <c r="F961" s="25" t="str">
        <f t="shared" si="73"/>
        <v/>
      </c>
      <c r="G961" s="99"/>
      <c r="H961" s="97"/>
      <c r="I961" s="25" t="str">
        <f t="shared" si="74"/>
        <v/>
      </c>
      <c r="J961" s="25" t="str">
        <f>IF(B961="","",I961*VLOOKUP(B961,'Priradenie pracov. balíkov'!B:F,5,FALSE))</f>
        <v/>
      </c>
      <c r="K961" s="25" t="str">
        <f>IF(B961="","",I961*VLOOKUP(B961,'Priradenie pracov. balíkov'!B:G,6,FALSE))</f>
        <v/>
      </c>
      <c r="L961" s="25" t="str">
        <f>IF(B961="","",K961*VLOOKUP(B961,'Priradenie pracov. balíkov'!B:F,5,FALSE))</f>
        <v/>
      </c>
      <c r="M961" s="1"/>
      <c r="N961" s="2" t="str">
        <f t="shared" si="70"/>
        <v/>
      </c>
      <c r="O961" s="1" t="str">
        <f t="shared" si="71"/>
        <v/>
      </c>
    </row>
    <row r="962" spans="1:15" x14ac:dyDescent="0.2">
      <c r="A962" s="26" t="str">
        <f t="shared" si="72"/>
        <v/>
      </c>
      <c r="B962" s="40"/>
      <c r="C962" s="28" t="str">
        <f>IF(B962="","",VLOOKUP(B962,'Priradenie pracov. balíkov'!B:E,3,FALSE))</f>
        <v/>
      </c>
      <c r="D962" s="29" t="str">
        <f>IF(B962="","",CONCATENATE(VLOOKUP(B962,Ciselniky!$A$38:$B$71,2,FALSE),"P",'Osobné výdavky (OV)'!A962))</f>
        <v/>
      </c>
      <c r="E962" s="41"/>
      <c r="F962" s="25" t="str">
        <f t="shared" si="73"/>
        <v/>
      </c>
      <c r="G962" s="99"/>
      <c r="H962" s="97"/>
      <c r="I962" s="25" t="str">
        <f t="shared" si="74"/>
        <v/>
      </c>
      <c r="J962" s="25" t="str">
        <f>IF(B962="","",I962*VLOOKUP(B962,'Priradenie pracov. balíkov'!B:F,5,FALSE))</f>
        <v/>
      </c>
      <c r="K962" s="25" t="str">
        <f>IF(B962="","",I962*VLOOKUP(B962,'Priradenie pracov. balíkov'!B:G,6,FALSE))</f>
        <v/>
      </c>
      <c r="L962" s="25" t="str">
        <f>IF(B962="","",K962*VLOOKUP(B962,'Priradenie pracov. balíkov'!B:F,5,FALSE))</f>
        <v/>
      </c>
      <c r="M962" s="1"/>
      <c r="N962" s="2" t="str">
        <f t="shared" si="70"/>
        <v/>
      </c>
      <c r="O962" s="1" t="str">
        <f t="shared" si="71"/>
        <v/>
      </c>
    </row>
    <row r="963" spans="1:15" x14ac:dyDescent="0.2">
      <c r="A963" s="26" t="str">
        <f t="shared" si="72"/>
        <v/>
      </c>
      <c r="B963" s="40"/>
      <c r="C963" s="28" t="str">
        <f>IF(B963="","",VLOOKUP(B963,'Priradenie pracov. balíkov'!B:E,3,FALSE))</f>
        <v/>
      </c>
      <c r="D963" s="29" t="str">
        <f>IF(B963="","",CONCATENATE(VLOOKUP(B963,Ciselniky!$A$38:$B$71,2,FALSE),"P",'Osobné výdavky (OV)'!A963))</f>
        <v/>
      </c>
      <c r="E963" s="41"/>
      <c r="F963" s="25" t="str">
        <f t="shared" si="73"/>
        <v/>
      </c>
      <c r="G963" s="99"/>
      <c r="H963" s="97"/>
      <c r="I963" s="25" t="str">
        <f t="shared" si="74"/>
        <v/>
      </c>
      <c r="J963" s="25" t="str">
        <f>IF(B963="","",I963*VLOOKUP(B963,'Priradenie pracov. balíkov'!B:F,5,FALSE))</f>
        <v/>
      </c>
      <c r="K963" s="25" t="str">
        <f>IF(B963="","",I963*VLOOKUP(B963,'Priradenie pracov. balíkov'!B:G,6,FALSE))</f>
        <v/>
      </c>
      <c r="L963" s="25" t="str">
        <f>IF(B963="","",K963*VLOOKUP(B963,'Priradenie pracov. balíkov'!B:F,5,FALSE))</f>
        <v/>
      </c>
      <c r="M963" s="1"/>
      <c r="N963" s="2" t="str">
        <f t="shared" si="70"/>
        <v/>
      </c>
      <c r="O963" s="1" t="str">
        <f t="shared" si="71"/>
        <v/>
      </c>
    </row>
    <row r="964" spans="1:15" x14ac:dyDescent="0.2">
      <c r="A964" s="26" t="str">
        <f t="shared" si="72"/>
        <v/>
      </c>
      <c r="B964" s="40"/>
      <c r="C964" s="28" t="str">
        <f>IF(B964="","",VLOOKUP(B964,'Priradenie pracov. balíkov'!B:E,3,FALSE))</f>
        <v/>
      </c>
      <c r="D964" s="29" t="str">
        <f>IF(B964="","",CONCATENATE(VLOOKUP(B964,Ciselniky!$A$38:$B$71,2,FALSE),"P",'Osobné výdavky (OV)'!A964))</f>
        <v/>
      </c>
      <c r="E964" s="41"/>
      <c r="F964" s="25" t="str">
        <f t="shared" si="73"/>
        <v/>
      </c>
      <c r="G964" s="99"/>
      <c r="H964" s="97"/>
      <c r="I964" s="25" t="str">
        <f t="shared" si="74"/>
        <v/>
      </c>
      <c r="J964" s="25" t="str">
        <f>IF(B964="","",I964*VLOOKUP(B964,'Priradenie pracov. balíkov'!B:F,5,FALSE))</f>
        <v/>
      </c>
      <c r="K964" s="25" t="str">
        <f>IF(B964="","",I964*VLOOKUP(B964,'Priradenie pracov. balíkov'!B:G,6,FALSE))</f>
        <v/>
      </c>
      <c r="L964" s="25" t="str">
        <f>IF(B964="","",K964*VLOOKUP(B964,'Priradenie pracov. balíkov'!B:F,5,FALSE))</f>
        <v/>
      </c>
      <c r="M964" s="1"/>
      <c r="N964" s="2" t="str">
        <f t="shared" ref="N964:N1027" si="75">TRIM(LEFT(B964,4))</f>
        <v/>
      </c>
      <c r="O964" s="1" t="str">
        <f t="shared" ref="O964:O1027" si="76">C964</f>
        <v/>
      </c>
    </row>
    <row r="965" spans="1:15" x14ac:dyDescent="0.2">
      <c r="A965" s="26" t="str">
        <f t="shared" ref="A965:A1028" si="77">IF(B964&lt;&gt;"",ROW()-2,"")</f>
        <v/>
      </c>
      <c r="B965" s="40"/>
      <c r="C965" s="28" t="str">
        <f>IF(B965="","",VLOOKUP(B965,'Priradenie pracov. balíkov'!B:E,3,FALSE))</f>
        <v/>
      </c>
      <c r="D965" s="29" t="str">
        <f>IF(B965="","",CONCATENATE(VLOOKUP(B965,Ciselniky!$A$38:$B$71,2,FALSE),"P",'Osobné výdavky (OV)'!A965))</f>
        <v/>
      </c>
      <c r="E965" s="41"/>
      <c r="F965" s="25" t="str">
        <f t="shared" ref="F965:F1028" si="78">IF(B965="","",3684)</f>
        <v/>
      </c>
      <c r="G965" s="99"/>
      <c r="H965" s="97"/>
      <c r="I965" s="25" t="str">
        <f t="shared" ref="I965:I1028" si="79">IF(B965="","",F965*(G965*H965))</f>
        <v/>
      </c>
      <c r="J965" s="25" t="str">
        <f>IF(B965="","",I965*VLOOKUP(B965,'Priradenie pracov. balíkov'!B:F,5,FALSE))</f>
        <v/>
      </c>
      <c r="K965" s="25" t="str">
        <f>IF(B965="","",I965*VLOOKUP(B965,'Priradenie pracov. balíkov'!B:G,6,FALSE))</f>
        <v/>
      </c>
      <c r="L965" s="25" t="str">
        <f>IF(B965="","",K965*VLOOKUP(B965,'Priradenie pracov. balíkov'!B:F,5,FALSE))</f>
        <v/>
      </c>
      <c r="M965" s="1"/>
      <c r="N965" s="2" t="str">
        <f t="shared" si="75"/>
        <v/>
      </c>
      <c r="O965" s="1" t="str">
        <f t="shared" si="76"/>
        <v/>
      </c>
    </row>
    <row r="966" spans="1:15" x14ac:dyDescent="0.2">
      <c r="A966" s="26" t="str">
        <f t="shared" si="77"/>
        <v/>
      </c>
      <c r="B966" s="40"/>
      <c r="C966" s="28" t="str">
        <f>IF(B966="","",VLOOKUP(B966,'Priradenie pracov. balíkov'!B:E,3,FALSE))</f>
        <v/>
      </c>
      <c r="D966" s="29" t="str">
        <f>IF(B966="","",CONCATENATE(VLOOKUP(B966,Ciselniky!$A$38:$B$71,2,FALSE),"P",'Osobné výdavky (OV)'!A966))</f>
        <v/>
      </c>
      <c r="E966" s="41"/>
      <c r="F966" s="25" t="str">
        <f t="shared" si="78"/>
        <v/>
      </c>
      <c r="G966" s="99"/>
      <c r="H966" s="97"/>
      <c r="I966" s="25" t="str">
        <f t="shared" si="79"/>
        <v/>
      </c>
      <c r="J966" s="25" t="str">
        <f>IF(B966="","",I966*VLOOKUP(B966,'Priradenie pracov. balíkov'!B:F,5,FALSE))</f>
        <v/>
      </c>
      <c r="K966" s="25" t="str">
        <f>IF(B966="","",I966*VLOOKUP(B966,'Priradenie pracov. balíkov'!B:G,6,FALSE))</f>
        <v/>
      </c>
      <c r="L966" s="25" t="str">
        <f>IF(B966="","",K966*VLOOKUP(B966,'Priradenie pracov. balíkov'!B:F,5,FALSE))</f>
        <v/>
      </c>
      <c r="M966" s="1"/>
      <c r="N966" s="2" t="str">
        <f t="shared" si="75"/>
        <v/>
      </c>
      <c r="O966" s="1" t="str">
        <f t="shared" si="76"/>
        <v/>
      </c>
    </row>
    <row r="967" spans="1:15" x14ac:dyDescent="0.2">
      <c r="A967" s="26" t="str">
        <f t="shared" si="77"/>
        <v/>
      </c>
      <c r="B967" s="40"/>
      <c r="C967" s="28" t="str">
        <f>IF(B967="","",VLOOKUP(B967,'Priradenie pracov. balíkov'!B:E,3,FALSE))</f>
        <v/>
      </c>
      <c r="D967" s="29" t="str">
        <f>IF(B967="","",CONCATENATE(VLOOKUP(B967,Ciselniky!$A$38:$B$71,2,FALSE),"P",'Osobné výdavky (OV)'!A967))</f>
        <v/>
      </c>
      <c r="E967" s="41"/>
      <c r="F967" s="25" t="str">
        <f t="shared" si="78"/>
        <v/>
      </c>
      <c r="G967" s="99"/>
      <c r="H967" s="97"/>
      <c r="I967" s="25" t="str">
        <f t="shared" si="79"/>
        <v/>
      </c>
      <c r="J967" s="25" t="str">
        <f>IF(B967="","",I967*VLOOKUP(B967,'Priradenie pracov. balíkov'!B:F,5,FALSE))</f>
        <v/>
      </c>
      <c r="K967" s="25" t="str">
        <f>IF(B967="","",I967*VLOOKUP(B967,'Priradenie pracov. balíkov'!B:G,6,FALSE))</f>
        <v/>
      </c>
      <c r="L967" s="25" t="str">
        <f>IF(B967="","",K967*VLOOKUP(B967,'Priradenie pracov. balíkov'!B:F,5,FALSE))</f>
        <v/>
      </c>
      <c r="M967" s="1"/>
      <c r="N967" s="2" t="str">
        <f t="shared" si="75"/>
        <v/>
      </c>
      <c r="O967" s="1" t="str">
        <f t="shared" si="76"/>
        <v/>
      </c>
    </row>
    <row r="968" spans="1:15" x14ac:dyDescent="0.2">
      <c r="A968" s="26" t="str">
        <f t="shared" si="77"/>
        <v/>
      </c>
      <c r="B968" s="40"/>
      <c r="C968" s="28" t="str">
        <f>IF(B968="","",VLOOKUP(B968,'Priradenie pracov. balíkov'!B:E,3,FALSE))</f>
        <v/>
      </c>
      <c r="D968" s="29" t="str">
        <f>IF(B968="","",CONCATENATE(VLOOKUP(B968,Ciselniky!$A$38:$B$71,2,FALSE),"P",'Osobné výdavky (OV)'!A968))</f>
        <v/>
      </c>
      <c r="E968" s="41"/>
      <c r="F968" s="25" t="str">
        <f t="shared" si="78"/>
        <v/>
      </c>
      <c r="G968" s="99"/>
      <c r="H968" s="97"/>
      <c r="I968" s="25" t="str">
        <f t="shared" si="79"/>
        <v/>
      </c>
      <c r="J968" s="25" t="str">
        <f>IF(B968="","",I968*VLOOKUP(B968,'Priradenie pracov. balíkov'!B:F,5,FALSE))</f>
        <v/>
      </c>
      <c r="K968" s="25" t="str">
        <f>IF(B968="","",I968*VLOOKUP(B968,'Priradenie pracov. balíkov'!B:G,6,FALSE))</f>
        <v/>
      </c>
      <c r="L968" s="25" t="str">
        <f>IF(B968="","",K968*VLOOKUP(B968,'Priradenie pracov. balíkov'!B:F,5,FALSE))</f>
        <v/>
      </c>
      <c r="M968" s="1"/>
      <c r="N968" s="2" t="str">
        <f t="shared" si="75"/>
        <v/>
      </c>
      <c r="O968" s="1" t="str">
        <f t="shared" si="76"/>
        <v/>
      </c>
    </row>
    <row r="969" spans="1:15" x14ac:dyDescent="0.2">
      <c r="A969" s="26" t="str">
        <f t="shared" si="77"/>
        <v/>
      </c>
      <c r="B969" s="40"/>
      <c r="C969" s="28" t="str">
        <f>IF(B969="","",VLOOKUP(B969,'Priradenie pracov. balíkov'!B:E,3,FALSE))</f>
        <v/>
      </c>
      <c r="D969" s="29" t="str">
        <f>IF(B969="","",CONCATENATE(VLOOKUP(B969,Ciselniky!$A$38:$B$71,2,FALSE),"P",'Osobné výdavky (OV)'!A969))</f>
        <v/>
      </c>
      <c r="E969" s="41"/>
      <c r="F969" s="25" t="str">
        <f t="shared" si="78"/>
        <v/>
      </c>
      <c r="G969" s="99"/>
      <c r="H969" s="97"/>
      <c r="I969" s="25" t="str">
        <f t="shared" si="79"/>
        <v/>
      </c>
      <c r="J969" s="25" t="str">
        <f>IF(B969="","",I969*VLOOKUP(B969,'Priradenie pracov. balíkov'!B:F,5,FALSE))</f>
        <v/>
      </c>
      <c r="K969" s="25" t="str">
        <f>IF(B969="","",I969*VLOOKUP(B969,'Priradenie pracov. balíkov'!B:G,6,FALSE))</f>
        <v/>
      </c>
      <c r="L969" s="25" t="str">
        <f>IF(B969="","",K969*VLOOKUP(B969,'Priradenie pracov. balíkov'!B:F,5,FALSE))</f>
        <v/>
      </c>
      <c r="M969" s="1"/>
      <c r="N969" s="2" t="str">
        <f t="shared" si="75"/>
        <v/>
      </c>
      <c r="O969" s="1" t="str">
        <f t="shared" si="76"/>
        <v/>
      </c>
    </row>
    <row r="970" spans="1:15" x14ac:dyDescent="0.2">
      <c r="A970" s="26" t="str">
        <f t="shared" si="77"/>
        <v/>
      </c>
      <c r="B970" s="40"/>
      <c r="C970" s="28" t="str">
        <f>IF(B970="","",VLOOKUP(B970,'Priradenie pracov. balíkov'!B:E,3,FALSE))</f>
        <v/>
      </c>
      <c r="D970" s="29" t="str">
        <f>IF(B970="","",CONCATENATE(VLOOKUP(B970,Ciselniky!$A$38:$B$71,2,FALSE),"P",'Osobné výdavky (OV)'!A970))</f>
        <v/>
      </c>
      <c r="E970" s="41"/>
      <c r="F970" s="25" t="str">
        <f t="shared" si="78"/>
        <v/>
      </c>
      <c r="G970" s="99"/>
      <c r="H970" s="97"/>
      <c r="I970" s="25" t="str">
        <f t="shared" si="79"/>
        <v/>
      </c>
      <c r="J970" s="25" t="str">
        <f>IF(B970="","",I970*VLOOKUP(B970,'Priradenie pracov. balíkov'!B:F,5,FALSE))</f>
        <v/>
      </c>
      <c r="K970" s="25" t="str">
        <f>IF(B970="","",I970*VLOOKUP(B970,'Priradenie pracov. balíkov'!B:G,6,FALSE))</f>
        <v/>
      </c>
      <c r="L970" s="25" t="str">
        <f>IF(B970="","",K970*VLOOKUP(B970,'Priradenie pracov. balíkov'!B:F,5,FALSE))</f>
        <v/>
      </c>
      <c r="M970" s="1"/>
      <c r="N970" s="2" t="str">
        <f t="shared" si="75"/>
        <v/>
      </c>
      <c r="O970" s="1" t="str">
        <f t="shared" si="76"/>
        <v/>
      </c>
    </row>
    <row r="971" spans="1:15" x14ac:dyDescent="0.2">
      <c r="A971" s="26" t="str">
        <f t="shared" si="77"/>
        <v/>
      </c>
      <c r="B971" s="40"/>
      <c r="C971" s="28" t="str">
        <f>IF(B971="","",VLOOKUP(B971,'Priradenie pracov. balíkov'!B:E,3,FALSE))</f>
        <v/>
      </c>
      <c r="D971" s="29" t="str">
        <f>IF(B971="","",CONCATENATE(VLOOKUP(B971,Ciselniky!$A$38:$B$71,2,FALSE),"P",'Osobné výdavky (OV)'!A971))</f>
        <v/>
      </c>
      <c r="E971" s="41"/>
      <c r="F971" s="25" t="str">
        <f t="shared" si="78"/>
        <v/>
      </c>
      <c r="G971" s="99"/>
      <c r="H971" s="97"/>
      <c r="I971" s="25" t="str">
        <f t="shared" si="79"/>
        <v/>
      </c>
      <c r="J971" s="25" t="str">
        <f>IF(B971="","",I971*VLOOKUP(B971,'Priradenie pracov. balíkov'!B:F,5,FALSE))</f>
        <v/>
      </c>
      <c r="K971" s="25" t="str">
        <f>IF(B971="","",I971*VLOOKUP(B971,'Priradenie pracov. balíkov'!B:G,6,FALSE))</f>
        <v/>
      </c>
      <c r="L971" s="25" t="str">
        <f>IF(B971="","",K971*VLOOKUP(B971,'Priradenie pracov. balíkov'!B:F,5,FALSE))</f>
        <v/>
      </c>
      <c r="M971" s="1"/>
      <c r="N971" s="2" t="str">
        <f t="shared" si="75"/>
        <v/>
      </c>
      <c r="O971" s="1" t="str">
        <f t="shared" si="76"/>
        <v/>
      </c>
    </row>
    <row r="972" spans="1:15" x14ac:dyDescent="0.2">
      <c r="A972" s="26" t="str">
        <f t="shared" si="77"/>
        <v/>
      </c>
      <c r="B972" s="40"/>
      <c r="C972" s="28" t="str">
        <f>IF(B972="","",VLOOKUP(B972,'Priradenie pracov. balíkov'!B:E,3,FALSE))</f>
        <v/>
      </c>
      <c r="D972" s="29" t="str">
        <f>IF(B972="","",CONCATENATE(VLOOKUP(B972,Ciselniky!$A$38:$B$71,2,FALSE),"P",'Osobné výdavky (OV)'!A972))</f>
        <v/>
      </c>
      <c r="E972" s="41"/>
      <c r="F972" s="25" t="str">
        <f t="shared" si="78"/>
        <v/>
      </c>
      <c r="G972" s="99"/>
      <c r="H972" s="97"/>
      <c r="I972" s="25" t="str">
        <f t="shared" si="79"/>
        <v/>
      </c>
      <c r="J972" s="25" t="str">
        <f>IF(B972="","",I972*VLOOKUP(B972,'Priradenie pracov. balíkov'!B:F,5,FALSE))</f>
        <v/>
      </c>
      <c r="K972" s="25" t="str">
        <f>IF(B972="","",I972*VLOOKUP(B972,'Priradenie pracov. balíkov'!B:G,6,FALSE))</f>
        <v/>
      </c>
      <c r="L972" s="25" t="str">
        <f>IF(B972="","",K972*VLOOKUP(B972,'Priradenie pracov. balíkov'!B:F,5,FALSE))</f>
        <v/>
      </c>
      <c r="M972" s="1"/>
      <c r="N972" s="2" t="str">
        <f t="shared" si="75"/>
        <v/>
      </c>
      <c r="O972" s="1" t="str">
        <f t="shared" si="76"/>
        <v/>
      </c>
    </row>
    <row r="973" spans="1:15" x14ac:dyDescent="0.2">
      <c r="A973" s="26" t="str">
        <f t="shared" si="77"/>
        <v/>
      </c>
      <c r="B973" s="40"/>
      <c r="C973" s="28" t="str">
        <f>IF(B973="","",VLOOKUP(B973,'Priradenie pracov. balíkov'!B:E,3,FALSE))</f>
        <v/>
      </c>
      <c r="D973" s="29" t="str">
        <f>IF(B973="","",CONCATENATE(VLOOKUP(B973,Ciselniky!$A$38:$B$71,2,FALSE),"P",'Osobné výdavky (OV)'!A973))</f>
        <v/>
      </c>
      <c r="E973" s="41"/>
      <c r="F973" s="25" t="str">
        <f t="shared" si="78"/>
        <v/>
      </c>
      <c r="G973" s="99"/>
      <c r="H973" s="97"/>
      <c r="I973" s="25" t="str">
        <f t="shared" si="79"/>
        <v/>
      </c>
      <c r="J973" s="25" t="str">
        <f>IF(B973="","",I973*VLOOKUP(B973,'Priradenie pracov. balíkov'!B:F,5,FALSE))</f>
        <v/>
      </c>
      <c r="K973" s="25" t="str">
        <f>IF(B973="","",I973*VLOOKUP(B973,'Priradenie pracov. balíkov'!B:G,6,FALSE))</f>
        <v/>
      </c>
      <c r="L973" s="25" t="str">
        <f>IF(B973="","",K973*VLOOKUP(B973,'Priradenie pracov. balíkov'!B:F,5,FALSE))</f>
        <v/>
      </c>
      <c r="M973" s="1"/>
      <c r="N973" s="2" t="str">
        <f t="shared" si="75"/>
        <v/>
      </c>
      <c r="O973" s="1" t="str">
        <f t="shared" si="76"/>
        <v/>
      </c>
    </row>
    <row r="974" spans="1:15" x14ac:dyDescent="0.2">
      <c r="A974" s="26" t="str">
        <f t="shared" si="77"/>
        <v/>
      </c>
      <c r="B974" s="40"/>
      <c r="C974" s="28" t="str">
        <f>IF(B974="","",VLOOKUP(B974,'Priradenie pracov. balíkov'!B:E,3,FALSE))</f>
        <v/>
      </c>
      <c r="D974" s="29" t="str">
        <f>IF(B974="","",CONCATENATE(VLOOKUP(B974,Ciselniky!$A$38:$B$71,2,FALSE),"P",'Osobné výdavky (OV)'!A974))</f>
        <v/>
      </c>
      <c r="E974" s="41"/>
      <c r="F974" s="25" t="str">
        <f t="shared" si="78"/>
        <v/>
      </c>
      <c r="G974" s="99"/>
      <c r="H974" s="97"/>
      <c r="I974" s="25" t="str">
        <f t="shared" si="79"/>
        <v/>
      </c>
      <c r="J974" s="25" t="str">
        <f>IF(B974="","",I974*VLOOKUP(B974,'Priradenie pracov. balíkov'!B:F,5,FALSE))</f>
        <v/>
      </c>
      <c r="K974" s="25" t="str">
        <f>IF(B974="","",I974*VLOOKUP(B974,'Priradenie pracov. balíkov'!B:G,6,FALSE))</f>
        <v/>
      </c>
      <c r="L974" s="25" t="str">
        <f>IF(B974="","",K974*VLOOKUP(B974,'Priradenie pracov. balíkov'!B:F,5,FALSE))</f>
        <v/>
      </c>
      <c r="M974" s="1"/>
      <c r="N974" s="2" t="str">
        <f t="shared" si="75"/>
        <v/>
      </c>
      <c r="O974" s="1" t="str">
        <f t="shared" si="76"/>
        <v/>
      </c>
    </row>
    <row r="975" spans="1:15" x14ac:dyDescent="0.2">
      <c r="A975" s="26" t="str">
        <f t="shared" si="77"/>
        <v/>
      </c>
      <c r="B975" s="40"/>
      <c r="C975" s="28" t="str">
        <f>IF(B975="","",VLOOKUP(B975,'Priradenie pracov. balíkov'!B:E,3,FALSE))</f>
        <v/>
      </c>
      <c r="D975" s="29" t="str">
        <f>IF(B975="","",CONCATENATE(VLOOKUP(B975,Ciselniky!$A$38:$B$71,2,FALSE),"P",'Osobné výdavky (OV)'!A975))</f>
        <v/>
      </c>
      <c r="E975" s="41"/>
      <c r="F975" s="25" t="str">
        <f t="shared" si="78"/>
        <v/>
      </c>
      <c r="G975" s="99"/>
      <c r="H975" s="97"/>
      <c r="I975" s="25" t="str">
        <f t="shared" si="79"/>
        <v/>
      </c>
      <c r="J975" s="25" t="str">
        <f>IF(B975="","",I975*VLOOKUP(B975,'Priradenie pracov. balíkov'!B:F,5,FALSE))</f>
        <v/>
      </c>
      <c r="K975" s="25" t="str">
        <f>IF(B975="","",I975*VLOOKUP(B975,'Priradenie pracov. balíkov'!B:G,6,FALSE))</f>
        <v/>
      </c>
      <c r="L975" s="25" t="str">
        <f>IF(B975="","",K975*VLOOKUP(B975,'Priradenie pracov. balíkov'!B:F,5,FALSE))</f>
        <v/>
      </c>
      <c r="M975" s="1"/>
      <c r="N975" s="2" t="str">
        <f t="shared" si="75"/>
        <v/>
      </c>
      <c r="O975" s="1" t="str">
        <f t="shared" si="76"/>
        <v/>
      </c>
    </row>
    <row r="976" spans="1:15" x14ac:dyDescent="0.2">
      <c r="A976" s="26" t="str">
        <f t="shared" si="77"/>
        <v/>
      </c>
      <c r="B976" s="40"/>
      <c r="C976" s="28" t="str">
        <f>IF(B976="","",VLOOKUP(B976,'Priradenie pracov. balíkov'!B:E,3,FALSE))</f>
        <v/>
      </c>
      <c r="D976" s="29" t="str">
        <f>IF(B976="","",CONCATENATE(VLOOKUP(B976,Ciselniky!$A$38:$B$71,2,FALSE),"P",'Osobné výdavky (OV)'!A976))</f>
        <v/>
      </c>
      <c r="E976" s="41"/>
      <c r="F976" s="25" t="str">
        <f t="shared" si="78"/>
        <v/>
      </c>
      <c r="G976" s="99"/>
      <c r="H976" s="97"/>
      <c r="I976" s="25" t="str">
        <f t="shared" si="79"/>
        <v/>
      </c>
      <c r="J976" s="25" t="str">
        <f>IF(B976="","",I976*VLOOKUP(B976,'Priradenie pracov. balíkov'!B:F,5,FALSE))</f>
        <v/>
      </c>
      <c r="K976" s="25" t="str">
        <f>IF(B976="","",I976*VLOOKUP(B976,'Priradenie pracov. balíkov'!B:G,6,FALSE))</f>
        <v/>
      </c>
      <c r="L976" s="25" t="str">
        <f>IF(B976="","",K976*VLOOKUP(B976,'Priradenie pracov. balíkov'!B:F,5,FALSE))</f>
        <v/>
      </c>
      <c r="M976" s="1"/>
      <c r="N976" s="2" t="str">
        <f t="shared" si="75"/>
        <v/>
      </c>
      <c r="O976" s="1" t="str">
        <f t="shared" si="76"/>
        <v/>
      </c>
    </row>
    <row r="977" spans="1:15" x14ac:dyDescent="0.2">
      <c r="A977" s="26" t="str">
        <f t="shared" si="77"/>
        <v/>
      </c>
      <c r="B977" s="40"/>
      <c r="C977" s="28" t="str">
        <f>IF(B977="","",VLOOKUP(B977,'Priradenie pracov. balíkov'!B:E,3,FALSE))</f>
        <v/>
      </c>
      <c r="D977" s="29" t="str">
        <f>IF(B977="","",CONCATENATE(VLOOKUP(B977,Ciselniky!$A$38:$B$71,2,FALSE),"P",'Osobné výdavky (OV)'!A977))</f>
        <v/>
      </c>
      <c r="E977" s="41"/>
      <c r="F977" s="25" t="str">
        <f t="shared" si="78"/>
        <v/>
      </c>
      <c r="G977" s="99"/>
      <c r="H977" s="97"/>
      <c r="I977" s="25" t="str">
        <f t="shared" si="79"/>
        <v/>
      </c>
      <c r="J977" s="25" t="str">
        <f>IF(B977="","",I977*VLOOKUP(B977,'Priradenie pracov. balíkov'!B:F,5,FALSE))</f>
        <v/>
      </c>
      <c r="K977" s="25" t="str">
        <f>IF(B977="","",I977*VLOOKUP(B977,'Priradenie pracov. balíkov'!B:G,6,FALSE))</f>
        <v/>
      </c>
      <c r="L977" s="25" t="str">
        <f>IF(B977="","",K977*VLOOKUP(B977,'Priradenie pracov. balíkov'!B:F,5,FALSE))</f>
        <v/>
      </c>
      <c r="M977" s="1"/>
      <c r="N977" s="2" t="str">
        <f t="shared" si="75"/>
        <v/>
      </c>
      <c r="O977" s="1" t="str">
        <f t="shared" si="76"/>
        <v/>
      </c>
    </row>
    <row r="978" spans="1:15" x14ac:dyDescent="0.2">
      <c r="A978" s="26" t="str">
        <f t="shared" si="77"/>
        <v/>
      </c>
      <c r="B978" s="40"/>
      <c r="C978" s="28" t="str">
        <f>IF(B978="","",VLOOKUP(B978,'Priradenie pracov. balíkov'!B:E,3,FALSE))</f>
        <v/>
      </c>
      <c r="D978" s="29" t="str">
        <f>IF(B978="","",CONCATENATE(VLOOKUP(B978,Ciselniky!$A$38:$B$71,2,FALSE),"P",'Osobné výdavky (OV)'!A978))</f>
        <v/>
      </c>
      <c r="E978" s="41"/>
      <c r="F978" s="25" t="str">
        <f t="shared" si="78"/>
        <v/>
      </c>
      <c r="G978" s="99"/>
      <c r="H978" s="97"/>
      <c r="I978" s="25" t="str">
        <f t="shared" si="79"/>
        <v/>
      </c>
      <c r="J978" s="25" t="str">
        <f>IF(B978="","",I978*VLOOKUP(B978,'Priradenie pracov. balíkov'!B:F,5,FALSE))</f>
        <v/>
      </c>
      <c r="K978" s="25" t="str">
        <f>IF(B978="","",I978*VLOOKUP(B978,'Priradenie pracov. balíkov'!B:G,6,FALSE))</f>
        <v/>
      </c>
      <c r="L978" s="25" t="str">
        <f>IF(B978="","",K978*VLOOKUP(B978,'Priradenie pracov. balíkov'!B:F,5,FALSE))</f>
        <v/>
      </c>
      <c r="M978" s="1"/>
      <c r="N978" s="2" t="str">
        <f t="shared" si="75"/>
        <v/>
      </c>
      <c r="O978" s="1" t="str">
        <f t="shared" si="76"/>
        <v/>
      </c>
    </row>
    <row r="979" spans="1:15" x14ac:dyDescent="0.2">
      <c r="A979" s="26" t="str">
        <f t="shared" si="77"/>
        <v/>
      </c>
      <c r="B979" s="40"/>
      <c r="C979" s="28" t="str">
        <f>IF(B979="","",VLOOKUP(B979,'Priradenie pracov. balíkov'!B:E,3,FALSE))</f>
        <v/>
      </c>
      <c r="D979" s="29" t="str">
        <f>IF(B979="","",CONCATENATE(VLOOKUP(B979,Ciselniky!$A$38:$B$71,2,FALSE),"P",'Osobné výdavky (OV)'!A979))</f>
        <v/>
      </c>
      <c r="E979" s="41"/>
      <c r="F979" s="25" t="str">
        <f t="shared" si="78"/>
        <v/>
      </c>
      <c r="G979" s="99"/>
      <c r="H979" s="97"/>
      <c r="I979" s="25" t="str">
        <f t="shared" si="79"/>
        <v/>
      </c>
      <c r="J979" s="25" t="str">
        <f>IF(B979="","",I979*VLOOKUP(B979,'Priradenie pracov. balíkov'!B:F,5,FALSE))</f>
        <v/>
      </c>
      <c r="K979" s="25" t="str">
        <f>IF(B979="","",I979*VLOOKUP(B979,'Priradenie pracov. balíkov'!B:G,6,FALSE))</f>
        <v/>
      </c>
      <c r="L979" s="25" t="str">
        <f>IF(B979="","",K979*VLOOKUP(B979,'Priradenie pracov. balíkov'!B:F,5,FALSE))</f>
        <v/>
      </c>
      <c r="M979" s="1"/>
      <c r="N979" s="2" t="str">
        <f t="shared" si="75"/>
        <v/>
      </c>
      <c r="O979" s="1" t="str">
        <f t="shared" si="76"/>
        <v/>
      </c>
    </row>
    <row r="980" spans="1:15" x14ac:dyDescent="0.2">
      <c r="A980" s="26" t="str">
        <f t="shared" si="77"/>
        <v/>
      </c>
      <c r="B980" s="40"/>
      <c r="C980" s="28" t="str">
        <f>IF(B980="","",VLOOKUP(B980,'Priradenie pracov. balíkov'!B:E,3,FALSE))</f>
        <v/>
      </c>
      <c r="D980" s="29" t="str">
        <f>IF(B980="","",CONCATENATE(VLOOKUP(B980,Ciselniky!$A$38:$B$71,2,FALSE),"P",'Osobné výdavky (OV)'!A980))</f>
        <v/>
      </c>
      <c r="E980" s="41"/>
      <c r="F980" s="25" t="str">
        <f t="shared" si="78"/>
        <v/>
      </c>
      <c r="G980" s="99"/>
      <c r="H980" s="97"/>
      <c r="I980" s="25" t="str">
        <f t="shared" si="79"/>
        <v/>
      </c>
      <c r="J980" s="25" t="str">
        <f>IF(B980="","",I980*VLOOKUP(B980,'Priradenie pracov. balíkov'!B:F,5,FALSE))</f>
        <v/>
      </c>
      <c r="K980" s="25" t="str">
        <f>IF(B980="","",I980*VLOOKUP(B980,'Priradenie pracov. balíkov'!B:G,6,FALSE))</f>
        <v/>
      </c>
      <c r="L980" s="25" t="str">
        <f>IF(B980="","",K980*VLOOKUP(B980,'Priradenie pracov. balíkov'!B:F,5,FALSE))</f>
        <v/>
      </c>
      <c r="M980" s="1"/>
      <c r="N980" s="2" t="str">
        <f t="shared" si="75"/>
        <v/>
      </c>
      <c r="O980" s="1" t="str">
        <f t="shared" si="76"/>
        <v/>
      </c>
    </row>
    <row r="981" spans="1:15" x14ac:dyDescent="0.2">
      <c r="A981" s="26" t="str">
        <f t="shared" si="77"/>
        <v/>
      </c>
      <c r="B981" s="40"/>
      <c r="C981" s="28" t="str">
        <f>IF(B981="","",VLOOKUP(B981,'Priradenie pracov. balíkov'!B:E,3,FALSE))</f>
        <v/>
      </c>
      <c r="D981" s="29" t="str">
        <f>IF(B981="","",CONCATENATE(VLOOKUP(B981,Ciselniky!$A$38:$B$71,2,FALSE),"P",'Osobné výdavky (OV)'!A981))</f>
        <v/>
      </c>
      <c r="E981" s="41"/>
      <c r="F981" s="25" t="str">
        <f t="shared" si="78"/>
        <v/>
      </c>
      <c r="G981" s="99"/>
      <c r="H981" s="97"/>
      <c r="I981" s="25" t="str">
        <f t="shared" si="79"/>
        <v/>
      </c>
      <c r="J981" s="25" t="str">
        <f>IF(B981="","",I981*VLOOKUP(B981,'Priradenie pracov. balíkov'!B:F,5,FALSE))</f>
        <v/>
      </c>
      <c r="K981" s="25" t="str">
        <f>IF(B981="","",I981*VLOOKUP(B981,'Priradenie pracov. balíkov'!B:G,6,FALSE))</f>
        <v/>
      </c>
      <c r="L981" s="25" t="str">
        <f>IF(B981="","",K981*VLOOKUP(B981,'Priradenie pracov. balíkov'!B:F,5,FALSE))</f>
        <v/>
      </c>
      <c r="M981" s="1"/>
      <c r="N981" s="2" t="str">
        <f t="shared" si="75"/>
        <v/>
      </c>
      <c r="O981" s="1" t="str">
        <f t="shared" si="76"/>
        <v/>
      </c>
    </row>
    <row r="982" spans="1:15" x14ac:dyDescent="0.2">
      <c r="A982" s="26" t="str">
        <f t="shared" si="77"/>
        <v/>
      </c>
      <c r="B982" s="40"/>
      <c r="C982" s="28" t="str">
        <f>IF(B982="","",VLOOKUP(B982,'Priradenie pracov. balíkov'!B:E,3,FALSE))</f>
        <v/>
      </c>
      <c r="D982" s="29" t="str">
        <f>IF(B982="","",CONCATENATE(VLOOKUP(B982,Ciselniky!$A$38:$B$71,2,FALSE),"P",'Osobné výdavky (OV)'!A982))</f>
        <v/>
      </c>
      <c r="E982" s="41"/>
      <c r="F982" s="25" t="str">
        <f t="shared" si="78"/>
        <v/>
      </c>
      <c r="G982" s="99"/>
      <c r="H982" s="97"/>
      <c r="I982" s="25" t="str">
        <f t="shared" si="79"/>
        <v/>
      </c>
      <c r="J982" s="25" t="str">
        <f>IF(B982="","",I982*VLOOKUP(B982,'Priradenie pracov. balíkov'!B:F,5,FALSE))</f>
        <v/>
      </c>
      <c r="K982" s="25" t="str">
        <f>IF(B982="","",I982*VLOOKUP(B982,'Priradenie pracov. balíkov'!B:G,6,FALSE))</f>
        <v/>
      </c>
      <c r="L982" s="25" t="str">
        <f>IF(B982="","",K982*VLOOKUP(B982,'Priradenie pracov. balíkov'!B:F,5,FALSE))</f>
        <v/>
      </c>
      <c r="M982" s="1"/>
      <c r="N982" s="2" t="str">
        <f t="shared" si="75"/>
        <v/>
      </c>
      <c r="O982" s="1" t="str">
        <f t="shared" si="76"/>
        <v/>
      </c>
    </row>
    <row r="983" spans="1:15" x14ac:dyDescent="0.2">
      <c r="A983" s="26" t="str">
        <f t="shared" si="77"/>
        <v/>
      </c>
      <c r="B983" s="40"/>
      <c r="C983" s="28" t="str">
        <f>IF(B983="","",VLOOKUP(B983,'Priradenie pracov. balíkov'!B:E,3,FALSE))</f>
        <v/>
      </c>
      <c r="D983" s="29" t="str">
        <f>IF(B983="","",CONCATENATE(VLOOKUP(B983,Ciselniky!$A$38:$B$71,2,FALSE),"P",'Osobné výdavky (OV)'!A983))</f>
        <v/>
      </c>
      <c r="E983" s="41"/>
      <c r="F983" s="25" t="str">
        <f t="shared" si="78"/>
        <v/>
      </c>
      <c r="G983" s="99"/>
      <c r="H983" s="97"/>
      <c r="I983" s="25" t="str">
        <f t="shared" si="79"/>
        <v/>
      </c>
      <c r="J983" s="25" t="str">
        <f>IF(B983="","",I983*VLOOKUP(B983,'Priradenie pracov. balíkov'!B:F,5,FALSE))</f>
        <v/>
      </c>
      <c r="K983" s="25" t="str">
        <f>IF(B983="","",I983*VLOOKUP(B983,'Priradenie pracov. balíkov'!B:G,6,FALSE))</f>
        <v/>
      </c>
      <c r="L983" s="25" t="str">
        <f>IF(B983="","",K983*VLOOKUP(B983,'Priradenie pracov. balíkov'!B:F,5,FALSE))</f>
        <v/>
      </c>
      <c r="M983" s="1"/>
      <c r="N983" s="2" t="str">
        <f t="shared" si="75"/>
        <v/>
      </c>
      <c r="O983" s="1" t="str">
        <f t="shared" si="76"/>
        <v/>
      </c>
    </row>
    <row r="984" spans="1:15" x14ac:dyDescent="0.2">
      <c r="A984" s="26" t="str">
        <f t="shared" si="77"/>
        <v/>
      </c>
      <c r="B984" s="40"/>
      <c r="C984" s="28" t="str">
        <f>IF(B984="","",VLOOKUP(B984,'Priradenie pracov. balíkov'!B:E,3,FALSE))</f>
        <v/>
      </c>
      <c r="D984" s="29" t="str">
        <f>IF(B984="","",CONCATENATE(VLOOKUP(B984,Ciselniky!$A$38:$B$71,2,FALSE),"P",'Osobné výdavky (OV)'!A984))</f>
        <v/>
      </c>
      <c r="E984" s="41"/>
      <c r="F984" s="25" t="str">
        <f t="shared" si="78"/>
        <v/>
      </c>
      <c r="G984" s="99"/>
      <c r="H984" s="97"/>
      <c r="I984" s="25" t="str">
        <f t="shared" si="79"/>
        <v/>
      </c>
      <c r="J984" s="25" t="str">
        <f>IF(B984="","",I984*VLOOKUP(B984,'Priradenie pracov. balíkov'!B:F,5,FALSE))</f>
        <v/>
      </c>
      <c r="K984" s="25" t="str">
        <f>IF(B984="","",I984*VLOOKUP(B984,'Priradenie pracov. balíkov'!B:G,6,FALSE))</f>
        <v/>
      </c>
      <c r="L984" s="25" t="str">
        <f>IF(B984="","",K984*VLOOKUP(B984,'Priradenie pracov. balíkov'!B:F,5,FALSE))</f>
        <v/>
      </c>
      <c r="M984" s="1"/>
      <c r="N984" s="2" t="str">
        <f t="shared" si="75"/>
        <v/>
      </c>
      <c r="O984" s="1" t="str">
        <f t="shared" si="76"/>
        <v/>
      </c>
    </row>
    <row r="985" spans="1:15" x14ac:dyDescent="0.2">
      <c r="A985" s="26" t="str">
        <f t="shared" si="77"/>
        <v/>
      </c>
      <c r="B985" s="40"/>
      <c r="C985" s="28" t="str">
        <f>IF(B985="","",VLOOKUP(B985,'Priradenie pracov. balíkov'!B:E,3,FALSE))</f>
        <v/>
      </c>
      <c r="D985" s="29" t="str">
        <f>IF(B985="","",CONCATENATE(VLOOKUP(B985,Ciselniky!$A$38:$B$71,2,FALSE),"P",'Osobné výdavky (OV)'!A985))</f>
        <v/>
      </c>
      <c r="E985" s="41"/>
      <c r="F985" s="25" t="str">
        <f t="shared" si="78"/>
        <v/>
      </c>
      <c r="G985" s="99"/>
      <c r="H985" s="97"/>
      <c r="I985" s="25" t="str">
        <f t="shared" si="79"/>
        <v/>
      </c>
      <c r="J985" s="25" t="str">
        <f>IF(B985="","",I985*VLOOKUP(B985,'Priradenie pracov. balíkov'!B:F,5,FALSE))</f>
        <v/>
      </c>
      <c r="K985" s="25" t="str">
        <f>IF(B985="","",I985*VLOOKUP(B985,'Priradenie pracov. balíkov'!B:G,6,FALSE))</f>
        <v/>
      </c>
      <c r="L985" s="25" t="str">
        <f>IF(B985="","",K985*VLOOKUP(B985,'Priradenie pracov. balíkov'!B:F,5,FALSE))</f>
        <v/>
      </c>
      <c r="M985" s="1"/>
      <c r="N985" s="2" t="str">
        <f t="shared" si="75"/>
        <v/>
      </c>
      <c r="O985" s="1" t="str">
        <f t="shared" si="76"/>
        <v/>
      </c>
    </row>
    <row r="986" spans="1:15" x14ac:dyDescent="0.2">
      <c r="A986" s="26" t="str">
        <f t="shared" si="77"/>
        <v/>
      </c>
      <c r="B986" s="40"/>
      <c r="C986" s="28" t="str">
        <f>IF(B986="","",VLOOKUP(B986,'Priradenie pracov. balíkov'!B:E,3,FALSE))</f>
        <v/>
      </c>
      <c r="D986" s="29" t="str">
        <f>IF(B986="","",CONCATENATE(VLOOKUP(B986,Ciselniky!$A$38:$B$71,2,FALSE),"P",'Osobné výdavky (OV)'!A986))</f>
        <v/>
      </c>
      <c r="E986" s="41"/>
      <c r="F986" s="25" t="str">
        <f t="shared" si="78"/>
        <v/>
      </c>
      <c r="G986" s="99"/>
      <c r="H986" s="97"/>
      <c r="I986" s="25" t="str">
        <f t="shared" si="79"/>
        <v/>
      </c>
      <c r="J986" s="25" t="str">
        <f>IF(B986="","",I986*VLOOKUP(B986,'Priradenie pracov. balíkov'!B:F,5,FALSE))</f>
        <v/>
      </c>
      <c r="K986" s="25" t="str">
        <f>IF(B986="","",I986*VLOOKUP(B986,'Priradenie pracov. balíkov'!B:G,6,FALSE))</f>
        <v/>
      </c>
      <c r="L986" s="25" t="str">
        <f>IF(B986="","",K986*VLOOKUP(B986,'Priradenie pracov. balíkov'!B:F,5,FALSE))</f>
        <v/>
      </c>
      <c r="M986" s="1"/>
      <c r="N986" s="2" t="str">
        <f t="shared" si="75"/>
        <v/>
      </c>
      <c r="O986" s="1" t="str">
        <f t="shared" si="76"/>
        <v/>
      </c>
    </row>
    <row r="987" spans="1:15" x14ac:dyDescent="0.2">
      <c r="A987" s="26" t="str">
        <f t="shared" si="77"/>
        <v/>
      </c>
      <c r="B987" s="40"/>
      <c r="C987" s="28" t="str">
        <f>IF(B987="","",VLOOKUP(B987,'Priradenie pracov. balíkov'!B:E,3,FALSE))</f>
        <v/>
      </c>
      <c r="D987" s="29" t="str">
        <f>IF(B987="","",CONCATENATE(VLOOKUP(B987,Ciselniky!$A$38:$B$71,2,FALSE),"P",'Osobné výdavky (OV)'!A987))</f>
        <v/>
      </c>
      <c r="E987" s="41"/>
      <c r="F987" s="25" t="str">
        <f t="shared" si="78"/>
        <v/>
      </c>
      <c r="G987" s="99"/>
      <c r="H987" s="97"/>
      <c r="I987" s="25" t="str">
        <f t="shared" si="79"/>
        <v/>
      </c>
      <c r="J987" s="25" t="str">
        <f>IF(B987="","",I987*VLOOKUP(B987,'Priradenie pracov. balíkov'!B:F,5,FALSE))</f>
        <v/>
      </c>
      <c r="K987" s="25" t="str">
        <f>IF(B987="","",I987*VLOOKUP(B987,'Priradenie pracov. balíkov'!B:G,6,FALSE))</f>
        <v/>
      </c>
      <c r="L987" s="25" t="str">
        <f>IF(B987="","",K987*VLOOKUP(B987,'Priradenie pracov. balíkov'!B:F,5,FALSE))</f>
        <v/>
      </c>
      <c r="M987" s="1"/>
      <c r="N987" s="2" t="str">
        <f t="shared" si="75"/>
        <v/>
      </c>
      <c r="O987" s="1" t="str">
        <f t="shared" si="76"/>
        <v/>
      </c>
    </row>
    <row r="988" spans="1:15" x14ac:dyDescent="0.2">
      <c r="A988" s="26" t="str">
        <f t="shared" si="77"/>
        <v/>
      </c>
      <c r="B988" s="40"/>
      <c r="C988" s="28" t="str">
        <f>IF(B988="","",VLOOKUP(B988,'Priradenie pracov. balíkov'!B:E,3,FALSE))</f>
        <v/>
      </c>
      <c r="D988" s="29" t="str">
        <f>IF(B988="","",CONCATENATE(VLOOKUP(B988,Ciselniky!$A$38:$B$71,2,FALSE),"P",'Osobné výdavky (OV)'!A988))</f>
        <v/>
      </c>
      <c r="E988" s="41"/>
      <c r="F988" s="25" t="str">
        <f t="shared" si="78"/>
        <v/>
      </c>
      <c r="G988" s="99"/>
      <c r="H988" s="97"/>
      <c r="I988" s="25" t="str">
        <f t="shared" si="79"/>
        <v/>
      </c>
      <c r="J988" s="25" t="str">
        <f>IF(B988="","",I988*VLOOKUP(B988,'Priradenie pracov. balíkov'!B:F,5,FALSE))</f>
        <v/>
      </c>
      <c r="K988" s="25" t="str">
        <f>IF(B988="","",I988*VLOOKUP(B988,'Priradenie pracov. balíkov'!B:G,6,FALSE))</f>
        <v/>
      </c>
      <c r="L988" s="25" t="str">
        <f>IF(B988="","",K988*VLOOKUP(B988,'Priradenie pracov. balíkov'!B:F,5,FALSE))</f>
        <v/>
      </c>
      <c r="M988" s="1"/>
      <c r="N988" s="2" t="str">
        <f t="shared" si="75"/>
        <v/>
      </c>
      <c r="O988" s="1" t="str">
        <f t="shared" si="76"/>
        <v/>
      </c>
    </row>
    <row r="989" spans="1:15" x14ac:dyDescent="0.2">
      <c r="A989" s="26" t="str">
        <f t="shared" si="77"/>
        <v/>
      </c>
      <c r="B989" s="40"/>
      <c r="C989" s="28" t="str">
        <f>IF(B989="","",VLOOKUP(B989,'Priradenie pracov. balíkov'!B:E,3,FALSE))</f>
        <v/>
      </c>
      <c r="D989" s="29" t="str">
        <f>IF(B989="","",CONCATENATE(VLOOKUP(B989,Ciselniky!$A$38:$B$71,2,FALSE),"P",'Osobné výdavky (OV)'!A989))</f>
        <v/>
      </c>
      <c r="E989" s="41"/>
      <c r="F989" s="25" t="str">
        <f t="shared" si="78"/>
        <v/>
      </c>
      <c r="G989" s="99"/>
      <c r="H989" s="97"/>
      <c r="I989" s="25" t="str">
        <f t="shared" si="79"/>
        <v/>
      </c>
      <c r="J989" s="25" t="str">
        <f>IF(B989="","",I989*VLOOKUP(B989,'Priradenie pracov. balíkov'!B:F,5,FALSE))</f>
        <v/>
      </c>
      <c r="K989" s="25" t="str">
        <f>IF(B989="","",I989*VLOOKUP(B989,'Priradenie pracov. balíkov'!B:G,6,FALSE))</f>
        <v/>
      </c>
      <c r="L989" s="25" t="str">
        <f>IF(B989="","",K989*VLOOKUP(B989,'Priradenie pracov. balíkov'!B:F,5,FALSE))</f>
        <v/>
      </c>
      <c r="M989" s="1"/>
      <c r="N989" s="2" t="str">
        <f t="shared" si="75"/>
        <v/>
      </c>
      <c r="O989" s="1" t="str">
        <f t="shared" si="76"/>
        <v/>
      </c>
    </row>
    <row r="990" spans="1:15" x14ac:dyDescent="0.2">
      <c r="A990" s="26" t="str">
        <f t="shared" si="77"/>
        <v/>
      </c>
      <c r="B990" s="40"/>
      <c r="C990" s="28" t="str">
        <f>IF(B990="","",VLOOKUP(B990,'Priradenie pracov. balíkov'!B:E,3,FALSE))</f>
        <v/>
      </c>
      <c r="D990" s="29" t="str">
        <f>IF(B990="","",CONCATENATE(VLOOKUP(B990,Ciselniky!$A$38:$B$71,2,FALSE),"P",'Osobné výdavky (OV)'!A990))</f>
        <v/>
      </c>
      <c r="E990" s="41"/>
      <c r="F990" s="25" t="str">
        <f t="shared" si="78"/>
        <v/>
      </c>
      <c r="G990" s="99"/>
      <c r="H990" s="97"/>
      <c r="I990" s="25" t="str">
        <f t="shared" si="79"/>
        <v/>
      </c>
      <c r="J990" s="25" t="str">
        <f>IF(B990="","",I990*VLOOKUP(B990,'Priradenie pracov. balíkov'!B:F,5,FALSE))</f>
        <v/>
      </c>
      <c r="K990" s="25" t="str">
        <f>IF(B990="","",I990*VLOOKUP(B990,'Priradenie pracov. balíkov'!B:G,6,FALSE))</f>
        <v/>
      </c>
      <c r="L990" s="25" t="str">
        <f>IF(B990="","",K990*VLOOKUP(B990,'Priradenie pracov. balíkov'!B:F,5,FALSE))</f>
        <v/>
      </c>
      <c r="M990" s="1"/>
      <c r="N990" s="2" t="str">
        <f t="shared" si="75"/>
        <v/>
      </c>
      <c r="O990" s="1" t="str">
        <f t="shared" si="76"/>
        <v/>
      </c>
    </row>
    <row r="991" spans="1:15" x14ac:dyDescent="0.2">
      <c r="A991" s="26" t="str">
        <f t="shared" si="77"/>
        <v/>
      </c>
      <c r="B991" s="40"/>
      <c r="C991" s="28" t="str">
        <f>IF(B991="","",VLOOKUP(B991,'Priradenie pracov. balíkov'!B:E,3,FALSE))</f>
        <v/>
      </c>
      <c r="D991" s="29" t="str">
        <f>IF(B991="","",CONCATENATE(VLOOKUP(B991,Ciselniky!$A$38:$B$71,2,FALSE),"P",'Osobné výdavky (OV)'!A991))</f>
        <v/>
      </c>
      <c r="E991" s="41"/>
      <c r="F991" s="25" t="str">
        <f t="shared" si="78"/>
        <v/>
      </c>
      <c r="G991" s="99"/>
      <c r="H991" s="97"/>
      <c r="I991" s="25" t="str">
        <f t="shared" si="79"/>
        <v/>
      </c>
      <c r="J991" s="25" t="str">
        <f>IF(B991="","",I991*VLOOKUP(B991,'Priradenie pracov. balíkov'!B:F,5,FALSE))</f>
        <v/>
      </c>
      <c r="K991" s="25" t="str">
        <f>IF(B991="","",I991*VLOOKUP(B991,'Priradenie pracov. balíkov'!B:G,6,FALSE))</f>
        <v/>
      </c>
      <c r="L991" s="25" t="str">
        <f>IF(B991="","",K991*VLOOKUP(B991,'Priradenie pracov. balíkov'!B:F,5,FALSE))</f>
        <v/>
      </c>
      <c r="M991" s="1"/>
      <c r="N991" s="2" t="str">
        <f t="shared" si="75"/>
        <v/>
      </c>
      <c r="O991" s="1" t="str">
        <f t="shared" si="76"/>
        <v/>
      </c>
    </row>
    <row r="992" spans="1:15" x14ac:dyDescent="0.2">
      <c r="A992" s="26" t="str">
        <f t="shared" si="77"/>
        <v/>
      </c>
      <c r="B992" s="40"/>
      <c r="C992" s="28" t="str">
        <f>IF(B992="","",VLOOKUP(B992,'Priradenie pracov. balíkov'!B:E,3,FALSE))</f>
        <v/>
      </c>
      <c r="D992" s="29" t="str">
        <f>IF(B992="","",CONCATENATE(VLOOKUP(B992,Ciselniky!$A$38:$B$71,2,FALSE),"P",'Osobné výdavky (OV)'!A992))</f>
        <v/>
      </c>
      <c r="E992" s="41"/>
      <c r="F992" s="25" t="str">
        <f t="shared" si="78"/>
        <v/>
      </c>
      <c r="G992" s="99"/>
      <c r="H992" s="97"/>
      <c r="I992" s="25" t="str">
        <f t="shared" si="79"/>
        <v/>
      </c>
      <c r="J992" s="25" t="str">
        <f>IF(B992="","",I992*VLOOKUP(B992,'Priradenie pracov. balíkov'!B:F,5,FALSE))</f>
        <v/>
      </c>
      <c r="K992" s="25" t="str">
        <f>IF(B992="","",I992*VLOOKUP(B992,'Priradenie pracov. balíkov'!B:G,6,FALSE))</f>
        <v/>
      </c>
      <c r="L992" s="25" t="str">
        <f>IF(B992="","",K992*VLOOKUP(B992,'Priradenie pracov. balíkov'!B:F,5,FALSE))</f>
        <v/>
      </c>
      <c r="M992" s="1"/>
      <c r="N992" s="2" t="str">
        <f t="shared" si="75"/>
        <v/>
      </c>
      <c r="O992" s="1" t="str">
        <f t="shared" si="76"/>
        <v/>
      </c>
    </row>
    <row r="993" spans="1:15" x14ac:dyDescent="0.2">
      <c r="A993" s="26" t="str">
        <f t="shared" si="77"/>
        <v/>
      </c>
      <c r="B993" s="40"/>
      <c r="C993" s="28" t="str">
        <f>IF(B993="","",VLOOKUP(B993,'Priradenie pracov. balíkov'!B:E,3,FALSE))</f>
        <v/>
      </c>
      <c r="D993" s="29" t="str">
        <f>IF(B993="","",CONCATENATE(VLOOKUP(B993,Ciselniky!$A$38:$B$71,2,FALSE),"P",'Osobné výdavky (OV)'!A993))</f>
        <v/>
      </c>
      <c r="E993" s="41"/>
      <c r="F993" s="25" t="str">
        <f t="shared" si="78"/>
        <v/>
      </c>
      <c r="G993" s="99"/>
      <c r="H993" s="97"/>
      <c r="I993" s="25" t="str">
        <f t="shared" si="79"/>
        <v/>
      </c>
      <c r="J993" s="25" t="str">
        <f>IF(B993="","",I993*VLOOKUP(B993,'Priradenie pracov. balíkov'!B:F,5,FALSE))</f>
        <v/>
      </c>
      <c r="K993" s="25" t="str">
        <f>IF(B993="","",I993*VLOOKUP(B993,'Priradenie pracov. balíkov'!B:G,6,FALSE))</f>
        <v/>
      </c>
      <c r="L993" s="25" t="str">
        <f>IF(B993="","",K993*VLOOKUP(B993,'Priradenie pracov. balíkov'!B:F,5,FALSE))</f>
        <v/>
      </c>
      <c r="M993" s="1"/>
      <c r="N993" s="2" t="str">
        <f t="shared" si="75"/>
        <v/>
      </c>
      <c r="O993" s="1" t="str">
        <f t="shared" si="76"/>
        <v/>
      </c>
    </row>
    <row r="994" spans="1:15" x14ac:dyDescent="0.2">
      <c r="A994" s="26" t="str">
        <f t="shared" si="77"/>
        <v/>
      </c>
      <c r="B994" s="40"/>
      <c r="C994" s="28" t="str">
        <f>IF(B994="","",VLOOKUP(B994,'Priradenie pracov. balíkov'!B:E,3,FALSE))</f>
        <v/>
      </c>
      <c r="D994" s="29" t="str">
        <f>IF(B994="","",CONCATENATE(VLOOKUP(B994,Ciselniky!$A$38:$B$71,2,FALSE),"P",'Osobné výdavky (OV)'!A994))</f>
        <v/>
      </c>
      <c r="E994" s="41"/>
      <c r="F994" s="25" t="str">
        <f t="shared" si="78"/>
        <v/>
      </c>
      <c r="G994" s="99"/>
      <c r="H994" s="97"/>
      <c r="I994" s="25" t="str">
        <f t="shared" si="79"/>
        <v/>
      </c>
      <c r="J994" s="25" t="str">
        <f>IF(B994="","",I994*VLOOKUP(B994,'Priradenie pracov. balíkov'!B:F,5,FALSE))</f>
        <v/>
      </c>
      <c r="K994" s="25" t="str">
        <f>IF(B994="","",I994*VLOOKUP(B994,'Priradenie pracov. balíkov'!B:G,6,FALSE))</f>
        <v/>
      </c>
      <c r="L994" s="25" t="str">
        <f>IF(B994="","",K994*VLOOKUP(B994,'Priradenie pracov. balíkov'!B:F,5,FALSE))</f>
        <v/>
      </c>
      <c r="M994" s="1"/>
      <c r="N994" s="2" t="str">
        <f t="shared" si="75"/>
        <v/>
      </c>
      <c r="O994" s="1" t="str">
        <f t="shared" si="76"/>
        <v/>
      </c>
    </row>
    <row r="995" spans="1:15" x14ac:dyDescent="0.2">
      <c r="A995" s="26" t="str">
        <f t="shared" si="77"/>
        <v/>
      </c>
      <c r="B995" s="40"/>
      <c r="C995" s="28" t="str">
        <f>IF(B995="","",VLOOKUP(B995,'Priradenie pracov. balíkov'!B:E,3,FALSE))</f>
        <v/>
      </c>
      <c r="D995" s="29" t="str">
        <f>IF(B995="","",CONCATENATE(VLOOKUP(B995,Ciselniky!$A$38:$B$71,2,FALSE),"P",'Osobné výdavky (OV)'!A995))</f>
        <v/>
      </c>
      <c r="E995" s="41"/>
      <c r="F995" s="25" t="str">
        <f t="shared" si="78"/>
        <v/>
      </c>
      <c r="G995" s="99"/>
      <c r="H995" s="97"/>
      <c r="I995" s="25" t="str">
        <f t="shared" si="79"/>
        <v/>
      </c>
      <c r="J995" s="25" t="str">
        <f>IF(B995="","",I995*VLOOKUP(B995,'Priradenie pracov. balíkov'!B:F,5,FALSE))</f>
        <v/>
      </c>
      <c r="K995" s="25" t="str">
        <f>IF(B995="","",I995*VLOOKUP(B995,'Priradenie pracov. balíkov'!B:G,6,FALSE))</f>
        <v/>
      </c>
      <c r="L995" s="25" t="str">
        <f>IF(B995="","",K995*VLOOKUP(B995,'Priradenie pracov. balíkov'!B:F,5,FALSE))</f>
        <v/>
      </c>
      <c r="M995" s="1"/>
      <c r="N995" s="2" t="str">
        <f t="shared" si="75"/>
        <v/>
      </c>
      <c r="O995" s="1" t="str">
        <f t="shared" si="76"/>
        <v/>
      </c>
    </row>
    <row r="996" spans="1:15" x14ac:dyDescent="0.2">
      <c r="A996" s="26" t="str">
        <f t="shared" si="77"/>
        <v/>
      </c>
      <c r="B996" s="40"/>
      <c r="C996" s="28" t="str">
        <f>IF(B996="","",VLOOKUP(B996,'Priradenie pracov. balíkov'!B:E,3,FALSE))</f>
        <v/>
      </c>
      <c r="D996" s="29" t="str">
        <f>IF(B996="","",CONCATENATE(VLOOKUP(B996,Ciselniky!$A$38:$B$71,2,FALSE),"P",'Osobné výdavky (OV)'!A996))</f>
        <v/>
      </c>
      <c r="E996" s="41"/>
      <c r="F996" s="25" t="str">
        <f t="shared" si="78"/>
        <v/>
      </c>
      <c r="G996" s="99"/>
      <c r="H996" s="97"/>
      <c r="I996" s="25" t="str">
        <f t="shared" si="79"/>
        <v/>
      </c>
      <c r="J996" s="25" t="str">
        <f>IF(B996="","",I996*VLOOKUP(B996,'Priradenie pracov. balíkov'!B:F,5,FALSE))</f>
        <v/>
      </c>
      <c r="K996" s="25" t="str">
        <f>IF(B996="","",I996*VLOOKUP(B996,'Priradenie pracov. balíkov'!B:G,6,FALSE))</f>
        <v/>
      </c>
      <c r="L996" s="25" t="str">
        <f>IF(B996="","",K996*VLOOKUP(B996,'Priradenie pracov. balíkov'!B:F,5,FALSE))</f>
        <v/>
      </c>
      <c r="M996" s="1"/>
      <c r="N996" s="2" t="str">
        <f t="shared" si="75"/>
        <v/>
      </c>
      <c r="O996" s="1" t="str">
        <f t="shared" si="76"/>
        <v/>
      </c>
    </row>
    <row r="997" spans="1:15" x14ac:dyDescent="0.2">
      <c r="A997" s="26" t="str">
        <f t="shared" si="77"/>
        <v/>
      </c>
      <c r="B997" s="40"/>
      <c r="C997" s="28" t="str">
        <f>IF(B997="","",VLOOKUP(B997,'Priradenie pracov. balíkov'!B:E,3,FALSE))</f>
        <v/>
      </c>
      <c r="D997" s="29" t="str">
        <f>IF(B997="","",CONCATENATE(VLOOKUP(B997,Ciselniky!$A$38:$B$71,2,FALSE),"P",'Osobné výdavky (OV)'!A997))</f>
        <v/>
      </c>
      <c r="E997" s="41"/>
      <c r="F997" s="25" t="str">
        <f t="shared" si="78"/>
        <v/>
      </c>
      <c r="G997" s="99"/>
      <c r="H997" s="97"/>
      <c r="I997" s="25" t="str">
        <f t="shared" si="79"/>
        <v/>
      </c>
      <c r="J997" s="25" t="str">
        <f>IF(B997="","",I997*VLOOKUP(B997,'Priradenie pracov. balíkov'!B:F,5,FALSE))</f>
        <v/>
      </c>
      <c r="K997" s="25" t="str">
        <f>IF(B997="","",I997*VLOOKUP(B997,'Priradenie pracov. balíkov'!B:G,6,FALSE))</f>
        <v/>
      </c>
      <c r="L997" s="25" t="str">
        <f>IF(B997="","",K997*VLOOKUP(B997,'Priradenie pracov. balíkov'!B:F,5,FALSE))</f>
        <v/>
      </c>
      <c r="M997" s="1"/>
      <c r="N997" s="2" t="str">
        <f t="shared" si="75"/>
        <v/>
      </c>
      <c r="O997" s="1" t="str">
        <f t="shared" si="76"/>
        <v/>
      </c>
    </row>
    <row r="998" spans="1:15" x14ac:dyDescent="0.2">
      <c r="A998" s="26" t="str">
        <f t="shared" si="77"/>
        <v/>
      </c>
      <c r="B998" s="40"/>
      <c r="C998" s="28" t="str">
        <f>IF(B998="","",VLOOKUP(B998,'Priradenie pracov. balíkov'!B:E,3,FALSE))</f>
        <v/>
      </c>
      <c r="D998" s="29" t="str">
        <f>IF(B998="","",CONCATENATE(VLOOKUP(B998,Ciselniky!$A$38:$B$71,2,FALSE),"P",'Osobné výdavky (OV)'!A998))</f>
        <v/>
      </c>
      <c r="E998" s="41"/>
      <c r="F998" s="25" t="str">
        <f t="shared" si="78"/>
        <v/>
      </c>
      <c r="G998" s="99"/>
      <c r="H998" s="97"/>
      <c r="I998" s="25" t="str">
        <f t="shared" si="79"/>
        <v/>
      </c>
      <c r="J998" s="25" t="str">
        <f>IF(B998="","",I998*VLOOKUP(B998,'Priradenie pracov. balíkov'!B:F,5,FALSE))</f>
        <v/>
      </c>
      <c r="K998" s="25" t="str">
        <f>IF(B998="","",I998*VLOOKUP(B998,'Priradenie pracov. balíkov'!B:G,6,FALSE))</f>
        <v/>
      </c>
      <c r="L998" s="25" t="str">
        <f>IF(B998="","",K998*VLOOKUP(B998,'Priradenie pracov. balíkov'!B:F,5,FALSE))</f>
        <v/>
      </c>
      <c r="M998" s="1"/>
      <c r="N998" s="2" t="str">
        <f t="shared" si="75"/>
        <v/>
      </c>
      <c r="O998" s="1" t="str">
        <f t="shared" si="76"/>
        <v/>
      </c>
    </row>
    <row r="999" spans="1:15" x14ac:dyDescent="0.2">
      <c r="A999" s="26" t="str">
        <f t="shared" si="77"/>
        <v/>
      </c>
      <c r="B999" s="40"/>
      <c r="C999" s="28" t="str">
        <f>IF(B999="","",VLOOKUP(B999,'Priradenie pracov. balíkov'!B:E,3,FALSE))</f>
        <v/>
      </c>
      <c r="D999" s="29" t="str">
        <f>IF(B999="","",CONCATENATE(VLOOKUP(B999,Ciselniky!$A$38:$B$71,2,FALSE),"P",'Osobné výdavky (OV)'!A999))</f>
        <v/>
      </c>
      <c r="E999" s="41"/>
      <c r="F999" s="25" t="str">
        <f t="shared" si="78"/>
        <v/>
      </c>
      <c r="G999" s="99"/>
      <c r="H999" s="97"/>
      <c r="I999" s="25" t="str">
        <f t="shared" si="79"/>
        <v/>
      </c>
      <c r="J999" s="25" t="str">
        <f>IF(B999="","",I999*VLOOKUP(B999,'Priradenie pracov. balíkov'!B:F,5,FALSE))</f>
        <v/>
      </c>
      <c r="K999" s="25" t="str">
        <f>IF(B999="","",I999*VLOOKUP(B999,'Priradenie pracov. balíkov'!B:G,6,FALSE))</f>
        <v/>
      </c>
      <c r="L999" s="25" t="str">
        <f>IF(B999="","",K999*VLOOKUP(B999,'Priradenie pracov. balíkov'!B:F,5,FALSE))</f>
        <v/>
      </c>
      <c r="M999" s="1"/>
      <c r="N999" s="2" t="str">
        <f t="shared" si="75"/>
        <v/>
      </c>
      <c r="O999" s="1" t="str">
        <f t="shared" si="76"/>
        <v/>
      </c>
    </row>
    <row r="1000" spans="1:15" x14ac:dyDescent="0.2">
      <c r="A1000" s="26" t="str">
        <f t="shared" si="77"/>
        <v/>
      </c>
      <c r="B1000" s="40"/>
      <c r="C1000" s="28" t="str">
        <f>IF(B1000="","",VLOOKUP(B1000,'Priradenie pracov. balíkov'!B:E,3,FALSE))</f>
        <v/>
      </c>
      <c r="D1000" s="29" t="str">
        <f>IF(B1000="","",CONCATENATE(VLOOKUP(B1000,Ciselniky!$A$38:$B$71,2,FALSE),"P",'Osobné výdavky (OV)'!A1000))</f>
        <v/>
      </c>
      <c r="E1000" s="41"/>
      <c r="F1000" s="25" t="str">
        <f t="shared" si="78"/>
        <v/>
      </c>
      <c r="G1000" s="99"/>
      <c r="H1000" s="97"/>
      <c r="I1000" s="25" t="str">
        <f t="shared" si="79"/>
        <v/>
      </c>
      <c r="J1000" s="25" t="str">
        <f>IF(B1000="","",I1000*VLOOKUP(B1000,'Priradenie pracov. balíkov'!B:F,5,FALSE))</f>
        <v/>
      </c>
      <c r="K1000" s="25" t="str">
        <f>IF(B1000="","",I1000*VLOOKUP(B1000,'Priradenie pracov. balíkov'!B:G,6,FALSE))</f>
        <v/>
      </c>
      <c r="L1000" s="25" t="str">
        <f>IF(B1000="","",K1000*VLOOKUP(B1000,'Priradenie pracov. balíkov'!B:F,5,FALSE))</f>
        <v/>
      </c>
      <c r="M1000" s="1"/>
      <c r="N1000" s="2" t="str">
        <f t="shared" si="75"/>
        <v/>
      </c>
      <c r="O1000" s="1" t="str">
        <f t="shared" si="76"/>
        <v/>
      </c>
    </row>
    <row r="1001" spans="1:15" x14ac:dyDescent="0.2">
      <c r="A1001" s="26" t="str">
        <f t="shared" si="77"/>
        <v/>
      </c>
      <c r="B1001" s="40"/>
      <c r="C1001" s="28" t="str">
        <f>IF(B1001="","",VLOOKUP(B1001,'Priradenie pracov. balíkov'!B:E,3,FALSE))</f>
        <v/>
      </c>
      <c r="D1001" s="29" t="str">
        <f>IF(B1001="","",CONCATENATE(VLOOKUP(B1001,Ciselniky!$A$38:$B$71,2,FALSE),"P",'Osobné výdavky (OV)'!A1001))</f>
        <v/>
      </c>
      <c r="E1001" s="41"/>
      <c r="F1001" s="25" t="str">
        <f t="shared" si="78"/>
        <v/>
      </c>
      <c r="G1001" s="99"/>
      <c r="H1001" s="97"/>
      <c r="I1001" s="25" t="str">
        <f t="shared" si="79"/>
        <v/>
      </c>
      <c r="J1001" s="25" t="str">
        <f>IF(B1001="","",I1001*VLOOKUP(B1001,'Priradenie pracov. balíkov'!B:F,5,FALSE))</f>
        <v/>
      </c>
      <c r="K1001" s="25" t="str">
        <f>IF(B1001="","",I1001*VLOOKUP(B1001,'Priradenie pracov. balíkov'!B:G,6,FALSE))</f>
        <v/>
      </c>
      <c r="L1001" s="25" t="str">
        <f>IF(B1001="","",K1001*VLOOKUP(B1001,'Priradenie pracov. balíkov'!B:F,5,FALSE))</f>
        <v/>
      </c>
      <c r="M1001" s="1"/>
      <c r="N1001" s="2" t="str">
        <f t="shared" si="75"/>
        <v/>
      </c>
      <c r="O1001" s="1" t="str">
        <f t="shared" si="76"/>
        <v/>
      </c>
    </row>
    <row r="1002" spans="1:15" x14ac:dyDescent="0.2">
      <c r="A1002" s="26" t="str">
        <f t="shared" si="77"/>
        <v/>
      </c>
      <c r="B1002" s="40"/>
      <c r="C1002" s="28" t="str">
        <f>IF(B1002="","",VLOOKUP(B1002,'Priradenie pracov. balíkov'!B:E,3,FALSE))</f>
        <v/>
      </c>
      <c r="D1002" s="29" t="str">
        <f>IF(B1002="","",CONCATENATE(VLOOKUP(B1002,Ciselniky!$A$38:$B$71,2,FALSE),"P",'Osobné výdavky (OV)'!A1002))</f>
        <v/>
      </c>
      <c r="E1002" s="41"/>
      <c r="F1002" s="25" t="str">
        <f t="shared" si="78"/>
        <v/>
      </c>
      <c r="G1002" s="99"/>
      <c r="H1002" s="97"/>
      <c r="I1002" s="25" t="str">
        <f t="shared" si="79"/>
        <v/>
      </c>
      <c r="J1002" s="25" t="str">
        <f>IF(B1002="","",I1002*VLOOKUP(B1002,'Priradenie pracov. balíkov'!B:F,5,FALSE))</f>
        <v/>
      </c>
      <c r="K1002" s="25" t="str">
        <f>IF(B1002="","",I1002*VLOOKUP(B1002,'Priradenie pracov. balíkov'!B:G,6,FALSE))</f>
        <v/>
      </c>
      <c r="L1002" s="25" t="str">
        <f>IF(B1002="","",K1002*VLOOKUP(B1002,'Priradenie pracov. balíkov'!B:F,5,FALSE))</f>
        <v/>
      </c>
      <c r="M1002" s="1"/>
      <c r="N1002" s="2" t="str">
        <f t="shared" si="75"/>
        <v/>
      </c>
      <c r="O1002" s="1" t="str">
        <f t="shared" si="76"/>
        <v/>
      </c>
    </row>
    <row r="1003" spans="1:15" x14ac:dyDescent="0.2">
      <c r="A1003" s="26" t="str">
        <f t="shared" si="77"/>
        <v/>
      </c>
      <c r="B1003" s="40"/>
      <c r="C1003" s="28" t="str">
        <f>IF(B1003="","",VLOOKUP(B1003,'Priradenie pracov. balíkov'!B:E,3,FALSE))</f>
        <v/>
      </c>
      <c r="D1003" s="29" t="str">
        <f>IF(B1003="","",CONCATENATE(VLOOKUP(B1003,Ciselniky!$A$38:$B$71,2,FALSE),"P",'Osobné výdavky (OV)'!A1003))</f>
        <v/>
      </c>
      <c r="E1003" s="41"/>
      <c r="F1003" s="25" t="str">
        <f t="shared" si="78"/>
        <v/>
      </c>
      <c r="G1003" s="99"/>
      <c r="H1003" s="97"/>
      <c r="I1003" s="25" t="str">
        <f t="shared" si="79"/>
        <v/>
      </c>
      <c r="J1003" s="25" t="str">
        <f>IF(B1003="","",I1003*VLOOKUP(B1003,'Priradenie pracov. balíkov'!B:F,5,FALSE))</f>
        <v/>
      </c>
      <c r="K1003" s="25" t="str">
        <f>IF(B1003="","",I1003*VLOOKUP(B1003,'Priradenie pracov. balíkov'!B:G,6,FALSE))</f>
        <v/>
      </c>
      <c r="L1003" s="25" t="str">
        <f>IF(B1003="","",K1003*VLOOKUP(B1003,'Priradenie pracov. balíkov'!B:F,5,FALSE))</f>
        <v/>
      </c>
      <c r="M1003" s="1"/>
      <c r="N1003" s="2" t="str">
        <f t="shared" si="75"/>
        <v/>
      </c>
      <c r="O1003" s="1" t="str">
        <f t="shared" si="76"/>
        <v/>
      </c>
    </row>
    <row r="1004" spans="1:15" x14ac:dyDescent="0.2">
      <c r="A1004" s="26" t="str">
        <f t="shared" si="77"/>
        <v/>
      </c>
      <c r="B1004" s="40"/>
      <c r="C1004" s="28" t="str">
        <f>IF(B1004="","",VLOOKUP(B1004,'Priradenie pracov. balíkov'!B:E,3,FALSE))</f>
        <v/>
      </c>
      <c r="D1004" s="29" t="str">
        <f>IF(B1004="","",CONCATENATE(VLOOKUP(B1004,Ciselniky!$A$38:$B$71,2,FALSE),"P",'Osobné výdavky (OV)'!A1004))</f>
        <v/>
      </c>
      <c r="E1004" s="41"/>
      <c r="F1004" s="25" t="str">
        <f t="shared" si="78"/>
        <v/>
      </c>
      <c r="G1004" s="99"/>
      <c r="H1004" s="97"/>
      <c r="I1004" s="25" t="str">
        <f t="shared" si="79"/>
        <v/>
      </c>
      <c r="J1004" s="25" t="str">
        <f>IF(B1004="","",I1004*VLOOKUP(B1004,'Priradenie pracov. balíkov'!B:F,5,FALSE))</f>
        <v/>
      </c>
      <c r="K1004" s="25" t="str">
        <f>IF(B1004="","",I1004*VLOOKUP(B1004,'Priradenie pracov. balíkov'!B:G,6,FALSE))</f>
        <v/>
      </c>
      <c r="L1004" s="25" t="str">
        <f>IF(B1004="","",K1004*VLOOKUP(B1004,'Priradenie pracov. balíkov'!B:F,5,FALSE))</f>
        <v/>
      </c>
      <c r="M1004" s="1"/>
      <c r="N1004" s="2" t="str">
        <f t="shared" si="75"/>
        <v/>
      </c>
      <c r="O1004" s="1" t="str">
        <f t="shared" si="76"/>
        <v/>
      </c>
    </row>
    <row r="1005" spans="1:15" x14ac:dyDescent="0.2">
      <c r="A1005" s="26" t="str">
        <f t="shared" si="77"/>
        <v/>
      </c>
      <c r="B1005" s="40"/>
      <c r="C1005" s="28" t="str">
        <f>IF(B1005="","",VLOOKUP(B1005,'Priradenie pracov. balíkov'!B:E,3,FALSE))</f>
        <v/>
      </c>
      <c r="D1005" s="29" t="str">
        <f>IF(B1005="","",CONCATENATE(VLOOKUP(B1005,Ciselniky!$A$38:$B$71,2,FALSE),"P",'Osobné výdavky (OV)'!A1005))</f>
        <v/>
      </c>
      <c r="E1005" s="41"/>
      <c r="F1005" s="25" t="str">
        <f t="shared" si="78"/>
        <v/>
      </c>
      <c r="G1005" s="99"/>
      <c r="H1005" s="97"/>
      <c r="I1005" s="25" t="str">
        <f t="shared" si="79"/>
        <v/>
      </c>
      <c r="J1005" s="25" t="str">
        <f>IF(B1005="","",I1005*VLOOKUP(B1005,'Priradenie pracov. balíkov'!B:F,5,FALSE))</f>
        <v/>
      </c>
      <c r="K1005" s="25" t="str">
        <f>IF(B1005="","",I1005*VLOOKUP(B1005,'Priradenie pracov. balíkov'!B:G,6,FALSE))</f>
        <v/>
      </c>
      <c r="L1005" s="25" t="str">
        <f>IF(B1005="","",K1005*VLOOKUP(B1005,'Priradenie pracov. balíkov'!B:F,5,FALSE))</f>
        <v/>
      </c>
      <c r="M1005" s="1"/>
      <c r="N1005" s="2" t="str">
        <f t="shared" si="75"/>
        <v/>
      </c>
      <c r="O1005" s="1" t="str">
        <f t="shared" si="76"/>
        <v/>
      </c>
    </row>
    <row r="1006" spans="1:15" x14ac:dyDescent="0.2">
      <c r="A1006" s="26" t="str">
        <f t="shared" si="77"/>
        <v/>
      </c>
      <c r="B1006" s="40"/>
      <c r="C1006" s="28" t="str">
        <f>IF(B1006="","",VLOOKUP(B1006,'Priradenie pracov. balíkov'!B:E,3,FALSE))</f>
        <v/>
      </c>
      <c r="D1006" s="29" t="str">
        <f>IF(B1006="","",CONCATENATE(VLOOKUP(B1006,Ciselniky!$A$38:$B$71,2,FALSE),"P",'Osobné výdavky (OV)'!A1006))</f>
        <v/>
      </c>
      <c r="E1006" s="41"/>
      <c r="F1006" s="25" t="str">
        <f t="shared" si="78"/>
        <v/>
      </c>
      <c r="G1006" s="99"/>
      <c r="H1006" s="97"/>
      <c r="I1006" s="25" t="str">
        <f t="shared" si="79"/>
        <v/>
      </c>
      <c r="J1006" s="25" t="str">
        <f>IF(B1006="","",I1006*VLOOKUP(B1006,'Priradenie pracov. balíkov'!B:F,5,FALSE))</f>
        <v/>
      </c>
      <c r="K1006" s="25" t="str">
        <f>IF(B1006="","",I1006*VLOOKUP(B1006,'Priradenie pracov. balíkov'!B:G,6,FALSE))</f>
        <v/>
      </c>
      <c r="L1006" s="25" t="str">
        <f>IF(B1006="","",K1006*VLOOKUP(B1006,'Priradenie pracov. balíkov'!B:F,5,FALSE))</f>
        <v/>
      </c>
      <c r="M1006" s="1"/>
      <c r="N1006" s="2" t="str">
        <f t="shared" si="75"/>
        <v/>
      </c>
      <c r="O1006" s="1" t="str">
        <f t="shared" si="76"/>
        <v/>
      </c>
    </row>
    <row r="1007" spans="1:15" x14ac:dyDescent="0.2">
      <c r="A1007" s="26" t="str">
        <f t="shared" si="77"/>
        <v/>
      </c>
      <c r="B1007" s="40"/>
      <c r="C1007" s="28" t="str">
        <f>IF(B1007="","",VLOOKUP(B1007,'Priradenie pracov. balíkov'!B:E,3,FALSE))</f>
        <v/>
      </c>
      <c r="D1007" s="29" t="str">
        <f>IF(B1007="","",CONCATENATE(VLOOKUP(B1007,Ciselniky!$A$38:$B$71,2,FALSE),"P",'Osobné výdavky (OV)'!A1007))</f>
        <v/>
      </c>
      <c r="E1007" s="41"/>
      <c r="F1007" s="25" t="str">
        <f t="shared" si="78"/>
        <v/>
      </c>
      <c r="G1007" s="99"/>
      <c r="H1007" s="97"/>
      <c r="I1007" s="25" t="str">
        <f t="shared" si="79"/>
        <v/>
      </c>
      <c r="J1007" s="25" t="str">
        <f>IF(B1007="","",I1007*VLOOKUP(B1007,'Priradenie pracov. balíkov'!B:F,5,FALSE))</f>
        <v/>
      </c>
      <c r="K1007" s="25" t="str">
        <f>IF(B1007="","",I1007*VLOOKUP(B1007,'Priradenie pracov. balíkov'!B:G,6,FALSE))</f>
        <v/>
      </c>
      <c r="L1007" s="25" t="str">
        <f>IF(B1007="","",K1007*VLOOKUP(B1007,'Priradenie pracov. balíkov'!B:F,5,FALSE))</f>
        <v/>
      </c>
      <c r="M1007" s="1"/>
      <c r="N1007" s="2" t="str">
        <f t="shared" si="75"/>
        <v/>
      </c>
      <c r="O1007" s="1" t="str">
        <f t="shared" si="76"/>
        <v/>
      </c>
    </row>
    <row r="1008" spans="1:15" x14ac:dyDescent="0.2">
      <c r="A1008" s="26" t="str">
        <f t="shared" si="77"/>
        <v/>
      </c>
      <c r="B1008" s="40"/>
      <c r="C1008" s="28" t="str">
        <f>IF(B1008="","",VLOOKUP(B1008,'Priradenie pracov. balíkov'!B:E,3,FALSE))</f>
        <v/>
      </c>
      <c r="D1008" s="29" t="str">
        <f>IF(B1008="","",CONCATENATE(VLOOKUP(B1008,Ciselniky!$A$38:$B$71,2,FALSE),"P",'Osobné výdavky (OV)'!A1008))</f>
        <v/>
      </c>
      <c r="E1008" s="41"/>
      <c r="F1008" s="25" t="str">
        <f t="shared" si="78"/>
        <v/>
      </c>
      <c r="G1008" s="99"/>
      <c r="H1008" s="97"/>
      <c r="I1008" s="25" t="str">
        <f t="shared" si="79"/>
        <v/>
      </c>
      <c r="J1008" s="25" t="str">
        <f>IF(B1008="","",I1008*VLOOKUP(B1008,'Priradenie pracov. balíkov'!B:F,5,FALSE))</f>
        <v/>
      </c>
      <c r="K1008" s="25" t="str">
        <f>IF(B1008="","",I1008*VLOOKUP(B1008,'Priradenie pracov. balíkov'!B:G,6,FALSE))</f>
        <v/>
      </c>
      <c r="L1008" s="25" t="str">
        <f>IF(B1008="","",K1008*VLOOKUP(B1008,'Priradenie pracov. balíkov'!B:F,5,FALSE))</f>
        <v/>
      </c>
      <c r="M1008" s="1"/>
      <c r="N1008" s="2" t="str">
        <f t="shared" si="75"/>
        <v/>
      </c>
      <c r="O1008" s="1" t="str">
        <f t="shared" si="76"/>
        <v/>
      </c>
    </row>
    <row r="1009" spans="1:15" x14ac:dyDescent="0.2">
      <c r="A1009" s="26" t="str">
        <f t="shared" si="77"/>
        <v/>
      </c>
      <c r="B1009" s="40"/>
      <c r="C1009" s="28" t="str">
        <f>IF(B1009="","",VLOOKUP(B1009,'Priradenie pracov. balíkov'!B:E,3,FALSE))</f>
        <v/>
      </c>
      <c r="D1009" s="29" t="str">
        <f>IF(B1009="","",CONCATENATE(VLOOKUP(B1009,Ciselniky!$A$38:$B$71,2,FALSE),"P",'Osobné výdavky (OV)'!A1009))</f>
        <v/>
      </c>
      <c r="E1009" s="41"/>
      <c r="F1009" s="25" t="str">
        <f t="shared" si="78"/>
        <v/>
      </c>
      <c r="G1009" s="99"/>
      <c r="H1009" s="97"/>
      <c r="I1009" s="25" t="str">
        <f t="shared" si="79"/>
        <v/>
      </c>
      <c r="J1009" s="25" t="str">
        <f>IF(B1009="","",I1009*VLOOKUP(B1009,'Priradenie pracov. balíkov'!B:F,5,FALSE))</f>
        <v/>
      </c>
      <c r="K1009" s="25" t="str">
        <f>IF(B1009="","",I1009*VLOOKUP(B1009,'Priradenie pracov. balíkov'!B:G,6,FALSE))</f>
        <v/>
      </c>
      <c r="L1009" s="25" t="str">
        <f>IF(B1009="","",K1009*VLOOKUP(B1009,'Priradenie pracov. balíkov'!B:F,5,FALSE))</f>
        <v/>
      </c>
      <c r="M1009" s="1"/>
      <c r="N1009" s="2" t="str">
        <f t="shared" si="75"/>
        <v/>
      </c>
      <c r="O1009" s="1" t="str">
        <f t="shared" si="76"/>
        <v/>
      </c>
    </row>
    <row r="1010" spans="1:15" x14ac:dyDescent="0.2">
      <c r="A1010" s="26" t="str">
        <f t="shared" si="77"/>
        <v/>
      </c>
      <c r="B1010" s="40"/>
      <c r="C1010" s="28" t="str">
        <f>IF(B1010="","",VLOOKUP(B1010,'Priradenie pracov. balíkov'!B:E,3,FALSE))</f>
        <v/>
      </c>
      <c r="D1010" s="29" t="str">
        <f>IF(B1010="","",CONCATENATE(VLOOKUP(B1010,Ciselniky!$A$38:$B$71,2,FALSE),"P",'Osobné výdavky (OV)'!A1010))</f>
        <v/>
      </c>
      <c r="E1010" s="41"/>
      <c r="F1010" s="25" t="str">
        <f t="shared" si="78"/>
        <v/>
      </c>
      <c r="G1010" s="99"/>
      <c r="H1010" s="97"/>
      <c r="I1010" s="25" t="str">
        <f t="shared" si="79"/>
        <v/>
      </c>
      <c r="J1010" s="25" t="str">
        <f>IF(B1010="","",I1010*VLOOKUP(B1010,'Priradenie pracov. balíkov'!B:F,5,FALSE))</f>
        <v/>
      </c>
      <c r="K1010" s="25" t="str">
        <f>IF(B1010="","",I1010*VLOOKUP(B1010,'Priradenie pracov. balíkov'!B:G,6,FALSE))</f>
        <v/>
      </c>
      <c r="L1010" s="25" t="str">
        <f>IF(B1010="","",K1010*VLOOKUP(B1010,'Priradenie pracov. balíkov'!B:F,5,FALSE))</f>
        <v/>
      </c>
      <c r="M1010" s="1"/>
      <c r="N1010" s="2" t="str">
        <f t="shared" si="75"/>
        <v/>
      </c>
      <c r="O1010" s="1" t="str">
        <f t="shared" si="76"/>
        <v/>
      </c>
    </row>
    <row r="1011" spans="1:15" x14ac:dyDescent="0.2">
      <c r="A1011" s="26" t="str">
        <f t="shared" si="77"/>
        <v/>
      </c>
      <c r="B1011" s="40"/>
      <c r="C1011" s="28" t="str">
        <f>IF(B1011="","",VLOOKUP(B1011,'Priradenie pracov. balíkov'!B:E,3,FALSE))</f>
        <v/>
      </c>
      <c r="D1011" s="29" t="str">
        <f>IF(B1011="","",CONCATENATE(VLOOKUP(B1011,Ciselniky!$A$38:$B$71,2,FALSE),"P",'Osobné výdavky (OV)'!A1011))</f>
        <v/>
      </c>
      <c r="E1011" s="41"/>
      <c r="F1011" s="25" t="str">
        <f t="shared" si="78"/>
        <v/>
      </c>
      <c r="G1011" s="99"/>
      <c r="H1011" s="97"/>
      <c r="I1011" s="25" t="str">
        <f t="shared" si="79"/>
        <v/>
      </c>
      <c r="J1011" s="25" t="str">
        <f>IF(B1011="","",I1011*VLOOKUP(B1011,'Priradenie pracov. balíkov'!B:F,5,FALSE))</f>
        <v/>
      </c>
      <c r="K1011" s="25" t="str">
        <f>IF(B1011="","",I1011*VLOOKUP(B1011,'Priradenie pracov. balíkov'!B:G,6,FALSE))</f>
        <v/>
      </c>
      <c r="L1011" s="25" t="str">
        <f>IF(B1011="","",K1011*VLOOKUP(B1011,'Priradenie pracov. balíkov'!B:F,5,FALSE))</f>
        <v/>
      </c>
      <c r="M1011" s="1"/>
      <c r="N1011" s="2" t="str">
        <f t="shared" si="75"/>
        <v/>
      </c>
      <c r="O1011" s="1" t="str">
        <f t="shared" si="76"/>
        <v/>
      </c>
    </row>
    <row r="1012" spans="1:15" x14ac:dyDescent="0.2">
      <c r="A1012" s="26" t="str">
        <f t="shared" si="77"/>
        <v/>
      </c>
      <c r="B1012" s="40"/>
      <c r="C1012" s="28" t="str">
        <f>IF(B1012="","",VLOOKUP(B1012,'Priradenie pracov. balíkov'!B:E,3,FALSE))</f>
        <v/>
      </c>
      <c r="D1012" s="29" t="str">
        <f>IF(B1012="","",CONCATENATE(VLOOKUP(B1012,Ciselniky!$A$38:$B$71,2,FALSE),"P",'Osobné výdavky (OV)'!A1012))</f>
        <v/>
      </c>
      <c r="E1012" s="41"/>
      <c r="F1012" s="25" t="str">
        <f t="shared" si="78"/>
        <v/>
      </c>
      <c r="G1012" s="99"/>
      <c r="H1012" s="97"/>
      <c r="I1012" s="25" t="str">
        <f t="shared" si="79"/>
        <v/>
      </c>
      <c r="J1012" s="25" t="str">
        <f>IF(B1012="","",I1012*VLOOKUP(B1012,'Priradenie pracov. balíkov'!B:F,5,FALSE))</f>
        <v/>
      </c>
      <c r="K1012" s="25" t="str">
        <f>IF(B1012="","",I1012*VLOOKUP(B1012,'Priradenie pracov. balíkov'!B:G,6,FALSE))</f>
        <v/>
      </c>
      <c r="L1012" s="25" t="str">
        <f>IF(B1012="","",K1012*VLOOKUP(B1012,'Priradenie pracov. balíkov'!B:F,5,FALSE))</f>
        <v/>
      </c>
      <c r="M1012" s="1"/>
      <c r="N1012" s="2" t="str">
        <f t="shared" si="75"/>
        <v/>
      </c>
      <c r="O1012" s="1" t="str">
        <f t="shared" si="76"/>
        <v/>
      </c>
    </row>
    <row r="1013" spans="1:15" x14ac:dyDescent="0.2">
      <c r="A1013" s="26" t="str">
        <f t="shared" si="77"/>
        <v/>
      </c>
      <c r="B1013" s="40"/>
      <c r="C1013" s="28" t="str">
        <f>IF(B1013="","",VLOOKUP(B1013,'Priradenie pracov. balíkov'!B:E,3,FALSE))</f>
        <v/>
      </c>
      <c r="D1013" s="29" t="str">
        <f>IF(B1013="","",CONCATENATE(VLOOKUP(B1013,Ciselniky!$A$38:$B$71,2,FALSE),"P",'Osobné výdavky (OV)'!A1013))</f>
        <v/>
      </c>
      <c r="E1013" s="41"/>
      <c r="F1013" s="25" t="str">
        <f t="shared" si="78"/>
        <v/>
      </c>
      <c r="G1013" s="99"/>
      <c r="H1013" s="97"/>
      <c r="I1013" s="25" t="str">
        <f t="shared" si="79"/>
        <v/>
      </c>
      <c r="J1013" s="25" t="str">
        <f>IF(B1013="","",I1013*VLOOKUP(B1013,'Priradenie pracov. balíkov'!B:F,5,FALSE))</f>
        <v/>
      </c>
      <c r="K1013" s="25" t="str">
        <f>IF(B1013="","",I1013*VLOOKUP(B1013,'Priradenie pracov. balíkov'!B:G,6,FALSE))</f>
        <v/>
      </c>
      <c r="L1013" s="25" t="str">
        <f>IF(B1013="","",K1013*VLOOKUP(B1013,'Priradenie pracov. balíkov'!B:F,5,FALSE))</f>
        <v/>
      </c>
      <c r="M1013" s="1"/>
      <c r="N1013" s="2" t="str">
        <f t="shared" si="75"/>
        <v/>
      </c>
      <c r="O1013" s="1" t="str">
        <f t="shared" si="76"/>
        <v/>
      </c>
    </row>
    <row r="1014" spans="1:15" x14ac:dyDescent="0.2">
      <c r="A1014" s="26" t="str">
        <f t="shared" si="77"/>
        <v/>
      </c>
      <c r="B1014" s="40"/>
      <c r="C1014" s="28" t="str">
        <f>IF(B1014="","",VLOOKUP(B1014,'Priradenie pracov. balíkov'!B:E,3,FALSE))</f>
        <v/>
      </c>
      <c r="D1014" s="29" t="str">
        <f>IF(B1014="","",CONCATENATE(VLOOKUP(B1014,Ciselniky!$A$38:$B$71,2,FALSE),"P",'Osobné výdavky (OV)'!A1014))</f>
        <v/>
      </c>
      <c r="E1014" s="41"/>
      <c r="F1014" s="25" t="str">
        <f t="shared" si="78"/>
        <v/>
      </c>
      <c r="G1014" s="99"/>
      <c r="H1014" s="97"/>
      <c r="I1014" s="25" t="str">
        <f t="shared" si="79"/>
        <v/>
      </c>
      <c r="J1014" s="25" t="str">
        <f>IF(B1014="","",I1014*VLOOKUP(B1014,'Priradenie pracov. balíkov'!B:F,5,FALSE))</f>
        <v/>
      </c>
      <c r="K1014" s="25" t="str">
        <f>IF(B1014="","",I1014*VLOOKUP(B1014,'Priradenie pracov. balíkov'!B:G,6,FALSE))</f>
        <v/>
      </c>
      <c r="L1014" s="25" t="str">
        <f>IF(B1014="","",K1014*VLOOKUP(B1014,'Priradenie pracov. balíkov'!B:F,5,FALSE))</f>
        <v/>
      </c>
      <c r="M1014" s="1"/>
      <c r="N1014" s="2" t="str">
        <f t="shared" si="75"/>
        <v/>
      </c>
      <c r="O1014" s="1" t="str">
        <f t="shared" si="76"/>
        <v/>
      </c>
    </row>
    <row r="1015" spans="1:15" x14ac:dyDescent="0.2">
      <c r="A1015" s="26" t="str">
        <f t="shared" si="77"/>
        <v/>
      </c>
      <c r="B1015" s="40"/>
      <c r="C1015" s="28" t="str">
        <f>IF(B1015="","",VLOOKUP(B1015,'Priradenie pracov. balíkov'!B:E,3,FALSE))</f>
        <v/>
      </c>
      <c r="D1015" s="29" t="str">
        <f>IF(B1015="","",CONCATENATE(VLOOKUP(B1015,Ciselniky!$A$38:$B$71,2,FALSE),"P",'Osobné výdavky (OV)'!A1015))</f>
        <v/>
      </c>
      <c r="E1015" s="41"/>
      <c r="F1015" s="25" t="str">
        <f t="shared" si="78"/>
        <v/>
      </c>
      <c r="G1015" s="99"/>
      <c r="H1015" s="97"/>
      <c r="I1015" s="25" t="str">
        <f t="shared" si="79"/>
        <v/>
      </c>
      <c r="J1015" s="25" t="str">
        <f>IF(B1015="","",I1015*VLOOKUP(B1015,'Priradenie pracov. balíkov'!B:F,5,FALSE))</f>
        <v/>
      </c>
      <c r="K1015" s="25" t="str">
        <f>IF(B1015="","",I1015*VLOOKUP(B1015,'Priradenie pracov. balíkov'!B:G,6,FALSE))</f>
        <v/>
      </c>
      <c r="L1015" s="25" t="str">
        <f>IF(B1015="","",K1015*VLOOKUP(B1015,'Priradenie pracov. balíkov'!B:F,5,FALSE))</f>
        <v/>
      </c>
      <c r="M1015" s="1"/>
      <c r="N1015" s="2" t="str">
        <f t="shared" si="75"/>
        <v/>
      </c>
      <c r="O1015" s="1" t="str">
        <f t="shared" si="76"/>
        <v/>
      </c>
    </row>
    <row r="1016" spans="1:15" x14ac:dyDescent="0.2">
      <c r="A1016" s="26" t="str">
        <f t="shared" si="77"/>
        <v/>
      </c>
      <c r="B1016" s="40"/>
      <c r="C1016" s="28" t="str">
        <f>IF(B1016="","",VLOOKUP(B1016,'Priradenie pracov. balíkov'!B:E,3,FALSE))</f>
        <v/>
      </c>
      <c r="D1016" s="29" t="str">
        <f>IF(B1016="","",CONCATENATE(VLOOKUP(B1016,Ciselniky!$A$38:$B$71,2,FALSE),"P",'Osobné výdavky (OV)'!A1016))</f>
        <v/>
      </c>
      <c r="E1016" s="41"/>
      <c r="F1016" s="25" t="str">
        <f t="shared" si="78"/>
        <v/>
      </c>
      <c r="G1016" s="99"/>
      <c r="H1016" s="97"/>
      <c r="I1016" s="25" t="str">
        <f t="shared" si="79"/>
        <v/>
      </c>
      <c r="J1016" s="25" t="str">
        <f>IF(B1016="","",I1016*VLOOKUP(B1016,'Priradenie pracov. balíkov'!B:F,5,FALSE))</f>
        <v/>
      </c>
      <c r="K1016" s="25" t="str">
        <f>IF(B1016="","",I1016*VLOOKUP(B1016,'Priradenie pracov. balíkov'!B:G,6,FALSE))</f>
        <v/>
      </c>
      <c r="L1016" s="25" t="str">
        <f>IF(B1016="","",K1016*VLOOKUP(B1016,'Priradenie pracov. balíkov'!B:F,5,FALSE))</f>
        <v/>
      </c>
      <c r="M1016" s="1"/>
      <c r="N1016" s="2" t="str">
        <f t="shared" si="75"/>
        <v/>
      </c>
      <c r="O1016" s="1" t="str">
        <f t="shared" si="76"/>
        <v/>
      </c>
    </row>
    <row r="1017" spans="1:15" x14ac:dyDescent="0.2">
      <c r="A1017" s="26" t="str">
        <f t="shared" si="77"/>
        <v/>
      </c>
      <c r="B1017" s="40"/>
      <c r="C1017" s="28" t="str">
        <f>IF(B1017="","",VLOOKUP(B1017,'Priradenie pracov. balíkov'!B:E,3,FALSE))</f>
        <v/>
      </c>
      <c r="D1017" s="29" t="str">
        <f>IF(B1017="","",CONCATENATE(VLOOKUP(B1017,Ciselniky!$A$38:$B$71,2,FALSE),"P",'Osobné výdavky (OV)'!A1017))</f>
        <v/>
      </c>
      <c r="E1017" s="41"/>
      <c r="F1017" s="25" t="str">
        <f t="shared" si="78"/>
        <v/>
      </c>
      <c r="G1017" s="99"/>
      <c r="H1017" s="97"/>
      <c r="I1017" s="25" t="str">
        <f t="shared" si="79"/>
        <v/>
      </c>
      <c r="J1017" s="25" t="str">
        <f>IF(B1017="","",I1017*VLOOKUP(B1017,'Priradenie pracov. balíkov'!B:F,5,FALSE))</f>
        <v/>
      </c>
      <c r="K1017" s="25" t="str">
        <f>IF(B1017="","",I1017*VLOOKUP(B1017,'Priradenie pracov. balíkov'!B:G,6,FALSE))</f>
        <v/>
      </c>
      <c r="L1017" s="25" t="str">
        <f>IF(B1017="","",K1017*VLOOKUP(B1017,'Priradenie pracov. balíkov'!B:F,5,FALSE))</f>
        <v/>
      </c>
      <c r="M1017" s="1"/>
      <c r="N1017" s="2" t="str">
        <f t="shared" si="75"/>
        <v/>
      </c>
      <c r="O1017" s="1" t="str">
        <f t="shared" si="76"/>
        <v/>
      </c>
    </row>
    <row r="1018" spans="1:15" x14ac:dyDescent="0.2">
      <c r="A1018" s="26" t="str">
        <f t="shared" si="77"/>
        <v/>
      </c>
      <c r="B1018" s="40"/>
      <c r="C1018" s="28" t="str">
        <f>IF(B1018="","",VLOOKUP(B1018,'Priradenie pracov. balíkov'!B:E,3,FALSE))</f>
        <v/>
      </c>
      <c r="D1018" s="29" t="str">
        <f>IF(B1018="","",CONCATENATE(VLOOKUP(B1018,Ciselniky!$A$38:$B$71,2,FALSE),"P",'Osobné výdavky (OV)'!A1018))</f>
        <v/>
      </c>
      <c r="E1018" s="41"/>
      <c r="F1018" s="25" t="str">
        <f t="shared" si="78"/>
        <v/>
      </c>
      <c r="G1018" s="99"/>
      <c r="H1018" s="97"/>
      <c r="I1018" s="25" t="str">
        <f t="shared" si="79"/>
        <v/>
      </c>
      <c r="J1018" s="25" t="str">
        <f>IF(B1018="","",I1018*VLOOKUP(B1018,'Priradenie pracov. balíkov'!B:F,5,FALSE))</f>
        <v/>
      </c>
      <c r="K1018" s="25" t="str">
        <f>IF(B1018="","",I1018*VLOOKUP(B1018,'Priradenie pracov. balíkov'!B:G,6,FALSE))</f>
        <v/>
      </c>
      <c r="L1018" s="25" t="str">
        <f>IF(B1018="","",K1018*VLOOKUP(B1018,'Priradenie pracov. balíkov'!B:F,5,FALSE))</f>
        <v/>
      </c>
      <c r="M1018" s="1"/>
      <c r="N1018" s="2" t="str">
        <f t="shared" si="75"/>
        <v/>
      </c>
      <c r="O1018" s="1" t="str">
        <f t="shared" si="76"/>
        <v/>
      </c>
    </row>
    <row r="1019" spans="1:15" x14ac:dyDescent="0.2">
      <c r="A1019" s="26" t="str">
        <f t="shared" si="77"/>
        <v/>
      </c>
      <c r="B1019" s="40"/>
      <c r="C1019" s="28" t="str">
        <f>IF(B1019="","",VLOOKUP(B1019,'Priradenie pracov. balíkov'!B:E,3,FALSE))</f>
        <v/>
      </c>
      <c r="D1019" s="29" t="str">
        <f>IF(B1019="","",CONCATENATE(VLOOKUP(B1019,Ciselniky!$A$38:$B$71,2,FALSE),"P",'Osobné výdavky (OV)'!A1019))</f>
        <v/>
      </c>
      <c r="E1019" s="41"/>
      <c r="F1019" s="25" t="str">
        <f t="shared" si="78"/>
        <v/>
      </c>
      <c r="G1019" s="99"/>
      <c r="H1019" s="97"/>
      <c r="I1019" s="25" t="str">
        <f t="shared" si="79"/>
        <v/>
      </c>
      <c r="J1019" s="25" t="str">
        <f>IF(B1019="","",I1019*VLOOKUP(B1019,'Priradenie pracov. balíkov'!B:F,5,FALSE))</f>
        <v/>
      </c>
      <c r="K1019" s="25" t="str">
        <f>IF(B1019="","",I1019*VLOOKUP(B1019,'Priradenie pracov. balíkov'!B:G,6,FALSE))</f>
        <v/>
      </c>
      <c r="L1019" s="25" t="str">
        <f>IF(B1019="","",K1019*VLOOKUP(B1019,'Priradenie pracov. balíkov'!B:F,5,FALSE))</f>
        <v/>
      </c>
      <c r="M1019" s="1"/>
      <c r="N1019" s="2" t="str">
        <f t="shared" si="75"/>
        <v/>
      </c>
      <c r="O1019" s="1" t="str">
        <f t="shared" si="76"/>
        <v/>
      </c>
    </row>
    <row r="1020" spans="1:15" x14ac:dyDescent="0.2">
      <c r="A1020" s="26" t="str">
        <f t="shared" si="77"/>
        <v/>
      </c>
      <c r="B1020" s="40"/>
      <c r="C1020" s="28" t="str">
        <f>IF(B1020="","",VLOOKUP(B1020,'Priradenie pracov. balíkov'!B:E,3,FALSE))</f>
        <v/>
      </c>
      <c r="D1020" s="29" t="str">
        <f>IF(B1020="","",CONCATENATE(VLOOKUP(B1020,Ciselniky!$A$38:$B$71,2,FALSE),"P",'Osobné výdavky (OV)'!A1020))</f>
        <v/>
      </c>
      <c r="E1020" s="41"/>
      <c r="F1020" s="25" t="str">
        <f t="shared" si="78"/>
        <v/>
      </c>
      <c r="G1020" s="99"/>
      <c r="H1020" s="97"/>
      <c r="I1020" s="25" t="str">
        <f t="shared" si="79"/>
        <v/>
      </c>
      <c r="J1020" s="25" t="str">
        <f>IF(B1020="","",I1020*VLOOKUP(B1020,'Priradenie pracov. balíkov'!B:F,5,FALSE))</f>
        <v/>
      </c>
      <c r="K1020" s="25" t="str">
        <f>IF(B1020="","",I1020*VLOOKUP(B1020,'Priradenie pracov. balíkov'!B:G,6,FALSE))</f>
        <v/>
      </c>
      <c r="L1020" s="25" t="str">
        <f>IF(B1020="","",K1020*VLOOKUP(B1020,'Priradenie pracov. balíkov'!B:F,5,FALSE))</f>
        <v/>
      </c>
      <c r="M1020" s="1"/>
      <c r="N1020" s="2" t="str">
        <f t="shared" si="75"/>
        <v/>
      </c>
      <c r="O1020" s="1" t="str">
        <f t="shared" si="76"/>
        <v/>
      </c>
    </row>
    <row r="1021" spans="1:15" x14ac:dyDescent="0.2">
      <c r="A1021" s="26" t="str">
        <f t="shared" si="77"/>
        <v/>
      </c>
      <c r="B1021" s="40"/>
      <c r="C1021" s="28" t="str">
        <f>IF(B1021="","",VLOOKUP(B1021,'Priradenie pracov. balíkov'!B:E,3,FALSE))</f>
        <v/>
      </c>
      <c r="D1021" s="29" t="str">
        <f>IF(B1021="","",CONCATENATE(VLOOKUP(B1021,Ciselniky!$A$38:$B$71,2,FALSE),"P",'Osobné výdavky (OV)'!A1021))</f>
        <v/>
      </c>
      <c r="E1021" s="41"/>
      <c r="F1021" s="25" t="str">
        <f t="shared" si="78"/>
        <v/>
      </c>
      <c r="G1021" s="99"/>
      <c r="H1021" s="97"/>
      <c r="I1021" s="25" t="str">
        <f t="shared" si="79"/>
        <v/>
      </c>
      <c r="J1021" s="25" t="str">
        <f>IF(B1021="","",I1021*VLOOKUP(B1021,'Priradenie pracov. balíkov'!B:F,5,FALSE))</f>
        <v/>
      </c>
      <c r="K1021" s="25" t="str">
        <f>IF(B1021="","",I1021*VLOOKUP(B1021,'Priradenie pracov. balíkov'!B:G,6,FALSE))</f>
        <v/>
      </c>
      <c r="L1021" s="25" t="str">
        <f>IF(B1021="","",K1021*VLOOKUP(B1021,'Priradenie pracov. balíkov'!B:F,5,FALSE))</f>
        <v/>
      </c>
      <c r="M1021" s="1"/>
      <c r="N1021" s="2" t="str">
        <f t="shared" si="75"/>
        <v/>
      </c>
      <c r="O1021" s="1" t="str">
        <f t="shared" si="76"/>
        <v/>
      </c>
    </row>
    <row r="1022" spans="1:15" x14ac:dyDescent="0.2">
      <c r="A1022" s="26" t="str">
        <f t="shared" si="77"/>
        <v/>
      </c>
      <c r="B1022" s="40"/>
      <c r="C1022" s="28" t="str">
        <f>IF(B1022="","",VLOOKUP(B1022,'Priradenie pracov. balíkov'!B:E,3,FALSE))</f>
        <v/>
      </c>
      <c r="D1022" s="29" t="str">
        <f>IF(B1022="","",CONCATENATE(VLOOKUP(B1022,Ciselniky!$A$38:$B$71,2,FALSE),"P",'Osobné výdavky (OV)'!A1022))</f>
        <v/>
      </c>
      <c r="E1022" s="41"/>
      <c r="F1022" s="25" t="str">
        <f t="shared" si="78"/>
        <v/>
      </c>
      <c r="G1022" s="99"/>
      <c r="H1022" s="97"/>
      <c r="I1022" s="25" t="str">
        <f t="shared" si="79"/>
        <v/>
      </c>
      <c r="J1022" s="25" t="str">
        <f>IF(B1022="","",I1022*VLOOKUP(B1022,'Priradenie pracov. balíkov'!B:F,5,FALSE))</f>
        <v/>
      </c>
      <c r="K1022" s="25" t="str">
        <f>IF(B1022="","",I1022*VLOOKUP(B1022,'Priradenie pracov. balíkov'!B:G,6,FALSE))</f>
        <v/>
      </c>
      <c r="L1022" s="25" t="str">
        <f>IF(B1022="","",K1022*VLOOKUP(B1022,'Priradenie pracov. balíkov'!B:F,5,FALSE))</f>
        <v/>
      </c>
      <c r="M1022" s="1"/>
      <c r="N1022" s="2" t="str">
        <f t="shared" si="75"/>
        <v/>
      </c>
      <c r="O1022" s="1" t="str">
        <f t="shared" si="76"/>
        <v/>
      </c>
    </row>
    <row r="1023" spans="1:15" x14ac:dyDescent="0.2">
      <c r="A1023" s="26" t="str">
        <f t="shared" si="77"/>
        <v/>
      </c>
      <c r="B1023" s="40"/>
      <c r="C1023" s="28" t="str">
        <f>IF(B1023="","",VLOOKUP(B1023,'Priradenie pracov. balíkov'!B:E,3,FALSE))</f>
        <v/>
      </c>
      <c r="D1023" s="29" t="str">
        <f>IF(B1023="","",CONCATENATE(VLOOKUP(B1023,Ciselniky!$A$38:$B$71,2,FALSE),"P",'Osobné výdavky (OV)'!A1023))</f>
        <v/>
      </c>
      <c r="E1023" s="41"/>
      <c r="F1023" s="25" t="str">
        <f t="shared" si="78"/>
        <v/>
      </c>
      <c r="G1023" s="99"/>
      <c r="H1023" s="97"/>
      <c r="I1023" s="25" t="str">
        <f t="shared" si="79"/>
        <v/>
      </c>
      <c r="J1023" s="25" t="str">
        <f>IF(B1023="","",I1023*VLOOKUP(B1023,'Priradenie pracov. balíkov'!B:F,5,FALSE))</f>
        <v/>
      </c>
      <c r="K1023" s="25" t="str">
        <f>IF(B1023="","",I1023*VLOOKUP(B1023,'Priradenie pracov. balíkov'!B:G,6,FALSE))</f>
        <v/>
      </c>
      <c r="L1023" s="25" t="str">
        <f>IF(B1023="","",K1023*VLOOKUP(B1023,'Priradenie pracov. balíkov'!B:F,5,FALSE))</f>
        <v/>
      </c>
      <c r="M1023" s="1"/>
      <c r="N1023" s="2" t="str">
        <f t="shared" si="75"/>
        <v/>
      </c>
      <c r="O1023" s="1" t="str">
        <f t="shared" si="76"/>
        <v/>
      </c>
    </row>
    <row r="1024" spans="1:15" x14ac:dyDescent="0.2">
      <c r="A1024" s="26" t="str">
        <f t="shared" si="77"/>
        <v/>
      </c>
      <c r="B1024" s="40"/>
      <c r="C1024" s="28" t="str">
        <f>IF(B1024="","",VLOOKUP(B1024,'Priradenie pracov. balíkov'!B:E,3,FALSE))</f>
        <v/>
      </c>
      <c r="D1024" s="29" t="str">
        <f>IF(B1024="","",CONCATENATE(VLOOKUP(B1024,Ciselniky!$A$38:$B$71,2,FALSE),"P",'Osobné výdavky (OV)'!A1024))</f>
        <v/>
      </c>
      <c r="E1024" s="41"/>
      <c r="F1024" s="25" t="str">
        <f t="shared" si="78"/>
        <v/>
      </c>
      <c r="G1024" s="99"/>
      <c r="H1024" s="97"/>
      <c r="I1024" s="25" t="str">
        <f t="shared" si="79"/>
        <v/>
      </c>
      <c r="J1024" s="25" t="str">
        <f>IF(B1024="","",I1024*VLOOKUP(B1024,'Priradenie pracov. balíkov'!B:F,5,FALSE))</f>
        <v/>
      </c>
      <c r="K1024" s="25" t="str">
        <f>IF(B1024="","",I1024*VLOOKUP(B1024,'Priradenie pracov. balíkov'!B:G,6,FALSE))</f>
        <v/>
      </c>
      <c r="L1024" s="25" t="str">
        <f>IF(B1024="","",K1024*VLOOKUP(B1024,'Priradenie pracov. balíkov'!B:F,5,FALSE))</f>
        <v/>
      </c>
      <c r="M1024" s="1"/>
      <c r="N1024" s="2" t="str">
        <f t="shared" si="75"/>
        <v/>
      </c>
      <c r="O1024" s="1" t="str">
        <f t="shared" si="76"/>
        <v/>
      </c>
    </row>
    <row r="1025" spans="1:15" x14ac:dyDescent="0.2">
      <c r="A1025" s="26" t="str">
        <f t="shared" si="77"/>
        <v/>
      </c>
      <c r="B1025" s="40"/>
      <c r="C1025" s="28" t="str">
        <f>IF(B1025="","",VLOOKUP(B1025,'Priradenie pracov. balíkov'!B:E,3,FALSE))</f>
        <v/>
      </c>
      <c r="D1025" s="29" t="str">
        <f>IF(B1025="","",CONCATENATE(VLOOKUP(B1025,Ciselniky!$A$38:$B$71,2,FALSE),"P",'Osobné výdavky (OV)'!A1025))</f>
        <v/>
      </c>
      <c r="E1025" s="41"/>
      <c r="F1025" s="25" t="str">
        <f t="shared" si="78"/>
        <v/>
      </c>
      <c r="G1025" s="99"/>
      <c r="H1025" s="97"/>
      <c r="I1025" s="25" t="str">
        <f t="shared" si="79"/>
        <v/>
      </c>
      <c r="J1025" s="25" t="str">
        <f>IF(B1025="","",I1025*VLOOKUP(B1025,'Priradenie pracov. balíkov'!B:F,5,FALSE))</f>
        <v/>
      </c>
      <c r="K1025" s="25" t="str">
        <f>IF(B1025="","",I1025*VLOOKUP(B1025,'Priradenie pracov. balíkov'!B:G,6,FALSE))</f>
        <v/>
      </c>
      <c r="L1025" s="25" t="str">
        <f>IF(B1025="","",K1025*VLOOKUP(B1025,'Priradenie pracov. balíkov'!B:F,5,FALSE))</f>
        <v/>
      </c>
      <c r="M1025" s="1"/>
      <c r="N1025" s="2" t="str">
        <f t="shared" si="75"/>
        <v/>
      </c>
      <c r="O1025" s="1" t="str">
        <f t="shared" si="76"/>
        <v/>
      </c>
    </row>
    <row r="1026" spans="1:15" x14ac:dyDescent="0.2">
      <c r="A1026" s="26" t="str">
        <f t="shared" si="77"/>
        <v/>
      </c>
      <c r="B1026" s="40"/>
      <c r="C1026" s="28" t="str">
        <f>IF(B1026="","",VLOOKUP(B1026,'Priradenie pracov. balíkov'!B:E,3,FALSE))</f>
        <v/>
      </c>
      <c r="D1026" s="29" t="str">
        <f>IF(B1026="","",CONCATENATE(VLOOKUP(B1026,Ciselniky!$A$38:$B$71,2,FALSE),"P",'Osobné výdavky (OV)'!A1026))</f>
        <v/>
      </c>
      <c r="E1026" s="41"/>
      <c r="F1026" s="25" t="str">
        <f t="shared" si="78"/>
        <v/>
      </c>
      <c r="G1026" s="99"/>
      <c r="H1026" s="97"/>
      <c r="I1026" s="25" t="str">
        <f t="shared" si="79"/>
        <v/>
      </c>
      <c r="J1026" s="25" t="str">
        <f>IF(B1026="","",I1026*VLOOKUP(B1026,'Priradenie pracov. balíkov'!B:F,5,FALSE))</f>
        <v/>
      </c>
      <c r="K1026" s="25" t="str">
        <f>IF(B1026="","",I1026*VLOOKUP(B1026,'Priradenie pracov. balíkov'!B:G,6,FALSE))</f>
        <v/>
      </c>
      <c r="L1026" s="25" t="str">
        <f>IF(B1026="","",K1026*VLOOKUP(B1026,'Priradenie pracov. balíkov'!B:F,5,FALSE))</f>
        <v/>
      </c>
      <c r="M1026" s="1"/>
      <c r="N1026" s="2" t="str">
        <f t="shared" si="75"/>
        <v/>
      </c>
      <c r="O1026" s="1" t="str">
        <f t="shared" si="76"/>
        <v/>
      </c>
    </row>
    <row r="1027" spans="1:15" x14ac:dyDescent="0.2">
      <c r="A1027" s="26" t="str">
        <f t="shared" si="77"/>
        <v/>
      </c>
      <c r="B1027" s="40"/>
      <c r="C1027" s="28" t="str">
        <f>IF(B1027="","",VLOOKUP(B1027,'Priradenie pracov. balíkov'!B:E,3,FALSE))</f>
        <v/>
      </c>
      <c r="D1027" s="29" t="str">
        <f>IF(B1027="","",CONCATENATE(VLOOKUP(B1027,Ciselniky!$A$38:$B$71,2,FALSE),"P",'Osobné výdavky (OV)'!A1027))</f>
        <v/>
      </c>
      <c r="E1027" s="41"/>
      <c r="F1027" s="25" t="str">
        <f t="shared" si="78"/>
        <v/>
      </c>
      <c r="G1027" s="99"/>
      <c r="H1027" s="97"/>
      <c r="I1027" s="25" t="str">
        <f t="shared" si="79"/>
        <v/>
      </c>
      <c r="J1027" s="25" t="str">
        <f>IF(B1027="","",I1027*VLOOKUP(B1027,'Priradenie pracov. balíkov'!B:F,5,FALSE))</f>
        <v/>
      </c>
      <c r="K1027" s="25" t="str">
        <f>IF(B1027="","",I1027*VLOOKUP(B1027,'Priradenie pracov. balíkov'!B:G,6,FALSE))</f>
        <v/>
      </c>
      <c r="L1027" s="25" t="str">
        <f>IF(B1027="","",K1027*VLOOKUP(B1027,'Priradenie pracov. balíkov'!B:F,5,FALSE))</f>
        <v/>
      </c>
      <c r="M1027" s="1"/>
      <c r="N1027" s="2" t="str">
        <f t="shared" si="75"/>
        <v/>
      </c>
      <c r="O1027" s="1" t="str">
        <f t="shared" si="76"/>
        <v/>
      </c>
    </row>
    <row r="1028" spans="1:15" x14ac:dyDescent="0.2">
      <c r="A1028" s="26" t="str">
        <f t="shared" si="77"/>
        <v/>
      </c>
      <c r="B1028" s="40"/>
      <c r="C1028" s="28" t="str">
        <f>IF(B1028="","",VLOOKUP(B1028,'Priradenie pracov. balíkov'!B:E,3,FALSE))</f>
        <v/>
      </c>
      <c r="D1028" s="29" t="str">
        <f>IF(B1028="","",CONCATENATE(VLOOKUP(B1028,Ciselniky!$A$38:$B$71,2,FALSE),"P",'Osobné výdavky (OV)'!A1028))</f>
        <v/>
      </c>
      <c r="E1028" s="41"/>
      <c r="F1028" s="25" t="str">
        <f t="shared" si="78"/>
        <v/>
      </c>
      <c r="G1028" s="99"/>
      <c r="H1028" s="97"/>
      <c r="I1028" s="25" t="str">
        <f t="shared" si="79"/>
        <v/>
      </c>
      <c r="J1028" s="25" t="str">
        <f>IF(B1028="","",I1028*VLOOKUP(B1028,'Priradenie pracov. balíkov'!B:F,5,FALSE))</f>
        <v/>
      </c>
      <c r="K1028" s="25" t="str">
        <f>IF(B1028="","",I1028*VLOOKUP(B1028,'Priradenie pracov. balíkov'!B:G,6,FALSE))</f>
        <v/>
      </c>
      <c r="L1028" s="25" t="str">
        <f>IF(B1028="","",K1028*VLOOKUP(B1028,'Priradenie pracov. balíkov'!B:F,5,FALSE))</f>
        <v/>
      </c>
      <c r="M1028" s="1"/>
      <c r="N1028" s="2" t="str">
        <f t="shared" ref="N1028:N1091" si="80">TRIM(LEFT(B1028,4))</f>
        <v/>
      </c>
      <c r="O1028" s="1" t="str">
        <f t="shared" ref="O1028:O1091" si="81">C1028</f>
        <v/>
      </c>
    </row>
    <row r="1029" spans="1:15" x14ac:dyDescent="0.2">
      <c r="A1029" s="26" t="str">
        <f t="shared" ref="A1029:A1092" si="82">IF(B1028&lt;&gt;"",ROW()-2,"")</f>
        <v/>
      </c>
      <c r="B1029" s="40"/>
      <c r="C1029" s="28" t="str">
        <f>IF(B1029="","",VLOOKUP(B1029,'Priradenie pracov. balíkov'!B:E,3,FALSE))</f>
        <v/>
      </c>
      <c r="D1029" s="29" t="str">
        <f>IF(B1029="","",CONCATENATE(VLOOKUP(B1029,Ciselniky!$A$38:$B$71,2,FALSE),"P",'Osobné výdavky (OV)'!A1029))</f>
        <v/>
      </c>
      <c r="E1029" s="41"/>
      <c r="F1029" s="25" t="str">
        <f t="shared" ref="F1029:F1092" si="83">IF(B1029="","",3684)</f>
        <v/>
      </c>
      <c r="G1029" s="99"/>
      <c r="H1029" s="97"/>
      <c r="I1029" s="25" t="str">
        <f t="shared" ref="I1029:I1092" si="84">IF(B1029="","",F1029*(G1029*H1029))</f>
        <v/>
      </c>
      <c r="J1029" s="25" t="str">
        <f>IF(B1029="","",I1029*VLOOKUP(B1029,'Priradenie pracov. balíkov'!B:F,5,FALSE))</f>
        <v/>
      </c>
      <c r="K1029" s="25" t="str">
        <f>IF(B1029="","",I1029*VLOOKUP(B1029,'Priradenie pracov. balíkov'!B:G,6,FALSE))</f>
        <v/>
      </c>
      <c r="L1029" s="25" t="str">
        <f>IF(B1029="","",K1029*VLOOKUP(B1029,'Priradenie pracov. balíkov'!B:F,5,FALSE))</f>
        <v/>
      </c>
      <c r="M1029" s="1"/>
      <c r="N1029" s="2" t="str">
        <f t="shared" si="80"/>
        <v/>
      </c>
      <c r="O1029" s="1" t="str">
        <f t="shared" si="81"/>
        <v/>
      </c>
    </row>
    <row r="1030" spans="1:15" x14ac:dyDescent="0.2">
      <c r="A1030" s="26" t="str">
        <f t="shared" si="82"/>
        <v/>
      </c>
      <c r="B1030" s="40"/>
      <c r="C1030" s="28" t="str">
        <f>IF(B1030="","",VLOOKUP(B1030,'Priradenie pracov. balíkov'!B:E,3,FALSE))</f>
        <v/>
      </c>
      <c r="D1030" s="29" t="str">
        <f>IF(B1030="","",CONCATENATE(VLOOKUP(B1030,Ciselniky!$A$38:$B$71,2,FALSE),"P",'Osobné výdavky (OV)'!A1030))</f>
        <v/>
      </c>
      <c r="E1030" s="41"/>
      <c r="F1030" s="25" t="str">
        <f t="shared" si="83"/>
        <v/>
      </c>
      <c r="G1030" s="99"/>
      <c r="H1030" s="97"/>
      <c r="I1030" s="25" t="str">
        <f t="shared" si="84"/>
        <v/>
      </c>
      <c r="J1030" s="25" t="str">
        <f>IF(B1030="","",I1030*VLOOKUP(B1030,'Priradenie pracov. balíkov'!B:F,5,FALSE))</f>
        <v/>
      </c>
      <c r="K1030" s="25" t="str">
        <f>IF(B1030="","",I1030*VLOOKUP(B1030,'Priradenie pracov. balíkov'!B:G,6,FALSE))</f>
        <v/>
      </c>
      <c r="L1030" s="25" t="str">
        <f>IF(B1030="","",K1030*VLOOKUP(B1030,'Priradenie pracov. balíkov'!B:F,5,FALSE))</f>
        <v/>
      </c>
      <c r="M1030" s="1"/>
      <c r="N1030" s="2" t="str">
        <f t="shared" si="80"/>
        <v/>
      </c>
      <c r="O1030" s="1" t="str">
        <f t="shared" si="81"/>
        <v/>
      </c>
    </row>
    <row r="1031" spans="1:15" x14ac:dyDescent="0.2">
      <c r="A1031" s="26" t="str">
        <f t="shared" si="82"/>
        <v/>
      </c>
      <c r="B1031" s="40"/>
      <c r="C1031" s="28" t="str">
        <f>IF(B1031="","",VLOOKUP(B1031,'Priradenie pracov. balíkov'!B:E,3,FALSE))</f>
        <v/>
      </c>
      <c r="D1031" s="29" t="str">
        <f>IF(B1031="","",CONCATENATE(VLOOKUP(B1031,Ciselniky!$A$38:$B$71,2,FALSE),"P",'Osobné výdavky (OV)'!A1031))</f>
        <v/>
      </c>
      <c r="E1031" s="41"/>
      <c r="F1031" s="25" t="str">
        <f t="shared" si="83"/>
        <v/>
      </c>
      <c r="G1031" s="99"/>
      <c r="H1031" s="97"/>
      <c r="I1031" s="25" t="str">
        <f t="shared" si="84"/>
        <v/>
      </c>
      <c r="J1031" s="25" t="str">
        <f>IF(B1031="","",I1031*VLOOKUP(B1031,'Priradenie pracov. balíkov'!B:F,5,FALSE))</f>
        <v/>
      </c>
      <c r="K1031" s="25" t="str">
        <f>IF(B1031="","",I1031*VLOOKUP(B1031,'Priradenie pracov. balíkov'!B:G,6,FALSE))</f>
        <v/>
      </c>
      <c r="L1031" s="25" t="str">
        <f>IF(B1031="","",K1031*VLOOKUP(B1031,'Priradenie pracov. balíkov'!B:F,5,FALSE))</f>
        <v/>
      </c>
      <c r="M1031" s="1"/>
      <c r="N1031" s="2" t="str">
        <f t="shared" si="80"/>
        <v/>
      </c>
      <c r="O1031" s="1" t="str">
        <f t="shared" si="81"/>
        <v/>
      </c>
    </row>
    <row r="1032" spans="1:15" x14ac:dyDescent="0.2">
      <c r="A1032" s="26" t="str">
        <f t="shared" si="82"/>
        <v/>
      </c>
      <c r="B1032" s="40"/>
      <c r="C1032" s="28" t="str">
        <f>IF(B1032="","",VLOOKUP(B1032,'Priradenie pracov. balíkov'!B:E,3,FALSE))</f>
        <v/>
      </c>
      <c r="D1032" s="29" t="str">
        <f>IF(B1032="","",CONCATENATE(VLOOKUP(B1032,Ciselniky!$A$38:$B$71,2,FALSE),"P",'Osobné výdavky (OV)'!A1032))</f>
        <v/>
      </c>
      <c r="E1032" s="41"/>
      <c r="F1032" s="25" t="str">
        <f t="shared" si="83"/>
        <v/>
      </c>
      <c r="G1032" s="99"/>
      <c r="H1032" s="97"/>
      <c r="I1032" s="25" t="str">
        <f t="shared" si="84"/>
        <v/>
      </c>
      <c r="J1032" s="25" t="str">
        <f>IF(B1032="","",I1032*VLOOKUP(B1032,'Priradenie pracov. balíkov'!B:F,5,FALSE))</f>
        <v/>
      </c>
      <c r="K1032" s="25" t="str">
        <f>IF(B1032="","",I1032*VLOOKUP(B1032,'Priradenie pracov. balíkov'!B:G,6,FALSE))</f>
        <v/>
      </c>
      <c r="L1032" s="25" t="str">
        <f>IF(B1032="","",K1032*VLOOKUP(B1032,'Priradenie pracov. balíkov'!B:F,5,FALSE))</f>
        <v/>
      </c>
      <c r="M1032" s="1"/>
      <c r="N1032" s="2" t="str">
        <f t="shared" si="80"/>
        <v/>
      </c>
      <c r="O1032" s="1" t="str">
        <f t="shared" si="81"/>
        <v/>
      </c>
    </row>
    <row r="1033" spans="1:15" x14ac:dyDescent="0.2">
      <c r="A1033" s="26" t="str">
        <f t="shared" si="82"/>
        <v/>
      </c>
      <c r="B1033" s="40"/>
      <c r="C1033" s="28" t="str">
        <f>IF(B1033="","",VLOOKUP(B1033,'Priradenie pracov. balíkov'!B:E,3,FALSE))</f>
        <v/>
      </c>
      <c r="D1033" s="29" t="str">
        <f>IF(B1033="","",CONCATENATE(VLOOKUP(B1033,Ciselniky!$A$38:$B$71,2,FALSE),"P",'Osobné výdavky (OV)'!A1033))</f>
        <v/>
      </c>
      <c r="E1033" s="41"/>
      <c r="F1033" s="25" t="str">
        <f t="shared" si="83"/>
        <v/>
      </c>
      <c r="G1033" s="99"/>
      <c r="H1033" s="97"/>
      <c r="I1033" s="25" t="str">
        <f t="shared" si="84"/>
        <v/>
      </c>
      <c r="J1033" s="25" t="str">
        <f>IF(B1033="","",I1033*VLOOKUP(B1033,'Priradenie pracov. balíkov'!B:F,5,FALSE))</f>
        <v/>
      </c>
      <c r="K1033" s="25" t="str">
        <f>IF(B1033="","",I1033*VLOOKUP(B1033,'Priradenie pracov. balíkov'!B:G,6,FALSE))</f>
        <v/>
      </c>
      <c r="L1033" s="25" t="str">
        <f>IF(B1033="","",K1033*VLOOKUP(B1033,'Priradenie pracov. balíkov'!B:F,5,FALSE))</f>
        <v/>
      </c>
      <c r="M1033" s="1"/>
      <c r="N1033" s="2" t="str">
        <f t="shared" si="80"/>
        <v/>
      </c>
      <c r="O1033" s="1" t="str">
        <f t="shared" si="81"/>
        <v/>
      </c>
    </row>
    <row r="1034" spans="1:15" x14ac:dyDescent="0.2">
      <c r="A1034" s="26" t="str">
        <f t="shared" si="82"/>
        <v/>
      </c>
      <c r="B1034" s="40"/>
      <c r="C1034" s="28" t="str">
        <f>IF(B1034="","",VLOOKUP(B1034,'Priradenie pracov. balíkov'!B:E,3,FALSE))</f>
        <v/>
      </c>
      <c r="D1034" s="29" t="str">
        <f>IF(B1034="","",CONCATENATE(VLOOKUP(B1034,Ciselniky!$A$38:$B$71,2,FALSE),"P",'Osobné výdavky (OV)'!A1034))</f>
        <v/>
      </c>
      <c r="E1034" s="41"/>
      <c r="F1034" s="25" t="str">
        <f t="shared" si="83"/>
        <v/>
      </c>
      <c r="G1034" s="99"/>
      <c r="H1034" s="97"/>
      <c r="I1034" s="25" t="str">
        <f t="shared" si="84"/>
        <v/>
      </c>
      <c r="J1034" s="25" t="str">
        <f>IF(B1034="","",I1034*VLOOKUP(B1034,'Priradenie pracov. balíkov'!B:F,5,FALSE))</f>
        <v/>
      </c>
      <c r="K1034" s="25" t="str">
        <f>IF(B1034="","",I1034*VLOOKUP(B1034,'Priradenie pracov. balíkov'!B:G,6,FALSE))</f>
        <v/>
      </c>
      <c r="L1034" s="25" t="str">
        <f>IF(B1034="","",K1034*VLOOKUP(B1034,'Priradenie pracov. balíkov'!B:F,5,FALSE))</f>
        <v/>
      </c>
      <c r="M1034" s="1"/>
      <c r="N1034" s="2" t="str">
        <f t="shared" si="80"/>
        <v/>
      </c>
      <c r="O1034" s="1" t="str">
        <f t="shared" si="81"/>
        <v/>
      </c>
    </row>
    <row r="1035" spans="1:15" x14ac:dyDescent="0.2">
      <c r="A1035" s="26" t="str">
        <f t="shared" si="82"/>
        <v/>
      </c>
      <c r="B1035" s="40"/>
      <c r="C1035" s="28" t="str">
        <f>IF(B1035="","",VLOOKUP(B1035,'Priradenie pracov. balíkov'!B:E,3,FALSE))</f>
        <v/>
      </c>
      <c r="D1035" s="29" t="str">
        <f>IF(B1035="","",CONCATENATE(VLOOKUP(B1035,Ciselniky!$A$38:$B$71,2,FALSE),"P",'Osobné výdavky (OV)'!A1035))</f>
        <v/>
      </c>
      <c r="E1035" s="41"/>
      <c r="F1035" s="25" t="str">
        <f t="shared" si="83"/>
        <v/>
      </c>
      <c r="G1035" s="99"/>
      <c r="H1035" s="97"/>
      <c r="I1035" s="25" t="str">
        <f t="shared" si="84"/>
        <v/>
      </c>
      <c r="J1035" s="25" t="str">
        <f>IF(B1035="","",I1035*VLOOKUP(B1035,'Priradenie pracov. balíkov'!B:F,5,FALSE))</f>
        <v/>
      </c>
      <c r="K1035" s="25" t="str">
        <f>IF(B1035="","",I1035*VLOOKUP(B1035,'Priradenie pracov. balíkov'!B:G,6,FALSE))</f>
        <v/>
      </c>
      <c r="L1035" s="25" t="str">
        <f>IF(B1035="","",K1035*VLOOKUP(B1035,'Priradenie pracov. balíkov'!B:F,5,FALSE))</f>
        <v/>
      </c>
      <c r="M1035" s="1"/>
      <c r="N1035" s="2" t="str">
        <f t="shared" si="80"/>
        <v/>
      </c>
      <c r="O1035" s="1" t="str">
        <f t="shared" si="81"/>
        <v/>
      </c>
    </row>
    <row r="1036" spans="1:15" x14ac:dyDescent="0.2">
      <c r="A1036" s="26" t="str">
        <f t="shared" si="82"/>
        <v/>
      </c>
      <c r="B1036" s="40"/>
      <c r="C1036" s="28" t="str">
        <f>IF(B1036="","",VLOOKUP(B1036,'Priradenie pracov. balíkov'!B:E,3,FALSE))</f>
        <v/>
      </c>
      <c r="D1036" s="29" t="str">
        <f>IF(B1036="","",CONCATENATE(VLOOKUP(B1036,Ciselniky!$A$38:$B$71,2,FALSE),"P",'Osobné výdavky (OV)'!A1036))</f>
        <v/>
      </c>
      <c r="E1036" s="41"/>
      <c r="F1036" s="25" t="str">
        <f t="shared" si="83"/>
        <v/>
      </c>
      <c r="G1036" s="99"/>
      <c r="H1036" s="97"/>
      <c r="I1036" s="25" t="str">
        <f t="shared" si="84"/>
        <v/>
      </c>
      <c r="J1036" s="25" t="str">
        <f>IF(B1036="","",I1036*VLOOKUP(B1036,'Priradenie pracov. balíkov'!B:F,5,FALSE))</f>
        <v/>
      </c>
      <c r="K1036" s="25" t="str">
        <f>IF(B1036="","",I1036*VLOOKUP(B1036,'Priradenie pracov. balíkov'!B:G,6,FALSE))</f>
        <v/>
      </c>
      <c r="L1036" s="25" t="str">
        <f>IF(B1036="","",K1036*VLOOKUP(B1036,'Priradenie pracov. balíkov'!B:F,5,FALSE))</f>
        <v/>
      </c>
      <c r="M1036" s="1"/>
      <c r="N1036" s="2" t="str">
        <f t="shared" si="80"/>
        <v/>
      </c>
      <c r="O1036" s="1" t="str">
        <f t="shared" si="81"/>
        <v/>
      </c>
    </row>
    <row r="1037" spans="1:15" x14ac:dyDescent="0.2">
      <c r="A1037" s="26" t="str">
        <f t="shared" si="82"/>
        <v/>
      </c>
      <c r="B1037" s="40"/>
      <c r="C1037" s="28" t="str">
        <f>IF(B1037="","",VLOOKUP(B1037,'Priradenie pracov. balíkov'!B:E,3,FALSE))</f>
        <v/>
      </c>
      <c r="D1037" s="29" t="str">
        <f>IF(B1037="","",CONCATENATE(VLOOKUP(B1037,Ciselniky!$A$38:$B$71,2,FALSE),"P",'Osobné výdavky (OV)'!A1037))</f>
        <v/>
      </c>
      <c r="E1037" s="41"/>
      <c r="F1037" s="25" t="str">
        <f t="shared" si="83"/>
        <v/>
      </c>
      <c r="G1037" s="99"/>
      <c r="H1037" s="97"/>
      <c r="I1037" s="25" t="str">
        <f t="shared" si="84"/>
        <v/>
      </c>
      <c r="J1037" s="25" t="str">
        <f>IF(B1037="","",I1037*VLOOKUP(B1037,'Priradenie pracov. balíkov'!B:F,5,FALSE))</f>
        <v/>
      </c>
      <c r="K1037" s="25" t="str">
        <f>IF(B1037="","",I1037*VLOOKUP(B1037,'Priradenie pracov. balíkov'!B:G,6,FALSE))</f>
        <v/>
      </c>
      <c r="L1037" s="25" t="str">
        <f>IF(B1037="","",K1037*VLOOKUP(B1037,'Priradenie pracov. balíkov'!B:F,5,FALSE))</f>
        <v/>
      </c>
      <c r="M1037" s="1"/>
      <c r="N1037" s="2" t="str">
        <f t="shared" si="80"/>
        <v/>
      </c>
      <c r="O1037" s="1" t="str">
        <f t="shared" si="81"/>
        <v/>
      </c>
    </row>
    <row r="1038" spans="1:15" x14ac:dyDescent="0.2">
      <c r="A1038" s="26" t="str">
        <f t="shared" si="82"/>
        <v/>
      </c>
      <c r="B1038" s="40"/>
      <c r="C1038" s="28" t="str">
        <f>IF(B1038="","",VLOOKUP(B1038,'Priradenie pracov. balíkov'!B:E,3,FALSE))</f>
        <v/>
      </c>
      <c r="D1038" s="29" t="str">
        <f>IF(B1038="","",CONCATENATE(VLOOKUP(B1038,Ciselniky!$A$38:$B$71,2,FALSE),"P",'Osobné výdavky (OV)'!A1038))</f>
        <v/>
      </c>
      <c r="E1038" s="41"/>
      <c r="F1038" s="25" t="str">
        <f t="shared" si="83"/>
        <v/>
      </c>
      <c r="G1038" s="99"/>
      <c r="H1038" s="97"/>
      <c r="I1038" s="25" t="str">
        <f t="shared" si="84"/>
        <v/>
      </c>
      <c r="J1038" s="25" t="str">
        <f>IF(B1038="","",I1038*VLOOKUP(B1038,'Priradenie pracov. balíkov'!B:F,5,FALSE))</f>
        <v/>
      </c>
      <c r="K1038" s="25" t="str">
        <f>IF(B1038="","",I1038*VLOOKUP(B1038,'Priradenie pracov. balíkov'!B:G,6,FALSE))</f>
        <v/>
      </c>
      <c r="L1038" s="25" t="str">
        <f>IF(B1038="","",K1038*VLOOKUP(B1038,'Priradenie pracov. balíkov'!B:F,5,FALSE))</f>
        <v/>
      </c>
      <c r="M1038" s="1"/>
      <c r="N1038" s="2" t="str">
        <f t="shared" si="80"/>
        <v/>
      </c>
      <c r="O1038" s="1" t="str">
        <f t="shared" si="81"/>
        <v/>
      </c>
    </row>
    <row r="1039" spans="1:15" x14ac:dyDescent="0.2">
      <c r="A1039" s="26" t="str">
        <f t="shared" si="82"/>
        <v/>
      </c>
      <c r="B1039" s="40"/>
      <c r="C1039" s="28" t="str">
        <f>IF(B1039="","",VLOOKUP(B1039,'Priradenie pracov. balíkov'!B:E,3,FALSE))</f>
        <v/>
      </c>
      <c r="D1039" s="29" t="str">
        <f>IF(B1039="","",CONCATENATE(VLOOKUP(B1039,Ciselniky!$A$38:$B$71,2,FALSE),"P",'Osobné výdavky (OV)'!A1039))</f>
        <v/>
      </c>
      <c r="E1039" s="41"/>
      <c r="F1039" s="25" t="str">
        <f t="shared" si="83"/>
        <v/>
      </c>
      <c r="G1039" s="99"/>
      <c r="H1039" s="97"/>
      <c r="I1039" s="25" t="str">
        <f t="shared" si="84"/>
        <v/>
      </c>
      <c r="J1039" s="25" t="str">
        <f>IF(B1039="","",I1039*VLOOKUP(B1039,'Priradenie pracov. balíkov'!B:F,5,FALSE))</f>
        <v/>
      </c>
      <c r="K1039" s="25" t="str">
        <f>IF(B1039="","",I1039*VLOOKUP(B1039,'Priradenie pracov. balíkov'!B:G,6,FALSE))</f>
        <v/>
      </c>
      <c r="L1039" s="25" t="str">
        <f>IF(B1039="","",K1039*VLOOKUP(B1039,'Priradenie pracov. balíkov'!B:F,5,FALSE))</f>
        <v/>
      </c>
      <c r="M1039" s="1"/>
      <c r="N1039" s="2" t="str">
        <f t="shared" si="80"/>
        <v/>
      </c>
      <c r="O1039" s="1" t="str">
        <f t="shared" si="81"/>
        <v/>
      </c>
    </row>
    <row r="1040" spans="1:15" x14ac:dyDescent="0.2">
      <c r="A1040" s="26" t="str">
        <f t="shared" si="82"/>
        <v/>
      </c>
      <c r="B1040" s="40"/>
      <c r="C1040" s="28" t="str">
        <f>IF(B1040="","",VLOOKUP(B1040,'Priradenie pracov. balíkov'!B:E,3,FALSE))</f>
        <v/>
      </c>
      <c r="D1040" s="29" t="str">
        <f>IF(B1040="","",CONCATENATE(VLOOKUP(B1040,Ciselniky!$A$38:$B$71,2,FALSE),"P",'Osobné výdavky (OV)'!A1040))</f>
        <v/>
      </c>
      <c r="E1040" s="41"/>
      <c r="F1040" s="25" t="str">
        <f t="shared" si="83"/>
        <v/>
      </c>
      <c r="G1040" s="99"/>
      <c r="H1040" s="97"/>
      <c r="I1040" s="25" t="str">
        <f t="shared" si="84"/>
        <v/>
      </c>
      <c r="J1040" s="25" t="str">
        <f>IF(B1040="","",I1040*VLOOKUP(B1040,'Priradenie pracov. balíkov'!B:F,5,FALSE))</f>
        <v/>
      </c>
      <c r="K1040" s="25" t="str">
        <f>IF(B1040="","",I1040*VLOOKUP(B1040,'Priradenie pracov. balíkov'!B:G,6,FALSE))</f>
        <v/>
      </c>
      <c r="L1040" s="25" t="str">
        <f>IF(B1040="","",K1040*VLOOKUP(B1040,'Priradenie pracov. balíkov'!B:F,5,FALSE))</f>
        <v/>
      </c>
      <c r="M1040" s="1"/>
      <c r="N1040" s="2" t="str">
        <f t="shared" si="80"/>
        <v/>
      </c>
      <c r="O1040" s="1" t="str">
        <f t="shared" si="81"/>
        <v/>
      </c>
    </row>
    <row r="1041" spans="1:15" x14ac:dyDescent="0.2">
      <c r="A1041" s="26" t="str">
        <f t="shared" si="82"/>
        <v/>
      </c>
      <c r="B1041" s="40"/>
      <c r="C1041" s="28" t="str">
        <f>IF(B1041="","",VLOOKUP(B1041,'Priradenie pracov. balíkov'!B:E,3,FALSE))</f>
        <v/>
      </c>
      <c r="D1041" s="29" t="str">
        <f>IF(B1041="","",CONCATENATE(VLOOKUP(B1041,Ciselniky!$A$38:$B$71,2,FALSE),"P",'Osobné výdavky (OV)'!A1041))</f>
        <v/>
      </c>
      <c r="E1041" s="41"/>
      <c r="F1041" s="25" t="str">
        <f t="shared" si="83"/>
        <v/>
      </c>
      <c r="G1041" s="99"/>
      <c r="H1041" s="97"/>
      <c r="I1041" s="25" t="str">
        <f t="shared" si="84"/>
        <v/>
      </c>
      <c r="J1041" s="25" t="str">
        <f>IF(B1041="","",I1041*VLOOKUP(B1041,'Priradenie pracov. balíkov'!B:F,5,FALSE))</f>
        <v/>
      </c>
      <c r="K1041" s="25" t="str">
        <f>IF(B1041="","",I1041*VLOOKUP(B1041,'Priradenie pracov. balíkov'!B:G,6,FALSE))</f>
        <v/>
      </c>
      <c r="L1041" s="25" t="str">
        <f>IF(B1041="","",K1041*VLOOKUP(B1041,'Priradenie pracov. balíkov'!B:F,5,FALSE))</f>
        <v/>
      </c>
      <c r="M1041" s="1"/>
      <c r="N1041" s="2" t="str">
        <f t="shared" si="80"/>
        <v/>
      </c>
      <c r="O1041" s="1" t="str">
        <f t="shared" si="81"/>
        <v/>
      </c>
    </row>
    <row r="1042" spans="1:15" x14ac:dyDescent="0.2">
      <c r="A1042" s="26" t="str">
        <f t="shared" si="82"/>
        <v/>
      </c>
      <c r="B1042" s="40"/>
      <c r="C1042" s="28" t="str">
        <f>IF(B1042="","",VLOOKUP(B1042,'Priradenie pracov. balíkov'!B:E,3,FALSE))</f>
        <v/>
      </c>
      <c r="D1042" s="29" t="str">
        <f>IF(B1042="","",CONCATENATE(VLOOKUP(B1042,Ciselniky!$A$38:$B$71,2,FALSE),"P",'Osobné výdavky (OV)'!A1042))</f>
        <v/>
      </c>
      <c r="E1042" s="41"/>
      <c r="F1042" s="25" t="str">
        <f t="shared" si="83"/>
        <v/>
      </c>
      <c r="G1042" s="99"/>
      <c r="H1042" s="97"/>
      <c r="I1042" s="25" t="str">
        <f t="shared" si="84"/>
        <v/>
      </c>
      <c r="J1042" s="25" t="str">
        <f>IF(B1042="","",I1042*VLOOKUP(B1042,'Priradenie pracov. balíkov'!B:F,5,FALSE))</f>
        <v/>
      </c>
      <c r="K1042" s="25" t="str">
        <f>IF(B1042="","",I1042*VLOOKUP(B1042,'Priradenie pracov. balíkov'!B:G,6,FALSE))</f>
        <v/>
      </c>
      <c r="L1042" s="25" t="str">
        <f>IF(B1042="","",K1042*VLOOKUP(B1042,'Priradenie pracov. balíkov'!B:F,5,FALSE))</f>
        <v/>
      </c>
      <c r="M1042" s="1"/>
      <c r="N1042" s="2" t="str">
        <f t="shared" si="80"/>
        <v/>
      </c>
      <c r="O1042" s="1" t="str">
        <f t="shared" si="81"/>
        <v/>
      </c>
    </row>
    <row r="1043" spans="1:15" x14ac:dyDescent="0.2">
      <c r="A1043" s="26" t="str">
        <f t="shared" si="82"/>
        <v/>
      </c>
      <c r="B1043" s="40"/>
      <c r="C1043" s="28" t="str">
        <f>IF(B1043="","",VLOOKUP(B1043,'Priradenie pracov. balíkov'!B:E,3,FALSE))</f>
        <v/>
      </c>
      <c r="D1043" s="29" t="str">
        <f>IF(B1043="","",CONCATENATE(VLOOKUP(B1043,Ciselniky!$A$38:$B$71,2,FALSE),"P",'Osobné výdavky (OV)'!A1043))</f>
        <v/>
      </c>
      <c r="E1043" s="41"/>
      <c r="F1043" s="25" t="str">
        <f t="shared" si="83"/>
        <v/>
      </c>
      <c r="G1043" s="99"/>
      <c r="H1043" s="97"/>
      <c r="I1043" s="25" t="str">
        <f t="shared" si="84"/>
        <v/>
      </c>
      <c r="J1043" s="25" t="str">
        <f>IF(B1043="","",I1043*VLOOKUP(B1043,'Priradenie pracov. balíkov'!B:F,5,FALSE))</f>
        <v/>
      </c>
      <c r="K1043" s="25" t="str">
        <f>IF(B1043="","",I1043*VLOOKUP(B1043,'Priradenie pracov. balíkov'!B:G,6,FALSE))</f>
        <v/>
      </c>
      <c r="L1043" s="25" t="str">
        <f>IF(B1043="","",K1043*VLOOKUP(B1043,'Priradenie pracov. balíkov'!B:F,5,FALSE))</f>
        <v/>
      </c>
      <c r="M1043" s="1"/>
      <c r="N1043" s="2" t="str">
        <f t="shared" si="80"/>
        <v/>
      </c>
      <c r="O1043" s="1" t="str">
        <f t="shared" si="81"/>
        <v/>
      </c>
    </row>
    <row r="1044" spans="1:15" x14ac:dyDescent="0.2">
      <c r="A1044" s="26" t="str">
        <f t="shared" si="82"/>
        <v/>
      </c>
      <c r="B1044" s="40"/>
      <c r="C1044" s="28" t="str">
        <f>IF(B1044="","",VLOOKUP(B1044,'Priradenie pracov. balíkov'!B:E,3,FALSE))</f>
        <v/>
      </c>
      <c r="D1044" s="29" t="str">
        <f>IF(B1044="","",CONCATENATE(VLOOKUP(B1044,Ciselniky!$A$38:$B$71,2,FALSE),"P",'Osobné výdavky (OV)'!A1044))</f>
        <v/>
      </c>
      <c r="E1044" s="41"/>
      <c r="F1044" s="25" t="str">
        <f t="shared" si="83"/>
        <v/>
      </c>
      <c r="G1044" s="99"/>
      <c r="H1044" s="97"/>
      <c r="I1044" s="25" t="str">
        <f t="shared" si="84"/>
        <v/>
      </c>
      <c r="J1044" s="25" t="str">
        <f>IF(B1044="","",I1044*VLOOKUP(B1044,'Priradenie pracov. balíkov'!B:F,5,FALSE))</f>
        <v/>
      </c>
      <c r="K1044" s="25" t="str">
        <f>IF(B1044="","",I1044*VLOOKUP(B1044,'Priradenie pracov. balíkov'!B:G,6,FALSE))</f>
        <v/>
      </c>
      <c r="L1044" s="25" t="str">
        <f>IF(B1044="","",K1044*VLOOKUP(B1044,'Priradenie pracov. balíkov'!B:F,5,FALSE))</f>
        <v/>
      </c>
      <c r="M1044" s="1"/>
      <c r="N1044" s="2" t="str">
        <f t="shared" si="80"/>
        <v/>
      </c>
      <c r="O1044" s="1" t="str">
        <f t="shared" si="81"/>
        <v/>
      </c>
    </row>
    <row r="1045" spans="1:15" x14ac:dyDescent="0.2">
      <c r="A1045" s="26" t="str">
        <f t="shared" si="82"/>
        <v/>
      </c>
      <c r="B1045" s="40"/>
      <c r="C1045" s="28" t="str">
        <f>IF(B1045="","",VLOOKUP(B1045,'Priradenie pracov. balíkov'!B:E,3,FALSE))</f>
        <v/>
      </c>
      <c r="D1045" s="29" t="str">
        <f>IF(B1045="","",CONCATENATE(VLOOKUP(B1045,Ciselniky!$A$38:$B$71,2,FALSE),"P",'Osobné výdavky (OV)'!A1045))</f>
        <v/>
      </c>
      <c r="E1045" s="41"/>
      <c r="F1045" s="25" t="str">
        <f t="shared" si="83"/>
        <v/>
      </c>
      <c r="G1045" s="99"/>
      <c r="H1045" s="97"/>
      <c r="I1045" s="25" t="str">
        <f t="shared" si="84"/>
        <v/>
      </c>
      <c r="J1045" s="25" t="str">
        <f>IF(B1045="","",I1045*VLOOKUP(B1045,'Priradenie pracov. balíkov'!B:F,5,FALSE))</f>
        <v/>
      </c>
      <c r="K1045" s="25" t="str">
        <f>IF(B1045="","",I1045*VLOOKUP(B1045,'Priradenie pracov. balíkov'!B:G,6,FALSE))</f>
        <v/>
      </c>
      <c r="L1045" s="25" t="str">
        <f>IF(B1045="","",K1045*VLOOKUP(B1045,'Priradenie pracov. balíkov'!B:F,5,FALSE))</f>
        <v/>
      </c>
      <c r="M1045" s="1"/>
      <c r="N1045" s="2" t="str">
        <f t="shared" si="80"/>
        <v/>
      </c>
      <c r="O1045" s="1" t="str">
        <f t="shared" si="81"/>
        <v/>
      </c>
    </row>
    <row r="1046" spans="1:15" x14ac:dyDescent="0.2">
      <c r="A1046" s="26" t="str">
        <f t="shared" si="82"/>
        <v/>
      </c>
      <c r="B1046" s="40"/>
      <c r="C1046" s="28" t="str">
        <f>IF(B1046="","",VLOOKUP(B1046,'Priradenie pracov. balíkov'!B:E,3,FALSE))</f>
        <v/>
      </c>
      <c r="D1046" s="29" t="str">
        <f>IF(B1046="","",CONCATENATE(VLOOKUP(B1046,Ciselniky!$A$38:$B$71,2,FALSE),"P",'Osobné výdavky (OV)'!A1046))</f>
        <v/>
      </c>
      <c r="E1046" s="41"/>
      <c r="F1046" s="25" t="str">
        <f t="shared" si="83"/>
        <v/>
      </c>
      <c r="G1046" s="99"/>
      <c r="H1046" s="97"/>
      <c r="I1046" s="25" t="str">
        <f t="shared" si="84"/>
        <v/>
      </c>
      <c r="J1046" s="25" t="str">
        <f>IF(B1046="","",I1046*VLOOKUP(B1046,'Priradenie pracov. balíkov'!B:F,5,FALSE))</f>
        <v/>
      </c>
      <c r="K1046" s="25" t="str">
        <f>IF(B1046="","",I1046*VLOOKUP(B1046,'Priradenie pracov. balíkov'!B:G,6,FALSE))</f>
        <v/>
      </c>
      <c r="L1046" s="25" t="str">
        <f>IF(B1046="","",K1046*VLOOKUP(B1046,'Priradenie pracov. balíkov'!B:F,5,FALSE))</f>
        <v/>
      </c>
      <c r="M1046" s="1"/>
      <c r="N1046" s="2" t="str">
        <f t="shared" si="80"/>
        <v/>
      </c>
      <c r="O1046" s="1" t="str">
        <f t="shared" si="81"/>
        <v/>
      </c>
    </row>
    <row r="1047" spans="1:15" x14ac:dyDescent="0.2">
      <c r="A1047" s="26" t="str">
        <f t="shared" si="82"/>
        <v/>
      </c>
      <c r="B1047" s="40"/>
      <c r="C1047" s="28" t="str">
        <f>IF(B1047="","",VLOOKUP(B1047,'Priradenie pracov. balíkov'!B:E,3,FALSE))</f>
        <v/>
      </c>
      <c r="D1047" s="29" t="str">
        <f>IF(B1047="","",CONCATENATE(VLOOKUP(B1047,Ciselniky!$A$38:$B$71,2,FALSE),"P",'Osobné výdavky (OV)'!A1047))</f>
        <v/>
      </c>
      <c r="E1047" s="41"/>
      <c r="F1047" s="25" t="str">
        <f t="shared" si="83"/>
        <v/>
      </c>
      <c r="G1047" s="99"/>
      <c r="H1047" s="97"/>
      <c r="I1047" s="25" t="str">
        <f t="shared" si="84"/>
        <v/>
      </c>
      <c r="J1047" s="25" t="str">
        <f>IF(B1047="","",I1047*VLOOKUP(B1047,'Priradenie pracov. balíkov'!B:F,5,FALSE))</f>
        <v/>
      </c>
      <c r="K1047" s="25" t="str">
        <f>IF(B1047="","",I1047*VLOOKUP(B1047,'Priradenie pracov. balíkov'!B:G,6,FALSE))</f>
        <v/>
      </c>
      <c r="L1047" s="25" t="str">
        <f>IF(B1047="","",K1047*VLOOKUP(B1047,'Priradenie pracov. balíkov'!B:F,5,FALSE))</f>
        <v/>
      </c>
      <c r="M1047" s="1"/>
      <c r="N1047" s="2" t="str">
        <f t="shared" si="80"/>
        <v/>
      </c>
      <c r="O1047" s="1" t="str">
        <f t="shared" si="81"/>
        <v/>
      </c>
    </row>
    <row r="1048" spans="1:15" x14ac:dyDescent="0.2">
      <c r="A1048" s="26" t="str">
        <f t="shared" si="82"/>
        <v/>
      </c>
      <c r="B1048" s="40"/>
      <c r="C1048" s="28" t="str">
        <f>IF(B1048="","",VLOOKUP(B1048,'Priradenie pracov. balíkov'!B:E,3,FALSE))</f>
        <v/>
      </c>
      <c r="D1048" s="29" t="str">
        <f>IF(B1048="","",CONCATENATE(VLOOKUP(B1048,Ciselniky!$A$38:$B$71,2,FALSE),"P",'Osobné výdavky (OV)'!A1048))</f>
        <v/>
      </c>
      <c r="E1048" s="41"/>
      <c r="F1048" s="25" t="str">
        <f t="shared" si="83"/>
        <v/>
      </c>
      <c r="G1048" s="99"/>
      <c r="H1048" s="97"/>
      <c r="I1048" s="25" t="str">
        <f t="shared" si="84"/>
        <v/>
      </c>
      <c r="J1048" s="25" t="str">
        <f>IF(B1048="","",I1048*VLOOKUP(B1048,'Priradenie pracov. balíkov'!B:F,5,FALSE))</f>
        <v/>
      </c>
      <c r="K1048" s="25" t="str">
        <f>IF(B1048="","",I1048*VLOOKUP(B1048,'Priradenie pracov. balíkov'!B:G,6,FALSE))</f>
        <v/>
      </c>
      <c r="L1048" s="25" t="str">
        <f>IF(B1048="","",K1048*VLOOKUP(B1048,'Priradenie pracov. balíkov'!B:F,5,FALSE))</f>
        <v/>
      </c>
      <c r="M1048" s="1"/>
      <c r="N1048" s="2" t="str">
        <f t="shared" si="80"/>
        <v/>
      </c>
      <c r="O1048" s="1" t="str">
        <f t="shared" si="81"/>
        <v/>
      </c>
    </row>
    <row r="1049" spans="1:15" x14ac:dyDescent="0.2">
      <c r="A1049" s="26" t="str">
        <f t="shared" si="82"/>
        <v/>
      </c>
      <c r="B1049" s="40"/>
      <c r="C1049" s="28" t="str">
        <f>IF(B1049="","",VLOOKUP(B1049,'Priradenie pracov. balíkov'!B:E,3,FALSE))</f>
        <v/>
      </c>
      <c r="D1049" s="29" t="str">
        <f>IF(B1049="","",CONCATENATE(VLOOKUP(B1049,Ciselniky!$A$38:$B$71,2,FALSE),"P",'Osobné výdavky (OV)'!A1049))</f>
        <v/>
      </c>
      <c r="E1049" s="41"/>
      <c r="F1049" s="25" t="str">
        <f t="shared" si="83"/>
        <v/>
      </c>
      <c r="G1049" s="99"/>
      <c r="H1049" s="97"/>
      <c r="I1049" s="25" t="str">
        <f t="shared" si="84"/>
        <v/>
      </c>
      <c r="J1049" s="25" t="str">
        <f>IF(B1049="","",I1049*VLOOKUP(B1049,'Priradenie pracov. balíkov'!B:F,5,FALSE))</f>
        <v/>
      </c>
      <c r="K1049" s="25" t="str">
        <f>IF(B1049="","",I1049*VLOOKUP(B1049,'Priradenie pracov. balíkov'!B:G,6,FALSE))</f>
        <v/>
      </c>
      <c r="L1049" s="25" t="str">
        <f>IF(B1049="","",K1049*VLOOKUP(B1049,'Priradenie pracov. balíkov'!B:F,5,FALSE))</f>
        <v/>
      </c>
      <c r="M1049" s="1"/>
      <c r="N1049" s="2" t="str">
        <f t="shared" si="80"/>
        <v/>
      </c>
      <c r="O1049" s="1" t="str">
        <f t="shared" si="81"/>
        <v/>
      </c>
    </row>
    <row r="1050" spans="1:15" x14ac:dyDescent="0.2">
      <c r="A1050" s="26" t="str">
        <f t="shared" si="82"/>
        <v/>
      </c>
      <c r="B1050" s="40"/>
      <c r="C1050" s="28" t="str">
        <f>IF(B1050="","",VLOOKUP(B1050,'Priradenie pracov. balíkov'!B:E,3,FALSE))</f>
        <v/>
      </c>
      <c r="D1050" s="29" t="str">
        <f>IF(B1050="","",CONCATENATE(VLOOKUP(B1050,Ciselniky!$A$38:$B$71,2,FALSE),"P",'Osobné výdavky (OV)'!A1050))</f>
        <v/>
      </c>
      <c r="E1050" s="41"/>
      <c r="F1050" s="25" t="str">
        <f t="shared" si="83"/>
        <v/>
      </c>
      <c r="G1050" s="99"/>
      <c r="H1050" s="97"/>
      <c r="I1050" s="25" t="str">
        <f t="shared" si="84"/>
        <v/>
      </c>
      <c r="J1050" s="25" t="str">
        <f>IF(B1050="","",I1050*VLOOKUP(B1050,'Priradenie pracov. balíkov'!B:F,5,FALSE))</f>
        <v/>
      </c>
      <c r="K1050" s="25" t="str">
        <f>IF(B1050="","",I1050*VLOOKUP(B1050,'Priradenie pracov. balíkov'!B:G,6,FALSE))</f>
        <v/>
      </c>
      <c r="L1050" s="25" t="str">
        <f>IF(B1050="","",K1050*VLOOKUP(B1050,'Priradenie pracov. balíkov'!B:F,5,FALSE))</f>
        <v/>
      </c>
      <c r="M1050" s="1"/>
      <c r="N1050" s="2" t="str">
        <f t="shared" si="80"/>
        <v/>
      </c>
      <c r="O1050" s="1" t="str">
        <f t="shared" si="81"/>
        <v/>
      </c>
    </row>
    <row r="1051" spans="1:15" x14ac:dyDescent="0.2">
      <c r="A1051" s="26" t="str">
        <f t="shared" si="82"/>
        <v/>
      </c>
      <c r="B1051" s="40"/>
      <c r="C1051" s="28" t="str">
        <f>IF(B1051="","",VLOOKUP(B1051,'Priradenie pracov. balíkov'!B:E,3,FALSE))</f>
        <v/>
      </c>
      <c r="D1051" s="29" t="str">
        <f>IF(B1051="","",CONCATENATE(VLOOKUP(B1051,Ciselniky!$A$38:$B$71,2,FALSE),"P",'Osobné výdavky (OV)'!A1051))</f>
        <v/>
      </c>
      <c r="E1051" s="41"/>
      <c r="F1051" s="25" t="str">
        <f t="shared" si="83"/>
        <v/>
      </c>
      <c r="G1051" s="99"/>
      <c r="H1051" s="97"/>
      <c r="I1051" s="25" t="str">
        <f t="shared" si="84"/>
        <v/>
      </c>
      <c r="J1051" s="25" t="str">
        <f>IF(B1051="","",I1051*VLOOKUP(B1051,'Priradenie pracov. balíkov'!B:F,5,FALSE))</f>
        <v/>
      </c>
      <c r="K1051" s="25" t="str">
        <f>IF(B1051="","",I1051*VLOOKUP(B1051,'Priradenie pracov. balíkov'!B:G,6,FALSE))</f>
        <v/>
      </c>
      <c r="L1051" s="25" t="str">
        <f>IF(B1051="","",K1051*VLOOKUP(B1051,'Priradenie pracov. balíkov'!B:F,5,FALSE))</f>
        <v/>
      </c>
      <c r="M1051" s="1"/>
      <c r="N1051" s="2" t="str">
        <f t="shared" si="80"/>
        <v/>
      </c>
      <c r="O1051" s="1" t="str">
        <f t="shared" si="81"/>
        <v/>
      </c>
    </row>
    <row r="1052" spans="1:15" x14ac:dyDescent="0.2">
      <c r="A1052" s="26" t="str">
        <f t="shared" si="82"/>
        <v/>
      </c>
      <c r="B1052" s="40"/>
      <c r="C1052" s="28" t="str">
        <f>IF(B1052="","",VLOOKUP(B1052,'Priradenie pracov. balíkov'!B:E,3,FALSE))</f>
        <v/>
      </c>
      <c r="D1052" s="29" t="str">
        <f>IF(B1052="","",CONCATENATE(VLOOKUP(B1052,Ciselniky!$A$38:$B$71,2,FALSE),"P",'Osobné výdavky (OV)'!A1052))</f>
        <v/>
      </c>
      <c r="E1052" s="41"/>
      <c r="F1052" s="25" t="str">
        <f t="shared" si="83"/>
        <v/>
      </c>
      <c r="G1052" s="99"/>
      <c r="H1052" s="97"/>
      <c r="I1052" s="25" t="str">
        <f t="shared" si="84"/>
        <v/>
      </c>
      <c r="J1052" s="25" t="str">
        <f>IF(B1052="","",I1052*VLOOKUP(B1052,'Priradenie pracov. balíkov'!B:F,5,FALSE))</f>
        <v/>
      </c>
      <c r="K1052" s="25" t="str">
        <f>IF(B1052="","",I1052*VLOOKUP(B1052,'Priradenie pracov. balíkov'!B:G,6,FALSE))</f>
        <v/>
      </c>
      <c r="L1052" s="25" t="str">
        <f>IF(B1052="","",K1052*VLOOKUP(B1052,'Priradenie pracov. balíkov'!B:F,5,FALSE))</f>
        <v/>
      </c>
      <c r="M1052" s="1"/>
      <c r="N1052" s="2" t="str">
        <f t="shared" si="80"/>
        <v/>
      </c>
      <c r="O1052" s="1" t="str">
        <f t="shared" si="81"/>
        <v/>
      </c>
    </row>
    <row r="1053" spans="1:15" x14ac:dyDescent="0.2">
      <c r="A1053" s="26" t="str">
        <f t="shared" si="82"/>
        <v/>
      </c>
      <c r="B1053" s="40"/>
      <c r="C1053" s="28" t="str">
        <f>IF(B1053="","",VLOOKUP(B1053,'Priradenie pracov. balíkov'!B:E,3,FALSE))</f>
        <v/>
      </c>
      <c r="D1053" s="29" t="str">
        <f>IF(B1053="","",CONCATENATE(VLOOKUP(B1053,Ciselniky!$A$38:$B$71,2,FALSE),"P",'Osobné výdavky (OV)'!A1053))</f>
        <v/>
      </c>
      <c r="E1053" s="41"/>
      <c r="F1053" s="25" t="str">
        <f t="shared" si="83"/>
        <v/>
      </c>
      <c r="G1053" s="99"/>
      <c r="H1053" s="97"/>
      <c r="I1053" s="25" t="str">
        <f t="shared" si="84"/>
        <v/>
      </c>
      <c r="J1053" s="25" t="str">
        <f>IF(B1053="","",I1053*VLOOKUP(B1053,'Priradenie pracov. balíkov'!B:F,5,FALSE))</f>
        <v/>
      </c>
      <c r="K1053" s="25" t="str">
        <f>IF(B1053="","",I1053*VLOOKUP(B1053,'Priradenie pracov. balíkov'!B:G,6,FALSE))</f>
        <v/>
      </c>
      <c r="L1053" s="25" t="str">
        <f>IF(B1053="","",K1053*VLOOKUP(B1053,'Priradenie pracov. balíkov'!B:F,5,FALSE))</f>
        <v/>
      </c>
      <c r="M1053" s="1"/>
      <c r="N1053" s="2" t="str">
        <f t="shared" si="80"/>
        <v/>
      </c>
      <c r="O1053" s="1" t="str">
        <f t="shared" si="81"/>
        <v/>
      </c>
    </row>
    <row r="1054" spans="1:15" x14ac:dyDescent="0.2">
      <c r="A1054" s="26" t="str">
        <f t="shared" si="82"/>
        <v/>
      </c>
      <c r="B1054" s="40"/>
      <c r="C1054" s="28" t="str">
        <f>IF(B1054="","",VLOOKUP(B1054,'Priradenie pracov. balíkov'!B:E,3,FALSE))</f>
        <v/>
      </c>
      <c r="D1054" s="29" t="str">
        <f>IF(B1054="","",CONCATENATE(VLOOKUP(B1054,Ciselniky!$A$38:$B$71,2,FALSE),"P",'Osobné výdavky (OV)'!A1054))</f>
        <v/>
      </c>
      <c r="E1054" s="41"/>
      <c r="F1054" s="25" t="str">
        <f t="shared" si="83"/>
        <v/>
      </c>
      <c r="G1054" s="99"/>
      <c r="H1054" s="97"/>
      <c r="I1054" s="25" t="str">
        <f t="shared" si="84"/>
        <v/>
      </c>
      <c r="J1054" s="25" t="str">
        <f>IF(B1054="","",I1054*VLOOKUP(B1054,'Priradenie pracov. balíkov'!B:F,5,FALSE))</f>
        <v/>
      </c>
      <c r="K1054" s="25" t="str">
        <f>IF(B1054="","",I1054*VLOOKUP(B1054,'Priradenie pracov. balíkov'!B:G,6,FALSE))</f>
        <v/>
      </c>
      <c r="L1054" s="25" t="str">
        <f>IF(B1054="","",K1054*VLOOKUP(B1054,'Priradenie pracov. balíkov'!B:F,5,FALSE))</f>
        <v/>
      </c>
      <c r="M1054" s="1"/>
      <c r="N1054" s="2" t="str">
        <f t="shared" si="80"/>
        <v/>
      </c>
      <c r="O1054" s="1" t="str">
        <f t="shared" si="81"/>
        <v/>
      </c>
    </row>
    <row r="1055" spans="1:15" x14ac:dyDescent="0.2">
      <c r="A1055" s="26" t="str">
        <f t="shared" si="82"/>
        <v/>
      </c>
      <c r="B1055" s="40"/>
      <c r="C1055" s="28" t="str">
        <f>IF(B1055="","",VLOOKUP(B1055,'Priradenie pracov. balíkov'!B:E,3,FALSE))</f>
        <v/>
      </c>
      <c r="D1055" s="29" t="str">
        <f>IF(B1055="","",CONCATENATE(VLOOKUP(B1055,Ciselniky!$A$38:$B$71,2,FALSE),"P",'Osobné výdavky (OV)'!A1055))</f>
        <v/>
      </c>
      <c r="E1055" s="41"/>
      <c r="F1055" s="25" t="str">
        <f t="shared" si="83"/>
        <v/>
      </c>
      <c r="G1055" s="99"/>
      <c r="H1055" s="97"/>
      <c r="I1055" s="25" t="str">
        <f t="shared" si="84"/>
        <v/>
      </c>
      <c r="J1055" s="25" t="str">
        <f>IF(B1055="","",I1055*VLOOKUP(B1055,'Priradenie pracov. balíkov'!B:F,5,FALSE))</f>
        <v/>
      </c>
      <c r="K1055" s="25" t="str">
        <f>IF(B1055="","",I1055*VLOOKUP(B1055,'Priradenie pracov. balíkov'!B:G,6,FALSE))</f>
        <v/>
      </c>
      <c r="L1055" s="25" t="str">
        <f>IF(B1055="","",K1055*VLOOKUP(B1055,'Priradenie pracov. balíkov'!B:F,5,FALSE))</f>
        <v/>
      </c>
      <c r="M1055" s="1"/>
      <c r="N1055" s="2" t="str">
        <f t="shared" si="80"/>
        <v/>
      </c>
      <c r="O1055" s="1" t="str">
        <f t="shared" si="81"/>
        <v/>
      </c>
    </row>
    <row r="1056" spans="1:15" x14ac:dyDescent="0.2">
      <c r="A1056" s="26" t="str">
        <f t="shared" si="82"/>
        <v/>
      </c>
      <c r="B1056" s="40"/>
      <c r="C1056" s="28" t="str">
        <f>IF(B1056="","",VLOOKUP(B1056,'Priradenie pracov. balíkov'!B:E,3,FALSE))</f>
        <v/>
      </c>
      <c r="D1056" s="29" t="str">
        <f>IF(B1056="","",CONCATENATE(VLOOKUP(B1056,Ciselniky!$A$38:$B$71,2,FALSE),"P",'Osobné výdavky (OV)'!A1056))</f>
        <v/>
      </c>
      <c r="E1056" s="41"/>
      <c r="F1056" s="25" t="str">
        <f t="shared" si="83"/>
        <v/>
      </c>
      <c r="G1056" s="99"/>
      <c r="H1056" s="97"/>
      <c r="I1056" s="25" t="str">
        <f t="shared" si="84"/>
        <v/>
      </c>
      <c r="J1056" s="25" t="str">
        <f>IF(B1056="","",I1056*VLOOKUP(B1056,'Priradenie pracov. balíkov'!B:F,5,FALSE))</f>
        <v/>
      </c>
      <c r="K1056" s="25" t="str">
        <f>IF(B1056="","",I1056*VLOOKUP(B1056,'Priradenie pracov. balíkov'!B:G,6,FALSE))</f>
        <v/>
      </c>
      <c r="L1056" s="25" t="str">
        <f>IF(B1056="","",K1056*VLOOKUP(B1056,'Priradenie pracov. balíkov'!B:F,5,FALSE))</f>
        <v/>
      </c>
      <c r="M1056" s="1"/>
      <c r="N1056" s="2" t="str">
        <f t="shared" si="80"/>
        <v/>
      </c>
      <c r="O1056" s="1" t="str">
        <f t="shared" si="81"/>
        <v/>
      </c>
    </row>
    <row r="1057" spans="1:15" x14ac:dyDescent="0.2">
      <c r="A1057" s="26" t="str">
        <f t="shared" si="82"/>
        <v/>
      </c>
      <c r="B1057" s="40"/>
      <c r="C1057" s="28" t="str">
        <f>IF(B1057="","",VLOOKUP(B1057,'Priradenie pracov. balíkov'!B:E,3,FALSE))</f>
        <v/>
      </c>
      <c r="D1057" s="29" t="str">
        <f>IF(B1057="","",CONCATENATE(VLOOKUP(B1057,Ciselniky!$A$38:$B$71,2,FALSE),"P",'Osobné výdavky (OV)'!A1057))</f>
        <v/>
      </c>
      <c r="E1057" s="41"/>
      <c r="F1057" s="25" t="str">
        <f t="shared" si="83"/>
        <v/>
      </c>
      <c r="G1057" s="99"/>
      <c r="H1057" s="97"/>
      <c r="I1057" s="25" t="str">
        <f t="shared" si="84"/>
        <v/>
      </c>
      <c r="J1057" s="25" t="str">
        <f>IF(B1057="","",I1057*VLOOKUP(B1057,'Priradenie pracov. balíkov'!B:F,5,FALSE))</f>
        <v/>
      </c>
      <c r="K1057" s="25" t="str">
        <f>IF(B1057="","",I1057*VLOOKUP(B1057,'Priradenie pracov. balíkov'!B:G,6,FALSE))</f>
        <v/>
      </c>
      <c r="L1057" s="25" t="str">
        <f>IF(B1057="","",K1057*VLOOKUP(B1057,'Priradenie pracov. balíkov'!B:F,5,FALSE))</f>
        <v/>
      </c>
      <c r="M1057" s="1"/>
      <c r="N1057" s="2" t="str">
        <f t="shared" si="80"/>
        <v/>
      </c>
      <c r="O1057" s="1" t="str">
        <f t="shared" si="81"/>
        <v/>
      </c>
    </row>
    <row r="1058" spans="1:15" x14ac:dyDescent="0.2">
      <c r="A1058" s="26" t="str">
        <f t="shared" si="82"/>
        <v/>
      </c>
      <c r="B1058" s="40"/>
      <c r="C1058" s="28" t="str">
        <f>IF(B1058="","",VLOOKUP(B1058,'Priradenie pracov. balíkov'!B:E,3,FALSE))</f>
        <v/>
      </c>
      <c r="D1058" s="29" t="str">
        <f>IF(B1058="","",CONCATENATE(VLOOKUP(B1058,Ciselniky!$A$38:$B$71,2,FALSE),"P",'Osobné výdavky (OV)'!A1058))</f>
        <v/>
      </c>
      <c r="E1058" s="41"/>
      <c r="F1058" s="25" t="str">
        <f t="shared" si="83"/>
        <v/>
      </c>
      <c r="G1058" s="99"/>
      <c r="H1058" s="97"/>
      <c r="I1058" s="25" t="str">
        <f t="shared" si="84"/>
        <v/>
      </c>
      <c r="J1058" s="25" t="str">
        <f>IF(B1058="","",I1058*VLOOKUP(B1058,'Priradenie pracov. balíkov'!B:F,5,FALSE))</f>
        <v/>
      </c>
      <c r="K1058" s="25" t="str">
        <f>IF(B1058="","",I1058*VLOOKUP(B1058,'Priradenie pracov. balíkov'!B:G,6,FALSE))</f>
        <v/>
      </c>
      <c r="L1058" s="25" t="str">
        <f>IF(B1058="","",K1058*VLOOKUP(B1058,'Priradenie pracov. balíkov'!B:F,5,FALSE))</f>
        <v/>
      </c>
      <c r="M1058" s="1"/>
      <c r="N1058" s="2" t="str">
        <f t="shared" si="80"/>
        <v/>
      </c>
      <c r="O1058" s="1" t="str">
        <f t="shared" si="81"/>
        <v/>
      </c>
    </row>
    <row r="1059" spans="1:15" x14ac:dyDescent="0.2">
      <c r="A1059" s="26" t="str">
        <f t="shared" si="82"/>
        <v/>
      </c>
      <c r="B1059" s="40"/>
      <c r="C1059" s="28" t="str">
        <f>IF(B1059="","",VLOOKUP(B1059,'Priradenie pracov. balíkov'!B:E,3,FALSE))</f>
        <v/>
      </c>
      <c r="D1059" s="29" t="str">
        <f>IF(B1059="","",CONCATENATE(VLOOKUP(B1059,Ciselniky!$A$38:$B$71,2,FALSE),"P",'Osobné výdavky (OV)'!A1059))</f>
        <v/>
      </c>
      <c r="E1059" s="41"/>
      <c r="F1059" s="25" t="str">
        <f t="shared" si="83"/>
        <v/>
      </c>
      <c r="G1059" s="99"/>
      <c r="H1059" s="97"/>
      <c r="I1059" s="25" t="str">
        <f t="shared" si="84"/>
        <v/>
      </c>
      <c r="J1059" s="25" t="str">
        <f>IF(B1059="","",I1059*VLOOKUP(B1059,'Priradenie pracov. balíkov'!B:F,5,FALSE))</f>
        <v/>
      </c>
      <c r="K1059" s="25" t="str">
        <f>IF(B1059="","",I1059*VLOOKUP(B1059,'Priradenie pracov. balíkov'!B:G,6,FALSE))</f>
        <v/>
      </c>
      <c r="L1059" s="25" t="str">
        <f>IF(B1059="","",K1059*VLOOKUP(B1059,'Priradenie pracov. balíkov'!B:F,5,FALSE))</f>
        <v/>
      </c>
      <c r="M1059" s="1"/>
      <c r="N1059" s="2" t="str">
        <f t="shared" si="80"/>
        <v/>
      </c>
      <c r="O1059" s="1" t="str">
        <f t="shared" si="81"/>
        <v/>
      </c>
    </row>
    <row r="1060" spans="1:15" x14ac:dyDescent="0.2">
      <c r="A1060" s="26" t="str">
        <f t="shared" si="82"/>
        <v/>
      </c>
      <c r="B1060" s="40"/>
      <c r="C1060" s="28" t="str">
        <f>IF(B1060="","",VLOOKUP(B1060,'Priradenie pracov. balíkov'!B:E,3,FALSE))</f>
        <v/>
      </c>
      <c r="D1060" s="29" t="str">
        <f>IF(B1060="","",CONCATENATE(VLOOKUP(B1060,Ciselniky!$A$38:$B$71,2,FALSE),"P",'Osobné výdavky (OV)'!A1060))</f>
        <v/>
      </c>
      <c r="E1060" s="41"/>
      <c r="F1060" s="25" t="str">
        <f t="shared" si="83"/>
        <v/>
      </c>
      <c r="G1060" s="99"/>
      <c r="H1060" s="97"/>
      <c r="I1060" s="25" t="str">
        <f t="shared" si="84"/>
        <v/>
      </c>
      <c r="J1060" s="25" t="str">
        <f>IF(B1060="","",I1060*VLOOKUP(B1060,'Priradenie pracov. balíkov'!B:F,5,FALSE))</f>
        <v/>
      </c>
      <c r="K1060" s="25" t="str">
        <f>IF(B1060="","",I1060*VLOOKUP(B1060,'Priradenie pracov. balíkov'!B:G,6,FALSE))</f>
        <v/>
      </c>
      <c r="L1060" s="25" t="str">
        <f>IF(B1060="","",K1060*VLOOKUP(B1060,'Priradenie pracov. balíkov'!B:F,5,FALSE))</f>
        <v/>
      </c>
      <c r="M1060" s="1"/>
      <c r="N1060" s="2" t="str">
        <f t="shared" si="80"/>
        <v/>
      </c>
      <c r="O1060" s="1" t="str">
        <f t="shared" si="81"/>
        <v/>
      </c>
    </row>
    <row r="1061" spans="1:15" x14ac:dyDescent="0.2">
      <c r="A1061" s="26" t="str">
        <f t="shared" si="82"/>
        <v/>
      </c>
      <c r="B1061" s="40"/>
      <c r="C1061" s="28" t="str">
        <f>IF(B1061="","",VLOOKUP(B1061,'Priradenie pracov. balíkov'!B:E,3,FALSE))</f>
        <v/>
      </c>
      <c r="D1061" s="29" t="str">
        <f>IF(B1061="","",CONCATENATE(VLOOKUP(B1061,Ciselniky!$A$38:$B$71,2,FALSE),"P",'Osobné výdavky (OV)'!A1061))</f>
        <v/>
      </c>
      <c r="E1061" s="41"/>
      <c r="F1061" s="25" t="str">
        <f t="shared" si="83"/>
        <v/>
      </c>
      <c r="G1061" s="99"/>
      <c r="H1061" s="97"/>
      <c r="I1061" s="25" t="str">
        <f t="shared" si="84"/>
        <v/>
      </c>
      <c r="J1061" s="25" t="str">
        <f>IF(B1061="","",I1061*VLOOKUP(B1061,'Priradenie pracov. balíkov'!B:F,5,FALSE))</f>
        <v/>
      </c>
      <c r="K1061" s="25" t="str">
        <f>IF(B1061="","",I1061*VLOOKUP(B1061,'Priradenie pracov. balíkov'!B:G,6,FALSE))</f>
        <v/>
      </c>
      <c r="L1061" s="25" t="str">
        <f>IF(B1061="","",K1061*VLOOKUP(B1061,'Priradenie pracov. balíkov'!B:F,5,FALSE))</f>
        <v/>
      </c>
      <c r="M1061" s="1"/>
      <c r="N1061" s="2" t="str">
        <f t="shared" si="80"/>
        <v/>
      </c>
      <c r="O1061" s="1" t="str">
        <f t="shared" si="81"/>
        <v/>
      </c>
    </row>
    <row r="1062" spans="1:15" x14ac:dyDescent="0.2">
      <c r="A1062" s="26" t="str">
        <f t="shared" si="82"/>
        <v/>
      </c>
      <c r="B1062" s="40"/>
      <c r="C1062" s="28" t="str">
        <f>IF(B1062="","",VLOOKUP(B1062,'Priradenie pracov. balíkov'!B:E,3,FALSE))</f>
        <v/>
      </c>
      <c r="D1062" s="29" t="str">
        <f>IF(B1062="","",CONCATENATE(VLOOKUP(B1062,Ciselniky!$A$38:$B$71,2,FALSE),"P",'Osobné výdavky (OV)'!A1062))</f>
        <v/>
      </c>
      <c r="E1062" s="41"/>
      <c r="F1062" s="25" t="str">
        <f t="shared" si="83"/>
        <v/>
      </c>
      <c r="G1062" s="99"/>
      <c r="H1062" s="97"/>
      <c r="I1062" s="25" t="str">
        <f t="shared" si="84"/>
        <v/>
      </c>
      <c r="J1062" s="25" t="str">
        <f>IF(B1062="","",I1062*VLOOKUP(B1062,'Priradenie pracov. balíkov'!B:F,5,FALSE))</f>
        <v/>
      </c>
      <c r="K1062" s="25" t="str">
        <f>IF(B1062="","",I1062*VLOOKUP(B1062,'Priradenie pracov. balíkov'!B:G,6,FALSE))</f>
        <v/>
      </c>
      <c r="L1062" s="25" t="str">
        <f>IF(B1062="","",K1062*VLOOKUP(B1062,'Priradenie pracov. balíkov'!B:F,5,FALSE))</f>
        <v/>
      </c>
      <c r="M1062" s="1"/>
      <c r="N1062" s="2" t="str">
        <f t="shared" si="80"/>
        <v/>
      </c>
      <c r="O1062" s="1" t="str">
        <f t="shared" si="81"/>
        <v/>
      </c>
    </row>
    <row r="1063" spans="1:15" x14ac:dyDescent="0.2">
      <c r="A1063" s="26" t="str">
        <f t="shared" si="82"/>
        <v/>
      </c>
      <c r="B1063" s="40"/>
      <c r="C1063" s="28" t="str">
        <f>IF(B1063="","",VLOOKUP(B1063,'Priradenie pracov. balíkov'!B:E,3,FALSE))</f>
        <v/>
      </c>
      <c r="D1063" s="29" t="str">
        <f>IF(B1063="","",CONCATENATE(VLOOKUP(B1063,Ciselniky!$A$38:$B$71,2,FALSE),"P",'Osobné výdavky (OV)'!A1063))</f>
        <v/>
      </c>
      <c r="E1063" s="41"/>
      <c r="F1063" s="25" t="str">
        <f t="shared" si="83"/>
        <v/>
      </c>
      <c r="G1063" s="99"/>
      <c r="H1063" s="97"/>
      <c r="I1063" s="25" t="str">
        <f t="shared" si="84"/>
        <v/>
      </c>
      <c r="J1063" s="25" t="str">
        <f>IF(B1063="","",I1063*VLOOKUP(B1063,'Priradenie pracov. balíkov'!B:F,5,FALSE))</f>
        <v/>
      </c>
      <c r="K1063" s="25" t="str">
        <f>IF(B1063="","",I1063*VLOOKUP(B1063,'Priradenie pracov. balíkov'!B:G,6,FALSE))</f>
        <v/>
      </c>
      <c r="L1063" s="25" t="str">
        <f>IF(B1063="","",K1063*VLOOKUP(B1063,'Priradenie pracov. balíkov'!B:F,5,FALSE))</f>
        <v/>
      </c>
      <c r="M1063" s="1"/>
      <c r="N1063" s="2" t="str">
        <f t="shared" si="80"/>
        <v/>
      </c>
      <c r="O1063" s="1" t="str">
        <f t="shared" si="81"/>
        <v/>
      </c>
    </row>
    <row r="1064" spans="1:15" x14ac:dyDescent="0.2">
      <c r="A1064" s="26" t="str">
        <f t="shared" si="82"/>
        <v/>
      </c>
      <c r="B1064" s="40"/>
      <c r="C1064" s="28" t="str">
        <f>IF(B1064="","",VLOOKUP(B1064,'Priradenie pracov. balíkov'!B:E,3,FALSE))</f>
        <v/>
      </c>
      <c r="D1064" s="29" t="str">
        <f>IF(B1064="","",CONCATENATE(VLOOKUP(B1064,Ciselniky!$A$38:$B$71,2,FALSE),"P",'Osobné výdavky (OV)'!A1064))</f>
        <v/>
      </c>
      <c r="E1064" s="41"/>
      <c r="F1064" s="25" t="str">
        <f t="shared" si="83"/>
        <v/>
      </c>
      <c r="G1064" s="99"/>
      <c r="H1064" s="97"/>
      <c r="I1064" s="25" t="str">
        <f t="shared" si="84"/>
        <v/>
      </c>
      <c r="J1064" s="25" t="str">
        <f>IF(B1064="","",I1064*VLOOKUP(B1064,'Priradenie pracov. balíkov'!B:F,5,FALSE))</f>
        <v/>
      </c>
      <c r="K1064" s="25" t="str">
        <f>IF(B1064="","",I1064*VLOOKUP(B1064,'Priradenie pracov. balíkov'!B:G,6,FALSE))</f>
        <v/>
      </c>
      <c r="L1064" s="25" t="str">
        <f>IF(B1064="","",K1064*VLOOKUP(B1064,'Priradenie pracov. balíkov'!B:F,5,FALSE))</f>
        <v/>
      </c>
      <c r="M1064" s="1"/>
      <c r="N1064" s="2" t="str">
        <f t="shared" si="80"/>
        <v/>
      </c>
      <c r="O1064" s="1" t="str">
        <f t="shared" si="81"/>
        <v/>
      </c>
    </row>
    <row r="1065" spans="1:15" x14ac:dyDescent="0.2">
      <c r="A1065" s="26" t="str">
        <f t="shared" si="82"/>
        <v/>
      </c>
      <c r="B1065" s="40"/>
      <c r="C1065" s="28" t="str">
        <f>IF(B1065="","",VLOOKUP(B1065,'Priradenie pracov. balíkov'!B:E,3,FALSE))</f>
        <v/>
      </c>
      <c r="D1065" s="29" t="str">
        <f>IF(B1065="","",CONCATENATE(VLOOKUP(B1065,Ciselniky!$A$38:$B$71,2,FALSE),"P",'Osobné výdavky (OV)'!A1065))</f>
        <v/>
      </c>
      <c r="E1065" s="41"/>
      <c r="F1065" s="25" t="str">
        <f t="shared" si="83"/>
        <v/>
      </c>
      <c r="G1065" s="99"/>
      <c r="H1065" s="97"/>
      <c r="I1065" s="25" t="str">
        <f t="shared" si="84"/>
        <v/>
      </c>
      <c r="J1065" s="25" t="str">
        <f>IF(B1065="","",I1065*VLOOKUP(B1065,'Priradenie pracov. balíkov'!B:F,5,FALSE))</f>
        <v/>
      </c>
      <c r="K1065" s="25" t="str">
        <f>IF(B1065="","",I1065*VLOOKUP(B1065,'Priradenie pracov. balíkov'!B:G,6,FALSE))</f>
        <v/>
      </c>
      <c r="L1065" s="25" t="str">
        <f>IF(B1065="","",K1065*VLOOKUP(B1065,'Priradenie pracov. balíkov'!B:F,5,FALSE))</f>
        <v/>
      </c>
      <c r="M1065" s="1"/>
      <c r="N1065" s="2" t="str">
        <f t="shared" si="80"/>
        <v/>
      </c>
      <c r="O1065" s="1" t="str">
        <f t="shared" si="81"/>
        <v/>
      </c>
    </row>
    <row r="1066" spans="1:15" x14ac:dyDescent="0.2">
      <c r="A1066" s="26" t="str">
        <f t="shared" si="82"/>
        <v/>
      </c>
      <c r="B1066" s="40"/>
      <c r="C1066" s="28" t="str">
        <f>IF(B1066="","",VLOOKUP(B1066,'Priradenie pracov. balíkov'!B:E,3,FALSE))</f>
        <v/>
      </c>
      <c r="D1066" s="29" t="str">
        <f>IF(B1066="","",CONCATENATE(VLOOKUP(B1066,Ciselniky!$A$38:$B$71,2,FALSE),"P",'Osobné výdavky (OV)'!A1066))</f>
        <v/>
      </c>
      <c r="E1066" s="41"/>
      <c r="F1066" s="25" t="str">
        <f t="shared" si="83"/>
        <v/>
      </c>
      <c r="G1066" s="99"/>
      <c r="H1066" s="97"/>
      <c r="I1066" s="25" t="str">
        <f t="shared" si="84"/>
        <v/>
      </c>
      <c r="J1066" s="25" t="str">
        <f>IF(B1066="","",I1066*VLOOKUP(B1066,'Priradenie pracov. balíkov'!B:F,5,FALSE))</f>
        <v/>
      </c>
      <c r="K1066" s="25" t="str">
        <f>IF(B1066="","",I1066*VLOOKUP(B1066,'Priradenie pracov. balíkov'!B:G,6,FALSE))</f>
        <v/>
      </c>
      <c r="L1066" s="25" t="str">
        <f>IF(B1066="","",K1066*VLOOKUP(B1066,'Priradenie pracov. balíkov'!B:F,5,FALSE))</f>
        <v/>
      </c>
      <c r="M1066" s="1"/>
      <c r="N1066" s="2" t="str">
        <f t="shared" si="80"/>
        <v/>
      </c>
      <c r="O1066" s="1" t="str">
        <f t="shared" si="81"/>
        <v/>
      </c>
    </row>
    <row r="1067" spans="1:15" x14ac:dyDescent="0.2">
      <c r="A1067" s="26" t="str">
        <f t="shared" si="82"/>
        <v/>
      </c>
      <c r="B1067" s="40"/>
      <c r="C1067" s="28" t="str">
        <f>IF(B1067="","",VLOOKUP(B1067,'Priradenie pracov. balíkov'!B:E,3,FALSE))</f>
        <v/>
      </c>
      <c r="D1067" s="29" t="str">
        <f>IF(B1067="","",CONCATENATE(VLOOKUP(B1067,Ciselniky!$A$38:$B$71,2,FALSE),"P",'Osobné výdavky (OV)'!A1067))</f>
        <v/>
      </c>
      <c r="E1067" s="41"/>
      <c r="F1067" s="25" t="str">
        <f t="shared" si="83"/>
        <v/>
      </c>
      <c r="G1067" s="99"/>
      <c r="H1067" s="97"/>
      <c r="I1067" s="25" t="str">
        <f t="shared" si="84"/>
        <v/>
      </c>
      <c r="J1067" s="25" t="str">
        <f>IF(B1067="","",I1067*VLOOKUP(B1067,'Priradenie pracov. balíkov'!B:F,5,FALSE))</f>
        <v/>
      </c>
      <c r="K1067" s="25" t="str">
        <f>IF(B1067="","",I1067*VLOOKUP(B1067,'Priradenie pracov. balíkov'!B:G,6,FALSE))</f>
        <v/>
      </c>
      <c r="L1067" s="25" t="str">
        <f>IF(B1067="","",K1067*VLOOKUP(B1067,'Priradenie pracov. balíkov'!B:F,5,FALSE))</f>
        <v/>
      </c>
      <c r="M1067" s="1"/>
      <c r="N1067" s="2" t="str">
        <f t="shared" si="80"/>
        <v/>
      </c>
      <c r="O1067" s="1" t="str">
        <f t="shared" si="81"/>
        <v/>
      </c>
    </row>
    <row r="1068" spans="1:15" x14ac:dyDescent="0.2">
      <c r="A1068" s="26" t="str">
        <f t="shared" si="82"/>
        <v/>
      </c>
      <c r="B1068" s="40"/>
      <c r="C1068" s="28" t="str">
        <f>IF(B1068="","",VLOOKUP(B1068,'Priradenie pracov. balíkov'!B:E,3,FALSE))</f>
        <v/>
      </c>
      <c r="D1068" s="29" t="str">
        <f>IF(B1068="","",CONCATENATE(VLOOKUP(B1068,Ciselniky!$A$38:$B$71,2,FALSE),"P",'Osobné výdavky (OV)'!A1068))</f>
        <v/>
      </c>
      <c r="E1068" s="41"/>
      <c r="F1068" s="25" t="str">
        <f t="shared" si="83"/>
        <v/>
      </c>
      <c r="G1068" s="99"/>
      <c r="H1068" s="97"/>
      <c r="I1068" s="25" t="str">
        <f t="shared" si="84"/>
        <v/>
      </c>
      <c r="J1068" s="25" t="str">
        <f>IF(B1068="","",I1068*VLOOKUP(B1068,'Priradenie pracov. balíkov'!B:F,5,FALSE))</f>
        <v/>
      </c>
      <c r="K1068" s="25" t="str">
        <f>IF(B1068="","",I1068*VLOOKUP(B1068,'Priradenie pracov. balíkov'!B:G,6,FALSE))</f>
        <v/>
      </c>
      <c r="L1068" s="25" t="str">
        <f>IF(B1068="","",K1068*VLOOKUP(B1068,'Priradenie pracov. balíkov'!B:F,5,FALSE))</f>
        <v/>
      </c>
      <c r="M1068" s="1"/>
      <c r="N1068" s="2" t="str">
        <f t="shared" si="80"/>
        <v/>
      </c>
      <c r="O1068" s="1" t="str">
        <f t="shared" si="81"/>
        <v/>
      </c>
    </row>
    <row r="1069" spans="1:15" x14ac:dyDescent="0.2">
      <c r="A1069" s="26" t="str">
        <f t="shared" si="82"/>
        <v/>
      </c>
      <c r="B1069" s="40"/>
      <c r="C1069" s="28" t="str">
        <f>IF(B1069="","",VLOOKUP(B1069,'Priradenie pracov. balíkov'!B:E,3,FALSE))</f>
        <v/>
      </c>
      <c r="D1069" s="29" t="str">
        <f>IF(B1069="","",CONCATENATE(VLOOKUP(B1069,Ciselniky!$A$38:$B$71,2,FALSE),"P",'Osobné výdavky (OV)'!A1069))</f>
        <v/>
      </c>
      <c r="E1069" s="41"/>
      <c r="F1069" s="25" t="str">
        <f t="shared" si="83"/>
        <v/>
      </c>
      <c r="G1069" s="99"/>
      <c r="H1069" s="97"/>
      <c r="I1069" s="25" t="str">
        <f t="shared" si="84"/>
        <v/>
      </c>
      <c r="J1069" s="25" t="str">
        <f>IF(B1069="","",I1069*VLOOKUP(B1069,'Priradenie pracov. balíkov'!B:F,5,FALSE))</f>
        <v/>
      </c>
      <c r="K1069" s="25" t="str">
        <f>IF(B1069="","",I1069*VLOOKUP(B1069,'Priradenie pracov. balíkov'!B:G,6,FALSE))</f>
        <v/>
      </c>
      <c r="L1069" s="25" t="str">
        <f>IF(B1069="","",K1069*VLOOKUP(B1069,'Priradenie pracov. balíkov'!B:F,5,FALSE))</f>
        <v/>
      </c>
      <c r="M1069" s="1"/>
      <c r="N1069" s="2" t="str">
        <f t="shared" si="80"/>
        <v/>
      </c>
      <c r="O1069" s="1" t="str">
        <f t="shared" si="81"/>
        <v/>
      </c>
    </row>
    <row r="1070" spans="1:15" x14ac:dyDescent="0.2">
      <c r="A1070" s="26" t="str">
        <f t="shared" si="82"/>
        <v/>
      </c>
      <c r="B1070" s="40"/>
      <c r="C1070" s="28" t="str">
        <f>IF(B1070="","",VLOOKUP(B1070,'Priradenie pracov. balíkov'!B:E,3,FALSE))</f>
        <v/>
      </c>
      <c r="D1070" s="29" t="str">
        <f>IF(B1070="","",CONCATENATE(VLOOKUP(B1070,Ciselniky!$A$38:$B$71,2,FALSE),"P",'Osobné výdavky (OV)'!A1070))</f>
        <v/>
      </c>
      <c r="E1070" s="41"/>
      <c r="F1070" s="25" t="str">
        <f t="shared" si="83"/>
        <v/>
      </c>
      <c r="G1070" s="99"/>
      <c r="H1070" s="97"/>
      <c r="I1070" s="25" t="str">
        <f t="shared" si="84"/>
        <v/>
      </c>
      <c r="J1070" s="25" t="str">
        <f>IF(B1070="","",I1070*VLOOKUP(B1070,'Priradenie pracov. balíkov'!B:F,5,FALSE))</f>
        <v/>
      </c>
      <c r="K1070" s="25" t="str">
        <f>IF(B1070="","",I1070*VLOOKUP(B1070,'Priradenie pracov. balíkov'!B:G,6,FALSE))</f>
        <v/>
      </c>
      <c r="L1070" s="25" t="str">
        <f>IF(B1070="","",K1070*VLOOKUP(B1070,'Priradenie pracov. balíkov'!B:F,5,FALSE))</f>
        <v/>
      </c>
      <c r="M1070" s="1"/>
      <c r="N1070" s="2" t="str">
        <f t="shared" si="80"/>
        <v/>
      </c>
      <c r="O1070" s="1" t="str">
        <f t="shared" si="81"/>
        <v/>
      </c>
    </row>
    <row r="1071" spans="1:15" x14ac:dyDescent="0.2">
      <c r="A1071" s="26" t="str">
        <f t="shared" si="82"/>
        <v/>
      </c>
      <c r="B1071" s="40"/>
      <c r="C1071" s="28" t="str">
        <f>IF(B1071="","",VLOOKUP(B1071,'Priradenie pracov. balíkov'!B:E,3,FALSE))</f>
        <v/>
      </c>
      <c r="D1071" s="29" t="str">
        <f>IF(B1071="","",CONCATENATE(VLOOKUP(B1071,Ciselniky!$A$38:$B$71,2,FALSE),"P",'Osobné výdavky (OV)'!A1071))</f>
        <v/>
      </c>
      <c r="E1071" s="41"/>
      <c r="F1071" s="25" t="str">
        <f t="shared" si="83"/>
        <v/>
      </c>
      <c r="G1071" s="99"/>
      <c r="H1071" s="97"/>
      <c r="I1071" s="25" t="str">
        <f t="shared" si="84"/>
        <v/>
      </c>
      <c r="J1071" s="25" t="str">
        <f>IF(B1071="","",I1071*VLOOKUP(B1071,'Priradenie pracov. balíkov'!B:F,5,FALSE))</f>
        <v/>
      </c>
      <c r="K1071" s="25" t="str">
        <f>IF(B1071="","",I1071*VLOOKUP(B1071,'Priradenie pracov. balíkov'!B:G,6,FALSE))</f>
        <v/>
      </c>
      <c r="L1071" s="25" t="str">
        <f>IF(B1071="","",K1071*VLOOKUP(B1071,'Priradenie pracov. balíkov'!B:F,5,FALSE))</f>
        <v/>
      </c>
      <c r="M1071" s="1"/>
      <c r="N1071" s="2" t="str">
        <f t="shared" si="80"/>
        <v/>
      </c>
      <c r="O1071" s="1" t="str">
        <f t="shared" si="81"/>
        <v/>
      </c>
    </row>
    <row r="1072" spans="1:15" x14ac:dyDescent="0.2">
      <c r="A1072" s="26" t="str">
        <f t="shared" si="82"/>
        <v/>
      </c>
      <c r="B1072" s="40"/>
      <c r="C1072" s="28" t="str">
        <f>IF(B1072="","",VLOOKUP(B1072,'Priradenie pracov. balíkov'!B:E,3,FALSE))</f>
        <v/>
      </c>
      <c r="D1072" s="29" t="str">
        <f>IF(B1072="","",CONCATENATE(VLOOKUP(B1072,Ciselniky!$A$38:$B$71,2,FALSE),"P",'Osobné výdavky (OV)'!A1072))</f>
        <v/>
      </c>
      <c r="E1072" s="41"/>
      <c r="F1072" s="25" t="str">
        <f t="shared" si="83"/>
        <v/>
      </c>
      <c r="G1072" s="99"/>
      <c r="H1072" s="97"/>
      <c r="I1072" s="25" t="str">
        <f t="shared" si="84"/>
        <v/>
      </c>
      <c r="J1072" s="25" t="str">
        <f>IF(B1072="","",I1072*VLOOKUP(B1072,'Priradenie pracov. balíkov'!B:F,5,FALSE))</f>
        <v/>
      </c>
      <c r="K1072" s="25" t="str">
        <f>IF(B1072="","",I1072*VLOOKUP(B1072,'Priradenie pracov. balíkov'!B:G,6,FALSE))</f>
        <v/>
      </c>
      <c r="L1072" s="25" t="str">
        <f>IF(B1072="","",K1072*VLOOKUP(B1072,'Priradenie pracov. balíkov'!B:F,5,FALSE))</f>
        <v/>
      </c>
      <c r="M1072" s="1"/>
      <c r="N1072" s="2" t="str">
        <f t="shared" si="80"/>
        <v/>
      </c>
      <c r="O1072" s="1" t="str">
        <f t="shared" si="81"/>
        <v/>
      </c>
    </row>
    <row r="1073" spans="1:15" x14ac:dyDescent="0.2">
      <c r="A1073" s="26" t="str">
        <f t="shared" si="82"/>
        <v/>
      </c>
      <c r="B1073" s="40"/>
      <c r="C1073" s="28" t="str">
        <f>IF(B1073="","",VLOOKUP(B1073,'Priradenie pracov. balíkov'!B:E,3,FALSE))</f>
        <v/>
      </c>
      <c r="D1073" s="29" t="str">
        <f>IF(B1073="","",CONCATENATE(VLOOKUP(B1073,Ciselniky!$A$38:$B$71,2,FALSE),"P",'Osobné výdavky (OV)'!A1073))</f>
        <v/>
      </c>
      <c r="E1073" s="41"/>
      <c r="F1073" s="25" t="str">
        <f t="shared" si="83"/>
        <v/>
      </c>
      <c r="G1073" s="99"/>
      <c r="H1073" s="97"/>
      <c r="I1073" s="25" t="str">
        <f t="shared" si="84"/>
        <v/>
      </c>
      <c r="J1073" s="25" t="str">
        <f>IF(B1073="","",I1073*VLOOKUP(B1073,'Priradenie pracov. balíkov'!B:F,5,FALSE))</f>
        <v/>
      </c>
      <c r="K1073" s="25" t="str">
        <f>IF(B1073="","",I1073*VLOOKUP(B1073,'Priradenie pracov. balíkov'!B:G,6,FALSE))</f>
        <v/>
      </c>
      <c r="L1073" s="25" t="str">
        <f>IF(B1073="","",K1073*VLOOKUP(B1073,'Priradenie pracov. balíkov'!B:F,5,FALSE))</f>
        <v/>
      </c>
      <c r="M1073" s="1"/>
      <c r="N1073" s="2" t="str">
        <f t="shared" si="80"/>
        <v/>
      </c>
      <c r="O1073" s="1" t="str">
        <f t="shared" si="81"/>
        <v/>
      </c>
    </row>
    <row r="1074" spans="1:15" x14ac:dyDescent="0.2">
      <c r="A1074" s="26" t="str">
        <f t="shared" si="82"/>
        <v/>
      </c>
      <c r="B1074" s="40"/>
      <c r="C1074" s="28" t="str">
        <f>IF(B1074="","",VLOOKUP(B1074,'Priradenie pracov. balíkov'!B:E,3,FALSE))</f>
        <v/>
      </c>
      <c r="D1074" s="29" t="str">
        <f>IF(B1074="","",CONCATENATE(VLOOKUP(B1074,Ciselniky!$A$38:$B$71,2,FALSE),"P",'Osobné výdavky (OV)'!A1074))</f>
        <v/>
      </c>
      <c r="E1074" s="41"/>
      <c r="F1074" s="25" t="str">
        <f t="shared" si="83"/>
        <v/>
      </c>
      <c r="G1074" s="99"/>
      <c r="H1074" s="97"/>
      <c r="I1074" s="25" t="str">
        <f t="shared" si="84"/>
        <v/>
      </c>
      <c r="J1074" s="25" t="str">
        <f>IF(B1074="","",I1074*VLOOKUP(B1074,'Priradenie pracov. balíkov'!B:F,5,FALSE))</f>
        <v/>
      </c>
      <c r="K1074" s="25" t="str">
        <f>IF(B1074="","",I1074*VLOOKUP(B1074,'Priradenie pracov. balíkov'!B:G,6,FALSE))</f>
        <v/>
      </c>
      <c r="L1074" s="25" t="str">
        <f>IF(B1074="","",K1074*VLOOKUP(B1074,'Priradenie pracov. balíkov'!B:F,5,FALSE))</f>
        <v/>
      </c>
      <c r="M1074" s="1"/>
      <c r="N1074" s="2" t="str">
        <f t="shared" si="80"/>
        <v/>
      </c>
      <c r="O1074" s="1" t="str">
        <f t="shared" si="81"/>
        <v/>
      </c>
    </row>
    <row r="1075" spans="1:15" x14ac:dyDescent="0.2">
      <c r="A1075" s="26" t="str">
        <f t="shared" si="82"/>
        <v/>
      </c>
      <c r="B1075" s="40"/>
      <c r="C1075" s="28" t="str">
        <f>IF(B1075="","",VLOOKUP(B1075,'Priradenie pracov. balíkov'!B:E,3,FALSE))</f>
        <v/>
      </c>
      <c r="D1075" s="29" t="str">
        <f>IF(B1075="","",CONCATENATE(VLOOKUP(B1075,Ciselniky!$A$38:$B$71,2,FALSE),"P",'Osobné výdavky (OV)'!A1075))</f>
        <v/>
      </c>
      <c r="E1075" s="41"/>
      <c r="F1075" s="25" t="str">
        <f t="shared" si="83"/>
        <v/>
      </c>
      <c r="G1075" s="99"/>
      <c r="H1075" s="97"/>
      <c r="I1075" s="25" t="str">
        <f t="shared" si="84"/>
        <v/>
      </c>
      <c r="J1075" s="25" t="str">
        <f>IF(B1075="","",I1075*VLOOKUP(B1075,'Priradenie pracov. balíkov'!B:F,5,FALSE))</f>
        <v/>
      </c>
      <c r="K1075" s="25" t="str">
        <f>IF(B1075="","",I1075*VLOOKUP(B1075,'Priradenie pracov. balíkov'!B:G,6,FALSE))</f>
        <v/>
      </c>
      <c r="L1075" s="25" t="str">
        <f>IF(B1075="","",K1075*VLOOKUP(B1075,'Priradenie pracov. balíkov'!B:F,5,FALSE))</f>
        <v/>
      </c>
      <c r="M1075" s="1"/>
      <c r="N1075" s="2" t="str">
        <f t="shared" si="80"/>
        <v/>
      </c>
      <c r="O1075" s="1" t="str">
        <f t="shared" si="81"/>
        <v/>
      </c>
    </row>
    <row r="1076" spans="1:15" x14ac:dyDescent="0.2">
      <c r="A1076" s="26" t="str">
        <f t="shared" si="82"/>
        <v/>
      </c>
      <c r="B1076" s="40"/>
      <c r="C1076" s="28" t="str">
        <f>IF(B1076="","",VLOOKUP(B1076,'Priradenie pracov. balíkov'!B:E,3,FALSE))</f>
        <v/>
      </c>
      <c r="D1076" s="29" t="str">
        <f>IF(B1076="","",CONCATENATE(VLOOKUP(B1076,Ciselniky!$A$38:$B$71,2,FALSE),"P",'Osobné výdavky (OV)'!A1076))</f>
        <v/>
      </c>
      <c r="E1076" s="41"/>
      <c r="F1076" s="25" t="str">
        <f t="shared" si="83"/>
        <v/>
      </c>
      <c r="G1076" s="99"/>
      <c r="H1076" s="97"/>
      <c r="I1076" s="25" t="str">
        <f t="shared" si="84"/>
        <v/>
      </c>
      <c r="J1076" s="25" t="str">
        <f>IF(B1076="","",I1076*VLOOKUP(B1076,'Priradenie pracov. balíkov'!B:F,5,FALSE))</f>
        <v/>
      </c>
      <c r="K1076" s="25" t="str">
        <f>IF(B1076="","",I1076*VLOOKUP(B1076,'Priradenie pracov. balíkov'!B:G,6,FALSE))</f>
        <v/>
      </c>
      <c r="L1076" s="25" t="str">
        <f>IF(B1076="","",K1076*VLOOKUP(B1076,'Priradenie pracov. balíkov'!B:F,5,FALSE))</f>
        <v/>
      </c>
      <c r="M1076" s="1"/>
      <c r="N1076" s="2" t="str">
        <f t="shared" si="80"/>
        <v/>
      </c>
      <c r="O1076" s="1" t="str">
        <f t="shared" si="81"/>
        <v/>
      </c>
    </row>
    <row r="1077" spans="1:15" x14ac:dyDescent="0.2">
      <c r="A1077" s="26" t="str">
        <f t="shared" si="82"/>
        <v/>
      </c>
      <c r="B1077" s="40"/>
      <c r="C1077" s="28" t="str">
        <f>IF(B1077="","",VLOOKUP(B1077,'Priradenie pracov. balíkov'!B:E,3,FALSE))</f>
        <v/>
      </c>
      <c r="D1077" s="29" t="str">
        <f>IF(B1077="","",CONCATENATE(VLOOKUP(B1077,Ciselniky!$A$38:$B$71,2,FALSE),"P",'Osobné výdavky (OV)'!A1077))</f>
        <v/>
      </c>
      <c r="E1077" s="41"/>
      <c r="F1077" s="25" t="str">
        <f t="shared" si="83"/>
        <v/>
      </c>
      <c r="G1077" s="99"/>
      <c r="H1077" s="97"/>
      <c r="I1077" s="25" t="str">
        <f t="shared" si="84"/>
        <v/>
      </c>
      <c r="J1077" s="25" t="str">
        <f>IF(B1077="","",I1077*VLOOKUP(B1077,'Priradenie pracov. balíkov'!B:F,5,FALSE))</f>
        <v/>
      </c>
      <c r="K1077" s="25" t="str">
        <f>IF(B1077="","",I1077*VLOOKUP(B1077,'Priradenie pracov. balíkov'!B:G,6,FALSE))</f>
        <v/>
      </c>
      <c r="L1077" s="25" t="str">
        <f>IF(B1077="","",K1077*VLOOKUP(B1077,'Priradenie pracov. balíkov'!B:F,5,FALSE))</f>
        <v/>
      </c>
      <c r="M1077" s="1"/>
      <c r="N1077" s="2" t="str">
        <f t="shared" si="80"/>
        <v/>
      </c>
      <c r="O1077" s="1" t="str">
        <f t="shared" si="81"/>
        <v/>
      </c>
    </row>
    <row r="1078" spans="1:15" x14ac:dyDescent="0.2">
      <c r="A1078" s="26" t="str">
        <f t="shared" si="82"/>
        <v/>
      </c>
      <c r="B1078" s="40"/>
      <c r="C1078" s="28" t="str">
        <f>IF(B1078="","",VLOOKUP(B1078,'Priradenie pracov. balíkov'!B:E,3,FALSE))</f>
        <v/>
      </c>
      <c r="D1078" s="29" t="str">
        <f>IF(B1078="","",CONCATENATE(VLOOKUP(B1078,Ciselniky!$A$38:$B$71,2,FALSE),"P",'Osobné výdavky (OV)'!A1078))</f>
        <v/>
      </c>
      <c r="E1078" s="41"/>
      <c r="F1078" s="25" t="str">
        <f t="shared" si="83"/>
        <v/>
      </c>
      <c r="G1078" s="99"/>
      <c r="H1078" s="97"/>
      <c r="I1078" s="25" t="str">
        <f t="shared" si="84"/>
        <v/>
      </c>
      <c r="J1078" s="25" t="str">
        <f>IF(B1078="","",I1078*VLOOKUP(B1078,'Priradenie pracov. balíkov'!B:F,5,FALSE))</f>
        <v/>
      </c>
      <c r="K1078" s="25" t="str">
        <f>IF(B1078="","",I1078*VLOOKUP(B1078,'Priradenie pracov. balíkov'!B:G,6,FALSE))</f>
        <v/>
      </c>
      <c r="L1078" s="25" t="str">
        <f>IF(B1078="","",K1078*VLOOKUP(B1078,'Priradenie pracov. balíkov'!B:F,5,FALSE))</f>
        <v/>
      </c>
      <c r="M1078" s="1"/>
      <c r="N1078" s="2" t="str">
        <f t="shared" si="80"/>
        <v/>
      </c>
      <c r="O1078" s="1" t="str">
        <f t="shared" si="81"/>
        <v/>
      </c>
    </row>
    <row r="1079" spans="1:15" x14ac:dyDescent="0.2">
      <c r="A1079" s="26" t="str">
        <f t="shared" si="82"/>
        <v/>
      </c>
      <c r="B1079" s="40"/>
      <c r="C1079" s="28" t="str">
        <f>IF(B1079="","",VLOOKUP(B1079,'Priradenie pracov. balíkov'!B:E,3,FALSE))</f>
        <v/>
      </c>
      <c r="D1079" s="29" t="str">
        <f>IF(B1079="","",CONCATENATE(VLOOKUP(B1079,Ciselniky!$A$38:$B$71,2,FALSE),"P",'Osobné výdavky (OV)'!A1079))</f>
        <v/>
      </c>
      <c r="E1079" s="41"/>
      <c r="F1079" s="25" t="str">
        <f t="shared" si="83"/>
        <v/>
      </c>
      <c r="G1079" s="99"/>
      <c r="H1079" s="97"/>
      <c r="I1079" s="25" t="str">
        <f t="shared" si="84"/>
        <v/>
      </c>
      <c r="J1079" s="25" t="str">
        <f>IF(B1079="","",I1079*VLOOKUP(B1079,'Priradenie pracov. balíkov'!B:F,5,FALSE))</f>
        <v/>
      </c>
      <c r="K1079" s="25" t="str">
        <f>IF(B1079="","",I1079*VLOOKUP(B1079,'Priradenie pracov. balíkov'!B:G,6,FALSE))</f>
        <v/>
      </c>
      <c r="L1079" s="25" t="str">
        <f>IF(B1079="","",K1079*VLOOKUP(B1079,'Priradenie pracov. balíkov'!B:F,5,FALSE))</f>
        <v/>
      </c>
      <c r="M1079" s="1"/>
      <c r="N1079" s="2" t="str">
        <f t="shared" si="80"/>
        <v/>
      </c>
      <c r="O1079" s="1" t="str">
        <f t="shared" si="81"/>
        <v/>
      </c>
    </row>
    <row r="1080" spans="1:15" x14ac:dyDescent="0.2">
      <c r="A1080" s="26" t="str">
        <f t="shared" si="82"/>
        <v/>
      </c>
      <c r="B1080" s="40"/>
      <c r="C1080" s="28" t="str">
        <f>IF(B1080="","",VLOOKUP(B1080,'Priradenie pracov. balíkov'!B:E,3,FALSE))</f>
        <v/>
      </c>
      <c r="D1080" s="29" t="str">
        <f>IF(B1080="","",CONCATENATE(VLOOKUP(B1080,Ciselniky!$A$38:$B$71,2,FALSE),"P",'Osobné výdavky (OV)'!A1080))</f>
        <v/>
      </c>
      <c r="E1080" s="41"/>
      <c r="F1080" s="25" t="str">
        <f t="shared" si="83"/>
        <v/>
      </c>
      <c r="G1080" s="99"/>
      <c r="H1080" s="97"/>
      <c r="I1080" s="25" t="str">
        <f t="shared" si="84"/>
        <v/>
      </c>
      <c r="J1080" s="25" t="str">
        <f>IF(B1080="","",I1080*VLOOKUP(B1080,'Priradenie pracov. balíkov'!B:F,5,FALSE))</f>
        <v/>
      </c>
      <c r="K1080" s="25" t="str">
        <f>IF(B1080="","",I1080*VLOOKUP(B1080,'Priradenie pracov. balíkov'!B:G,6,FALSE))</f>
        <v/>
      </c>
      <c r="L1080" s="25" t="str">
        <f>IF(B1080="","",K1080*VLOOKUP(B1080,'Priradenie pracov. balíkov'!B:F,5,FALSE))</f>
        <v/>
      </c>
      <c r="M1080" s="1"/>
      <c r="N1080" s="2" t="str">
        <f t="shared" si="80"/>
        <v/>
      </c>
      <c r="O1080" s="1" t="str">
        <f t="shared" si="81"/>
        <v/>
      </c>
    </row>
    <row r="1081" spans="1:15" x14ac:dyDescent="0.2">
      <c r="A1081" s="26" t="str">
        <f t="shared" si="82"/>
        <v/>
      </c>
      <c r="B1081" s="40"/>
      <c r="C1081" s="28" t="str">
        <f>IF(B1081="","",VLOOKUP(B1081,'Priradenie pracov. balíkov'!B:E,3,FALSE))</f>
        <v/>
      </c>
      <c r="D1081" s="29" t="str">
        <f>IF(B1081="","",CONCATENATE(VLOOKUP(B1081,Ciselniky!$A$38:$B$71,2,FALSE),"P",'Osobné výdavky (OV)'!A1081))</f>
        <v/>
      </c>
      <c r="E1081" s="41"/>
      <c r="F1081" s="25" t="str">
        <f t="shared" si="83"/>
        <v/>
      </c>
      <c r="G1081" s="99"/>
      <c r="H1081" s="97"/>
      <c r="I1081" s="25" t="str">
        <f t="shared" si="84"/>
        <v/>
      </c>
      <c r="J1081" s="25" t="str">
        <f>IF(B1081="","",I1081*VLOOKUP(B1081,'Priradenie pracov. balíkov'!B:F,5,FALSE))</f>
        <v/>
      </c>
      <c r="K1081" s="25" t="str">
        <f>IF(B1081="","",I1081*VLOOKUP(B1081,'Priradenie pracov. balíkov'!B:G,6,FALSE))</f>
        <v/>
      </c>
      <c r="L1081" s="25" t="str">
        <f>IF(B1081="","",K1081*VLOOKUP(B1081,'Priradenie pracov. balíkov'!B:F,5,FALSE))</f>
        <v/>
      </c>
      <c r="M1081" s="1"/>
      <c r="N1081" s="2" t="str">
        <f t="shared" si="80"/>
        <v/>
      </c>
      <c r="O1081" s="1" t="str">
        <f t="shared" si="81"/>
        <v/>
      </c>
    </row>
    <row r="1082" spans="1:15" x14ac:dyDescent="0.2">
      <c r="A1082" s="26" t="str">
        <f t="shared" si="82"/>
        <v/>
      </c>
      <c r="B1082" s="40"/>
      <c r="C1082" s="28" t="str">
        <f>IF(B1082="","",VLOOKUP(B1082,'Priradenie pracov. balíkov'!B:E,3,FALSE))</f>
        <v/>
      </c>
      <c r="D1082" s="29" t="str">
        <f>IF(B1082="","",CONCATENATE(VLOOKUP(B1082,Ciselniky!$A$38:$B$71,2,FALSE),"P",'Osobné výdavky (OV)'!A1082))</f>
        <v/>
      </c>
      <c r="E1082" s="41"/>
      <c r="F1082" s="25" t="str">
        <f t="shared" si="83"/>
        <v/>
      </c>
      <c r="G1082" s="99"/>
      <c r="H1082" s="97"/>
      <c r="I1082" s="25" t="str">
        <f t="shared" si="84"/>
        <v/>
      </c>
      <c r="J1082" s="25" t="str">
        <f>IF(B1082="","",I1082*VLOOKUP(B1082,'Priradenie pracov. balíkov'!B:F,5,FALSE))</f>
        <v/>
      </c>
      <c r="K1082" s="25" t="str">
        <f>IF(B1082="","",I1082*VLOOKUP(B1082,'Priradenie pracov. balíkov'!B:G,6,FALSE))</f>
        <v/>
      </c>
      <c r="L1082" s="25" t="str">
        <f>IF(B1082="","",K1082*VLOOKUP(B1082,'Priradenie pracov. balíkov'!B:F,5,FALSE))</f>
        <v/>
      </c>
      <c r="M1082" s="1"/>
      <c r="N1082" s="2" t="str">
        <f t="shared" si="80"/>
        <v/>
      </c>
      <c r="O1082" s="1" t="str">
        <f t="shared" si="81"/>
        <v/>
      </c>
    </row>
    <row r="1083" spans="1:15" x14ac:dyDescent="0.2">
      <c r="A1083" s="26" t="str">
        <f t="shared" si="82"/>
        <v/>
      </c>
      <c r="B1083" s="40"/>
      <c r="C1083" s="28" t="str">
        <f>IF(B1083="","",VLOOKUP(B1083,'Priradenie pracov. balíkov'!B:E,3,FALSE))</f>
        <v/>
      </c>
      <c r="D1083" s="29" t="str">
        <f>IF(B1083="","",CONCATENATE(VLOOKUP(B1083,Ciselniky!$A$38:$B$71,2,FALSE),"P",'Osobné výdavky (OV)'!A1083))</f>
        <v/>
      </c>
      <c r="E1083" s="41"/>
      <c r="F1083" s="25" t="str">
        <f t="shared" si="83"/>
        <v/>
      </c>
      <c r="G1083" s="99"/>
      <c r="H1083" s="97"/>
      <c r="I1083" s="25" t="str">
        <f t="shared" si="84"/>
        <v/>
      </c>
      <c r="J1083" s="25" t="str">
        <f>IF(B1083="","",I1083*VLOOKUP(B1083,'Priradenie pracov. balíkov'!B:F,5,FALSE))</f>
        <v/>
      </c>
      <c r="K1083" s="25" t="str">
        <f>IF(B1083="","",I1083*VLOOKUP(B1083,'Priradenie pracov. balíkov'!B:G,6,FALSE))</f>
        <v/>
      </c>
      <c r="L1083" s="25" t="str">
        <f>IF(B1083="","",K1083*VLOOKUP(B1083,'Priradenie pracov. balíkov'!B:F,5,FALSE))</f>
        <v/>
      </c>
      <c r="M1083" s="1"/>
      <c r="N1083" s="2" t="str">
        <f t="shared" si="80"/>
        <v/>
      </c>
      <c r="O1083" s="1" t="str">
        <f t="shared" si="81"/>
        <v/>
      </c>
    </row>
    <row r="1084" spans="1:15" x14ac:dyDescent="0.2">
      <c r="A1084" s="26" t="str">
        <f t="shared" si="82"/>
        <v/>
      </c>
      <c r="B1084" s="40"/>
      <c r="C1084" s="28" t="str">
        <f>IF(B1084="","",VLOOKUP(B1084,'Priradenie pracov. balíkov'!B:E,3,FALSE))</f>
        <v/>
      </c>
      <c r="D1084" s="29" t="str">
        <f>IF(B1084="","",CONCATENATE(VLOOKUP(B1084,Ciselniky!$A$38:$B$71,2,FALSE),"P",'Osobné výdavky (OV)'!A1084))</f>
        <v/>
      </c>
      <c r="E1084" s="41"/>
      <c r="F1084" s="25" t="str">
        <f t="shared" si="83"/>
        <v/>
      </c>
      <c r="G1084" s="99"/>
      <c r="H1084" s="97"/>
      <c r="I1084" s="25" t="str">
        <f t="shared" si="84"/>
        <v/>
      </c>
      <c r="J1084" s="25" t="str">
        <f>IF(B1084="","",I1084*VLOOKUP(B1084,'Priradenie pracov. balíkov'!B:F,5,FALSE))</f>
        <v/>
      </c>
      <c r="K1084" s="25" t="str">
        <f>IF(B1084="","",I1084*VLOOKUP(B1084,'Priradenie pracov. balíkov'!B:G,6,FALSE))</f>
        <v/>
      </c>
      <c r="L1084" s="25" t="str">
        <f>IF(B1084="","",K1084*VLOOKUP(B1084,'Priradenie pracov. balíkov'!B:F,5,FALSE))</f>
        <v/>
      </c>
      <c r="M1084" s="1"/>
      <c r="N1084" s="2" t="str">
        <f t="shared" si="80"/>
        <v/>
      </c>
      <c r="O1084" s="1" t="str">
        <f t="shared" si="81"/>
        <v/>
      </c>
    </row>
    <row r="1085" spans="1:15" x14ac:dyDescent="0.2">
      <c r="A1085" s="26" t="str">
        <f t="shared" si="82"/>
        <v/>
      </c>
      <c r="B1085" s="40"/>
      <c r="C1085" s="28" t="str">
        <f>IF(B1085="","",VLOOKUP(B1085,'Priradenie pracov. balíkov'!B:E,3,FALSE))</f>
        <v/>
      </c>
      <c r="D1085" s="29" t="str">
        <f>IF(B1085="","",CONCATENATE(VLOOKUP(B1085,Ciselniky!$A$38:$B$71,2,FALSE),"P",'Osobné výdavky (OV)'!A1085))</f>
        <v/>
      </c>
      <c r="E1085" s="41"/>
      <c r="F1085" s="25" t="str">
        <f t="shared" si="83"/>
        <v/>
      </c>
      <c r="G1085" s="99"/>
      <c r="H1085" s="97"/>
      <c r="I1085" s="25" t="str">
        <f t="shared" si="84"/>
        <v/>
      </c>
      <c r="J1085" s="25" t="str">
        <f>IF(B1085="","",I1085*VLOOKUP(B1085,'Priradenie pracov. balíkov'!B:F,5,FALSE))</f>
        <v/>
      </c>
      <c r="K1085" s="25" t="str">
        <f>IF(B1085="","",I1085*VLOOKUP(B1085,'Priradenie pracov. balíkov'!B:G,6,FALSE))</f>
        <v/>
      </c>
      <c r="L1085" s="25" t="str">
        <f>IF(B1085="","",K1085*VLOOKUP(B1085,'Priradenie pracov. balíkov'!B:F,5,FALSE))</f>
        <v/>
      </c>
      <c r="M1085" s="1"/>
      <c r="N1085" s="2" t="str">
        <f t="shared" si="80"/>
        <v/>
      </c>
      <c r="O1085" s="1" t="str">
        <f t="shared" si="81"/>
        <v/>
      </c>
    </row>
    <row r="1086" spans="1:15" x14ac:dyDescent="0.2">
      <c r="A1086" s="26" t="str">
        <f t="shared" si="82"/>
        <v/>
      </c>
      <c r="B1086" s="40"/>
      <c r="C1086" s="28" t="str">
        <f>IF(B1086="","",VLOOKUP(B1086,'Priradenie pracov. balíkov'!B:E,3,FALSE))</f>
        <v/>
      </c>
      <c r="D1086" s="29" t="str">
        <f>IF(B1086="","",CONCATENATE(VLOOKUP(B1086,Ciselniky!$A$38:$B$71,2,FALSE),"P",'Osobné výdavky (OV)'!A1086))</f>
        <v/>
      </c>
      <c r="E1086" s="41"/>
      <c r="F1086" s="25" t="str">
        <f t="shared" si="83"/>
        <v/>
      </c>
      <c r="G1086" s="99"/>
      <c r="H1086" s="97"/>
      <c r="I1086" s="25" t="str">
        <f t="shared" si="84"/>
        <v/>
      </c>
      <c r="J1086" s="25" t="str">
        <f>IF(B1086="","",I1086*VLOOKUP(B1086,'Priradenie pracov. balíkov'!B:F,5,FALSE))</f>
        <v/>
      </c>
      <c r="K1086" s="25" t="str">
        <f>IF(B1086="","",I1086*VLOOKUP(B1086,'Priradenie pracov. balíkov'!B:G,6,FALSE))</f>
        <v/>
      </c>
      <c r="L1086" s="25" t="str">
        <f>IF(B1086="","",K1086*VLOOKUP(B1086,'Priradenie pracov. balíkov'!B:F,5,FALSE))</f>
        <v/>
      </c>
      <c r="M1086" s="1"/>
      <c r="N1086" s="2" t="str">
        <f t="shared" si="80"/>
        <v/>
      </c>
      <c r="O1086" s="1" t="str">
        <f t="shared" si="81"/>
        <v/>
      </c>
    </row>
    <row r="1087" spans="1:15" x14ac:dyDescent="0.2">
      <c r="A1087" s="26" t="str">
        <f t="shared" si="82"/>
        <v/>
      </c>
      <c r="B1087" s="40"/>
      <c r="C1087" s="28" t="str">
        <f>IF(B1087="","",VLOOKUP(B1087,'Priradenie pracov. balíkov'!B:E,3,FALSE))</f>
        <v/>
      </c>
      <c r="D1087" s="29" t="str">
        <f>IF(B1087="","",CONCATENATE(VLOOKUP(B1087,Ciselniky!$A$38:$B$71,2,FALSE),"P",'Osobné výdavky (OV)'!A1087))</f>
        <v/>
      </c>
      <c r="E1087" s="41"/>
      <c r="F1087" s="25" t="str">
        <f t="shared" si="83"/>
        <v/>
      </c>
      <c r="G1087" s="99"/>
      <c r="H1087" s="97"/>
      <c r="I1087" s="25" t="str">
        <f t="shared" si="84"/>
        <v/>
      </c>
      <c r="J1087" s="25" t="str">
        <f>IF(B1087="","",I1087*VLOOKUP(B1087,'Priradenie pracov. balíkov'!B:F,5,FALSE))</f>
        <v/>
      </c>
      <c r="K1087" s="25" t="str">
        <f>IF(B1087="","",I1087*VLOOKUP(B1087,'Priradenie pracov. balíkov'!B:G,6,FALSE))</f>
        <v/>
      </c>
      <c r="L1087" s="25" t="str">
        <f>IF(B1087="","",K1087*VLOOKUP(B1087,'Priradenie pracov. balíkov'!B:F,5,FALSE))</f>
        <v/>
      </c>
      <c r="M1087" s="1"/>
      <c r="N1087" s="2" t="str">
        <f t="shared" si="80"/>
        <v/>
      </c>
      <c r="O1087" s="1" t="str">
        <f t="shared" si="81"/>
        <v/>
      </c>
    </row>
    <row r="1088" spans="1:15" x14ac:dyDescent="0.2">
      <c r="A1088" s="26" t="str">
        <f t="shared" si="82"/>
        <v/>
      </c>
      <c r="B1088" s="40"/>
      <c r="C1088" s="28" t="str">
        <f>IF(B1088="","",VLOOKUP(B1088,'Priradenie pracov. balíkov'!B:E,3,FALSE))</f>
        <v/>
      </c>
      <c r="D1088" s="29" t="str">
        <f>IF(B1088="","",CONCATENATE(VLOOKUP(B1088,Ciselniky!$A$38:$B$71,2,FALSE),"P",'Osobné výdavky (OV)'!A1088))</f>
        <v/>
      </c>
      <c r="E1088" s="41"/>
      <c r="F1088" s="25" t="str">
        <f t="shared" si="83"/>
        <v/>
      </c>
      <c r="G1088" s="99"/>
      <c r="H1088" s="97"/>
      <c r="I1088" s="25" t="str">
        <f t="shared" si="84"/>
        <v/>
      </c>
      <c r="J1088" s="25" t="str">
        <f>IF(B1088="","",I1088*VLOOKUP(B1088,'Priradenie pracov. balíkov'!B:F,5,FALSE))</f>
        <v/>
      </c>
      <c r="K1088" s="25" t="str">
        <f>IF(B1088="","",I1088*VLOOKUP(B1088,'Priradenie pracov. balíkov'!B:G,6,FALSE))</f>
        <v/>
      </c>
      <c r="L1088" s="25" t="str">
        <f>IF(B1088="","",K1088*VLOOKUP(B1088,'Priradenie pracov. balíkov'!B:F,5,FALSE))</f>
        <v/>
      </c>
      <c r="M1088" s="1"/>
      <c r="N1088" s="2" t="str">
        <f t="shared" si="80"/>
        <v/>
      </c>
      <c r="O1088" s="1" t="str">
        <f t="shared" si="81"/>
        <v/>
      </c>
    </row>
    <row r="1089" spans="1:15" x14ac:dyDescent="0.2">
      <c r="A1089" s="26" t="str">
        <f t="shared" si="82"/>
        <v/>
      </c>
      <c r="B1089" s="40"/>
      <c r="C1089" s="28" t="str">
        <f>IF(B1089="","",VLOOKUP(B1089,'Priradenie pracov. balíkov'!B:E,3,FALSE))</f>
        <v/>
      </c>
      <c r="D1089" s="29" t="str">
        <f>IF(B1089="","",CONCATENATE(VLOOKUP(B1089,Ciselniky!$A$38:$B$71,2,FALSE),"P",'Osobné výdavky (OV)'!A1089))</f>
        <v/>
      </c>
      <c r="E1089" s="41"/>
      <c r="F1089" s="25" t="str">
        <f t="shared" si="83"/>
        <v/>
      </c>
      <c r="G1089" s="99"/>
      <c r="H1089" s="97"/>
      <c r="I1089" s="25" t="str">
        <f t="shared" si="84"/>
        <v/>
      </c>
      <c r="J1089" s="25" t="str">
        <f>IF(B1089="","",I1089*VLOOKUP(B1089,'Priradenie pracov. balíkov'!B:F,5,FALSE))</f>
        <v/>
      </c>
      <c r="K1089" s="25" t="str">
        <f>IF(B1089="","",I1089*VLOOKUP(B1089,'Priradenie pracov. balíkov'!B:G,6,FALSE))</f>
        <v/>
      </c>
      <c r="L1089" s="25" t="str">
        <f>IF(B1089="","",K1089*VLOOKUP(B1089,'Priradenie pracov. balíkov'!B:F,5,FALSE))</f>
        <v/>
      </c>
      <c r="M1089" s="1"/>
      <c r="N1089" s="2" t="str">
        <f t="shared" si="80"/>
        <v/>
      </c>
      <c r="O1089" s="1" t="str">
        <f t="shared" si="81"/>
        <v/>
      </c>
    </row>
    <row r="1090" spans="1:15" x14ac:dyDescent="0.2">
      <c r="A1090" s="26" t="str">
        <f t="shared" si="82"/>
        <v/>
      </c>
      <c r="B1090" s="40"/>
      <c r="C1090" s="28" t="str">
        <f>IF(B1090="","",VLOOKUP(B1090,'Priradenie pracov. balíkov'!B:E,3,FALSE))</f>
        <v/>
      </c>
      <c r="D1090" s="29" t="str">
        <f>IF(B1090="","",CONCATENATE(VLOOKUP(B1090,Ciselniky!$A$38:$B$71,2,FALSE),"P",'Osobné výdavky (OV)'!A1090))</f>
        <v/>
      </c>
      <c r="E1090" s="41"/>
      <c r="F1090" s="25" t="str">
        <f t="shared" si="83"/>
        <v/>
      </c>
      <c r="G1090" s="99"/>
      <c r="H1090" s="97"/>
      <c r="I1090" s="25" t="str">
        <f t="shared" si="84"/>
        <v/>
      </c>
      <c r="J1090" s="25" t="str">
        <f>IF(B1090="","",I1090*VLOOKUP(B1090,'Priradenie pracov. balíkov'!B:F,5,FALSE))</f>
        <v/>
      </c>
      <c r="K1090" s="25" t="str">
        <f>IF(B1090="","",I1090*VLOOKUP(B1090,'Priradenie pracov. balíkov'!B:G,6,FALSE))</f>
        <v/>
      </c>
      <c r="L1090" s="25" t="str">
        <f>IF(B1090="","",K1090*VLOOKUP(B1090,'Priradenie pracov. balíkov'!B:F,5,FALSE))</f>
        <v/>
      </c>
      <c r="M1090" s="1"/>
      <c r="N1090" s="2" t="str">
        <f t="shared" si="80"/>
        <v/>
      </c>
      <c r="O1090" s="1" t="str">
        <f t="shared" si="81"/>
        <v/>
      </c>
    </row>
    <row r="1091" spans="1:15" x14ac:dyDescent="0.2">
      <c r="A1091" s="26" t="str">
        <f t="shared" si="82"/>
        <v/>
      </c>
      <c r="B1091" s="40"/>
      <c r="C1091" s="28" t="str">
        <f>IF(B1091="","",VLOOKUP(B1091,'Priradenie pracov. balíkov'!B:E,3,FALSE))</f>
        <v/>
      </c>
      <c r="D1091" s="29" t="str">
        <f>IF(B1091="","",CONCATENATE(VLOOKUP(B1091,Ciselniky!$A$38:$B$71,2,FALSE),"P",'Osobné výdavky (OV)'!A1091))</f>
        <v/>
      </c>
      <c r="E1091" s="41"/>
      <c r="F1091" s="25" t="str">
        <f t="shared" si="83"/>
        <v/>
      </c>
      <c r="G1091" s="99"/>
      <c r="H1091" s="97"/>
      <c r="I1091" s="25" t="str">
        <f t="shared" si="84"/>
        <v/>
      </c>
      <c r="J1091" s="25" t="str">
        <f>IF(B1091="","",I1091*VLOOKUP(B1091,'Priradenie pracov. balíkov'!B:F,5,FALSE))</f>
        <v/>
      </c>
      <c r="K1091" s="25" t="str">
        <f>IF(B1091="","",I1091*VLOOKUP(B1091,'Priradenie pracov. balíkov'!B:G,6,FALSE))</f>
        <v/>
      </c>
      <c r="L1091" s="25" t="str">
        <f>IF(B1091="","",K1091*VLOOKUP(B1091,'Priradenie pracov. balíkov'!B:F,5,FALSE))</f>
        <v/>
      </c>
      <c r="M1091" s="1"/>
      <c r="N1091" s="2" t="str">
        <f t="shared" si="80"/>
        <v/>
      </c>
      <c r="O1091" s="1" t="str">
        <f t="shared" si="81"/>
        <v/>
      </c>
    </row>
    <row r="1092" spans="1:15" x14ac:dyDescent="0.2">
      <c r="A1092" s="26" t="str">
        <f t="shared" si="82"/>
        <v/>
      </c>
      <c r="B1092" s="40"/>
      <c r="C1092" s="28" t="str">
        <f>IF(B1092="","",VLOOKUP(B1092,'Priradenie pracov. balíkov'!B:E,3,FALSE))</f>
        <v/>
      </c>
      <c r="D1092" s="29" t="str">
        <f>IF(B1092="","",CONCATENATE(VLOOKUP(B1092,Ciselniky!$A$38:$B$71,2,FALSE),"P",'Osobné výdavky (OV)'!A1092))</f>
        <v/>
      </c>
      <c r="E1092" s="41"/>
      <c r="F1092" s="25" t="str">
        <f t="shared" si="83"/>
        <v/>
      </c>
      <c r="G1092" s="99"/>
      <c r="H1092" s="97"/>
      <c r="I1092" s="25" t="str">
        <f t="shared" si="84"/>
        <v/>
      </c>
      <c r="J1092" s="25" t="str">
        <f>IF(B1092="","",I1092*VLOOKUP(B1092,'Priradenie pracov. balíkov'!B:F,5,FALSE))</f>
        <v/>
      </c>
      <c r="K1092" s="25" t="str">
        <f>IF(B1092="","",I1092*VLOOKUP(B1092,'Priradenie pracov. balíkov'!B:G,6,FALSE))</f>
        <v/>
      </c>
      <c r="L1092" s="25" t="str">
        <f>IF(B1092="","",K1092*VLOOKUP(B1092,'Priradenie pracov. balíkov'!B:F,5,FALSE))</f>
        <v/>
      </c>
      <c r="M1092" s="1"/>
      <c r="N1092" s="2" t="str">
        <f t="shared" ref="N1092:N1155" si="85">TRIM(LEFT(B1092,4))</f>
        <v/>
      </c>
      <c r="O1092" s="1" t="str">
        <f t="shared" ref="O1092:O1155" si="86">C1092</f>
        <v/>
      </c>
    </row>
    <row r="1093" spans="1:15" x14ac:dyDescent="0.2">
      <c r="A1093" s="26" t="str">
        <f t="shared" ref="A1093:A1156" si="87">IF(B1092&lt;&gt;"",ROW()-2,"")</f>
        <v/>
      </c>
      <c r="B1093" s="40"/>
      <c r="C1093" s="28" t="str">
        <f>IF(B1093="","",VLOOKUP(B1093,'Priradenie pracov. balíkov'!B:E,3,FALSE))</f>
        <v/>
      </c>
      <c r="D1093" s="29" t="str">
        <f>IF(B1093="","",CONCATENATE(VLOOKUP(B1093,Ciselniky!$A$38:$B$71,2,FALSE),"P",'Osobné výdavky (OV)'!A1093))</f>
        <v/>
      </c>
      <c r="E1093" s="41"/>
      <c r="F1093" s="25" t="str">
        <f t="shared" ref="F1093:F1156" si="88">IF(B1093="","",3684)</f>
        <v/>
      </c>
      <c r="G1093" s="99"/>
      <c r="H1093" s="97"/>
      <c r="I1093" s="25" t="str">
        <f t="shared" ref="I1093:I1156" si="89">IF(B1093="","",F1093*(G1093*H1093))</f>
        <v/>
      </c>
      <c r="J1093" s="25" t="str">
        <f>IF(B1093="","",I1093*VLOOKUP(B1093,'Priradenie pracov. balíkov'!B:F,5,FALSE))</f>
        <v/>
      </c>
      <c r="K1093" s="25" t="str">
        <f>IF(B1093="","",I1093*VLOOKUP(B1093,'Priradenie pracov. balíkov'!B:G,6,FALSE))</f>
        <v/>
      </c>
      <c r="L1093" s="25" t="str">
        <f>IF(B1093="","",K1093*VLOOKUP(B1093,'Priradenie pracov. balíkov'!B:F,5,FALSE))</f>
        <v/>
      </c>
      <c r="M1093" s="1"/>
      <c r="N1093" s="2" t="str">
        <f t="shared" si="85"/>
        <v/>
      </c>
      <c r="O1093" s="1" t="str">
        <f t="shared" si="86"/>
        <v/>
      </c>
    </row>
    <row r="1094" spans="1:15" x14ac:dyDescent="0.2">
      <c r="A1094" s="26" t="str">
        <f t="shared" si="87"/>
        <v/>
      </c>
      <c r="B1094" s="40"/>
      <c r="C1094" s="28" t="str">
        <f>IF(B1094="","",VLOOKUP(B1094,'Priradenie pracov. balíkov'!B:E,3,FALSE))</f>
        <v/>
      </c>
      <c r="D1094" s="29" t="str">
        <f>IF(B1094="","",CONCATENATE(VLOOKUP(B1094,Ciselniky!$A$38:$B$71,2,FALSE),"P",'Osobné výdavky (OV)'!A1094))</f>
        <v/>
      </c>
      <c r="E1094" s="41"/>
      <c r="F1094" s="25" t="str">
        <f t="shared" si="88"/>
        <v/>
      </c>
      <c r="G1094" s="99"/>
      <c r="H1094" s="97"/>
      <c r="I1094" s="25" t="str">
        <f t="shared" si="89"/>
        <v/>
      </c>
      <c r="J1094" s="25" t="str">
        <f>IF(B1094="","",I1094*VLOOKUP(B1094,'Priradenie pracov. balíkov'!B:F,5,FALSE))</f>
        <v/>
      </c>
      <c r="K1094" s="25" t="str">
        <f>IF(B1094="","",I1094*VLOOKUP(B1094,'Priradenie pracov. balíkov'!B:G,6,FALSE))</f>
        <v/>
      </c>
      <c r="L1094" s="25" t="str">
        <f>IF(B1094="","",K1094*VLOOKUP(B1094,'Priradenie pracov. balíkov'!B:F,5,FALSE))</f>
        <v/>
      </c>
      <c r="M1094" s="1"/>
      <c r="N1094" s="2" t="str">
        <f t="shared" si="85"/>
        <v/>
      </c>
      <c r="O1094" s="1" t="str">
        <f t="shared" si="86"/>
        <v/>
      </c>
    </row>
    <row r="1095" spans="1:15" x14ac:dyDescent="0.2">
      <c r="A1095" s="26" t="str">
        <f t="shared" si="87"/>
        <v/>
      </c>
      <c r="B1095" s="40"/>
      <c r="C1095" s="28" t="str">
        <f>IF(B1095="","",VLOOKUP(B1095,'Priradenie pracov. balíkov'!B:E,3,FALSE))</f>
        <v/>
      </c>
      <c r="D1095" s="29" t="str">
        <f>IF(B1095="","",CONCATENATE(VLOOKUP(B1095,Ciselniky!$A$38:$B$71,2,FALSE),"P",'Osobné výdavky (OV)'!A1095))</f>
        <v/>
      </c>
      <c r="E1095" s="41"/>
      <c r="F1095" s="25" t="str">
        <f t="shared" si="88"/>
        <v/>
      </c>
      <c r="G1095" s="99"/>
      <c r="H1095" s="97"/>
      <c r="I1095" s="25" t="str">
        <f t="shared" si="89"/>
        <v/>
      </c>
      <c r="J1095" s="25" t="str">
        <f>IF(B1095="","",I1095*VLOOKUP(B1095,'Priradenie pracov. balíkov'!B:F,5,FALSE))</f>
        <v/>
      </c>
      <c r="K1095" s="25" t="str">
        <f>IF(B1095="","",I1095*VLOOKUP(B1095,'Priradenie pracov. balíkov'!B:G,6,FALSE))</f>
        <v/>
      </c>
      <c r="L1095" s="25" t="str">
        <f>IF(B1095="","",K1095*VLOOKUP(B1095,'Priradenie pracov. balíkov'!B:F,5,FALSE))</f>
        <v/>
      </c>
      <c r="M1095" s="1"/>
      <c r="N1095" s="2" t="str">
        <f t="shared" si="85"/>
        <v/>
      </c>
      <c r="O1095" s="1" t="str">
        <f t="shared" si="86"/>
        <v/>
      </c>
    </row>
    <row r="1096" spans="1:15" x14ac:dyDescent="0.2">
      <c r="A1096" s="26" t="str">
        <f t="shared" si="87"/>
        <v/>
      </c>
      <c r="B1096" s="40"/>
      <c r="C1096" s="28" t="str">
        <f>IF(B1096="","",VLOOKUP(B1096,'Priradenie pracov. balíkov'!B:E,3,FALSE))</f>
        <v/>
      </c>
      <c r="D1096" s="29" t="str">
        <f>IF(B1096="","",CONCATENATE(VLOOKUP(B1096,Ciselniky!$A$38:$B$71,2,FALSE),"P",'Osobné výdavky (OV)'!A1096))</f>
        <v/>
      </c>
      <c r="E1096" s="41"/>
      <c r="F1096" s="25" t="str">
        <f t="shared" si="88"/>
        <v/>
      </c>
      <c r="G1096" s="99"/>
      <c r="H1096" s="97"/>
      <c r="I1096" s="25" t="str">
        <f t="shared" si="89"/>
        <v/>
      </c>
      <c r="J1096" s="25" t="str">
        <f>IF(B1096="","",I1096*VLOOKUP(B1096,'Priradenie pracov. balíkov'!B:F,5,FALSE))</f>
        <v/>
      </c>
      <c r="K1096" s="25" t="str">
        <f>IF(B1096="","",I1096*VLOOKUP(B1096,'Priradenie pracov. balíkov'!B:G,6,FALSE))</f>
        <v/>
      </c>
      <c r="L1096" s="25" t="str">
        <f>IF(B1096="","",K1096*VLOOKUP(B1096,'Priradenie pracov. balíkov'!B:F,5,FALSE))</f>
        <v/>
      </c>
      <c r="M1096" s="1"/>
      <c r="N1096" s="2" t="str">
        <f t="shared" si="85"/>
        <v/>
      </c>
      <c r="O1096" s="1" t="str">
        <f t="shared" si="86"/>
        <v/>
      </c>
    </row>
    <row r="1097" spans="1:15" x14ac:dyDescent="0.2">
      <c r="A1097" s="26" t="str">
        <f t="shared" si="87"/>
        <v/>
      </c>
      <c r="B1097" s="40"/>
      <c r="C1097" s="28" t="str">
        <f>IF(B1097="","",VLOOKUP(B1097,'Priradenie pracov. balíkov'!B:E,3,FALSE))</f>
        <v/>
      </c>
      <c r="D1097" s="29" t="str">
        <f>IF(B1097="","",CONCATENATE(VLOOKUP(B1097,Ciselniky!$A$38:$B$71,2,FALSE),"P",'Osobné výdavky (OV)'!A1097))</f>
        <v/>
      </c>
      <c r="E1097" s="41"/>
      <c r="F1097" s="25" t="str">
        <f t="shared" si="88"/>
        <v/>
      </c>
      <c r="G1097" s="99"/>
      <c r="H1097" s="97"/>
      <c r="I1097" s="25" t="str">
        <f t="shared" si="89"/>
        <v/>
      </c>
      <c r="J1097" s="25" t="str">
        <f>IF(B1097="","",I1097*VLOOKUP(B1097,'Priradenie pracov. balíkov'!B:F,5,FALSE))</f>
        <v/>
      </c>
      <c r="K1097" s="25" t="str">
        <f>IF(B1097="","",I1097*VLOOKUP(B1097,'Priradenie pracov. balíkov'!B:G,6,FALSE))</f>
        <v/>
      </c>
      <c r="L1097" s="25" t="str">
        <f>IF(B1097="","",K1097*VLOOKUP(B1097,'Priradenie pracov. balíkov'!B:F,5,FALSE))</f>
        <v/>
      </c>
      <c r="M1097" s="1"/>
      <c r="N1097" s="2" t="str">
        <f t="shared" si="85"/>
        <v/>
      </c>
      <c r="O1097" s="1" t="str">
        <f t="shared" si="86"/>
        <v/>
      </c>
    </row>
    <row r="1098" spans="1:15" x14ac:dyDescent="0.2">
      <c r="A1098" s="26" t="str">
        <f t="shared" si="87"/>
        <v/>
      </c>
      <c r="B1098" s="40"/>
      <c r="C1098" s="28" t="str">
        <f>IF(B1098="","",VLOOKUP(B1098,'Priradenie pracov. balíkov'!B:E,3,FALSE))</f>
        <v/>
      </c>
      <c r="D1098" s="29" t="str">
        <f>IF(B1098="","",CONCATENATE(VLOOKUP(B1098,Ciselniky!$A$38:$B$71,2,FALSE),"P",'Osobné výdavky (OV)'!A1098))</f>
        <v/>
      </c>
      <c r="E1098" s="41"/>
      <c r="F1098" s="25" t="str">
        <f t="shared" si="88"/>
        <v/>
      </c>
      <c r="G1098" s="99"/>
      <c r="H1098" s="97"/>
      <c r="I1098" s="25" t="str">
        <f t="shared" si="89"/>
        <v/>
      </c>
      <c r="J1098" s="25" t="str">
        <f>IF(B1098="","",I1098*VLOOKUP(B1098,'Priradenie pracov. balíkov'!B:F,5,FALSE))</f>
        <v/>
      </c>
      <c r="K1098" s="25" t="str">
        <f>IF(B1098="","",I1098*VLOOKUP(B1098,'Priradenie pracov. balíkov'!B:G,6,FALSE))</f>
        <v/>
      </c>
      <c r="L1098" s="25" t="str">
        <f>IF(B1098="","",K1098*VLOOKUP(B1098,'Priradenie pracov. balíkov'!B:F,5,FALSE))</f>
        <v/>
      </c>
      <c r="M1098" s="1"/>
      <c r="N1098" s="2" t="str">
        <f t="shared" si="85"/>
        <v/>
      </c>
      <c r="O1098" s="1" t="str">
        <f t="shared" si="86"/>
        <v/>
      </c>
    </row>
    <row r="1099" spans="1:15" x14ac:dyDescent="0.2">
      <c r="A1099" s="26" t="str">
        <f t="shared" si="87"/>
        <v/>
      </c>
      <c r="B1099" s="40"/>
      <c r="C1099" s="28" t="str">
        <f>IF(B1099="","",VLOOKUP(B1099,'Priradenie pracov. balíkov'!B:E,3,FALSE))</f>
        <v/>
      </c>
      <c r="D1099" s="29" t="str">
        <f>IF(B1099="","",CONCATENATE(VLOOKUP(B1099,Ciselniky!$A$38:$B$71,2,FALSE),"P",'Osobné výdavky (OV)'!A1099))</f>
        <v/>
      </c>
      <c r="E1099" s="41"/>
      <c r="F1099" s="25" t="str">
        <f t="shared" si="88"/>
        <v/>
      </c>
      <c r="G1099" s="99"/>
      <c r="H1099" s="97"/>
      <c r="I1099" s="25" t="str">
        <f t="shared" si="89"/>
        <v/>
      </c>
      <c r="J1099" s="25" t="str">
        <f>IF(B1099="","",I1099*VLOOKUP(B1099,'Priradenie pracov. balíkov'!B:F,5,FALSE))</f>
        <v/>
      </c>
      <c r="K1099" s="25" t="str">
        <f>IF(B1099="","",I1099*VLOOKUP(B1099,'Priradenie pracov. balíkov'!B:G,6,FALSE))</f>
        <v/>
      </c>
      <c r="L1099" s="25" t="str">
        <f>IF(B1099="","",K1099*VLOOKUP(B1099,'Priradenie pracov. balíkov'!B:F,5,FALSE))</f>
        <v/>
      </c>
      <c r="M1099" s="1"/>
      <c r="N1099" s="2" t="str">
        <f t="shared" si="85"/>
        <v/>
      </c>
      <c r="O1099" s="1" t="str">
        <f t="shared" si="86"/>
        <v/>
      </c>
    </row>
    <row r="1100" spans="1:15" x14ac:dyDescent="0.2">
      <c r="A1100" s="26" t="str">
        <f t="shared" si="87"/>
        <v/>
      </c>
      <c r="B1100" s="40"/>
      <c r="C1100" s="28" t="str">
        <f>IF(B1100="","",VLOOKUP(B1100,'Priradenie pracov. balíkov'!B:E,3,FALSE))</f>
        <v/>
      </c>
      <c r="D1100" s="29" t="str">
        <f>IF(B1100="","",CONCATENATE(VLOOKUP(B1100,Ciselniky!$A$38:$B$71,2,FALSE),"P",'Osobné výdavky (OV)'!A1100))</f>
        <v/>
      </c>
      <c r="E1100" s="41"/>
      <c r="F1100" s="25" t="str">
        <f t="shared" si="88"/>
        <v/>
      </c>
      <c r="G1100" s="99"/>
      <c r="H1100" s="97"/>
      <c r="I1100" s="25" t="str">
        <f t="shared" si="89"/>
        <v/>
      </c>
      <c r="J1100" s="25" t="str">
        <f>IF(B1100="","",I1100*VLOOKUP(B1100,'Priradenie pracov. balíkov'!B:F,5,FALSE))</f>
        <v/>
      </c>
      <c r="K1100" s="25" t="str">
        <f>IF(B1100="","",I1100*VLOOKUP(B1100,'Priradenie pracov. balíkov'!B:G,6,FALSE))</f>
        <v/>
      </c>
      <c r="L1100" s="25" t="str">
        <f>IF(B1100="","",K1100*VLOOKUP(B1100,'Priradenie pracov. balíkov'!B:F,5,FALSE))</f>
        <v/>
      </c>
      <c r="M1100" s="1"/>
      <c r="N1100" s="2" t="str">
        <f t="shared" si="85"/>
        <v/>
      </c>
      <c r="O1100" s="1" t="str">
        <f t="shared" si="86"/>
        <v/>
      </c>
    </row>
    <row r="1101" spans="1:15" x14ac:dyDescent="0.2">
      <c r="A1101" s="26" t="str">
        <f t="shared" si="87"/>
        <v/>
      </c>
      <c r="B1101" s="40"/>
      <c r="C1101" s="28" t="str">
        <f>IF(B1101="","",VLOOKUP(B1101,'Priradenie pracov. balíkov'!B:E,3,FALSE))</f>
        <v/>
      </c>
      <c r="D1101" s="29" t="str">
        <f>IF(B1101="","",CONCATENATE(VLOOKUP(B1101,Ciselniky!$A$38:$B$71,2,FALSE),"P",'Osobné výdavky (OV)'!A1101))</f>
        <v/>
      </c>
      <c r="E1101" s="41"/>
      <c r="F1101" s="25" t="str">
        <f t="shared" si="88"/>
        <v/>
      </c>
      <c r="G1101" s="99"/>
      <c r="H1101" s="97"/>
      <c r="I1101" s="25" t="str">
        <f t="shared" si="89"/>
        <v/>
      </c>
      <c r="J1101" s="25" t="str">
        <f>IF(B1101="","",I1101*VLOOKUP(B1101,'Priradenie pracov. balíkov'!B:F,5,FALSE))</f>
        <v/>
      </c>
      <c r="K1101" s="25" t="str">
        <f>IF(B1101="","",I1101*VLOOKUP(B1101,'Priradenie pracov. balíkov'!B:G,6,FALSE))</f>
        <v/>
      </c>
      <c r="L1101" s="25" t="str">
        <f>IF(B1101="","",K1101*VLOOKUP(B1101,'Priradenie pracov. balíkov'!B:F,5,FALSE))</f>
        <v/>
      </c>
      <c r="M1101" s="1"/>
      <c r="N1101" s="2" t="str">
        <f t="shared" si="85"/>
        <v/>
      </c>
      <c r="O1101" s="1" t="str">
        <f t="shared" si="86"/>
        <v/>
      </c>
    </row>
    <row r="1102" spans="1:15" x14ac:dyDescent="0.2">
      <c r="A1102" s="26" t="str">
        <f t="shared" si="87"/>
        <v/>
      </c>
      <c r="B1102" s="40"/>
      <c r="C1102" s="28" t="str">
        <f>IF(B1102="","",VLOOKUP(B1102,'Priradenie pracov. balíkov'!B:E,3,FALSE))</f>
        <v/>
      </c>
      <c r="D1102" s="29" t="str">
        <f>IF(B1102="","",CONCATENATE(VLOOKUP(B1102,Ciselniky!$A$38:$B$71,2,FALSE),"P",'Osobné výdavky (OV)'!A1102))</f>
        <v/>
      </c>
      <c r="E1102" s="41"/>
      <c r="F1102" s="25" t="str">
        <f t="shared" si="88"/>
        <v/>
      </c>
      <c r="G1102" s="99"/>
      <c r="H1102" s="97"/>
      <c r="I1102" s="25" t="str">
        <f t="shared" si="89"/>
        <v/>
      </c>
      <c r="J1102" s="25" t="str">
        <f>IF(B1102="","",I1102*VLOOKUP(B1102,'Priradenie pracov. balíkov'!B:F,5,FALSE))</f>
        <v/>
      </c>
      <c r="K1102" s="25" t="str">
        <f>IF(B1102="","",I1102*VLOOKUP(B1102,'Priradenie pracov. balíkov'!B:G,6,FALSE))</f>
        <v/>
      </c>
      <c r="L1102" s="25" t="str">
        <f>IF(B1102="","",K1102*VLOOKUP(B1102,'Priradenie pracov. balíkov'!B:F,5,FALSE))</f>
        <v/>
      </c>
      <c r="M1102" s="1"/>
      <c r="N1102" s="2" t="str">
        <f t="shared" si="85"/>
        <v/>
      </c>
      <c r="O1102" s="1" t="str">
        <f t="shared" si="86"/>
        <v/>
      </c>
    </row>
    <row r="1103" spans="1:15" x14ac:dyDescent="0.2">
      <c r="A1103" s="26" t="str">
        <f t="shared" si="87"/>
        <v/>
      </c>
      <c r="B1103" s="40"/>
      <c r="C1103" s="28" t="str">
        <f>IF(B1103="","",VLOOKUP(B1103,'Priradenie pracov. balíkov'!B:E,3,FALSE))</f>
        <v/>
      </c>
      <c r="D1103" s="29" t="str">
        <f>IF(B1103="","",CONCATENATE(VLOOKUP(B1103,Ciselniky!$A$38:$B$71,2,FALSE),"P",'Osobné výdavky (OV)'!A1103))</f>
        <v/>
      </c>
      <c r="E1103" s="41"/>
      <c r="F1103" s="25" t="str">
        <f t="shared" si="88"/>
        <v/>
      </c>
      <c r="G1103" s="99"/>
      <c r="H1103" s="97"/>
      <c r="I1103" s="25" t="str">
        <f t="shared" si="89"/>
        <v/>
      </c>
      <c r="J1103" s="25" t="str">
        <f>IF(B1103="","",I1103*VLOOKUP(B1103,'Priradenie pracov. balíkov'!B:F,5,FALSE))</f>
        <v/>
      </c>
      <c r="K1103" s="25" t="str">
        <f>IF(B1103="","",I1103*VLOOKUP(B1103,'Priradenie pracov. balíkov'!B:G,6,FALSE))</f>
        <v/>
      </c>
      <c r="L1103" s="25" t="str">
        <f>IF(B1103="","",K1103*VLOOKUP(B1103,'Priradenie pracov. balíkov'!B:F,5,FALSE))</f>
        <v/>
      </c>
      <c r="M1103" s="1"/>
      <c r="N1103" s="2" t="str">
        <f t="shared" si="85"/>
        <v/>
      </c>
      <c r="O1103" s="1" t="str">
        <f t="shared" si="86"/>
        <v/>
      </c>
    </row>
    <row r="1104" spans="1:15" x14ac:dyDescent="0.2">
      <c r="A1104" s="26" t="str">
        <f t="shared" si="87"/>
        <v/>
      </c>
      <c r="B1104" s="40"/>
      <c r="C1104" s="28" t="str">
        <f>IF(B1104="","",VLOOKUP(B1104,'Priradenie pracov. balíkov'!B:E,3,FALSE))</f>
        <v/>
      </c>
      <c r="D1104" s="29" t="str">
        <f>IF(B1104="","",CONCATENATE(VLOOKUP(B1104,Ciselniky!$A$38:$B$71,2,FALSE),"P",'Osobné výdavky (OV)'!A1104))</f>
        <v/>
      </c>
      <c r="E1104" s="41"/>
      <c r="F1104" s="25" t="str">
        <f t="shared" si="88"/>
        <v/>
      </c>
      <c r="G1104" s="99"/>
      <c r="H1104" s="97"/>
      <c r="I1104" s="25" t="str">
        <f t="shared" si="89"/>
        <v/>
      </c>
      <c r="J1104" s="25" t="str">
        <f>IF(B1104="","",I1104*VLOOKUP(B1104,'Priradenie pracov. balíkov'!B:F,5,FALSE))</f>
        <v/>
      </c>
      <c r="K1104" s="25" t="str">
        <f>IF(B1104="","",I1104*VLOOKUP(B1104,'Priradenie pracov. balíkov'!B:G,6,FALSE))</f>
        <v/>
      </c>
      <c r="L1104" s="25" t="str">
        <f>IF(B1104="","",K1104*VLOOKUP(B1104,'Priradenie pracov. balíkov'!B:F,5,FALSE))</f>
        <v/>
      </c>
      <c r="M1104" s="1"/>
      <c r="N1104" s="2" t="str">
        <f t="shared" si="85"/>
        <v/>
      </c>
      <c r="O1104" s="1" t="str">
        <f t="shared" si="86"/>
        <v/>
      </c>
    </row>
    <row r="1105" spans="1:15" x14ac:dyDescent="0.2">
      <c r="A1105" s="26" t="str">
        <f t="shared" si="87"/>
        <v/>
      </c>
      <c r="B1105" s="40"/>
      <c r="C1105" s="28" t="str">
        <f>IF(B1105="","",VLOOKUP(B1105,'Priradenie pracov. balíkov'!B:E,3,FALSE))</f>
        <v/>
      </c>
      <c r="D1105" s="29" t="str">
        <f>IF(B1105="","",CONCATENATE(VLOOKUP(B1105,Ciselniky!$A$38:$B$71,2,FALSE),"P",'Osobné výdavky (OV)'!A1105))</f>
        <v/>
      </c>
      <c r="E1105" s="41"/>
      <c r="F1105" s="25" t="str">
        <f t="shared" si="88"/>
        <v/>
      </c>
      <c r="G1105" s="99"/>
      <c r="H1105" s="97"/>
      <c r="I1105" s="25" t="str">
        <f t="shared" si="89"/>
        <v/>
      </c>
      <c r="J1105" s="25" t="str">
        <f>IF(B1105="","",I1105*VLOOKUP(B1105,'Priradenie pracov. balíkov'!B:F,5,FALSE))</f>
        <v/>
      </c>
      <c r="K1105" s="25" t="str">
        <f>IF(B1105="","",I1105*VLOOKUP(B1105,'Priradenie pracov. balíkov'!B:G,6,FALSE))</f>
        <v/>
      </c>
      <c r="L1105" s="25" t="str">
        <f>IF(B1105="","",K1105*VLOOKUP(B1105,'Priradenie pracov. balíkov'!B:F,5,FALSE))</f>
        <v/>
      </c>
      <c r="M1105" s="1"/>
      <c r="N1105" s="2" t="str">
        <f t="shared" si="85"/>
        <v/>
      </c>
      <c r="O1105" s="1" t="str">
        <f t="shared" si="86"/>
        <v/>
      </c>
    </row>
    <row r="1106" spans="1:15" x14ac:dyDescent="0.2">
      <c r="A1106" s="26" t="str">
        <f t="shared" si="87"/>
        <v/>
      </c>
      <c r="B1106" s="40"/>
      <c r="C1106" s="28" t="str">
        <f>IF(B1106="","",VLOOKUP(B1106,'Priradenie pracov. balíkov'!B:E,3,FALSE))</f>
        <v/>
      </c>
      <c r="D1106" s="29" t="str">
        <f>IF(B1106="","",CONCATENATE(VLOOKUP(B1106,Ciselniky!$A$38:$B$71,2,FALSE),"P",'Osobné výdavky (OV)'!A1106))</f>
        <v/>
      </c>
      <c r="E1106" s="41"/>
      <c r="F1106" s="25" t="str">
        <f t="shared" si="88"/>
        <v/>
      </c>
      <c r="G1106" s="99"/>
      <c r="H1106" s="97"/>
      <c r="I1106" s="25" t="str">
        <f t="shared" si="89"/>
        <v/>
      </c>
      <c r="J1106" s="25" t="str">
        <f>IF(B1106="","",I1106*VLOOKUP(B1106,'Priradenie pracov. balíkov'!B:F,5,FALSE))</f>
        <v/>
      </c>
      <c r="K1106" s="25" t="str">
        <f>IF(B1106="","",I1106*VLOOKUP(B1106,'Priradenie pracov. balíkov'!B:G,6,FALSE))</f>
        <v/>
      </c>
      <c r="L1106" s="25" t="str">
        <f>IF(B1106="","",K1106*VLOOKUP(B1106,'Priradenie pracov. balíkov'!B:F,5,FALSE))</f>
        <v/>
      </c>
      <c r="M1106" s="1"/>
      <c r="N1106" s="2" t="str">
        <f t="shared" si="85"/>
        <v/>
      </c>
      <c r="O1106" s="1" t="str">
        <f t="shared" si="86"/>
        <v/>
      </c>
    </row>
    <row r="1107" spans="1:15" x14ac:dyDescent="0.2">
      <c r="A1107" s="26" t="str">
        <f t="shared" si="87"/>
        <v/>
      </c>
      <c r="B1107" s="40"/>
      <c r="C1107" s="28" t="str">
        <f>IF(B1107="","",VLOOKUP(B1107,'Priradenie pracov. balíkov'!B:E,3,FALSE))</f>
        <v/>
      </c>
      <c r="D1107" s="29" t="str">
        <f>IF(B1107="","",CONCATENATE(VLOOKUP(B1107,Ciselniky!$A$38:$B$71,2,FALSE),"P",'Osobné výdavky (OV)'!A1107))</f>
        <v/>
      </c>
      <c r="E1107" s="41"/>
      <c r="F1107" s="25" t="str">
        <f t="shared" si="88"/>
        <v/>
      </c>
      <c r="G1107" s="99"/>
      <c r="H1107" s="97"/>
      <c r="I1107" s="25" t="str">
        <f t="shared" si="89"/>
        <v/>
      </c>
      <c r="J1107" s="25" t="str">
        <f>IF(B1107="","",I1107*VLOOKUP(B1107,'Priradenie pracov. balíkov'!B:F,5,FALSE))</f>
        <v/>
      </c>
      <c r="K1107" s="25" t="str">
        <f>IF(B1107="","",I1107*VLOOKUP(B1107,'Priradenie pracov. balíkov'!B:G,6,FALSE))</f>
        <v/>
      </c>
      <c r="L1107" s="25" t="str">
        <f>IF(B1107="","",K1107*VLOOKUP(B1107,'Priradenie pracov. balíkov'!B:F,5,FALSE))</f>
        <v/>
      </c>
      <c r="M1107" s="1"/>
      <c r="N1107" s="2" t="str">
        <f t="shared" si="85"/>
        <v/>
      </c>
      <c r="O1107" s="1" t="str">
        <f t="shared" si="86"/>
        <v/>
      </c>
    </row>
    <row r="1108" spans="1:15" x14ac:dyDescent="0.2">
      <c r="A1108" s="26" t="str">
        <f t="shared" si="87"/>
        <v/>
      </c>
      <c r="B1108" s="40"/>
      <c r="C1108" s="28" t="str">
        <f>IF(B1108="","",VLOOKUP(B1108,'Priradenie pracov. balíkov'!B:E,3,FALSE))</f>
        <v/>
      </c>
      <c r="D1108" s="29" t="str">
        <f>IF(B1108="","",CONCATENATE(VLOOKUP(B1108,Ciselniky!$A$38:$B$71,2,FALSE),"P",'Osobné výdavky (OV)'!A1108))</f>
        <v/>
      </c>
      <c r="E1108" s="41"/>
      <c r="F1108" s="25" t="str">
        <f t="shared" si="88"/>
        <v/>
      </c>
      <c r="G1108" s="99"/>
      <c r="H1108" s="97"/>
      <c r="I1108" s="25" t="str">
        <f t="shared" si="89"/>
        <v/>
      </c>
      <c r="J1108" s="25" t="str">
        <f>IF(B1108="","",I1108*VLOOKUP(B1108,'Priradenie pracov. balíkov'!B:F,5,FALSE))</f>
        <v/>
      </c>
      <c r="K1108" s="25" t="str">
        <f>IF(B1108="","",I1108*VLOOKUP(B1108,'Priradenie pracov. balíkov'!B:G,6,FALSE))</f>
        <v/>
      </c>
      <c r="L1108" s="25" t="str">
        <f>IF(B1108="","",K1108*VLOOKUP(B1108,'Priradenie pracov. balíkov'!B:F,5,FALSE))</f>
        <v/>
      </c>
      <c r="M1108" s="1"/>
      <c r="N1108" s="2" t="str">
        <f t="shared" si="85"/>
        <v/>
      </c>
      <c r="O1108" s="1" t="str">
        <f t="shared" si="86"/>
        <v/>
      </c>
    </row>
    <row r="1109" spans="1:15" x14ac:dyDescent="0.2">
      <c r="A1109" s="26" t="str">
        <f t="shared" si="87"/>
        <v/>
      </c>
      <c r="B1109" s="40"/>
      <c r="C1109" s="28" t="str">
        <f>IF(B1109="","",VLOOKUP(B1109,'Priradenie pracov. balíkov'!B:E,3,FALSE))</f>
        <v/>
      </c>
      <c r="D1109" s="29" t="str">
        <f>IF(B1109="","",CONCATENATE(VLOOKUP(B1109,Ciselniky!$A$38:$B$71,2,FALSE),"P",'Osobné výdavky (OV)'!A1109))</f>
        <v/>
      </c>
      <c r="E1109" s="41"/>
      <c r="F1109" s="25" t="str">
        <f t="shared" si="88"/>
        <v/>
      </c>
      <c r="G1109" s="99"/>
      <c r="H1109" s="97"/>
      <c r="I1109" s="25" t="str">
        <f t="shared" si="89"/>
        <v/>
      </c>
      <c r="J1109" s="25" t="str">
        <f>IF(B1109="","",I1109*VLOOKUP(B1109,'Priradenie pracov. balíkov'!B:F,5,FALSE))</f>
        <v/>
      </c>
      <c r="K1109" s="25" t="str">
        <f>IF(B1109="","",I1109*VLOOKUP(B1109,'Priradenie pracov. balíkov'!B:G,6,FALSE))</f>
        <v/>
      </c>
      <c r="L1109" s="25" t="str">
        <f>IF(B1109="","",K1109*VLOOKUP(B1109,'Priradenie pracov. balíkov'!B:F,5,FALSE))</f>
        <v/>
      </c>
      <c r="M1109" s="1"/>
      <c r="N1109" s="2" t="str">
        <f t="shared" si="85"/>
        <v/>
      </c>
      <c r="O1109" s="1" t="str">
        <f t="shared" si="86"/>
        <v/>
      </c>
    </row>
    <row r="1110" spans="1:15" x14ac:dyDescent="0.2">
      <c r="A1110" s="26" t="str">
        <f t="shared" si="87"/>
        <v/>
      </c>
      <c r="B1110" s="40"/>
      <c r="C1110" s="28" t="str">
        <f>IF(B1110="","",VLOOKUP(B1110,'Priradenie pracov. balíkov'!B:E,3,FALSE))</f>
        <v/>
      </c>
      <c r="D1110" s="29" t="str">
        <f>IF(B1110="","",CONCATENATE(VLOOKUP(B1110,Ciselniky!$A$38:$B$71,2,FALSE),"P",'Osobné výdavky (OV)'!A1110))</f>
        <v/>
      </c>
      <c r="E1110" s="41"/>
      <c r="F1110" s="25" t="str">
        <f t="shared" si="88"/>
        <v/>
      </c>
      <c r="G1110" s="99"/>
      <c r="H1110" s="97"/>
      <c r="I1110" s="25" t="str">
        <f t="shared" si="89"/>
        <v/>
      </c>
      <c r="J1110" s="25" t="str">
        <f>IF(B1110="","",I1110*VLOOKUP(B1110,'Priradenie pracov. balíkov'!B:F,5,FALSE))</f>
        <v/>
      </c>
      <c r="K1110" s="25" t="str">
        <f>IF(B1110="","",I1110*VLOOKUP(B1110,'Priradenie pracov. balíkov'!B:G,6,FALSE))</f>
        <v/>
      </c>
      <c r="L1110" s="25" t="str">
        <f>IF(B1110="","",K1110*VLOOKUP(B1110,'Priradenie pracov. balíkov'!B:F,5,FALSE))</f>
        <v/>
      </c>
      <c r="M1110" s="1"/>
      <c r="N1110" s="2" t="str">
        <f t="shared" si="85"/>
        <v/>
      </c>
      <c r="O1110" s="1" t="str">
        <f t="shared" si="86"/>
        <v/>
      </c>
    </row>
    <row r="1111" spans="1:15" x14ac:dyDescent="0.2">
      <c r="A1111" s="26" t="str">
        <f t="shared" si="87"/>
        <v/>
      </c>
      <c r="B1111" s="40"/>
      <c r="C1111" s="28" t="str">
        <f>IF(B1111="","",VLOOKUP(B1111,'Priradenie pracov. balíkov'!B:E,3,FALSE))</f>
        <v/>
      </c>
      <c r="D1111" s="29" t="str">
        <f>IF(B1111="","",CONCATENATE(VLOOKUP(B1111,Ciselniky!$A$38:$B$71,2,FALSE),"P",'Osobné výdavky (OV)'!A1111))</f>
        <v/>
      </c>
      <c r="E1111" s="41"/>
      <c r="F1111" s="25" t="str">
        <f t="shared" si="88"/>
        <v/>
      </c>
      <c r="G1111" s="99"/>
      <c r="H1111" s="97"/>
      <c r="I1111" s="25" t="str">
        <f t="shared" si="89"/>
        <v/>
      </c>
      <c r="J1111" s="25" t="str">
        <f>IF(B1111="","",I1111*VLOOKUP(B1111,'Priradenie pracov. balíkov'!B:F,5,FALSE))</f>
        <v/>
      </c>
      <c r="K1111" s="25" t="str">
        <f>IF(B1111="","",I1111*VLOOKUP(B1111,'Priradenie pracov. balíkov'!B:G,6,FALSE))</f>
        <v/>
      </c>
      <c r="L1111" s="25" t="str">
        <f>IF(B1111="","",K1111*VLOOKUP(B1111,'Priradenie pracov. balíkov'!B:F,5,FALSE))</f>
        <v/>
      </c>
      <c r="M1111" s="1"/>
      <c r="N1111" s="2" t="str">
        <f t="shared" si="85"/>
        <v/>
      </c>
      <c r="O1111" s="1" t="str">
        <f t="shared" si="86"/>
        <v/>
      </c>
    </row>
    <row r="1112" spans="1:15" x14ac:dyDescent="0.2">
      <c r="A1112" s="26" t="str">
        <f t="shared" si="87"/>
        <v/>
      </c>
      <c r="B1112" s="40"/>
      <c r="C1112" s="28" t="str">
        <f>IF(B1112="","",VLOOKUP(B1112,'Priradenie pracov. balíkov'!B:E,3,FALSE))</f>
        <v/>
      </c>
      <c r="D1112" s="29" t="str">
        <f>IF(B1112="","",CONCATENATE(VLOOKUP(B1112,Ciselniky!$A$38:$B$71,2,FALSE),"P",'Osobné výdavky (OV)'!A1112))</f>
        <v/>
      </c>
      <c r="E1112" s="41"/>
      <c r="F1112" s="25" t="str">
        <f t="shared" si="88"/>
        <v/>
      </c>
      <c r="G1112" s="99"/>
      <c r="H1112" s="97"/>
      <c r="I1112" s="25" t="str">
        <f t="shared" si="89"/>
        <v/>
      </c>
      <c r="J1112" s="25" t="str">
        <f>IF(B1112="","",I1112*VLOOKUP(B1112,'Priradenie pracov. balíkov'!B:F,5,FALSE))</f>
        <v/>
      </c>
      <c r="K1112" s="25" t="str">
        <f>IF(B1112="","",I1112*VLOOKUP(B1112,'Priradenie pracov. balíkov'!B:G,6,FALSE))</f>
        <v/>
      </c>
      <c r="L1112" s="25" t="str">
        <f>IF(B1112="","",K1112*VLOOKUP(B1112,'Priradenie pracov. balíkov'!B:F,5,FALSE))</f>
        <v/>
      </c>
      <c r="M1112" s="1"/>
      <c r="N1112" s="2" t="str">
        <f t="shared" si="85"/>
        <v/>
      </c>
      <c r="O1112" s="1" t="str">
        <f t="shared" si="86"/>
        <v/>
      </c>
    </row>
    <row r="1113" spans="1:15" x14ac:dyDescent="0.2">
      <c r="A1113" s="26" t="str">
        <f t="shared" si="87"/>
        <v/>
      </c>
      <c r="B1113" s="40"/>
      <c r="C1113" s="28" t="str">
        <f>IF(B1113="","",VLOOKUP(B1113,'Priradenie pracov. balíkov'!B:E,3,FALSE))</f>
        <v/>
      </c>
      <c r="D1113" s="29" t="str">
        <f>IF(B1113="","",CONCATENATE(VLOOKUP(B1113,Ciselniky!$A$38:$B$71,2,FALSE),"P",'Osobné výdavky (OV)'!A1113))</f>
        <v/>
      </c>
      <c r="E1113" s="41"/>
      <c r="F1113" s="25" t="str">
        <f t="shared" si="88"/>
        <v/>
      </c>
      <c r="G1113" s="99"/>
      <c r="H1113" s="97"/>
      <c r="I1113" s="25" t="str">
        <f t="shared" si="89"/>
        <v/>
      </c>
      <c r="J1113" s="25" t="str">
        <f>IF(B1113="","",I1113*VLOOKUP(B1113,'Priradenie pracov. balíkov'!B:F,5,FALSE))</f>
        <v/>
      </c>
      <c r="K1113" s="25" t="str">
        <f>IF(B1113="","",I1113*VLOOKUP(B1113,'Priradenie pracov. balíkov'!B:G,6,FALSE))</f>
        <v/>
      </c>
      <c r="L1113" s="25" t="str">
        <f>IF(B1113="","",K1113*VLOOKUP(B1113,'Priradenie pracov. balíkov'!B:F,5,FALSE))</f>
        <v/>
      </c>
      <c r="M1113" s="1"/>
      <c r="N1113" s="2" t="str">
        <f t="shared" si="85"/>
        <v/>
      </c>
      <c r="O1113" s="1" t="str">
        <f t="shared" si="86"/>
        <v/>
      </c>
    </row>
    <row r="1114" spans="1:15" x14ac:dyDescent="0.2">
      <c r="A1114" s="26" t="str">
        <f t="shared" si="87"/>
        <v/>
      </c>
      <c r="B1114" s="40"/>
      <c r="C1114" s="28" t="str">
        <f>IF(B1114="","",VLOOKUP(B1114,'Priradenie pracov. balíkov'!B:E,3,FALSE))</f>
        <v/>
      </c>
      <c r="D1114" s="29" t="str">
        <f>IF(B1114="","",CONCATENATE(VLOOKUP(B1114,Ciselniky!$A$38:$B$71,2,FALSE),"P",'Osobné výdavky (OV)'!A1114))</f>
        <v/>
      </c>
      <c r="E1114" s="41"/>
      <c r="F1114" s="25" t="str">
        <f t="shared" si="88"/>
        <v/>
      </c>
      <c r="G1114" s="99"/>
      <c r="H1114" s="97"/>
      <c r="I1114" s="25" t="str">
        <f t="shared" si="89"/>
        <v/>
      </c>
      <c r="J1114" s="25" t="str">
        <f>IF(B1114="","",I1114*VLOOKUP(B1114,'Priradenie pracov. balíkov'!B:F,5,FALSE))</f>
        <v/>
      </c>
      <c r="K1114" s="25" t="str">
        <f>IF(B1114="","",I1114*VLOOKUP(B1114,'Priradenie pracov. balíkov'!B:G,6,FALSE))</f>
        <v/>
      </c>
      <c r="L1114" s="25" t="str">
        <f>IF(B1114="","",K1114*VLOOKUP(B1114,'Priradenie pracov. balíkov'!B:F,5,FALSE))</f>
        <v/>
      </c>
      <c r="M1114" s="1"/>
      <c r="N1114" s="2" t="str">
        <f t="shared" si="85"/>
        <v/>
      </c>
      <c r="O1114" s="1" t="str">
        <f t="shared" si="86"/>
        <v/>
      </c>
    </row>
    <row r="1115" spans="1:15" x14ac:dyDescent="0.2">
      <c r="A1115" s="26" t="str">
        <f t="shared" si="87"/>
        <v/>
      </c>
      <c r="B1115" s="40"/>
      <c r="C1115" s="28" t="str">
        <f>IF(B1115="","",VLOOKUP(B1115,'Priradenie pracov. balíkov'!B:E,3,FALSE))</f>
        <v/>
      </c>
      <c r="D1115" s="29" t="str">
        <f>IF(B1115="","",CONCATENATE(VLOOKUP(B1115,Ciselniky!$A$38:$B$71,2,FALSE),"P",'Osobné výdavky (OV)'!A1115))</f>
        <v/>
      </c>
      <c r="E1115" s="41"/>
      <c r="F1115" s="25" t="str">
        <f t="shared" si="88"/>
        <v/>
      </c>
      <c r="G1115" s="99"/>
      <c r="H1115" s="97"/>
      <c r="I1115" s="25" t="str">
        <f t="shared" si="89"/>
        <v/>
      </c>
      <c r="J1115" s="25" t="str">
        <f>IF(B1115="","",I1115*VLOOKUP(B1115,'Priradenie pracov. balíkov'!B:F,5,FALSE))</f>
        <v/>
      </c>
      <c r="K1115" s="25" t="str">
        <f>IF(B1115="","",I1115*VLOOKUP(B1115,'Priradenie pracov. balíkov'!B:G,6,FALSE))</f>
        <v/>
      </c>
      <c r="L1115" s="25" t="str">
        <f>IF(B1115="","",K1115*VLOOKUP(B1115,'Priradenie pracov. balíkov'!B:F,5,FALSE))</f>
        <v/>
      </c>
      <c r="M1115" s="1"/>
      <c r="N1115" s="2" t="str">
        <f t="shared" si="85"/>
        <v/>
      </c>
      <c r="O1115" s="1" t="str">
        <f t="shared" si="86"/>
        <v/>
      </c>
    </row>
    <row r="1116" spans="1:15" x14ac:dyDescent="0.2">
      <c r="A1116" s="26" t="str">
        <f t="shared" si="87"/>
        <v/>
      </c>
      <c r="B1116" s="40"/>
      <c r="C1116" s="28" t="str">
        <f>IF(B1116="","",VLOOKUP(B1116,'Priradenie pracov. balíkov'!B:E,3,FALSE))</f>
        <v/>
      </c>
      <c r="D1116" s="29" t="str">
        <f>IF(B1116="","",CONCATENATE(VLOOKUP(B1116,Ciselniky!$A$38:$B$71,2,FALSE),"P",'Osobné výdavky (OV)'!A1116))</f>
        <v/>
      </c>
      <c r="E1116" s="41"/>
      <c r="F1116" s="25" t="str">
        <f t="shared" si="88"/>
        <v/>
      </c>
      <c r="G1116" s="99"/>
      <c r="H1116" s="97"/>
      <c r="I1116" s="25" t="str">
        <f t="shared" si="89"/>
        <v/>
      </c>
      <c r="J1116" s="25" t="str">
        <f>IF(B1116="","",I1116*VLOOKUP(B1116,'Priradenie pracov. balíkov'!B:F,5,FALSE))</f>
        <v/>
      </c>
      <c r="K1116" s="25" t="str">
        <f>IF(B1116="","",I1116*VLOOKUP(B1116,'Priradenie pracov. balíkov'!B:G,6,FALSE))</f>
        <v/>
      </c>
      <c r="L1116" s="25" t="str">
        <f>IF(B1116="","",K1116*VLOOKUP(B1116,'Priradenie pracov. balíkov'!B:F,5,FALSE))</f>
        <v/>
      </c>
      <c r="M1116" s="1"/>
      <c r="N1116" s="2" t="str">
        <f t="shared" si="85"/>
        <v/>
      </c>
      <c r="O1116" s="1" t="str">
        <f t="shared" si="86"/>
        <v/>
      </c>
    </row>
    <row r="1117" spans="1:15" x14ac:dyDescent="0.2">
      <c r="A1117" s="26" t="str">
        <f t="shared" si="87"/>
        <v/>
      </c>
      <c r="B1117" s="40"/>
      <c r="C1117" s="28" t="str">
        <f>IF(B1117="","",VLOOKUP(B1117,'Priradenie pracov. balíkov'!B:E,3,FALSE))</f>
        <v/>
      </c>
      <c r="D1117" s="29" t="str">
        <f>IF(B1117="","",CONCATENATE(VLOOKUP(B1117,Ciselniky!$A$38:$B$71,2,FALSE),"P",'Osobné výdavky (OV)'!A1117))</f>
        <v/>
      </c>
      <c r="E1117" s="41"/>
      <c r="F1117" s="25" t="str">
        <f t="shared" si="88"/>
        <v/>
      </c>
      <c r="G1117" s="99"/>
      <c r="H1117" s="97"/>
      <c r="I1117" s="25" t="str">
        <f t="shared" si="89"/>
        <v/>
      </c>
      <c r="J1117" s="25" t="str">
        <f>IF(B1117="","",I1117*VLOOKUP(B1117,'Priradenie pracov. balíkov'!B:F,5,FALSE))</f>
        <v/>
      </c>
      <c r="K1117" s="25" t="str">
        <f>IF(B1117="","",I1117*VLOOKUP(B1117,'Priradenie pracov. balíkov'!B:G,6,FALSE))</f>
        <v/>
      </c>
      <c r="L1117" s="25" t="str">
        <f>IF(B1117="","",K1117*VLOOKUP(B1117,'Priradenie pracov. balíkov'!B:F,5,FALSE))</f>
        <v/>
      </c>
      <c r="M1117" s="1"/>
      <c r="N1117" s="2" t="str">
        <f t="shared" si="85"/>
        <v/>
      </c>
      <c r="O1117" s="1" t="str">
        <f t="shared" si="86"/>
        <v/>
      </c>
    </row>
    <row r="1118" spans="1:15" x14ac:dyDescent="0.2">
      <c r="A1118" s="26" t="str">
        <f t="shared" si="87"/>
        <v/>
      </c>
      <c r="B1118" s="40"/>
      <c r="C1118" s="28" t="str">
        <f>IF(B1118="","",VLOOKUP(B1118,'Priradenie pracov. balíkov'!B:E,3,FALSE))</f>
        <v/>
      </c>
      <c r="D1118" s="29" t="str">
        <f>IF(B1118="","",CONCATENATE(VLOOKUP(B1118,Ciselniky!$A$38:$B$71,2,FALSE),"P",'Osobné výdavky (OV)'!A1118))</f>
        <v/>
      </c>
      <c r="E1118" s="41"/>
      <c r="F1118" s="25" t="str">
        <f t="shared" si="88"/>
        <v/>
      </c>
      <c r="G1118" s="99"/>
      <c r="H1118" s="97"/>
      <c r="I1118" s="25" t="str">
        <f t="shared" si="89"/>
        <v/>
      </c>
      <c r="J1118" s="25" t="str">
        <f>IF(B1118="","",I1118*VLOOKUP(B1118,'Priradenie pracov. balíkov'!B:F,5,FALSE))</f>
        <v/>
      </c>
      <c r="K1118" s="25" t="str">
        <f>IF(B1118="","",I1118*VLOOKUP(B1118,'Priradenie pracov. balíkov'!B:G,6,FALSE))</f>
        <v/>
      </c>
      <c r="L1118" s="25" t="str">
        <f>IF(B1118="","",K1118*VLOOKUP(B1118,'Priradenie pracov. balíkov'!B:F,5,FALSE))</f>
        <v/>
      </c>
      <c r="M1118" s="1"/>
      <c r="N1118" s="2" t="str">
        <f t="shared" si="85"/>
        <v/>
      </c>
      <c r="O1118" s="1" t="str">
        <f t="shared" si="86"/>
        <v/>
      </c>
    </row>
    <row r="1119" spans="1:15" x14ac:dyDescent="0.2">
      <c r="A1119" s="26" t="str">
        <f t="shared" si="87"/>
        <v/>
      </c>
      <c r="B1119" s="40"/>
      <c r="C1119" s="28" t="str">
        <f>IF(B1119="","",VLOOKUP(B1119,'Priradenie pracov. balíkov'!B:E,3,FALSE))</f>
        <v/>
      </c>
      <c r="D1119" s="29" t="str">
        <f>IF(B1119="","",CONCATENATE(VLOOKUP(B1119,Ciselniky!$A$38:$B$71,2,FALSE),"P",'Osobné výdavky (OV)'!A1119))</f>
        <v/>
      </c>
      <c r="E1119" s="41"/>
      <c r="F1119" s="25" t="str">
        <f t="shared" si="88"/>
        <v/>
      </c>
      <c r="G1119" s="99"/>
      <c r="H1119" s="97"/>
      <c r="I1119" s="25" t="str">
        <f t="shared" si="89"/>
        <v/>
      </c>
      <c r="J1119" s="25" t="str">
        <f>IF(B1119="","",I1119*VLOOKUP(B1119,'Priradenie pracov. balíkov'!B:F,5,FALSE))</f>
        <v/>
      </c>
      <c r="K1119" s="25" t="str">
        <f>IF(B1119="","",I1119*VLOOKUP(B1119,'Priradenie pracov. balíkov'!B:G,6,FALSE))</f>
        <v/>
      </c>
      <c r="L1119" s="25" t="str">
        <f>IF(B1119="","",K1119*VLOOKUP(B1119,'Priradenie pracov. balíkov'!B:F,5,FALSE))</f>
        <v/>
      </c>
      <c r="M1119" s="1"/>
      <c r="N1119" s="2" t="str">
        <f t="shared" si="85"/>
        <v/>
      </c>
      <c r="O1119" s="1" t="str">
        <f t="shared" si="86"/>
        <v/>
      </c>
    </row>
    <row r="1120" spans="1:15" x14ac:dyDescent="0.2">
      <c r="A1120" s="26" t="str">
        <f t="shared" si="87"/>
        <v/>
      </c>
      <c r="B1120" s="40"/>
      <c r="C1120" s="28" t="str">
        <f>IF(B1120="","",VLOOKUP(B1120,'Priradenie pracov. balíkov'!B:E,3,FALSE))</f>
        <v/>
      </c>
      <c r="D1120" s="29" t="str">
        <f>IF(B1120="","",CONCATENATE(VLOOKUP(B1120,Ciselniky!$A$38:$B$71,2,FALSE),"P",'Osobné výdavky (OV)'!A1120))</f>
        <v/>
      </c>
      <c r="E1120" s="41"/>
      <c r="F1120" s="25" t="str">
        <f t="shared" si="88"/>
        <v/>
      </c>
      <c r="G1120" s="99"/>
      <c r="H1120" s="97"/>
      <c r="I1120" s="25" t="str">
        <f t="shared" si="89"/>
        <v/>
      </c>
      <c r="J1120" s="25" t="str">
        <f>IF(B1120="","",I1120*VLOOKUP(B1120,'Priradenie pracov. balíkov'!B:F,5,FALSE))</f>
        <v/>
      </c>
      <c r="K1120" s="25" t="str">
        <f>IF(B1120="","",I1120*VLOOKUP(B1120,'Priradenie pracov. balíkov'!B:G,6,FALSE))</f>
        <v/>
      </c>
      <c r="L1120" s="25" t="str">
        <f>IF(B1120="","",K1120*VLOOKUP(B1120,'Priradenie pracov. balíkov'!B:F,5,FALSE))</f>
        <v/>
      </c>
      <c r="M1120" s="1"/>
      <c r="N1120" s="2" t="str">
        <f t="shared" si="85"/>
        <v/>
      </c>
      <c r="O1120" s="1" t="str">
        <f t="shared" si="86"/>
        <v/>
      </c>
    </row>
    <row r="1121" spans="1:15" x14ac:dyDescent="0.2">
      <c r="A1121" s="26" t="str">
        <f t="shared" si="87"/>
        <v/>
      </c>
      <c r="B1121" s="40"/>
      <c r="C1121" s="28" t="str">
        <f>IF(B1121="","",VLOOKUP(B1121,'Priradenie pracov. balíkov'!B:E,3,FALSE))</f>
        <v/>
      </c>
      <c r="D1121" s="29" t="str">
        <f>IF(B1121="","",CONCATENATE(VLOOKUP(B1121,Ciselniky!$A$38:$B$71,2,FALSE),"P",'Osobné výdavky (OV)'!A1121))</f>
        <v/>
      </c>
      <c r="E1121" s="41"/>
      <c r="F1121" s="25" t="str">
        <f t="shared" si="88"/>
        <v/>
      </c>
      <c r="G1121" s="99"/>
      <c r="H1121" s="97"/>
      <c r="I1121" s="25" t="str">
        <f t="shared" si="89"/>
        <v/>
      </c>
      <c r="J1121" s="25" t="str">
        <f>IF(B1121="","",I1121*VLOOKUP(B1121,'Priradenie pracov. balíkov'!B:F,5,FALSE))</f>
        <v/>
      </c>
      <c r="K1121" s="25" t="str">
        <f>IF(B1121="","",I1121*VLOOKUP(B1121,'Priradenie pracov. balíkov'!B:G,6,FALSE))</f>
        <v/>
      </c>
      <c r="L1121" s="25" t="str">
        <f>IF(B1121="","",K1121*VLOOKUP(B1121,'Priradenie pracov. balíkov'!B:F,5,FALSE))</f>
        <v/>
      </c>
      <c r="M1121" s="1"/>
      <c r="N1121" s="2" t="str">
        <f t="shared" si="85"/>
        <v/>
      </c>
      <c r="O1121" s="1" t="str">
        <f t="shared" si="86"/>
        <v/>
      </c>
    </row>
    <row r="1122" spans="1:15" x14ac:dyDescent="0.2">
      <c r="A1122" s="26" t="str">
        <f t="shared" si="87"/>
        <v/>
      </c>
      <c r="B1122" s="40"/>
      <c r="C1122" s="28" t="str">
        <f>IF(B1122="","",VLOOKUP(B1122,'Priradenie pracov. balíkov'!B:E,3,FALSE))</f>
        <v/>
      </c>
      <c r="D1122" s="29" t="str">
        <f>IF(B1122="","",CONCATENATE(VLOOKUP(B1122,Ciselniky!$A$38:$B$71,2,FALSE),"P",'Osobné výdavky (OV)'!A1122))</f>
        <v/>
      </c>
      <c r="E1122" s="41"/>
      <c r="F1122" s="25" t="str">
        <f t="shared" si="88"/>
        <v/>
      </c>
      <c r="G1122" s="99"/>
      <c r="H1122" s="97"/>
      <c r="I1122" s="25" t="str">
        <f t="shared" si="89"/>
        <v/>
      </c>
      <c r="J1122" s="25" t="str">
        <f>IF(B1122="","",I1122*VLOOKUP(B1122,'Priradenie pracov. balíkov'!B:F,5,FALSE))</f>
        <v/>
      </c>
      <c r="K1122" s="25" t="str">
        <f>IF(B1122="","",I1122*VLOOKUP(B1122,'Priradenie pracov. balíkov'!B:G,6,FALSE))</f>
        <v/>
      </c>
      <c r="L1122" s="25" t="str">
        <f>IF(B1122="","",K1122*VLOOKUP(B1122,'Priradenie pracov. balíkov'!B:F,5,FALSE))</f>
        <v/>
      </c>
      <c r="M1122" s="1"/>
      <c r="N1122" s="2" t="str">
        <f t="shared" si="85"/>
        <v/>
      </c>
      <c r="O1122" s="1" t="str">
        <f t="shared" si="86"/>
        <v/>
      </c>
    </row>
    <row r="1123" spans="1:15" x14ac:dyDescent="0.2">
      <c r="A1123" s="26" t="str">
        <f t="shared" si="87"/>
        <v/>
      </c>
      <c r="B1123" s="40"/>
      <c r="C1123" s="28" t="str">
        <f>IF(B1123="","",VLOOKUP(B1123,'Priradenie pracov. balíkov'!B:E,3,FALSE))</f>
        <v/>
      </c>
      <c r="D1123" s="29" t="str">
        <f>IF(B1123="","",CONCATENATE(VLOOKUP(B1123,Ciselniky!$A$38:$B$71,2,FALSE),"P",'Osobné výdavky (OV)'!A1123))</f>
        <v/>
      </c>
      <c r="E1123" s="41"/>
      <c r="F1123" s="25" t="str">
        <f t="shared" si="88"/>
        <v/>
      </c>
      <c r="G1123" s="99"/>
      <c r="H1123" s="97"/>
      <c r="I1123" s="25" t="str">
        <f t="shared" si="89"/>
        <v/>
      </c>
      <c r="J1123" s="25" t="str">
        <f>IF(B1123="","",I1123*VLOOKUP(B1123,'Priradenie pracov. balíkov'!B:F,5,FALSE))</f>
        <v/>
      </c>
      <c r="K1123" s="25" t="str">
        <f>IF(B1123="","",I1123*VLOOKUP(B1123,'Priradenie pracov. balíkov'!B:G,6,FALSE))</f>
        <v/>
      </c>
      <c r="L1123" s="25" t="str">
        <f>IF(B1123="","",K1123*VLOOKUP(B1123,'Priradenie pracov. balíkov'!B:F,5,FALSE))</f>
        <v/>
      </c>
      <c r="M1123" s="1"/>
      <c r="N1123" s="2" t="str">
        <f t="shared" si="85"/>
        <v/>
      </c>
      <c r="O1123" s="1" t="str">
        <f t="shared" si="86"/>
        <v/>
      </c>
    </row>
    <row r="1124" spans="1:15" x14ac:dyDescent="0.2">
      <c r="A1124" s="26" t="str">
        <f t="shared" si="87"/>
        <v/>
      </c>
      <c r="B1124" s="40"/>
      <c r="C1124" s="28" t="str">
        <f>IF(B1124="","",VLOOKUP(B1124,'Priradenie pracov. balíkov'!B:E,3,FALSE))</f>
        <v/>
      </c>
      <c r="D1124" s="29" t="str">
        <f>IF(B1124="","",CONCATENATE(VLOOKUP(B1124,Ciselniky!$A$38:$B$71,2,FALSE),"P",'Osobné výdavky (OV)'!A1124))</f>
        <v/>
      </c>
      <c r="E1124" s="41"/>
      <c r="F1124" s="25" t="str">
        <f t="shared" si="88"/>
        <v/>
      </c>
      <c r="G1124" s="99"/>
      <c r="H1124" s="97"/>
      <c r="I1124" s="25" t="str">
        <f t="shared" si="89"/>
        <v/>
      </c>
      <c r="J1124" s="25" t="str">
        <f>IF(B1124="","",I1124*VLOOKUP(B1124,'Priradenie pracov. balíkov'!B:F,5,FALSE))</f>
        <v/>
      </c>
      <c r="K1124" s="25" t="str">
        <f>IF(B1124="","",I1124*VLOOKUP(B1124,'Priradenie pracov. balíkov'!B:G,6,FALSE))</f>
        <v/>
      </c>
      <c r="L1124" s="25" t="str">
        <f>IF(B1124="","",K1124*VLOOKUP(B1124,'Priradenie pracov. balíkov'!B:F,5,FALSE))</f>
        <v/>
      </c>
      <c r="M1124" s="1"/>
      <c r="N1124" s="2" t="str">
        <f t="shared" si="85"/>
        <v/>
      </c>
      <c r="O1124" s="1" t="str">
        <f t="shared" si="86"/>
        <v/>
      </c>
    </row>
    <row r="1125" spans="1:15" x14ac:dyDescent="0.2">
      <c r="A1125" s="26" t="str">
        <f t="shared" si="87"/>
        <v/>
      </c>
      <c r="B1125" s="40"/>
      <c r="C1125" s="28" t="str">
        <f>IF(B1125="","",VLOOKUP(B1125,'Priradenie pracov. balíkov'!B:E,3,FALSE))</f>
        <v/>
      </c>
      <c r="D1125" s="29" t="str">
        <f>IF(B1125="","",CONCATENATE(VLOOKUP(B1125,Ciselniky!$A$38:$B$71,2,FALSE),"P",'Osobné výdavky (OV)'!A1125))</f>
        <v/>
      </c>
      <c r="E1125" s="41"/>
      <c r="F1125" s="25" t="str">
        <f t="shared" si="88"/>
        <v/>
      </c>
      <c r="G1125" s="99"/>
      <c r="H1125" s="97"/>
      <c r="I1125" s="25" t="str">
        <f t="shared" si="89"/>
        <v/>
      </c>
      <c r="J1125" s="25" t="str">
        <f>IF(B1125="","",I1125*VLOOKUP(B1125,'Priradenie pracov. balíkov'!B:F,5,FALSE))</f>
        <v/>
      </c>
      <c r="K1125" s="25" t="str">
        <f>IF(B1125="","",I1125*VLOOKUP(B1125,'Priradenie pracov. balíkov'!B:G,6,FALSE))</f>
        <v/>
      </c>
      <c r="L1125" s="25" t="str">
        <f>IF(B1125="","",K1125*VLOOKUP(B1125,'Priradenie pracov. balíkov'!B:F,5,FALSE))</f>
        <v/>
      </c>
      <c r="M1125" s="1"/>
      <c r="N1125" s="2" t="str">
        <f t="shared" si="85"/>
        <v/>
      </c>
      <c r="O1125" s="1" t="str">
        <f t="shared" si="86"/>
        <v/>
      </c>
    </row>
    <row r="1126" spans="1:15" x14ac:dyDescent="0.2">
      <c r="A1126" s="26" t="str">
        <f t="shared" si="87"/>
        <v/>
      </c>
      <c r="B1126" s="40"/>
      <c r="C1126" s="28" t="str">
        <f>IF(B1126="","",VLOOKUP(B1126,'Priradenie pracov. balíkov'!B:E,3,FALSE))</f>
        <v/>
      </c>
      <c r="D1126" s="29" t="str">
        <f>IF(B1126="","",CONCATENATE(VLOOKUP(B1126,Ciselniky!$A$38:$B$71,2,FALSE),"P",'Osobné výdavky (OV)'!A1126))</f>
        <v/>
      </c>
      <c r="E1126" s="41"/>
      <c r="F1126" s="25" t="str">
        <f t="shared" si="88"/>
        <v/>
      </c>
      <c r="G1126" s="99"/>
      <c r="H1126" s="97"/>
      <c r="I1126" s="25" t="str">
        <f t="shared" si="89"/>
        <v/>
      </c>
      <c r="J1126" s="25" t="str">
        <f>IF(B1126="","",I1126*VLOOKUP(B1126,'Priradenie pracov. balíkov'!B:F,5,FALSE))</f>
        <v/>
      </c>
      <c r="K1126" s="25" t="str">
        <f>IF(B1126="","",I1126*VLOOKUP(B1126,'Priradenie pracov. balíkov'!B:G,6,FALSE))</f>
        <v/>
      </c>
      <c r="L1126" s="25" t="str">
        <f>IF(B1126="","",K1126*VLOOKUP(B1126,'Priradenie pracov. balíkov'!B:F,5,FALSE))</f>
        <v/>
      </c>
      <c r="M1126" s="1"/>
      <c r="N1126" s="2" t="str">
        <f t="shared" si="85"/>
        <v/>
      </c>
      <c r="O1126" s="1" t="str">
        <f t="shared" si="86"/>
        <v/>
      </c>
    </row>
    <row r="1127" spans="1:15" x14ac:dyDescent="0.2">
      <c r="A1127" s="26" t="str">
        <f t="shared" si="87"/>
        <v/>
      </c>
      <c r="B1127" s="40"/>
      <c r="C1127" s="28" t="str">
        <f>IF(B1127="","",VLOOKUP(B1127,'Priradenie pracov. balíkov'!B:E,3,FALSE))</f>
        <v/>
      </c>
      <c r="D1127" s="29" t="str">
        <f>IF(B1127="","",CONCATENATE(VLOOKUP(B1127,Ciselniky!$A$38:$B$71,2,FALSE),"P",'Osobné výdavky (OV)'!A1127))</f>
        <v/>
      </c>
      <c r="E1127" s="41"/>
      <c r="F1127" s="25" t="str">
        <f t="shared" si="88"/>
        <v/>
      </c>
      <c r="G1127" s="99"/>
      <c r="H1127" s="97"/>
      <c r="I1127" s="25" t="str">
        <f t="shared" si="89"/>
        <v/>
      </c>
      <c r="J1127" s="25" t="str">
        <f>IF(B1127="","",I1127*VLOOKUP(B1127,'Priradenie pracov. balíkov'!B:F,5,FALSE))</f>
        <v/>
      </c>
      <c r="K1127" s="25" t="str">
        <f>IF(B1127="","",I1127*VLOOKUP(B1127,'Priradenie pracov. balíkov'!B:G,6,FALSE))</f>
        <v/>
      </c>
      <c r="L1127" s="25" t="str">
        <f>IF(B1127="","",K1127*VLOOKUP(B1127,'Priradenie pracov. balíkov'!B:F,5,FALSE))</f>
        <v/>
      </c>
      <c r="M1127" s="1"/>
      <c r="N1127" s="2" t="str">
        <f t="shared" si="85"/>
        <v/>
      </c>
      <c r="O1127" s="1" t="str">
        <f t="shared" si="86"/>
        <v/>
      </c>
    </row>
    <row r="1128" spans="1:15" x14ac:dyDescent="0.2">
      <c r="A1128" s="26" t="str">
        <f t="shared" si="87"/>
        <v/>
      </c>
      <c r="B1128" s="40"/>
      <c r="C1128" s="28" t="str">
        <f>IF(B1128="","",VLOOKUP(B1128,'Priradenie pracov. balíkov'!B:E,3,FALSE))</f>
        <v/>
      </c>
      <c r="D1128" s="29" t="str">
        <f>IF(B1128="","",CONCATENATE(VLOOKUP(B1128,Ciselniky!$A$38:$B$71,2,FALSE),"P",'Osobné výdavky (OV)'!A1128))</f>
        <v/>
      </c>
      <c r="E1128" s="41"/>
      <c r="F1128" s="25" t="str">
        <f t="shared" si="88"/>
        <v/>
      </c>
      <c r="G1128" s="99"/>
      <c r="H1128" s="97"/>
      <c r="I1128" s="25" t="str">
        <f t="shared" si="89"/>
        <v/>
      </c>
      <c r="J1128" s="25" t="str">
        <f>IF(B1128="","",I1128*VLOOKUP(B1128,'Priradenie pracov. balíkov'!B:F,5,FALSE))</f>
        <v/>
      </c>
      <c r="K1128" s="25" t="str">
        <f>IF(B1128="","",I1128*VLOOKUP(B1128,'Priradenie pracov. balíkov'!B:G,6,FALSE))</f>
        <v/>
      </c>
      <c r="L1128" s="25" t="str">
        <f>IF(B1128="","",K1128*VLOOKUP(B1128,'Priradenie pracov. balíkov'!B:F,5,FALSE))</f>
        <v/>
      </c>
      <c r="M1128" s="1"/>
      <c r="N1128" s="2" t="str">
        <f t="shared" si="85"/>
        <v/>
      </c>
      <c r="O1128" s="1" t="str">
        <f t="shared" si="86"/>
        <v/>
      </c>
    </row>
    <row r="1129" spans="1:15" x14ac:dyDescent="0.2">
      <c r="A1129" s="26" t="str">
        <f t="shared" si="87"/>
        <v/>
      </c>
      <c r="B1129" s="40"/>
      <c r="C1129" s="28" t="str">
        <f>IF(B1129="","",VLOOKUP(B1129,'Priradenie pracov. balíkov'!B:E,3,FALSE))</f>
        <v/>
      </c>
      <c r="D1129" s="29" t="str">
        <f>IF(B1129="","",CONCATENATE(VLOOKUP(B1129,Ciselniky!$A$38:$B$71,2,FALSE),"P",'Osobné výdavky (OV)'!A1129))</f>
        <v/>
      </c>
      <c r="E1129" s="41"/>
      <c r="F1129" s="25" t="str">
        <f t="shared" si="88"/>
        <v/>
      </c>
      <c r="G1129" s="99"/>
      <c r="H1129" s="97"/>
      <c r="I1129" s="25" t="str">
        <f t="shared" si="89"/>
        <v/>
      </c>
      <c r="J1129" s="25" t="str">
        <f>IF(B1129="","",I1129*VLOOKUP(B1129,'Priradenie pracov. balíkov'!B:F,5,FALSE))</f>
        <v/>
      </c>
      <c r="K1129" s="25" t="str">
        <f>IF(B1129="","",I1129*VLOOKUP(B1129,'Priradenie pracov. balíkov'!B:G,6,FALSE))</f>
        <v/>
      </c>
      <c r="L1129" s="25" t="str">
        <f>IF(B1129="","",K1129*VLOOKUP(B1129,'Priradenie pracov. balíkov'!B:F,5,FALSE))</f>
        <v/>
      </c>
      <c r="M1129" s="1"/>
      <c r="N1129" s="2" t="str">
        <f t="shared" si="85"/>
        <v/>
      </c>
      <c r="O1129" s="1" t="str">
        <f t="shared" si="86"/>
        <v/>
      </c>
    </row>
    <row r="1130" spans="1:15" x14ac:dyDescent="0.2">
      <c r="A1130" s="26" t="str">
        <f t="shared" si="87"/>
        <v/>
      </c>
      <c r="B1130" s="40"/>
      <c r="C1130" s="28" t="str">
        <f>IF(B1130="","",VLOOKUP(B1130,'Priradenie pracov. balíkov'!B:E,3,FALSE))</f>
        <v/>
      </c>
      <c r="D1130" s="29" t="str">
        <f>IF(B1130="","",CONCATENATE(VLOOKUP(B1130,Ciselniky!$A$38:$B$71,2,FALSE),"P",'Osobné výdavky (OV)'!A1130))</f>
        <v/>
      </c>
      <c r="E1130" s="41"/>
      <c r="F1130" s="25" t="str">
        <f t="shared" si="88"/>
        <v/>
      </c>
      <c r="G1130" s="99"/>
      <c r="H1130" s="97"/>
      <c r="I1130" s="25" t="str">
        <f t="shared" si="89"/>
        <v/>
      </c>
      <c r="J1130" s="25" t="str">
        <f>IF(B1130="","",I1130*VLOOKUP(B1130,'Priradenie pracov. balíkov'!B:F,5,FALSE))</f>
        <v/>
      </c>
      <c r="K1130" s="25" t="str">
        <f>IF(B1130="","",I1130*VLOOKUP(B1130,'Priradenie pracov. balíkov'!B:G,6,FALSE))</f>
        <v/>
      </c>
      <c r="L1130" s="25" t="str">
        <f>IF(B1130="","",K1130*VLOOKUP(B1130,'Priradenie pracov. balíkov'!B:F,5,FALSE))</f>
        <v/>
      </c>
      <c r="M1130" s="1"/>
      <c r="N1130" s="2" t="str">
        <f t="shared" si="85"/>
        <v/>
      </c>
      <c r="O1130" s="1" t="str">
        <f t="shared" si="86"/>
        <v/>
      </c>
    </row>
    <row r="1131" spans="1:15" x14ac:dyDescent="0.2">
      <c r="A1131" s="26" t="str">
        <f t="shared" si="87"/>
        <v/>
      </c>
      <c r="B1131" s="40"/>
      <c r="C1131" s="28" t="str">
        <f>IF(B1131="","",VLOOKUP(B1131,'Priradenie pracov. balíkov'!B:E,3,FALSE))</f>
        <v/>
      </c>
      <c r="D1131" s="29" t="str">
        <f>IF(B1131="","",CONCATENATE(VLOOKUP(B1131,Ciselniky!$A$38:$B$71,2,FALSE),"P",'Osobné výdavky (OV)'!A1131))</f>
        <v/>
      </c>
      <c r="E1131" s="41"/>
      <c r="F1131" s="25" t="str">
        <f t="shared" si="88"/>
        <v/>
      </c>
      <c r="G1131" s="99"/>
      <c r="H1131" s="97"/>
      <c r="I1131" s="25" t="str">
        <f t="shared" si="89"/>
        <v/>
      </c>
      <c r="J1131" s="25" t="str">
        <f>IF(B1131="","",I1131*VLOOKUP(B1131,'Priradenie pracov. balíkov'!B:F,5,FALSE))</f>
        <v/>
      </c>
      <c r="K1131" s="25" t="str">
        <f>IF(B1131="","",I1131*VLOOKUP(B1131,'Priradenie pracov. balíkov'!B:G,6,FALSE))</f>
        <v/>
      </c>
      <c r="L1131" s="25" t="str">
        <f>IF(B1131="","",K1131*VLOOKUP(B1131,'Priradenie pracov. balíkov'!B:F,5,FALSE))</f>
        <v/>
      </c>
      <c r="M1131" s="1"/>
      <c r="N1131" s="2" t="str">
        <f t="shared" si="85"/>
        <v/>
      </c>
      <c r="O1131" s="1" t="str">
        <f t="shared" si="86"/>
        <v/>
      </c>
    </row>
    <row r="1132" spans="1:15" x14ac:dyDescent="0.2">
      <c r="A1132" s="26" t="str">
        <f t="shared" si="87"/>
        <v/>
      </c>
      <c r="B1132" s="40"/>
      <c r="C1132" s="28" t="str">
        <f>IF(B1132="","",VLOOKUP(B1132,'Priradenie pracov. balíkov'!B:E,3,FALSE))</f>
        <v/>
      </c>
      <c r="D1132" s="29" t="str">
        <f>IF(B1132="","",CONCATENATE(VLOOKUP(B1132,Ciselniky!$A$38:$B$71,2,FALSE),"P",'Osobné výdavky (OV)'!A1132))</f>
        <v/>
      </c>
      <c r="E1132" s="41"/>
      <c r="F1132" s="25" t="str">
        <f t="shared" si="88"/>
        <v/>
      </c>
      <c r="G1132" s="99"/>
      <c r="H1132" s="97"/>
      <c r="I1132" s="25" t="str">
        <f t="shared" si="89"/>
        <v/>
      </c>
      <c r="J1132" s="25" t="str">
        <f>IF(B1132="","",I1132*VLOOKUP(B1132,'Priradenie pracov. balíkov'!B:F,5,FALSE))</f>
        <v/>
      </c>
      <c r="K1132" s="25" t="str">
        <f>IF(B1132="","",I1132*VLOOKUP(B1132,'Priradenie pracov. balíkov'!B:G,6,FALSE))</f>
        <v/>
      </c>
      <c r="L1132" s="25" t="str">
        <f>IF(B1132="","",K1132*VLOOKUP(B1132,'Priradenie pracov. balíkov'!B:F,5,FALSE))</f>
        <v/>
      </c>
      <c r="M1132" s="1"/>
      <c r="N1132" s="2" t="str">
        <f t="shared" si="85"/>
        <v/>
      </c>
      <c r="O1132" s="1" t="str">
        <f t="shared" si="86"/>
        <v/>
      </c>
    </row>
    <row r="1133" spans="1:15" x14ac:dyDescent="0.2">
      <c r="A1133" s="26" t="str">
        <f t="shared" si="87"/>
        <v/>
      </c>
      <c r="B1133" s="40"/>
      <c r="C1133" s="28" t="str">
        <f>IF(B1133="","",VLOOKUP(B1133,'Priradenie pracov. balíkov'!B:E,3,FALSE))</f>
        <v/>
      </c>
      <c r="D1133" s="29" t="str">
        <f>IF(B1133="","",CONCATENATE(VLOOKUP(B1133,Ciselniky!$A$38:$B$71,2,FALSE),"P",'Osobné výdavky (OV)'!A1133))</f>
        <v/>
      </c>
      <c r="E1133" s="41"/>
      <c r="F1133" s="25" t="str">
        <f t="shared" si="88"/>
        <v/>
      </c>
      <c r="G1133" s="99"/>
      <c r="H1133" s="97"/>
      <c r="I1133" s="25" t="str">
        <f t="shared" si="89"/>
        <v/>
      </c>
      <c r="J1133" s="25" t="str">
        <f>IF(B1133="","",I1133*VLOOKUP(B1133,'Priradenie pracov. balíkov'!B:F,5,FALSE))</f>
        <v/>
      </c>
      <c r="K1133" s="25" t="str">
        <f>IF(B1133="","",I1133*VLOOKUP(B1133,'Priradenie pracov. balíkov'!B:G,6,FALSE))</f>
        <v/>
      </c>
      <c r="L1133" s="25" t="str">
        <f>IF(B1133="","",K1133*VLOOKUP(B1133,'Priradenie pracov. balíkov'!B:F,5,FALSE))</f>
        <v/>
      </c>
      <c r="M1133" s="1"/>
      <c r="N1133" s="2" t="str">
        <f t="shared" si="85"/>
        <v/>
      </c>
      <c r="O1133" s="1" t="str">
        <f t="shared" si="86"/>
        <v/>
      </c>
    </row>
    <row r="1134" spans="1:15" x14ac:dyDescent="0.2">
      <c r="A1134" s="26" t="str">
        <f t="shared" si="87"/>
        <v/>
      </c>
      <c r="B1134" s="40"/>
      <c r="C1134" s="28" t="str">
        <f>IF(B1134="","",VLOOKUP(B1134,'Priradenie pracov. balíkov'!B:E,3,FALSE))</f>
        <v/>
      </c>
      <c r="D1134" s="29" t="str">
        <f>IF(B1134="","",CONCATENATE(VLOOKUP(B1134,Ciselniky!$A$38:$B$71,2,FALSE),"P",'Osobné výdavky (OV)'!A1134))</f>
        <v/>
      </c>
      <c r="E1134" s="41"/>
      <c r="F1134" s="25" t="str">
        <f t="shared" si="88"/>
        <v/>
      </c>
      <c r="G1134" s="99"/>
      <c r="H1134" s="97"/>
      <c r="I1134" s="25" t="str">
        <f t="shared" si="89"/>
        <v/>
      </c>
      <c r="J1134" s="25" t="str">
        <f>IF(B1134="","",I1134*VLOOKUP(B1134,'Priradenie pracov. balíkov'!B:F,5,FALSE))</f>
        <v/>
      </c>
      <c r="K1134" s="25" t="str">
        <f>IF(B1134="","",I1134*VLOOKUP(B1134,'Priradenie pracov. balíkov'!B:G,6,FALSE))</f>
        <v/>
      </c>
      <c r="L1134" s="25" t="str">
        <f>IF(B1134="","",K1134*VLOOKUP(B1134,'Priradenie pracov. balíkov'!B:F,5,FALSE))</f>
        <v/>
      </c>
      <c r="M1134" s="1"/>
      <c r="N1134" s="2" t="str">
        <f t="shared" si="85"/>
        <v/>
      </c>
      <c r="O1134" s="1" t="str">
        <f t="shared" si="86"/>
        <v/>
      </c>
    </row>
    <row r="1135" spans="1:15" x14ac:dyDescent="0.2">
      <c r="A1135" s="26" t="str">
        <f t="shared" si="87"/>
        <v/>
      </c>
      <c r="B1135" s="40"/>
      <c r="C1135" s="28" t="str">
        <f>IF(B1135="","",VLOOKUP(B1135,'Priradenie pracov. balíkov'!B:E,3,FALSE))</f>
        <v/>
      </c>
      <c r="D1135" s="29" t="str">
        <f>IF(B1135="","",CONCATENATE(VLOOKUP(B1135,Ciselniky!$A$38:$B$71,2,FALSE),"P",'Osobné výdavky (OV)'!A1135))</f>
        <v/>
      </c>
      <c r="E1135" s="41"/>
      <c r="F1135" s="25" t="str">
        <f t="shared" si="88"/>
        <v/>
      </c>
      <c r="G1135" s="99"/>
      <c r="H1135" s="97"/>
      <c r="I1135" s="25" t="str">
        <f t="shared" si="89"/>
        <v/>
      </c>
      <c r="J1135" s="25" t="str">
        <f>IF(B1135="","",I1135*VLOOKUP(B1135,'Priradenie pracov. balíkov'!B:F,5,FALSE))</f>
        <v/>
      </c>
      <c r="K1135" s="25" t="str">
        <f>IF(B1135="","",I1135*VLOOKUP(B1135,'Priradenie pracov. balíkov'!B:G,6,FALSE))</f>
        <v/>
      </c>
      <c r="L1135" s="25" t="str">
        <f>IF(B1135="","",K1135*VLOOKUP(B1135,'Priradenie pracov. balíkov'!B:F,5,FALSE))</f>
        <v/>
      </c>
      <c r="M1135" s="1"/>
      <c r="N1135" s="2" t="str">
        <f t="shared" si="85"/>
        <v/>
      </c>
      <c r="O1135" s="1" t="str">
        <f t="shared" si="86"/>
        <v/>
      </c>
    </row>
    <row r="1136" spans="1:15" x14ac:dyDescent="0.2">
      <c r="A1136" s="26" t="str">
        <f t="shared" si="87"/>
        <v/>
      </c>
      <c r="B1136" s="40"/>
      <c r="C1136" s="28" t="str">
        <f>IF(B1136="","",VLOOKUP(B1136,'Priradenie pracov. balíkov'!B:E,3,FALSE))</f>
        <v/>
      </c>
      <c r="D1136" s="29" t="str">
        <f>IF(B1136="","",CONCATENATE(VLOOKUP(B1136,Ciselniky!$A$38:$B$71,2,FALSE),"P",'Osobné výdavky (OV)'!A1136))</f>
        <v/>
      </c>
      <c r="E1136" s="41"/>
      <c r="F1136" s="25" t="str">
        <f t="shared" si="88"/>
        <v/>
      </c>
      <c r="G1136" s="99"/>
      <c r="H1136" s="97"/>
      <c r="I1136" s="25" t="str">
        <f t="shared" si="89"/>
        <v/>
      </c>
      <c r="J1136" s="25" t="str">
        <f>IF(B1136="","",I1136*VLOOKUP(B1136,'Priradenie pracov. balíkov'!B:F,5,FALSE))</f>
        <v/>
      </c>
      <c r="K1136" s="25" t="str">
        <f>IF(B1136="","",I1136*VLOOKUP(B1136,'Priradenie pracov. balíkov'!B:G,6,FALSE))</f>
        <v/>
      </c>
      <c r="L1136" s="25" t="str">
        <f>IF(B1136="","",K1136*VLOOKUP(B1136,'Priradenie pracov. balíkov'!B:F,5,FALSE))</f>
        <v/>
      </c>
      <c r="M1136" s="1"/>
      <c r="N1136" s="2" t="str">
        <f t="shared" si="85"/>
        <v/>
      </c>
      <c r="O1136" s="1" t="str">
        <f t="shared" si="86"/>
        <v/>
      </c>
    </row>
    <row r="1137" spans="1:15" x14ac:dyDescent="0.2">
      <c r="A1137" s="26" t="str">
        <f t="shared" si="87"/>
        <v/>
      </c>
      <c r="B1137" s="40"/>
      <c r="C1137" s="28" t="str">
        <f>IF(B1137="","",VLOOKUP(B1137,'Priradenie pracov. balíkov'!B:E,3,FALSE))</f>
        <v/>
      </c>
      <c r="D1137" s="29" t="str">
        <f>IF(B1137="","",CONCATENATE(VLOOKUP(B1137,Ciselniky!$A$38:$B$71,2,FALSE),"P",'Osobné výdavky (OV)'!A1137))</f>
        <v/>
      </c>
      <c r="E1137" s="41"/>
      <c r="F1137" s="25" t="str">
        <f t="shared" si="88"/>
        <v/>
      </c>
      <c r="G1137" s="99"/>
      <c r="H1137" s="97"/>
      <c r="I1137" s="25" t="str">
        <f t="shared" si="89"/>
        <v/>
      </c>
      <c r="J1137" s="25" t="str">
        <f>IF(B1137="","",I1137*VLOOKUP(B1137,'Priradenie pracov. balíkov'!B:F,5,FALSE))</f>
        <v/>
      </c>
      <c r="K1137" s="25" t="str">
        <f>IF(B1137="","",I1137*VLOOKUP(B1137,'Priradenie pracov. balíkov'!B:G,6,FALSE))</f>
        <v/>
      </c>
      <c r="L1137" s="25" t="str">
        <f>IF(B1137="","",K1137*VLOOKUP(B1137,'Priradenie pracov. balíkov'!B:F,5,FALSE))</f>
        <v/>
      </c>
      <c r="M1137" s="1"/>
      <c r="N1137" s="2" t="str">
        <f t="shared" si="85"/>
        <v/>
      </c>
      <c r="O1137" s="1" t="str">
        <f t="shared" si="86"/>
        <v/>
      </c>
    </row>
    <row r="1138" spans="1:15" x14ac:dyDescent="0.2">
      <c r="A1138" s="26" t="str">
        <f t="shared" si="87"/>
        <v/>
      </c>
      <c r="B1138" s="40"/>
      <c r="C1138" s="28" t="str">
        <f>IF(B1138="","",VLOOKUP(B1138,'Priradenie pracov. balíkov'!B:E,3,FALSE))</f>
        <v/>
      </c>
      <c r="D1138" s="29" t="str">
        <f>IF(B1138="","",CONCATENATE(VLOOKUP(B1138,Ciselniky!$A$38:$B$71,2,FALSE),"P",'Osobné výdavky (OV)'!A1138))</f>
        <v/>
      </c>
      <c r="E1138" s="41"/>
      <c r="F1138" s="25" t="str">
        <f t="shared" si="88"/>
        <v/>
      </c>
      <c r="G1138" s="99"/>
      <c r="H1138" s="97"/>
      <c r="I1138" s="25" t="str">
        <f t="shared" si="89"/>
        <v/>
      </c>
      <c r="J1138" s="25" t="str">
        <f>IF(B1138="","",I1138*VLOOKUP(B1138,'Priradenie pracov. balíkov'!B:F,5,FALSE))</f>
        <v/>
      </c>
      <c r="K1138" s="25" t="str">
        <f>IF(B1138="","",I1138*VLOOKUP(B1138,'Priradenie pracov. balíkov'!B:G,6,FALSE))</f>
        <v/>
      </c>
      <c r="L1138" s="25" t="str">
        <f>IF(B1138="","",K1138*VLOOKUP(B1138,'Priradenie pracov. balíkov'!B:F,5,FALSE))</f>
        <v/>
      </c>
      <c r="M1138" s="1"/>
      <c r="N1138" s="2" t="str">
        <f t="shared" si="85"/>
        <v/>
      </c>
      <c r="O1138" s="1" t="str">
        <f t="shared" si="86"/>
        <v/>
      </c>
    </row>
    <row r="1139" spans="1:15" x14ac:dyDescent="0.2">
      <c r="A1139" s="26" t="str">
        <f t="shared" si="87"/>
        <v/>
      </c>
      <c r="B1139" s="40"/>
      <c r="C1139" s="28" t="str">
        <f>IF(B1139="","",VLOOKUP(B1139,'Priradenie pracov. balíkov'!B:E,3,FALSE))</f>
        <v/>
      </c>
      <c r="D1139" s="29" t="str">
        <f>IF(B1139="","",CONCATENATE(VLOOKUP(B1139,Ciselniky!$A$38:$B$71,2,FALSE),"P",'Osobné výdavky (OV)'!A1139))</f>
        <v/>
      </c>
      <c r="E1139" s="41"/>
      <c r="F1139" s="25" t="str">
        <f t="shared" si="88"/>
        <v/>
      </c>
      <c r="G1139" s="99"/>
      <c r="H1139" s="97"/>
      <c r="I1139" s="25" t="str">
        <f t="shared" si="89"/>
        <v/>
      </c>
      <c r="J1139" s="25" t="str">
        <f>IF(B1139="","",I1139*VLOOKUP(B1139,'Priradenie pracov. balíkov'!B:F,5,FALSE))</f>
        <v/>
      </c>
      <c r="K1139" s="25" t="str">
        <f>IF(B1139="","",I1139*VLOOKUP(B1139,'Priradenie pracov. balíkov'!B:G,6,FALSE))</f>
        <v/>
      </c>
      <c r="L1139" s="25" t="str">
        <f>IF(B1139="","",K1139*VLOOKUP(B1139,'Priradenie pracov. balíkov'!B:F,5,FALSE))</f>
        <v/>
      </c>
      <c r="M1139" s="1"/>
      <c r="N1139" s="2" t="str">
        <f t="shared" si="85"/>
        <v/>
      </c>
      <c r="O1139" s="1" t="str">
        <f t="shared" si="86"/>
        <v/>
      </c>
    </row>
    <row r="1140" spans="1:15" x14ac:dyDescent="0.2">
      <c r="A1140" s="26" t="str">
        <f t="shared" si="87"/>
        <v/>
      </c>
      <c r="B1140" s="40"/>
      <c r="C1140" s="28" t="str">
        <f>IF(B1140="","",VLOOKUP(B1140,'Priradenie pracov. balíkov'!B:E,3,FALSE))</f>
        <v/>
      </c>
      <c r="D1140" s="29" t="str">
        <f>IF(B1140="","",CONCATENATE(VLOOKUP(B1140,Ciselniky!$A$38:$B$71,2,FALSE),"P",'Osobné výdavky (OV)'!A1140))</f>
        <v/>
      </c>
      <c r="E1140" s="41"/>
      <c r="F1140" s="25" t="str">
        <f t="shared" si="88"/>
        <v/>
      </c>
      <c r="G1140" s="99"/>
      <c r="H1140" s="97"/>
      <c r="I1140" s="25" t="str">
        <f t="shared" si="89"/>
        <v/>
      </c>
      <c r="J1140" s="25" t="str">
        <f>IF(B1140="","",I1140*VLOOKUP(B1140,'Priradenie pracov. balíkov'!B:F,5,FALSE))</f>
        <v/>
      </c>
      <c r="K1140" s="25" t="str">
        <f>IF(B1140="","",I1140*VLOOKUP(B1140,'Priradenie pracov. balíkov'!B:G,6,FALSE))</f>
        <v/>
      </c>
      <c r="L1140" s="25" t="str">
        <f>IF(B1140="","",K1140*VLOOKUP(B1140,'Priradenie pracov. balíkov'!B:F,5,FALSE))</f>
        <v/>
      </c>
      <c r="M1140" s="1"/>
      <c r="N1140" s="2" t="str">
        <f t="shared" si="85"/>
        <v/>
      </c>
      <c r="O1140" s="1" t="str">
        <f t="shared" si="86"/>
        <v/>
      </c>
    </row>
    <row r="1141" spans="1:15" x14ac:dyDescent="0.2">
      <c r="A1141" s="26" t="str">
        <f t="shared" si="87"/>
        <v/>
      </c>
      <c r="B1141" s="40"/>
      <c r="C1141" s="28" t="str">
        <f>IF(B1141="","",VLOOKUP(B1141,'Priradenie pracov. balíkov'!B:E,3,FALSE))</f>
        <v/>
      </c>
      <c r="D1141" s="29" t="str">
        <f>IF(B1141="","",CONCATENATE(VLOOKUP(B1141,Ciselniky!$A$38:$B$71,2,FALSE),"P",'Osobné výdavky (OV)'!A1141))</f>
        <v/>
      </c>
      <c r="E1141" s="41"/>
      <c r="F1141" s="25" t="str">
        <f t="shared" si="88"/>
        <v/>
      </c>
      <c r="G1141" s="99"/>
      <c r="H1141" s="97"/>
      <c r="I1141" s="25" t="str">
        <f t="shared" si="89"/>
        <v/>
      </c>
      <c r="J1141" s="25" t="str">
        <f>IF(B1141="","",I1141*VLOOKUP(B1141,'Priradenie pracov. balíkov'!B:F,5,FALSE))</f>
        <v/>
      </c>
      <c r="K1141" s="25" t="str">
        <f>IF(B1141="","",I1141*VLOOKUP(B1141,'Priradenie pracov. balíkov'!B:G,6,FALSE))</f>
        <v/>
      </c>
      <c r="L1141" s="25" t="str">
        <f>IF(B1141="","",K1141*VLOOKUP(B1141,'Priradenie pracov. balíkov'!B:F,5,FALSE))</f>
        <v/>
      </c>
      <c r="M1141" s="1"/>
      <c r="N1141" s="2" t="str">
        <f t="shared" si="85"/>
        <v/>
      </c>
      <c r="O1141" s="1" t="str">
        <f t="shared" si="86"/>
        <v/>
      </c>
    </row>
    <row r="1142" spans="1:15" x14ac:dyDescent="0.2">
      <c r="A1142" s="26" t="str">
        <f t="shared" si="87"/>
        <v/>
      </c>
      <c r="B1142" s="40"/>
      <c r="C1142" s="28" t="str">
        <f>IF(B1142="","",VLOOKUP(B1142,'Priradenie pracov. balíkov'!B:E,3,FALSE))</f>
        <v/>
      </c>
      <c r="D1142" s="29" t="str">
        <f>IF(B1142="","",CONCATENATE(VLOOKUP(B1142,Ciselniky!$A$38:$B$71,2,FALSE),"P",'Osobné výdavky (OV)'!A1142))</f>
        <v/>
      </c>
      <c r="E1142" s="41"/>
      <c r="F1142" s="25" t="str">
        <f t="shared" si="88"/>
        <v/>
      </c>
      <c r="G1142" s="99"/>
      <c r="H1142" s="97"/>
      <c r="I1142" s="25" t="str">
        <f t="shared" si="89"/>
        <v/>
      </c>
      <c r="J1142" s="25" t="str">
        <f>IF(B1142="","",I1142*VLOOKUP(B1142,'Priradenie pracov. balíkov'!B:F,5,FALSE))</f>
        <v/>
      </c>
      <c r="K1142" s="25" t="str">
        <f>IF(B1142="","",I1142*VLOOKUP(B1142,'Priradenie pracov. balíkov'!B:G,6,FALSE))</f>
        <v/>
      </c>
      <c r="L1142" s="25" t="str">
        <f>IF(B1142="","",K1142*VLOOKUP(B1142,'Priradenie pracov. balíkov'!B:F,5,FALSE))</f>
        <v/>
      </c>
      <c r="M1142" s="1"/>
      <c r="N1142" s="2" t="str">
        <f t="shared" si="85"/>
        <v/>
      </c>
      <c r="O1142" s="1" t="str">
        <f t="shared" si="86"/>
        <v/>
      </c>
    </row>
    <row r="1143" spans="1:15" x14ac:dyDescent="0.2">
      <c r="A1143" s="26" t="str">
        <f t="shared" si="87"/>
        <v/>
      </c>
      <c r="B1143" s="40"/>
      <c r="C1143" s="28" t="str">
        <f>IF(B1143="","",VLOOKUP(B1143,'Priradenie pracov. balíkov'!B:E,3,FALSE))</f>
        <v/>
      </c>
      <c r="D1143" s="29" t="str">
        <f>IF(B1143="","",CONCATENATE(VLOOKUP(B1143,Ciselniky!$A$38:$B$71,2,FALSE),"P",'Osobné výdavky (OV)'!A1143))</f>
        <v/>
      </c>
      <c r="E1143" s="41"/>
      <c r="F1143" s="25" t="str">
        <f t="shared" si="88"/>
        <v/>
      </c>
      <c r="G1143" s="99"/>
      <c r="H1143" s="97"/>
      <c r="I1143" s="25" t="str">
        <f t="shared" si="89"/>
        <v/>
      </c>
      <c r="J1143" s="25" t="str">
        <f>IF(B1143="","",I1143*VLOOKUP(B1143,'Priradenie pracov. balíkov'!B:F,5,FALSE))</f>
        <v/>
      </c>
      <c r="K1143" s="25" t="str">
        <f>IF(B1143="","",I1143*VLOOKUP(B1143,'Priradenie pracov. balíkov'!B:G,6,FALSE))</f>
        <v/>
      </c>
      <c r="L1143" s="25" t="str">
        <f>IF(B1143="","",K1143*VLOOKUP(B1143,'Priradenie pracov. balíkov'!B:F,5,FALSE))</f>
        <v/>
      </c>
      <c r="M1143" s="1"/>
      <c r="N1143" s="2" t="str">
        <f t="shared" si="85"/>
        <v/>
      </c>
      <c r="O1143" s="1" t="str">
        <f t="shared" si="86"/>
        <v/>
      </c>
    </row>
    <row r="1144" spans="1:15" x14ac:dyDescent="0.2">
      <c r="A1144" s="26" t="str">
        <f t="shared" si="87"/>
        <v/>
      </c>
      <c r="B1144" s="40"/>
      <c r="C1144" s="28" t="str">
        <f>IF(B1144="","",VLOOKUP(B1144,'Priradenie pracov. balíkov'!B:E,3,FALSE))</f>
        <v/>
      </c>
      <c r="D1144" s="29" t="str">
        <f>IF(B1144="","",CONCATENATE(VLOOKUP(B1144,Ciselniky!$A$38:$B$71,2,FALSE),"P",'Osobné výdavky (OV)'!A1144))</f>
        <v/>
      </c>
      <c r="E1144" s="41"/>
      <c r="F1144" s="25" t="str">
        <f t="shared" si="88"/>
        <v/>
      </c>
      <c r="G1144" s="99"/>
      <c r="H1144" s="97"/>
      <c r="I1144" s="25" t="str">
        <f t="shared" si="89"/>
        <v/>
      </c>
      <c r="J1144" s="25" t="str">
        <f>IF(B1144="","",I1144*VLOOKUP(B1144,'Priradenie pracov. balíkov'!B:F,5,FALSE))</f>
        <v/>
      </c>
      <c r="K1144" s="25" t="str">
        <f>IF(B1144="","",I1144*VLOOKUP(B1144,'Priradenie pracov. balíkov'!B:G,6,FALSE))</f>
        <v/>
      </c>
      <c r="L1144" s="25" t="str">
        <f>IF(B1144="","",K1144*VLOOKUP(B1144,'Priradenie pracov. balíkov'!B:F,5,FALSE))</f>
        <v/>
      </c>
      <c r="M1144" s="1"/>
      <c r="N1144" s="2" t="str">
        <f t="shared" si="85"/>
        <v/>
      </c>
      <c r="O1144" s="1" t="str">
        <f t="shared" si="86"/>
        <v/>
      </c>
    </row>
    <row r="1145" spans="1:15" x14ac:dyDescent="0.2">
      <c r="A1145" s="26" t="str">
        <f t="shared" si="87"/>
        <v/>
      </c>
      <c r="B1145" s="40"/>
      <c r="C1145" s="28" t="str">
        <f>IF(B1145="","",VLOOKUP(B1145,'Priradenie pracov. balíkov'!B:E,3,FALSE))</f>
        <v/>
      </c>
      <c r="D1145" s="29" t="str">
        <f>IF(B1145="","",CONCATENATE(VLOOKUP(B1145,Ciselniky!$A$38:$B$71,2,FALSE),"P",'Osobné výdavky (OV)'!A1145))</f>
        <v/>
      </c>
      <c r="E1145" s="41"/>
      <c r="F1145" s="25" t="str">
        <f t="shared" si="88"/>
        <v/>
      </c>
      <c r="G1145" s="99"/>
      <c r="H1145" s="97"/>
      <c r="I1145" s="25" t="str">
        <f t="shared" si="89"/>
        <v/>
      </c>
      <c r="J1145" s="25" t="str">
        <f>IF(B1145="","",I1145*VLOOKUP(B1145,'Priradenie pracov. balíkov'!B:F,5,FALSE))</f>
        <v/>
      </c>
      <c r="K1145" s="25" t="str">
        <f>IF(B1145="","",I1145*VLOOKUP(B1145,'Priradenie pracov. balíkov'!B:G,6,FALSE))</f>
        <v/>
      </c>
      <c r="L1145" s="25" t="str">
        <f>IF(B1145="","",K1145*VLOOKUP(B1145,'Priradenie pracov. balíkov'!B:F,5,FALSE))</f>
        <v/>
      </c>
      <c r="M1145" s="1"/>
      <c r="N1145" s="2" t="str">
        <f t="shared" si="85"/>
        <v/>
      </c>
      <c r="O1145" s="1" t="str">
        <f t="shared" si="86"/>
        <v/>
      </c>
    </row>
    <row r="1146" spans="1:15" x14ac:dyDescent="0.2">
      <c r="A1146" s="26" t="str">
        <f t="shared" si="87"/>
        <v/>
      </c>
      <c r="B1146" s="40"/>
      <c r="C1146" s="28" t="str">
        <f>IF(B1146="","",VLOOKUP(B1146,'Priradenie pracov. balíkov'!B:E,3,FALSE))</f>
        <v/>
      </c>
      <c r="D1146" s="29" t="str">
        <f>IF(B1146="","",CONCATENATE(VLOOKUP(B1146,Ciselniky!$A$38:$B$71,2,FALSE),"P",'Osobné výdavky (OV)'!A1146))</f>
        <v/>
      </c>
      <c r="E1146" s="41"/>
      <c r="F1146" s="25" t="str">
        <f t="shared" si="88"/>
        <v/>
      </c>
      <c r="G1146" s="99"/>
      <c r="H1146" s="97"/>
      <c r="I1146" s="25" t="str">
        <f t="shared" si="89"/>
        <v/>
      </c>
      <c r="J1146" s="25" t="str">
        <f>IF(B1146="","",I1146*VLOOKUP(B1146,'Priradenie pracov. balíkov'!B:F,5,FALSE))</f>
        <v/>
      </c>
      <c r="K1146" s="25" t="str">
        <f>IF(B1146="","",I1146*VLOOKUP(B1146,'Priradenie pracov. balíkov'!B:G,6,FALSE))</f>
        <v/>
      </c>
      <c r="L1146" s="25" t="str">
        <f>IF(B1146="","",K1146*VLOOKUP(B1146,'Priradenie pracov. balíkov'!B:F,5,FALSE))</f>
        <v/>
      </c>
      <c r="M1146" s="1"/>
      <c r="N1146" s="2" t="str">
        <f t="shared" si="85"/>
        <v/>
      </c>
      <c r="O1146" s="1" t="str">
        <f t="shared" si="86"/>
        <v/>
      </c>
    </row>
    <row r="1147" spans="1:15" x14ac:dyDescent="0.2">
      <c r="A1147" s="26" t="str">
        <f t="shared" si="87"/>
        <v/>
      </c>
      <c r="B1147" s="40"/>
      <c r="C1147" s="28" t="str">
        <f>IF(B1147="","",VLOOKUP(B1147,'Priradenie pracov. balíkov'!B:E,3,FALSE))</f>
        <v/>
      </c>
      <c r="D1147" s="29" t="str">
        <f>IF(B1147="","",CONCATENATE(VLOOKUP(B1147,Ciselniky!$A$38:$B$71,2,FALSE),"P",'Osobné výdavky (OV)'!A1147))</f>
        <v/>
      </c>
      <c r="E1147" s="41"/>
      <c r="F1147" s="25" t="str">
        <f t="shared" si="88"/>
        <v/>
      </c>
      <c r="G1147" s="99"/>
      <c r="H1147" s="97"/>
      <c r="I1147" s="25" t="str">
        <f t="shared" si="89"/>
        <v/>
      </c>
      <c r="J1147" s="25" t="str">
        <f>IF(B1147="","",I1147*VLOOKUP(B1147,'Priradenie pracov. balíkov'!B:F,5,FALSE))</f>
        <v/>
      </c>
      <c r="K1147" s="25" t="str">
        <f>IF(B1147="","",I1147*VLOOKUP(B1147,'Priradenie pracov. balíkov'!B:G,6,FALSE))</f>
        <v/>
      </c>
      <c r="L1147" s="25" t="str">
        <f>IF(B1147="","",K1147*VLOOKUP(B1147,'Priradenie pracov. balíkov'!B:F,5,FALSE))</f>
        <v/>
      </c>
      <c r="M1147" s="1"/>
      <c r="N1147" s="2" t="str">
        <f t="shared" si="85"/>
        <v/>
      </c>
      <c r="O1147" s="1" t="str">
        <f t="shared" si="86"/>
        <v/>
      </c>
    </row>
    <row r="1148" spans="1:15" x14ac:dyDescent="0.2">
      <c r="A1148" s="26" t="str">
        <f t="shared" si="87"/>
        <v/>
      </c>
      <c r="B1148" s="40"/>
      <c r="C1148" s="28" t="str">
        <f>IF(B1148="","",VLOOKUP(B1148,'Priradenie pracov. balíkov'!B:E,3,FALSE))</f>
        <v/>
      </c>
      <c r="D1148" s="29" t="str">
        <f>IF(B1148="","",CONCATENATE(VLOOKUP(B1148,Ciselniky!$A$38:$B$71,2,FALSE),"P",'Osobné výdavky (OV)'!A1148))</f>
        <v/>
      </c>
      <c r="E1148" s="41"/>
      <c r="F1148" s="25" t="str">
        <f t="shared" si="88"/>
        <v/>
      </c>
      <c r="G1148" s="99"/>
      <c r="H1148" s="97"/>
      <c r="I1148" s="25" t="str">
        <f t="shared" si="89"/>
        <v/>
      </c>
      <c r="J1148" s="25" t="str">
        <f>IF(B1148="","",I1148*VLOOKUP(B1148,'Priradenie pracov. balíkov'!B:F,5,FALSE))</f>
        <v/>
      </c>
      <c r="K1148" s="25" t="str">
        <f>IF(B1148="","",I1148*VLOOKUP(B1148,'Priradenie pracov. balíkov'!B:G,6,FALSE))</f>
        <v/>
      </c>
      <c r="L1148" s="25" t="str">
        <f>IF(B1148="","",K1148*VLOOKUP(B1148,'Priradenie pracov. balíkov'!B:F,5,FALSE))</f>
        <v/>
      </c>
      <c r="M1148" s="1"/>
      <c r="N1148" s="2" t="str">
        <f t="shared" si="85"/>
        <v/>
      </c>
      <c r="O1148" s="1" t="str">
        <f t="shared" si="86"/>
        <v/>
      </c>
    </row>
    <row r="1149" spans="1:15" x14ac:dyDescent="0.2">
      <c r="A1149" s="26" t="str">
        <f t="shared" si="87"/>
        <v/>
      </c>
      <c r="B1149" s="40"/>
      <c r="C1149" s="28" t="str">
        <f>IF(B1149="","",VLOOKUP(B1149,'Priradenie pracov. balíkov'!B:E,3,FALSE))</f>
        <v/>
      </c>
      <c r="D1149" s="29" t="str">
        <f>IF(B1149="","",CONCATENATE(VLOOKUP(B1149,Ciselniky!$A$38:$B$71,2,FALSE),"P",'Osobné výdavky (OV)'!A1149))</f>
        <v/>
      </c>
      <c r="E1149" s="41"/>
      <c r="F1149" s="25" t="str">
        <f t="shared" si="88"/>
        <v/>
      </c>
      <c r="G1149" s="99"/>
      <c r="H1149" s="97"/>
      <c r="I1149" s="25" t="str">
        <f t="shared" si="89"/>
        <v/>
      </c>
      <c r="J1149" s="25" t="str">
        <f>IF(B1149="","",I1149*VLOOKUP(B1149,'Priradenie pracov. balíkov'!B:F,5,FALSE))</f>
        <v/>
      </c>
      <c r="K1149" s="25" t="str">
        <f>IF(B1149="","",I1149*VLOOKUP(B1149,'Priradenie pracov. balíkov'!B:G,6,FALSE))</f>
        <v/>
      </c>
      <c r="L1149" s="25" t="str">
        <f>IF(B1149="","",K1149*VLOOKUP(B1149,'Priradenie pracov. balíkov'!B:F,5,FALSE))</f>
        <v/>
      </c>
      <c r="M1149" s="1"/>
      <c r="N1149" s="2" t="str">
        <f t="shared" si="85"/>
        <v/>
      </c>
      <c r="O1149" s="1" t="str">
        <f t="shared" si="86"/>
        <v/>
      </c>
    </row>
    <row r="1150" spans="1:15" x14ac:dyDescent="0.2">
      <c r="A1150" s="26" t="str">
        <f t="shared" si="87"/>
        <v/>
      </c>
      <c r="B1150" s="40"/>
      <c r="C1150" s="28" t="str">
        <f>IF(B1150="","",VLOOKUP(B1150,'Priradenie pracov. balíkov'!B:E,3,FALSE))</f>
        <v/>
      </c>
      <c r="D1150" s="29" t="str">
        <f>IF(B1150="","",CONCATENATE(VLOOKUP(B1150,Ciselniky!$A$38:$B$71,2,FALSE),"P",'Osobné výdavky (OV)'!A1150))</f>
        <v/>
      </c>
      <c r="E1150" s="41"/>
      <c r="F1150" s="25" t="str">
        <f t="shared" si="88"/>
        <v/>
      </c>
      <c r="G1150" s="99"/>
      <c r="H1150" s="97"/>
      <c r="I1150" s="25" t="str">
        <f t="shared" si="89"/>
        <v/>
      </c>
      <c r="J1150" s="25" t="str">
        <f>IF(B1150="","",I1150*VLOOKUP(B1150,'Priradenie pracov. balíkov'!B:F,5,FALSE))</f>
        <v/>
      </c>
      <c r="K1150" s="25" t="str">
        <f>IF(B1150="","",I1150*VLOOKUP(B1150,'Priradenie pracov. balíkov'!B:G,6,FALSE))</f>
        <v/>
      </c>
      <c r="L1150" s="25" t="str">
        <f>IF(B1150="","",K1150*VLOOKUP(B1150,'Priradenie pracov. balíkov'!B:F,5,FALSE))</f>
        <v/>
      </c>
      <c r="M1150" s="1"/>
      <c r="N1150" s="2" t="str">
        <f t="shared" si="85"/>
        <v/>
      </c>
      <c r="O1150" s="1" t="str">
        <f t="shared" si="86"/>
        <v/>
      </c>
    </row>
    <row r="1151" spans="1:15" x14ac:dyDescent="0.2">
      <c r="A1151" s="26" t="str">
        <f t="shared" si="87"/>
        <v/>
      </c>
      <c r="B1151" s="40"/>
      <c r="C1151" s="28" t="str">
        <f>IF(B1151="","",VLOOKUP(B1151,'Priradenie pracov. balíkov'!B:E,3,FALSE))</f>
        <v/>
      </c>
      <c r="D1151" s="29" t="str">
        <f>IF(B1151="","",CONCATENATE(VLOOKUP(B1151,Ciselniky!$A$38:$B$71,2,FALSE),"P",'Osobné výdavky (OV)'!A1151))</f>
        <v/>
      </c>
      <c r="E1151" s="41"/>
      <c r="F1151" s="25" t="str">
        <f t="shared" si="88"/>
        <v/>
      </c>
      <c r="G1151" s="99"/>
      <c r="H1151" s="97"/>
      <c r="I1151" s="25" t="str">
        <f t="shared" si="89"/>
        <v/>
      </c>
      <c r="J1151" s="25" t="str">
        <f>IF(B1151="","",I1151*VLOOKUP(B1151,'Priradenie pracov. balíkov'!B:F,5,FALSE))</f>
        <v/>
      </c>
      <c r="K1151" s="25" t="str">
        <f>IF(B1151="","",I1151*VLOOKUP(B1151,'Priradenie pracov. balíkov'!B:G,6,FALSE))</f>
        <v/>
      </c>
      <c r="L1151" s="25" t="str">
        <f>IF(B1151="","",K1151*VLOOKUP(B1151,'Priradenie pracov. balíkov'!B:F,5,FALSE))</f>
        <v/>
      </c>
      <c r="M1151" s="1"/>
      <c r="N1151" s="2" t="str">
        <f t="shared" si="85"/>
        <v/>
      </c>
      <c r="O1151" s="1" t="str">
        <f t="shared" si="86"/>
        <v/>
      </c>
    </row>
    <row r="1152" spans="1:15" x14ac:dyDescent="0.2">
      <c r="A1152" s="26" t="str">
        <f t="shared" si="87"/>
        <v/>
      </c>
      <c r="B1152" s="40"/>
      <c r="C1152" s="28" t="str">
        <f>IF(B1152="","",VLOOKUP(B1152,'Priradenie pracov. balíkov'!B:E,3,FALSE))</f>
        <v/>
      </c>
      <c r="D1152" s="29" t="str">
        <f>IF(B1152="","",CONCATENATE(VLOOKUP(B1152,Ciselniky!$A$38:$B$71,2,FALSE),"P",'Osobné výdavky (OV)'!A1152))</f>
        <v/>
      </c>
      <c r="E1152" s="41"/>
      <c r="F1152" s="25" t="str">
        <f t="shared" si="88"/>
        <v/>
      </c>
      <c r="G1152" s="99"/>
      <c r="H1152" s="97"/>
      <c r="I1152" s="25" t="str">
        <f t="shared" si="89"/>
        <v/>
      </c>
      <c r="J1152" s="25" t="str">
        <f>IF(B1152="","",I1152*VLOOKUP(B1152,'Priradenie pracov. balíkov'!B:F,5,FALSE))</f>
        <v/>
      </c>
      <c r="K1152" s="25" t="str">
        <f>IF(B1152="","",I1152*VLOOKUP(B1152,'Priradenie pracov. balíkov'!B:G,6,FALSE))</f>
        <v/>
      </c>
      <c r="L1152" s="25" t="str">
        <f>IF(B1152="","",K1152*VLOOKUP(B1152,'Priradenie pracov. balíkov'!B:F,5,FALSE))</f>
        <v/>
      </c>
      <c r="M1152" s="1"/>
      <c r="N1152" s="2" t="str">
        <f t="shared" si="85"/>
        <v/>
      </c>
      <c r="O1152" s="1" t="str">
        <f t="shared" si="86"/>
        <v/>
      </c>
    </row>
    <row r="1153" spans="1:15" x14ac:dyDescent="0.2">
      <c r="A1153" s="26" t="str">
        <f t="shared" si="87"/>
        <v/>
      </c>
      <c r="B1153" s="40"/>
      <c r="C1153" s="28" t="str">
        <f>IF(B1153="","",VLOOKUP(B1153,'Priradenie pracov. balíkov'!B:E,3,FALSE))</f>
        <v/>
      </c>
      <c r="D1153" s="29" t="str">
        <f>IF(B1153="","",CONCATENATE(VLOOKUP(B1153,Ciselniky!$A$38:$B$71,2,FALSE),"P",'Osobné výdavky (OV)'!A1153))</f>
        <v/>
      </c>
      <c r="E1153" s="41"/>
      <c r="F1153" s="25" t="str">
        <f t="shared" si="88"/>
        <v/>
      </c>
      <c r="G1153" s="99"/>
      <c r="H1153" s="97"/>
      <c r="I1153" s="25" t="str">
        <f t="shared" si="89"/>
        <v/>
      </c>
      <c r="J1153" s="25" t="str">
        <f>IF(B1153="","",I1153*VLOOKUP(B1153,'Priradenie pracov. balíkov'!B:F,5,FALSE))</f>
        <v/>
      </c>
      <c r="K1153" s="25" t="str">
        <f>IF(B1153="","",I1153*VLOOKUP(B1153,'Priradenie pracov. balíkov'!B:G,6,FALSE))</f>
        <v/>
      </c>
      <c r="L1153" s="25" t="str">
        <f>IF(B1153="","",K1153*VLOOKUP(B1153,'Priradenie pracov. balíkov'!B:F,5,FALSE))</f>
        <v/>
      </c>
      <c r="M1153" s="1"/>
      <c r="N1153" s="2" t="str">
        <f t="shared" si="85"/>
        <v/>
      </c>
      <c r="O1153" s="1" t="str">
        <f t="shared" si="86"/>
        <v/>
      </c>
    </row>
    <row r="1154" spans="1:15" x14ac:dyDescent="0.2">
      <c r="A1154" s="26" t="str">
        <f t="shared" si="87"/>
        <v/>
      </c>
      <c r="B1154" s="40"/>
      <c r="C1154" s="28" t="str">
        <f>IF(B1154="","",VLOOKUP(B1154,'Priradenie pracov. balíkov'!B:E,3,FALSE))</f>
        <v/>
      </c>
      <c r="D1154" s="29" t="str">
        <f>IF(B1154="","",CONCATENATE(VLOOKUP(B1154,Ciselniky!$A$38:$B$71,2,FALSE),"P",'Osobné výdavky (OV)'!A1154))</f>
        <v/>
      </c>
      <c r="E1154" s="41"/>
      <c r="F1154" s="25" t="str">
        <f t="shared" si="88"/>
        <v/>
      </c>
      <c r="G1154" s="99"/>
      <c r="H1154" s="97"/>
      <c r="I1154" s="25" t="str">
        <f t="shared" si="89"/>
        <v/>
      </c>
      <c r="J1154" s="25" t="str">
        <f>IF(B1154="","",I1154*VLOOKUP(B1154,'Priradenie pracov. balíkov'!B:F,5,FALSE))</f>
        <v/>
      </c>
      <c r="K1154" s="25" t="str">
        <f>IF(B1154="","",I1154*VLOOKUP(B1154,'Priradenie pracov. balíkov'!B:G,6,FALSE))</f>
        <v/>
      </c>
      <c r="L1154" s="25" t="str">
        <f>IF(B1154="","",K1154*VLOOKUP(B1154,'Priradenie pracov. balíkov'!B:F,5,FALSE))</f>
        <v/>
      </c>
      <c r="M1154" s="1"/>
      <c r="N1154" s="2" t="str">
        <f t="shared" si="85"/>
        <v/>
      </c>
      <c r="O1154" s="1" t="str">
        <f t="shared" si="86"/>
        <v/>
      </c>
    </row>
    <row r="1155" spans="1:15" x14ac:dyDescent="0.2">
      <c r="A1155" s="26" t="str">
        <f t="shared" si="87"/>
        <v/>
      </c>
      <c r="B1155" s="40"/>
      <c r="C1155" s="28" t="str">
        <f>IF(B1155="","",VLOOKUP(B1155,'Priradenie pracov. balíkov'!B:E,3,FALSE))</f>
        <v/>
      </c>
      <c r="D1155" s="29" t="str">
        <f>IF(B1155="","",CONCATENATE(VLOOKUP(B1155,Ciselniky!$A$38:$B$71,2,FALSE),"P",'Osobné výdavky (OV)'!A1155))</f>
        <v/>
      </c>
      <c r="E1155" s="41"/>
      <c r="F1155" s="25" t="str">
        <f t="shared" si="88"/>
        <v/>
      </c>
      <c r="G1155" s="99"/>
      <c r="H1155" s="97"/>
      <c r="I1155" s="25" t="str">
        <f t="shared" si="89"/>
        <v/>
      </c>
      <c r="J1155" s="25" t="str">
        <f>IF(B1155="","",I1155*VLOOKUP(B1155,'Priradenie pracov. balíkov'!B:F,5,FALSE))</f>
        <v/>
      </c>
      <c r="K1155" s="25" t="str">
        <f>IF(B1155="","",I1155*VLOOKUP(B1155,'Priradenie pracov. balíkov'!B:G,6,FALSE))</f>
        <v/>
      </c>
      <c r="L1155" s="25" t="str">
        <f>IF(B1155="","",K1155*VLOOKUP(B1155,'Priradenie pracov. balíkov'!B:F,5,FALSE))</f>
        <v/>
      </c>
      <c r="M1155" s="1"/>
      <c r="N1155" s="2" t="str">
        <f t="shared" si="85"/>
        <v/>
      </c>
      <c r="O1155" s="1" t="str">
        <f t="shared" si="86"/>
        <v/>
      </c>
    </row>
    <row r="1156" spans="1:15" x14ac:dyDescent="0.2">
      <c r="A1156" s="26" t="str">
        <f t="shared" si="87"/>
        <v/>
      </c>
      <c r="B1156" s="40"/>
      <c r="C1156" s="28" t="str">
        <f>IF(B1156="","",VLOOKUP(B1156,'Priradenie pracov. balíkov'!B:E,3,FALSE))</f>
        <v/>
      </c>
      <c r="D1156" s="29" t="str">
        <f>IF(B1156="","",CONCATENATE(VLOOKUP(B1156,Ciselniky!$A$38:$B$71,2,FALSE),"P",'Osobné výdavky (OV)'!A1156))</f>
        <v/>
      </c>
      <c r="E1156" s="41"/>
      <c r="F1156" s="25" t="str">
        <f t="shared" si="88"/>
        <v/>
      </c>
      <c r="G1156" s="99"/>
      <c r="H1156" s="97"/>
      <c r="I1156" s="25" t="str">
        <f t="shared" si="89"/>
        <v/>
      </c>
      <c r="J1156" s="25" t="str">
        <f>IF(B1156="","",I1156*VLOOKUP(B1156,'Priradenie pracov. balíkov'!B:F,5,FALSE))</f>
        <v/>
      </c>
      <c r="K1156" s="25" t="str">
        <f>IF(B1156="","",I1156*VLOOKUP(B1156,'Priradenie pracov. balíkov'!B:G,6,FALSE))</f>
        <v/>
      </c>
      <c r="L1156" s="25" t="str">
        <f>IF(B1156="","",K1156*VLOOKUP(B1156,'Priradenie pracov. balíkov'!B:F,5,FALSE))</f>
        <v/>
      </c>
      <c r="M1156" s="1"/>
      <c r="N1156" s="2" t="str">
        <f t="shared" ref="N1156:N1219" si="90">TRIM(LEFT(B1156,4))</f>
        <v/>
      </c>
      <c r="O1156" s="1" t="str">
        <f t="shared" ref="O1156:O1219" si="91">C1156</f>
        <v/>
      </c>
    </row>
    <row r="1157" spans="1:15" x14ac:dyDescent="0.2">
      <c r="A1157" s="26" t="str">
        <f t="shared" ref="A1157:A1220" si="92">IF(B1156&lt;&gt;"",ROW()-2,"")</f>
        <v/>
      </c>
      <c r="B1157" s="40"/>
      <c r="C1157" s="28" t="str">
        <f>IF(B1157="","",VLOOKUP(B1157,'Priradenie pracov. balíkov'!B:E,3,FALSE))</f>
        <v/>
      </c>
      <c r="D1157" s="29" t="str">
        <f>IF(B1157="","",CONCATENATE(VLOOKUP(B1157,Ciselniky!$A$38:$B$71,2,FALSE),"P",'Osobné výdavky (OV)'!A1157))</f>
        <v/>
      </c>
      <c r="E1157" s="41"/>
      <c r="F1157" s="25" t="str">
        <f t="shared" ref="F1157:F1220" si="93">IF(B1157="","",3684)</f>
        <v/>
      </c>
      <c r="G1157" s="99"/>
      <c r="H1157" s="97"/>
      <c r="I1157" s="25" t="str">
        <f t="shared" ref="I1157:I1220" si="94">IF(B1157="","",F1157*(G1157*H1157))</f>
        <v/>
      </c>
      <c r="J1157" s="25" t="str">
        <f>IF(B1157="","",I1157*VLOOKUP(B1157,'Priradenie pracov. balíkov'!B:F,5,FALSE))</f>
        <v/>
      </c>
      <c r="K1157" s="25" t="str">
        <f>IF(B1157="","",I1157*VLOOKUP(B1157,'Priradenie pracov. balíkov'!B:G,6,FALSE))</f>
        <v/>
      </c>
      <c r="L1157" s="25" t="str">
        <f>IF(B1157="","",K1157*VLOOKUP(B1157,'Priradenie pracov. balíkov'!B:F,5,FALSE))</f>
        <v/>
      </c>
      <c r="M1157" s="1"/>
      <c r="N1157" s="2" t="str">
        <f t="shared" si="90"/>
        <v/>
      </c>
      <c r="O1157" s="1" t="str">
        <f t="shared" si="91"/>
        <v/>
      </c>
    </row>
    <row r="1158" spans="1:15" x14ac:dyDescent="0.2">
      <c r="A1158" s="26" t="str">
        <f t="shared" si="92"/>
        <v/>
      </c>
      <c r="B1158" s="40"/>
      <c r="C1158" s="28" t="str">
        <f>IF(B1158="","",VLOOKUP(B1158,'Priradenie pracov. balíkov'!B:E,3,FALSE))</f>
        <v/>
      </c>
      <c r="D1158" s="29" t="str">
        <f>IF(B1158="","",CONCATENATE(VLOOKUP(B1158,Ciselniky!$A$38:$B$71,2,FALSE),"P",'Osobné výdavky (OV)'!A1158))</f>
        <v/>
      </c>
      <c r="E1158" s="41"/>
      <c r="F1158" s="25" t="str">
        <f t="shared" si="93"/>
        <v/>
      </c>
      <c r="G1158" s="99"/>
      <c r="H1158" s="97"/>
      <c r="I1158" s="25" t="str">
        <f t="shared" si="94"/>
        <v/>
      </c>
      <c r="J1158" s="25" t="str">
        <f>IF(B1158="","",I1158*VLOOKUP(B1158,'Priradenie pracov. balíkov'!B:F,5,FALSE))</f>
        <v/>
      </c>
      <c r="K1158" s="25" t="str">
        <f>IF(B1158="","",I1158*VLOOKUP(B1158,'Priradenie pracov. balíkov'!B:G,6,FALSE))</f>
        <v/>
      </c>
      <c r="L1158" s="25" t="str">
        <f>IF(B1158="","",K1158*VLOOKUP(B1158,'Priradenie pracov. balíkov'!B:F,5,FALSE))</f>
        <v/>
      </c>
      <c r="M1158" s="1"/>
      <c r="N1158" s="2" t="str">
        <f t="shared" si="90"/>
        <v/>
      </c>
      <c r="O1158" s="1" t="str">
        <f t="shared" si="91"/>
        <v/>
      </c>
    </row>
    <row r="1159" spans="1:15" x14ac:dyDescent="0.2">
      <c r="A1159" s="26" t="str">
        <f t="shared" si="92"/>
        <v/>
      </c>
      <c r="B1159" s="40"/>
      <c r="C1159" s="28" t="str">
        <f>IF(B1159="","",VLOOKUP(B1159,'Priradenie pracov. balíkov'!B:E,3,FALSE))</f>
        <v/>
      </c>
      <c r="D1159" s="29" t="str">
        <f>IF(B1159="","",CONCATENATE(VLOOKUP(B1159,Ciselniky!$A$38:$B$71,2,FALSE),"P",'Osobné výdavky (OV)'!A1159))</f>
        <v/>
      </c>
      <c r="E1159" s="41"/>
      <c r="F1159" s="25" t="str">
        <f t="shared" si="93"/>
        <v/>
      </c>
      <c r="G1159" s="99"/>
      <c r="H1159" s="97"/>
      <c r="I1159" s="25" t="str">
        <f t="shared" si="94"/>
        <v/>
      </c>
      <c r="J1159" s="25" t="str">
        <f>IF(B1159="","",I1159*VLOOKUP(B1159,'Priradenie pracov. balíkov'!B:F,5,FALSE))</f>
        <v/>
      </c>
      <c r="K1159" s="25" t="str">
        <f>IF(B1159="","",I1159*VLOOKUP(B1159,'Priradenie pracov. balíkov'!B:G,6,FALSE))</f>
        <v/>
      </c>
      <c r="L1159" s="25" t="str">
        <f>IF(B1159="","",K1159*VLOOKUP(B1159,'Priradenie pracov. balíkov'!B:F,5,FALSE))</f>
        <v/>
      </c>
      <c r="M1159" s="1"/>
      <c r="N1159" s="2" t="str">
        <f t="shared" si="90"/>
        <v/>
      </c>
      <c r="O1159" s="1" t="str">
        <f t="shared" si="91"/>
        <v/>
      </c>
    </row>
    <row r="1160" spans="1:15" x14ac:dyDescent="0.2">
      <c r="A1160" s="26" t="str">
        <f t="shared" si="92"/>
        <v/>
      </c>
      <c r="B1160" s="40"/>
      <c r="C1160" s="28" t="str">
        <f>IF(B1160="","",VLOOKUP(B1160,'Priradenie pracov. balíkov'!B:E,3,FALSE))</f>
        <v/>
      </c>
      <c r="D1160" s="29" t="str">
        <f>IF(B1160="","",CONCATENATE(VLOOKUP(B1160,Ciselniky!$A$38:$B$71,2,FALSE),"P",'Osobné výdavky (OV)'!A1160))</f>
        <v/>
      </c>
      <c r="E1160" s="41"/>
      <c r="F1160" s="25" t="str">
        <f t="shared" si="93"/>
        <v/>
      </c>
      <c r="G1160" s="99"/>
      <c r="H1160" s="97"/>
      <c r="I1160" s="25" t="str">
        <f t="shared" si="94"/>
        <v/>
      </c>
      <c r="J1160" s="25" t="str">
        <f>IF(B1160="","",I1160*VLOOKUP(B1160,'Priradenie pracov. balíkov'!B:F,5,FALSE))</f>
        <v/>
      </c>
      <c r="K1160" s="25" t="str">
        <f>IF(B1160="","",I1160*VLOOKUP(B1160,'Priradenie pracov. balíkov'!B:G,6,FALSE))</f>
        <v/>
      </c>
      <c r="L1160" s="25" t="str">
        <f>IF(B1160="","",K1160*VLOOKUP(B1160,'Priradenie pracov. balíkov'!B:F,5,FALSE))</f>
        <v/>
      </c>
      <c r="M1160" s="1"/>
      <c r="N1160" s="2" t="str">
        <f t="shared" si="90"/>
        <v/>
      </c>
      <c r="O1160" s="1" t="str">
        <f t="shared" si="91"/>
        <v/>
      </c>
    </row>
    <row r="1161" spans="1:15" x14ac:dyDescent="0.2">
      <c r="A1161" s="26" t="str">
        <f t="shared" si="92"/>
        <v/>
      </c>
      <c r="B1161" s="40"/>
      <c r="C1161" s="28" t="str">
        <f>IF(B1161="","",VLOOKUP(B1161,'Priradenie pracov. balíkov'!B:E,3,FALSE))</f>
        <v/>
      </c>
      <c r="D1161" s="29" t="str">
        <f>IF(B1161="","",CONCATENATE(VLOOKUP(B1161,Ciselniky!$A$38:$B$71,2,FALSE),"P",'Osobné výdavky (OV)'!A1161))</f>
        <v/>
      </c>
      <c r="E1161" s="41"/>
      <c r="F1161" s="25" t="str">
        <f t="shared" si="93"/>
        <v/>
      </c>
      <c r="G1161" s="99"/>
      <c r="H1161" s="97"/>
      <c r="I1161" s="25" t="str">
        <f t="shared" si="94"/>
        <v/>
      </c>
      <c r="J1161" s="25" t="str">
        <f>IF(B1161="","",I1161*VLOOKUP(B1161,'Priradenie pracov. balíkov'!B:F,5,FALSE))</f>
        <v/>
      </c>
      <c r="K1161" s="25" t="str">
        <f>IF(B1161="","",I1161*VLOOKUP(B1161,'Priradenie pracov. balíkov'!B:G,6,FALSE))</f>
        <v/>
      </c>
      <c r="L1161" s="25" t="str">
        <f>IF(B1161="","",K1161*VLOOKUP(B1161,'Priradenie pracov. balíkov'!B:F,5,FALSE))</f>
        <v/>
      </c>
      <c r="M1161" s="1"/>
      <c r="N1161" s="2" t="str">
        <f t="shared" si="90"/>
        <v/>
      </c>
      <c r="O1161" s="1" t="str">
        <f t="shared" si="91"/>
        <v/>
      </c>
    </row>
    <row r="1162" spans="1:15" x14ac:dyDescent="0.2">
      <c r="A1162" s="26" t="str">
        <f t="shared" si="92"/>
        <v/>
      </c>
      <c r="B1162" s="40"/>
      <c r="C1162" s="28" t="str">
        <f>IF(B1162="","",VLOOKUP(B1162,'Priradenie pracov. balíkov'!B:E,3,FALSE))</f>
        <v/>
      </c>
      <c r="D1162" s="29" t="str">
        <f>IF(B1162="","",CONCATENATE(VLOOKUP(B1162,Ciselniky!$A$38:$B$71,2,FALSE),"P",'Osobné výdavky (OV)'!A1162))</f>
        <v/>
      </c>
      <c r="E1162" s="41"/>
      <c r="F1162" s="25" t="str">
        <f t="shared" si="93"/>
        <v/>
      </c>
      <c r="G1162" s="99"/>
      <c r="H1162" s="97"/>
      <c r="I1162" s="25" t="str">
        <f t="shared" si="94"/>
        <v/>
      </c>
      <c r="J1162" s="25" t="str">
        <f>IF(B1162="","",I1162*VLOOKUP(B1162,'Priradenie pracov. balíkov'!B:F,5,FALSE))</f>
        <v/>
      </c>
      <c r="K1162" s="25" t="str">
        <f>IF(B1162="","",I1162*VLOOKUP(B1162,'Priradenie pracov. balíkov'!B:G,6,FALSE))</f>
        <v/>
      </c>
      <c r="L1162" s="25" t="str">
        <f>IF(B1162="","",K1162*VLOOKUP(B1162,'Priradenie pracov. balíkov'!B:F,5,FALSE))</f>
        <v/>
      </c>
      <c r="M1162" s="1"/>
      <c r="N1162" s="2" t="str">
        <f t="shared" si="90"/>
        <v/>
      </c>
      <c r="O1162" s="1" t="str">
        <f t="shared" si="91"/>
        <v/>
      </c>
    </row>
    <row r="1163" spans="1:15" x14ac:dyDescent="0.2">
      <c r="A1163" s="26" t="str">
        <f t="shared" si="92"/>
        <v/>
      </c>
      <c r="B1163" s="40"/>
      <c r="C1163" s="28" t="str">
        <f>IF(B1163="","",VLOOKUP(B1163,'Priradenie pracov. balíkov'!B:E,3,FALSE))</f>
        <v/>
      </c>
      <c r="D1163" s="29" t="str">
        <f>IF(B1163="","",CONCATENATE(VLOOKUP(B1163,Ciselniky!$A$38:$B$71,2,FALSE),"P",'Osobné výdavky (OV)'!A1163))</f>
        <v/>
      </c>
      <c r="E1163" s="41"/>
      <c r="F1163" s="25" t="str">
        <f t="shared" si="93"/>
        <v/>
      </c>
      <c r="G1163" s="99"/>
      <c r="H1163" s="97"/>
      <c r="I1163" s="25" t="str">
        <f t="shared" si="94"/>
        <v/>
      </c>
      <c r="J1163" s="25" t="str">
        <f>IF(B1163="","",I1163*VLOOKUP(B1163,'Priradenie pracov. balíkov'!B:F,5,FALSE))</f>
        <v/>
      </c>
      <c r="K1163" s="25" t="str">
        <f>IF(B1163="","",I1163*VLOOKUP(B1163,'Priradenie pracov. balíkov'!B:G,6,FALSE))</f>
        <v/>
      </c>
      <c r="L1163" s="25" t="str">
        <f>IF(B1163="","",K1163*VLOOKUP(B1163,'Priradenie pracov. balíkov'!B:F,5,FALSE))</f>
        <v/>
      </c>
      <c r="M1163" s="1"/>
      <c r="N1163" s="2" t="str">
        <f t="shared" si="90"/>
        <v/>
      </c>
      <c r="O1163" s="1" t="str">
        <f t="shared" si="91"/>
        <v/>
      </c>
    </row>
    <row r="1164" spans="1:15" x14ac:dyDescent="0.2">
      <c r="A1164" s="26" t="str">
        <f t="shared" si="92"/>
        <v/>
      </c>
      <c r="B1164" s="40"/>
      <c r="C1164" s="28" t="str">
        <f>IF(B1164="","",VLOOKUP(B1164,'Priradenie pracov. balíkov'!B:E,3,FALSE))</f>
        <v/>
      </c>
      <c r="D1164" s="29" t="str">
        <f>IF(B1164="","",CONCATENATE(VLOOKUP(B1164,Ciselniky!$A$38:$B$71,2,FALSE),"P",'Osobné výdavky (OV)'!A1164))</f>
        <v/>
      </c>
      <c r="E1164" s="41"/>
      <c r="F1164" s="25" t="str">
        <f t="shared" si="93"/>
        <v/>
      </c>
      <c r="G1164" s="99"/>
      <c r="H1164" s="97"/>
      <c r="I1164" s="25" t="str">
        <f t="shared" si="94"/>
        <v/>
      </c>
      <c r="J1164" s="25" t="str">
        <f>IF(B1164="","",I1164*VLOOKUP(B1164,'Priradenie pracov. balíkov'!B:F,5,FALSE))</f>
        <v/>
      </c>
      <c r="K1164" s="25" t="str">
        <f>IF(B1164="","",I1164*VLOOKUP(B1164,'Priradenie pracov. balíkov'!B:G,6,FALSE))</f>
        <v/>
      </c>
      <c r="L1164" s="25" t="str">
        <f>IF(B1164="","",K1164*VLOOKUP(B1164,'Priradenie pracov. balíkov'!B:F,5,FALSE))</f>
        <v/>
      </c>
      <c r="M1164" s="1"/>
      <c r="N1164" s="2" t="str">
        <f t="shared" si="90"/>
        <v/>
      </c>
      <c r="O1164" s="1" t="str">
        <f t="shared" si="91"/>
        <v/>
      </c>
    </row>
    <row r="1165" spans="1:15" x14ac:dyDescent="0.2">
      <c r="A1165" s="26" t="str">
        <f t="shared" si="92"/>
        <v/>
      </c>
      <c r="B1165" s="40"/>
      <c r="C1165" s="28" t="str">
        <f>IF(B1165="","",VLOOKUP(B1165,'Priradenie pracov. balíkov'!B:E,3,FALSE))</f>
        <v/>
      </c>
      <c r="D1165" s="29" t="str">
        <f>IF(B1165="","",CONCATENATE(VLOOKUP(B1165,Ciselniky!$A$38:$B$71,2,FALSE),"P",'Osobné výdavky (OV)'!A1165))</f>
        <v/>
      </c>
      <c r="E1165" s="41"/>
      <c r="F1165" s="25" t="str">
        <f t="shared" si="93"/>
        <v/>
      </c>
      <c r="G1165" s="99"/>
      <c r="H1165" s="97"/>
      <c r="I1165" s="25" t="str">
        <f t="shared" si="94"/>
        <v/>
      </c>
      <c r="J1165" s="25" t="str">
        <f>IF(B1165="","",I1165*VLOOKUP(B1165,'Priradenie pracov. balíkov'!B:F,5,FALSE))</f>
        <v/>
      </c>
      <c r="K1165" s="25" t="str">
        <f>IF(B1165="","",I1165*VLOOKUP(B1165,'Priradenie pracov. balíkov'!B:G,6,FALSE))</f>
        <v/>
      </c>
      <c r="L1165" s="25" t="str">
        <f>IF(B1165="","",K1165*VLOOKUP(B1165,'Priradenie pracov. balíkov'!B:F,5,FALSE))</f>
        <v/>
      </c>
      <c r="M1165" s="1"/>
      <c r="N1165" s="2" t="str">
        <f t="shared" si="90"/>
        <v/>
      </c>
      <c r="O1165" s="1" t="str">
        <f t="shared" si="91"/>
        <v/>
      </c>
    </row>
    <row r="1166" spans="1:15" x14ac:dyDescent="0.2">
      <c r="A1166" s="26" t="str">
        <f t="shared" si="92"/>
        <v/>
      </c>
      <c r="B1166" s="40"/>
      <c r="C1166" s="28" t="str">
        <f>IF(B1166="","",VLOOKUP(B1166,'Priradenie pracov. balíkov'!B:E,3,FALSE))</f>
        <v/>
      </c>
      <c r="D1166" s="29" t="str">
        <f>IF(B1166="","",CONCATENATE(VLOOKUP(B1166,Ciselniky!$A$38:$B$71,2,FALSE),"P",'Osobné výdavky (OV)'!A1166))</f>
        <v/>
      </c>
      <c r="E1166" s="41"/>
      <c r="F1166" s="25" t="str">
        <f t="shared" si="93"/>
        <v/>
      </c>
      <c r="G1166" s="99"/>
      <c r="H1166" s="97"/>
      <c r="I1166" s="25" t="str">
        <f t="shared" si="94"/>
        <v/>
      </c>
      <c r="J1166" s="25" t="str">
        <f>IF(B1166="","",I1166*VLOOKUP(B1166,'Priradenie pracov. balíkov'!B:F,5,FALSE))</f>
        <v/>
      </c>
      <c r="K1166" s="25" t="str">
        <f>IF(B1166="","",I1166*VLOOKUP(B1166,'Priradenie pracov. balíkov'!B:G,6,FALSE))</f>
        <v/>
      </c>
      <c r="L1166" s="25" t="str">
        <f>IF(B1166="","",K1166*VLOOKUP(B1166,'Priradenie pracov. balíkov'!B:F,5,FALSE))</f>
        <v/>
      </c>
      <c r="M1166" s="1"/>
      <c r="N1166" s="2" t="str">
        <f t="shared" si="90"/>
        <v/>
      </c>
      <c r="O1166" s="1" t="str">
        <f t="shared" si="91"/>
        <v/>
      </c>
    </row>
    <row r="1167" spans="1:15" x14ac:dyDescent="0.2">
      <c r="A1167" s="26" t="str">
        <f t="shared" si="92"/>
        <v/>
      </c>
      <c r="B1167" s="40"/>
      <c r="C1167" s="28" t="str">
        <f>IF(B1167="","",VLOOKUP(B1167,'Priradenie pracov. balíkov'!B:E,3,FALSE))</f>
        <v/>
      </c>
      <c r="D1167" s="29" t="str">
        <f>IF(B1167="","",CONCATENATE(VLOOKUP(B1167,Ciselniky!$A$38:$B$71,2,FALSE),"P",'Osobné výdavky (OV)'!A1167))</f>
        <v/>
      </c>
      <c r="E1167" s="41"/>
      <c r="F1167" s="25" t="str">
        <f t="shared" si="93"/>
        <v/>
      </c>
      <c r="G1167" s="99"/>
      <c r="H1167" s="97"/>
      <c r="I1167" s="25" t="str">
        <f t="shared" si="94"/>
        <v/>
      </c>
      <c r="J1167" s="25" t="str">
        <f>IF(B1167="","",I1167*VLOOKUP(B1167,'Priradenie pracov. balíkov'!B:F,5,FALSE))</f>
        <v/>
      </c>
      <c r="K1167" s="25" t="str">
        <f>IF(B1167="","",I1167*VLOOKUP(B1167,'Priradenie pracov. balíkov'!B:G,6,FALSE))</f>
        <v/>
      </c>
      <c r="L1167" s="25" t="str">
        <f>IF(B1167="","",K1167*VLOOKUP(B1167,'Priradenie pracov. balíkov'!B:F,5,FALSE))</f>
        <v/>
      </c>
      <c r="M1167" s="1"/>
      <c r="N1167" s="2" t="str">
        <f t="shared" si="90"/>
        <v/>
      </c>
      <c r="O1167" s="1" t="str">
        <f t="shared" si="91"/>
        <v/>
      </c>
    </row>
    <row r="1168" spans="1:15" x14ac:dyDescent="0.2">
      <c r="A1168" s="26" t="str">
        <f t="shared" si="92"/>
        <v/>
      </c>
      <c r="B1168" s="40"/>
      <c r="C1168" s="28" t="str">
        <f>IF(B1168="","",VLOOKUP(B1168,'Priradenie pracov. balíkov'!B:E,3,FALSE))</f>
        <v/>
      </c>
      <c r="D1168" s="29" t="str">
        <f>IF(B1168="","",CONCATENATE(VLOOKUP(B1168,Ciselniky!$A$38:$B$71,2,FALSE),"P",'Osobné výdavky (OV)'!A1168))</f>
        <v/>
      </c>
      <c r="E1168" s="41"/>
      <c r="F1168" s="25" t="str">
        <f t="shared" si="93"/>
        <v/>
      </c>
      <c r="G1168" s="99"/>
      <c r="H1168" s="97"/>
      <c r="I1168" s="25" t="str">
        <f t="shared" si="94"/>
        <v/>
      </c>
      <c r="J1168" s="25" t="str">
        <f>IF(B1168="","",I1168*VLOOKUP(B1168,'Priradenie pracov. balíkov'!B:F,5,FALSE))</f>
        <v/>
      </c>
      <c r="K1168" s="25" t="str">
        <f>IF(B1168="","",I1168*VLOOKUP(B1168,'Priradenie pracov. balíkov'!B:G,6,FALSE))</f>
        <v/>
      </c>
      <c r="L1168" s="25" t="str">
        <f>IF(B1168="","",K1168*VLOOKUP(B1168,'Priradenie pracov. balíkov'!B:F,5,FALSE))</f>
        <v/>
      </c>
      <c r="M1168" s="1"/>
      <c r="N1168" s="2" t="str">
        <f t="shared" si="90"/>
        <v/>
      </c>
      <c r="O1168" s="1" t="str">
        <f t="shared" si="91"/>
        <v/>
      </c>
    </row>
    <row r="1169" spans="1:15" x14ac:dyDescent="0.2">
      <c r="A1169" s="26" t="str">
        <f t="shared" si="92"/>
        <v/>
      </c>
      <c r="B1169" s="40"/>
      <c r="C1169" s="28" t="str">
        <f>IF(B1169="","",VLOOKUP(B1169,'Priradenie pracov. balíkov'!B:E,3,FALSE))</f>
        <v/>
      </c>
      <c r="D1169" s="29" t="str">
        <f>IF(B1169="","",CONCATENATE(VLOOKUP(B1169,Ciselniky!$A$38:$B$71,2,FALSE),"P",'Osobné výdavky (OV)'!A1169))</f>
        <v/>
      </c>
      <c r="E1169" s="41"/>
      <c r="F1169" s="25" t="str">
        <f t="shared" si="93"/>
        <v/>
      </c>
      <c r="G1169" s="99"/>
      <c r="H1169" s="97"/>
      <c r="I1169" s="25" t="str">
        <f t="shared" si="94"/>
        <v/>
      </c>
      <c r="J1169" s="25" t="str">
        <f>IF(B1169="","",I1169*VLOOKUP(B1169,'Priradenie pracov. balíkov'!B:F,5,FALSE))</f>
        <v/>
      </c>
      <c r="K1169" s="25" t="str">
        <f>IF(B1169="","",I1169*VLOOKUP(B1169,'Priradenie pracov. balíkov'!B:G,6,FALSE))</f>
        <v/>
      </c>
      <c r="L1169" s="25" t="str">
        <f>IF(B1169="","",K1169*VLOOKUP(B1169,'Priradenie pracov. balíkov'!B:F,5,FALSE))</f>
        <v/>
      </c>
      <c r="M1169" s="1"/>
      <c r="N1169" s="2" t="str">
        <f t="shared" si="90"/>
        <v/>
      </c>
      <c r="O1169" s="1" t="str">
        <f t="shared" si="91"/>
        <v/>
      </c>
    </row>
    <row r="1170" spans="1:15" x14ac:dyDescent="0.2">
      <c r="A1170" s="26" t="str">
        <f t="shared" si="92"/>
        <v/>
      </c>
      <c r="B1170" s="40"/>
      <c r="C1170" s="28" t="str">
        <f>IF(B1170="","",VLOOKUP(B1170,'Priradenie pracov. balíkov'!B:E,3,FALSE))</f>
        <v/>
      </c>
      <c r="D1170" s="29" t="str">
        <f>IF(B1170="","",CONCATENATE(VLOOKUP(B1170,Ciselniky!$A$38:$B$71,2,FALSE),"P",'Osobné výdavky (OV)'!A1170))</f>
        <v/>
      </c>
      <c r="E1170" s="41"/>
      <c r="F1170" s="25" t="str">
        <f t="shared" si="93"/>
        <v/>
      </c>
      <c r="G1170" s="99"/>
      <c r="H1170" s="97"/>
      <c r="I1170" s="25" t="str">
        <f t="shared" si="94"/>
        <v/>
      </c>
      <c r="J1170" s="25" t="str">
        <f>IF(B1170="","",I1170*VLOOKUP(B1170,'Priradenie pracov. balíkov'!B:F,5,FALSE))</f>
        <v/>
      </c>
      <c r="K1170" s="25" t="str">
        <f>IF(B1170="","",I1170*VLOOKUP(B1170,'Priradenie pracov. balíkov'!B:G,6,FALSE))</f>
        <v/>
      </c>
      <c r="L1170" s="25" t="str">
        <f>IF(B1170="","",K1170*VLOOKUP(B1170,'Priradenie pracov. balíkov'!B:F,5,FALSE))</f>
        <v/>
      </c>
      <c r="M1170" s="1"/>
      <c r="N1170" s="2" t="str">
        <f t="shared" si="90"/>
        <v/>
      </c>
      <c r="O1170" s="1" t="str">
        <f t="shared" si="91"/>
        <v/>
      </c>
    </row>
    <row r="1171" spans="1:15" x14ac:dyDescent="0.2">
      <c r="A1171" s="26" t="str">
        <f t="shared" si="92"/>
        <v/>
      </c>
      <c r="B1171" s="40"/>
      <c r="C1171" s="28" t="str">
        <f>IF(B1171="","",VLOOKUP(B1171,'Priradenie pracov. balíkov'!B:E,3,FALSE))</f>
        <v/>
      </c>
      <c r="D1171" s="29" t="str">
        <f>IF(B1171="","",CONCATENATE(VLOOKUP(B1171,Ciselniky!$A$38:$B$71,2,FALSE),"P",'Osobné výdavky (OV)'!A1171))</f>
        <v/>
      </c>
      <c r="E1171" s="41"/>
      <c r="F1171" s="25" t="str">
        <f t="shared" si="93"/>
        <v/>
      </c>
      <c r="G1171" s="99"/>
      <c r="H1171" s="97"/>
      <c r="I1171" s="25" t="str">
        <f t="shared" si="94"/>
        <v/>
      </c>
      <c r="J1171" s="25" t="str">
        <f>IF(B1171="","",I1171*VLOOKUP(B1171,'Priradenie pracov. balíkov'!B:F,5,FALSE))</f>
        <v/>
      </c>
      <c r="K1171" s="25" t="str">
        <f>IF(B1171="","",I1171*VLOOKUP(B1171,'Priradenie pracov. balíkov'!B:G,6,FALSE))</f>
        <v/>
      </c>
      <c r="L1171" s="25" t="str">
        <f>IF(B1171="","",K1171*VLOOKUP(B1171,'Priradenie pracov. balíkov'!B:F,5,FALSE))</f>
        <v/>
      </c>
      <c r="M1171" s="1"/>
      <c r="N1171" s="2" t="str">
        <f t="shared" si="90"/>
        <v/>
      </c>
      <c r="O1171" s="1" t="str">
        <f t="shared" si="91"/>
        <v/>
      </c>
    </row>
    <row r="1172" spans="1:15" x14ac:dyDescent="0.2">
      <c r="A1172" s="26" t="str">
        <f t="shared" si="92"/>
        <v/>
      </c>
      <c r="B1172" s="40"/>
      <c r="C1172" s="28" t="str">
        <f>IF(B1172="","",VLOOKUP(B1172,'Priradenie pracov. balíkov'!B:E,3,FALSE))</f>
        <v/>
      </c>
      <c r="D1172" s="29" t="str">
        <f>IF(B1172="","",CONCATENATE(VLOOKUP(B1172,Ciselniky!$A$38:$B$71,2,FALSE),"P",'Osobné výdavky (OV)'!A1172))</f>
        <v/>
      </c>
      <c r="E1172" s="41"/>
      <c r="F1172" s="25" t="str">
        <f t="shared" si="93"/>
        <v/>
      </c>
      <c r="G1172" s="99"/>
      <c r="H1172" s="97"/>
      <c r="I1172" s="25" t="str">
        <f t="shared" si="94"/>
        <v/>
      </c>
      <c r="J1172" s="25" t="str">
        <f>IF(B1172="","",I1172*VLOOKUP(B1172,'Priradenie pracov. balíkov'!B:F,5,FALSE))</f>
        <v/>
      </c>
      <c r="K1172" s="25" t="str">
        <f>IF(B1172="","",I1172*VLOOKUP(B1172,'Priradenie pracov. balíkov'!B:G,6,FALSE))</f>
        <v/>
      </c>
      <c r="L1172" s="25" t="str">
        <f>IF(B1172="","",K1172*VLOOKUP(B1172,'Priradenie pracov. balíkov'!B:F,5,FALSE))</f>
        <v/>
      </c>
      <c r="M1172" s="1"/>
      <c r="N1172" s="2" t="str">
        <f t="shared" si="90"/>
        <v/>
      </c>
      <c r="O1172" s="1" t="str">
        <f t="shared" si="91"/>
        <v/>
      </c>
    </row>
    <row r="1173" spans="1:15" x14ac:dyDescent="0.2">
      <c r="A1173" s="26" t="str">
        <f t="shared" si="92"/>
        <v/>
      </c>
      <c r="B1173" s="40"/>
      <c r="C1173" s="28" t="str">
        <f>IF(B1173="","",VLOOKUP(B1173,'Priradenie pracov. balíkov'!B:E,3,FALSE))</f>
        <v/>
      </c>
      <c r="D1173" s="29" t="str">
        <f>IF(B1173="","",CONCATENATE(VLOOKUP(B1173,Ciselniky!$A$38:$B$71,2,FALSE),"P",'Osobné výdavky (OV)'!A1173))</f>
        <v/>
      </c>
      <c r="E1173" s="41"/>
      <c r="F1173" s="25" t="str">
        <f t="shared" si="93"/>
        <v/>
      </c>
      <c r="G1173" s="99"/>
      <c r="H1173" s="97"/>
      <c r="I1173" s="25" t="str">
        <f t="shared" si="94"/>
        <v/>
      </c>
      <c r="J1173" s="25" t="str">
        <f>IF(B1173="","",I1173*VLOOKUP(B1173,'Priradenie pracov. balíkov'!B:F,5,FALSE))</f>
        <v/>
      </c>
      <c r="K1173" s="25" t="str">
        <f>IF(B1173="","",I1173*VLOOKUP(B1173,'Priradenie pracov. balíkov'!B:G,6,FALSE))</f>
        <v/>
      </c>
      <c r="L1173" s="25" t="str">
        <f>IF(B1173="","",K1173*VLOOKUP(B1173,'Priradenie pracov. balíkov'!B:F,5,FALSE))</f>
        <v/>
      </c>
      <c r="M1173" s="1"/>
      <c r="N1173" s="2" t="str">
        <f t="shared" si="90"/>
        <v/>
      </c>
      <c r="O1173" s="1" t="str">
        <f t="shared" si="91"/>
        <v/>
      </c>
    </row>
    <row r="1174" spans="1:15" x14ac:dyDescent="0.2">
      <c r="A1174" s="26" t="str">
        <f t="shared" si="92"/>
        <v/>
      </c>
      <c r="B1174" s="40"/>
      <c r="C1174" s="28" t="str">
        <f>IF(B1174="","",VLOOKUP(B1174,'Priradenie pracov. balíkov'!B:E,3,FALSE))</f>
        <v/>
      </c>
      <c r="D1174" s="29" t="str">
        <f>IF(B1174="","",CONCATENATE(VLOOKUP(B1174,Ciselniky!$A$38:$B$71,2,FALSE),"P",'Osobné výdavky (OV)'!A1174))</f>
        <v/>
      </c>
      <c r="E1174" s="41"/>
      <c r="F1174" s="25" t="str">
        <f t="shared" si="93"/>
        <v/>
      </c>
      <c r="G1174" s="99"/>
      <c r="H1174" s="97"/>
      <c r="I1174" s="25" t="str">
        <f t="shared" si="94"/>
        <v/>
      </c>
      <c r="J1174" s="25" t="str">
        <f>IF(B1174="","",I1174*VLOOKUP(B1174,'Priradenie pracov. balíkov'!B:F,5,FALSE))</f>
        <v/>
      </c>
      <c r="K1174" s="25" t="str">
        <f>IF(B1174="","",I1174*VLOOKUP(B1174,'Priradenie pracov. balíkov'!B:G,6,FALSE))</f>
        <v/>
      </c>
      <c r="L1174" s="25" t="str">
        <f>IF(B1174="","",K1174*VLOOKUP(B1174,'Priradenie pracov. balíkov'!B:F,5,FALSE))</f>
        <v/>
      </c>
      <c r="M1174" s="1"/>
      <c r="N1174" s="2" t="str">
        <f t="shared" si="90"/>
        <v/>
      </c>
      <c r="O1174" s="1" t="str">
        <f t="shared" si="91"/>
        <v/>
      </c>
    </row>
    <row r="1175" spans="1:15" x14ac:dyDescent="0.2">
      <c r="A1175" s="26" t="str">
        <f t="shared" si="92"/>
        <v/>
      </c>
      <c r="B1175" s="40"/>
      <c r="C1175" s="28" t="str">
        <f>IF(B1175="","",VLOOKUP(B1175,'Priradenie pracov. balíkov'!B:E,3,FALSE))</f>
        <v/>
      </c>
      <c r="D1175" s="29" t="str">
        <f>IF(B1175="","",CONCATENATE(VLOOKUP(B1175,Ciselniky!$A$38:$B$71,2,FALSE),"P",'Osobné výdavky (OV)'!A1175))</f>
        <v/>
      </c>
      <c r="E1175" s="41"/>
      <c r="F1175" s="25" t="str">
        <f t="shared" si="93"/>
        <v/>
      </c>
      <c r="G1175" s="99"/>
      <c r="H1175" s="97"/>
      <c r="I1175" s="25" t="str">
        <f t="shared" si="94"/>
        <v/>
      </c>
      <c r="J1175" s="25" t="str">
        <f>IF(B1175="","",I1175*VLOOKUP(B1175,'Priradenie pracov. balíkov'!B:F,5,FALSE))</f>
        <v/>
      </c>
      <c r="K1175" s="25" t="str">
        <f>IF(B1175="","",I1175*VLOOKUP(B1175,'Priradenie pracov. balíkov'!B:G,6,FALSE))</f>
        <v/>
      </c>
      <c r="L1175" s="25" t="str">
        <f>IF(B1175="","",K1175*VLOOKUP(B1175,'Priradenie pracov. balíkov'!B:F,5,FALSE))</f>
        <v/>
      </c>
      <c r="M1175" s="1"/>
      <c r="N1175" s="2" t="str">
        <f t="shared" si="90"/>
        <v/>
      </c>
      <c r="O1175" s="1" t="str">
        <f t="shared" si="91"/>
        <v/>
      </c>
    </row>
    <row r="1176" spans="1:15" x14ac:dyDescent="0.2">
      <c r="A1176" s="26" t="str">
        <f t="shared" si="92"/>
        <v/>
      </c>
      <c r="B1176" s="40"/>
      <c r="C1176" s="28" t="str">
        <f>IF(B1176="","",VLOOKUP(B1176,'Priradenie pracov. balíkov'!B:E,3,FALSE))</f>
        <v/>
      </c>
      <c r="D1176" s="29" t="str">
        <f>IF(B1176="","",CONCATENATE(VLOOKUP(B1176,Ciselniky!$A$38:$B$71,2,FALSE),"P",'Osobné výdavky (OV)'!A1176))</f>
        <v/>
      </c>
      <c r="E1176" s="41"/>
      <c r="F1176" s="25" t="str">
        <f t="shared" si="93"/>
        <v/>
      </c>
      <c r="G1176" s="99"/>
      <c r="H1176" s="97"/>
      <c r="I1176" s="25" t="str">
        <f t="shared" si="94"/>
        <v/>
      </c>
      <c r="J1176" s="25" t="str">
        <f>IF(B1176="","",I1176*VLOOKUP(B1176,'Priradenie pracov. balíkov'!B:F,5,FALSE))</f>
        <v/>
      </c>
      <c r="K1176" s="25" t="str">
        <f>IF(B1176="","",I1176*VLOOKUP(B1176,'Priradenie pracov. balíkov'!B:G,6,FALSE))</f>
        <v/>
      </c>
      <c r="L1176" s="25" t="str">
        <f>IF(B1176="","",K1176*VLOOKUP(B1176,'Priradenie pracov. balíkov'!B:F,5,FALSE))</f>
        <v/>
      </c>
      <c r="M1176" s="1"/>
      <c r="N1176" s="2" t="str">
        <f t="shared" si="90"/>
        <v/>
      </c>
      <c r="O1176" s="1" t="str">
        <f t="shared" si="91"/>
        <v/>
      </c>
    </row>
    <row r="1177" spans="1:15" x14ac:dyDescent="0.2">
      <c r="A1177" s="26" t="str">
        <f t="shared" si="92"/>
        <v/>
      </c>
      <c r="B1177" s="40"/>
      <c r="C1177" s="28" t="str">
        <f>IF(B1177="","",VLOOKUP(B1177,'Priradenie pracov. balíkov'!B:E,3,FALSE))</f>
        <v/>
      </c>
      <c r="D1177" s="29" t="str">
        <f>IF(B1177="","",CONCATENATE(VLOOKUP(B1177,Ciselniky!$A$38:$B$71,2,FALSE),"P",'Osobné výdavky (OV)'!A1177))</f>
        <v/>
      </c>
      <c r="E1177" s="41"/>
      <c r="F1177" s="25" t="str">
        <f t="shared" si="93"/>
        <v/>
      </c>
      <c r="G1177" s="99"/>
      <c r="H1177" s="97"/>
      <c r="I1177" s="25" t="str">
        <f t="shared" si="94"/>
        <v/>
      </c>
      <c r="J1177" s="25" t="str">
        <f>IF(B1177="","",I1177*VLOOKUP(B1177,'Priradenie pracov. balíkov'!B:F,5,FALSE))</f>
        <v/>
      </c>
      <c r="K1177" s="25" t="str">
        <f>IF(B1177="","",I1177*VLOOKUP(B1177,'Priradenie pracov. balíkov'!B:G,6,FALSE))</f>
        <v/>
      </c>
      <c r="L1177" s="25" t="str">
        <f>IF(B1177="","",K1177*VLOOKUP(B1177,'Priradenie pracov. balíkov'!B:F,5,FALSE))</f>
        <v/>
      </c>
      <c r="M1177" s="1"/>
      <c r="N1177" s="2" t="str">
        <f t="shared" si="90"/>
        <v/>
      </c>
      <c r="O1177" s="1" t="str">
        <f t="shared" si="91"/>
        <v/>
      </c>
    </row>
    <row r="1178" spans="1:15" x14ac:dyDescent="0.2">
      <c r="A1178" s="26" t="str">
        <f t="shared" si="92"/>
        <v/>
      </c>
      <c r="B1178" s="40"/>
      <c r="C1178" s="28" t="str">
        <f>IF(B1178="","",VLOOKUP(B1178,'Priradenie pracov. balíkov'!B:E,3,FALSE))</f>
        <v/>
      </c>
      <c r="D1178" s="29" t="str">
        <f>IF(B1178="","",CONCATENATE(VLOOKUP(B1178,Ciselniky!$A$38:$B$71,2,FALSE),"P",'Osobné výdavky (OV)'!A1178))</f>
        <v/>
      </c>
      <c r="E1178" s="41"/>
      <c r="F1178" s="25" t="str">
        <f t="shared" si="93"/>
        <v/>
      </c>
      <c r="G1178" s="99"/>
      <c r="H1178" s="97"/>
      <c r="I1178" s="25" t="str">
        <f t="shared" si="94"/>
        <v/>
      </c>
      <c r="J1178" s="25" t="str">
        <f>IF(B1178="","",I1178*VLOOKUP(B1178,'Priradenie pracov. balíkov'!B:F,5,FALSE))</f>
        <v/>
      </c>
      <c r="K1178" s="25" t="str">
        <f>IF(B1178="","",I1178*VLOOKUP(B1178,'Priradenie pracov. balíkov'!B:G,6,FALSE))</f>
        <v/>
      </c>
      <c r="L1178" s="25" t="str">
        <f>IF(B1178="","",K1178*VLOOKUP(B1178,'Priradenie pracov. balíkov'!B:F,5,FALSE))</f>
        <v/>
      </c>
      <c r="M1178" s="1"/>
      <c r="N1178" s="2" t="str">
        <f t="shared" si="90"/>
        <v/>
      </c>
      <c r="O1178" s="1" t="str">
        <f t="shared" si="91"/>
        <v/>
      </c>
    </row>
    <row r="1179" spans="1:15" x14ac:dyDescent="0.2">
      <c r="A1179" s="26" t="str">
        <f t="shared" si="92"/>
        <v/>
      </c>
      <c r="B1179" s="40"/>
      <c r="C1179" s="28" t="str">
        <f>IF(B1179="","",VLOOKUP(B1179,'Priradenie pracov. balíkov'!B:E,3,FALSE))</f>
        <v/>
      </c>
      <c r="D1179" s="29" t="str">
        <f>IF(B1179="","",CONCATENATE(VLOOKUP(B1179,Ciselniky!$A$38:$B$71,2,FALSE),"P",'Osobné výdavky (OV)'!A1179))</f>
        <v/>
      </c>
      <c r="E1179" s="41"/>
      <c r="F1179" s="25" t="str">
        <f t="shared" si="93"/>
        <v/>
      </c>
      <c r="G1179" s="99"/>
      <c r="H1179" s="97"/>
      <c r="I1179" s="25" t="str">
        <f t="shared" si="94"/>
        <v/>
      </c>
      <c r="J1179" s="25" t="str">
        <f>IF(B1179="","",I1179*VLOOKUP(B1179,'Priradenie pracov. balíkov'!B:F,5,FALSE))</f>
        <v/>
      </c>
      <c r="K1179" s="25" t="str">
        <f>IF(B1179="","",I1179*VLOOKUP(B1179,'Priradenie pracov. balíkov'!B:G,6,FALSE))</f>
        <v/>
      </c>
      <c r="L1179" s="25" t="str">
        <f>IF(B1179="","",K1179*VLOOKUP(B1179,'Priradenie pracov. balíkov'!B:F,5,FALSE))</f>
        <v/>
      </c>
      <c r="M1179" s="1"/>
      <c r="N1179" s="2" t="str">
        <f t="shared" si="90"/>
        <v/>
      </c>
      <c r="O1179" s="1" t="str">
        <f t="shared" si="91"/>
        <v/>
      </c>
    </row>
    <row r="1180" spans="1:15" x14ac:dyDescent="0.2">
      <c r="A1180" s="26" t="str">
        <f t="shared" si="92"/>
        <v/>
      </c>
      <c r="B1180" s="40"/>
      <c r="C1180" s="28" t="str">
        <f>IF(B1180="","",VLOOKUP(B1180,'Priradenie pracov. balíkov'!B:E,3,FALSE))</f>
        <v/>
      </c>
      <c r="D1180" s="29" t="str">
        <f>IF(B1180="","",CONCATENATE(VLOOKUP(B1180,Ciselniky!$A$38:$B$71,2,FALSE),"P",'Osobné výdavky (OV)'!A1180))</f>
        <v/>
      </c>
      <c r="E1180" s="41"/>
      <c r="F1180" s="25" t="str">
        <f t="shared" si="93"/>
        <v/>
      </c>
      <c r="G1180" s="99"/>
      <c r="H1180" s="97"/>
      <c r="I1180" s="25" t="str">
        <f t="shared" si="94"/>
        <v/>
      </c>
      <c r="J1180" s="25" t="str">
        <f>IF(B1180="","",I1180*VLOOKUP(B1180,'Priradenie pracov. balíkov'!B:F,5,FALSE))</f>
        <v/>
      </c>
      <c r="K1180" s="25" t="str">
        <f>IF(B1180="","",I1180*VLOOKUP(B1180,'Priradenie pracov. balíkov'!B:G,6,FALSE))</f>
        <v/>
      </c>
      <c r="L1180" s="25" t="str">
        <f>IF(B1180="","",K1180*VLOOKUP(B1180,'Priradenie pracov. balíkov'!B:F,5,FALSE))</f>
        <v/>
      </c>
      <c r="M1180" s="1"/>
      <c r="N1180" s="2" t="str">
        <f t="shared" si="90"/>
        <v/>
      </c>
      <c r="O1180" s="1" t="str">
        <f t="shared" si="91"/>
        <v/>
      </c>
    </row>
    <row r="1181" spans="1:15" x14ac:dyDescent="0.2">
      <c r="A1181" s="26" t="str">
        <f t="shared" si="92"/>
        <v/>
      </c>
      <c r="B1181" s="40"/>
      <c r="C1181" s="28" t="str">
        <f>IF(B1181="","",VLOOKUP(B1181,'Priradenie pracov. balíkov'!B:E,3,FALSE))</f>
        <v/>
      </c>
      <c r="D1181" s="29" t="str">
        <f>IF(B1181="","",CONCATENATE(VLOOKUP(B1181,Ciselniky!$A$38:$B$71,2,FALSE),"P",'Osobné výdavky (OV)'!A1181))</f>
        <v/>
      </c>
      <c r="E1181" s="41"/>
      <c r="F1181" s="25" t="str">
        <f t="shared" si="93"/>
        <v/>
      </c>
      <c r="G1181" s="99"/>
      <c r="H1181" s="97"/>
      <c r="I1181" s="25" t="str">
        <f t="shared" si="94"/>
        <v/>
      </c>
      <c r="J1181" s="25" t="str">
        <f>IF(B1181="","",I1181*VLOOKUP(B1181,'Priradenie pracov. balíkov'!B:F,5,FALSE))</f>
        <v/>
      </c>
      <c r="K1181" s="25" t="str">
        <f>IF(B1181="","",I1181*VLOOKUP(B1181,'Priradenie pracov. balíkov'!B:G,6,FALSE))</f>
        <v/>
      </c>
      <c r="L1181" s="25" t="str">
        <f>IF(B1181="","",K1181*VLOOKUP(B1181,'Priradenie pracov. balíkov'!B:F,5,FALSE))</f>
        <v/>
      </c>
      <c r="M1181" s="1"/>
      <c r="N1181" s="2" t="str">
        <f t="shared" si="90"/>
        <v/>
      </c>
      <c r="O1181" s="1" t="str">
        <f t="shared" si="91"/>
        <v/>
      </c>
    </row>
    <row r="1182" spans="1:15" x14ac:dyDescent="0.2">
      <c r="A1182" s="26" t="str">
        <f t="shared" si="92"/>
        <v/>
      </c>
      <c r="B1182" s="40"/>
      <c r="C1182" s="28" t="str">
        <f>IF(B1182="","",VLOOKUP(B1182,'Priradenie pracov. balíkov'!B:E,3,FALSE))</f>
        <v/>
      </c>
      <c r="D1182" s="29" t="str">
        <f>IF(B1182="","",CONCATENATE(VLOOKUP(B1182,Ciselniky!$A$38:$B$71,2,FALSE),"P",'Osobné výdavky (OV)'!A1182))</f>
        <v/>
      </c>
      <c r="E1182" s="41"/>
      <c r="F1182" s="25" t="str">
        <f t="shared" si="93"/>
        <v/>
      </c>
      <c r="G1182" s="99"/>
      <c r="H1182" s="97"/>
      <c r="I1182" s="25" t="str">
        <f t="shared" si="94"/>
        <v/>
      </c>
      <c r="J1182" s="25" t="str">
        <f>IF(B1182="","",I1182*VLOOKUP(B1182,'Priradenie pracov. balíkov'!B:F,5,FALSE))</f>
        <v/>
      </c>
      <c r="K1182" s="25" t="str">
        <f>IF(B1182="","",I1182*VLOOKUP(B1182,'Priradenie pracov. balíkov'!B:G,6,FALSE))</f>
        <v/>
      </c>
      <c r="L1182" s="25" t="str">
        <f>IF(B1182="","",K1182*VLOOKUP(B1182,'Priradenie pracov. balíkov'!B:F,5,FALSE))</f>
        <v/>
      </c>
      <c r="M1182" s="1"/>
      <c r="N1182" s="2" t="str">
        <f t="shared" si="90"/>
        <v/>
      </c>
      <c r="O1182" s="1" t="str">
        <f t="shared" si="91"/>
        <v/>
      </c>
    </row>
    <row r="1183" spans="1:15" x14ac:dyDescent="0.2">
      <c r="A1183" s="26" t="str">
        <f t="shared" si="92"/>
        <v/>
      </c>
      <c r="B1183" s="40"/>
      <c r="C1183" s="28" t="str">
        <f>IF(B1183="","",VLOOKUP(B1183,'Priradenie pracov. balíkov'!B:E,3,FALSE))</f>
        <v/>
      </c>
      <c r="D1183" s="29" t="str">
        <f>IF(B1183="","",CONCATENATE(VLOOKUP(B1183,Ciselniky!$A$38:$B$71,2,FALSE),"P",'Osobné výdavky (OV)'!A1183))</f>
        <v/>
      </c>
      <c r="E1183" s="41"/>
      <c r="F1183" s="25" t="str">
        <f t="shared" si="93"/>
        <v/>
      </c>
      <c r="G1183" s="99"/>
      <c r="H1183" s="97"/>
      <c r="I1183" s="25" t="str">
        <f t="shared" si="94"/>
        <v/>
      </c>
      <c r="J1183" s="25" t="str">
        <f>IF(B1183="","",I1183*VLOOKUP(B1183,'Priradenie pracov. balíkov'!B:F,5,FALSE))</f>
        <v/>
      </c>
      <c r="K1183" s="25" t="str">
        <f>IF(B1183="","",I1183*VLOOKUP(B1183,'Priradenie pracov. balíkov'!B:G,6,FALSE))</f>
        <v/>
      </c>
      <c r="L1183" s="25" t="str">
        <f>IF(B1183="","",K1183*VLOOKUP(B1183,'Priradenie pracov. balíkov'!B:F,5,FALSE))</f>
        <v/>
      </c>
      <c r="M1183" s="1"/>
      <c r="N1183" s="2" t="str">
        <f t="shared" si="90"/>
        <v/>
      </c>
      <c r="O1183" s="1" t="str">
        <f t="shared" si="91"/>
        <v/>
      </c>
    </row>
    <row r="1184" spans="1:15" x14ac:dyDescent="0.2">
      <c r="A1184" s="26" t="str">
        <f t="shared" si="92"/>
        <v/>
      </c>
      <c r="B1184" s="40"/>
      <c r="C1184" s="28" t="str">
        <f>IF(B1184="","",VLOOKUP(B1184,'Priradenie pracov. balíkov'!B:E,3,FALSE))</f>
        <v/>
      </c>
      <c r="D1184" s="29" t="str">
        <f>IF(B1184="","",CONCATENATE(VLOOKUP(B1184,Ciselniky!$A$38:$B$71,2,FALSE),"P",'Osobné výdavky (OV)'!A1184))</f>
        <v/>
      </c>
      <c r="E1184" s="41"/>
      <c r="F1184" s="25" t="str">
        <f t="shared" si="93"/>
        <v/>
      </c>
      <c r="G1184" s="99"/>
      <c r="H1184" s="97"/>
      <c r="I1184" s="25" t="str">
        <f t="shared" si="94"/>
        <v/>
      </c>
      <c r="J1184" s="25" t="str">
        <f>IF(B1184="","",I1184*VLOOKUP(B1184,'Priradenie pracov. balíkov'!B:F,5,FALSE))</f>
        <v/>
      </c>
      <c r="K1184" s="25" t="str">
        <f>IF(B1184="","",I1184*VLOOKUP(B1184,'Priradenie pracov. balíkov'!B:G,6,FALSE))</f>
        <v/>
      </c>
      <c r="L1184" s="25" t="str">
        <f>IF(B1184="","",K1184*VLOOKUP(B1184,'Priradenie pracov. balíkov'!B:F,5,FALSE))</f>
        <v/>
      </c>
      <c r="M1184" s="1"/>
      <c r="N1184" s="2" t="str">
        <f t="shared" si="90"/>
        <v/>
      </c>
      <c r="O1184" s="1" t="str">
        <f t="shared" si="91"/>
        <v/>
      </c>
    </row>
    <row r="1185" spans="1:15" x14ac:dyDescent="0.2">
      <c r="A1185" s="26" t="str">
        <f t="shared" si="92"/>
        <v/>
      </c>
      <c r="B1185" s="40"/>
      <c r="C1185" s="28" t="str">
        <f>IF(B1185="","",VLOOKUP(B1185,'Priradenie pracov. balíkov'!B:E,3,FALSE))</f>
        <v/>
      </c>
      <c r="D1185" s="29" t="str">
        <f>IF(B1185="","",CONCATENATE(VLOOKUP(B1185,Ciselniky!$A$38:$B$71,2,FALSE),"P",'Osobné výdavky (OV)'!A1185))</f>
        <v/>
      </c>
      <c r="E1185" s="41"/>
      <c r="F1185" s="25" t="str">
        <f t="shared" si="93"/>
        <v/>
      </c>
      <c r="G1185" s="99"/>
      <c r="H1185" s="97"/>
      <c r="I1185" s="25" t="str">
        <f t="shared" si="94"/>
        <v/>
      </c>
      <c r="J1185" s="25" t="str">
        <f>IF(B1185="","",I1185*VLOOKUP(B1185,'Priradenie pracov. balíkov'!B:F,5,FALSE))</f>
        <v/>
      </c>
      <c r="K1185" s="25" t="str">
        <f>IF(B1185="","",I1185*VLOOKUP(B1185,'Priradenie pracov. balíkov'!B:G,6,FALSE))</f>
        <v/>
      </c>
      <c r="L1185" s="25" t="str">
        <f>IF(B1185="","",K1185*VLOOKUP(B1185,'Priradenie pracov. balíkov'!B:F,5,FALSE))</f>
        <v/>
      </c>
      <c r="M1185" s="1"/>
      <c r="N1185" s="2" t="str">
        <f t="shared" si="90"/>
        <v/>
      </c>
      <c r="O1185" s="1" t="str">
        <f t="shared" si="91"/>
        <v/>
      </c>
    </row>
    <row r="1186" spans="1:15" x14ac:dyDescent="0.2">
      <c r="A1186" s="26" t="str">
        <f t="shared" si="92"/>
        <v/>
      </c>
      <c r="B1186" s="40"/>
      <c r="C1186" s="28" t="str">
        <f>IF(B1186="","",VLOOKUP(B1186,'Priradenie pracov. balíkov'!B:E,3,FALSE))</f>
        <v/>
      </c>
      <c r="D1186" s="29" t="str">
        <f>IF(B1186="","",CONCATENATE(VLOOKUP(B1186,Ciselniky!$A$38:$B$71,2,FALSE),"P",'Osobné výdavky (OV)'!A1186))</f>
        <v/>
      </c>
      <c r="E1186" s="41"/>
      <c r="F1186" s="25" t="str">
        <f t="shared" si="93"/>
        <v/>
      </c>
      <c r="G1186" s="99"/>
      <c r="H1186" s="97"/>
      <c r="I1186" s="25" t="str">
        <f t="shared" si="94"/>
        <v/>
      </c>
      <c r="J1186" s="25" t="str">
        <f>IF(B1186="","",I1186*VLOOKUP(B1186,'Priradenie pracov. balíkov'!B:F,5,FALSE))</f>
        <v/>
      </c>
      <c r="K1186" s="25" t="str">
        <f>IF(B1186="","",I1186*VLOOKUP(B1186,'Priradenie pracov. balíkov'!B:G,6,FALSE))</f>
        <v/>
      </c>
      <c r="L1186" s="25" t="str">
        <f>IF(B1186="","",K1186*VLOOKUP(B1186,'Priradenie pracov. balíkov'!B:F,5,FALSE))</f>
        <v/>
      </c>
      <c r="M1186" s="1"/>
      <c r="N1186" s="2" t="str">
        <f t="shared" si="90"/>
        <v/>
      </c>
      <c r="O1186" s="1" t="str">
        <f t="shared" si="91"/>
        <v/>
      </c>
    </row>
    <row r="1187" spans="1:15" x14ac:dyDescent="0.2">
      <c r="A1187" s="26" t="str">
        <f t="shared" si="92"/>
        <v/>
      </c>
      <c r="B1187" s="40"/>
      <c r="C1187" s="28" t="str">
        <f>IF(B1187="","",VLOOKUP(B1187,'Priradenie pracov. balíkov'!B:E,3,FALSE))</f>
        <v/>
      </c>
      <c r="D1187" s="29" t="str">
        <f>IF(B1187="","",CONCATENATE(VLOOKUP(B1187,Ciselniky!$A$38:$B$71,2,FALSE),"P",'Osobné výdavky (OV)'!A1187))</f>
        <v/>
      </c>
      <c r="E1187" s="41"/>
      <c r="F1187" s="25" t="str">
        <f t="shared" si="93"/>
        <v/>
      </c>
      <c r="G1187" s="99"/>
      <c r="H1187" s="97"/>
      <c r="I1187" s="25" t="str">
        <f t="shared" si="94"/>
        <v/>
      </c>
      <c r="J1187" s="25" t="str">
        <f>IF(B1187="","",I1187*VLOOKUP(B1187,'Priradenie pracov. balíkov'!B:F,5,FALSE))</f>
        <v/>
      </c>
      <c r="K1187" s="25" t="str">
        <f>IF(B1187="","",I1187*VLOOKUP(B1187,'Priradenie pracov. balíkov'!B:G,6,FALSE))</f>
        <v/>
      </c>
      <c r="L1187" s="25" t="str">
        <f>IF(B1187="","",K1187*VLOOKUP(B1187,'Priradenie pracov. balíkov'!B:F,5,FALSE))</f>
        <v/>
      </c>
      <c r="M1187" s="1"/>
      <c r="N1187" s="2" t="str">
        <f t="shared" si="90"/>
        <v/>
      </c>
      <c r="O1187" s="1" t="str">
        <f t="shared" si="91"/>
        <v/>
      </c>
    </row>
    <row r="1188" spans="1:15" x14ac:dyDescent="0.2">
      <c r="A1188" s="26" t="str">
        <f t="shared" si="92"/>
        <v/>
      </c>
      <c r="B1188" s="40"/>
      <c r="C1188" s="28" t="str">
        <f>IF(B1188="","",VLOOKUP(B1188,'Priradenie pracov. balíkov'!B:E,3,FALSE))</f>
        <v/>
      </c>
      <c r="D1188" s="29" t="str">
        <f>IF(B1188="","",CONCATENATE(VLOOKUP(B1188,Ciselniky!$A$38:$B$71,2,FALSE),"P",'Osobné výdavky (OV)'!A1188))</f>
        <v/>
      </c>
      <c r="E1188" s="41"/>
      <c r="F1188" s="25" t="str">
        <f t="shared" si="93"/>
        <v/>
      </c>
      <c r="G1188" s="99"/>
      <c r="H1188" s="97"/>
      <c r="I1188" s="25" t="str">
        <f t="shared" si="94"/>
        <v/>
      </c>
      <c r="J1188" s="25" t="str">
        <f>IF(B1188="","",I1188*VLOOKUP(B1188,'Priradenie pracov. balíkov'!B:F,5,FALSE))</f>
        <v/>
      </c>
      <c r="K1188" s="25" t="str">
        <f>IF(B1188="","",I1188*VLOOKUP(B1188,'Priradenie pracov. balíkov'!B:G,6,FALSE))</f>
        <v/>
      </c>
      <c r="L1188" s="25" t="str">
        <f>IF(B1188="","",K1188*VLOOKUP(B1188,'Priradenie pracov. balíkov'!B:F,5,FALSE))</f>
        <v/>
      </c>
      <c r="M1188" s="1"/>
      <c r="N1188" s="2" t="str">
        <f t="shared" si="90"/>
        <v/>
      </c>
      <c r="O1188" s="1" t="str">
        <f t="shared" si="91"/>
        <v/>
      </c>
    </row>
    <row r="1189" spans="1:15" x14ac:dyDescent="0.2">
      <c r="A1189" s="26" t="str">
        <f t="shared" si="92"/>
        <v/>
      </c>
      <c r="B1189" s="40"/>
      <c r="C1189" s="28" t="str">
        <f>IF(B1189="","",VLOOKUP(B1189,'Priradenie pracov. balíkov'!B:E,3,FALSE))</f>
        <v/>
      </c>
      <c r="D1189" s="29" t="str">
        <f>IF(B1189="","",CONCATENATE(VLOOKUP(B1189,Ciselniky!$A$38:$B$71,2,FALSE),"P",'Osobné výdavky (OV)'!A1189))</f>
        <v/>
      </c>
      <c r="E1189" s="41"/>
      <c r="F1189" s="25" t="str">
        <f t="shared" si="93"/>
        <v/>
      </c>
      <c r="G1189" s="99"/>
      <c r="H1189" s="97"/>
      <c r="I1189" s="25" t="str">
        <f t="shared" si="94"/>
        <v/>
      </c>
      <c r="J1189" s="25" t="str">
        <f>IF(B1189="","",I1189*VLOOKUP(B1189,'Priradenie pracov. balíkov'!B:F,5,FALSE))</f>
        <v/>
      </c>
      <c r="K1189" s="25" t="str">
        <f>IF(B1189="","",I1189*VLOOKUP(B1189,'Priradenie pracov. balíkov'!B:G,6,FALSE))</f>
        <v/>
      </c>
      <c r="L1189" s="25" t="str">
        <f>IF(B1189="","",K1189*VLOOKUP(B1189,'Priradenie pracov. balíkov'!B:F,5,FALSE))</f>
        <v/>
      </c>
      <c r="M1189" s="1"/>
      <c r="N1189" s="2" t="str">
        <f t="shared" si="90"/>
        <v/>
      </c>
      <c r="O1189" s="1" t="str">
        <f t="shared" si="91"/>
        <v/>
      </c>
    </row>
    <row r="1190" spans="1:15" x14ac:dyDescent="0.2">
      <c r="A1190" s="26" t="str">
        <f t="shared" si="92"/>
        <v/>
      </c>
      <c r="B1190" s="40"/>
      <c r="C1190" s="28" t="str">
        <f>IF(B1190="","",VLOOKUP(B1190,'Priradenie pracov. balíkov'!B:E,3,FALSE))</f>
        <v/>
      </c>
      <c r="D1190" s="29" t="str">
        <f>IF(B1190="","",CONCATENATE(VLOOKUP(B1190,Ciselniky!$A$38:$B$71,2,FALSE),"P",'Osobné výdavky (OV)'!A1190))</f>
        <v/>
      </c>
      <c r="E1190" s="41"/>
      <c r="F1190" s="25" t="str">
        <f t="shared" si="93"/>
        <v/>
      </c>
      <c r="G1190" s="99"/>
      <c r="H1190" s="97"/>
      <c r="I1190" s="25" t="str">
        <f t="shared" si="94"/>
        <v/>
      </c>
      <c r="J1190" s="25" t="str">
        <f>IF(B1190="","",I1190*VLOOKUP(B1190,'Priradenie pracov. balíkov'!B:F,5,FALSE))</f>
        <v/>
      </c>
      <c r="K1190" s="25" t="str">
        <f>IF(B1190="","",I1190*VLOOKUP(B1190,'Priradenie pracov. balíkov'!B:G,6,FALSE))</f>
        <v/>
      </c>
      <c r="L1190" s="25" t="str">
        <f>IF(B1190="","",K1190*VLOOKUP(B1190,'Priradenie pracov. balíkov'!B:F,5,FALSE))</f>
        <v/>
      </c>
      <c r="M1190" s="1"/>
      <c r="N1190" s="2" t="str">
        <f t="shared" si="90"/>
        <v/>
      </c>
      <c r="O1190" s="1" t="str">
        <f t="shared" si="91"/>
        <v/>
      </c>
    </row>
    <row r="1191" spans="1:15" x14ac:dyDescent="0.2">
      <c r="A1191" s="26" t="str">
        <f t="shared" si="92"/>
        <v/>
      </c>
      <c r="B1191" s="40"/>
      <c r="C1191" s="28" t="str">
        <f>IF(B1191="","",VLOOKUP(B1191,'Priradenie pracov. balíkov'!B:E,3,FALSE))</f>
        <v/>
      </c>
      <c r="D1191" s="29" t="str">
        <f>IF(B1191="","",CONCATENATE(VLOOKUP(B1191,Ciselniky!$A$38:$B$71,2,FALSE),"P",'Osobné výdavky (OV)'!A1191))</f>
        <v/>
      </c>
      <c r="E1191" s="41"/>
      <c r="F1191" s="25" t="str">
        <f t="shared" si="93"/>
        <v/>
      </c>
      <c r="G1191" s="99"/>
      <c r="H1191" s="97"/>
      <c r="I1191" s="25" t="str">
        <f t="shared" si="94"/>
        <v/>
      </c>
      <c r="J1191" s="25" t="str">
        <f>IF(B1191="","",I1191*VLOOKUP(B1191,'Priradenie pracov. balíkov'!B:F,5,FALSE))</f>
        <v/>
      </c>
      <c r="K1191" s="25" t="str">
        <f>IF(B1191="","",I1191*VLOOKUP(B1191,'Priradenie pracov. balíkov'!B:G,6,FALSE))</f>
        <v/>
      </c>
      <c r="L1191" s="25" t="str">
        <f>IF(B1191="","",K1191*VLOOKUP(B1191,'Priradenie pracov. balíkov'!B:F,5,FALSE))</f>
        <v/>
      </c>
      <c r="M1191" s="1"/>
      <c r="N1191" s="2" t="str">
        <f t="shared" si="90"/>
        <v/>
      </c>
      <c r="O1191" s="1" t="str">
        <f t="shared" si="91"/>
        <v/>
      </c>
    </row>
    <row r="1192" spans="1:15" x14ac:dyDescent="0.2">
      <c r="A1192" s="26" t="str">
        <f t="shared" si="92"/>
        <v/>
      </c>
      <c r="B1192" s="40"/>
      <c r="C1192" s="28" t="str">
        <f>IF(B1192="","",VLOOKUP(B1192,'Priradenie pracov. balíkov'!B:E,3,FALSE))</f>
        <v/>
      </c>
      <c r="D1192" s="29" t="str">
        <f>IF(B1192="","",CONCATENATE(VLOOKUP(B1192,Ciselniky!$A$38:$B$71,2,FALSE),"P",'Osobné výdavky (OV)'!A1192))</f>
        <v/>
      </c>
      <c r="E1192" s="41"/>
      <c r="F1192" s="25" t="str">
        <f t="shared" si="93"/>
        <v/>
      </c>
      <c r="G1192" s="99"/>
      <c r="H1192" s="97"/>
      <c r="I1192" s="25" t="str">
        <f t="shared" si="94"/>
        <v/>
      </c>
      <c r="J1192" s="25" t="str">
        <f>IF(B1192="","",I1192*VLOOKUP(B1192,'Priradenie pracov. balíkov'!B:F,5,FALSE))</f>
        <v/>
      </c>
      <c r="K1192" s="25" t="str">
        <f>IF(B1192="","",I1192*VLOOKUP(B1192,'Priradenie pracov. balíkov'!B:G,6,FALSE))</f>
        <v/>
      </c>
      <c r="L1192" s="25" t="str">
        <f>IF(B1192="","",K1192*VLOOKUP(B1192,'Priradenie pracov. balíkov'!B:F,5,FALSE))</f>
        <v/>
      </c>
      <c r="M1192" s="1"/>
      <c r="N1192" s="2" t="str">
        <f t="shared" si="90"/>
        <v/>
      </c>
      <c r="O1192" s="1" t="str">
        <f t="shared" si="91"/>
        <v/>
      </c>
    </row>
    <row r="1193" spans="1:15" x14ac:dyDescent="0.2">
      <c r="A1193" s="26" t="str">
        <f t="shared" si="92"/>
        <v/>
      </c>
      <c r="B1193" s="40"/>
      <c r="C1193" s="28" t="str">
        <f>IF(B1193="","",VLOOKUP(B1193,'Priradenie pracov. balíkov'!B:E,3,FALSE))</f>
        <v/>
      </c>
      <c r="D1193" s="29" t="str">
        <f>IF(B1193="","",CONCATENATE(VLOOKUP(B1193,Ciselniky!$A$38:$B$71,2,FALSE),"P",'Osobné výdavky (OV)'!A1193))</f>
        <v/>
      </c>
      <c r="E1193" s="41"/>
      <c r="F1193" s="25" t="str">
        <f t="shared" si="93"/>
        <v/>
      </c>
      <c r="G1193" s="99"/>
      <c r="H1193" s="97"/>
      <c r="I1193" s="25" t="str">
        <f t="shared" si="94"/>
        <v/>
      </c>
      <c r="J1193" s="25" t="str">
        <f>IF(B1193="","",I1193*VLOOKUP(B1193,'Priradenie pracov. balíkov'!B:F,5,FALSE))</f>
        <v/>
      </c>
      <c r="K1193" s="25" t="str">
        <f>IF(B1193="","",I1193*VLOOKUP(B1193,'Priradenie pracov. balíkov'!B:G,6,FALSE))</f>
        <v/>
      </c>
      <c r="L1193" s="25" t="str">
        <f>IF(B1193="","",K1193*VLOOKUP(B1193,'Priradenie pracov. balíkov'!B:F,5,FALSE))</f>
        <v/>
      </c>
      <c r="M1193" s="1"/>
      <c r="N1193" s="2" t="str">
        <f t="shared" si="90"/>
        <v/>
      </c>
      <c r="O1193" s="1" t="str">
        <f t="shared" si="91"/>
        <v/>
      </c>
    </row>
    <row r="1194" spans="1:15" x14ac:dyDescent="0.2">
      <c r="A1194" s="26" t="str">
        <f t="shared" si="92"/>
        <v/>
      </c>
      <c r="B1194" s="40"/>
      <c r="C1194" s="28" t="str">
        <f>IF(B1194="","",VLOOKUP(B1194,'Priradenie pracov. balíkov'!B:E,3,FALSE))</f>
        <v/>
      </c>
      <c r="D1194" s="29" t="str">
        <f>IF(B1194="","",CONCATENATE(VLOOKUP(B1194,Ciselniky!$A$38:$B$71,2,FALSE),"P",'Osobné výdavky (OV)'!A1194))</f>
        <v/>
      </c>
      <c r="E1194" s="41"/>
      <c r="F1194" s="25" t="str">
        <f t="shared" si="93"/>
        <v/>
      </c>
      <c r="G1194" s="99"/>
      <c r="H1194" s="97"/>
      <c r="I1194" s="25" t="str">
        <f t="shared" si="94"/>
        <v/>
      </c>
      <c r="J1194" s="25" t="str">
        <f>IF(B1194="","",I1194*VLOOKUP(B1194,'Priradenie pracov. balíkov'!B:F,5,FALSE))</f>
        <v/>
      </c>
      <c r="K1194" s="25" t="str">
        <f>IF(B1194="","",I1194*VLOOKUP(B1194,'Priradenie pracov. balíkov'!B:G,6,FALSE))</f>
        <v/>
      </c>
      <c r="L1194" s="25" t="str">
        <f>IF(B1194="","",K1194*VLOOKUP(B1194,'Priradenie pracov. balíkov'!B:F,5,FALSE))</f>
        <v/>
      </c>
      <c r="M1194" s="1"/>
      <c r="N1194" s="2" t="str">
        <f t="shared" si="90"/>
        <v/>
      </c>
      <c r="O1194" s="1" t="str">
        <f t="shared" si="91"/>
        <v/>
      </c>
    </row>
    <row r="1195" spans="1:15" x14ac:dyDescent="0.2">
      <c r="A1195" s="26" t="str">
        <f t="shared" si="92"/>
        <v/>
      </c>
      <c r="B1195" s="40"/>
      <c r="C1195" s="28" t="str">
        <f>IF(B1195="","",VLOOKUP(B1195,'Priradenie pracov. balíkov'!B:E,3,FALSE))</f>
        <v/>
      </c>
      <c r="D1195" s="29" t="str">
        <f>IF(B1195="","",CONCATENATE(VLOOKUP(B1195,Ciselniky!$A$38:$B$71,2,FALSE),"P",'Osobné výdavky (OV)'!A1195))</f>
        <v/>
      </c>
      <c r="E1195" s="41"/>
      <c r="F1195" s="25" t="str">
        <f t="shared" si="93"/>
        <v/>
      </c>
      <c r="G1195" s="99"/>
      <c r="H1195" s="97"/>
      <c r="I1195" s="25" t="str">
        <f t="shared" si="94"/>
        <v/>
      </c>
      <c r="J1195" s="25" t="str">
        <f>IF(B1195="","",I1195*VLOOKUP(B1195,'Priradenie pracov. balíkov'!B:F,5,FALSE))</f>
        <v/>
      </c>
      <c r="K1195" s="25" t="str">
        <f>IF(B1195="","",I1195*VLOOKUP(B1195,'Priradenie pracov. balíkov'!B:G,6,FALSE))</f>
        <v/>
      </c>
      <c r="L1195" s="25" t="str">
        <f>IF(B1195="","",K1195*VLOOKUP(B1195,'Priradenie pracov. balíkov'!B:F,5,FALSE))</f>
        <v/>
      </c>
      <c r="M1195" s="1"/>
      <c r="N1195" s="2" t="str">
        <f t="shared" si="90"/>
        <v/>
      </c>
      <c r="O1195" s="1" t="str">
        <f t="shared" si="91"/>
        <v/>
      </c>
    </row>
    <row r="1196" spans="1:15" x14ac:dyDescent="0.2">
      <c r="A1196" s="26" t="str">
        <f t="shared" si="92"/>
        <v/>
      </c>
      <c r="B1196" s="40"/>
      <c r="C1196" s="28" t="str">
        <f>IF(B1196="","",VLOOKUP(B1196,'Priradenie pracov. balíkov'!B:E,3,FALSE))</f>
        <v/>
      </c>
      <c r="D1196" s="29" t="str">
        <f>IF(B1196="","",CONCATENATE(VLOOKUP(B1196,Ciselniky!$A$38:$B$71,2,FALSE),"P",'Osobné výdavky (OV)'!A1196))</f>
        <v/>
      </c>
      <c r="E1196" s="41"/>
      <c r="F1196" s="25" t="str">
        <f t="shared" si="93"/>
        <v/>
      </c>
      <c r="G1196" s="99"/>
      <c r="H1196" s="97"/>
      <c r="I1196" s="25" t="str">
        <f t="shared" si="94"/>
        <v/>
      </c>
      <c r="J1196" s="25" t="str">
        <f>IF(B1196="","",I1196*VLOOKUP(B1196,'Priradenie pracov. balíkov'!B:F,5,FALSE))</f>
        <v/>
      </c>
      <c r="K1196" s="25" t="str">
        <f>IF(B1196="","",I1196*VLOOKUP(B1196,'Priradenie pracov. balíkov'!B:G,6,FALSE))</f>
        <v/>
      </c>
      <c r="L1196" s="25" t="str">
        <f>IF(B1196="","",K1196*VLOOKUP(B1196,'Priradenie pracov. balíkov'!B:F,5,FALSE))</f>
        <v/>
      </c>
      <c r="M1196" s="1"/>
      <c r="N1196" s="2" t="str">
        <f t="shared" si="90"/>
        <v/>
      </c>
      <c r="O1196" s="1" t="str">
        <f t="shared" si="91"/>
        <v/>
      </c>
    </row>
    <row r="1197" spans="1:15" x14ac:dyDescent="0.2">
      <c r="A1197" s="26" t="str">
        <f t="shared" si="92"/>
        <v/>
      </c>
      <c r="B1197" s="40"/>
      <c r="C1197" s="28" t="str">
        <f>IF(B1197="","",VLOOKUP(B1197,'Priradenie pracov. balíkov'!B:E,3,FALSE))</f>
        <v/>
      </c>
      <c r="D1197" s="29" t="str">
        <f>IF(B1197="","",CONCATENATE(VLOOKUP(B1197,Ciselniky!$A$38:$B$71,2,FALSE),"P",'Osobné výdavky (OV)'!A1197))</f>
        <v/>
      </c>
      <c r="E1197" s="41"/>
      <c r="F1197" s="25" t="str">
        <f t="shared" si="93"/>
        <v/>
      </c>
      <c r="G1197" s="99"/>
      <c r="H1197" s="97"/>
      <c r="I1197" s="25" t="str">
        <f t="shared" si="94"/>
        <v/>
      </c>
      <c r="J1197" s="25" t="str">
        <f>IF(B1197="","",I1197*VLOOKUP(B1197,'Priradenie pracov. balíkov'!B:F,5,FALSE))</f>
        <v/>
      </c>
      <c r="K1197" s="25" t="str">
        <f>IF(B1197="","",I1197*VLOOKUP(B1197,'Priradenie pracov. balíkov'!B:G,6,FALSE))</f>
        <v/>
      </c>
      <c r="L1197" s="25" t="str">
        <f>IF(B1197="","",K1197*VLOOKUP(B1197,'Priradenie pracov. balíkov'!B:F,5,FALSE))</f>
        <v/>
      </c>
      <c r="M1197" s="1"/>
      <c r="N1197" s="2" t="str">
        <f t="shared" si="90"/>
        <v/>
      </c>
      <c r="O1197" s="1" t="str">
        <f t="shared" si="91"/>
        <v/>
      </c>
    </row>
    <row r="1198" spans="1:15" x14ac:dyDescent="0.2">
      <c r="A1198" s="26" t="str">
        <f t="shared" si="92"/>
        <v/>
      </c>
      <c r="B1198" s="40"/>
      <c r="C1198" s="28" t="str">
        <f>IF(B1198="","",VLOOKUP(B1198,'Priradenie pracov. balíkov'!B:E,3,FALSE))</f>
        <v/>
      </c>
      <c r="D1198" s="29" t="str">
        <f>IF(B1198="","",CONCATENATE(VLOOKUP(B1198,Ciselniky!$A$38:$B$71,2,FALSE),"P",'Osobné výdavky (OV)'!A1198))</f>
        <v/>
      </c>
      <c r="E1198" s="41"/>
      <c r="F1198" s="25" t="str">
        <f t="shared" si="93"/>
        <v/>
      </c>
      <c r="G1198" s="99"/>
      <c r="H1198" s="97"/>
      <c r="I1198" s="25" t="str">
        <f t="shared" si="94"/>
        <v/>
      </c>
      <c r="J1198" s="25" t="str">
        <f>IF(B1198="","",I1198*VLOOKUP(B1198,'Priradenie pracov. balíkov'!B:F,5,FALSE))</f>
        <v/>
      </c>
      <c r="K1198" s="25" t="str">
        <f>IF(B1198="","",I1198*VLOOKUP(B1198,'Priradenie pracov. balíkov'!B:G,6,FALSE))</f>
        <v/>
      </c>
      <c r="L1198" s="25" t="str">
        <f>IF(B1198="","",K1198*VLOOKUP(B1198,'Priradenie pracov. balíkov'!B:F,5,FALSE))</f>
        <v/>
      </c>
      <c r="M1198" s="1"/>
      <c r="N1198" s="2" t="str">
        <f t="shared" si="90"/>
        <v/>
      </c>
      <c r="O1198" s="1" t="str">
        <f t="shared" si="91"/>
        <v/>
      </c>
    </row>
    <row r="1199" spans="1:15" x14ac:dyDescent="0.2">
      <c r="A1199" s="26" t="str">
        <f t="shared" si="92"/>
        <v/>
      </c>
      <c r="B1199" s="40"/>
      <c r="C1199" s="28" t="str">
        <f>IF(B1199="","",VLOOKUP(B1199,'Priradenie pracov. balíkov'!B:E,3,FALSE))</f>
        <v/>
      </c>
      <c r="D1199" s="29" t="str">
        <f>IF(B1199="","",CONCATENATE(VLOOKUP(B1199,Ciselniky!$A$38:$B$71,2,FALSE),"P",'Osobné výdavky (OV)'!A1199))</f>
        <v/>
      </c>
      <c r="E1199" s="41"/>
      <c r="F1199" s="25" t="str">
        <f t="shared" si="93"/>
        <v/>
      </c>
      <c r="G1199" s="99"/>
      <c r="H1199" s="97"/>
      <c r="I1199" s="25" t="str">
        <f t="shared" si="94"/>
        <v/>
      </c>
      <c r="J1199" s="25" t="str">
        <f>IF(B1199="","",I1199*VLOOKUP(B1199,'Priradenie pracov. balíkov'!B:F,5,FALSE))</f>
        <v/>
      </c>
      <c r="K1199" s="25" t="str">
        <f>IF(B1199="","",I1199*VLOOKUP(B1199,'Priradenie pracov. balíkov'!B:G,6,FALSE))</f>
        <v/>
      </c>
      <c r="L1199" s="25" t="str">
        <f>IF(B1199="","",K1199*VLOOKUP(B1199,'Priradenie pracov. balíkov'!B:F,5,FALSE))</f>
        <v/>
      </c>
      <c r="M1199" s="1"/>
      <c r="N1199" s="2" t="str">
        <f t="shared" si="90"/>
        <v/>
      </c>
      <c r="O1199" s="1" t="str">
        <f t="shared" si="91"/>
        <v/>
      </c>
    </row>
    <row r="1200" spans="1:15" x14ac:dyDescent="0.2">
      <c r="A1200" s="26" t="str">
        <f t="shared" si="92"/>
        <v/>
      </c>
      <c r="B1200" s="40"/>
      <c r="C1200" s="28" t="str">
        <f>IF(B1200="","",VLOOKUP(B1200,'Priradenie pracov. balíkov'!B:E,3,FALSE))</f>
        <v/>
      </c>
      <c r="D1200" s="29" t="str">
        <f>IF(B1200="","",CONCATENATE(VLOOKUP(B1200,Ciselniky!$A$38:$B$71,2,FALSE),"P",'Osobné výdavky (OV)'!A1200))</f>
        <v/>
      </c>
      <c r="E1200" s="41"/>
      <c r="F1200" s="25" t="str">
        <f t="shared" si="93"/>
        <v/>
      </c>
      <c r="G1200" s="99"/>
      <c r="H1200" s="97"/>
      <c r="I1200" s="25" t="str">
        <f t="shared" si="94"/>
        <v/>
      </c>
      <c r="J1200" s="25" t="str">
        <f>IF(B1200="","",I1200*VLOOKUP(B1200,'Priradenie pracov. balíkov'!B:F,5,FALSE))</f>
        <v/>
      </c>
      <c r="K1200" s="25" t="str">
        <f>IF(B1200="","",I1200*VLOOKUP(B1200,'Priradenie pracov. balíkov'!B:G,6,FALSE))</f>
        <v/>
      </c>
      <c r="L1200" s="25" t="str">
        <f>IF(B1200="","",K1200*VLOOKUP(B1200,'Priradenie pracov. balíkov'!B:F,5,FALSE))</f>
        <v/>
      </c>
      <c r="M1200" s="1"/>
      <c r="N1200" s="2" t="str">
        <f t="shared" si="90"/>
        <v/>
      </c>
      <c r="O1200" s="1" t="str">
        <f t="shared" si="91"/>
        <v/>
      </c>
    </row>
    <row r="1201" spans="1:15" x14ac:dyDescent="0.2">
      <c r="A1201" s="26" t="str">
        <f t="shared" si="92"/>
        <v/>
      </c>
      <c r="B1201" s="40"/>
      <c r="C1201" s="28" t="str">
        <f>IF(B1201="","",VLOOKUP(B1201,'Priradenie pracov. balíkov'!B:E,3,FALSE))</f>
        <v/>
      </c>
      <c r="D1201" s="29" t="str">
        <f>IF(B1201="","",CONCATENATE(VLOOKUP(B1201,Ciselniky!$A$38:$B$71,2,FALSE),"P",'Osobné výdavky (OV)'!A1201))</f>
        <v/>
      </c>
      <c r="E1201" s="41"/>
      <c r="F1201" s="25" t="str">
        <f t="shared" si="93"/>
        <v/>
      </c>
      <c r="G1201" s="99"/>
      <c r="H1201" s="97"/>
      <c r="I1201" s="25" t="str">
        <f t="shared" si="94"/>
        <v/>
      </c>
      <c r="J1201" s="25" t="str">
        <f>IF(B1201="","",I1201*VLOOKUP(B1201,'Priradenie pracov. balíkov'!B:F,5,FALSE))</f>
        <v/>
      </c>
      <c r="K1201" s="25" t="str">
        <f>IF(B1201="","",I1201*VLOOKUP(B1201,'Priradenie pracov. balíkov'!B:G,6,FALSE))</f>
        <v/>
      </c>
      <c r="L1201" s="25" t="str">
        <f>IF(B1201="","",K1201*VLOOKUP(B1201,'Priradenie pracov. balíkov'!B:F,5,FALSE))</f>
        <v/>
      </c>
      <c r="M1201" s="1"/>
      <c r="N1201" s="2" t="str">
        <f t="shared" si="90"/>
        <v/>
      </c>
      <c r="O1201" s="1" t="str">
        <f t="shared" si="91"/>
        <v/>
      </c>
    </row>
    <row r="1202" spans="1:15" x14ac:dyDescent="0.2">
      <c r="A1202" s="26" t="str">
        <f t="shared" si="92"/>
        <v/>
      </c>
      <c r="B1202" s="40"/>
      <c r="C1202" s="28" t="str">
        <f>IF(B1202="","",VLOOKUP(B1202,'Priradenie pracov. balíkov'!B:E,3,FALSE))</f>
        <v/>
      </c>
      <c r="D1202" s="29" t="str">
        <f>IF(B1202="","",CONCATENATE(VLOOKUP(B1202,Ciselniky!$A$38:$B$71,2,FALSE),"P",'Osobné výdavky (OV)'!A1202))</f>
        <v/>
      </c>
      <c r="E1202" s="41"/>
      <c r="F1202" s="25" t="str">
        <f t="shared" si="93"/>
        <v/>
      </c>
      <c r="G1202" s="99"/>
      <c r="H1202" s="97"/>
      <c r="I1202" s="25" t="str">
        <f t="shared" si="94"/>
        <v/>
      </c>
      <c r="J1202" s="25" t="str">
        <f>IF(B1202="","",I1202*VLOOKUP(B1202,'Priradenie pracov. balíkov'!B:F,5,FALSE))</f>
        <v/>
      </c>
      <c r="K1202" s="25" t="str">
        <f>IF(B1202="","",I1202*VLOOKUP(B1202,'Priradenie pracov. balíkov'!B:G,6,FALSE))</f>
        <v/>
      </c>
      <c r="L1202" s="25" t="str">
        <f>IF(B1202="","",K1202*VLOOKUP(B1202,'Priradenie pracov. balíkov'!B:F,5,FALSE))</f>
        <v/>
      </c>
      <c r="M1202" s="1"/>
      <c r="N1202" s="2" t="str">
        <f t="shared" si="90"/>
        <v/>
      </c>
      <c r="O1202" s="1" t="str">
        <f t="shared" si="91"/>
        <v/>
      </c>
    </row>
    <row r="1203" spans="1:15" x14ac:dyDescent="0.2">
      <c r="A1203" s="26" t="str">
        <f t="shared" si="92"/>
        <v/>
      </c>
      <c r="B1203" s="40"/>
      <c r="C1203" s="28" t="str">
        <f>IF(B1203="","",VLOOKUP(B1203,'Priradenie pracov. balíkov'!B:E,3,FALSE))</f>
        <v/>
      </c>
      <c r="D1203" s="29" t="str">
        <f>IF(B1203="","",CONCATENATE(VLOOKUP(B1203,Ciselniky!$A$38:$B$71,2,FALSE),"P",'Osobné výdavky (OV)'!A1203))</f>
        <v/>
      </c>
      <c r="E1203" s="41"/>
      <c r="F1203" s="25" t="str">
        <f t="shared" si="93"/>
        <v/>
      </c>
      <c r="G1203" s="99"/>
      <c r="H1203" s="97"/>
      <c r="I1203" s="25" t="str">
        <f t="shared" si="94"/>
        <v/>
      </c>
      <c r="J1203" s="25" t="str">
        <f>IF(B1203="","",I1203*VLOOKUP(B1203,'Priradenie pracov. balíkov'!B:F,5,FALSE))</f>
        <v/>
      </c>
      <c r="K1203" s="25" t="str">
        <f>IF(B1203="","",I1203*VLOOKUP(B1203,'Priradenie pracov. balíkov'!B:G,6,FALSE))</f>
        <v/>
      </c>
      <c r="L1203" s="25" t="str">
        <f>IF(B1203="","",K1203*VLOOKUP(B1203,'Priradenie pracov. balíkov'!B:F,5,FALSE))</f>
        <v/>
      </c>
      <c r="M1203" s="1"/>
      <c r="N1203" s="2" t="str">
        <f t="shared" si="90"/>
        <v/>
      </c>
      <c r="O1203" s="1" t="str">
        <f t="shared" si="91"/>
        <v/>
      </c>
    </row>
    <row r="1204" spans="1:15" x14ac:dyDescent="0.2">
      <c r="A1204" s="26" t="str">
        <f t="shared" si="92"/>
        <v/>
      </c>
      <c r="B1204" s="40"/>
      <c r="C1204" s="28" t="str">
        <f>IF(B1204="","",VLOOKUP(B1204,'Priradenie pracov. balíkov'!B:E,3,FALSE))</f>
        <v/>
      </c>
      <c r="D1204" s="29" t="str">
        <f>IF(B1204="","",CONCATENATE(VLOOKUP(B1204,Ciselniky!$A$38:$B$71,2,FALSE),"P",'Osobné výdavky (OV)'!A1204))</f>
        <v/>
      </c>
      <c r="E1204" s="41"/>
      <c r="F1204" s="25" t="str">
        <f t="shared" si="93"/>
        <v/>
      </c>
      <c r="G1204" s="99"/>
      <c r="H1204" s="97"/>
      <c r="I1204" s="25" t="str">
        <f t="shared" si="94"/>
        <v/>
      </c>
      <c r="J1204" s="25" t="str">
        <f>IF(B1204="","",I1204*VLOOKUP(B1204,'Priradenie pracov. balíkov'!B:F,5,FALSE))</f>
        <v/>
      </c>
      <c r="K1204" s="25" t="str">
        <f>IF(B1204="","",I1204*VLOOKUP(B1204,'Priradenie pracov. balíkov'!B:G,6,FALSE))</f>
        <v/>
      </c>
      <c r="L1204" s="25" t="str">
        <f>IF(B1204="","",K1204*VLOOKUP(B1204,'Priradenie pracov. balíkov'!B:F,5,FALSE))</f>
        <v/>
      </c>
      <c r="M1204" s="1"/>
      <c r="N1204" s="2" t="str">
        <f t="shared" si="90"/>
        <v/>
      </c>
      <c r="O1204" s="1" t="str">
        <f t="shared" si="91"/>
        <v/>
      </c>
    </row>
    <row r="1205" spans="1:15" x14ac:dyDescent="0.2">
      <c r="A1205" s="26" t="str">
        <f t="shared" si="92"/>
        <v/>
      </c>
      <c r="B1205" s="40"/>
      <c r="C1205" s="28" t="str">
        <f>IF(B1205="","",VLOOKUP(B1205,'Priradenie pracov. balíkov'!B:E,3,FALSE))</f>
        <v/>
      </c>
      <c r="D1205" s="29" t="str">
        <f>IF(B1205="","",CONCATENATE(VLOOKUP(B1205,Ciselniky!$A$38:$B$71,2,FALSE),"P",'Osobné výdavky (OV)'!A1205))</f>
        <v/>
      </c>
      <c r="E1205" s="41"/>
      <c r="F1205" s="25" t="str">
        <f t="shared" si="93"/>
        <v/>
      </c>
      <c r="G1205" s="99"/>
      <c r="H1205" s="97"/>
      <c r="I1205" s="25" t="str">
        <f t="shared" si="94"/>
        <v/>
      </c>
      <c r="J1205" s="25" t="str">
        <f>IF(B1205="","",I1205*VLOOKUP(B1205,'Priradenie pracov. balíkov'!B:F,5,FALSE))</f>
        <v/>
      </c>
      <c r="K1205" s="25" t="str">
        <f>IF(B1205="","",I1205*VLOOKUP(B1205,'Priradenie pracov. balíkov'!B:G,6,FALSE))</f>
        <v/>
      </c>
      <c r="L1205" s="25" t="str">
        <f>IF(B1205="","",K1205*VLOOKUP(B1205,'Priradenie pracov. balíkov'!B:F,5,FALSE))</f>
        <v/>
      </c>
      <c r="M1205" s="1"/>
      <c r="N1205" s="2" t="str">
        <f t="shared" si="90"/>
        <v/>
      </c>
      <c r="O1205" s="1" t="str">
        <f t="shared" si="91"/>
        <v/>
      </c>
    </row>
    <row r="1206" spans="1:15" x14ac:dyDescent="0.2">
      <c r="A1206" s="26" t="str">
        <f t="shared" si="92"/>
        <v/>
      </c>
      <c r="B1206" s="40"/>
      <c r="C1206" s="28" t="str">
        <f>IF(B1206="","",VLOOKUP(B1206,'Priradenie pracov. balíkov'!B:E,3,FALSE))</f>
        <v/>
      </c>
      <c r="D1206" s="29" t="str">
        <f>IF(B1206="","",CONCATENATE(VLOOKUP(B1206,Ciselniky!$A$38:$B$71,2,FALSE),"P",'Osobné výdavky (OV)'!A1206))</f>
        <v/>
      </c>
      <c r="E1206" s="41"/>
      <c r="F1206" s="25" t="str">
        <f t="shared" si="93"/>
        <v/>
      </c>
      <c r="G1206" s="99"/>
      <c r="H1206" s="97"/>
      <c r="I1206" s="25" t="str">
        <f t="shared" si="94"/>
        <v/>
      </c>
      <c r="J1206" s="25" t="str">
        <f>IF(B1206="","",I1206*VLOOKUP(B1206,'Priradenie pracov. balíkov'!B:F,5,FALSE))</f>
        <v/>
      </c>
      <c r="K1206" s="25" t="str">
        <f>IF(B1206="","",I1206*VLOOKUP(B1206,'Priradenie pracov. balíkov'!B:G,6,FALSE))</f>
        <v/>
      </c>
      <c r="L1206" s="25" t="str">
        <f>IF(B1206="","",K1206*VLOOKUP(B1206,'Priradenie pracov. balíkov'!B:F,5,FALSE))</f>
        <v/>
      </c>
      <c r="M1206" s="1"/>
      <c r="N1206" s="2" t="str">
        <f t="shared" si="90"/>
        <v/>
      </c>
      <c r="O1206" s="1" t="str">
        <f t="shared" si="91"/>
        <v/>
      </c>
    </row>
    <row r="1207" spans="1:15" x14ac:dyDescent="0.2">
      <c r="A1207" s="26" t="str">
        <f t="shared" si="92"/>
        <v/>
      </c>
      <c r="B1207" s="40"/>
      <c r="C1207" s="28" t="str">
        <f>IF(B1207="","",VLOOKUP(B1207,'Priradenie pracov. balíkov'!B:E,3,FALSE))</f>
        <v/>
      </c>
      <c r="D1207" s="29" t="str">
        <f>IF(B1207="","",CONCATENATE(VLOOKUP(B1207,Ciselniky!$A$38:$B$71,2,FALSE),"P",'Osobné výdavky (OV)'!A1207))</f>
        <v/>
      </c>
      <c r="E1207" s="41"/>
      <c r="F1207" s="25" t="str">
        <f t="shared" si="93"/>
        <v/>
      </c>
      <c r="G1207" s="99"/>
      <c r="H1207" s="97"/>
      <c r="I1207" s="25" t="str">
        <f t="shared" si="94"/>
        <v/>
      </c>
      <c r="J1207" s="25" t="str">
        <f>IF(B1207="","",I1207*VLOOKUP(B1207,'Priradenie pracov. balíkov'!B:F,5,FALSE))</f>
        <v/>
      </c>
      <c r="K1207" s="25" t="str">
        <f>IF(B1207="","",I1207*VLOOKUP(B1207,'Priradenie pracov. balíkov'!B:G,6,FALSE))</f>
        <v/>
      </c>
      <c r="L1207" s="25" t="str">
        <f>IF(B1207="","",K1207*VLOOKUP(B1207,'Priradenie pracov. balíkov'!B:F,5,FALSE))</f>
        <v/>
      </c>
      <c r="M1207" s="1"/>
      <c r="N1207" s="2" t="str">
        <f t="shared" si="90"/>
        <v/>
      </c>
      <c r="O1207" s="1" t="str">
        <f t="shared" si="91"/>
        <v/>
      </c>
    </row>
    <row r="1208" spans="1:15" x14ac:dyDescent="0.2">
      <c r="A1208" s="26" t="str">
        <f t="shared" si="92"/>
        <v/>
      </c>
      <c r="B1208" s="40"/>
      <c r="C1208" s="28" t="str">
        <f>IF(B1208="","",VLOOKUP(B1208,'Priradenie pracov. balíkov'!B:E,3,FALSE))</f>
        <v/>
      </c>
      <c r="D1208" s="29" t="str">
        <f>IF(B1208="","",CONCATENATE(VLOOKUP(B1208,Ciselniky!$A$38:$B$71,2,FALSE),"P",'Osobné výdavky (OV)'!A1208))</f>
        <v/>
      </c>
      <c r="E1208" s="41"/>
      <c r="F1208" s="25" t="str">
        <f t="shared" si="93"/>
        <v/>
      </c>
      <c r="G1208" s="99"/>
      <c r="H1208" s="97"/>
      <c r="I1208" s="25" t="str">
        <f t="shared" si="94"/>
        <v/>
      </c>
      <c r="J1208" s="25" t="str">
        <f>IF(B1208="","",I1208*VLOOKUP(B1208,'Priradenie pracov. balíkov'!B:F,5,FALSE))</f>
        <v/>
      </c>
      <c r="K1208" s="25" t="str">
        <f>IF(B1208="","",I1208*VLOOKUP(B1208,'Priradenie pracov. balíkov'!B:G,6,FALSE))</f>
        <v/>
      </c>
      <c r="L1208" s="25" t="str">
        <f>IF(B1208="","",K1208*VLOOKUP(B1208,'Priradenie pracov. balíkov'!B:F,5,FALSE))</f>
        <v/>
      </c>
      <c r="M1208" s="1"/>
      <c r="N1208" s="2" t="str">
        <f t="shared" si="90"/>
        <v/>
      </c>
      <c r="O1208" s="1" t="str">
        <f t="shared" si="91"/>
        <v/>
      </c>
    </row>
    <row r="1209" spans="1:15" x14ac:dyDescent="0.2">
      <c r="A1209" s="26" t="str">
        <f t="shared" si="92"/>
        <v/>
      </c>
      <c r="B1209" s="40"/>
      <c r="C1209" s="28" t="str">
        <f>IF(B1209="","",VLOOKUP(B1209,'Priradenie pracov. balíkov'!B:E,3,FALSE))</f>
        <v/>
      </c>
      <c r="D1209" s="29" t="str">
        <f>IF(B1209="","",CONCATENATE(VLOOKUP(B1209,Ciselniky!$A$38:$B$71,2,FALSE),"P",'Osobné výdavky (OV)'!A1209))</f>
        <v/>
      </c>
      <c r="E1209" s="41"/>
      <c r="F1209" s="25" t="str">
        <f t="shared" si="93"/>
        <v/>
      </c>
      <c r="G1209" s="99"/>
      <c r="H1209" s="97"/>
      <c r="I1209" s="25" t="str">
        <f t="shared" si="94"/>
        <v/>
      </c>
      <c r="J1209" s="25" t="str">
        <f>IF(B1209="","",I1209*VLOOKUP(B1209,'Priradenie pracov. balíkov'!B:F,5,FALSE))</f>
        <v/>
      </c>
      <c r="K1209" s="25" t="str">
        <f>IF(B1209="","",I1209*VLOOKUP(B1209,'Priradenie pracov. balíkov'!B:G,6,FALSE))</f>
        <v/>
      </c>
      <c r="L1209" s="25" t="str">
        <f>IF(B1209="","",K1209*VLOOKUP(B1209,'Priradenie pracov. balíkov'!B:F,5,FALSE))</f>
        <v/>
      </c>
      <c r="M1209" s="1"/>
      <c r="N1209" s="2" t="str">
        <f t="shared" si="90"/>
        <v/>
      </c>
      <c r="O1209" s="1" t="str">
        <f t="shared" si="91"/>
        <v/>
      </c>
    </row>
    <row r="1210" spans="1:15" x14ac:dyDescent="0.2">
      <c r="A1210" s="26" t="str">
        <f t="shared" si="92"/>
        <v/>
      </c>
      <c r="B1210" s="40"/>
      <c r="C1210" s="28" t="str">
        <f>IF(B1210="","",VLOOKUP(B1210,'Priradenie pracov. balíkov'!B:E,3,FALSE))</f>
        <v/>
      </c>
      <c r="D1210" s="29" t="str">
        <f>IF(B1210="","",CONCATENATE(VLOOKUP(B1210,Ciselniky!$A$38:$B$71,2,FALSE),"P",'Osobné výdavky (OV)'!A1210))</f>
        <v/>
      </c>
      <c r="E1210" s="41"/>
      <c r="F1210" s="25" t="str">
        <f t="shared" si="93"/>
        <v/>
      </c>
      <c r="G1210" s="99"/>
      <c r="H1210" s="97"/>
      <c r="I1210" s="25" t="str">
        <f t="shared" si="94"/>
        <v/>
      </c>
      <c r="J1210" s="25" t="str">
        <f>IF(B1210="","",I1210*VLOOKUP(B1210,'Priradenie pracov. balíkov'!B:F,5,FALSE))</f>
        <v/>
      </c>
      <c r="K1210" s="25" t="str">
        <f>IF(B1210="","",I1210*VLOOKUP(B1210,'Priradenie pracov. balíkov'!B:G,6,FALSE))</f>
        <v/>
      </c>
      <c r="L1210" s="25" t="str">
        <f>IF(B1210="","",K1210*VLOOKUP(B1210,'Priradenie pracov. balíkov'!B:F,5,FALSE))</f>
        <v/>
      </c>
      <c r="M1210" s="1"/>
      <c r="N1210" s="2" t="str">
        <f t="shared" si="90"/>
        <v/>
      </c>
      <c r="O1210" s="1" t="str">
        <f t="shared" si="91"/>
        <v/>
      </c>
    </row>
    <row r="1211" spans="1:15" x14ac:dyDescent="0.2">
      <c r="A1211" s="26" t="str">
        <f t="shared" si="92"/>
        <v/>
      </c>
      <c r="B1211" s="40"/>
      <c r="C1211" s="28" t="str">
        <f>IF(B1211="","",VLOOKUP(B1211,'Priradenie pracov. balíkov'!B:E,3,FALSE))</f>
        <v/>
      </c>
      <c r="D1211" s="29" t="str">
        <f>IF(B1211="","",CONCATENATE(VLOOKUP(B1211,Ciselniky!$A$38:$B$71,2,FALSE),"P",'Osobné výdavky (OV)'!A1211))</f>
        <v/>
      </c>
      <c r="E1211" s="41"/>
      <c r="F1211" s="25" t="str">
        <f t="shared" si="93"/>
        <v/>
      </c>
      <c r="G1211" s="99"/>
      <c r="H1211" s="97"/>
      <c r="I1211" s="25" t="str">
        <f t="shared" si="94"/>
        <v/>
      </c>
      <c r="J1211" s="25" t="str">
        <f>IF(B1211="","",I1211*VLOOKUP(B1211,'Priradenie pracov. balíkov'!B:F,5,FALSE))</f>
        <v/>
      </c>
      <c r="K1211" s="25" t="str">
        <f>IF(B1211="","",I1211*VLOOKUP(B1211,'Priradenie pracov. balíkov'!B:G,6,FALSE))</f>
        <v/>
      </c>
      <c r="L1211" s="25" t="str">
        <f>IF(B1211="","",K1211*VLOOKUP(B1211,'Priradenie pracov. balíkov'!B:F,5,FALSE))</f>
        <v/>
      </c>
      <c r="M1211" s="1"/>
      <c r="N1211" s="2" t="str">
        <f t="shared" si="90"/>
        <v/>
      </c>
      <c r="O1211" s="1" t="str">
        <f t="shared" si="91"/>
        <v/>
      </c>
    </row>
    <row r="1212" spans="1:15" x14ac:dyDescent="0.2">
      <c r="A1212" s="26" t="str">
        <f t="shared" si="92"/>
        <v/>
      </c>
      <c r="B1212" s="40"/>
      <c r="C1212" s="28" t="str">
        <f>IF(B1212="","",VLOOKUP(B1212,'Priradenie pracov. balíkov'!B:E,3,FALSE))</f>
        <v/>
      </c>
      <c r="D1212" s="29" t="str">
        <f>IF(B1212="","",CONCATENATE(VLOOKUP(B1212,Ciselniky!$A$38:$B$71,2,FALSE),"P",'Osobné výdavky (OV)'!A1212))</f>
        <v/>
      </c>
      <c r="E1212" s="41"/>
      <c r="F1212" s="25" t="str">
        <f t="shared" si="93"/>
        <v/>
      </c>
      <c r="G1212" s="99"/>
      <c r="H1212" s="97"/>
      <c r="I1212" s="25" t="str">
        <f t="shared" si="94"/>
        <v/>
      </c>
      <c r="J1212" s="25" t="str">
        <f>IF(B1212="","",I1212*VLOOKUP(B1212,'Priradenie pracov. balíkov'!B:F,5,FALSE))</f>
        <v/>
      </c>
      <c r="K1212" s="25" t="str">
        <f>IF(B1212="","",I1212*VLOOKUP(B1212,'Priradenie pracov. balíkov'!B:G,6,FALSE))</f>
        <v/>
      </c>
      <c r="L1212" s="25" t="str">
        <f>IF(B1212="","",K1212*VLOOKUP(B1212,'Priradenie pracov. balíkov'!B:F,5,FALSE))</f>
        <v/>
      </c>
      <c r="M1212" s="1"/>
      <c r="N1212" s="2" t="str">
        <f t="shared" si="90"/>
        <v/>
      </c>
      <c r="O1212" s="1" t="str">
        <f t="shared" si="91"/>
        <v/>
      </c>
    </row>
    <row r="1213" spans="1:15" x14ac:dyDescent="0.2">
      <c r="A1213" s="26" t="str">
        <f t="shared" si="92"/>
        <v/>
      </c>
      <c r="B1213" s="40"/>
      <c r="C1213" s="28" t="str">
        <f>IF(B1213="","",VLOOKUP(B1213,'Priradenie pracov. balíkov'!B:E,3,FALSE))</f>
        <v/>
      </c>
      <c r="D1213" s="29" t="str">
        <f>IF(B1213="","",CONCATENATE(VLOOKUP(B1213,Ciselniky!$A$38:$B$71,2,FALSE),"P",'Osobné výdavky (OV)'!A1213))</f>
        <v/>
      </c>
      <c r="E1213" s="41"/>
      <c r="F1213" s="25" t="str">
        <f t="shared" si="93"/>
        <v/>
      </c>
      <c r="G1213" s="99"/>
      <c r="H1213" s="97"/>
      <c r="I1213" s="25" t="str">
        <f t="shared" si="94"/>
        <v/>
      </c>
      <c r="J1213" s="25" t="str">
        <f>IF(B1213="","",I1213*VLOOKUP(B1213,'Priradenie pracov. balíkov'!B:F,5,FALSE))</f>
        <v/>
      </c>
      <c r="K1213" s="25" t="str">
        <f>IF(B1213="","",I1213*VLOOKUP(B1213,'Priradenie pracov. balíkov'!B:G,6,FALSE))</f>
        <v/>
      </c>
      <c r="L1213" s="25" t="str">
        <f>IF(B1213="","",K1213*VLOOKUP(B1213,'Priradenie pracov. balíkov'!B:F,5,FALSE))</f>
        <v/>
      </c>
      <c r="M1213" s="1"/>
      <c r="N1213" s="2" t="str">
        <f t="shared" si="90"/>
        <v/>
      </c>
      <c r="O1213" s="1" t="str">
        <f t="shared" si="91"/>
        <v/>
      </c>
    </row>
    <row r="1214" spans="1:15" x14ac:dyDescent="0.2">
      <c r="A1214" s="26" t="str">
        <f t="shared" si="92"/>
        <v/>
      </c>
      <c r="B1214" s="40"/>
      <c r="C1214" s="28" t="str">
        <f>IF(B1214="","",VLOOKUP(B1214,'Priradenie pracov. balíkov'!B:E,3,FALSE))</f>
        <v/>
      </c>
      <c r="D1214" s="29" t="str">
        <f>IF(B1214="","",CONCATENATE(VLOOKUP(B1214,Ciselniky!$A$38:$B$71,2,FALSE),"P",'Osobné výdavky (OV)'!A1214))</f>
        <v/>
      </c>
      <c r="E1214" s="41"/>
      <c r="F1214" s="25" t="str">
        <f t="shared" si="93"/>
        <v/>
      </c>
      <c r="G1214" s="99"/>
      <c r="H1214" s="97"/>
      <c r="I1214" s="25" t="str">
        <f t="shared" si="94"/>
        <v/>
      </c>
      <c r="J1214" s="25" t="str">
        <f>IF(B1214="","",I1214*VLOOKUP(B1214,'Priradenie pracov. balíkov'!B:F,5,FALSE))</f>
        <v/>
      </c>
      <c r="K1214" s="25" t="str">
        <f>IF(B1214="","",I1214*VLOOKUP(B1214,'Priradenie pracov. balíkov'!B:G,6,FALSE))</f>
        <v/>
      </c>
      <c r="L1214" s="25" t="str">
        <f>IF(B1214="","",K1214*VLOOKUP(B1214,'Priradenie pracov. balíkov'!B:F,5,FALSE))</f>
        <v/>
      </c>
      <c r="M1214" s="1"/>
      <c r="N1214" s="2" t="str">
        <f t="shared" si="90"/>
        <v/>
      </c>
      <c r="O1214" s="1" t="str">
        <f t="shared" si="91"/>
        <v/>
      </c>
    </row>
    <row r="1215" spans="1:15" x14ac:dyDescent="0.2">
      <c r="A1215" s="26" t="str">
        <f t="shared" si="92"/>
        <v/>
      </c>
      <c r="B1215" s="40"/>
      <c r="C1215" s="28" t="str">
        <f>IF(B1215="","",VLOOKUP(B1215,'Priradenie pracov. balíkov'!B:E,3,FALSE))</f>
        <v/>
      </c>
      <c r="D1215" s="29" t="str">
        <f>IF(B1215="","",CONCATENATE(VLOOKUP(B1215,Ciselniky!$A$38:$B$71,2,FALSE),"P",'Osobné výdavky (OV)'!A1215))</f>
        <v/>
      </c>
      <c r="E1215" s="41"/>
      <c r="F1215" s="25" t="str">
        <f t="shared" si="93"/>
        <v/>
      </c>
      <c r="G1215" s="99"/>
      <c r="H1215" s="97"/>
      <c r="I1215" s="25" t="str">
        <f t="shared" si="94"/>
        <v/>
      </c>
      <c r="J1215" s="25" t="str">
        <f>IF(B1215="","",I1215*VLOOKUP(B1215,'Priradenie pracov. balíkov'!B:F,5,FALSE))</f>
        <v/>
      </c>
      <c r="K1215" s="25" t="str">
        <f>IF(B1215="","",I1215*VLOOKUP(B1215,'Priradenie pracov. balíkov'!B:G,6,FALSE))</f>
        <v/>
      </c>
      <c r="L1215" s="25" t="str">
        <f>IF(B1215="","",K1215*VLOOKUP(B1215,'Priradenie pracov. balíkov'!B:F,5,FALSE))</f>
        <v/>
      </c>
      <c r="M1215" s="1"/>
      <c r="N1215" s="2" t="str">
        <f t="shared" si="90"/>
        <v/>
      </c>
      <c r="O1215" s="1" t="str">
        <f t="shared" si="91"/>
        <v/>
      </c>
    </row>
    <row r="1216" spans="1:15" x14ac:dyDescent="0.2">
      <c r="A1216" s="26" t="str">
        <f t="shared" si="92"/>
        <v/>
      </c>
      <c r="B1216" s="40"/>
      <c r="C1216" s="28" t="str">
        <f>IF(B1216="","",VLOOKUP(B1216,'Priradenie pracov. balíkov'!B:E,3,FALSE))</f>
        <v/>
      </c>
      <c r="D1216" s="29" t="str">
        <f>IF(B1216="","",CONCATENATE(VLOOKUP(B1216,Ciselniky!$A$38:$B$71,2,FALSE),"P",'Osobné výdavky (OV)'!A1216))</f>
        <v/>
      </c>
      <c r="E1216" s="41"/>
      <c r="F1216" s="25" t="str">
        <f t="shared" si="93"/>
        <v/>
      </c>
      <c r="G1216" s="99"/>
      <c r="H1216" s="97"/>
      <c r="I1216" s="25" t="str">
        <f t="shared" si="94"/>
        <v/>
      </c>
      <c r="J1216" s="25" t="str">
        <f>IF(B1216="","",I1216*VLOOKUP(B1216,'Priradenie pracov. balíkov'!B:F,5,FALSE))</f>
        <v/>
      </c>
      <c r="K1216" s="25" t="str">
        <f>IF(B1216="","",I1216*VLOOKUP(B1216,'Priradenie pracov. balíkov'!B:G,6,FALSE))</f>
        <v/>
      </c>
      <c r="L1216" s="25" t="str">
        <f>IF(B1216="","",K1216*VLOOKUP(B1216,'Priradenie pracov. balíkov'!B:F,5,FALSE))</f>
        <v/>
      </c>
      <c r="M1216" s="1"/>
      <c r="N1216" s="2" t="str">
        <f t="shared" si="90"/>
        <v/>
      </c>
      <c r="O1216" s="1" t="str">
        <f t="shared" si="91"/>
        <v/>
      </c>
    </row>
    <row r="1217" spans="1:15" x14ac:dyDescent="0.2">
      <c r="A1217" s="26" t="str">
        <f t="shared" si="92"/>
        <v/>
      </c>
      <c r="B1217" s="40"/>
      <c r="C1217" s="28" t="str">
        <f>IF(B1217="","",VLOOKUP(B1217,'Priradenie pracov. balíkov'!B:E,3,FALSE))</f>
        <v/>
      </c>
      <c r="D1217" s="29" t="str">
        <f>IF(B1217="","",CONCATENATE(VLOOKUP(B1217,Ciselniky!$A$38:$B$71,2,FALSE),"P",'Osobné výdavky (OV)'!A1217))</f>
        <v/>
      </c>
      <c r="E1217" s="41"/>
      <c r="F1217" s="25" t="str">
        <f t="shared" si="93"/>
        <v/>
      </c>
      <c r="G1217" s="99"/>
      <c r="H1217" s="97"/>
      <c r="I1217" s="25" t="str">
        <f t="shared" si="94"/>
        <v/>
      </c>
      <c r="J1217" s="25" t="str">
        <f>IF(B1217="","",I1217*VLOOKUP(B1217,'Priradenie pracov. balíkov'!B:F,5,FALSE))</f>
        <v/>
      </c>
      <c r="K1217" s="25" t="str">
        <f>IF(B1217="","",I1217*VLOOKUP(B1217,'Priradenie pracov. balíkov'!B:G,6,FALSE))</f>
        <v/>
      </c>
      <c r="L1217" s="25" t="str">
        <f>IF(B1217="","",K1217*VLOOKUP(B1217,'Priradenie pracov. balíkov'!B:F,5,FALSE))</f>
        <v/>
      </c>
      <c r="M1217" s="1"/>
      <c r="N1217" s="2" t="str">
        <f t="shared" si="90"/>
        <v/>
      </c>
      <c r="O1217" s="1" t="str">
        <f t="shared" si="91"/>
        <v/>
      </c>
    </row>
    <row r="1218" spans="1:15" x14ac:dyDescent="0.2">
      <c r="A1218" s="26" t="str">
        <f t="shared" si="92"/>
        <v/>
      </c>
      <c r="B1218" s="40"/>
      <c r="C1218" s="28" t="str">
        <f>IF(B1218="","",VLOOKUP(B1218,'Priradenie pracov. balíkov'!B:E,3,FALSE))</f>
        <v/>
      </c>
      <c r="D1218" s="29" t="str">
        <f>IF(B1218="","",CONCATENATE(VLOOKUP(B1218,Ciselniky!$A$38:$B$71,2,FALSE),"P",'Osobné výdavky (OV)'!A1218))</f>
        <v/>
      </c>
      <c r="E1218" s="41"/>
      <c r="F1218" s="25" t="str">
        <f t="shared" si="93"/>
        <v/>
      </c>
      <c r="G1218" s="99"/>
      <c r="H1218" s="97"/>
      <c r="I1218" s="25" t="str">
        <f t="shared" si="94"/>
        <v/>
      </c>
      <c r="J1218" s="25" t="str">
        <f>IF(B1218="","",I1218*VLOOKUP(B1218,'Priradenie pracov. balíkov'!B:F,5,FALSE))</f>
        <v/>
      </c>
      <c r="K1218" s="25" t="str">
        <f>IF(B1218="","",I1218*VLOOKUP(B1218,'Priradenie pracov. balíkov'!B:G,6,FALSE))</f>
        <v/>
      </c>
      <c r="L1218" s="25" t="str">
        <f>IF(B1218="","",K1218*VLOOKUP(B1218,'Priradenie pracov. balíkov'!B:F,5,FALSE))</f>
        <v/>
      </c>
      <c r="M1218" s="1"/>
      <c r="N1218" s="2" t="str">
        <f t="shared" si="90"/>
        <v/>
      </c>
      <c r="O1218" s="1" t="str">
        <f t="shared" si="91"/>
        <v/>
      </c>
    </row>
    <row r="1219" spans="1:15" x14ac:dyDescent="0.2">
      <c r="A1219" s="26" t="str">
        <f t="shared" si="92"/>
        <v/>
      </c>
      <c r="B1219" s="40"/>
      <c r="C1219" s="28" t="str">
        <f>IF(B1219="","",VLOOKUP(B1219,'Priradenie pracov. balíkov'!B:E,3,FALSE))</f>
        <v/>
      </c>
      <c r="D1219" s="29" t="str">
        <f>IF(B1219="","",CONCATENATE(VLOOKUP(B1219,Ciselniky!$A$38:$B$71,2,FALSE),"P",'Osobné výdavky (OV)'!A1219))</f>
        <v/>
      </c>
      <c r="E1219" s="41"/>
      <c r="F1219" s="25" t="str">
        <f t="shared" si="93"/>
        <v/>
      </c>
      <c r="G1219" s="99"/>
      <c r="H1219" s="97"/>
      <c r="I1219" s="25" t="str">
        <f t="shared" si="94"/>
        <v/>
      </c>
      <c r="J1219" s="25" t="str">
        <f>IF(B1219="","",I1219*VLOOKUP(B1219,'Priradenie pracov. balíkov'!B:F,5,FALSE))</f>
        <v/>
      </c>
      <c r="K1219" s="25" t="str">
        <f>IF(B1219="","",I1219*VLOOKUP(B1219,'Priradenie pracov. balíkov'!B:G,6,FALSE))</f>
        <v/>
      </c>
      <c r="L1219" s="25" t="str">
        <f>IF(B1219="","",K1219*VLOOKUP(B1219,'Priradenie pracov. balíkov'!B:F,5,FALSE))</f>
        <v/>
      </c>
      <c r="M1219" s="1"/>
      <c r="N1219" s="2" t="str">
        <f t="shared" si="90"/>
        <v/>
      </c>
      <c r="O1219" s="1" t="str">
        <f t="shared" si="91"/>
        <v/>
      </c>
    </row>
    <row r="1220" spans="1:15" x14ac:dyDescent="0.2">
      <c r="A1220" s="26" t="str">
        <f t="shared" si="92"/>
        <v/>
      </c>
      <c r="B1220" s="40"/>
      <c r="C1220" s="28" t="str">
        <f>IF(B1220="","",VLOOKUP(B1220,'Priradenie pracov. balíkov'!B:E,3,FALSE))</f>
        <v/>
      </c>
      <c r="D1220" s="29" t="str">
        <f>IF(B1220="","",CONCATENATE(VLOOKUP(B1220,Ciselniky!$A$38:$B$71,2,FALSE),"P",'Osobné výdavky (OV)'!A1220))</f>
        <v/>
      </c>
      <c r="E1220" s="41"/>
      <c r="F1220" s="25" t="str">
        <f t="shared" si="93"/>
        <v/>
      </c>
      <c r="G1220" s="99"/>
      <c r="H1220" s="97"/>
      <c r="I1220" s="25" t="str">
        <f t="shared" si="94"/>
        <v/>
      </c>
      <c r="J1220" s="25" t="str">
        <f>IF(B1220="","",I1220*VLOOKUP(B1220,'Priradenie pracov. balíkov'!B:F,5,FALSE))</f>
        <v/>
      </c>
      <c r="K1220" s="25" t="str">
        <f>IF(B1220="","",I1220*VLOOKUP(B1220,'Priradenie pracov. balíkov'!B:G,6,FALSE))</f>
        <v/>
      </c>
      <c r="L1220" s="25" t="str">
        <f>IF(B1220="","",K1220*VLOOKUP(B1220,'Priradenie pracov. balíkov'!B:F,5,FALSE))</f>
        <v/>
      </c>
      <c r="M1220" s="1"/>
      <c r="N1220" s="2" t="str">
        <f t="shared" ref="N1220:N1283" si="95">TRIM(LEFT(B1220,4))</f>
        <v/>
      </c>
      <c r="O1220" s="1" t="str">
        <f t="shared" ref="O1220:O1283" si="96">C1220</f>
        <v/>
      </c>
    </row>
    <row r="1221" spans="1:15" x14ac:dyDescent="0.2">
      <c r="A1221" s="26" t="str">
        <f t="shared" ref="A1221:A1284" si="97">IF(B1220&lt;&gt;"",ROW()-2,"")</f>
        <v/>
      </c>
      <c r="B1221" s="40"/>
      <c r="C1221" s="28" t="str">
        <f>IF(B1221="","",VLOOKUP(B1221,'Priradenie pracov. balíkov'!B:E,3,FALSE))</f>
        <v/>
      </c>
      <c r="D1221" s="29" t="str">
        <f>IF(B1221="","",CONCATENATE(VLOOKUP(B1221,Ciselniky!$A$38:$B$71,2,FALSE),"P",'Osobné výdavky (OV)'!A1221))</f>
        <v/>
      </c>
      <c r="E1221" s="41"/>
      <c r="F1221" s="25" t="str">
        <f t="shared" ref="F1221:F1284" si="98">IF(B1221="","",3684)</f>
        <v/>
      </c>
      <c r="G1221" s="99"/>
      <c r="H1221" s="97"/>
      <c r="I1221" s="25" t="str">
        <f t="shared" ref="I1221:I1284" si="99">IF(B1221="","",F1221*(G1221*H1221))</f>
        <v/>
      </c>
      <c r="J1221" s="25" t="str">
        <f>IF(B1221="","",I1221*VLOOKUP(B1221,'Priradenie pracov. balíkov'!B:F,5,FALSE))</f>
        <v/>
      </c>
      <c r="K1221" s="25" t="str">
        <f>IF(B1221="","",I1221*VLOOKUP(B1221,'Priradenie pracov. balíkov'!B:G,6,FALSE))</f>
        <v/>
      </c>
      <c r="L1221" s="25" t="str">
        <f>IF(B1221="","",K1221*VLOOKUP(B1221,'Priradenie pracov. balíkov'!B:F,5,FALSE))</f>
        <v/>
      </c>
      <c r="M1221" s="1"/>
      <c r="N1221" s="2" t="str">
        <f t="shared" si="95"/>
        <v/>
      </c>
      <c r="O1221" s="1" t="str">
        <f t="shared" si="96"/>
        <v/>
      </c>
    </row>
    <row r="1222" spans="1:15" x14ac:dyDescent="0.2">
      <c r="A1222" s="26" t="str">
        <f t="shared" si="97"/>
        <v/>
      </c>
      <c r="B1222" s="40"/>
      <c r="C1222" s="28" t="str">
        <f>IF(B1222="","",VLOOKUP(B1222,'Priradenie pracov. balíkov'!B:E,3,FALSE))</f>
        <v/>
      </c>
      <c r="D1222" s="29" t="str">
        <f>IF(B1222="","",CONCATENATE(VLOOKUP(B1222,Ciselniky!$A$38:$B$71,2,FALSE),"P",'Osobné výdavky (OV)'!A1222))</f>
        <v/>
      </c>
      <c r="E1222" s="41"/>
      <c r="F1222" s="25" t="str">
        <f t="shared" si="98"/>
        <v/>
      </c>
      <c r="G1222" s="99"/>
      <c r="H1222" s="97"/>
      <c r="I1222" s="25" t="str">
        <f t="shared" si="99"/>
        <v/>
      </c>
      <c r="J1222" s="25" t="str">
        <f>IF(B1222="","",I1222*VLOOKUP(B1222,'Priradenie pracov. balíkov'!B:F,5,FALSE))</f>
        <v/>
      </c>
      <c r="K1222" s="25" t="str">
        <f>IF(B1222="","",I1222*VLOOKUP(B1222,'Priradenie pracov. balíkov'!B:G,6,FALSE))</f>
        <v/>
      </c>
      <c r="L1222" s="25" t="str">
        <f>IF(B1222="","",K1222*VLOOKUP(B1222,'Priradenie pracov. balíkov'!B:F,5,FALSE))</f>
        <v/>
      </c>
      <c r="M1222" s="1"/>
      <c r="N1222" s="2" t="str">
        <f t="shared" si="95"/>
        <v/>
      </c>
      <c r="O1222" s="1" t="str">
        <f t="shared" si="96"/>
        <v/>
      </c>
    </row>
    <row r="1223" spans="1:15" x14ac:dyDescent="0.2">
      <c r="A1223" s="26" t="str">
        <f t="shared" si="97"/>
        <v/>
      </c>
      <c r="B1223" s="40"/>
      <c r="C1223" s="28" t="str">
        <f>IF(B1223="","",VLOOKUP(B1223,'Priradenie pracov. balíkov'!B:E,3,FALSE))</f>
        <v/>
      </c>
      <c r="D1223" s="29" t="str">
        <f>IF(B1223="","",CONCATENATE(VLOOKUP(B1223,Ciselniky!$A$38:$B$71,2,FALSE),"P",'Osobné výdavky (OV)'!A1223))</f>
        <v/>
      </c>
      <c r="E1223" s="41"/>
      <c r="F1223" s="25" t="str">
        <f t="shared" si="98"/>
        <v/>
      </c>
      <c r="G1223" s="99"/>
      <c r="H1223" s="97"/>
      <c r="I1223" s="25" t="str">
        <f t="shared" si="99"/>
        <v/>
      </c>
      <c r="J1223" s="25" t="str">
        <f>IF(B1223="","",I1223*VLOOKUP(B1223,'Priradenie pracov. balíkov'!B:F,5,FALSE))</f>
        <v/>
      </c>
      <c r="K1223" s="25" t="str">
        <f>IF(B1223="","",I1223*VLOOKUP(B1223,'Priradenie pracov. balíkov'!B:G,6,FALSE))</f>
        <v/>
      </c>
      <c r="L1223" s="25" t="str">
        <f>IF(B1223="","",K1223*VLOOKUP(B1223,'Priradenie pracov. balíkov'!B:F,5,FALSE))</f>
        <v/>
      </c>
      <c r="M1223" s="1"/>
      <c r="N1223" s="2" t="str">
        <f t="shared" si="95"/>
        <v/>
      </c>
      <c r="O1223" s="1" t="str">
        <f t="shared" si="96"/>
        <v/>
      </c>
    </row>
    <row r="1224" spans="1:15" x14ac:dyDescent="0.2">
      <c r="A1224" s="26" t="str">
        <f t="shared" si="97"/>
        <v/>
      </c>
      <c r="B1224" s="40"/>
      <c r="C1224" s="28" t="str">
        <f>IF(B1224="","",VLOOKUP(B1224,'Priradenie pracov. balíkov'!B:E,3,FALSE))</f>
        <v/>
      </c>
      <c r="D1224" s="29" t="str">
        <f>IF(B1224="","",CONCATENATE(VLOOKUP(B1224,Ciselniky!$A$38:$B$71,2,FALSE),"P",'Osobné výdavky (OV)'!A1224))</f>
        <v/>
      </c>
      <c r="E1224" s="41"/>
      <c r="F1224" s="25" t="str">
        <f t="shared" si="98"/>
        <v/>
      </c>
      <c r="G1224" s="99"/>
      <c r="H1224" s="97"/>
      <c r="I1224" s="25" t="str">
        <f t="shared" si="99"/>
        <v/>
      </c>
      <c r="J1224" s="25" t="str">
        <f>IF(B1224="","",I1224*VLOOKUP(B1224,'Priradenie pracov. balíkov'!B:F,5,FALSE))</f>
        <v/>
      </c>
      <c r="K1224" s="25" t="str">
        <f>IF(B1224="","",I1224*VLOOKUP(B1224,'Priradenie pracov. balíkov'!B:G,6,FALSE))</f>
        <v/>
      </c>
      <c r="L1224" s="25" t="str">
        <f>IF(B1224="","",K1224*VLOOKUP(B1224,'Priradenie pracov. balíkov'!B:F,5,FALSE))</f>
        <v/>
      </c>
      <c r="M1224" s="1"/>
      <c r="N1224" s="2" t="str">
        <f t="shared" si="95"/>
        <v/>
      </c>
      <c r="O1224" s="1" t="str">
        <f t="shared" si="96"/>
        <v/>
      </c>
    </row>
    <row r="1225" spans="1:15" x14ac:dyDescent="0.2">
      <c r="A1225" s="26" t="str">
        <f t="shared" si="97"/>
        <v/>
      </c>
      <c r="B1225" s="40"/>
      <c r="C1225" s="28" t="str">
        <f>IF(B1225="","",VLOOKUP(B1225,'Priradenie pracov. balíkov'!B:E,3,FALSE))</f>
        <v/>
      </c>
      <c r="D1225" s="29" t="str">
        <f>IF(B1225="","",CONCATENATE(VLOOKUP(B1225,Ciselniky!$A$38:$B$71,2,FALSE),"P",'Osobné výdavky (OV)'!A1225))</f>
        <v/>
      </c>
      <c r="E1225" s="41"/>
      <c r="F1225" s="25" t="str">
        <f t="shared" si="98"/>
        <v/>
      </c>
      <c r="G1225" s="99"/>
      <c r="H1225" s="97"/>
      <c r="I1225" s="25" t="str">
        <f t="shared" si="99"/>
        <v/>
      </c>
      <c r="J1225" s="25" t="str">
        <f>IF(B1225="","",I1225*VLOOKUP(B1225,'Priradenie pracov. balíkov'!B:F,5,FALSE))</f>
        <v/>
      </c>
      <c r="K1225" s="25" t="str">
        <f>IF(B1225="","",I1225*VLOOKUP(B1225,'Priradenie pracov. balíkov'!B:G,6,FALSE))</f>
        <v/>
      </c>
      <c r="L1225" s="25" t="str">
        <f>IF(B1225="","",K1225*VLOOKUP(B1225,'Priradenie pracov. balíkov'!B:F,5,FALSE))</f>
        <v/>
      </c>
      <c r="M1225" s="1"/>
      <c r="N1225" s="2" t="str">
        <f t="shared" si="95"/>
        <v/>
      </c>
      <c r="O1225" s="1" t="str">
        <f t="shared" si="96"/>
        <v/>
      </c>
    </row>
    <row r="1226" spans="1:15" x14ac:dyDescent="0.2">
      <c r="A1226" s="26" t="str">
        <f t="shared" si="97"/>
        <v/>
      </c>
      <c r="B1226" s="40"/>
      <c r="C1226" s="28" t="str">
        <f>IF(B1226="","",VLOOKUP(B1226,'Priradenie pracov. balíkov'!B:E,3,FALSE))</f>
        <v/>
      </c>
      <c r="D1226" s="29" t="str">
        <f>IF(B1226="","",CONCATENATE(VLOOKUP(B1226,Ciselniky!$A$38:$B$71,2,FALSE),"P",'Osobné výdavky (OV)'!A1226))</f>
        <v/>
      </c>
      <c r="E1226" s="41"/>
      <c r="F1226" s="25" t="str">
        <f t="shared" si="98"/>
        <v/>
      </c>
      <c r="G1226" s="99"/>
      <c r="H1226" s="97"/>
      <c r="I1226" s="25" t="str">
        <f t="shared" si="99"/>
        <v/>
      </c>
      <c r="J1226" s="25" t="str">
        <f>IF(B1226="","",I1226*VLOOKUP(B1226,'Priradenie pracov. balíkov'!B:F,5,FALSE))</f>
        <v/>
      </c>
      <c r="K1226" s="25" t="str">
        <f>IF(B1226="","",I1226*VLOOKUP(B1226,'Priradenie pracov. balíkov'!B:G,6,FALSE))</f>
        <v/>
      </c>
      <c r="L1226" s="25" t="str">
        <f>IF(B1226="","",K1226*VLOOKUP(B1226,'Priradenie pracov. balíkov'!B:F,5,FALSE))</f>
        <v/>
      </c>
      <c r="M1226" s="1"/>
      <c r="N1226" s="2" t="str">
        <f t="shared" si="95"/>
        <v/>
      </c>
      <c r="O1226" s="1" t="str">
        <f t="shared" si="96"/>
        <v/>
      </c>
    </row>
    <row r="1227" spans="1:15" x14ac:dyDescent="0.2">
      <c r="A1227" s="26" t="str">
        <f t="shared" si="97"/>
        <v/>
      </c>
      <c r="B1227" s="40"/>
      <c r="C1227" s="28" t="str">
        <f>IF(B1227="","",VLOOKUP(B1227,'Priradenie pracov. balíkov'!B:E,3,FALSE))</f>
        <v/>
      </c>
      <c r="D1227" s="29" t="str">
        <f>IF(B1227="","",CONCATENATE(VLOOKUP(B1227,Ciselniky!$A$38:$B$71,2,FALSE),"P",'Osobné výdavky (OV)'!A1227))</f>
        <v/>
      </c>
      <c r="E1227" s="41"/>
      <c r="F1227" s="25" t="str">
        <f t="shared" si="98"/>
        <v/>
      </c>
      <c r="G1227" s="99"/>
      <c r="H1227" s="97"/>
      <c r="I1227" s="25" t="str">
        <f t="shared" si="99"/>
        <v/>
      </c>
      <c r="J1227" s="25" t="str">
        <f>IF(B1227="","",I1227*VLOOKUP(B1227,'Priradenie pracov. balíkov'!B:F,5,FALSE))</f>
        <v/>
      </c>
      <c r="K1227" s="25" t="str">
        <f>IF(B1227="","",I1227*VLOOKUP(B1227,'Priradenie pracov. balíkov'!B:G,6,FALSE))</f>
        <v/>
      </c>
      <c r="L1227" s="25" t="str">
        <f>IF(B1227="","",K1227*VLOOKUP(B1227,'Priradenie pracov. balíkov'!B:F,5,FALSE))</f>
        <v/>
      </c>
      <c r="M1227" s="1"/>
      <c r="N1227" s="2" t="str">
        <f t="shared" si="95"/>
        <v/>
      </c>
      <c r="O1227" s="1" t="str">
        <f t="shared" si="96"/>
        <v/>
      </c>
    </row>
    <row r="1228" spans="1:15" x14ac:dyDescent="0.2">
      <c r="A1228" s="26" t="str">
        <f t="shared" si="97"/>
        <v/>
      </c>
      <c r="B1228" s="40"/>
      <c r="C1228" s="28" t="str">
        <f>IF(B1228="","",VLOOKUP(B1228,'Priradenie pracov. balíkov'!B:E,3,FALSE))</f>
        <v/>
      </c>
      <c r="D1228" s="29" t="str">
        <f>IF(B1228="","",CONCATENATE(VLOOKUP(B1228,Ciselniky!$A$38:$B$71,2,FALSE),"P",'Osobné výdavky (OV)'!A1228))</f>
        <v/>
      </c>
      <c r="E1228" s="41"/>
      <c r="F1228" s="25" t="str">
        <f t="shared" si="98"/>
        <v/>
      </c>
      <c r="G1228" s="99"/>
      <c r="H1228" s="97"/>
      <c r="I1228" s="25" t="str">
        <f t="shared" si="99"/>
        <v/>
      </c>
      <c r="J1228" s="25" t="str">
        <f>IF(B1228="","",I1228*VLOOKUP(B1228,'Priradenie pracov. balíkov'!B:F,5,FALSE))</f>
        <v/>
      </c>
      <c r="K1228" s="25" t="str">
        <f>IF(B1228="","",I1228*VLOOKUP(B1228,'Priradenie pracov. balíkov'!B:G,6,FALSE))</f>
        <v/>
      </c>
      <c r="L1228" s="25" t="str">
        <f>IF(B1228="","",K1228*VLOOKUP(B1228,'Priradenie pracov. balíkov'!B:F,5,FALSE))</f>
        <v/>
      </c>
      <c r="M1228" s="1"/>
      <c r="N1228" s="2" t="str">
        <f t="shared" si="95"/>
        <v/>
      </c>
      <c r="O1228" s="1" t="str">
        <f t="shared" si="96"/>
        <v/>
      </c>
    </row>
    <row r="1229" spans="1:15" x14ac:dyDescent="0.2">
      <c r="A1229" s="26" t="str">
        <f t="shared" si="97"/>
        <v/>
      </c>
      <c r="B1229" s="40"/>
      <c r="C1229" s="28" t="str">
        <f>IF(B1229="","",VLOOKUP(B1229,'Priradenie pracov. balíkov'!B:E,3,FALSE))</f>
        <v/>
      </c>
      <c r="D1229" s="29" t="str">
        <f>IF(B1229="","",CONCATENATE(VLOOKUP(B1229,Ciselniky!$A$38:$B$71,2,FALSE),"P",'Osobné výdavky (OV)'!A1229))</f>
        <v/>
      </c>
      <c r="E1229" s="41"/>
      <c r="F1229" s="25" t="str">
        <f t="shared" si="98"/>
        <v/>
      </c>
      <c r="G1229" s="99"/>
      <c r="H1229" s="97"/>
      <c r="I1229" s="25" t="str">
        <f t="shared" si="99"/>
        <v/>
      </c>
      <c r="J1229" s="25" t="str">
        <f>IF(B1229="","",I1229*VLOOKUP(B1229,'Priradenie pracov. balíkov'!B:F,5,FALSE))</f>
        <v/>
      </c>
      <c r="K1229" s="25" t="str">
        <f>IF(B1229="","",I1229*VLOOKUP(B1229,'Priradenie pracov. balíkov'!B:G,6,FALSE))</f>
        <v/>
      </c>
      <c r="L1229" s="25" t="str">
        <f>IF(B1229="","",K1229*VLOOKUP(B1229,'Priradenie pracov. balíkov'!B:F,5,FALSE))</f>
        <v/>
      </c>
      <c r="M1229" s="1"/>
      <c r="N1229" s="2" t="str">
        <f t="shared" si="95"/>
        <v/>
      </c>
      <c r="O1229" s="1" t="str">
        <f t="shared" si="96"/>
        <v/>
      </c>
    </row>
    <row r="1230" spans="1:15" x14ac:dyDescent="0.2">
      <c r="A1230" s="26" t="str">
        <f t="shared" si="97"/>
        <v/>
      </c>
      <c r="B1230" s="40"/>
      <c r="C1230" s="28" t="str">
        <f>IF(B1230="","",VLOOKUP(B1230,'Priradenie pracov. balíkov'!B:E,3,FALSE))</f>
        <v/>
      </c>
      <c r="D1230" s="29" t="str">
        <f>IF(B1230="","",CONCATENATE(VLOOKUP(B1230,Ciselniky!$A$38:$B$71,2,FALSE),"P",'Osobné výdavky (OV)'!A1230))</f>
        <v/>
      </c>
      <c r="E1230" s="41"/>
      <c r="F1230" s="25" t="str">
        <f t="shared" si="98"/>
        <v/>
      </c>
      <c r="G1230" s="99"/>
      <c r="H1230" s="97"/>
      <c r="I1230" s="25" t="str">
        <f t="shared" si="99"/>
        <v/>
      </c>
      <c r="J1230" s="25" t="str">
        <f>IF(B1230="","",I1230*VLOOKUP(B1230,'Priradenie pracov. balíkov'!B:F,5,FALSE))</f>
        <v/>
      </c>
      <c r="K1230" s="25" t="str">
        <f>IF(B1230="","",I1230*VLOOKUP(B1230,'Priradenie pracov. balíkov'!B:G,6,FALSE))</f>
        <v/>
      </c>
      <c r="L1230" s="25" t="str">
        <f>IF(B1230="","",K1230*VLOOKUP(B1230,'Priradenie pracov. balíkov'!B:F,5,FALSE))</f>
        <v/>
      </c>
      <c r="M1230" s="1"/>
      <c r="N1230" s="2" t="str">
        <f t="shared" si="95"/>
        <v/>
      </c>
      <c r="O1230" s="1" t="str">
        <f t="shared" si="96"/>
        <v/>
      </c>
    </row>
    <row r="1231" spans="1:15" x14ac:dyDescent="0.2">
      <c r="A1231" s="26" t="str">
        <f t="shared" si="97"/>
        <v/>
      </c>
      <c r="B1231" s="40"/>
      <c r="C1231" s="28" t="str">
        <f>IF(B1231="","",VLOOKUP(B1231,'Priradenie pracov. balíkov'!B:E,3,FALSE))</f>
        <v/>
      </c>
      <c r="D1231" s="29" t="str">
        <f>IF(B1231="","",CONCATENATE(VLOOKUP(B1231,Ciselniky!$A$38:$B$71,2,FALSE),"P",'Osobné výdavky (OV)'!A1231))</f>
        <v/>
      </c>
      <c r="E1231" s="41"/>
      <c r="F1231" s="25" t="str">
        <f t="shared" si="98"/>
        <v/>
      </c>
      <c r="G1231" s="99"/>
      <c r="H1231" s="97"/>
      <c r="I1231" s="25" t="str">
        <f t="shared" si="99"/>
        <v/>
      </c>
      <c r="J1231" s="25" t="str">
        <f>IF(B1231="","",I1231*VLOOKUP(B1231,'Priradenie pracov. balíkov'!B:F,5,FALSE))</f>
        <v/>
      </c>
      <c r="K1231" s="25" t="str">
        <f>IF(B1231="","",I1231*VLOOKUP(B1231,'Priradenie pracov. balíkov'!B:G,6,FALSE))</f>
        <v/>
      </c>
      <c r="L1231" s="25" t="str">
        <f>IF(B1231="","",K1231*VLOOKUP(B1231,'Priradenie pracov. balíkov'!B:F,5,FALSE))</f>
        <v/>
      </c>
      <c r="M1231" s="1"/>
      <c r="N1231" s="2" t="str">
        <f t="shared" si="95"/>
        <v/>
      </c>
      <c r="O1231" s="1" t="str">
        <f t="shared" si="96"/>
        <v/>
      </c>
    </row>
    <row r="1232" spans="1:15" x14ac:dyDescent="0.2">
      <c r="A1232" s="26" t="str">
        <f t="shared" si="97"/>
        <v/>
      </c>
      <c r="B1232" s="40"/>
      <c r="C1232" s="28" t="str">
        <f>IF(B1232="","",VLOOKUP(B1232,'Priradenie pracov. balíkov'!B:E,3,FALSE))</f>
        <v/>
      </c>
      <c r="D1232" s="29" t="str">
        <f>IF(B1232="","",CONCATENATE(VLOOKUP(B1232,Ciselniky!$A$38:$B$71,2,FALSE),"P",'Osobné výdavky (OV)'!A1232))</f>
        <v/>
      </c>
      <c r="E1232" s="41"/>
      <c r="F1232" s="25" t="str">
        <f t="shared" si="98"/>
        <v/>
      </c>
      <c r="G1232" s="99"/>
      <c r="H1232" s="97"/>
      <c r="I1232" s="25" t="str">
        <f t="shared" si="99"/>
        <v/>
      </c>
      <c r="J1232" s="25" t="str">
        <f>IF(B1232="","",I1232*VLOOKUP(B1232,'Priradenie pracov. balíkov'!B:F,5,FALSE))</f>
        <v/>
      </c>
      <c r="K1232" s="25" t="str">
        <f>IF(B1232="","",I1232*VLOOKUP(B1232,'Priradenie pracov. balíkov'!B:G,6,FALSE))</f>
        <v/>
      </c>
      <c r="L1232" s="25" t="str">
        <f>IF(B1232="","",K1232*VLOOKUP(B1232,'Priradenie pracov. balíkov'!B:F,5,FALSE))</f>
        <v/>
      </c>
      <c r="M1232" s="1"/>
      <c r="N1232" s="2" t="str">
        <f t="shared" si="95"/>
        <v/>
      </c>
      <c r="O1232" s="1" t="str">
        <f t="shared" si="96"/>
        <v/>
      </c>
    </row>
    <row r="1233" spans="1:15" x14ac:dyDescent="0.2">
      <c r="A1233" s="26" t="str">
        <f t="shared" si="97"/>
        <v/>
      </c>
      <c r="B1233" s="40"/>
      <c r="C1233" s="28" t="str">
        <f>IF(B1233="","",VLOOKUP(B1233,'Priradenie pracov. balíkov'!B:E,3,FALSE))</f>
        <v/>
      </c>
      <c r="D1233" s="29" t="str">
        <f>IF(B1233="","",CONCATENATE(VLOOKUP(B1233,Ciselniky!$A$38:$B$71,2,FALSE),"P",'Osobné výdavky (OV)'!A1233))</f>
        <v/>
      </c>
      <c r="E1233" s="41"/>
      <c r="F1233" s="25" t="str">
        <f t="shared" si="98"/>
        <v/>
      </c>
      <c r="G1233" s="99"/>
      <c r="H1233" s="97"/>
      <c r="I1233" s="25" t="str">
        <f t="shared" si="99"/>
        <v/>
      </c>
      <c r="J1233" s="25" t="str">
        <f>IF(B1233="","",I1233*VLOOKUP(B1233,'Priradenie pracov. balíkov'!B:F,5,FALSE))</f>
        <v/>
      </c>
      <c r="K1233" s="25" t="str">
        <f>IF(B1233="","",I1233*VLOOKUP(B1233,'Priradenie pracov. balíkov'!B:G,6,FALSE))</f>
        <v/>
      </c>
      <c r="L1233" s="25" t="str">
        <f>IF(B1233="","",K1233*VLOOKUP(B1233,'Priradenie pracov. balíkov'!B:F,5,FALSE))</f>
        <v/>
      </c>
      <c r="M1233" s="1"/>
      <c r="N1233" s="2" t="str">
        <f t="shared" si="95"/>
        <v/>
      </c>
      <c r="O1233" s="1" t="str">
        <f t="shared" si="96"/>
        <v/>
      </c>
    </row>
    <row r="1234" spans="1:15" x14ac:dyDescent="0.2">
      <c r="A1234" s="26" t="str">
        <f t="shared" si="97"/>
        <v/>
      </c>
      <c r="B1234" s="40"/>
      <c r="C1234" s="28" t="str">
        <f>IF(B1234="","",VLOOKUP(B1234,'Priradenie pracov. balíkov'!B:E,3,FALSE))</f>
        <v/>
      </c>
      <c r="D1234" s="29" t="str">
        <f>IF(B1234="","",CONCATENATE(VLOOKUP(B1234,Ciselniky!$A$38:$B$71,2,FALSE),"P",'Osobné výdavky (OV)'!A1234))</f>
        <v/>
      </c>
      <c r="E1234" s="41"/>
      <c r="F1234" s="25" t="str">
        <f t="shared" si="98"/>
        <v/>
      </c>
      <c r="G1234" s="99"/>
      <c r="H1234" s="97"/>
      <c r="I1234" s="25" t="str">
        <f t="shared" si="99"/>
        <v/>
      </c>
      <c r="J1234" s="25" t="str">
        <f>IF(B1234="","",I1234*VLOOKUP(B1234,'Priradenie pracov. balíkov'!B:F,5,FALSE))</f>
        <v/>
      </c>
      <c r="K1234" s="25" t="str">
        <f>IF(B1234="","",I1234*VLOOKUP(B1234,'Priradenie pracov. balíkov'!B:G,6,FALSE))</f>
        <v/>
      </c>
      <c r="L1234" s="25" t="str">
        <f>IF(B1234="","",K1234*VLOOKUP(B1234,'Priradenie pracov. balíkov'!B:F,5,FALSE))</f>
        <v/>
      </c>
      <c r="M1234" s="1"/>
      <c r="N1234" s="2" t="str">
        <f t="shared" si="95"/>
        <v/>
      </c>
      <c r="O1234" s="1" t="str">
        <f t="shared" si="96"/>
        <v/>
      </c>
    </row>
    <row r="1235" spans="1:15" x14ac:dyDescent="0.2">
      <c r="A1235" s="26" t="str">
        <f t="shared" si="97"/>
        <v/>
      </c>
      <c r="B1235" s="40"/>
      <c r="C1235" s="28" t="str">
        <f>IF(B1235="","",VLOOKUP(B1235,'Priradenie pracov. balíkov'!B:E,3,FALSE))</f>
        <v/>
      </c>
      <c r="D1235" s="29" t="str">
        <f>IF(B1235="","",CONCATENATE(VLOOKUP(B1235,Ciselniky!$A$38:$B$71,2,FALSE),"P",'Osobné výdavky (OV)'!A1235))</f>
        <v/>
      </c>
      <c r="E1235" s="41"/>
      <c r="F1235" s="25" t="str">
        <f t="shared" si="98"/>
        <v/>
      </c>
      <c r="G1235" s="99"/>
      <c r="H1235" s="97"/>
      <c r="I1235" s="25" t="str">
        <f t="shared" si="99"/>
        <v/>
      </c>
      <c r="J1235" s="25" t="str">
        <f>IF(B1235="","",I1235*VLOOKUP(B1235,'Priradenie pracov. balíkov'!B:F,5,FALSE))</f>
        <v/>
      </c>
      <c r="K1235" s="25" t="str">
        <f>IF(B1235="","",I1235*VLOOKUP(B1235,'Priradenie pracov. balíkov'!B:G,6,FALSE))</f>
        <v/>
      </c>
      <c r="L1235" s="25" t="str">
        <f>IF(B1235="","",K1235*VLOOKUP(B1235,'Priradenie pracov. balíkov'!B:F,5,FALSE))</f>
        <v/>
      </c>
      <c r="M1235" s="1"/>
      <c r="N1235" s="2" t="str">
        <f t="shared" si="95"/>
        <v/>
      </c>
      <c r="O1235" s="1" t="str">
        <f t="shared" si="96"/>
        <v/>
      </c>
    </row>
    <row r="1236" spans="1:15" x14ac:dyDescent="0.2">
      <c r="A1236" s="26" t="str">
        <f t="shared" si="97"/>
        <v/>
      </c>
      <c r="B1236" s="40"/>
      <c r="C1236" s="28" t="str">
        <f>IF(B1236="","",VLOOKUP(B1236,'Priradenie pracov. balíkov'!B:E,3,FALSE))</f>
        <v/>
      </c>
      <c r="D1236" s="29" t="str">
        <f>IF(B1236="","",CONCATENATE(VLOOKUP(B1236,Ciselniky!$A$38:$B$71,2,FALSE),"P",'Osobné výdavky (OV)'!A1236))</f>
        <v/>
      </c>
      <c r="E1236" s="41"/>
      <c r="F1236" s="25" t="str">
        <f t="shared" si="98"/>
        <v/>
      </c>
      <c r="G1236" s="99"/>
      <c r="H1236" s="97"/>
      <c r="I1236" s="25" t="str">
        <f t="shared" si="99"/>
        <v/>
      </c>
      <c r="J1236" s="25" t="str">
        <f>IF(B1236="","",I1236*VLOOKUP(B1236,'Priradenie pracov. balíkov'!B:F,5,FALSE))</f>
        <v/>
      </c>
      <c r="K1236" s="25" t="str">
        <f>IF(B1236="","",I1236*VLOOKUP(B1236,'Priradenie pracov. balíkov'!B:G,6,FALSE))</f>
        <v/>
      </c>
      <c r="L1236" s="25" t="str">
        <f>IF(B1236="","",K1236*VLOOKUP(B1236,'Priradenie pracov. balíkov'!B:F,5,FALSE))</f>
        <v/>
      </c>
      <c r="M1236" s="1"/>
      <c r="N1236" s="2" t="str">
        <f t="shared" si="95"/>
        <v/>
      </c>
      <c r="O1236" s="1" t="str">
        <f t="shared" si="96"/>
        <v/>
      </c>
    </row>
    <row r="1237" spans="1:15" x14ac:dyDescent="0.2">
      <c r="A1237" s="26" t="str">
        <f t="shared" si="97"/>
        <v/>
      </c>
      <c r="B1237" s="40"/>
      <c r="C1237" s="28" t="str">
        <f>IF(B1237="","",VLOOKUP(B1237,'Priradenie pracov. balíkov'!B:E,3,FALSE))</f>
        <v/>
      </c>
      <c r="D1237" s="29" t="str">
        <f>IF(B1237="","",CONCATENATE(VLOOKUP(B1237,Ciselniky!$A$38:$B$71,2,FALSE),"P",'Osobné výdavky (OV)'!A1237))</f>
        <v/>
      </c>
      <c r="E1237" s="41"/>
      <c r="F1237" s="25" t="str">
        <f t="shared" si="98"/>
        <v/>
      </c>
      <c r="G1237" s="99"/>
      <c r="H1237" s="97"/>
      <c r="I1237" s="25" t="str">
        <f t="shared" si="99"/>
        <v/>
      </c>
      <c r="J1237" s="25" t="str">
        <f>IF(B1237="","",I1237*VLOOKUP(B1237,'Priradenie pracov. balíkov'!B:F,5,FALSE))</f>
        <v/>
      </c>
      <c r="K1237" s="25" t="str">
        <f>IF(B1237="","",I1237*VLOOKUP(B1237,'Priradenie pracov. balíkov'!B:G,6,FALSE))</f>
        <v/>
      </c>
      <c r="L1237" s="25" t="str">
        <f>IF(B1237="","",K1237*VLOOKUP(B1237,'Priradenie pracov. balíkov'!B:F,5,FALSE))</f>
        <v/>
      </c>
      <c r="M1237" s="1"/>
      <c r="N1237" s="2" t="str">
        <f t="shared" si="95"/>
        <v/>
      </c>
      <c r="O1237" s="1" t="str">
        <f t="shared" si="96"/>
        <v/>
      </c>
    </row>
    <row r="1238" spans="1:15" x14ac:dyDescent="0.2">
      <c r="A1238" s="26" t="str">
        <f t="shared" si="97"/>
        <v/>
      </c>
      <c r="B1238" s="40"/>
      <c r="C1238" s="28" t="str">
        <f>IF(B1238="","",VLOOKUP(B1238,'Priradenie pracov. balíkov'!B:E,3,FALSE))</f>
        <v/>
      </c>
      <c r="D1238" s="29" t="str">
        <f>IF(B1238="","",CONCATENATE(VLOOKUP(B1238,Ciselniky!$A$38:$B$71,2,FALSE),"P",'Osobné výdavky (OV)'!A1238))</f>
        <v/>
      </c>
      <c r="E1238" s="41"/>
      <c r="F1238" s="25" t="str">
        <f t="shared" si="98"/>
        <v/>
      </c>
      <c r="G1238" s="99"/>
      <c r="H1238" s="97"/>
      <c r="I1238" s="25" t="str">
        <f t="shared" si="99"/>
        <v/>
      </c>
      <c r="J1238" s="25" t="str">
        <f>IF(B1238="","",I1238*VLOOKUP(B1238,'Priradenie pracov. balíkov'!B:F,5,FALSE))</f>
        <v/>
      </c>
      <c r="K1238" s="25" t="str">
        <f>IF(B1238="","",I1238*VLOOKUP(B1238,'Priradenie pracov. balíkov'!B:G,6,FALSE))</f>
        <v/>
      </c>
      <c r="L1238" s="25" t="str">
        <f>IF(B1238="","",K1238*VLOOKUP(B1238,'Priradenie pracov. balíkov'!B:F,5,FALSE))</f>
        <v/>
      </c>
      <c r="M1238" s="1"/>
      <c r="N1238" s="2" t="str">
        <f t="shared" si="95"/>
        <v/>
      </c>
      <c r="O1238" s="1" t="str">
        <f t="shared" si="96"/>
        <v/>
      </c>
    </row>
    <row r="1239" spans="1:15" x14ac:dyDescent="0.2">
      <c r="A1239" s="26" t="str">
        <f t="shared" si="97"/>
        <v/>
      </c>
      <c r="B1239" s="40"/>
      <c r="C1239" s="28" t="str">
        <f>IF(B1239="","",VLOOKUP(B1239,'Priradenie pracov. balíkov'!B:E,3,FALSE))</f>
        <v/>
      </c>
      <c r="D1239" s="29" t="str">
        <f>IF(B1239="","",CONCATENATE(VLOOKUP(B1239,Ciselniky!$A$38:$B$71,2,FALSE),"P",'Osobné výdavky (OV)'!A1239))</f>
        <v/>
      </c>
      <c r="E1239" s="41"/>
      <c r="F1239" s="25" t="str">
        <f t="shared" si="98"/>
        <v/>
      </c>
      <c r="G1239" s="99"/>
      <c r="H1239" s="97"/>
      <c r="I1239" s="25" t="str">
        <f t="shared" si="99"/>
        <v/>
      </c>
      <c r="J1239" s="25" t="str">
        <f>IF(B1239="","",I1239*VLOOKUP(B1239,'Priradenie pracov. balíkov'!B:F,5,FALSE))</f>
        <v/>
      </c>
      <c r="K1239" s="25" t="str">
        <f>IF(B1239="","",I1239*VLOOKUP(B1239,'Priradenie pracov. balíkov'!B:G,6,FALSE))</f>
        <v/>
      </c>
      <c r="L1239" s="25" t="str">
        <f>IF(B1239="","",K1239*VLOOKUP(B1239,'Priradenie pracov. balíkov'!B:F,5,FALSE))</f>
        <v/>
      </c>
      <c r="M1239" s="1"/>
      <c r="N1239" s="2" t="str">
        <f t="shared" si="95"/>
        <v/>
      </c>
      <c r="O1239" s="1" t="str">
        <f t="shared" si="96"/>
        <v/>
      </c>
    </row>
    <row r="1240" spans="1:15" x14ac:dyDescent="0.2">
      <c r="A1240" s="26" t="str">
        <f t="shared" si="97"/>
        <v/>
      </c>
      <c r="B1240" s="40"/>
      <c r="C1240" s="28" t="str">
        <f>IF(B1240="","",VLOOKUP(B1240,'Priradenie pracov. balíkov'!B:E,3,FALSE))</f>
        <v/>
      </c>
      <c r="D1240" s="29" t="str">
        <f>IF(B1240="","",CONCATENATE(VLOOKUP(B1240,Ciselniky!$A$38:$B$71,2,FALSE),"P",'Osobné výdavky (OV)'!A1240))</f>
        <v/>
      </c>
      <c r="E1240" s="41"/>
      <c r="F1240" s="25" t="str">
        <f t="shared" si="98"/>
        <v/>
      </c>
      <c r="G1240" s="99"/>
      <c r="H1240" s="97"/>
      <c r="I1240" s="25" t="str">
        <f t="shared" si="99"/>
        <v/>
      </c>
      <c r="J1240" s="25" t="str">
        <f>IF(B1240="","",I1240*VLOOKUP(B1240,'Priradenie pracov. balíkov'!B:F,5,FALSE))</f>
        <v/>
      </c>
      <c r="K1240" s="25" t="str">
        <f>IF(B1240="","",I1240*VLOOKUP(B1240,'Priradenie pracov. balíkov'!B:G,6,FALSE))</f>
        <v/>
      </c>
      <c r="L1240" s="25" t="str">
        <f>IF(B1240="","",K1240*VLOOKUP(B1240,'Priradenie pracov. balíkov'!B:F,5,FALSE))</f>
        <v/>
      </c>
      <c r="M1240" s="1"/>
      <c r="N1240" s="2" t="str">
        <f t="shared" si="95"/>
        <v/>
      </c>
      <c r="O1240" s="1" t="str">
        <f t="shared" si="96"/>
        <v/>
      </c>
    </row>
    <row r="1241" spans="1:15" x14ac:dyDescent="0.2">
      <c r="A1241" s="26" t="str">
        <f t="shared" si="97"/>
        <v/>
      </c>
      <c r="B1241" s="40"/>
      <c r="C1241" s="28" t="str">
        <f>IF(B1241="","",VLOOKUP(B1241,'Priradenie pracov. balíkov'!B:E,3,FALSE))</f>
        <v/>
      </c>
      <c r="D1241" s="29" t="str">
        <f>IF(B1241="","",CONCATENATE(VLOOKUP(B1241,Ciselniky!$A$38:$B$71,2,FALSE),"P",'Osobné výdavky (OV)'!A1241))</f>
        <v/>
      </c>
      <c r="E1241" s="41"/>
      <c r="F1241" s="25" t="str">
        <f t="shared" si="98"/>
        <v/>
      </c>
      <c r="G1241" s="99"/>
      <c r="H1241" s="97"/>
      <c r="I1241" s="25" t="str">
        <f t="shared" si="99"/>
        <v/>
      </c>
      <c r="J1241" s="25" t="str">
        <f>IF(B1241="","",I1241*VLOOKUP(B1241,'Priradenie pracov. balíkov'!B:F,5,FALSE))</f>
        <v/>
      </c>
      <c r="K1241" s="25" t="str">
        <f>IF(B1241="","",I1241*VLOOKUP(B1241,'Priradenie pracov. balíkov'!B:G,6,FALSE))</f>
        <v/>
      </c>
      <c r="L1241" s="25" t="str">
        <f>IF(B1241="","",K1241*VLOOKUP(B1241,'Priradenie pracov. balíkov'!B:F,5,FALSE))</f>
        <v/>
      </c>
      <c r="M1241" s="1"/>
      <c r="N1241" s="2" t="str">
        <f t="shared" si="95"/>
        <v/>
      </c>
      <c r="O1241" s="1" t="str">
        <f t="shared" si="96"/>
        <v/>
      </c>
    </row>
    <row r="1242" spans="1:15" x14ac:dyDescent="0.2">
      <c r="A1242" s="26" t="str">
        <f t="shared" si="97"/>
        <v/>
      </c>
      <c r="B1242" s="40"/>
      <c r="C1242" s="28" t="str">
        <f>IF(B1242="","",VLOOKUP(B1242,'Priradenie pracov. balíkov'!B:E,3,FALSE))</f>
        <v/>
      </c>
      <c r="D1242" s="29" t="str">
        <f>IF(B1242="","",CONCATENATE(VLOOKUP(B1242,Ciselniky!$A$38:$B$71,2,FALSE),"P",'Osobné výdavky (OV)'!A1242))</f>
        <v/>
      </c>
      <c r="E1242" s="41"/>
      <c r="F1242" s="25" t="str">
        <f t="shared" si="98"/>
        <v/>
      </c>
      <c r="G1242" s="99"/>
      <c r="H1242" s="97"/>
      <c r="I1242" s="25" t="str">
        <f t="shared" si="99"/>
        <v/>
      </c>
      <c r="J1242" s="25" t="str">
        <f>IF(B1242="","",I1242*VLOOKUP(B1242,'Priradenie pracov. balíkov'!B:F,5,FALSE))</f>
        <v/>
      </c>
      <c r="K1242" s="25" t="str">
        <f>IF(B1242="","",I1242*VLOOKUP(B1242,'Priradenie pracov. balíkov'!B:G,6,FALSE))</f>
        <v/>
      </c>
      <c r="L1242" s="25" t="str">
        <f>IF(B1242="","",K1242*VLOOKUP(B1242,'Priradenie pracov. balíkov'!B:F,5,FALSE))</f>
        <v/>
      </c>
      <c r="M1242" s="1"/>
      <c r="N1242" s="2" t="str">
        <f t="shared" si="95"/>
        <v/>
      </c>
      <c r="O1242" s="1" t="str">
        <f t="shared" si="96"/>
        <v/>
      </c>
    </row>
    <row r="1243" spans="1:15" x14ac:dyDescent="0.2">
      <c r="A1243" s="26" t="str">
        <f t="shared" si="97"/>
        <v/>
      </c>
      <c r="B1243" s="40"/>
      <c r="C1243" s="28" t="str">
        <f>IF(B1243="","",VLOOKUP(B1243,'Priradenie pracov. balíkov'!B:E,3,FALSE))</f>
        <v/>
      </c>
      <c r="D1243" s="29" t="str">
        <f>IF(B1243="","",CONCATENATE(VLOOKUP(B1243,Ciselniky!$A$38:$B$71,2,FALSE),"P",'Osobné výdavky (OV)'!A1243))</f>
        <v/>
      </c>
      <c r="E1243" s="41"/>
      <c r="F1243" s="25" t="str">
        <f t="shared" si="98"/>
        <v/>
      </c>
      <c r="G1243" s="99"/>
      <c r="H1243" s="97"/>
      <c r="I1243" s="25" t="str">
        <f t="shared" si="99"/>
        <v/>
      </c>
      <c r="J1243" s="25" t="str">
        <f>IF(B1243="","",I1243*VLOOKUP(B1243,'Priradenie pracov. balíkov'!B:F,5,FALSE))</f>
        <v/>
      </c>
      <c r="K1243" s="25" t="str">
        <f>IF(B1243="","",I1243*VLOOKUP(B1243,'Priradenie pracov. balíkov'!B:G,6,FALSE))</f>
        <v/>
      </c>
      <c r="L1243" s="25" t="str">
        <f>IF(B1243="","",K1243*VLOOKUP(B1243,'Priradenie pracov. balíkov'!B:F,5,FALSE))</f>
        <v/>
      </c>
      <c r="M1243" s="1"/>
      <c r="N1243" s="2" t="str">
        <f t="shared" si="95"/>
        <v/>
      </c>
      <c r="O1243" s="1" t="str">
        <f t="shared" si="96"/>
        <v/>
      </c>
    </row>
    <row r="1244" spans="1:15" x14ac:dyDescent="0.2">
      <c r="A1244" s="26" t="str">
        <f t="shared" si="97"/>
        <v/>
      </c>
      <c r="B1244" s="40"/>
      <c r="C1244" s="28" t="str">
        <f>IF(B1244="","",VLOOKUP(B1244,'Priradenie pracov. balíkov'!B:E,3,FALSE))</f>
        <v/>
      </c>
      <c r="D1244" s="29" t="str">
        <f>IF(B1244="","",CONCATENATE(VLOOKUP(B1244,Ciselniky!$A$38:$B$71,2,FALSE),"P",'Osobné výdavky (OV)'!A1244))</f>
        <v/>
      </c>
      <c r="E1244" s="41"/>
      <c r="F1244" s="25" t="str">
        <f t="shared" si="98"/>
        <v/>
      </c>
      <c r="G1244" s="99"/>
      <c r="H1244" s="97"/>
      <c r="I1244" s="25" t="str">
        <f t="shared" si="99"/>
        <v/>
      </c>
      <c r="J1244" s="25" t="str">
        <f>IF(B1244="","",I1244*VLOOKUP(B1244,'Priradenie pracov. balíkov'!B:F,5,FALSE))</f>
        <v/>
      </c>
      <c r="K1244" s="25" t="str">
        <f>IF(B1244="","",I1244*VLOOKUP(B1244,'Priradenie pracov. balíkov'!B:G,6,FALSE))</f>
        <v/>
      </c>
      <c r="L1244" s="25" t="str">
        <f>IF(B1244="","",K1244*VLOOKUP(B1244,'Priradenie pracov. balíkov'!B:F,5,FALSE))</f>
        <v/>
      </c>
      <c r="M1244" s="1"/>
      <c r="N1244" s="2" t="str">
        <f t="shared" si="95"/>
        <v/>
      </c>
      <c r="O1244" s="1" t="str">
        <f t="shared" si="96"/>
        <v/>
      </c>
    </row>
    <row r="1245" spans="1:15" x14ac:dyDescent="0.2">
      <c r="A1245" s="26" t="str">
        <f t="shared" si="97"/>
        <v/>
      </c>
      <c r="B1245" s="40"/>
      <c r="C1245" s="28" t="str">
        <f>IF(B1245="","",VLOOKUP(B1245,'Priradenie pracov. balíkov'!B:E,3,FALSE))</f>
        <v/>
      </c>
      <c r="D1245" s="29" t="str">
        <f>IF(B1245="","",CONCATENATE(VLOOKUP(B1245,Ciselniky!$A$38:$B$71,2,FALSE),"P",'Osobné výdavky (OV)'!A1245))</f>
        <v/>
      </c>
      <c r="E1245" s="41"/>
      <c r="F1245" s="25" t="str">
        <f t="shared" si="98"/>
        <v/>
      </c>
      <c r="G1245" s="99"/>
      <c r="H1245" s="97"/>
      <c r="I1245" s="25" t="str">
        <f t="shared" si="99"/>
        <v/>
      </c>
      <c r="J1245" s="25" t="str">
        <f>IF(B1245="","",I1245*VLOOKUP(B1245,'Priradenie pracov. balíkov'!B:F,5,FALSE))</f>
        <v/>
      </c>
      <c r="K1245" s="25" t="str">
        <f>IF(B1245="","",I1245*VLOOKUP(B1245,'Priradenie pracov. balíkov'!B:G,6,FALSE))</f>
        <v/>
      </c>
      <c r="L1245" s="25" t="str">
        <f>IF(B1245="","",K1245*VLOOKUP(B1245,'Priradenie pracov. balíkov'!B:F,5,FALSE))</f>
        <v/>
      </c>
      <c r="M1245" s="1"/>
      <c r="N1245" s="2" t="str">
        <f t="shared" si="95"/>
        <v/>
      </c>
      <c r="O1245" s="1" t="str">
        <f t="shared" si="96"/>
        <v/>
      </c>
    </row>
    <row r="1246" spans="1:15" x14ac:dyDescent="0.2">
      <c r="A1246" s="26" t="str">
        <f t="shared" si="97"/>
        <v/>
      </c>
      <c r="B1246" s="40"/>
      <c r="C1246" s="28" t="str">
        <f>IF(B1246="","",VLOOKUP(B1246,'Priradenie pracov. balíkov'!B:E,3,FALSE))</f>
        <v/>
      </c>
      <c r="D1246" s="29" t="str">
        <f>IF(B1246="","",CONCATENATE(VLOOKUP(B1246,Ciselniky!$A$38:$B$71,2,FALSE),"P",'Osobné výdavky (OV)'!A1246))</f>
        <v/>
      </c>
      <c r="E1246" s="41"/>
      <c r="F1246" s="25" t="str">
        <f t="shared" si="98"/>
        <v/>
      </c>
      <c r="G1246" s="99"/>
      <c r="H1246" s="97"/>
      <c r="I1246" s="25" t="str">
        <f t="shared" si="99"/>
        <v/>
      </c>
      <c r="J1246" s="25" t="str">
        <f>IF(B1246="","",I1246*VLOOKUP(B1246,'Priradenie pracov. balíkov'!B:F,5,FALSE))</f>
        <v/>
      </c>
      <c r="K1246" s="25" t="str">
        <f>IF(B1246="","",I1246*VLOOKUP(B1246,'Priradenie pracov. balíkov'!B:G,6,FALSE))</f>
        <v/>
      </c>
      <c r="L1246" s="25" t="str">
        <f>IF(B1246="","",K1246*VLOOKUP(B1246,'Priradenie pracov. balíkov'!B:F,5,FALSE))</f>
        <v/>
      </c>
      <c r="M1246" s="1"/>
      <c r="N1246" s="2" t="str">
        <f t="shared" si="95"/>
        <v/>
      </c>
      <c r="O1246" s="1" t="str">
        <f t="shared" si="96"/>
        <v/>
      </c>
    </row>
    <row r="1247" spans="1:15" x14ac:dyDescent="0.2">
      <c r="A1247" s="26" t="str">
        <f t="shared" si="97"/>
        <v/>
      </c>
      <c r="B1247" s="40"/>
      <c r="C1247" s="28" t="str">
        <f>IF(B1247="","",VLOOKUP(B1247,'Priradenie pracov. balíkov'!B:E,3,FALSE))</f>
        <v/>
      </c>
      <c r="D1247" s="29" t="str">
        <f>IF(B1247="","",CONCATENATE(VLOOKUP(B1247,Ciselniky!$A$38:$B$71,2,FALSE),"P",'Osobné výdavky (OV)'!A1247))</f>
        <v/>
      </c>
      <c r="E1247" s="41"/>
      <c r="F1247" s="25" t="str">
        <f t="shared" si="98"/>
        <v/>
      </c>
      <c r="G1247" s="99"/>
      <c r="H1247" s="97"/>
      <c r="I1247" s="25" t="str">
        <f t="shared" si="99"/>
        <v/>
      </c>
      <c r="J1247" s="25" t="str">
        <f>IF(B1247="","",I1247*VLOOKUP(B1247,'Priradenie pracov. balíkov'!B:F,5,FALSE))</f>
        <v/>
      </c>
      <c r="K1247" s="25" t="str">
        <f>IF(B1247="","",I1247*VLOOKUP(B1247,'Priradenie pracov. balíkov'!B:G,6,FALSE))</f>
        <v/>
      </c>
      <c r="L1247" s="25" t="str">
        <f>IF(B1247="","",K1247*VLOOKUP(B1247,'Priradenie pracov. balíkov'!B:F,5,FALSE))</f>
        <v/>
      </c>
      <c r="M1247" s="1"/>
      <c r="N1247" s="2" t="str">
        <f t="shared" si="95"/>
        <v/>
      </c>
      <c r="O1247" s="1" t="str">
        <f t="shared" si="96"/>
        <v/>
      </c>
    </row>
    <row r="1248" spans="1:15" x14ac:dyDescent="0.2">
      <c r="A1248" s="26" t="str">
        <f t="shared" si="97"/>
        <v/>
      </c>
      <c r="B1248" s="40"/>
      <c r="C1248" s="28" t="str">
        <f>IF(B1248="","",VLOOKUP(B1248,'Priradenie pracov. balíkov'!B:E,3,FALSE))</f>
        <v/>
      </c>
      <c r="D1248" s="29" t="str">
        <f>IF(B1248="","",CONCATENATE(VLOOKUP(B1248,Ciselniky!$A$38:$B$71,2,FALSE),"P",'Osobné výdavky (OV)'!A1248))</f>
        <v/>
      </c>
      <c r="E1248" s="41"/>
      <c r="F1248" s="25" t="str">
        <f t="shared" si="98"/>
        <v/>
      </c>
      <c r="G1248" s="99"/>
      <c r="H1248" s="97"/>
      <c r="I1248" s="25" t="str">
        <f t="shared" si="99"/>
        <v/>
      </c>
      <c r="J1248" s="25" t="str">
        <f>IF(B1248="","",I1248*VLOOKUP(B1248,'Priradenie pracov. balíkov'!B:F,5,FALSE))</f>
        <v/>
      </c>
      <c r="K1248" s="25" t="str">
        <f>IF(B1248="","",I1248*VLOOKUP(B1248,'Priradenie pracov. balíkov'!B:G,6,FALSE))</f>
        <v/>
      </c>
      <c r="L1248" s="25" t="str">
        <f>IF(B1248="","",K1248*VLOOKUP(B1248,'Priradenie pracov. balíkov'!B:F,5,FALSE))</f>
        <v/>
      </c>
      <c r="M1248" s="1"/>
      <c r="N1248" s="2" t="str">
        <f t="shared" si="95"/>
        <v/>
      </c>
      <c r="O1248" s="1" t="str">
        <f t="shared" si="96"/>
        <v/>
      </c>
    </row>
    <row r="1249" spans="1:15" x14ac:dyDescent="0.2">
      <c r="A1249" s="26" t="str">
        <f t="shared" si="97"/>
        <v/>
      </c>
      <c r="B1249" s="40"/>
      <c r="C1249" s="28" t="str">
        <f>IF(B1249="","",VLOOKUP(B1249,'Priradenie pracov. balíkov'!B:E,3,FALSE))</f>
        <v/>
      </c>
      <c r="D1249" s="29" t="str">
        <f>IF(B1249="","",CONCATENATE(VLOOKUP(B1249,Ciselniky!$A$38:$B$71,2,FALSE),"P",'Osobné výdavky (OV)'!A1249))</f>
        <v/>
      </c>
      <c r="E1249" s="41"/>
      <c r="F1249" s="25" t="str">
        <f t="shared" si="98"/>
        <v/>
      </c>
      <c r="G1249" s="99"/>
      <c r="H1249" s="97"/>
      <c r="I1249" s="25" t="str">
        <f t="shared" si="99"/>
        <v/>
      </c>
      <c r="J1249" s="25" t="str">
        <f>IF(B1249="","",I1249*VLOOKUP(B1249,'Priradenie pracov. balíkov'!B:F,5,FALSE))</f>
        <v/>
      </c>
      <c r="K1249" s="25" t="str">
        <f>IF(B1249="","",I1249*VLOOKUP(B1249,'Priradenie pracov. balíkov'!B:G,6,FALSE))</f>
        <v/>
      </c>
      <c r="L1249" s="25" t="str">
        <f>IF(B1249="","",K1249*VLOOKUP(B1249,'Priradenie pracov. balíkov'!B:F,5,FALSE))</f>
        <v/>
      </c>
      <c r="M1249" s="1"/>
      <c r="N1249" s="2" t="str">
        <f t="shared" si="95"/>
        <v/>
      </c>
      <c r="O1249" s="1" t="str">
        <f t="shared" si="96"/>
        <v/>
      </c>
    </row>
    <row r="1250" spans="1:15" x14ac:dyDescent="0.2">
      <c r="A1250" s="26" t="str">
        <f t="shared" si="97"/>
        <v/>
      </c>
      <c r="B1250" s="40"/>
      <c r="C1250" s="28" t="str">
        <f>IF(B1250="","",VLOOKUP(B1250,'Priradenie pracov. balíkov'!B:E,3,FALSE))</f>
        <v/>
      </c>
      <c r="D1250" s="29" t="str">
        <f>IF(B1250="","",CONCATENATE(VLOOKUP(B1250,Ciselniky!$A$38:$B$71,2,FALSE),"P",'Osobné výdavky (OV)'!A1250))</f>
        <v/>
      </c>
      <c r="E1250" s="41"/>
      <c r="F1250" s="25" t="str">
        <f t="shared" si="98"/>
        <v/>
      </c>
      <c r="G1250" s="99"/>
      <c r="H1250" s="97"/>
      <c r="I1250" s="25" t="str">
        <f t="shared" si="99"/>
        <v/>
      </c>
      <c r="J1250" s="25" t="str">
        <f>IF(B1250="","",I1250*VLOOKUP(B1250,'Priradenie pracov. balíkov'!B:F,5,FALSE))</f>
        <v/>
      </c>
      <c r="K1250" s="25" t="str">
        <f>IF(B1250="","",I1250*VLOOKUP(B1250,'Priradenie pracov. balíkov'!B:G,6,FALSE))</f>
        <v/>
      </c>
      <c r="L1250" s="25" t="str">
        <f>IF(B1250="","",K1250*VLOOKUP(B1250,'Priradenie pracov. balíkov'!B:F,5,FALSE))</f>
        <v/>
      </c>
      <c r="M1250" s="1"/>
      <c r="N1250" s="2" t="str">
        <f t="shared" si="95"/>
        <v/>
      </c>
      <c r="O1250" s="1" t="str">
        <f t="shared" si="96"/>
        <v/>
      </c>
    </row>
    <row r="1251" spans="1:15" x14ac:dyDescent="0.2">
      <c r="A1251" s="26" t="str">
        <f t="shared" si="97"/>
        <v/>
      </c>
      <c r="B1251" s="40"/>
      <c r="C1251" s="28" t="str">
        <f>IF(B1251="","",VLOOKUP(B1251,'Priradenie pracov. balíkov'!B:E,3,FALSE))</f>
        <v/>
      </c>
      <c r="D1251" s="29" t="str">
        <f>IF(B1251="","",CONCATENATE(VLOOKUP(B1251,Ciselniky!$A$38:$B$71,2,FALSE),"P",'Osobné výdavky (OV)'!A1251))</f>
        <v/>
      </c>
      <c r="E1251" s="41"/>
      <c r="F1251" s="25" t="str">
        <f t="shared" si="98"/>
        <v/>
      </c>
      <c r="G1251" s="99"/>
      <c r="H1251" s="97"/>
      <c r="I1251" s="25" t="str">
        <f t="shared" si="99"/>
        <v/>
      </c>
      <c r="J1251" s="25" t="str">
        <f>IF(B1251="","",I1251*VLOOKUP(B1251,'Priradenie pracov. balíkov'!B:F,5,FALSE))</f>
        <v/>
      </c>
      <c r="K1251" s="25" t="str">
        <f>IF(B1251="","",I1251*VLOOKUP(B1251,'Priradenie pracov. balíkov'!B:G,6,FALSE))</f>
        <v/>
      </c>
      <c r="L1251" s="25" t="str">
        <f>IF(B1251="","",K1251*VLOOKUP(B1251,'Priradenie pracov. balíkov'!B:F,5,FALSE))</f>
        <v/>
      </c>
      <c r="M1251" s="1"/>
      <c r="N1251" s="2" t="str">
        <f t="shared" si="95"/>
        <v/>
      </c>
      <c r="O1251" s="1" t="str">
        <f t="shared" si="96"/>
        <v/>
      </c>
    </row>
    <row r="1252" spans="1:15" x14ac:dyDescent="0.2">
      <c r="A1252" s="26" t="str">
        <f t="shared" si="97"/>
        <v/>
      </c>
      <c r="B1252" s="40"/>
      <c r="C1252" s="28" t="str">
        <f>IF(B1252="","",VLOOKUP(B1252,'Priradenie pracov. balíkov'!B:E,3,FALSE))</f>
        <v/>
      </c>
      <c r="D1252" s="29" t="str">
        <f>IF(B1252="","",CONCATENATE(VLOOKUP(B1252,Ciselniky!$A$38:$B$71,2,FALSE),"P",'Osobné výdavky (OV)'!A1252))</f>
        <v/>
      </c>
      <c r="E1252" s="41"/>
      <c r="F1252" s="25" t="str">
        <f t="shared" si="98"/>
        <v/>
      </c>
      <c r="G1252" s="99"/>
      <c r="H1252" s="97"/>
      <c r="I1252" s="25" t="str">
        <f t="shared" si="99"/>
        <v/>
      </c>
      <c r="J1252" s="25" t="str">
        <f>IF(B1252="","",I1252*VLOOKUP(B1252,'Priradenie pracov. balíkov'!B:F,5,FALSE))</f>
        <v/>
      </c>
      <c r="K1252" s="25" t="str">
        <f>IF(B1252="","",I1252*VLOOKUP(B1252,'Priradenie pracov. balíkov'!B:G,6,FALSE))</f>
        <v/>
      </c>
      <c r="L1252" s="25" t="str">
        <f>IF(B1252="","",K1252*VLOOKUP(B1252,'Priradenie pracov. balíkov'!B:F,5,FALSE))</f>
        <v/>
      </c>
      <c r="M1252" s="1"/>
      <c r="N1252" s="2" t="str">
        <f t="shared" si="95"/>
        <v/>
      </c>
      <c r="O1252" s="1" t="str">
        <f t="shared" si="96"/>
        <v/>
      </c>
    </row>
    <row r="1253" spans="1:15" x14ac:dyDescent="0.2">
      <c r="A1253" s="26" t="str">
        <f t="shared" si="97"/>
        <v/>
      </c>
      <c r="B1253" s="40"/>
      <c r="C1253" s="28" t="str">
        <f>IF(B1253="","",VLOOKUP(B1253,'Priradenie pracov. balíkov'!B:E,3,FALSE))</f>
        <v/>
      </c>
      <c r="D1253" s="29" t="str">
        <f>IF(B1253="","",CONCATENATE(VLOOKUP(B1253,Ciselniky!$A$38:$B$71,2,FALSE),"P",'Osobné výdavky (OV)'!A1253))</f>
        <v/>
      </c>
      <c r="E1253" s="41"/>
      <c r="F1253" s="25" t="str">
        <f t="shared" si="98"/>
        <v/>
      </c>
      <c r="G1253" s="99"/>
      <c r="H1253" s="97"/>
      <c r="I1253" s="25" t="str">
        <f t="shared" si="99"/>
        <v/>
      </c>
      <c r="J1253" s="25" t="str">
        <f>IF(B1253="","",I1253*VLOOKUP(B1253,'Priradenie pracov. balíkov'!B:F,5,FALSE))</f>
        <v/>
      </c>
      <c r="K1253" s="25" t="str">
        <f>IF(B1253="","",I1253*VLOOKUP(B1253,'Priradenie pracov. balíkov'!B:G,6,FALSE))</f>
        <v/>
      </c>
      <c r="L1253" s="25" t="str">
        <f>IF(B1253="","",K1253*VLOOKUP(B1253,'Priradenie pracov. balíkov'!B:F,5,FALSE))</f>
        <v/>
      </c>
      <c r="M1253" s="1"/>
      <c r="N1253" s="2" t="str">
        <f t="shared" si="95"/>
        <v/>
      </c>
      <c r="O1253" s="1" t="str">
        <f t="shared" si="96"/>
        <v/>
      </c>
    </row>
    <row r="1254" spans="1:15" x14ac:dyDescent="0.2">
      <c r="A1254" s="26" t="str">
        <f t="shared" si="97"/>
        <v/>
      </c>
      <c r="B1254" s="40"/>
      <c r="C1254" s="28" t="str">
        <f>IF(B1254="","",VLOOKUP(B1254,'Priradenie pracov. balíkov'!B:E,3,FALSE))</f>
        <v/>
      </c>
      <c r="D1254" s="29" t="str">
        <f>IF(B1254="","",CONCATENATE(VLOOKUP(B1254,Ciselniky!$A$38:$B$71,2,FALSE),"P",'Osobné výdavky (OV)'!A1254))</f>
        <v/>
      </c>
      <c r="E1254" s="41"/>
      <c r="F1254" s="25" t="str">
        <f t="shared" si="98"/>
        <v/>
      </c>
      <c r="G1254" s="99"/>
      <c r="H1254" s="97"/>
      <c r="I1254" s="25" t="str">
        <f t="shared" si="99"/>
        <v/>
      </c>
      <c r="J1254" s="25" t="str">
        <f>IF(B1254="","",I1254*VLOOKUP(B1254,'Priradenie pracov. balíkov'!B:F,5,FALSE))</f>
        <v/>
      </c>
      <c r="K1254" s="25" t="str">
        <f>IF(B1254="","",I1254*VLOOKUP(B1254,'Priradenie pracov. balíkov'!B:G,6,FALSE))</f>
        <v/>
      </c>
      <c r="L1254" s="25" t="str">
        <f>IF(B1254="","",K1254*VLOOKUP(B1254,'Priradenie pracov. balíkov'!B:F,5,FALSE))</f>
        <v/>
      </c>
      <c r="M1254" s="1"/>
      <c r="N1254" s="2" t="str">
        <f t="shared" si="95"/>
        <v/>
      </c>
      <c r="O1254" s="1" t="str">
        <f t="shared" si="96"/>
        <v/>
      </c>
    </row>
    <row r="1255" spans="1:15" x14ac:dyDescent="0.2">
      <c r="A1255" s="26" t="str">
        <f t="shared" si="97"/>
        <v/>
      </c>
      <c r="B1255" s="40"/>
      <c r="C1255" s="28" t="str">
        <f>IF(B1255="","",VLOOKUP(B1255,'Priradenie pracov. balíkov'!B:E,3,FALSE))</f>
        <v/>
      </c>
      <c r="D1255" s="29" t="str">
        <f>IF(B1255="","",CONCATENATE(VLOOKUP(B1255,Ciselniky!$A$38:$B$71,2,FALSE),"P",'Osobné výdavky (OV)'!A1255))</f>
        <v/>
      </c>
      <c r="E1255" s="41"/>
      <c r="F1255" s="25" t="str">
        <f t="shared" si="98"/>
        <v/>
      </c>
      <c r="G1255" s="99"/>
      <c r="H1255" s="97"/>
      <c r="I1255" s="25" t="str">
        <f t="shared" si="99"/>
        <v/>
      </c>
      <c r="J1255" s="25" t="str">
        <f>IF(B1255="","",I1255*VLOOKUP(B1255,'Priradenie pracov. balíkov'!B:F,5,FALSE))</f>
        <v/>
      </c>
      <c r="K1255" s="25" t="str">
        <f>IF(B1255="","",I1255*VLOOKUP(B1255,'Priradenie pracov. balíkov'!B:G,6,FALSE))</f>
        <v/>
      </c>
      <c r="L1255" s="25" t="str">
        <f>IF(B1255="","",K1255*VLOOKUP(B1255,'Priradenie pracov. balíkov'!B:F,5,FALSE))</f>
        <v/>
      </c>
      <c r="M1255" s="1"/>
      <c r="N1255" s="2" t="str">
        <f t="shared" si="95"/>
        <v/>
      </c>
      <c r="O1255" s="1" t="str">
        <f t="shared" si="96"/>
        <v/>
      </c>
    </row>
    <row r="1256" spans="1:15" x14ac:dyDescent="0.2">
      <c r="A1256" s="26" t="str">
        <f t="shared" si="97"/>
        <v/>
      </c>
      <c r="B1256" s="40"/>
      <c r="C1256" s="28" t="str">
        <f>IF(B1256="","",VLOOKUP(B1256,'Priradenie pracov. balíkov'!B:E,3,FALSE))</f>
        <v/>
      </c>
      <c r="D1256" s="29" t="str">
        <f>IF(B1256="","",CONCATENATE(VLOOKUP(B1256,Ciselniky!$A$38:$B$71,2,FALSE),"P",'Osobné výdavky (OV)'!A1256))</f>
        <v/>
      </c>
      <c r="E1256" s="41"/>
      <c r="F1256" s="25" t="str">
        <f t="shared" si="98"/>
        <v/>
      </c>
      <c r="G1256" s="99"/>
      <c r="H1256" s="97"/>
      <c r="I1256" s="25" t="str">
        <f t="shared" si="99"/>
        <v/>
      </c>
      <c r="J1256" s="25" t="str">
        <f>IF(B1256="","",I1256*VLOOKUP(B1256,'Priradenie pracov. balíkov'!B:F,5,FALSE))</f>
        <v/>
      </c>
      <c r="K1256" s="25" t="str">
        <f>IF(B1256="","",I1256*VLOOKUP(B1256,'Priradenie pracov. balíkov'!B:G,6,FALSE))</f>
        <v/>
      </c>
      <c r="L1256" s="25" t="str">
        <f>IF(B1256="","",K1256*VLOOKUP(B1256,'Priradenie pracov. balíkov'!B:F,5,FALSE))</f>
        <v/>
      </c>
      <c r="M1256" s="1"/>
      <c r="N1256" s="2" t="str">
        <f t="shared" si="95"/>
        <v/>
      </c>
      <c r="O1256" s="1" t="str">
        <f t="shared" si="96"/>
        <v/>
      </c>
    </row>
    <row r="1257" spans="1:15" x14ac:dyDescent="0.2">
      <c r="A1257" s="26" t="str">
        <f t="shared" si="97"/>
        <v/>
      </c>
      <c r="B1257" s="40"/>
      <c r="C1257" s="28" t="str">
        <f>IF(B1257="","",VLOOKUP(B1257,'Priradenie pracov. balíkov'!B:E,3,FALSE))</f>
        <v/>
      </c>
      <c r="D1257" s="29" t="str">
        <f>IF(B1257="","",CONCATENATE(VLOOKUP(B1257,Ciselniky!$A$38:$B$71,2,FALSE),"P",'Osobné výdavky (OV)'!A1257))</f>
        <v/>
      </c>
      <c r="E1257" s="41"/>
      <c r="F1257" s="25" t="str">
        <f t="shared" si="98"/>
        <v/>
      </c>
      <c r="G1257" s="99"/>
      <c r="H1257" s="97"/>
      <c r="I1257" s="25" t="str">
        <f t="shared" si="99"/>
        <v/>
      </c>
      <c r="J1257" s="25" t="str">
        <f>IF(B1257="","",I1257*VLOOKUP(B1257,'Priradenie pracov. balíkov'!B:F,5,FALSE))</f>
        <v/>
      </c>
      <c r="K1257" s="25" t="str">
        <f>IF(B1257="","",I1257*VLOOKUP(B1257,'Priradenie pracov. balíkov'!B:G,6,FALSE))</f>
        <v/>
      </c>
      <c r="L1257" s="25" t="str">
        <f>IF(B1257="","",K1257*VLOOKUP(B1257,'Priradenie pracov. balíkov'!B:F,5,FALSE))</f>
        <v/>
      </c>
      <c r="M1257" s="1"/>
      <c r="N1257" s="2" t="str">
        <f t="shared" si="95"/>
        <v/>
      </c>
      <c r="O1257" s="1" t="str">
        <f t="shared" si="96"/>
        <v/>
      </c>
    </row>
    <row r="1258" spans="1:15" x14ac:dyDescent="0.2">
      <c r="A1258" s="26" t="str">
        <f t="shared" si="97"/>
        <v/>
      </c>
      <c r="B1258" s="40"/>
      <c r="C1258" s="28" t="str">
        <f>IF(B1258="","",VLOOKUP(B1258,'Priradenie pracov. balíkov'!B:E,3,FALSE))</f>
        <v/>
      </c>
      <c r="D1258" s="29" t="str">
        <f>IF(B1258="","",CONCATENATE(VLOOKUP(B1258,Ciselniky!$A$38:$B$71,2,FALSE),"P",'Osobné výdavky (OV)'!A1258))</f>
        <v/>
      </c>
      <c r="E1258" s="41"/>
      <c r="F1258" s="25" t="str">
        <f t="shared" si="98"/>
        <v/>
      </c>
      <c r="G1258" s="99"/>
      <c r="H1258" s="97"/>
      <c r="I1258" s="25" t="str">
        <f t="shared" si="99"/>
        <v/>
      </c>
      <c r="J1258" s="25" t="str">
        <f>IF(B1258="","",I1258*VLOOKUP(B1258,'Priradenie pracov. balíkov'!B:F,5,FALSE))</f>
        <v/>
      </c>
      <c r="K1258" s="25" t="str">
        <f>IF(B1258="","",I1258*VLOOKUP(B1258,'Priradenie pracov. balíkov'!B:G,6,FALSE))</f>
        <v/>
      </c>
      <c r="L1258" s="25" t="str">
        <f>IF(B1258="","",K1258*VLOOKUP(B1258,'Priradenie pracov. balíkov'!B:F,5,FALSE))</f>
        <v/>
      </c>
      <c r="M1258" s="1"/>
      <c r="N1258" s="2" t="str">
        <f t="shared" si="95"/>
        <v/>
      </c>
      <c r="O1258" s="1" t="str">
        <f t="shared" si="96"/>
        <v/>
      </c>
    </row>
    <row r="1259" spans="1:15" x14ac:dyDescent="0.2">
      <c r="A1259" s="26" t="str">
        <f t="shared" si="97"/>
        <v/>
      </c>
      <c r="B1259" s="40"/>
      <c r="C1259" s="28" t="str">
        <f>IF(B1259="","",VLOOKUP(B1259,'Priradenie pracov. balíkov'!B:E,3,FALSE))</f>
        <v/>
      </c>
      <c r="D1259" s="29" t="str">
        <f>IF(B1259="","",CONCATENATE(VLOOKUP(B1259,Ciselniky!$A$38:$B$71,2,FALSE),"P",'Osobné výdavky (OV)'!A1259))</f>
        <v/>
      </c>
      <c r="E1259" s="41"/>
      <c r="F1259" s="25" t="str">
        <f t="shared" si="98"/>
        <v/>
      </c>
      <c r="G1259" s="99"/>
      <c r="H1259" s="97"/>
      <c r="I1259" s="25" t="str">
        <f t="shared" si="99"/>
        <v/>
      </c>
      <c r="J1259" s="25" t="str">
        <f>IF(B1259="","",I1259*VLOOKUP(B1259,'Priradenie pracov. balíkov'!B:F,5,FALSE))</f>
        <v/>
      </c>
      <c r="K1259" s="25" t="str">
        <f>IF(B1259="","",I1259*VLOOKUP(B1259,'Priradenie pracov. balíkov'!B:G,6,FALSE))</f>
        <v/>
      </c>
      <c r="L1259" s="25" t="str">
        <f>IF(B1259="","",K1259*VLOOKUP(B1259,'Priradenie pracov. balíkov'!B:F,5,FALSE))</f>
        <v/>
      </c>
      <c r="M1259" s="1"/>
      <c r="N1259" s="2" t="str">
        <f t="shared" si="95"/>
        <v/>
      </c>
      <c r="O1259" s="1" t="str">
        <f t="shared" si="96"/>
        <v/>
      </c>
    </row>
    <row r="1260" spans="1:15" x14ac:dyDescent="0.2">
      <c r="A1260" s="26" t="str">
        <f t="shared" si="97"/>
        <v/>
      </c>
      <c r="B1260" s="40"/>
      <c r="C1260" s="28" t="str">
        <f>IF(B1260="","",VLOOKUP(B1260,'Priradenie pracov. balíkov'!B:E,3,FALSE))</f>
        <v/>
      </c>
      <c r="D1260" s="29" t="str">
        <f>IF(B1260="","",CONCATENATE(VLOOKUP(B1260,Ciselniky!$A$38:$B$71,2,FALSE),"P",'Osobné výdavky (OV)'!A1260))</f>
        <v/>
      </c>
      <c r="E1260" s="41"/>
      <c r="F1260" s="25" t="str">
        <f t="shared" si="98"/>
        <v/>
      </c>
      <c r="G1260" s="99"/>
      <c r="H1260" s="97"/>
      <c r="I1260" s="25" t="str">
        <f t="shared" si="99"/>
        <v/>
      </c>
      <c r="J1260" s="25" t="str">
        <f>IF(B1260="","",I1260*VLOOKUP(B1260,'Priradenie pracov. balíkov'!B:F,5,FALSE))</f>
        <v/>
      </c>
      <c r="K1260" s="25" t="str">
        <f>IF(B1260="","",I1260*VLOOKUP(B1260,'Priradenie pracov. balíkov'!B:G,6,FALSE))</f>
        <v/>
      </c>
      <c r="L1260" s="25" t="str">
        <f>IF(B1260="","",K1260*VLOOKUP(B1260,'Priradenie pracov. balíkov'!B:F,5,FALSE))</f>
        <v/>
      </c>
      <c r="M1260" s="1"/>
      <c r="N1260" s="2" t="str">
        <f t="shared" si="95"/>
        <v/>
      </c>
      <c r="O1260" s="1" t="str">
        <f t="shared" si="96"/>
        <v/>
      </c>
    </row>
    <row r="1261" spans="1:15" x14ac:dyDescent="0.2">
      <c r="A1261" s="26" t="str">
        <f t="shared" si="97"/>
        <v/>
      </c>
      <c r="B1261" s="40"/>
      <c r="C1261" s="28" t="str">
        <f>IF(B1261="","",VLOOKUP(B1261,'Priradenie pracov. balíkov'!B:E,3,FALSE))</f>
        <v/>
      </c>
      <c r="D1261" s="29" t="str">
        <f>IF(B1261="","",CONCATENATE(VLOOKUP(B1261,Ciselniky!$A$38:$B$71,2,FALSE),"P",'Osobné výdavky (OV)'!A1261))</f>
        <v/>
      </c>
      <c r="E1261" s="41"/>
      <c r="F1261" s="25" t="str">
        <f t="shared" si="98"/>
        <v/>
      </c>
      <c r="G1261" s="99"/>
      <c r="H1261" s="97"/>
      <c r="I1261" s="25" t="str">
        <f t="shared" si="99"/>
        <v/>
      </c>
      <c r="J1261" s="25" t="str">
        <f>IF(B1261="","",I1261*VLOOKUP(B1261,'Priradenie pracov. balíkov'!B:F,5,FALSE))</f>
        <v/>
      </c>
      <c r="K1261" s="25" t="str">
        <f>IF(B1261="","",I1261*VLOOKUP(B1261,'Priradenie pracov. balíkov'!B:G,6,FALSE))</f>
        <v/>
      </c>
      <c r="L1261" s="25" t="str">
        <f>IF(B1261="","",K1261*VLOOKUP(B1261,'Priradenie pracov. balíkov'!B:F,5,FALSE))</f>
        <v/>
      </c>
      <c r="M1261" s="1"/>
      <c r="N1261" s="2" t="str">
        <f t="shared" si="95"/>
        <v/>
      </c>
      <c r="O1261" s="1" t="str">
        <f t="shared" si="96"/>
        <v/>
      </c>
    </row>
    <row r="1262" spans="1:15" x14ac:dyDescent="0.2">
      <c r="A1262" s="26" t="str">
        <f t="shared" si="97"/>
        <v/>
      </c>
      <c r="B1262" s="40"/>
      <c r="C1262" s="28" t="str">
        <f>IF(B1262="","",VLOOKUP(B1262,'Priradenie pracov. balíkov'!B:E,3,FALSE))</f>
        <v/>
      </c>
      <c r="D1262" s="29" t="str">
        <f>IF(B1262="","",CONCATENATE(VLOOKUP(B1262,Ciselniky!$A$38:$B$71,2,FALSE),"P",'Osobné výdavky (OV)'!A1262))</f>
        <v/>
      </c>
      <c r="E1262" s="41"/>
      <c r="F1262" s="25" t="str">
        <f t="shared" si="98"/>
        <v/>
      </c>
      <c r="G1262" s="99"/>
      <c r="H1262" s="97"/>
      <c r="I1262" s="25" t="str">
        <f t="shared" si="99"/>
        <v/>
      </c>
      <c r="J1262" s="25" t="str">
        <f>IF(B1262="","",I1262*VLOOKUP(B1262,'Priradenie pracov. balíkov'!B:F,5,FALSE))</f>
        <v/>
      </c>
      <c r="K1262" s="25" t="str">
        <f>IF(B1262="","",I1262*VLOOKUP(B1262,'Priradenie pracov. balíkov'!B:G,6,FALSE))</f>
        <v/>
      </c>
      <c r="L1262" s="25" t="str">
        <f>IF(B1262="","",K1262*VLOOKUP(B1262,'Priradenie pracov. balíkov'!B:F,5,FALSE))</f>
        <v/>
      </c>
      <c r="M1262" s="1"/>
      <c r="N1262" s="2" t="str">
        <f t="shared" si="95"/>
        <v/>
      </c>
      <c r="O1262" s="1" t="str">
        <f t="shared" si="96"/>
        <v/>
      </c>
    </row>
    <row r="1263" spans="1:15" x14ac:dyDescent="0.2">
      <c r="A1263" s="26" t="str">
        <f t="shared" si="97"/>
        <v/>
      </c>
      <c r="B1263" s="40"/>
      <c r="C1263" s="28" t="str">
        <f>IF(B1263="","",VLOOKUP(B1263,'Priradenie pracov. balíkov'!B:E,3,FALSE))</f>
        <v/>
      </c>
      <c r="D1263" s="29" t="str">
        <f>IF(B1263="","",CONCATENATE(VLOOKUP(B1263,Ciselniky!$A$38:$B$71,2,FALSE),"P",'Osobné výdavky (OV)'!A1263))</f>
        <v/>
      </c>
      <c r="E1263" s="41"/>
      <c r="F1263" s="25" t="str">
        <f t="shared" si="98"/>
        <v/>
      </c>
      <c r="G1263" s="99"/>
      <c r="H1263" s="97"/>
      <c r="I1263" s="25" t="str">
        <f t="shared" si="99"/>
        <v/>
      </c>
      <c r="J1263" s="25" t="str">
        <f>IF(B1263="","",I1263*VLOOKUP(B1263,'Priradenie pracov. balíkov'!B:F,5,FALSE))</f>
        <v/>
      </c>
      <c r="K1263" s="25" t="str">
        <f>IF(B1263="","",I1263*VLOOKUP(B1263,'Priradenie pracov. balíkov'!B:G,6,FALSE))</f>
        <v/>
      </c>
      <c r="L1263" s="25" t="str">
        <f>IF(B1263="","",K1263*VLOOKUP(B1263,'Priradenie pracov. balíkov'!B:F,5,FALSE))</f>
        <v/>
      </c>
      <c r="M1263" s="1"/>
      <c r="N1263" s="2" t="str">
        <f t="shared" si="95"/>
        <v/>
      </c>
      <c r="O1263" s="1" t="str">
        <f t="shared" si="96"/>
        <v/>
      </c>
    </row>
    <row r="1264" spans="1:15" x14ac:dyDescent="0.2">
      <c r="A1264" s="26" t="str">
        <f t="shared" si="97"/>
        <v/>
      </c>
      <c r="B1264" s="40"/>
      <c r="C1264" s="28" t="str">
        <f>IF(B1264="","",VLOOKUP(B1264,'Priradenie pracov. balíkov'!B:E,3,FALSE))</f>
        <v/>
      </c>
      <c r="D1264" s="29" t="str">
        <f>IF(B1264="","",CONCATENATE(VLOOKUP(B1264,Ciselniky!$A$38:$B$71,2,FALSE),"P",'Osobné výdavky (OV)'!A1264))</f>
        <v/>
      </c>
      <c r="E1264" s="41"/>
      <c r="F1264" s="25" t="str">
        <f t="shared" si="98"/>
        <v/>
      </c>
      <c r="G1264" s="99"/>
      <c r="H1264" s="97"/>
      <c r="I1264" s="25" t="str">
        <f t="shared" si="99"/>
        <v/>
      </c>
      <c r="J1264" s="25" t="str">
        <f>IF(B1264="","",I1264*VLOOKUP(B1264,'Priradenie pracov. balíkov'!B:F,5,FALSE))</f>
        <v/>
      </c>
      <c r="K1264" s="25" t="str">
        <f>IF(B1264="","",I1264*VLOOKUP(B1264,'Priradenie pracov. balíkov'!B:G,6,FALSE))</f>
        <v/>
      </c>
      <c r="L1264" s="25" t="str">
        <f>IF(B1264="","",K1264*VLOOKUP(B1264,'Priradenie pracov. balíkov'!B:F,5,FALSE))</f>
        <v/>
      </c>
      <c r="M1264" s="1"/>
      <c r="N1264" s="2" t="str">
        <f t="shared" si="95"/>
        <v/>
      </c>
      <c r="O1264" s="1" t="str">
        <f t="shared" si="96"/>
        <v/>
      </c>
    </row>
    <row r="1265" spans="1:15" x14ac:dyDescent="0.2">
      <c r="A1265" s="26" t="str">
        <f t="shared" si="97"/>
        <v/>
      </c>
      <c r="B1265" s="40"/>
      <c r="C1265" s="28" t="str">
        <f>IF(B1265="","",VLOOKUP(B1265,'Priradenie pracov. balíkov'!B:E,3,FALSE))</f>
        <v/>
      </c>
      <c r="D1265" s="29" t="str">
        <f>IF(B1265="","",CONCATENATE(VLOOKUP(B1265,Ciselniky!$A$38:$B$71,2,FALSE),"P",'Osobné výdavky (OV)'!A1265))</f>
        <v/>
      </c>
      <c r="E1265" s="41"/>
      <c r="F1265" s="25" t="str">
        <f t="shared" si="98"/>
        <v/>
      </c>
      <c r="G1265" s="99"/>
      <c r="H1265" s="97"/>
      <c r="I1265" s="25" t="str">
        <f t="shared" si="99"/>
        <v/>
      </c>
      <c r="J1265" s="25" t="str">
        <f>IF(B1265="","",I1265*VLOOKUP(B1265,'Priradenie pracov. balíkov'!B:F,5,FALSE))</f>
        <v/>
      </c>
      <c r="K1265" s="25" t="str">
        <f>IF(B1265="","",I1265*VLOOKUP(B1265,'Priradenie pracov. balíkov'!B:G,6,FALSE))</f>
        <v/>
      </c>
      <c r="L1265" s="25" t="str">
        <f>IF(B1265="","",K1265*VLOOKUP(B1265,'Priradenie pracov. balíkov'!B:F,5,FALSE))</f>
        <v/>
      </c>
      <c r="M1265" s="1"/>
      <c r="N1265" s="2" t="str">
        <f t="shared" si="95"/>
        <v/>
      </c>
      <c r="O1265" s="1" t="str">
        <f t="shared" si="96"/>
        <v/>
      </c>
    </row>
    <row r="1266" spans="1:15" x14ac:dyDescent="0.2">
      <c r="A1266" s="26" t="str">
        <f t="shared" si="97"/>
        <v/>
      </c>
      <c r="B1266" s="40"/>
      <c r="C1266" s="28" t="str">
        <f>IF(B1266="","",VLOOKUP(B1266,'Priradenie pracov. balíkov'!B:E,3,FALSE))</f>
        <v/>
      </c>
      <c r="D1266" s="29" t="str">
        <f>IF(B1266="","",CONCATENATE(VLOOKUP(B1266,Ciselniky!$A$38:$B$71,2,FALSE),"P",'Osobné výdavky (OV)'!A1266))</f>
        <v/>
      </c>
      <c r="E1266" s="41"/>
      <c r="F1266" s="25" t="str">
        <f t="shared" si="98"/>
        <v/>
      </c>
      <c r="G1266" s="99"/>
      <c r="H1266" s="97"/>
      <c r="I1266" s="25" t="str">
        <f t="shared" si="99"/>
        <v/>
      </c>
      <c r="J1266" s="25" t="str">
        <f>IF(B1266="","",I1266*VLOOKUP(B1266,'Priradenie pracov. balíkov'!B:F,5,FALSE))</f>
        <v/>
      </c>
      <c r="K1266" s="25" t="str">
        <f>IF(B1266="","",I1266*VLOOKUP(B1266,'Priradenie pracov. balíkov'!B:G,6,FALSE))</f>
        <v/>
      </c>
      <c r="L1266" s="25" t="str">
        <f>IF(B1266="","",K1266*VLOOKUP(B1266,'Priradenie pracov. balíkov'!B:F,5,FALSE))</f>
        <v/>
      </c>
      <c r="M1266" s="1"/>
      <c r="N1266" s="2" t="str">
        <f t="shared" si="95"/>
        <v/>
      </c>
      <c r="O1266" s="1" t="str">
        <f t="shared" si="96"/>
        <v/>
      </c>
    </row>
    <row r="1267" spans="1:15" x14ac:dyDescent="0.2">
      <c r="A1267" s="26" t="str">
        <f t="shared" si="97"/>
        <v/>
      </c>
      <c r="B1267" s="40"/>
      <c r="C1267" s="28" t="str">
        <f>IF(B1267="","",VLOOKUP(B1267,'Priradenie pracov. balíkov'!B:E,3,FALSE))</f>
        <v/>
      </c>
      <c r="D1267" s="29" t="str">
        <f>IF(B1267="","",CONCATENATE(VLOOKUP(B1267,Ciselniky!$A$38:$B$71,2,FALSE),"P",'Osobné výdavky (OV)'!A1267))</f>
        <v/>
      </c>
      <c r="E1267" s="41"/>
      <c r="F1267" s="25" t="str">
        <f t="shared" si="98"/>
        <v/>
      </c>
      <c r="G1267" s="99"/>
      <c r="H1267" s="97"/>
      <c r="I1267" s="25" t="str">
        <f t="shared" si="99"/>
        <v/>
      </c>
      <c r="J1267" s="25" t="str">
        <f>IF(B1267="","",I1267*VLOOKUP(B1267,'Priradenie pracov. balíkov'!B:F,5,FALSE))</f>
        <v/>
      </c>
      <c r="K1267" s="25" t="str">
        <f>IF(B1267="","",I1267*VLOOKUP(B1267,'Priradenie pracov. balíkov'!B:G,6,FALSE))</f>
        <v/>
      </c>
      <c r="L1267" s="25" t="str">
        <f>IF(B1267="","",K1267*VLOOKUP(B1267,'Priradenie pracov. balíkov'!B:F,5,FALSE))</f>
        <v/>
      </c>
      <c r="M1267" s="1"/>
      <c r="N1267" s="2" t="str">
        <f t="shared" si="95"/>
        <v/>
      </c>
      <c r="O1267" s="1" t="str">
        <f t="shared" si="96"/>
        <v/>
      </c>
    </row>
    <row r="1268" spans="1:15" x14ac:dyDescent="0.2">
      <c r="A1268" s="26" t="str">
        <f t="shared" si="97"/>
        <v/>
      </c>
      <c r="B1268" s="40"/>
      <c r="C1268" s="28" t="str">
        <f>IF(B1268="","",VLOOKUP(B1268,'Priradenie pracov. balíkov'!B:E,3,FALSE))</f>
        <v/>
      </c>
      <c r="D1268" s="29" t="str">
        <f>IF(B1268="","",CONCATENATE(VLOOKUP(B1268,Ciselniky!$A$38:$B$71,2,FALSE),"P",'Osobné výdavky (OV)'!A1268))</f>
        <v/>
      </c>
      <c r="E1268" s="41"/>
      <c r="F1268" s="25" t="str">
        <f t="shared" si="98"/>
        <v/>
      </c>
      <c r="G1268" s="99"/>
      <c r="H1268" s="97"/>
      <c r="I1268" s="25" t="str">
        <f t="shared" si="99"/>
        <v/>
      </c>
      <c r="J1268" s="25" t="str">
        <f>IF(B1268="","",I1268*VLOOKUP(B1268,'Priradenie pracov. balíkov'!B:F,5,FALSE))</f>
        <v/>
      </c>
      <c r="K1268" s="25" t="str">
        <f>IF(B1268="","",I1268*VLOOKUP(B1268,'Priradenie pracov. balíkov'!B:G,6,FALSE))</f>
        <v/>
      </c>
      <c r="L1268" s="25" t="str">
        <f>IF(B1268="","",K1268*VLOOKUP(B1268,'Priradenie pracov. balíkov'!B:F,5,FALSE))</f>
        <v/>
      </c>
      <c r="M1268" s="1"/>
      <c r="N1268" s="2" t="str">
        <f t="shared" si="95"/>
        <v/>
      </c>
      <c r="O1268" s="1" t="str">
        <f t="shared" si="96"/>
        <v/>
      </c>
    </row>
    <row r="1269" spans="1:15" x14ac:dyDescent="0.2">
      <c r="A1269" s="26" t="str">
        <f t="shared" si="97"/>
        <v/>
      </c>
      <c r="B1269" s="40"/>
      <c r="C1269" s="28" t="str">
        <f>IF(B1269="","",VLOOKUP(B1269,'Priradenie pracov. balíkov'!B:E,3,FALSE))</f>
        <v/>
      </c>
      <c r="D1269" s="29" t="str">
        <f>IF(B1269="","",CONCATENATE(VLOOKUP(B1269,Ciselniky!$A$38:$B$71,2,FALSE),"P",'Osobné výdavky (OV)'!A1269))</f>
        <v/>
      </c>
      <c r="E1269" s="41"/>
      <c r="F1269" s="25" t="str">
        <f t="shared" si="98"/>
        <v/>
      </c>
      <c r="G1269" s="99"/>
      <c r="H1269" s="97"/>
      <c r="I1269" s="25" t="str">
        <f t="shared" si="99"/>
        <v/>
      </c>
      <c r="J1269" s="25" t="str">
        <f>IF(B1269="","",I1269*VLOOKUP(B1269,'Priradenie pracov. balíkov'!B:F,5,FALSE))</f>
        <v/>
      </c>
      <c r="K1269" s="25" t="str">
        <f>IF(B1269="","",I1269*VLOOKUP(B1269,'Priradenie pracov. balíkov'!B:G,6,FALSE))</f>
        <v/>
      </c>
      <c r="L1269" s="25" t="str">
        <f>IF(B1269="","",K1269*VLOOKUP(B1269,'Priradenie pracov. balíkov'!B:F,5,FALSE))</f>
        <v/>
      </c>
      <c r="M1269" s="1"/>
      <c r="N1269" s="2" t="str">
        <f t="shared" si="95"/>
        <v/>
      </c>
      <c r="O1269" s="1" t="str">
        <f t="shared" si="96"/>
        <v/>
      </c>
    </row>
    <row r="1270" spans="1:15" x14ac:dyDescent="0.2">
      <c r="A1270" s="26" t="str">
        <f t="shared" si="97"/>
        <v/>
      </c>
      <c r="B1270" s="40"/>
      <c r="C1270" s="28" t="str">
        <f>IF(B1270="","",VLOOKUP(B1270,'Priradenie pracov. balíkov'!B:E,3,FALSE))</f>
        <v/>
      </c>
      <c r="D1270" s="29" t="str">
        <f>IF(B1270="","",CONCATENATE(VLOOKUP(B1270,Ciselniky!$A$38:$B$71,2,FALSE),"P",'Osobné výdavky (OV)'!A1270))</f>
        <v/>
      </c>
      <c r="E1270" s="41"/>
      <c r="F1270" s="25" t="str">
        <f t="shared" si="98"/>
        <v/>
      </c>
      <c r="G1270" s="99"/>
      <c r="H1270" s="97"/>
      <c r="I1270" s="25" t="str">
        <f t="shared" si="99"/>
        <v/>
      </c>
      <c r="J1270" s="25" t="str">
        <f>IF(B1270="","",I1270*VLOOKUP(B1270,'Priradenie pracov. balíkov'!B:F,5,FALSE))</f>
        <v/>
      </c>
      <c r="K1270" s="25" t="str">
        <f>IF(B1270="","",I1270*VLOOKUP(B1270,'Priradenie pracov. balíkov'!B:G,6,FALSE))</f>
        <v/>
      </c>
      <c r="L1270" s="25" t="str">
        <f>IF(B1270="","",K1270*VLOOKUP(B1270,'Priradenie pracov. balíkov'!B:F,5,FALSE))</f>
        <v/>
      </c>
      <c r="M1270" s="1"/>
      <c r="N1270" s="2" t="str">
        <f t="shared" si="95"/>
        <v/>
      </c>
      <c r="O1270" s="1" t="str">
        <f t="shared" si="96"/>
        <v/>
      </c>
    </row>
    <row r="1271" spans="1:15" x14ac:dyDescent="0.2">
      <c r="A1271" s="26" t="str">
        <f t="shared" si="97"/>
        <v/>
      </c>
      <c r="B1271" s="40"/>
      <c r="C1271" s="28" t="str">
        <f>IF(B1271="","",VLOOKUP(B1271,'Priradenie pracov. balíkov'!B:E,3,FALSE))</f>
        <v/>
      </c>
      <c r="D1271" s="29" t="str">
        <f>IF(B1271="","",CONCATENATE(VLOOKUP(B1271,Ciselniky!$A$38:$B$71,2,FALSE),"P",'Osobné výdavky (OV)'!A1271))</f>
        <v/>
      </c>
      <c r="E1271" s="41"/>
      <c r="F1271" s="25" t="str">
        <f t="shared" si="98"/>
        <v/>
      </c>
      <c r="G1271" s="99"/>
      <c r="H1271" s="97"/>
      <c r="I1271" s="25" t="str">
        <f t="shared" si="99"/>
        <v/>
      </c>
      <c r="J1271" s="25" t="str">
        <f>IF(B1271="","",I1271*VLOOKUP(B1271,'Priradenie pracov. balíkov'!B:F,5,FALSE))</f>
        <v/>
      </c>
      <c r="K1271" s="25" t="str">
        <f>IF(B1271="","",I1271*VLOOKUP(B1271,'Priradenie pracov. balíkov'!B:G,6,FALSE))</f>
        <v/>
      </c>
      <c r="L1271" s="25" t="str">
        <f>IF(B1271="","",K1271*VLOOKUP(B1271,'Priradenie pracov. balíkov'!B:F,5,FALSE))</f>
        <v/>
      </c>
      <c r="M1271" s="1"/>
      <c r="N1271" s="2" t="str">
        <f t="shared" si="95"/>
        <v/>
      </c>
      <c r="O1271" s="1" t="str">
        <f t="shared" si="96"/>
        <v/>
      </c>
    </row>
    <row r="1272" spans="1:15" x14ac:dyDescent="0.2">
      <c r="A1272" s="26" t="str">
        <f t="shared" si="97"/>
        <v/>
      </c>
      <c r="B1272" s="40"/>
      <c r="C1272" s="28" t="str">
        <f>IF(B1272="","",VLOOKUP(B1272,'Priradenie pracov. balíkov'!B:E,3,FALSE))</f>
        <v/>
      </c>
      <c r="D1272" s="29" t="str">
        <f>IF(B1272="","",CONCATENATE(VLOOKUP(B1272,Ciselniky!$A$38:$B$71,2,FALSE),"P",'Osobné výdavky (OV)'!A1272))</f>
        <v/>
      </c>
      <c r="E1272" s="41"/>
      <c r="F1272" s="25" t="str">
        <f t="shared" si="98"/>
        <v/>
      </c>
      <c r="G1272" s="99"/>
      <c r="H1272" s="97"/>
      <c r="I1272" s="25" t="str">
        <f t="shared" si="99"/>
        <v/>
      </c>
      <c r="J1272" s="25" t="str">
        <f>IF(B1272="","",I1272*VLOOKUP(B1272,'Priradenie pracov. balíkov'!B:F,5,FALSE))</f>
        <v/>
      </c>
      <c r="K1272" s="25" t="str">
        <f>IF(B1272="","",I1272*VLOOKUP(B1272,'Priradenie pracov. balíkov'!B:G,6,FALSE))</f>
        <v/>
      </c>
      <c r="L1272" s="25" t="str">
        <f>IF(B1272="","",K1272*VLOOKUP(B1272,'Priradenie pracov. balíkov'!B:F,5,FALSE))</f>
        <v/>
      </c>
      <c r="M1272" s="1"/>
      <c r="N1272" s="2" t="str">
        <f t="shared" si="95"/>
        <v/>
      </c>
      <c r="O1272" s="1" t="str">
        <f t="shared" si="96"/>
        <v/>
      </c>
    </row>
    <row r="1273" spans="1:15" x14ac:dyDescent="0.2">
      <c r="A1273" s="26" t="str">
        <f t="shared" si="97"/>
        <v/>
      </c>
      <c r="B1273" s="40"/>
      <c r="C1273" s="28" t="str">
        <f>IF(B1273="","",VLOOKUP(B1273,'Priradenie pracov. balíkov'!B:E,3,FALSE))</f>
        <v/>
      </c>
      <c r="D1273" s="29" t="str">
        <f>IF(B1273="","",CONCATENATE(VLOOKUP(B1273,Ciselniky!$A$38:$B$71,2,FALSE),"P",'Osobné výdavky (OV)'!A1273))</f>
        <v/>
      </c>
      <c r="E1273" s="41"/>
      <c r="F1273" s="25" t="str">
        <f t="shared" si="98"/>
        <v/>
      </c>
      <c r="G1273" s="99"/>
      <c r="H1273" s="97"/>
      <c r="I1273" s="25" t="str">
        <f t="shared" si="99"/>
        <v/>
      </c>
      <c r="J1273" s="25" t="str">
        <f>IF(B1273="","",I1273*VLOOKUP(B1273,'Priradenie pracov. balíkov'!B:F,5,FALSE))</f>
        <v/>
      </c>
      <c r="K1273" s="25" t="str">
        <f>IF(B1273="","",I1273*VLOOKUP(B1273,'Priradenie pracov. balíkov'!B:G,6,FALSE))</f>
        <v/>
      </c>
      <c r="L1273" s="25" t="str">
        <f>IF(B1273="","",K1273*VLOOKUP(B1273,'Priradenie pracov. balíkov'!B:F,5,FALSE))</f>
        <v/>
      </c>
      <c r="M1273" s="1"/>
      <c r="N1273" s="2" t="str">
        <f t="shared" si="95"/>
        <v/>
      </c>
      <c r="O1273" s="1" t="str">
        <f t="shared" si="96"/>
        <v/>
      </c>
    </row>
    <row r="1274" spans="1:15" x14ac:dyDescent="0.2">
      <c r="A1274" s="26" t="str">
        <f t="shared" si="97"/>
        <v/>
      </c>
      <c r="B1274" s="40"/>
      <c r="C1274" s="28" t="str">
        <f>IF(B1274="","",VLOOKUP(B1274,'Priradenie pracov. balíkov'!B:E,3,FALSE))</f>
        <v/>
      </c>
      <c r="D1274" s="29" t="str">
        <f>IF(B1274="","",CONCATENATE(VLOOKUP(B1274,Ciselniky!$A$38:$B$71,2,FALSE),"P",'Osobné výdavky (OV)'!A1274))</f>
        <v/>
      </c>
      <c r="E1274" s="41"/>
      <c r="F1274" s="25" t="str">
        <f t="shared" si="98"/>
        <v/>
      </c>
      <c r="G1274" s="99"/>
      <c r="H1274" s="97"/>
      <c r="I1274" s="25" t="str">
        <f t="shared" si="99"/>
        <v/>
      </c>
      <c r="J1274" s="25" t="str">
        <f>IF(B1274="","",I1274*VLOOKUP(B1274,'Priradenie pracov. balíkov'!B:F,5,FALSE))</f>
        <v/>
      </c>
      <c r="K1274" s="25" t="str">
        <f>IF(B1274="","",I1274*VLOOKUP(B1274,'Priradenie pracov. balíkov'!B:G,6,FALSE))</f>
        <v/>
      </c>
      <c r="L1274" s="25" t="str">
        <f>IF(B1274="","",K1274*VLOOKUP(B1274,'Priradenie pracov. balíkov'!B:F,5,FALSE))</f>
        <v/>
      </c>
      <c r="M1274" s="1"/>
      <c r="N1274" s="2" t="str">
        <f t="shared" si="95"/>
        <v/>
      </c>
      <c r="O1274" s="1" t="str">
        <f t="shared" si="96"/>
        <v/>
      </c>
    </row>
    <row r="1275" spans="1:15" x14ac:dyDescent="0.2">
      <c r="A1275" s="26" t="str">
        <f t="shared" si="97"/>
        <v/>
      </c>
      <c r="B1275" s="40"/>
      <c r="C1275" s="28" t="str">
        <f>IF(B1275="","",VLOOKUP(B1275,'Priradenie pracov. balíkov'!B:E,3,FALSE))</f>
        <v/>
      </c>
      <c r="D1275" s="29" t="str">
        <f>IF(B1275="","",CONCATENATE(VLOOKUP(B1275,Ciselniky!$A$38:$B$71,2,FALSE),"P",'Osobné výdavky (OV)'!A1275))</f>
        <v/>
      </c>
      <c r="E1275" s="41"/>
      <c r="F1275" s="25" t="str">
        <f t="shared" si="98"/>
        <v/>
      </c>
      <c r="G1275" s="99"/>
      <c r="H1275" s="97"/>
      <c r="I1275" s="25" t="str">
        <f t="shared" si="99"/>
        <v/>
      </c>
      <c r="J1275" s="25" t="str">
        <f>IF(B1275="","",I1275*VLOOKUP(B1275,'Priradenie pracov. balíkov'!B:F,5,FALSE))</f>
        <v/>
      </c>
      <c r="K1275" s="25" t="str">
        <f>IF(B1275="","",I1275*VLOOKUP(B1275,'Priradenie pracov. balíkov'!B:G,6,FALSE))</f>
        <v/>
      </c>
      <c r="L1275" s="25" t="str">
        <f>IF(B1275="","",K1275*VLOOKUP(B1275,'Priradenie pracov. balíkov'!B:F,5,FALSE))</f>
        <v/>
      </c>
      <c r="M1275" s="1"/>
      <c r="N1275" s="2" t="str">
        <f t="shared" si="95"/>
        <v/>
      </c>
      <c r="O1275" s="1" t="str">
        <f t="shared" si="96"/>
        <v/>
      </c>
    </row>
    <row r="1276" spans="1:15" x14ac:dyDescent="0.2">
      <c r="A1276" s="26" t="str">
        <f t="shared" si="97"/>
        <v/>
      </c>
      <c r="B1276" s="40"/>
      <c r="C1276" s="28" t="str">
        <f>IF(B1276="","",VLOOKUP(B1276,'Priradenie pracov. balíkov'!B:E,3,FALSE))</f>
        <v/>
      </c>
      <c r="D1276" s="29" t="str">
        <f>IF(B1276="","",CONCATENATE(VLOOKUP(B1276,Ciselniky!$A$38:$B$71,2,FALSE),"P",'Osobné výdavky (OV)'!A1276))</f>
        <v/>
      </c>
      <c r="E1276" s="41"/>
      <c r="F1276" s="25" t="str">
        <f t="shared" si="98"/>
        <v/>
      </c>
      <c r="G1276" s="99"/>
      <c r="H1276" s="97"/>
      <c r="I1276" s="25" t="str">
        <f t="shared" si="99"/>
        <v/>
      </c>
      <c r="J1276" s="25" t="str">
        <f>IF(B1276="","",I1276*VLOOKUP(B1276,'Priradenie pracov. balíkov'!B:F,5,FALSE))</f>
        <v/>
      </c>
      <c r="K1276" s="25" t="str">
        <f>IF(B1276="","",I1276*VLOOKUP(B1276,'Priradenie pracov. balíkov'!B:G,6,FALSE))</f>
        <v/>
      </c>
      <c r="L1276" s="25" t="str">
        <f>IF(B1276="","",K1276*VLOOKUP(B1276,'Priradenie pracov. balíkov'!B:F,5,FALSE))</f>
        <v/>
      </c>
      <c r="M1276" s="1"/>
      <c r="N1276" s="2" t="str">
        <f t="shared" si="95"/>
        <v/>
      </c>
      <c r="O1276" s="1" t="str">
        <f t="shared" si="96"/>
        <v/>
      </c>
    </row>
    <row r="1277" spans="1:15" x14ac:dyDescent="0.2">
      <c r="A1277" s="26" t="str">
        <f t="shared" si="97"/>
        <v/>
      </c>
      <c r="B1277" s="40"/>
      <c r="C1277" s="28" t="str">
        <f>IF(B1277="","",VLOOKUP(B1277,'Priradenie pracov. balíkov'!B:E,3,FALSE))</f>
        <v/>
      </c>
      <c r="D1277" s="29" t="str">
        <f>IF(B1277="","",CONCATENATE(VLOOKUP(B1277,Ciselniky!$A$38:$B$71,2,FALSE),"P",'Osobné výdavky (OV)'!A1277))</f>
        <v/>
      </c>
      <c r="E1277" s="41"/>
      <c r="F1277" s="25" t="str">
        <f t="shared" si="98"/>
        <v/>
      </c>
      <c r="G1277" s="99"/>
      <c r="H1277" s="97"/>
      <c r="I1277" s="25" t="str">
        <f t="shared" si="99"/>
        <v/>
      </c>
      <c r="J1277" s="25" t="str">
        <f>IF(B1277="","",I1277*VLOOKUP(B1277,'Priradenie pracov. balíkov'!B:F,5,FALSE))</f>
        <v/>
      </c>
      <c r="K1277" s="25" t="str">
        <f>IF(B1277="","",I1277*VLOOKUP(B1277,'Priradenie pracov. balíkov'!B:G,6,FALSE))</f>
        <v/>
      </c>
      <c r="L1277" s="25" t="str">
        <f>IF(B1277="","",K1277*VLOOKUP(B1277,'Priradenie pracov. balíkov'!B:F,5,FALSE))</f>
        <v/>
      </c>
      <c r="M1277" s="1"/>
      <c r="N1277" s="2" t="str">
        <f t="shared" si="95"/>
        <v/>
      </c>
      <c r="O1277" s="1" t="str">
        <f t="shared" si="96"/>
        <v/>
      </c>
    </row>
    <row r="1278" spans="1:15" x14ac:dyDescent="0.2">
      <c r="A1278" s="26" t="str">
        <f t="shared" si="97"/>
        <v/>
      </c>
      <c r="B1278" s="40"/>
      <c r="C1278" s="28" t="str">
        <f>IF(B1278="","",VLOOKUP(B1278,'Priradenie pracov. balíkov'!B:E,3,FALSE))</f>
        <v/>
      </c>
      <c r="D1278" s="29" t="str">
        <f>IF(B1278="","",CONCATENATE(VLOOKUP(B1278,Ciselniky!$A$38:$B$71,2,FALSE),"P",'Osobné výdavky (OV)'!A1278))</f>
        <v/>
      </c>
      <c r="E1278" s="41"/>
      <c r="F1278" s="25" t="str">
        <f t="shared" si="98"/>
        <v/>
      </c>
      <c r="G1278" s="99"/>
      <c r="H1278" s="97"/>
      <c r="I1278" s="25" t="str">
        <f t="shared" si="99"/>
        <v/>
      </c>
      <c r="J1278" s="25" t="str">
        <f>IF(B1278="","",I1278*VLOOKUP(B1278,'Priradenie pracov. balíkov'!B:F,5,FALSE))</f>
        <v/>
      </c>
      <c r="K1278" s="25" t="str">
        <f>IF(B1278="","",I1278*VLOOKUP(B1278,'Priradenie pracov. balíkov'!B:G,6,FALSE))</f>
        <v/>
      </c>
      <c r="L1278" s="25" t="str">
        <f>IF(B1278="","",K1278*VLOOKUP(B1278,'Priradenie pracov. balíkov'!B:F,5,FALSE))</f>
        <v/>
      </c>
      <c r="M1278" s="1"/>
      <c r="N1278" s="2" t="str">
        <f t="shared" si="95"/>
        <v/>
      </c>
      <c r="O1278" s="1" t="str">
        <f t="shared" si="96"/>
        <v/>
      </c>
    </row>
    <row r="1279" spans="1:15" x14ac:dyDescent="0.2">
      <c r="A1279" s="26" t="str">
        <f t="shared" si="97"/>
        <v/>
      </c>
      <c r="B1279" s="40"/>
      <c r="C1279" s="28" t="str">
        <f>IF(B1279="","",VLOOKUP(B1279,'Priradenie pracov. balíkov'!B:E,3,FALSE))</f>
        <v/>
      </c>
      <c r="D1279" s="29" t="str">
        <f>IF(B1279="","",CONCATENATE(VLOOKUP(B1279,Ciselniky!$A$38:$B$71,2,FALSE),"P",'Osobné výdavky (OV)'!A1279))</f>
        <v/>
      </c>
      <c r="E1279" s="41"/>
      <c r="F1279" s="25" t="str">
        <f t="shared" si="98"/>
        <v/>
      </c>
      <c r="G1279" s="99"/>
      <c r="H1279" s="97"/>
      <c r="I1279" s="25" t="str">
        <f t="shared" si="99"/>
        <v/>
      </c>
      <c r="J1279" s="25" t="str">
        <f>IF(B1279="","",I1279*VLOOKUP(B1279,'Priradenie pracov. balíkov'!B:F,5,FALSE))</f>
        <v/>
      </c>
      <c r="K1279" s="25" t="str">
        <f>IF(B1279="","",I1279*VLOOKUP(B1279,'Priradenie pracov. balíkov'!B:G,6,FALSE))</f>
        <v/>
      </c>
      <c r="L1279" s="25" t="str">
        <f>IF(B1279="","",K1279*VLOOKUP(B1279,'Priradenie pracov. balíkov'!B:F,5,FALSE))</f>
        <v/>
      </c>
      <c r="M1279" s="1"/>
      <c r="N1279" s="2" t="str">
        <f t="shared" si="95"/>
        <v/>
      </c>
      <c r="O1279" s="1" t="str">
        <f t="shared" si="96"/>
        <v/>
      </c>
    </row>
    <row r="1280" spans="1:15" x14ac:dyDescent="0.2">
      <c r="A1280" s="26" t="str">
        <f t="shared" si="97"/>
        <v/>
      </c>
      <c r="B1280" s="40"/>
      <c r="C1280" s="28" t="str">
        <f>IF(B1280="","",VLOOKUP(B1280,'Priradenie pracov. balíkov'!B:E,3,FALSE))</f>
        <v/>
      </c>
      <c r="D1280" s="29" t="str">
        <f>IF(B1280="","",CONCATENATE(VLOOKUP(B1280,Ciselniky!$A$38:$B$71,2,FALSE),"P",'Osobné výdavky (OV)'!A1280))</f>
        <v/>
      </c>
      <c r="E1280" s="41"/>
      <c r="F1280" s="25" t="str">
        <f t="shared" si="98"/>
        <v/>
      </c>
      <c r="G1280" s="99"/>
      <c r="H1280" s="97"/>
      <c r="I1280" s="25" t="str">
        <f t="shared" si="99"/>
        <v/>
      </c>
      <c r="J1280" s="25" t="str">
        <f>IF(B1280="","",I1280*VLOOKUP(B1280,'Priradenie pracov. balíkov'!B:F,5,FALSE))</f>
        <v/>
      </c>
      <c r="K1280" s="25" t="str">
        <f>IF(B1280="","",I1280*VLOOKUP(B1280,'Priradenie pracov. balíkov'!B:G,6,FALSE))</f>
        <v/>
      </c>
      <c r="L1280" s="25" t="str">
        <f>IF(B1280="","",K1280*VLOOKUP(B1280,'Priradenie pracov. balíkov'!B:F,5,FALSE))</f>
        <v/>
      </c>
      <c r="M1280" s="1"/>
      <c r="N1280" s="2" t="str">
        <f t="shared" si="95"/>
        <v/>
      </c>
      <c r="O1280" s="1" t="str">
        <f t="shared" si="96"/>
        <v/>
      </c>
    </row>
    <row r="1281" spans="1:15" x14ac:dyDescent="0.2">
      <c r="A1281" s="26" t="str">
        <f t="shared" si="97"/>
        <v/>
      </c>
      <c r="B1281" s="40"/>
      <c r="C1281" s="28" t="str">
        <f>IF(B1281="","",VLOOKUP(B1281,'Priradenie pracov. balíkov'!B:E,3,FALSE))</f>
        <v/>
      </c>
      <c r="D1281" s="29" t="str">
        <f>IF(B1281="","",CONCATENATE(VLOOKUP(B1281,Ciselniky!$A$38:$B$71,2,FALSE),"P",'Osobné výdavky (OV)'!A1281))</f>
        <v/>
      </c>
      <c r="E1281" s="41"/>
      <c r="F1281" s="25" t="str">
        <f t="shared" si="98"/>
        <v/>
      </c>
      <c r="G1281" s="99"/>
      <c r="H1281" s="97"/>
      <c r="I1281" s="25" t="str">
        <f t="shared" si="99"/>
        <v/>
      </c>
      <c r="J1281" s="25" t="str">
        <f>IF(B1281="","",I1281*VLOOKUP(B1281,'Priradenie pracov. balíkov'!B:F,5,FALSE))</f>
        <v/>
      </c>
      <c r="K1281" s="25" t="str">
        <f>IF(B1281="","",I1281*VLOOKUP(B1281,'Priradenie pracov. balíkov'!B:G,6,FALSE))</f>
        <v/>
      </c>
      <c r="L1281" s="25" t="str">
        <f>IF(B1281="","",K1281*VLOOKUP(B1281,'Priradenie pracov. balíkov'!B:F,5,FALSE))</f>
        <v/>
      </c>
      <c r="M1281" s="1"/>
      <c r="N1281" s="2" t="str">
        <f t="shared" si="95"/>
        <v/>
      </c>
      <c r="O1281" s="1" t="str">
        <f t="shared" si="96"/>
        <v/>
      </c>
    </row>
    <row r="1282" spans="1:15" x14ac:dyDescent="0.2">
      <c r="A1282" s="26" t="str">
        <f t="shared" si="97"/>
        <v/>
      </c>
      <c r="B1282" s="40"/>
      <c r="C1282" s="28" t="str">
        <f>IF(B1282="","",VLOOKUP(B1282,'Priradenie pracov. balíkov'!B:E,3,FALSE))</f>
        <v/>
      </c>
      <c r="D1282" s="29" t="str">
        <f>IF(B1282="","",CONCATENATE(VLOOKUP(B1282,Ciselniky!$A$38:$B$71,2,FALSE),"P",'Osobné výdavky (OV)'!A1282))</f>
        <v/>
      </c>
      <c r="E1282" s="41"/>
      <c r="F1282" s="25" t="str">
        <f t="shared" si="98"/>
        <v/>
      </c>
      <c r="G1282" s="99"/>
      <c r="H1282" s="97"/>
      <c r="I1282" s="25" t="str">
        <f t="shared" si="99"/>
        <v/>
      </c>
      <c r="J1282" s="25" t="str">
        <f>IF(B1282="","",I1282*VLOOKUP(B1282,'Priradenie pracov. balíkov'!B:F,5,FALSE))</f>
        <v/>
      </c>
      <c r="K1282" s="25" t="str">
        <f>IF(B1282="","",I1282*VLOOKUP(B1282,'Priradenie pracov. balíkov'!B:G,6,FALSE))</f>
        <v/>
      </c>
      <c r="L1282" s="25" t="str">
        <f>IF(B1282="","",K1282*VLOOKUP(B1282,'Priradenie pracov. balíkov'!B:F,5,FALSE))</f>
        <v/>
      </c>
      <c r="M1282" s="1"/>
      <c r="N1282" s="2" t="str">
        <f t="shared" si="95"/>
        <v/>
      </c>
      <c r="O1282" s="1" t="str">
        <f t="shared" si="96"/>
        <v/>
      </c>
    </row>
    <row r="1283" spans="1:15" x14ac:dyDescent="0.2">
      <c r="A1283" s="26" t="str">
        <f t="shared" si="97"/>
        <v/>
      </c>
      <c r="B1283" s="40"/>
      <c r="C1283" s="28" t="str">
        <f>IF(B1283="","",VLOOKUP(B1283,'Priradenie pracov. balíkov'!B:E,3,FALSE))</f>
        <v/>
      </c>
      <c r="D1283" s="29" t="str">
        <f>IF(B1283="","",CONCATENATE(VLOOKUP(B1283,Ciselniky!$A$38:$B$71,2,FALSE),"P",'Osobné výdavky (OV)'!A1283))</f>
        <v/>
      </c>
      <c r="E1283" s="41"/>
      <c r="F1283" s="25" t="str">
        <f t="shared" si="98"/>
        <v/>
      </c>
      <c r="G1283" s="99"/>
      <c r="H1283" s="97"/>
      <c r="I1283" s="25" t="str">
        <f t="shared" si="99"/>
        <v/>
      </c>
      <c r="J1283" s="25" t="str">
        <f>IF(B1283="","",I1283*VLOOKUP(B1283,'Priradenie pracov. balíkov'!B:F,5,FALSE))</f>
        <v/>
      </c>
      <c r="K1283" s="25" t="str">
        <f>IF(B1283="","",I1283*VLOOKUP(B1283,'Priradenie pracov. balíkov'!B:G,6,FALSE))</f>
        <v/>
      </c>
      <c r="L1283" s="25" t="str">
        <f>IF(B1283="","",K1283*VLOOKUP(B1283,'Priradenie pracov. balíkov'!B:F,5,FALSE))</f>
        <v/>
      </c>
      <c r="M1283" s="1"/>
      <c r="N1283" s="2" t="str">
        <f t="shared" si="95"/>
        <v/>
      </c>
      <c r="O1283" s="1" t="str">
        <f t="shared" si="96"/>
        <v/>
      </c>
    </row>
    <row r="1284" spans="1:15" x14ac:dyDescent="0.2">
      <c r="A1284" s="26" t="str">
        <f t="shared" si="97"/>
        <v/>
      </c>
      <c r="B1284" s="40"/>
      <c r="C1284" s="28" t="str">
        <f>IF(B1284="","",VLOOKUP(B1284,'Priradenie pracov. balíkov'!B:E,3,FALSE))</f>
        <v/>
      </c>
      <c r="D1284" s="29" t="str">
        <f>IF(B1284="","",CONCATENATE(VLOOKUP(B1284,Ciselniky!$A$38:$B$71,2,FALSE),"P",'Osobné výdavky (OV)'!A1284))</f>
        <v/>
      </c>
      <c r="E1284" s="41"/>
      <c r="F1284" s="25" t="str">
        <f t="shared" si="98"/>
        <v/>
      </c>
      <c r="G1284" s="99"/>
      <c r="H1284" s="97"/>
      <c r="I1284" s="25" t="str">
        <f t="shared" si="99"/>
        <v/>
      </c>
      <c r="J1284" s="25" t="str">
        <f>IF(B1284="","",I1284*VLOOKUP(B1284,'Priradenie pracov. balíkov'!B:F,5,FALSE))</f>
        <v/>
      </c>
      <c r="K1284" s="25" t="str">
        <f>IF(B1284="","",I1284*VLOOKUP(B1284,'Priradenie pracov. balíkov'!B:G,6,FALSE))</f>
        <v/>
      </c>
      <c r="L1284" s="25" t="str">
        <f>IF(B1284="","",K1284*VLOOKUP(B1284,'Priradenie pracov. balíkov'!B:F,5,FALSE))</f>
        <v/>
      </c>
      <c r="M1284" s="1"/>
      <c r="N1284" s="2" t="str">
        <f t="shared" ref="N1284:N1347" si="100">TRIM(LEFT(B1284,4))</f>
        <v/>
      </c>
      <c r="O1284" s="1" t="str">
        <f t="shared" ref="O1284:O1347" si="101">C1284</f>
        <v/>
      </c>
    </row>
    <row r="1285" spans="1:15" x14ac:dyDescent="0.2">
      <c r="A1285" s="26" t="str">
        <f t="shared" ref="A1285:A1348" si="102">IF(B1284&lt;&gt;"",ROW()-2,"")</f>
        <v/>
      </c>
      <c r="B1285" s="40"/>
      <c r="C1285" s="28" t="str">
        <f>IF(B1285="","",VLOOKUP(B1285,'Priradenie pracov. balíkov'!B:E,3,FALSE))</f>
        <v/>
      </c>
      <c r="D1285" s="29" t="str">
        <f>IF(B1285="","",CONCATENATE(VLOOKUP(B1285,Ciselniky!$A$38:$B$71,2,FALSE),"P",'Osobné výdavky (OV)'!A1285))</f>
        <v/>
      </c>
      <c r="E1285" s="41"/>
      <c r="F1285" s="25" t="str">
        <f t="shared" ref="F1285:F1348" si="103">IF(B1285="","",3684)</f>
        <v/>
      </c>
      <c r="G1285" s="99"/>
      <c r="H1285" s="97"/>
      <c r="I1285" s="25" t="str">
        <f t="shared" ref="I1285:I1348" si="104">IF(B1285="","",F1285*(G1285*H1285))</f>
        <v/>
      </c>
      <c r="J1285" s="25" t="str">
        <f>IF(B1285="","",I1285*VLOOKUP(B1285,'Priradenie pracov. balíkov'!B:F,5,FALSE))</f>
        <v/>
      </c>
      <c r="K1285" s="25" t="str">
        <f>IF(B1285="","",I1285*VLOOKUP(B1285,'Priradenie pracov. balíkov'!B:G,6,FALSE))</f>
        <v/>
      </c>
      <c r="L1285" s="25" t="str">
        <f>IF(B1285="","",K1285*VLOOKUP(B1285,'Priradenie pracov. balíkov'!B:F,5,FALSE))</f>
        <v/>
      </c>
      <c r="M1285" s="1"/>
      <c r="N1285" s="2" t="str">
        <f t="shared" si="100"/>
        <v/>
      </c>
      <c r="O1285" s="1" t="str">
        <f t="shared" si="101"/>
        <v/>
      </c>
    </row>
    <row r="1286" spans="1:15" x14ac:dyDescent="0.2">
      <c r="A1286" s="26" t="str">
        <f t="shared" si="102"/>
        <v/>
      </c>
      <c r="B1286" s="40"/>
      <c r="C1286" s="28" t="str">
        <f>IF(B1286="","",VLOOKUP(B1286,'Priradenie pracov. balíkov'!B:E,3,FALSE))</f>
        <v/>
      </c>
      <c r="D1286" s="29" t="str">
        <f>IF(B1286="","",CONCATENATE(VLOOKUP(B1286,Ciselniky!$A$38:$B$71,2,FALSE),"P",'Osobné výdavky (OV)'!A1286))</f>
        <v/>
      </c>
      <c r="E1286" s="41"/>
      <c r="F1286" s="25" t="str">
        <f t="shared" si="103"/>
        <v/>
      </c>
      <c r="G1286" s="99"/>
      <c r="H1286" s="97"/>
      <c r="I1286" s="25" t="str">
        <f t="shared" si="104"/>
        <v/>
      </c>
      <c r="J1286" s="25" t="str">
        <f>IF(B1286="","",I1286*VLOOKUP(B1286,'Priradenie pracov. balíkov'!B:F,5,FALSE))</f>
        <v/>
      </c>
      <c r="K1286" s="25" t="str">
        <f>IF(B1286="","",I1286*VLOOKUP(B1286,'Priradenie pracov. balíkov'!B:G,6,FALSE))</f>
        <v/>
      </c>
      <c r="L1286" s="25" t="str">
        <f>IF(B1286="","",K1286*VLOOKUP(B1286,'Priradenie pracov. balíkov'!B:F,5,FALSE))</f>
        <v/>
      </c>
      <c r="M1286" s="1"/>
      <c r="N1286" s="2" t="str">
        <f t="shared" si="100"/>
        <v/>
      </c>
      <c r="O1286" s="1" t="str">
        <f t="shared" si="101"/>
        <v/>
      </c>
    </row>
    <row r="1287" spans="1:15" x14ac:dyDescent="0.2">
      <c r="A1287" s="26" t="str">
        <f t="shared" si="102"/>
        <v/>
      </c>
      <c r="B1287" s="40"/>
      <c r="C1287" s="28" t="str">
        <f>IF(B1287="","",VLOOKUP(B1287,'Priradenie pracov. balíkov'!B:E,3,FALSE))</f>
        <v/>
      </c>
      <c r="D1287" s="29" t="str">
        <f>IF(B1287="","",CONCATENATE(VLOOKUP(B1287,Ciselniky!$A$38:$B$71,2,FALSE),"P",'Osobné výdavky (OV)'!A1287))</f>
        <v/>
      </c>
      <c r="E1287" s="41"/>
      <c r="F1287" s="25" t="str">
        <f t="shared" si="103"/>
        <v/>
      </c>
      <c r="G1287" s="99"/>
      <c r="H1287" s="97"/>
      <c r="I1287" s="25" t="str">
        <f t="shared" si="104"/>
        <v/>
      </c>
      <c r="J1287" s="25" t="str">
        <f>IF(B1287="","",I1287*VLOOKUP(B1287,'Priradenie pracov. balíkov'!B:F,5,FALSE))</f>
        <v/>
      </c>
      <c r="K1287" s="25" t="str">
        <f>IF(B1287="","",I1287*VLOOKUP(B1287,'Priradenie pracov. balíkov'!B:G,6,FALSE))</f>
        <v/>
      </c>
      <c r="L1287" s="25" t="str">
        <f>IF(B1287="","",K1287*VLOOKUP(B1287,'Priradenie pracov. balíkov'!B:F,5,FALSE))</f>
        <v/>
      </c>
      <c r="M1287" s="1"/>
      <c r="N1287" s="2" t="str">
        <f t="shared" si="100"/>
        <v/>
      </c>
      <c r="O1287" s="1" t="str">
        <f t="shared" si="101"/>
        <v/>
      </c>
    </row>
    <row r="1288" spans="1:15" x14ac:dyDescent="0.2">
      <c r="A1288" s="26" t="str">
        <f t="shared" si="102"/>
        <v/>
      </c>
      <c r="B1288" s="40"/>
      <c r="C1288" s="28" t="str">
        <f>IF(B1288="","",VLOOKUP(B1288,'Priradenie pracov. balíkov'!B:E,3,FALSE))</f>
        <v/>
      </c>
      <c r="D1288" s="29" t="str">
        <f>IF(B1288="","",CONCATENATE(VLOOKUP(B1288,Ciselniky!$A$38:$B$71,2,FALSE),"P",'Osobné výdavky (OV)'!A1288))</f>
        <v/>
      </c>
      <c r="E1288" s="41"/>
      <c r="F1288" s="25" t="str">
        <f t="shared" si="103"/>
        <v/>
      </c>
      <c r="G1288" s="99"/>
      <c r="H1288" s="97"/>
      <c r="I1288" s="25" t="str">
        <f t="shared" si="104"/>
        <v/>
      </c>
      <c r="J1288" s="25" t="str">
        <f>IF(B1288="","",I1288*VLOOKUP(B1288,'Priradenie pracov. balíkov'!B:F,5,FALSE))</f>
        <v/>
      </c>
      <c r="K1288" s="25" t="str">
        <f>IF(B1288="","",I1288*VLOOKUP(B1288,'Priradenie pracov. balíkov'!B:G,6,FALSE))</f>
        <v/>
      </c>
      <c r="L1288" s="25" t="str">
        <f>IF(B1288="","",K1288*VLOOKUP(B1288,'Priradenie pracov. balíkov'!B:F,5,FALSE))</f>
        <v/>
      </c>
      <c r="M1288" s="1"/>
      <c r="N1288" s="2" t="str">
        <f t="shared" si="100"/>
        <v/>
      </c>
      <c r="O1288" s="1" t="str">
        <f t="shared" si="101"/>
        <v/>
      </c>
    </row>
    <row r="1289" spans="1:15" x14ac:dyDescent="0.2">
      <c r="A1289" s="26" t="str">
        <f t="shared" si="102"/>
        <v/>
      </c>
      <c r="B1289" s="40"/>
      <c r="C1289" s="28" t="str">
        <f>IF(B1289="","",VLOOKUP(B1289,'Priradenie pracov. balíkov'!B:E,3,FALSE))</f>
        <v/>
      </c>
      <c r="D1289" s="29" t="str">
        <f>IF(B1289="","",CONCATENATE(VLOOKUP(B1289,Ciselniky!$A$38:$B$71,2,FALSE),"P",'Osobné výdavky (OV)'!A1289))</f>
        <v/>
      </c>
      <c r="E1289" s="41"/>
      <c r="F1289" s="25" t="str">
        <f t="shared" si="103"/>
        <v/>
      </c>
      <c r="G1289" s="99"/>
      <c r="H1289" s="97"/>
      <c r="I1289" s="25" t="str">
        <f t="shared" si="104"/>
        <v/>
      </c>
      <c r="J1289" s="25" t="str">
        <f>IF(B1289="","",I1289*VLOOKUP(B1289,'Priradenie pracov. balíkov'!B:F,5,FALSE))</f>
        <v/>
      </c>
      <c r="K1289" s="25" t="str">
        <f>IF(B1289="","",I1289*VLOOKUP(B1289,'Priradenie pracov. balíkov'!B:G,6,FALSE))</f>
        <v/>
      </c>
      <c r="L1289" s="25" t="str">
        <f>IF(B1289="","",K1289*VLOOKUP(B1289,'Priradenie pracov. balíkov'!B:F,5,FALSE))</f>
        <v/>
      </c>
      <c r="M1289" s="1"/>
      <c r="N1289" s="2" t="str">
        <f t="shared" si="100"/>
        <v/>
      </c>
      <c r="O1289" s="1" t="str">
        <f t="shared" si="101"/>
        <v/>
      </c>
    </row>
    <row r="1290" spans="1:15" x14ac:dyDescent="0.2">
      <c r="A1290" s="26" t="str">
        <f t="shared" si="102"/>
        <v/>
      </c>
      <c r="B1290" s="40"/>
      <c r="C1290" s="28" t="str">
        <f>IF(B1290="","",VLOOKUP(B1290,'Priradenie pracov. balíkov'!B:E,3,FALSE))</f>
        <v/>
      </c>
      <c r="D1290" s="29" t="str">
        <f>IF(B1290="","",CONCATENATE(VLOOKUP(B1290,Ciselniky!$A$38:$B$71,2,FALSE),"P",'Osobné výdavky (OV)'!A1290))</f>
        <v/>
      </c>
      <c r="E1290" s="41"/>
      <c r="F1290" s="25" t="str">
        <f t="shared" si="103"/>
        <v/>
      </c>
      <c r="G1290" s="99"/>
      <c r="H1290" s="97"/>
      <c r="I1290" s="25" t="str">
        <f t="shared" si="104"/>
        <v/>
      </c>
      <c r="J1290" s="25" t="str">
        <f>IF(B1290="","",I1290*VLOOKUP(B1290,'Priradenie pracov. balíkov'!B:F,5,FALSE))</f>
        <v/>
      </c>
      <c r="K1290" s="25" t="str">
        <f>IF(B1290="","",I1290*VLOOKUP(B1290,'Priradenie pracov. balíkov'!B:G,6,FALSE))</f>
        <v/>
      </c>
      <c r="L1290" s="25" t="str">
        <f>IF(B1290="","",K1290*VLOOKUP(B1290,'Priradenie pracov. balíkov'!B:F,5,FALSE))</f>
        <v/>
      </c>
      <c r="M1290" s="1"/>
      <c r="N1290" s="2" t="str">
        <f t="shared" si="100"/>
        <v/>
      </c>
      <c r="O1290" s="1" t="str">
        <f t="shared" si="101"/>
        <v/>
      </c>
    </row>
    <row r="1291" spans="1:15" x14ac:dyDescent="0.2">
      <c r="A1291" s="26" t="str">
        <f t="shared" si="102"/>
        <v/>
      </c>
      <c r="B1291" s="40"/>
      <c r="C1291" s="28" t="str">
        <f>IF(B1291="","",VLOOKUP(B1291,'Priradenie pracov. balíkov'!B:E,3,FALSE))</f>
        <v/>
      </c>
      <c r="D1291" s="29" t="str">
        <f>IF(B1291="","",CONCATENATE(VLOOKUP(B1291,Ciselniky!$A$38:$B$71,2,FALSE),"P",'Osobné výdavky (OV)'!A1291))</f>
        <v/>
      </c>
      <c r="E1291" s="41"/>
      <c r="F1291" s="25" t="str">
        <f t="shared" si="103"/>
        <v/>
      </c>
      <c r="G1291" s="99"/>
      <c r="H1291" s="97"/>
      <c r="I1291" s="25" t="str">
        <f t="shared" si="104"/>
        <v/>
      </c>
      <c r="J1291" s="25" t="str">
        <f>IF(B1291="","",I1291*VLOOKUP(B1291,'Priradenie pracov. balíkov'!B:F,5,FALSE))</f>
        <v/>
      </c>
      <c r="K1291" s="25" t="str">
        <f>IF(B1291="","",I1291*VLOOKUP(B1291,'Priradenie pracov. balíkov'!B:G,6,FALSE))</f>
        <v/>
      </c>
      <c r="L1291" s="25" t="str">
        <f>IF(B1291="","",K1291*VLOOKUP(B1291,'Priradenie pracov. balíkov'!B:F,5,FALSE))</f>
        <v/>
      </c>
      <c r="M1291" s="1"/>
      <c r="N1291" s="2" t="str">
        <f t="shared" si="100"/>
        <v/>
      </c>
      <c r="O1291" s="1" t="str">
        <f t="shared" si="101"/>
        <v/>
      </c>
    </row>
    <row r="1292" spans="1:15" x14ac:dyDescent="0.2">
      <c r="A1292" s="26" t="str">
        <f t="shared" si="102"/>
        <v/>
      </c>
      <c r="B1292" s="40"/>
      <c r="C1292" s="28" t="str">
        <f>IF(B1292="","",VLOOKUP(B1292,'Priradenie pracov. balíkov'!B:E,3,FALSE))</f>
        <v/>
      </c>
      <c r="D1292" s="29" t="str">
        <f>IF(B1292="","",CONCATENATE(VLOOKUP(B1292,Ciselniky!$A$38:$B$71,2,FALSE),"P",'Osobné výdavky (OV)'!A1292))</f>
        <v/>
      </c>
      <c r="E1292" s="41"/>
      <c r="F1292" s="25" t="str">
        <f t="shared" si="103"/>
        <v/>
      </c>
      <c r="G1292" s="99"/>
      <c r="H1292" s="97"/>
      <c r="I1292" s="25" t="str">
        <f t="shared" si="104"/>
        <v/>
      </c>
      <c r="J1292" s="25" t="str">
        <f>IF(B1292="","",I1292*VLOOKUP(B1292,'Priradenie pracov. balíkov'!B:F,5,FALSE))</f>
        <v/>
      </c>
      <c r="K1292" s="25" t="str">
        <f>IF(B1292="","",I1292*VLOOKUP(B1292,'Priradenie pracov. balíkov'!B:G,6,FALSE))</f>
        <v/>
      </c>
      <c r="L1292" s="25" t="str">
        <f>IF(B1292="","",K1292*VLOOKUP(B1292,'Priradenie pracov. balíkov'!B:F,5,FALSE))</f>
        <v/>
      </c>
      <c r="M1292" s="1"/>
      <c r="N1292" s="2" t="str">
        <f t="shared" si="100"/>
        <v/>
      </c>
      <c r="O1292" s="1" t="str">
        <f t="shared" si="101"/>
        <v/>
      </c>
    </row>
    <row r="1293" spans="1:15" x14ac:dyDescent="0.2">
      <c r="A1293" s="26" t="str">
        <f t="shared" si="102"/>
        <v/>
      </c>
      <c r="B1293" s="40"/>
      <c r="C1293" s="28" t="str">
        <f>IF(B1293="","",VLOOKUP(B1293,'Priradenie pracov. balíkov'!B:E,3,FALSE))</f>
        <v/>
      </c>
      <c r="D1293" s="29" t="str">
        <f>IF(B1293="","",CONCATENATE(VLOOKUP(B1293,Ciselniky!$A$38:$B$71,2,FALSE),"P",'Osobné výdavky (OV)'!A1293))</f>
        <v/>
      </c>
      <c r="E1293" s="41"/>
      <c r="F1293" s="25" t="str">
        <f t="shared" si="103"/>
        <v/>
      </c>
      <c r="G1293" s="99"/>
      <c r="H1293" s="97"/>
      <c r="I1293" s="25" t="str">
        <f t="shared" si="104"/>
        <v/>
      </c>
      <c r="J1293" s="25" t="str">
        <f>IF(B1293="","",I1293*VLOOKUP(B1293,'Priradenie pracov. balíkov'!B:F,5,FALSE))</f>
        <v/>
      </c>
      <c r="K1293" s="25" t="str">
        <f>IF(B1293="","",I1293*VLOOKUP(B1293,'Priradenie pracov. balíkov'!B:G,6,FALSE))</f>
        <v/>
      </c>
      <c r="L1293" s="25" t="str">
        <f>IF(B1293="","",K1293*VLOOKUP(B1293,'Priradenie pracov. balíkov'!B:F,5,FALSE))</f>
        <v/>
      </c>
      <c r="M1293" s="1"/>
      <c r="N1293" s="2" t="str">
        <f t="shared" si="100"/>
        <v/>
      </c>
      <c r="O1293" s="1" t="str">
        <f t="shared" si="101"/>
        <v/>
      </c>
    </row>
    <row r="1294" spans="1:15" x14ac:dyDescent="0.2">
      <c r="A1294" s="26" t="str">
        <f t="shared" si="102"/>
        <v/>
      </c>
      <c r="B1294" s="40"/>
      <c r="C1294" s="28" t="str">
        <f>IF(B1294="","",VLOOKUP(B1294,'Priradenie pracov. balíkov'!B:E,3,FALSE))</f>
        <v/>
      </c>
      <c r="D1294" s="29" t="str">
        <f>IF(B1294="","",CONCATENATE(VLOOKUP(B1294,Ciselniky!$A$38:$B$71,2,FALSE),"P",'Osobné výdavky (OV)'!A1294))</f>
        <v/>
      </c>
      <c r="E1294" s="41"/>
      <c r="F1294" s="25" t="str">
        <f t="shared" si="103"/>
        <v/>
      </c>
      <c r="G1294" s="99"/>
      <c r="H1294" s="97"/>
      <c r="I1294" s="25" t="str">
        <f t="shared" si="104"/>
        <v/>
      </c>
      <c r="J1294" s="25" t="str">
        <f>IF(B1294="","",I1294*VLOOKUP(B1294,'Priradenie pracov. balíkov'!B:F,5,FALSE))</f>
        <v/>
      </c>
      <c r="K1294" s="25" t="str">
        <f>IF(B1294="","",I1294*VLOOKUP(B1294,'Priradenie pracov. balíkov'!B:G,6,FALSE))</f>
        <v/>
      </c>
      <c r="L1294" s="25" t="str">
        <f>IF(B1294="","",K1294*VLOOKUP(B1294,'Priradenie pracov. balíkov'!B:F,5,FALSE))</f>
        <v/>
      </c>
      <c r="M1294" s="1"/>
      <c r="N1294" s="2" t="str">
        <f t="shared" si="100"/>
        <v/>
      </c>
      <c r="O1294" s="1" t="str">
        <f t="shared" si="101"/>
        <v/>
      </c>
    </row>
    <row r="1295" spans="1:15" x14ac:dyDescent="0.2">
      <c r="A1295" s="26" t="str">
        <f t="shared" si="102"/>
        <v/>
      </c>
      <c r="B1295" s="40"/>
      <c r="C1295" s="28" t="str">
        <f>IF(B1295="","",VLOOKUP(B1295,'Priradenie pracov. balíkov'!B:E,3,FALSE))</f>
        <v/>
      </c>
      <c r="D1295" s="29" t="str">
        <f>IF(B1295="","",CONCATENATE(VLOOKUP(B1295,Ciselniky!$A$38:$B$71,2,FALSE),"P",'Osobné výdavky (OV)'!A1295))</f>
        <v/>
      </c>
      <c r="E1295" s="41"/>
      <c r="F1295" s="25" t="str">
        <f t="shared" si="103"/>
        <v/>
      </c>
      <c r="G1295" s="99"/>
      <c r="H1295" s="97"/>
      <c r="I1295" s="25" t="str">
        <f t="shared" si="104"/>
        <v/>
      </c>
      <c r="J1295" s="25" t="str">
        <f>IF(B1295="","",I1295*VLOOKUP(B1295,'Priradenie pracov. balíkov'!B:F,5,FALSE))</f>
        <v/>
      </c>
      <c r="K1295" s="25" t="str">
        <f>IF(B1295="","",I1295*VLOOKUP(B1295,'Priradenie pracov. balíkov'!B:G,6,FALSE))</f>
        <v/>
      </c>
      <c r="L1295" s="25" t="str">
        <f>IF(B1295="","",K1295*VLOOKUP(B1295,'Priradenie pracov. balíkov'!B:F,5,FALSE))</f>
        <v/>
      </c>
      <c r="M1295" s="1"/>
      <c r="N1295" s="2" t="str">
        <f t="shared" si="100"/>
        <v/>
      </c>
      <c r="O1295" s="1" t="str">
        <f t="shared" si="101"/>
        <v/>
      </c>
    </row>
    <row r="1296" spans="1:15" x14ac:dyDescent="0.2">
      <c r="A1296" s="26" t="str">
        <f t="shared" si="102"/>
        <v/>
      </c>
      <c r="B1296" s="40"/>
      <c r="C1296" s="28" t="str">
        <f>IF(B1296="","",VLOOKUP(B1296,'Priradenie pracov. balíkov'!B:E,3,FALSE))</f>
        <v/>
      </c>
      <c r="D1296" s="29" t="str">
        <f>IF(B1296="","",CONCATENATE(VLOOKUP(B1296,Ciselniky!$A$38:$B$71,2,FALSE),"P",'Osobné výdavky (OV)'!A1296))</f>
        <v/>
      </c>
      <c r="E1296" s="41"/>
      <c r="F1296" s="25" t="str">
        <f t="shared" si="103"/>
        <v/>
      </c>
      <c r="G1296" s="99"/>
      <c r="H1296" s="97"/>
      <c r="I1296" s="25" t="str">
        <f t="shared" si="104"/>
        <v/>
      </c>
      <c r="J1296" s="25" t="str">
        <f>IF(B1296="","",I1296*VLOOKUP(B1296,'Priradenie pracov. balíkov'!B:F,5,FALSE))</f>
        <v/>
      </c>
      <c r="K1296" s="25" t="str">
        <f>IF(B1296="","",I1296*VLOOKUP(B1296,'Priradenie pracov. balíkov'!B:G,6,FALSE))</f>
        <v/>
      </c>
      <c r="L1296" s="25" t="str">
        <f>IF(B1296="","",K1296*VLOOKUP(B1296,'Priradenie pracov. balíkov'!B:F,5,FALSE))</f>
        <v/>
      </c>
      <c r="M1296" s="1"/>
      <c r="N1296" s="2" t="str">
        <f t="shared" si="100"/>
        <v/>
      </c>
      <c r="O1296" s="1" t="str">
        <f t="shared" si="101"/>
        <v/>
      </c>
    </row>
    <row r="1297" spans="1:15" x14ac:dyDescent="0.2">
      <c r="A1297" s="26" t="str">
        <f t="shared" si="102"/>
        <v/>
      </c>
      <c r="B1297" s="40"/>
      <c r="C1297" s="28" t="str">
        <f>IF(B1297="","",VLOOKUP(B1297,'Priradenie pracov. balíkov'!B:E,3,FALSE))</f>
        <v/>
      </c>
      <c r="D1297" s="29" t="str">
        <f>IF(B1297="","",CONCATENATE(VLOOKUP(B1297,Ciselniky!$A$38:$B$71,2,FALSE),"P",'Osobné výdavky (OV)'!A1297))</f>
        <v/>
      </c>
      <c r="E1297" s="41"/>
      <c r="F1297" s="25" t="str">
        <f t="shared" si="103"/>
        <v/>
      </c>
      <c r="G1297" s="99"/>
      <c r="H1297" s="97"/>
      <c r="I1297" s="25" t="str">
        <f t="shared" si="104"/>
        <v/>
      </c>
      <c r="J1297" s="25" t="str">
        <f>IF(B1297="","",I1297*VLOOKUP(B1297,'Priradenie pracov. balíkov'!B:F,5,FALSE))</f>
        <v/>
      </c>
      <c r="K1297" s="25" t="str">
        <f>IF(B1297="","",I1297*VLOOKUP(B1297,'Priradenie pracov. balíkov'!B:G,6,FALSE))</f>
        <v/>
      </c>
      <c r="L1297" s="25" t="str">
        <f>IF(B1297="","",K1297*VLOOKUP(B1297,'Priradenie pracov. balíkov'!B:F,5,FALSE))</f>
        <v/>
      </c>
      <c r="M1297" s="1"/>
      <c r="N1297" s="2" t="str">
        <f t="shared" si="100"/>
        <v/>
      </c>
      <c r="O1297" s="1" t="str">
        <f t="shared" si="101"/>
        <v/>
      </c>
    </row>
    <row r="1298" spans="1:15" x14ac:dyDescent="0.2">
      <c r="A1298" s="26" t="str">
        <f t="shared" si="102"/>
        <v/>
      </c>
      <c r="B1298" s="40"/>
      <c r="C1298" s="28" t="str">
        <f>IF(B1298="","",VLOOKUP(B1298,'Priradenie pracov. balíkov'!B:E,3,FALSE))</f>
        <v/>
      </c>
      <c r="D1298" s="29" t="str">
        <f>IF(B1298="","",CONCATENATE(VLOOKUP(B1298,Ciselniky!$A$38:$B$71,2,FALSE),"P",'Osobné výdavky (OV)'!A1298))</f>
        <v/>
      </c>
      <c r="E1298" s="41"/>
      <c r="F1298" s="25" t="str">
        <f t="shared" si="103"/>
        <v/>
      </c>
      <c r="G1298" s="99"/>
      <c r="H1298" s="97"/>
      <c r="I1298" s="25" t="str">
        <f t="shared" si="104"/>
        <v/>
      </c>
      <c r="J1298" s="25" t="str">
        <f>IF(B1298="","",I1298*VLOOKUP(B1298,'Priradenie pracov. balíkov'!B:F,5,FALSE))</f>
        <v/>
      </c>
      <c r="K1298" s="25" t="str">
        <f>IF(B1298="","",I1298*VLOOKUP(B1298,'Priradenie pracov. balíkov'!B:G,6,FALSE))</f>
        <v/>
      </c>
      <c r="L1298" s="25" t="str">
        <f>IF(B1298="","",K1298*VLOOKUP(B1298,'Priradenie pracov. balíkov'!B:F,5,FALSE))</f>
        <v/>
      </c>
      <c r="M1298" s="1"/>
      <c r="N1298" s="2" t="str">
        <f t="shared" si="100"/>
        <v/>
      </c>
      <c r="O1298" s="1" t="str">
        <f t="shared" si="101"/>
        <v/>
      </c>
    </row>
    <row r="1299" spans="1:15" x14ac:dyDescent="0.2">
      <c r="A1299" s="26" t="str">
        <f t="shared" si="102"/>
        <v/>
      </c>
      <c r="B1299" s="40"/>
      <c r="C1299" s="28" t="str">
        <f>IF(B1299="","",VLOOKUP(B1299,'Priradenie pracov. balíkov'!B:E,3,FALSE))</f>
        <v/>
      </c>
      <c r="D1299" s="29" t="str">
        <f>IF(B1299="","",CONCATENATE(VLOOKUP(B1299,Ciselniky!$A$38:$B$71,2,FALSE),"P",'Osobné výdavky (OV)'!A1299))</f>
        <v/>
      </c>
      <c r="E1299" s="41"/>
      <c r="F1299" s="25" t="str">
        <f t="shared" si="103"/>
        <v/>
      </c>
      <c r="G1299" s="99"/>
      <c r="H1299" s="97"/>
      <c r="I1299" s="25" t="str">
        <f t="shared" si="104"/>
        <v/>
      </c>
      <c r="J1299" s="25" t="str">
        <f>IF(B1299="","",I1299*VLOOKUP(B1299,'Priradenie pracov. balíkov'!B:F,5,FALSE))</f>
        <v/>
      </c>
      <c r="K1299" s="25" t="str">
        <f>IF(B1299="","",I1299*VLOOKUP(B1299,'Priradenie pracov. balíkov'!B:G,6,FALSE))</f>
        <v/>
      </c>
      <c r="L1299" s="25" t="str">
        <f>IF(B1299="","",K1299*VLOOKUP(B1299,'Priradenie pracov. balíkov'!B:F,5,FALSE))</f>
        <v/>
      </c>
      <c r="M1299" s="1"/>
      <c r="N1299" s="2" t="str">
        <f t="shared" si="100"/>
        <v/>
      </c>
      <c r="O1299" s="1" t="str">
        <f t="shared" si="101"/>
        <v/>
      </c>
    </row>
    <row r="1300" spans="1:15" x14ac:dyDescent="0.2">
      <c r="A1300" s="26" t="str">
        <f t="shared" si="102"/>
        <v/>
      </c>
      <c r="B1300" s="40"/>
      <c r="C1300" s="28" t="str">
        <f>IF(B1300="","",VLOOKUP(B1300,'Priradenie pracov. balíkov'!B:E,3,FALSE))</f>
        <v/>
      </c>
      <c r="D1300" s="29" t="str">
        <f>IF(B1300="","",CONCATENATE(VLOOKUP(B1300,Ciselniky!$A$38:$B$71,2,FALSE),"P",'Osobné výdavky (OV)'!A1300))</f>
        <v/>
      </c>
      <c r="E1300" s="41"/>
      <c r="F1300" s="25" t="str">
        <f t="shared" si="103"/>
        <v/>
      </c>
      <c r="G1300" s="99"/>
      <c r="H1300" s="97"/>
      <c r="I1300" s="25" t="str">
        <f t="shared" si="104"/>
        <v/>
      </c>
      <c r="J1300" s="25" t="str">
        <f>IF(B1300="","",I1300*VLOOKUP(B1300,'Priradenie pracov. balíkov'!B:F,5,FALSE))</f>
        <v/>
      </c>
      <c r="K1300" s="25" t="str">
        <f>IF(B1300="","",I1300*VLOOKUP(B1300,'Priradenie pracov. balíkov'!B:G,6,FALSE))</f>
        <v/>
      </c>
      <c r="L1300" s="25" t="str">
        <f>IF(B1300="","",K1300*VLOOKUP(B1300,'Priradenie pracov. balíkov'!B:F,5,FALSE))</f>
        <v/>
      </c>
      <c r="M1300" s="1"/>
      <c r="N1300" s="2" t="str">
        <f t="shared" si="100"/>
        <v/>
      </c>
      <c r="O1300" s="1" t="str">
        <f t="shared" si="101"/>
        <v/>
      </c>
    </row>
    <row r="1301" spans="1:15" x14ac:dyDescent="0.2">
      <c r="A1301" s="26" t="str">
        <f t="shared" si="102"/>
        <v/>
      </c>
      <c r="B1301" s="40"/>
      <c r="C1301" s="28" t="str">
        <f>IF(B1301="","",VLOOKUP(B1301,'Priradenie pracov. balíkov'!B:E,3,FALSE))</f>
        <v/>
      </c>
      <c r="D1301" s="29" t="str">
        <f>IF(B1301="","",CONCATENATE(VLOOKUP(B1301,Ciselniky!$A$38:$B$71,2,FALSE),"P",'Osobné výdavky (OV)'!A1301))</f>
        <v/>
      </c>
      <c r="E1301" s="41"/>
      <c r="F1301" s="25" t="str">
        <f t="shared" si="103"/>
        <v/>
      </c>
      <c r="G1301" s="99"/>
      <c r="H1301" s="97"/>
      <c r="I1301" s="25" t="str">
        <f t="shared" si="104"/>
        <v/>
      </c>
      <c r="J1301" s="25" t="str">
        <f>IF(B1301="","",I1301*VLOOKUP(B1301,'Priradenie pracov. balíkov'!B:F,5,FALSE))</f>
        <v/>
      </c>
      <c r="K1301" s="25" t="str">
        <f>IF(B1301="","",I1301*VLOOKUP(B1301,'Priradenie pracov. balíkov'!B:G,6,FALSE))</f>
        <v/>
      </c>
      <c r="L1301" s="25" t="str">
        <f>IF(B1301="","",K1301*VLOOKUP(B1301,'Priradenie pracov. balíkov'!B:F,5,FALSE))</f>
        <v/>
      </c>
      <c r="M1301" s="1"/>
      <c r="N1301" s="2" t="str">
        <f t="shared" si="100"/>
        <v/>
      </c>
      <c r="O1301" s="1" t="str">
        <f t="shared" si="101"/>
        <v/>
      </c>
    </row>
    <row r="1302" spans="1:15" x14ac:dyDescent="0.2">
      <c r="A1302" s="26" t="str">
        <f t="shared" si="102"/>
        <v/>
      </c>
      <c r="B1302" s="40"/>
      <c r="C1302" s="28" t="str">
        <f>IF(B1302="","",VLOOKUP(B1302,'Priradenie pracov. balíkov'!B:E,3,FALSE))</f>
        <v/>
      </c>
      <c r="D1302" s="29" t="str">
        <f>IF(B1302="","",CONCATENATE(VLOOKUP(B1302,Ciselniky!$A$38:$B$71,2,FALSE),"P",'Osobné výdavky (OV)'!A1302))</f>
        <v/>
      </c>
      <c r="E1302" s="41"/>
      <c r="F1302" s="25" t="str">
        <f t="shared" si="103"/>
        <v/>
      </c>
      <c r="G1302" s="99"/>
      <c r="H1302" s="97"/>
      <c r="I1302" s="25" t="str">
        <f t="shared" si="104"/>
        <v/>
      </c>
      <c r="J1302" s="25" t="str">
        <f>IF(B1302="","",I1302*VLOOKUP(B1302,'Priradenie pracov. balíkov'!B:F,5,FALSE))</f>
        <v/>
      </c>
      <c r="K1302" s="25" t="str">
        <f>IF(B1302="","",I1302*VLOOKUP(B1302,'Priradenie pracov. balíkov'!B:G,6,FALSE))</f>
        <v/>
      </c>
      <c r="L1302" s="25" t="str">
        <f>IF(B1302="","",K1302*VLOOKUP(B1302,'Priradenie pracov. balíkov'!B:F,5,FALSE))</f>
        <v/>
      </c>
      <c r="M1302" s="1"/>
      <c r="N1302" s="2" t="str">
        <f t="shared" si="100"/>
        <v/>
      </c>
      <c r="O1302" s="1" t="str">
        <f t="shared" si="101"/>
        <v/>
      </c>
    </row>
    <row r="1303" spans="1:15" x14ac:dyDescent="0.2">
      <c r="A1303" s="26" t="str">
        <f t="shared" si="102"/>
        <v/>
      </c>
      <c r="B1303" s="40"/>
      <c r="C1303" s="28" t="str">
        <f>IF(B1303="","",VLOOKUP(B1303,'Priradenie pracov. balíkov'!B:E,3,FALSE))</f>
        <v/>
      </c>
      <c r="D1303" s="29" t="str">
        <f>IF(B1303="","",CONCATENATE(VLOOKUP(B1303,Ciselniky!$A$38:$B$71,2,FALSE),"P",'Osobné výdavky (OV)'!A1303))</f>
        <v/>
      </c>
      <c r="E1303" s="41"/>
      <c r="F1303" s="25" t="str">
        <f t="shared" si="103"/>
        <v/>
      </c>
      <c r="G1303" s="99"/>
      <c r="H1303" s="97"/>
      <c r="I1303" s="25" t="str">
        <f t="shared" si="104"/>
        <v/>
      </c>
      <c r="J1303" s="25" t="str">
        <f>IF(B1303="","",I1303*VLOOKUP(B1303,'Priradenie pracov. balíkov'!B:F,5,FALSE))</f>
        <v/>
      </c>
      <c r="K1303" s="25" t="str">
        <f>IF(B1303="","",I1303*VLOOKUP(B1303,'Priradenie pracov. balíkov'!B:G,6,FALSE))</f>
        <v/>
      </c>
      <c r="L1303" s="25" t="str">
        <f>IF(B1303="","",K1303*VLOOKUP(B1303,'Priradenie pracov. balíkov'!B:F,5,FALSE))</f>
        <v/>
      </c>
      <c r="M1303" s="1"/>
      <c r="N1303" s="2" t="str">
        <f t="shared" si="100"/>
        <v/>
      </c>
      <c r="O1303" s="1" t="str">
        <f t="shared" si="101"/>
        <v/>
      </c>
    </row>
    <row r="1304" spans="1:15" x14ac:dyDescent="0.2">
      <c r="A1304" s="26" t="str">
        <f t="shared" si="102"/>
        <v/>
      </c>
      <c r="B1304" s="40"/>
      <c r="C1304" s="28" t="str">
        <f>IF(B1304="","",VLOOKUP(B1304,'Priradenie pracov. balíkov'!B:E,3,FALSE))</f>
        <v/>
      </c>
      <c r="D1304" s="29" t="str">
        <f>IF(B1304="","",CONCATENATE(VLOOKUP(B1304,Ciselniky!$A$38:$B$71,2,FALSE),"P",'Osobné výdavky (OV)'!A1304))</f>
        <v/>
      </c>
      <c r="E1304" s="41"/>
      <c r="F1304" s="25" t="str">
        <f t="shared" si="103"/>
        <v/>
      </c>
      <c r="G1304" s="99"/>
      <c r="H1304" s="97"/>
      <c r="I1304" s="25" t="str">
        <f t="shared" si="104"/>
        <v/>
      </c>
      <c r="J1304" s="25" t="str">
        <f>IF(B1304="","",I1304*VLOOKUP(B1304,'Priradenie pracov. balíkov'!B:F,5,FALSE))</f>
        <v/>
      </c>
      <c r="K1304" s="25" t="str">
        <f>IF(B1304="","",I1304*VLOOKUP(B1304,'Priradenie pracov. balíkov'!B:G,6,FALSE))</f>
        <v/>
      </c>
      <c r="L1304" s="25" t="str">
        <f>IF(B1304="","",K1304*VLOOKUP(B1304,'Priradenie pracov. balíkov'!B:F,5,FALSE))</f>
        <v/>
      </c>
      <c r="M1304" s="1"/>
      <c r="N1304" s="2" t="str">
        <f t="shared" si="100"/>
        <v/>
      </c>
      <c r="O1304" s="1" t="str">
        <f t="shared" si="101"/>
        <v/>
      </c>
    </row>
    <row r="1305" spans="1:15" x14ac:dyDescent="0.2">
      <c r="A1305" s="26" t="str">
        <f t="shared" si="102"/>
        <v/>
      </c>
      <c r="B1305" s="40"/>
      <c r="C1305" s="28" t="str">
        <f>IF(B1305="","",VLOOKUP(B1305,'Priradenie pracov. balíkov'!B:E,3,FALSE))</f>
        <v/>
      </c>
      <c r="D1305" s="29" t="str">
        <f>IF(B1305="","",CONCATENATE(VLOOKUP(B1305,Ciselniky!$A$38:$B$71,2,FALSE),"P",'Osobné výdavky (OV)'!A1305))</f>
        <v/>
      </c>
      <c r="E1305" s="41"/>
      <c r="F1305" s="25" t="str">
        <f t="shared" si="103"/>
        <v/>
      </c>
      <c r="G1305" s="99"/>
      <c r="H1305" s="97"/>
      <c r="I1305" s="25" t="str">
        <f t="shared" si="104"/>
        <v/>
      </c>
      <c r="J1305" s="25" t="str">
        <f>IF(B1305="","",I1305*VLOOKUP(B1305,'Priradenie pracov. balíkov'!B:F,5,FALSE))</f>
        <v/>
      </c>
      <c r="K1305" s="25" t="str">
        <f>IF(B1305="","",I1305*VLOOKUP(B1305,'Priradenie pracov. balíkov'!B:G,6,FALSE))</f>
        <v/>
      </c>
      <c r="L1305" s="25" t="str">
        <f>IF(B1305="","",K1305*VLOOKUP(B1305,'Priradenie pracov. balíkov'!B:F,5,FALSE))</f>
        <v/>
      </c>
      <c r="M1305" s="1"/>
      <c r="N1305" s="2" t="str">
        <f t="shared" si="100"/>
        <v/>
      </c>
      <c r="O1305" s="1" t="str">
        <f t="shared" si="101"/>
        <v/>
      </c>
    </row>
    <row r="1306" spans="1:15" x14ac:dyDescent="0.2">
      <c r="A1306" s="26" t="str">
        <f t="shared" si="102"/>
        <v/>
      </c>
      <c r="B1306" s="40"/>
      <c r="C1306" s="28" t="str">
        <f>IF(B1306="","",VLOOKUP(B1306,'Priradenie pracov. balíkov'!B:E,3,FALSE))</f>
        <v/>
      </c>
      <c r="D1306" s="29" t="str">
        <f>IF(B1306="","",CONCATENATE(VLOOKUP(B1306,Ciselniky!$A$38:$B$71,2,FALSE),"P",'Osobné výdavky (OV)'!A1306))</f>
        <v/>
      </c>
      <c r="E1306" s="41"/>
      <c r="F1306" s="25" t="str">
        <f t="shared" si="103"/>
        <v/>
      </c>
      <c r="G1306" s="99"/>
      <c r="H1306" s="97"/>
      <c r="I1306" s="25" t="str">
        <f t="shared" si="104"/>
        <v/>
      </c>
      <c r="J1306" s="25" t="str">
        <f>IF(B1306="","",I1306*VLOOKUP(B1306,'Priradenie pracov. balíkov'!B:F,5,FALSE))</f>
        <v/>
      </c>
      <c r="K1306" s="25" t="str">
        <f>IF(B1306="","",I1306*VLOOKUP(B1306,'Priradenie pracov. balíkov'!B:G,6,FALSE))</f>
        <v/>
      </c>
      <c r="L1306" s="25" t="str">
        <f>IF(B1306="","",K1306*VLOOKUP(B1306,'Priradenie pracov. balíkov'!B:F,5,FALSE))</f>
        <v/>
      </c>
      <c r="M1306" s="1"/>
      <c r="N1306" s="2" t="str">
        <f t="shared" si="100"/>
        <v/>
      </c>
      <c r="O1306" s="1" t="str">
        <f t="shared" si="101"/>
        <v/>
      </c>
    </row>
    <row r="1307" spans="1:15" x14ac:dyDescent="0.2">
      <c r="A1307" s="26" t="str">
        <f t="shared" si="102"/>
        <v/>
      </c>
      <c r="B1307" s="40"/>
      <c r="C1307" s="28" t="str">
        <f>IF(B1307="","",VLOOKUP(B1307,'Priradenie pracov. balíkov'!B:E,3,FALSE))</f>
        <v/>
      </c>
      <c r="D1307" s="29" t="str">
        <f>IF(B1307="","",CONCATENATE(VLOOKUP(B1307,Ciselniky!$A$38:$B$71,2,FALSE),"P",'Osobné výdavky (OV)'!A1307))</f>
        <v/>
      </c>
      <c r="E1307" s="41"/>
      <c r="F1307" s="25" t="str">
        <f t="shared" si="103"/>
        <v/>
      </c>
      <c r="G1307" s="99"/>
      <c r="H1307" s="97"/>
      <c r="I1307" s="25" t="str">
        <f t="shared" si="104"/>
        <v/>
      </c>
      <c r="J1307" s="25" t="str">
        <f>IF(B1307="","",I1307*VLOOKUP(B1307,'Priradenie pracov. balíkov'!B:F,5,FALSE))</f>
        <v/>
      </c>
      <c r="K1307" s="25" t="str">
        <f>IF(B1307="","",I1307*VLOOKUP(B1307,'Priradenie pracov. balíkov'!B:G,6,FALSE))</f>
        <v/>
      </c>
      <c r="L1307" s="25" t="str">
        <f>IF(B1307="","",K1307*VLOOKUP(B1307,'Priradenie pracov. balíkov'!B:F,5,FALSE))</f>
        <v/>
      </c>
      <c r="M1307" s="1"/>
      <c r="N1307" s="2" t="str">
        <f t="shared" si="100"/>
        <v/>
      </c>
      <c r="O1307" s="1" t="str">
        <f t="shared" si="101"/>
        <v/>
      </c>
    </row>
    <row r="1308" spans="1:15" x14ac:dyDescent="0.2">
      <c r="A1308" s="26" t="str">
        <f t="shared" si="102"/>
        <v/>
      </c>
      <c r="B1308" s="40"/>
      <c r="C1308" s="28" t="str">
        <f>IF(B1308="","",VLOOKUP(B1308,'Priradenie pracov. balíkov'!B:E,3,FALSE))</f>
        <v/>
      </c>
      <c r="D1308" s="29" t="str">
        <f>IF(B1308="","",CONCATENATE(VLOOKUP(B1308,Ciselniky!$A$38:$B$71,2,FALSE),"P",'Osobné výdavky (OV)'!A1308))</f>
        <v/>
      </c>
      <c r="E1308" s="41"/>
      <c r="F1308" s="25" t="str">
        <f t="shared" si="103"/>
        <v/>
      </c>
      <c r="G1308" s="99"/>
      <c r="H1308" s="97"/>
      <c r="I1308" s="25" t="str">
        <f t="shared" si="104"/>
        <v/>
      </c>
      <c r="J1308" s="25" t="str">
        <f>IF(B1308="","",I1308*VLOOKUP(B1308,'Priradenie pracov. balíkov'!B:F,5,FALSE))</f>
        <v/>
      </c>
      <c r="K1308" s="25" t="str">
        <f>IF(B1308="","",I1308*VLOOKUP(B1308,'Priradenie pracov. balíkov'!B:G,6,FALSE))</f>
        <v/>
      </c>
      <c r="L1308" s="25" t="str">
        <f>IF(B1308="","",K1308*VLOOKUP(B1308,'Priradenie pracov. balíkov'!B:F,5,FALSE))</f>
        <v/>
      </c>
      <c r="M1308" s="1"/>
      <c r="N1308" s="2" t="str">
        <f t="shared" si="100"/>
        <v/>
      </c>
      <c r="O1308" s="1" t="str">
        <f t="shared" si="101"/>
        <v/>
      </c>
    </row>
    <row r="1309" spans="1:15" x14ac:dyDescent="0.2">
      <c r="A1309" s="26" t="str">
        <f t="shared" si="102"/>
        <v/>
      </c>
      <c r="B1309" s="40"/>
      <c r="C1309" s="28" t="str">
        <f>IF(B1309="","",VLOOKUP(B1309,'Priradenie pracov. balíkov'!B:E,3,FALSE))</f>
        <v/>
      </c>
      <c r="D1309" s="29" t="str">
        <f>IF(B1309="","",CONCATENATE(VLOOKUP(B1309,Ciselniky!$A$38:$B$71,2,FALSE),"P",'Osobné výdavky (OV)'!A1309))</f>
        <v/>
      </c>
      <c r="E1309" s="41"/>
      <c r="F1309" s="25" t="str">
        <f t="shared" si="103"/>
        <v/>
      </c>
      <c r="G1309" s="99"/>
      <c r="H1309" s="97"/>
      <c r="I1309" s="25" t="str">
        <f t="shared" si="104"/>
        <v/>
      </c>
      <c r="J1309" s="25" t="str">
        <f>IF(B1309="","",I1309*VLOOKUP(B1309,'Priradenie pracov. balíkov'!B:F,5,FALSE))</f>
        <v/>
      </c>
      <c r="K1309" s="25" t="str">
        <f>IF(B1309="","",I1309*VLOOKUP(B1309,'Priradenie pracov. balíkov'!B:G,6,FALSE))</f>
        <v/>
      </c>
      <c r="L1309" s="25" t="str">
        <f>IF(B1309="","",K1309*VLOOKUP(B1309,'Priradenie pracov. balíkov'!B:F,5,FALSE))</f>
        <v/>
      </c>
      <c r="M1309" s="1"/>
      <c r="N1309" s="2" t="str">
        <f t="shared" si="100"/>
        <v/>
      </c>
      <c r="O1309" s="1" t="str">
        <f t="shared" si="101"/>
        <v/>
      </c>
    </row>
    <row r="1310" spans="1:15" x14ac:dyDescent="0.2">
      <c r="A1310" s="26" t="str">
        <f t="shared" si="102"/>
        <v/>
      </c>
      <c r="B1310" s="40"/>
      <c r="C1310" s="28" t="str">
        <f>IF(B1310="","",VLOOKUP(B1310,'Priradenie pracov. balíkov'!B:E,3,FALSE))</f>
        <v/>
      </c>
      <c r="D1310" s="29" t="str">
        <f>IF(B1310="","",CONCATENATE(VLOOKUP(B1310,Ciselniky!$A$38:$B$71,2,FALSE),"P",'Osobné výdavky (OV)'!A1310))</f>
        <v/>
      </c>
      <c r="E1310" s="41"/>
      <c r="F1310" s="25" t="str">
        <f t="shared" si="103"/>
        <v/>
      </c>
      <c r="G1310" s="99"/>
      <c r="H1310" s="97"/>
      <c r="I1310" s="25" t="str">
        <f t="shared" si="104"/>
        <v/>
      </c>
      <c r="J1310" s="25" t="str">
        <f>IF(B1310="","",I1310*VLOOKUP(B1310,'Priradenie pracov. balíkov'!B:F,5,FALSE))</f>
        <v/>
      </c>
      <c r="K1310" s="25" t="str">
        <f>IF(B1310="","",I1310*VLOOKUP(B1310,'Priradenie pracov. balíkov'!B:G,6,FALSE))</f>
        <v/>
      </c>
      <c r="L1310" s="25" t="str">
        <f>IF(B1310="","",K1310*VLOOKUP(B1310,'Priradenie pracov. balíkov'!B:F,5,FALSE))</f>
        <v/>
      </c>
      <c r="M1310" s="1"/>
      <c r="N1310" s="2" t="str">
        <f t="shared" si="100"/>
        <v/>
      </c>
      <c r="O1310" s="1" t="str">
        <f t="shared" si="101"/>
        <v/>
      </c>
    </row>
    <row r="1311" spans="1:15" x14ac:dyDescent="0.2">
      <c r="A1311" s="26" t="str">
        <f t="shared" si="102"/>
        <v/>
      </c>
      <c r="B1311" s="40"/>
      <c r="C1311" s="28" t="str">
        <f>IF(B1311="","",VLOOKUP(B1311,'Priradenie pracov. balíkov'!B:E,3,FALSE))</f>
        <v/>
      </c>
      <c r="D1311" s="29" t="str">
        <f>IF(B1311="","",CONCATENATE(VLOOKUP(B1311,Ciselniky!$A$38:$B$71,2,FALSE),"P",'Osobné výdavky (OV)'!A1311))</f>
        <v/>
      </c>
      <c r="E1311" s="41"/>
      <c r="F1311" s="25" t="str">
        <f t="shared" si="103"/>
        <v/>
      </c>
      <c r="G1311" s="99"/>
      <c r="H1311" s="97"/>
      <c r="I1311" s="25" t="str">
        <f t="shared" si="104"/>
        <v/>
      </c>
      <c r="J1311" s="25" t="str">
        <f>IF(B1311="","",I1311*VLOOKUP(B1311,'Priradenie pracov. balíkov'!B:F,5,FALSE))</f>
        <v/>
      </c>
      <c r="K1311" s="25" t="str">
        <f>IF(B1311="","",I1311*VLOOKUP(B1311,'Priradenie pracov. balíkov'!B:G,6,FALSE))</f>
        <v/>
      </c>
      <c r="L1311" s="25" t="str">
        <f>IF(B1311="","",K1311*VLOOKUP(B1311,'Priradenie pracov. balíkov'!B:F,5,FALSE))</f>
        <v/>
      </c>
      <c r="M1311" s="1"/>
      <c r="N1311" s="2" t="str">
        <f t="shared" si="100"/>
        <v/>
      </c>
      <c r="O1311" s="1" t="str">
        <f t="shared" si="101"/>
        <v/>
      </c>
    </row>
    <row r="1312" spans="1:15" x14ac:dyDescent="0.2">
      <c r="A1312" s="26" t="str">
        <f t="shared" si="102"/>
        <v/>
      </c>
      <c r="B1312" s="40"/>
      <c r="C1312" s="28" t="str">
        <f>IF(B1312="","",VLOOKUP(B1312,'Priradenie pracov. balíkov'!B:E,3,FALSE))</f>
        <v/>
      </c>
      <c r="D1312" s="29" t="str">
        <f>IF(B1312="","",CONCATENATE(VLOOKUP(B1312,Ciselniky!$A$38:$B$71,2,FALSE),"P",'Osobné výdavky (OV)'!A1312))</f>
        <v/>
      </c>
      <c r="E1312" s="41"/>
      <c r="F1312" s="25" t="str">
        <f t="shared" si="103"/>
        <v/>
      </c>
      <c r="G1312" s="99"/>
      <c r="H1312" s="97"/>
      <c r="I1312" s="25" t="str">
        <f t="shared" si="104"/>
        <v/>
      </c>
      <c r="J1312" s="25" t="str">
        <f>IF(B1312="","",I1312*VLOOKUP(B1312,'Priradenie pracov. balíkov'!B:F,5,FALSE))</f>
        <v/>
      </c>
      <c r="K1312" s="25" t="str">
        <f>IF(B1312="","",I1312*VLOOKUP(B1312,'Priradenie pracov. balíkov'!B:G,6,FALSE))</f>
        <v/>
      </c>
      <c r="L1312" s="25" t="str">
        <f>IF(B1312="","",K1312*VLOOKUP(B1312,'Priradenie pracov. balíkov'!B:F,5,FALSE))</f>
        <v/>
      </c>
      <c r="M1312" s="1"/>
      <c r="N1312" s="2" t="str">
        <f t="shared" si="100"/>
        <v/>
      </c>
      <c r="O1312" s="1" t="str">
        <f t="shared" si="101"/>
        <v/>
      </c>
    </row>
    <row r="1313" spans="1:15" x14ac:dyDescent="0.2">
      <c r="A1313" s="26" t="str">
        <f t="shared" si="102"/>
        <v/>
      </c>
      <c r="B1313" s="40"/>
      <c r="C1313" s="28" t="str">
        <f>IF(B1313="","",VLOOKUP(B1313,'Priradenie pracov. balíkov'!B:E,3,FALSE))</f>
        <v/>
      </c>
      <c r="D1313" s="29" t="str">
        <f>IF(B1313="","",CONCATENATE(VLOOKUP(B1313,Ciselniky!$A$38:$B$71,2,FALSE),"P",'Osobné výdavky (OV)'!A1313))</f>
        <v/>
      </c>
      <c r="E1313" s="41"/>
      <c r="F1313" s="25" t="str">
        <f t="shared" si="103"/>
        <v/>
      </c>
      <c r="G1313" s="99"/>
      <c r="H1313" s="97"/>
      <c r="I1313" s="25" t="str">
        <f t="shared" si="104"/>
        <v/>
      </c>
      <c r="J1313" s="25" t="str">
        <f>IF(B1313="","",I1313*VLOOKUP(B1313,'Priradenie pracov. balíkov'!B:F,5,FALSE))</f>
        <v/>
      </c>
      <c r="K1313" s="25" t="str">
        <f>IF(B1313="","",I1313*VLOOKUP(B1313,'Priradenie pracov. balíkov'!B:G,6,FALSE))</f>
        <v/>
      </c>
      <c r="L1313" s="25" t="str">
        <f>IF(B1313="","",K1313*VLOOKUP(B1313,'Priradenie pracov. balíkov'!B:F,5,FALSE))</f>
        <v/>
      </c>
      <c r="M1313" s="1"/>
      <c r="N1313" s="2" t="str">
        <f t="shared" si="100"/>
        <v/>
      </c>
      <c r="O1313" s="1" t="str">
        <f t="shared" si="101"/>
        <v/>
      </c>
    </row>
    <row r="1314" spans="1:15" x14ac:dyDescent="0.2">
      <c r="A1314" s="26" t="str">
        <f t="shared" si="102"/>
        <v/>
      </c>
      <c r="B1314" s="40"/>
      <c r="C1314" s="28" t="str">
        <f>IF(B1314="","",VLOOKUP(B1314,'Priradenie pracov. balíkov'!B:E,3,FALSE))</f>
        <v/>
      </c>
      <c r="D1314" s="29" t="str">
        <f>IF(B1314="","",CONCATENATE(VLOOKUP(B1314,Ciselniky!$A$38:$B$71,2,FALSE),"P",'Osobné výdavky (OV)'!A1314))</f>
        <v/>
      </c>
      <c r="E1314" s="41"/>
      <c r="F1314" s="25" t="str">
        <f t="shared" si="103"/>
        <v/>
      </c>
      <c r="G1314" s="99"/>
      <c r="H1314" s="97"/>
      <c r="I1314" s="25" t="str">
        <f t="shared" si="104"/>
        <v/>
      </c>
      <c r="J1314" s="25" t="str">
        <f>IF(B1314="","",I1314*VLOOKUP(B1314,'Priradenie pracov. balíkov'!B:F,5,FALSE))</f>
        <v/>
      </c>
      <c r="K1314" s="25" t="str">
        <f>IF(B1314="","",I1314*VLOOKUP(B1314,'Priradenie pracov. balíkov'!B:G,6,FALSE))</f>
        <v/>
      </c>
      <c r="L1314" s="25" t="str">
        <f>IF(B1314="","",K1314*VLOOKUP(B1314,'Priradenie pracov. balíkov'!B:F,5,FALSE))</f>
        <v/>
      </c>
      <c r="M1314" s="1"/>
      <c r="N1314" s="2" t="str">
        <f t="shared" si="100"/>
        <v/>
      </c>
      <c r="O1314" s="1" t="str">
        <f t="shared" si="101"/>
        <v/>
      </c>
    </row>
    <row r="1315" spans="1:15" x14ac:dyDescent="0.2">
      <c r="A1315" s="26" t="str">
        <f t="shared" si="102"/>
        <v/>
      </c>
      <c r="B1315" s="40"/>
      <c r="C1315" s="28" t="str">
        <f>IF(B1315="","",VLOOKUP(B1315,'Priradenie pracov. balíkov'!B:E,3,FALSE))</f>
        <v/>
      </c>
      <c r="D1315" s="29" t="str">
        <f>IF(B1315="","",CONCATENATE(VLOOKUP(B1315,Ciselniky!$A$38:$B$71,2,FALSE),"P",'Osobné výdavky (OV)'!A1315))</f>
        <v/>
      </c>
      <c r="E1315" s="41"/>
      <c r="F1315" s="25" t="str">
        <f t="shared" si="103"/>
        <v/>
      </c>
      <c r="G1315" s="99"/>
      <c r="H1315" s="97"/>
      <c r="I1315" s="25" t="str">
        <f t="shared" si="104"/>
        <v/>
      </c>
      <c r="J1315" s="25" t="str">
        <f>IF(B1315="","",I1315*VLOOKUP(B1315,'Priradenie pracov. balíkov'!B:F,5,FALSE))</f>
        <v/>
      </c>
      <c r="K1315" s="25" t="str">
        <f>IF(B1315="","",I1315*VLOOKUP(B1315,'Priradenie pracov. balíkov'!B:G,6,FALSE))</f>
        <v/>
      </c>
      <c r="L1315" s="25" t="str">
        <f>IF(B1315="","",K1315*VLOOKUP(B1315,'Priradenie pracov. balíkov'!B:F,5,FALSE))</f>
        <v/>
      </c>
      <c r="M1315" s="1"/>
      <c r="N1315" s="2" t="str">
        <f t="shared" si="100"/>
        <v/>
      </c>
      <c r="O1315" s="1" t="str">
        <f t="shared" si="101"/>
        <v/>
      </c>
    </row>
    <row r="1316" spans="1:15" x14ac:dyDescent="0.2">
      <c r="A1316" s="26" t="str">
        <f t="shared" si="102"/>
        <v/>
      </c>
      <c r="B1316" s="40"/>
      <c r="C1316" s="28" t="str">
        <f>IF(B1316="","",VLOOKUP(B1316,'Priradenie pracov. balíkov'!B:E,3,FALSE))</f>
        <v/>
      </c>
      <c r="D1316" s="29" t="str">
        <f>IF(B1316="","",CONCATENATE(VLOOKUP(B1316,Ciselniky!$A$38:$B$71,2,FALSE),"P",'Osobné výdavky (OV)'!A1316))</f>
        <v/>
      </c>
      <c r="E1316" s="41"/>
      <c r="F1316" s="25" t="str">
        <f t="shared" si="103"/>
        <v/>
      </c>
      <c r="G1316" s="99"/>
      <c r="H1316" s="97"/>
      <c r="I1316" s="25" t="str">
        <f t="shared" si="104"/>
        <v/>
      </c>
      <c r="J1316" s="25" t="str">
        <f>IF(B1316="","",I1316*VLOOKUP(B1316,'Priradenie pracov. balíkov'!B:F,5,FALSE))</f>
        <v/>
      </c>
      <c r="K1316" s="25" t="str">
        <f>IF(B1316="","",I1316*VLOOKUP(B1316,'Priradenie pracov. balíkov'!B:G,6,FALSE))</f>
        <v/>
      </c>
      <c r="L1316" s="25" t="str">
        <f>IF(B1316="","",K1316*VLOOKUP(B1316,'Priradenie pracov. balíkov'!B:F,5,FALSE))</f>
        <v/>
      </c>
      <c r="M1316" s="1"/>
      <c r="N1316" s="2" t="str">
        <f t="shared" si="100"/>
        <v/>
      </c>
      <c r="O1316" s="1" t="str">
        <f t="shared" si="101"/>
        <v/>
      </c>
    </row>
    <row r="1317" spans="1:15" x14ac:dyDescent="0.2">
      <c r="A1317" s="26" t="str">
        <f t="shared" si="102"/>
        <v/>
      </c>
      <c r="B1317" s="40"/>
      <c r="C1317" s="28" t="str">
        <f>IF(B1317="","",VLOOKUP(B1317,'Priradenie pracov. balíkov'!B:E,3,FALSE))</f>
        <v/>
      </c>
      <c r="D1317" s="29" t="str">
        <f>IF(B1317="","",CONCATENATE(VLOOKUP(B1317,Ciselniky!$A$38:$B$71,2,FALSE),"P",'Osobné výdavky (OV)'!A1317))</f>
        <v/>
      </c>
      <c r="E1317" s="41"/>
      <c r="F1317" s="25" t="str">
        <f t="shared" si="103"/>
        <v/>
      </c>
      <c r="G1317" s="99"/>
      <c r="H1317" s="97"/>
      <c r="I1317" s="25" t="str">
        <f t="shared" si="104"/>
        <v/>
      </c>
      <c r="J1317" s="25" t="str">
        <f>IF(B1317="","",I1317*VLOOKUP(B1317,'Priradenie pracov. balíkov'!B:F,5,FALSE))</f>
        <v/>
      </c>
      <c r="K1317" s="25" t="str">
        <f>IF(B1317="","",I1317*VLOOKUP(B1317,'Priradenie pracov. balíkov'!B:G,6,FALSE))</f>
        <v/>
      </c>
      <c r="L1317" s="25" t="str">
        <f>IF(B1317="","",K1317*VLOOKUP(B1317,'Priradenie pracov. balíkov'!B:F,5,FALSE))</f>
        <v/>
      </c>
      <c r="M1317" s="1"/>
      <c r="N1317" s="2" t="str">
        <f t="shared" si="100"/>
        <v/>
      </c>
      <c r="O1317" s="1" t="str">
        <f t="shared" si="101"/>
        <v/>
      </c>
    </row>
    <row r="1318" spans="1:15" x14ac:dyDescent="0.2">
      <c r="A1318" s="26" t="str">
        <f t="shared" si="102"/>
        <v/>
      </c>
      <c r="B1318" s="40"/>
      <c r="C1318" s="28" t="str">
        <f>IF(B1318="","",VLOOKUP(B1318,'Priradenie pracov. balíkov'!B:E,3,FALSE))</f>
        <v/>
      </c>
      <c r="D1318" s="29" t="str">
        <f>IF(B1318="","",CONCATENATE(VLOOKUP(B1318,Ciselniky!$A$38:$B$71,2,FALSE),"P",'Osobné výdavky (OV)'!A1318))</f>
        <v/>
      </c>
      <c r="E1318" s="41"/>
      <c r="F1318" s="25" t="str">
        <f t="shared" si="103"/>
        <v/>
      </c>
      <c r="G1318" s="99"/>
      <c r="H1318" s="97"/>
      <c r="I1318" s="25" t="str">
        <f t="shared" si="104"/>
        <v/>
      </c>
      <c r="J1318" s="25" t="str">
        <f>IF(B1318="","",I1318*VLOOKUP(B1318,'Priradenie pracov. balíkov'!B:F,5,FALSE))</f>
        <v/>
      </c>
      <c r="K1318" s="25" t="str">
        <f>IF(B1318="","",I1318*VLOOKUP(B1318,'Priradenie pracov. balíkov'!B:G,6,FALSE))</f>
        <v/>
      </c>
      <c r="L1318" s="25" t="str">
        <f>IF(B1318="","",K1318*VLOOKUP(B1318,'Priradenie pracov. balíkov'!B:F,5,FALSE))</f>
        <v/>
      </c>
      <c r="M1318" s="1"/>
      <c r="N1318" s="2" t="str">
        <f t="shared" si="100"/>
        <v/>
      </c>
      <c r="O1318" s="1" t="str">
        <f t="shared" si="101"/>
        <v/>
      </c>
    </row>
    <row r="1319" spans="1:15" x14ac:dyDescent="0.2">
      <c r="A1319" s="26" t="str">
        <f t="shared" si="102"/>
        <v/>
      </c>
      <c r="B1319" s="40"/>
      <c r="C1319" s="28" t="str">
        <f>IF(B1319="","",VLOOKUP(B1319,'Priradenie pracov. balíkov'!B:E,3,FALSE))</f>
        <v/>
      </c>
      <c r="D1319" s="29" t="str">
        <f>IF(B1319="","",CONCATENATE(VLOOKUP(B1319,Ciselniky!$A$38:$B$71,2,FALSE),"P",'Osobné výdavky (OV)'!A1319))</f>
        <v/>
      </c>
      <c r="E1319" s="41"/>
      <c r="F1319" s="25" t="str">
        <f t="shared" si="103"/>
        <v/>
      </c>
      <c r="G1319" s="99"/>
      <c r="H1319" s="97"/>
      <c r="I1319" s="25" t="str">
        <f t="shared" si="104"/>
        <v/>
      </c>
      <c r="J1319" s="25" t="str">
        <f>IF(B1319="","",I1319*VLOOKUP(B1319,'Priradenie pracov. balíkov'!B:F,5,FALSE))</f>
        <v/>
      </c>
      <c r="K1319" s="25" t="str">
        <f>IF(B1319="","",I1319*VLOOKUP(B1319,'Priradenie pracov. balíkov'!B:G,6,FALSE))</f>
        <v/>
      </c>
      <c r="L1319" s="25" t="str">
        <f>IF(B1319="","",K1319*VLOOKUP(B1319,'Priradenie pracov. balíkov'!B:F,5,FALSE))</f>
        <v/>
      </c>
      <c r="M1319" s="1"/>
      <c r="N1319" s="2" t="str">
        <f t="shared" si="100"/>
        <v/>
      </c>
      <c r="O1319" s="1" t="str">
        <f t="shared" si="101"/>
        <v/>
      </c>
    </row>
    <row r="1320" spans="1:15" x14ac:dyDescent="0.2">
      <c r="A1320" s="26" t="str">
        <f t="shared" si="102"/>
        <v/>
      </c>
      <c r="B1320" s="40"/>
      <c r="C1320" s="28" t="str">
        <f>IF(B1320="","",VLOOKUP(B1320,'Priradenie pracov. balíkov'!B:E,3,FALSE))</f>
        <v/>
      </c>
      <c r="D1320" s="29" t="str">
        <f>IF(B1320="","",CONCATENATE(VLOOKUP(B1320,Ciselniky!$A$38:$B$71,2,FALSE),"P",'Osobné výdavky (OV)'!A1320))</f>
        <v/>
      </c>
      <c r="E1320" s="41"/>
      <c r="F1320" s="25" t="str">
        <f t="shared" si="103"/>
        <v/>
      </c>
      <c r="G1320" s="99"/>
      <c r="H1320" s="97"/>
      <c r="I1320" s="25" t="str">
        <f t="shared" si="104"/>
        <v/>
      </c>
      <c r="J1320" s="25" t="str">
        <f>IF(B1320="","",I1320*VLOOKUP(B1320,'Priradenie pracov. balíkov'!B:F,5,FALSE))</f>
        <v/>
      </c>
      <c r="K1320" s="25" t="str">
        <f>IF(B1320="","",I1320*VLOOKUP(B1320,'Priradenie pracov. balíkov'!B:G,6,FALSE))</f>
        <v/>
      </c>
      <c r="L1320" s="25" t="str">
        <f>IF(B1320="","",K1320*VLOOKUP(B1320,'Priradenie pracov. balíkov'!B:F,5,FALSE))</f>
        <v/>
      </c>
      <c r="M1320" s="1"/>
      <c r="N1320" s="2" t="str">
        <f t="shared" si="100"/>
        <v/>
      </c>
      <c r="O1320" s="1" t="str">
        <f t="shared" si="101"/>
        <v/>
      </c>
    </row>
    <row r="1321" spans="1:15" x14ac:dyDescent="0.2">
      <c r="A1321" s="26" t="str">
        <f t="shared" si="102"/>
        <v/>
      </c>
      <c r="B1321" s="40"/>
      <c r="C1321" s="28" t="str">
        <f>IF(B1321="","",VLOOKUP(B1321,'Priradenie pracov. balíkov'!B:E,3,FALSE))</f>
        <v/>
      </c>
      <c r="D1321" s="29" t="str">
        <f>IF(B1321="","",CONCATENATE(VLOOKUP(B1321,Ciselniky!$A$38:$B$71,2,FALSE),"P",'Osobné výdavky (OV)'!A1321))</f>
        <v/>
      </c>
      <c r="E1321" s="41"/>
      <c r="F1321" s="25" t="str">
        <f t="shared" si="103"/>
        <v/>
      </c>
      <c r="G1321" s="99"/>
      <c r="H1321" s="97"/>
      <c r="I1321" s="25" t="str">
        <f t="shared" si="104"/>
        <v/>
      </c>
      <c r="J1321" s="25" t="str">
        <f>IF(B1321="","",I1321*VLOOKUP(B1321,'Priradenie pracov. balíkov'!B:F,5,FALSE))</f>
        <v/>
      </c>
      <c r="K1321" s="25" t="str">
        <f>IF(B1321="","",I1321*VLOOKUP(B1321,'Priradenie pracov. balíkov'!B:G,6,FALSE))</f>
        <v/>
      </c>
      <c r="L1321" s="25" t="str">
        <f>IF(B1321="","",K1321*VLOOKUP(B1321,'Priradenie pracov. balíkov'!B:F,5,FALSE))</f>
        <v/>
      </c>
      <c r="M1321" s="1"/>
      <c r="N1321" s="2" t="str">
        <f t="shared" si="100"/>
        <v/>
      </c>
      <c r="O1321" s="1" t="str">
        <f t="shared" si="101"/>
        <v/>
      </c>
    </row>
    <row r="1322" spans="1:15" x14ac:dyDescent="0.2">
      <c r="A1322" s="26" t="str">
        <f t="shared" si="102"/>
        <v/>
      </c>
      <c r="B1322" s="40"/>
      <c r="C1322" s="28" t="str">
        <f>IF(B1322="","",VLOOKUP(B1322,'Priradenie pracov. balíkov'!B:E,3,FALSE))</f>
        <v/>
      </c>
      <c r="D1322" s="29" t="str">
        <f>IF(B1322="","",CONCATENATE(VLOOKUP(B1322,Ciselniky!$A$38:$B$71,2,FALSE),"P",'Osobné výdavky (OV)'!A1322))</f>
        <v/>
      </c>
      <c r="E1322" s="41"/>
      <c r="F1322" s="25" t="str">
        <f t="shared" si="103"/>
        <v/>
      </c>
      <c r="G1322" s="99"/>
      <c r="H1322" s="97"/>
      <c r="I1322" s="25" t="str">
        <f t="shared" si="104"/>
        <v/>
      </c>
      <c r="J1322" s="25" t="str">
        <f>IF(B1322="","",I1322*VLOOKUP(B1322,'Priradenie pracov. balíkov'!B:F,5,FALSE))</f>
        <v/>
      </c>
      <c r="K1322" s="25" t="str">
        <f>IF(B1322="","",I1322*VLOOKUP(B1322,'Priradenie pracov. balíkov'!B:G,6,FALSE))</f>
        <v/>
      </c>
      <c r="L1322" s="25" t="str">
        <f>IF(B1322="","",K1322*VLOOKUP(B1322,'Priradenie pracov. balíkov'!B:F,5,FALSE))</f>
        <v/>
      </c>
      <c r="M1322" s="1"/>
      <c r="N1322" s="2" t="str">
        <f t="shared" si="100"/>
        <v/>
      </c>
      <c r="O1322" s="1" t="str">
        <f t="shared" si="101"/>
        <v/>
      </c>
    </row>
    <row r="1323" spans="1:15" x14ac:dyDescent="0.2">
      <c r="A1323" s="26" t="str">
        <f t="shared" si="102"/>
        <v/>
      </c>
      <c r="B1323" s="40"/>
      <c r="C1323" s="28" t="str">
        <f>IF(B1323="","",VLOOKUP(B1323,'Priradenie pracov. balíkov'!B:E,3,FALSE))</f>
        <v/>
      </c>
      <c r="D1323" s="29" t="str">
        <f>IF(B1323="","",CONCATENATE(VLOOKUP(B1323,Ciselniky!$A$38:$B$71,2,FALSE),"P",'Osobné výdavky (OV)'!A1323))</f>
        <v/>
      </c>
      <c r="E1323" s="41"/>
      <c r="F1323" s="25" t="str">
        <f t="shared" si="103"/>
        <v/>
      </c>
      <c r="G1323" s="99"/>
      <c r="H1323" s="97"/>
      <c r="I1323" s="25" t="str">
        <f t="shared" si="104"/>
        <v/>
      </c>
      <c r="J1323" s="25" t="str">
        <f>IF(B1323="","",I1323*VLOOKUP(B1323,'Priradenie pracov. balíkov'!B:F,5,FALSE))</f>
        <v/>
      </c>
      <c r="K1323" s="25" t="str">
        <f>IF(B1323="","",I1323*VLOOKUP(B1323,'Priradenie pracov. balíkov'!B:G,6,FALSE))</f>
        <v/>
      </c>
      <c r="L1323" s="25" t="str">
        <f>IF(B1323="","",K1323*VLOOKUP(B1323,'Priradenie pracov. balíkov'!B:F,5,FALSE))</f>
        <v/>
      </c>
      <c r="M1323" s="1"/>
      <c r="N1323" s="2" t="str">
        <f t="shared" si="100"/>
        <v/>
      </c>
      <c r="O1323" s="1" t="str">
        <f t="shared" si="101"/>
        <v/>
      </c>
    </row>
    <row r="1324" spans="1:15" x14ac:dyDescent="0.2">
      <c r="A1324" s="26" t="str">
        <f t="shared" si="102"/>
        <v/>
      </c>
      <c r="B1324" s="40"/>
      <c r="C1324" s="28" t="str">
        <f>IF(B1324="","",VLOOKUP(B1324,'Priradenie pracov. balíkov'!B:E,3,FALSE))</f>
        <v/>
      </c>
      <c r="D1324" s="29" t="str">
        <f>IF(B1324="","",CONCATENATE(VLOOKUP(B1324,Ciselniky!$A$38:$B$71,2,FALSE),"P",'Osobné výdavky (OV)'!A1324))</f>
        <v/>
      </c>
      <c r="E1324" s="41"/>
      <c r="F1324" s="25" t="str">
        <f t="shared" si="103"/>
        <v/>
      </c>
      <c r="G1324" s="99"/>
      <c r="H1324" s="97"/>
      <c r="I1324" s="25" t="str">
        <f t="shared" si="104"/>
        <v/>
      </c>
      <c r="J1324" s="25" t="str">
        <f>IF(B1324="","",I1324*VLOOKUP(B1324,'Priradenie pracov. balíkov'!B:F,5,FALSE))</f>
        <v/>
      </c>
      <c r="K1324" s="25" t="str">
        <f>IF(B1324="","",I1324*VLOOKUP(B1324,'Priradenie pracov. balíkov'!B:G,6,FALSE))</f>
        <v/>
      </c>
      <c r="L1324" s="25" t="str">
        <f>IF(B1324="","",K1324*VLOOKUP(B1324,'Priradenie pracov. balíkov'!B:F,5,FALSE))</f>
        <v/>
      </c>
      <c r="M1324" s="1"/>
      <c r="N1324" s="2" t="str">
        <f t="shared" si="100"/>
        <v/>
      </c>
      <c r="O1324" s="1" t="str">
        <f t="shared" si="101"/>
        <v/>
      </c>
    </row>
    <row r="1325" spans="1:15" x14ac:dyDescent="0.2">
      <c r="A1325" s="26" t="str">
        <f t="shared" si="102"/>
        <v/>
      </c>
      <c r="B1325" s="40"/>
      <c r="C1325" s="28" t="str">
        <f>IF(B1325="","",VLOOKUP(B1325,'Priradenie pracov. balíkov'!B:E,3,FALSE))</f>
        <v/>
      </c>
      <c r="D1325" s="29" t="str">
        <f>IF(B1325="","",CONCATENATE(VLOOKUP(B1325,Ciselniky!$A$38:$B$71,2,FALSE),"P",'Osobné výdavky (OV)'!A1325))</f>
        <v/>
      </c>
      <c r="E1325" s="41"/>
      <c r="F1325" s="25" t="str">
        <f t="shared" si="103"/>
        <v/>
      </c>
      <c r="G1325" s="99"/>
      <c r="H1325" s="97"/>
      <c r="I1325" s="25" t="str">
        <f t="shared" si="104"/>
        <v/>
      </c>
      <c r="J1325" s="25" t="str">
        <f>IF(B1325="","",I1325*VLOOKUP(B1325,'Priradenie pracov. balíkov'!B:F,5,FALSE))</f>
        <v/>
      </c>
      <c r="K1325" s="25" t="str">
        <f>IF(B1325="","",I1325*VLOOKUP(B1325,'Priradenie pracov. balíkov'!B:G,6,FALSE))</f>
        <v/>
      </c>
      <c r="L1325" s="25" t="str">
        <f>IF(B1325="","",K1325*VLOOKUP(B1325,'Priradenie pracov. balíkov'!B:F,5,FALSE))</f>
        <v/>
      </c>
      <c r="M1325" s="1"/>
      <c r="N1325" s="2" t="str">
        <f t="shared" si="100"/>
        <v/>
      </c>
      <c r="O1325" s="1" t="str">
        <f t="shared" si="101"/>
        <v/>
      </c>
    </row>
    <row r="1326" spans="1:15" x14ac:dyDescent="0.2">
      <c r="A1326" s="26" t="str">
        <f t="shared" si="102"/>
        <v/>
      </c>
      <c r="B1326" s="40"/>
      <c r="C1326" s="28" t="str">
        <f>IF(B1326="","",VLOOKUP(B1326,'Priradenie pracov. balíkov'!B:E,3,FALSE))</f>
        <v/>
      </c>
      <c r="D1326" s="29" t="str">
        <f>IF(B1326="","",CONCATENATE(VLOOKUP(B1326,Ciselniky!$A$38:$B$71,2,FALSE),"P",'Osobné výdavky (OV)'!A1326))</f>
        <v/>
      </c>
      <c r="E1326" s="41"/>
      <c r="F1326" s="25" t="str">
        <f t="shared" si="103"/>
        <v/>
      </c>
      <c r="G1326" s="99"/>
      <c r="H1326" s="97"/>
      <c r="I1326" s="25" t="str">
        <f t="shared" si="104"/>
        <v/>
      </c>
      <c r="J1326" s="25" t="str">
        <f>IF(B1326="","",I1326*VLOOKUP(B1326,'Priradenie pracov. balíkov'!B:F,5,FALSE))</f>
        <v/>
      </c>
      <c r="K1326" s="25" t="str">
        <f>IF(B1326="","",I1326*VLOOKUP(B1326,'Priradenie pracov. balíkov'!B:G,6,FALSE))</f>
        <v/>
      </c>
      <c r="L1326" s="25" t="str">
        <f>IF(B1326="","",K1326*VLOOKUP(B1326,'Priradenie pracov. balíkov'!B:F,5,FALSE))</f>
        <v/>
      </c>
      <c r="M1326" s="1"/>
      <c r="N1326" s="2" t="str">
        <f t="shared" si="100"/>
        <v/>
      </c>
      <c r="O1326" s="1" t="str">
        <f t="shared" si="101"/>
        <v/>
      </c>
    </row>
    <row r="1327" spans="1:15" x14ac:dyDescent="0.2">
      <c r="A1327" s="26" t="str">
        <f t="shared" si="102"/>
        <v/>
      </c>
      <c r="B1327" s="40"/>
      <c r="C1327" s="28" t="str">
        <f>IF(B1327="","",VLOOKUP(B1327,'Priradenie pracov. balíkov'!B:E,3,FALSE))</f>
        <v/>
      </c>
      <c r="D1327" s="29" t="str">
        <f>IF(B1327="","",CONCATENATE(VLOOKUP(B1327,Ciselniky!$A$38:$B$71,2,FALSE),"P",'Osobné výdavky (OV)'!A1327))</f>
        <v/>
      </c>
      <c r="E1327" s="41"/>
      <c r="F1327" s="25" t="str">
        <f t="shared" si="103"/>
        <v/>
      </c>
      <c r="G1327" s="99"/>
      <c r="H1327" s="97"/>
      <c r="I1327" s="25" t="str">
        <f t="shared" si="104"/>
        <v/>
      </c>
      <c r="J1327" s="25" t="str">
        <f>IF(B1327="","",I1327*VLOOKUP(B1327,'Priradenie pracov. balíkov'!B:F,5,FALSE))</f>
        <v/>
      </c>
      <c r="K1327" s="25" t="str">
        <f>IF(B1327="","",I1327*VLOOKUP(B1327,'Priradenie pracov. balíkov'!B:G,6,FALSE))</f>
        <v/>
      </c>
      <c r="L1327" s="25" t="str">
        <f>IF(B1327="","",K1327*VLOOKUP(B1327,'Priradenie pracov. balíkov'!B:F,5,FALSE))</f>
        <v/>
      </c>
      <c r="M1327" s="1"/>
      <c r="N1327" s="2" t="str">
        <f t="shared" si="100"/>
        <v/>
      </c>
      <c r="O1327" s="1" t="str">
        <f t="shared" si="101"/>
        <v/>
      </c>
    </row>
    <row r="1328" spans="1:15" x14ac:dyDescent="0.2">
      <c r="A1328" s="26" t="str">
        <f t="shared" si="102"/>
        <v/>
      </c>
      <c r="B1328" s="40"/>
      <c r="C1328" s="28" t="str">
        <f>IF(B1328="","",VLOOKUP(B1328,'Priradenie pracov. balíkov'!B:E,3,FALSE))</f>
        <v/>
      </c>
      <c r="D1328" s="29" t="str">
        <f>IF(B1328="","",CONCATENATE(VLOOKUP(B1328,Ciselniky!$A$38:$B$71,2,FALSE),"P",'Osobné výdavky (OV)'!A1328))</f>
        <v/>
      </c>
      <c r="E1328" s="41"/>
      <c r="F1328" s="25" t="str">
        <f t="shared" si="103"/>
        <v/>
      </c>
      <c r="G1328" s="99"/>
      <c r="H1328" s="97"/>
      <c r="I1328" s="25" t="str">
        <f t="shared" si="104"/>
        <v/>
      </c>
      <c r="J1328" s="25" t="str">
        <f>IF(B1328="","",I1328*VLOOKUP(B1328,'Priradenie pracov. balíkov'!B:F,5,FALSE))</f>
        <v/>
      </c>
      <c r="K1328" s="25" t="str">
        <f>IF(B1328="","",I1328*VLOOKUP(B1328,'Priradenie pracov. balíkov'!B:G,6,FALSE))</f>
        <v/>
      </c>
      <c r="L1328" s="25" t="str">
        <f>IF(B1328="","",K1328*VLOOKUP(B1328,'Priradenie pracov. balíkov'!B:F,5,FALSE))</f>
        <v/>
      </c>
      <c r="M1328" s="1"/>
      <c r="N1328" s="2" t="str">
        <f t="shared" si="100"/>
        <v/>
      </c>
      <c r="O1328" s="1" t="str">
        <f t="shared" si="101"/>
        <v/>
      </c>
    </row>
    <row r="1329" spans="1:15" x14ac:dyDescent="0.2">
      <c r="A1329" s="26" t="str">
        <f t="shared" si="102"/>
        <v/>
      </c>
      <c r="B1329" s="40"/>
      <c r="C1329" s="28" t="str">
        <f>IF(B1329="","",VLOOKUP(B1329,'Priradenie pracov. balíkov'!B:E,3,FALSE))</f>
        <v/>
      </c>
      <c r="D1329" s="29" t="str">
        <f>IF(B1329="","",CONCATENATE(VLOOKUP(B1329,Ciselniky!$A$38:$B$71,2,FALSE),"P",'Osobné výdavky (OV)'!A1329))</f>
        <v/>
      </c>
      <c r="E1329" s="41"/>
      <c r="F1329" s="25" t="str">
        <f t="shared" si="103"/>
        <v/>
      </c>
      <c r="G1329" s="99"/>
      <c r="H1329" s="97"/>
      <c r="I1329" s="25" t="str">
        <f t="shared" si="104"/>
        <v/>
      </c>
      <c r="J1329" s="25" t="str">
        <f>IF(B1329="","",I1329*VLOOKUP(B1329,'Priradenie pracov. balíkov'!B:F,5,FALSE))</f>
        <v/>
      </c>
      <c r="K1329" s="25" t="str">
        <f>IF(B1329="","",I1329*VLOOKUP(B1329,'Priradenie pracov. balíkov'!B:G,6,FALSE))</f>
        <v/>
      </c>
      <c r="L1329" s="25" t="str">
        <f>IF(B1329="","",K1329*VLOOKUP(B1329,'Priradenie pracov. balíkov'!B:F,5,FALSE))</f>
        <v/>
      </c>
      <c r="M1329" s="1"/>
      <c r="N1329" s="2" t="str">
        <f t="shared" si="100"/>
        <v/>
      </c>
      <c r="O1329" s="1" t="str">
        <f t="shared" si="101"/>
        <v/>
      </c>
    </row>
    <row r="1330" spans="1:15" x14ac:dyDescent="0.2">
      <c r="A1330" s="26" t="str">
        <f t="shared" si="102"/>
        <v/>
      </c>
      <c r="B1330" s="40"/>
      <c r="C1330" s="28" t="str">
        <f>IF(B1330="","",VLOOKUP(B1330,'Priradenie pracov. balíkov'!B:E,3,FALSE))</f>
        <v/>
      </c>
      <c r="D1330" s="29" t="str">
        <f>IF(B1330="","",CONCATENATE(VLOOKUP(B1330,Ciselniky!$A$38:$B$71,2,FALSE),"P",'Osobné výdavky (OV)'!A1330))</f>
        <v/>
      </c>
      <c r="E1330" s="41"/>
      <c r="F1330" s="25" t="str">
        <f t="shared" si="103"/>
        <v/>
      </c>
      <c r="G1330" s="99"/>
      <c r="H1330" s="97"/>
      <c r="I1330" s="25" t="str">
        <f t="shared" si="104"/>
        <v/>
      </c>
      <c r="J1330" s="25" t="str">
        <f>IF(B1330="","",I1330*VLOOKUP(B1330,'Priradenie pracov. balíkov'!B:F,5,FALSE))</f>
        <v/>
      </c>
      <c r="K1330" s="25" t="str">
        <f>IF(B1330="","",I1330*VLOOKUP(B1330,'Priradenie pracov. balíkov'!B:G,6,FALSE))</f>
        <v/>
      </c>
      <c r="L1330" s="25" t="str">
        <f>IF(B1330="","",K1330*VLOOKUP(B1330,'Priradenie pracov. balíkov'!B:F,5,FALSE))</f>
        <v/>
      </c>
      <c r="M1330" s="1"/>
      <c r="N1330" s="2" t="str">
        <f t="shared" si="100"/>
        <v/>
      </c>
      <c r="O1330" s="1" t="str">
        <f t="shared" si="101"/>
        <v/>
      </c>
    </row>
    <row r="1331" spans="1:15" x14ac:dyDescent="0.2">
      <c r="A1331" s="26" t="str">
        <f t="shared" si="102"/>
        <v/>
      </c>
      <c r="B1331" s="40"/>
      <c r="C1331" s="28" t="str">
        <f>IF(B1331="","",VLOOKUP(B1331,'Priradenie pracov. balíkov'!B:E,3,FALSE))</f>
        <v/>
      </c>
      <c r="D1331" s="29" t="str">
        <f>IF(B1331="","",CONCATENATE(VLOOKUP(B1331,Ciselniky!$A$38:$B$71,2,FALSE),"P",'Osobné výdavky (OV)'!A1331))</f>
        <v/>
      </c>
      <c r="E1331" s="41"/>
      <c r="F1331" s="25" t="str">
        <f t="shared" si="103"/>
        <v/>
      </c>
      <c r="G1331" s="99"/>
      <c r="H1331" s="97"/>
      <c r="I1331" s="25" t="str">
        <f t="shared" si="104"/>
        <v/>
      </c>
      <c r="J1331" s="25" t="str">
        <f>IF(B1331="","",I1331*VLOOKUP(B1331,'Priradenie pracov. balíkov'!B:F,5,FALSE))</f>
        <v/>
      </c>
      <c r="K1331" s="25" t="str">
        <f>IF(B1331="","",I1331*VLOOKUP(B1331,'Priradenie pracov. balíkov'!B:G,6,FALSE))</f>
        <v/>
      </c>
      <c r="L1331" s="25" t="str">
        <f>IF(B1331="","",K1331*VLOOKUP(B1331,'Priradenie pracov. balíkov'!B:F,5,FALSE))</f>
        <v/>
      </c>
      <c r="M1331" s="1"/>
      <c r="N1331" s="2" t="str">
        <f t="shared" si="100"/>
        <v/>
      </c>
      <c r="O1331" s="1" t="str">
        <f t="shared" si="101"/>
        <v/>
      </c>
    </row>
    <row r="1332" spans="1:15" x14ac:dyDescent="0.2">
      <c r="A1332" s="26" t="str">
        <f t="shared" si="102"/>
        <v/>
      </c>
      <c r="B1332" s="40"/>
      <c r="C1332" s="28" t="str">
        <f>IF(B1332="","",VLOOKUP(B1332,'Priradenie pracov. balíkov'!B:E,3,FALSE))</f>
        <v/>
      </c>
      <c r="D1332" s="29" t="str">
        <f>IF(B1332="","",CONCATENATE(VLOOKUP(B1332,Ciselniky!$A$38:$B$71,2,FALSE),"P",'Osobné výdavky (OV)'!A1332))</f>
        <v/>
      </c>
      <c r="E1332" s="41"/>
      <c r="F1332" s="25" t="str">
        <f t="shared" si="103"/>
        <v/>
      </c>
      <c r="G1332" s="99"/>
      <c r="H1332" s="97"/>
      <c r="I1332" s="25" t="str">
        <f t="shared" si="104"/>
        <v/>
      </c>
      <c r="J1332" s="25" t="str">
        <f>IF(B1332="","",I1332*VLOOKUP(B1332,'Priradenie pracov. balíkov'!B:F,5,FALSE))</f>
        <v/>
      </c>
      <c r="K1332" s="25" t="str">
        <f>IF(B1332="","",I1332*VLOOKUP(B1332,'Priradenie pracov. balíkov'!B:G,6,FALSE))</f>
        <v/>
      </c>
      <c r="L1332" s="25" t="str">
        <f>IF(B1332="","",K1332*VLOOKUP(B1332,'Priradenie pracov. balíkov'!B:F,5,FALSE))</f>
        <v/>
      </c>
      <c r="M1332" s="1"/>
      <c r="N1332" s="2" t="str">
        <f t="shared" si="100"/>
        <v/>
      </c>
      <c r="O1332" s="1" t="str">
        <f t="shared" si="101"/>
        <v/>
      </c>
    </row>
    <row r="1333" spans="1:15" x14ac:dyDescent="0.2">
      <c r="A1333" s="26" t="str">
        <f t="shared" si="102"/>
        <v/>
      </c>
      <c r="B1333" s="40"/>
      <c r="C1333" s="28" t="str">
        <f>IF(B1333="","",VLOOKUP(B1333,'Priradenie pracov. balíkov'!B:E,3,FALSE))</f>
        <v/>
      </c>
      <c r="D1333" s="29" t="str">
        <f>IF(B1333="","",CONCATENATE(VLOOKUP(B1333,Ciselniky!$A$38:$B$71,2,FALSE),"P",'Osobné výdavky (OV)'!A1333))</f>
        <v/>
      </c>
      <c r="E1333" s="41"/>
      <c r="F1333" s="25" t="str">
        <f t="shared" si="103"/>
        <v/>
      </c>
      <c r="G1333" s="99"/>
      <c r="H1333" s="97"/>
      <c r="I1333" s="25" t="str">
        <f t="shared" si="104"/>
        <v/>
      </c>
      <c r="J1333" s="25" t="str">
        <f>IF(B1333="","",I1333*VLOOKUP(B1333,'Priradenie pracov. balíkov'!B:F,5,FALSE))</f>
        <v/>
      </c>
      <c r="K1333" s="25" t="str">
        <f>IF(B1333="","",I1333*VLOOKUP(B1333,'Priradenie pracov. balíkov'!B:G,6,FALSE))</f>
        <v/>
      </c>
      <c r="L1333" s="25" t="str">
        <f>IF(B1333="","",K1333*VLOOKUP(B1333,'Priradenie pracov. balíkov'!B:F,5,FALSE))</f>
        <v/>
      </c>
      <c r="M1333" s="1"/>
      <c r="N1333" s="2" t="str">
        <f t="shared" si="100"/>
        <v/>
      </c>
      <c r="O1333" s="1" t="str">
        <f t="shared" si="101"/>
        <v/>
      </c>
    </row>
    <row r="1334" spans="1:15" x14ac:dyDescent="0.2">
      <c r="A1334" s="26" t="str">
        <f t="shared" si="102"/>
        <v/>
      </c>
      <c r="B1334" s="40"/>
      <c r="C1334" s="28" t="str">
        <f>IF(B1334="","",VLOOKUP(B1334,'Priradenie pracov. balíkov'!B:E,3,FALSE))</f>
        <v/>
      </c>
      <c r="D1334" s="29" t="str">
        <f>IF(B1334="","",CONCATENATE(VLOOKUP(B1334,Ciselniky!$A$38:$B$71,2,FALSE),"P",'Osobné výdavky (OV)'!A1334))</f>
        <v/>
      </c>
      <c r="E1334" s="41"/>
      <c r="F1334" s="25" t="str">
        <f t="shared" si="103"/>
        <v/>
      </c>
      <c r="G1334" s="99"/>
      <c r="H1334" s="97"/>
      <c r="I1334" s="25" t="str">
        <f t="shared" si="104"/>
        <v/>
      </c>
      <c r="J1334" s="25" t="str">
        <f>IF(B1334="","",I1334*VLOOKUP(B1334,'Priradenie pracov. balíkov'!B:F,5,FALSE))</f>
        <v/>
      </c>
      <c r="K1334" s="25" t="str">
        <f>IF(B1334="","",I1334*VLOOKUP(B1334,'Priradenie pracov. balíkov'!B:G,6,FALSE))</f>
        <v/>
      </c>
      <c r="L1334" s="25" t="str">
        <f>IF(B1334="","",K1334*VLOOKUP(B1334,'Priradenie pracov. balíkov'!B:F,5,FALSE))</f>
        <v/>
      </c>
      <c r="M1334" s="1"/>
      <c r="N1334" s="2" t="str">
        <f t="shared" si="100"/>
        <v/>
      </c>
      <c r="O1334" s="1" t="str">
        <f t="shared" si="101"/>
        <v/>
      </c>
    </row>
    <row r="1335" spans="1:15" x14ac:dyDescent="0.2">
      <c r="A1335" s="26" t="str">
        <f t="shared" si="102"/>
        <v/>
      </c>
      <c r="B1335" s="40"/>
      <c r="C1335" s="28" t="str">
        <f>IF(B1335="","",VLOOKUP(B1335,'Priradenie pracov. balíkov'!B:E,3,FALSE))</f>
        <v/>
      </c>
      <c r="D1335" s="29" t="str">
        <f>IF(B1335="","",CONCATENATE(VLOOKUP(B1335,Ciselniky!$A$38:$B$71,2,FALSE),"P",'Osobné výdavky (OV)'!A1335))</f>
        <v/>
      </c>
      <c r="E1335" s="41"/>
      <c r="F1335" s="25" t="str">
        <f t="shared" si="103"/>
        <v/>
      </c>
      <c r="G1335" s="99"/>
      <c r="H1335" s="97"/>
      <c r="I1335" s="25" t="str">
        <f t="shared" si="104"/>
        <v/>
      </c>
      <c r="J1335" s="25" t="str">
        <f>IF(B1335="","",I1335*VLOOKUP(B1335,'Priradenie pracov. balíkov'!B:F,5,FALSE))</f>
        <v/>
      </c>
      <c r="K1335" s="25" t="str">
        <f>IF(B1335="","",I1335*VLOOKUP(B1335,'Priradenie pracov. balíkov'!B:G,6,FALSE))</f>
        <v/>
      </c>
      <c r="L1335" s="25" t="str">
        <f>IF(B1335="","",K1335*VLOOKUP(B1335,'Priradenie pracov. balíkov'!B:F,5,FALSE))</f>
        <v/>
      </c>
      <c r="M1335" s="1"/>
      <c r="N1335" s="2" t="str">
        <f t="shared" si="100"/>
        <v/>
      </c>
      <c r="O1335" s="1" t="str">
        <f t="shared" si="101"/>
        <v/>
      </c>
    </row>
    <row r="1336" spans="1:15" x14ac:dyDescent="0.2">
      <c r="A1336" s="26" t="str">
        <f t="shared" si="102"/>
        <v/>
      </c>
      <c r="B1336" s="40"/>
      <c r="C1336" s="28" t="str">
        <f>IF(B1336="","",VLOOKUP(B1336,'Priradenie pracov. balíkov'!B:E,3,FALSE))</f>
        <v/>
      </c>
      <c r="D1336" s="29" t="str">
        <f>IF(B1336="","",CONCATENATE(VLOOKUP(B1336,Ciselniky!$A$38:$B$71,2,FALSE),"P",'Osobné výdavky (OV)'!A1336))</f>
        <v/>
      </c>
      <c r="E1336" s="41"/>
      <c r="F1336" s="25" t="str">
        <f t="shared" si="103"/>
        <v/>
      </c>
      <c r="G1336" s="99"/>
      <c r="H1336" s="97"/>
      <c r="I1336" s="25" t="str">
        <f t="shared" si="104"/>
        <v/>
      </c>
      <c r="J1336" s="25" t="str">
        <f>IF(B1336="","",I1336*VLOOKUP(B1336,'Priradenie pracov. balíkov'!B:F,5,FALSE))</f>
        <v/>
      </c>
      <c r="K1336" s="25" t="str">
        <f>IF(B1336="","",I1336*VLOOKUP(B1336,'Priradenie pracov. balíkov'!B:G,6,FALSE))</f>
        <v/>
      </c>
      <c r="L1336" s="25" t="str">
        <f>IF(B1336="","",K1336*VLOOKUP(B1336,'Priradenie pracov. balíkov'!B:F,5,FALSE))</f>
        <v/>
      </c>
      <c r="M1336" s="1"/>
      <c r="N1336" s="2" t="str">
        <f t="shared" si="100"/>
        <v/>
      </c>
      <c r="O1336" s="1" t="str">
        <f t="shared" si="101"/>
        <v/>
      </c>
    </row>
    <row r="1337" spans="1:15" x14ac:dyDescent="0.2">
      <c r="A1337" s="26" t="str">
        <f t="shared" si="102"/>
        <v/>
      </c>
      <c r="B1337" s="40"/>
      <c r="C1337" s="28" t="str">
        <f>IF(B1337="","",VLOOKUP(B1337,'Priradenie pracov. balíkov'!B:E,3,FALSE))</f>
        <v/>
      </c>
      <c r="D1337" s="29" t="str">
        <f>IF(B1337="","",CONCATENATE(VLOOKUP(B1337,Ciselniky!$A$38:$B$71,2,FALSE),"P",'Osobné výdavky (OV)'!A1337))</f>
        <v/>
      </c>
      <c r="E1337" s="41"/>
      <c r="F1337" s="25" t="str">
        <f t="shared" si="103"/>
        <v/>
      </c>
      <c r="G1337" s="99"/>
      <c r="H1337" s="97"/>
      <c r="I1337" s="25" t="str">
        <f t="shared" si="104"/>
        <v/>
      </c>
      <c r="J1337" s="25" t="str">
        <f>IF(B1337="","",I1337*VLOOKUP(B1337,'Priradenie pracov. balíkov'!B:F,5,FALSE))</f>
        <v/>
      </c>
      <c r="K1337" s="25" t="str">
        <f>IF(B1337="","",I1337*VLOOKUP(B1337,'Priradenie pracov. balíkov'!B:G,6,FALSE))</f>
        <v/>
      </c>
      <c r="L1337" s="25" t="str">
        <f>IF(B1337="","",K1337*VLOOKUP(B1337,'Priradenie pracov. balíkov'!B:F,5,FALSE))</f>
        <v/>
      </c>
      <c r="M1337" s="1"/>
      <c r="N1337" s="2" t="str">
        <f t="shared" si="100"/>
        <v/>
      </c>
      <c r="O1337" s="1" t="str">
        <f t="shared" si="101"/>
        <v/>
      </c>
    </row>
    <row r="1338" spans="1:15" x14ac:dyDescent="0.2">
      <c r="A1338" s="26" t="str">
        <f t="shared" si="102"/>
        <v/>
      </c>
      <c r="B1338" s="40"/>
      <c r="C1338" s="28" t="str">
        <f>IF(B1338="","",VLOOKUP(B1338,'Priradenie pracov. balíkov'!B:E,3,FALSE))</f>
        <v/>
      </c>
      <c r="D1338" s="29" t="str">
        <f>IF(B1338="","",CONCATENATE(VLOOKUP(B1338,Ciselniky!$A$38:$B$71,2,FALSE),"P",'Osobné výdavky (OV)'!A1338))</f>
        <v/>
      </c>
      <c r="E1338" s="41"/>
      <c r="F1338" s="25" t="str">
        <f t="shared" si="103"/>
        <v/>
      </c>
      <c r="G1338" s="99"/>
      <c r="H1338" s="97"/>
      <c r="I1338" s="25" t="str">
        <f t="shared" si="104"/>
        <v/>
      </c>
      <c r="J1338" s="25" t="str">
        <f>IF(B1338="","",I1338*VLOOKUP(B1338,'Priradenie pracov. balíkov'!B:F,5,FALSE))</f>
        <v/>
      </c>
      <c r="K1338" s="25" t="str">
        <f>IF(B1338="","",I1338*VLOOKUP(B1338,'Priradenie pracov. balíkov'!B:G,6,FALSE))</f>
        <v/>
      </c>
      <c r="L1338" s="25" t="str">
        <f>IF(B1338="","",K1338*VLOOKUP(B1338,'Priradenie pracov. balíkov'!B:F,5,FALSE))</f>
        <v/>
      </c>
      <c r="M1338" s="1"/>
      <c r="N1338" s="2" t="str">
        <f t="shared" si="100"/>
        <v/>
      </c>
      <c r="O1338" s="1" t="str">
        <f t="shared" si="101"/>
        <v/>
      </c>
    </row>
    <row r="1339" spans="1:15" x14ac:dyDescent="0.2">
      <c r="A1339" s="26" t="str">
        <f t="shared" si="102"/>
        <v/>
      </c>
      <c r="B1339" s="40"/>
      <c r="C1339" s="28" t="str">
        <f>IF(B1339="","",VLOOKUP(B1339,'Priradenie pracov. balíkov'!B:E,3,FALSE))</f>
        <v/>
      </c>
      <c r="D1339" s="29" t="str">
        <f>IF(B1339="","",CONCATENATE(VLOOKUP(B1339,Ciselniky!$A$38:$B$71,2,FALSE),"P",'Osobné výdavky (OV)'!A1339))</f>
        <v/>
      </c>
      <c r="E1339" s="41"/>
      <c r="F1339" s="25" t="str">
        <f t="shared" si="103"/>
        <v/>
      </c>
      <c r="G1339" s="99"/>
      <c r="H1339" s="97"/>
      <c r="I1339" s="25" t="str">
        <f t="shared" si="104"/>
        <v/>
      </c>
      <c r="J1339" s="25" t="str">
        <f>IF(B1339="","",I1339*VLOOKUP(B1339,'Priradenie pracov. balíkov'!B:F,5,FALSE))</f>
        <v/>
      </c>
      <c r="K1339" s="25" t="str">
        <f>IF(B1339="","",I1339*VLOOKUP(B1339,'Priradenie pracov. balíkov'!B:G,6,FALSE))</f>
        <v/>
      </c>
      <c r="L1339" s="25" t="str">
        <f>IF(B1339="","",K1339*VLOOKUP(B1339,'Priradenie pracov. balíkov'!B:F,5,FALSE))</f>
        <v/>
      </c>
      <c r="M1339" s="1"/>
      <c r="N1339" s="2" t="str">
        <f t="shared" si="100"/>
        <v/>
      </c>
      <c r="O1339" s="1" t="str">
        <f t="shared" si="101"/>
        <v/>
      </c>
    </row>
    <row r="1340" spans="1:15" x14ac:dyDescent="0.2">
      <c r="A1340" s="26" t="str">
        <f t="shared" si="102"/>
        <v/>
      </c>
      <c r="B1340" s="40"/>
      <c r="C1340" s="28" t="str">
        <f>IF(B1340="","",VLOOKUP(B1340,'Priradenie pracov. balíkov'!B:E,3,FALSE))</f>
        <v/>
      </c>
      <c r="D1340" s="29" t="str">
        <f>IF(B1340="","",CONCATENATE(VLOOKUP(B1340,Ciselniky!$A$38:$B$71,2,FALSE),"P",'Osobné výdavky (OV)'!A1340))</f>
        <v/>
      </c>
      <c r="E1340" s="41"/>
      <c r="F1340" s="25" t="str">
        <f t="shared" si="103"/>
        <v/>
      </c>
      <c r="G1340" s="99"/>
      <c r="H1340" s="97"/>
      <c r="I1340" s="25" t="str">
        <f t="shared" si="104"/>
        <v/>
      </c>
      <c r="J1340" s="25" t="str">
        <f>IF(B1340="","",I1340*VLOOKUP(B1340,'Priradenie pracov. balíkov'!B:F,5,FALSE))</f>
        <v/>
      </c>
      <c r="K1340" s="25" t="str">
        <f>IF(B1340="","",I1340*VLOOKUP(B1340,'Priradenie pracov. balíkov'!B:G,6,FALSE))</f>
        <v/>
      </c>
      <c r="L1340" s="25" t="str">
        <f>IF(B1340="","",K1340*VLOOKUP(B1340,'Priradenie pracov. balíkov'!B:F,5,FALSE))</f>
        <v/>
      </c>
      <c r="M1340" s="1"/>
      <c r="N1340" s="2" t="str">
        <f t="shared" si="100"/>
        <v/>
      </c>
      <c r="O1340" s="1" t="str">
        <f t="shared" si="101"/>
        <v/>
      </c>
    </row>
    <row r="1341" spans="1:15" x14ac:dyDescent="0.2">
      <c r="A1341" s="26" t="str">
        <f t="shared" si="102"/>
        <v/>
      </c>
      <c r="B1341" s="40"/>
      <c r="C1341" s="28" t="str">
        <f>IF(B1341="","",VLOOKUP(B1341,'Priradenie pracov. balíkov'!B:E,3,FALSE))</f>
        <v/>
      </c>
      <c r="D1341" s="29" t="str">
        <f>IF(B1341="","",CONCATENATE(VLOOKUP(B1341,Ciselniky!$A$38:$B$71,2,FALSE),"P",'Osobné výdavky (OV)'!A1341))</f>
        <v/>
      </c>
      <c r="E1341" s="41"/>
      <c r="F1341" s="25" t="str">
        <f t="shared" si="103"/>
        <v/>
      </c>
      <c r="G1341" s="99"/>
      <c r="H1341" s="97"/>
      <c r="I1341" s="25" t="str">
        <f t="shared" si="104"/>
        <v/>
      </c>
      <c r="J1341" s="25" t="str">
        <f>IF(B1341="","",I1341*VLOOKUP(B1341,'Priradenie pracov. balíkov'!B:F,5,FALSE))</f>
        <v/>
      </c>
      <c r="K1341" s="25" t="str">
        <f>IF(B1341="","",I1341*VLOOKUP(B1341,'Priradenie pracov. balíkov'!B:G,6,FALSE))</f>
        <v/>
      </c>
      <c r="L1341" s="25" t="str">
        <f>IF(B1341="","",K1341*VLOOKUP(B1341,'Priradenie pracov. balíkov'!B:F,5,FALSE))</f>
        <v/>
      </c>
      <c r="M1341" s="1"/>
      <c r="N1341" s="2" t="str">
        <f t="shared" si="100"/>
        <v/>
      </c>
      <c r="O1341" s="1" t="str">
        <f t="shared" si="101"/>
        <v/>
      </c>
    </row>
    <row r="1342" spans="1:15" x14ac:dyDescent="0.2">
      <c r="A1342" s="26" t="str">
        <f t="shared" si="102"/>
        <v/>
      </c>
      <c r="B1342" s="40"/>
      <c r="C1342" s="28" t="str">
        <f>IF(B1342="","",VLOOKUP(B1342,'Priradenie pracov. balíkov'!B:E,3,FALSE))</f>
        <v/>
      </c>
      <c r="D1342" s="29" t="str">
        <f>IF(B1342="","",CONCATENATE(VLOOKUP(B1342,Ciselniky!$A$38:$B$71,2,FALSE),"P",'Osobné výdavky (OV)'!A1342))</f>
        <v/>
      </c>
      <c r="E1342" s="41"/>
      <c r="F1342" s="25" t="str">
        <f t="shared" si="103"/>
        <v/>
      </c>
      <c r="G1342" s="99"/>
      <c r="H1342" s="97"/>
      <c r="I1342" s="25" t="str">
        <f t="shared" si="104"/>
        <v/>
      </c>
      <c r="J1342" s="25" t="str">
        <f>IF(B1342="","",I1342*VLOOKUP(B1342,'Priradenie pracov. balíkov'!B:F,5,FALSE))</f>
        <v/>
      </c>
      <c r="K1342" s="25" t="str">
        <f>IF(B1342="","",I1342*VLOOKUP(B1342,'Priradenie pracov. balíkov'!B:G,6,FALSE))</f>
        <v/>
      </c>
      <c r="L1342" s="25" t="str">
        <f>IF(B1342="","",K1342*VLOOKUP(B1342,'Priradenie pracov. balíkov'!B:F,5,FALSE))</f>
        <v/>
      </c>
      <c r="M1342" s="1"/>
      <c r="N1342" s="2" t="str">
        <f t="shared" si="100"/>
        <v/>
      </c>
      <c r="O1342" s="1" t="str">
        <f t="shared" si="101"/>
        <v/>
      </c>
    </row>
    <row r="1343" spans="1:15" x14ac:dyDescent="0.2">
      <c r="A1343" s="26" t="str">
        <f t="shared" si="102"/>
        <v/>
      </c>
      <c r="B1343" s="40"/>
      <c r="C1343" s="28" t="str">
        <f>IF(B1343="","",VLOOKUP(B1343,'Priradenie pracov. balíkov'!B:E,3,FALSE))</f>
        <v/>
      </c>
      <c r="D1343" s="29" t="str">
        <f>IF(B1343="","",CONCATENATE(VLOOKUP(B1343,Ciselniky!$A$38:$B$71,2,FALSE),"P",'Osobné výdavky (OV)'!A1343))</f>
        <v/>
      </c>
      <c r="E1343" s="41"/>
      <c r="F1343" s="25" t="str">
        <f t="shared" si="103"/>
        <v/>
      </c>
      <c r="G1343" s="99"/>
      <c r="H1343" s="97"/>
      <c r="I1343" s="25" t="str">
        <f t="shared" si="104"/>
        <v/>
      </c>
      <c r="J1343" s="25" t="str">
        <f>IF(B1343="","",I1343*VLOOKUP(B1343,'Priradenie pracov. balíkov'!B:F,5,FALSE))</f>
        <v/>
      </c>
      <c r="K1343" s="25" t="str">
        <f>IF(B1343="","",I1343*VLOOKUP(B1343,'Priradenie pracov. balíkov'!B:G,6,FALSE))</f>
        <v/>
      </c>
      <c r="L1343" s="25" t="str">
        <f>IF(B1343="","",K1343*VLOOKUP(B1343,'Priradenie pracov. balíkov'!B:F,5,FALSE))</f>
        <v/>
      </c>
      <c r="M1343" s="1"/>
      <c r="N1343" s="2" t="str">
        <f t="shared" si="100"/>
        <v/>
      </c>
      <c r="O1343" s="1" t="str">
        <f t="shared" si="101"/>
        <v/>
      </c>
    </row>
    <row r="1344" spans="1:15" x14ac:dyDescent="0.2">
      <c r="A1344" s="26" t="str">
        <f t="shared" si="102"/>
        <v/>
      </c>
      <c r="B1344" s="40"/>
      <c r="C1344" s="28" t="str">
        <f>IF(B1344="","",VLOOKUP(B1344,'Priradenie pracov. balíkov'!B:E,3,FALSE))</f>
        <v/>
      </c>
      <c r="D1344" s="29" t="str">
        <f>IF(B1344="","",CONCATENATE(VLOOKUP(B1344,Ciselniky!$A$38:$B$71,2,FALSE),"P",'Osobné výdavky (OV)'!A1344))</f>
        <v/>
      </c>
      <c r="E1344" s="41"/>
      <c r="F1344" s="25" t="str">
        <f t="shared" si="103"/>
        <v/>
      </c>
      <c r="G1344" s="99"/>
      <c r="H1344" s="97"/>
      <c r="I1344" s="25" t="str">
        <f t="shared" si="104"/>
        <v/>
      </c>
      <c r="J1344" s="25" t="str">
        <f>IF(B1344="","",I1344*VLOOKUP(B1344,'Priradenie pracov. balíkov'!B:F,5,FALSE))</f>
        <v/>
      </c>
      <c r="K1344" s="25" t="str">
        <f>IF(B1344="","",I1344*VLOOKUP(B1344,'Priradenie pracov. balíkov'!B:G,6,FALSE))</f>
        <v/>
      </c>
      <c r="L1344" s="25" t="str">
        <f>IF(B1344="","",K1344*VLOOKUP(B1344,'Priradenie pracov. balíkov'!B:F,5,FALSE))</f>
        <v/>
      </c>
      <c r="M1344" s="1"/>
      <c r="N1344" s="2" t="str">
        <f t="shared" si="100"/>
        <v/>
      </c>
      <c r="O1344" s="1" t="str">
        <f t="shared" si="101"/>
        <v/>
      </c>
    </row>
    <row r="1345" spans="1:15" x14ac:dyDescent="0.2">
      <c r="A1345" s="26" t="str">
        <f t="shared" si="102"/>
        <v/>
      </c>
      <c r="B1345" s="40"/>
      <c r="C1345" s="28" t="str">
        <f>IF(B1345="","",VLOOKUP(B1345,'Priradenie pracov. balíkov'!B:E,3,FALSE))</f>
        <v/>
      </c>
      <c r="D1345" s="29" t="str">
        <f>IF(B1345="","",CONCATENATE(VLOOKUP(B1345,Ciselniky!$A$38:$B$71,2,FALSE),"P",'Osobné výdavky (OV)'!A1345))</f>
        <v/>
      </c>
      <c r="E1345" s="41"/>
      <c r="F1345" s="25" t="str">
        <f t="shared" si="103"/>
        <v/>
      </c>
      <c r="G1345" s="99"/>
      <c r="H1345" s="97"/>
      <c r="I1345" s="25" t="str">
        <f t="shared" si="104"/>
        <v/>
      </c>
      <c r="J1345" s="25" t="str">
        <f>IF(B1345="","",I1345*VLOOKUP(B1345,'Priradenie pracov. balíkov'!B:F,5,FALSE))</f>
        <v/>
      </c>
      <c r="K1345" s="25" t="str">
        <f>IF(B1345="","",I1345*VLOOKUP(B1345,'Priradenie pracov. balíkov'!B:G,6,FALSE))</f>
        <v/>
      </c>
      <c r="L1345" s="25" t="str">
        <f>IF(B1345="","",K1345*VLOOKUP(B1345,'Priradenie pracov. balíkov'!B:F,5,FALSE))</f>
        <v/>
      </c>
      <c r="M1345" s="1"/>
      <c r="N1345" s="2" t="str">
        <f t="shared" si="100"/>
        <v/>
      </c>
      <c r="O1345" s="1" t="str">
        <f t="shared" si="101"/>
        <v/>
      </c>
    </row>
    <row r="1346" spans="1:15" x14ac:dyDescent="0.2">
      <c r="A1346" s="26" t="str">
        <f t="shared" si="102"/>
        <v/>
      </c>
      <c r="B1346" s="40"/>
      <c r="C1346" s="28" t="str">
        <f>IF(B1346="","",VLOOKUP(B1346,'Priradenie pracov. balíkov'!B:E,3,FALSE))</f>
        <v/>
      </c>
      <c r="D1346" s="29" t="str">
        <f>IF(B1346="","",CONCATENATE(VLOOKUP(B1346,Ciselniky!$A$38:$B$71,2,FALSE),"P",'Osobné výdavky (OV)'!A1346))</f>
        <v/>
      </c>
      <c r="E1346" s="41"/>
      <c r="F1346" s="25" t="str">
        <f t="shared" si="103"/>
        <v/>
      </c>
      <c r="G1346" s="99"/>
      <c r="H1346" s="97"/>
      <c r="I1346" s="25" t="str">
        <f t="shared" si="104"/>
        <v/>
      </c>
      <c r="J1346" s="25" t="str">
        <f>IF(B1346="","",I1346*VLOOKUP(B1346,'Priradenie pracov. balíkov'!B:F,5,FALSE))</f>
        <v/>
      </c>
      <c r="K1346" s="25" t="str">
        <f>IF(B1346="","",I1346*VLOOKUP(B1346,'Priradenie pracov. balíkov'!B:G,6,FALSE))</f>
        <v/>
      </c>
      <c r="L1346" s="25" t="str">
        <f>IF(B1346="","",K1346*VLOOKUP(B1346,'Priradenie pracov. balíkov'!B:F,5,FALSE))</f>
        <v/>
      </c>
      <c r="M1346" s="1"/>
      <c r="N1346" s="2" t="str">
        <f t="shared" si="100"/>
        <v/>
      </c>
      <c r="O1346" s="1" t="str">
        <f t="shared" si="101"/>
        <v/>
      </c>
    </row>
    <row r="1347" spans="1:15" x14ac:dyDescent="0.2">
      <c r="A1347" s="26" t="str">
        <f t="shared" si="102"/>
        <v/>
      </c>
      <c r="B1347" s="40"/>
      <c r="C1347" s="28" t="str">
        <f>IF(B1347="","",VLOOKUP(B1347,'Priradenie pracov. balíkov'!B:E,3,FALSE))</f>
        <v/>
      </c>
      <c r="D1347" s="29" t="str">
        <f>IF(B1347="","",CONCATENATE(VLOOKUP(B1347,Ciselniky!$A$38:$B$71,2,FALSE),"P",'Osobné výdavky (OV)'!A1347))</f>
        <v/>
      </c>
      <c r="E1347" s="41"/>
      <c r="F1347" s="25" t="str">
        <f t="shared" si="103"/>
        <v/>
      </c>
      <c r="G1347" s="99"/>
      <c r="H1347" s="97"/>
      <c r="I1347" s="25" t="str">
        <f t="shared" si="104"/>
        <v/>
      </c>
      <c r="J1347" s="25" t="str">
        <f>IF(B1347="","",I1347*VLOOKUP(B1347,'Priradenie pracov. balíkov'!B:F,5,FALSE))</f>
        <v/>
      </c>
      <c r="K1347" s="25" t="str">
        <f>IF(B1347="","",I1347*VLOOKUP(B1347,'Priradenie pracov. balíkov'!B:G,6,FALSE))</f>
        <v/>
      </c>
      <c r="L1347" s="25" t="str">
        <f>IF(B1347="","",K1347*VLOOKUP(B1347,'Priradenie pracov. balíkov'!B:F,5,FALSE))</f>
        <v/>
      </c>
      <c r="M1347" s="1"/>
      <c r="N1347" s="2" t="str">
        <f t="shared" si="100"/>
        <v/>
      </c>
      <c r="O1347" s="1" t="str">
        <f t="shared" si="101"/>
        <v/>
      </c>
    </row>
    <row r="1348" spans="1:15" x14ac:dyDescent="0.2">
      <c r="A1348" s="26" t="str">
        <f t="shared" si="102"/>
        <v/>
      </c>
      <c r="B1348" s="40"/>
      <c r="C1348" s="28" t="str">
        <f>IF(B1348="","",VLOOKUP(B1348,'Priradenie pracov. balíkov'!B:E,3,FALSE))</f>
        <v/>
      </c>
      <c r="D1348" s="29" t="str">
        <f>IF(B1348="","",CONCATENATE(VLOOKUP(B1348,Ciselniky!$A$38:$B$71,2,FALSE),"P",'Osobné výdavky (OV)'!A1348))</f>
        <v/>
      </c>
      <c r="E1348" s="41"/>
      <c r="F1348" s="25" t="str">
        <f t="shared" si="103"/>
        <v/>
      </c>
      <c r="G1348" s="99"/>
      <c r="H1348" s="97"/>
      <c r="I1348" s="25" t="str">
        <f t="shared" si="104"/>
        <v/>
      </c>
      <c r="J1348" s="25" t="str">
        <f>IF(B1348="","",I1348*VLOOKUP(B1348,'Priradenie pracov. balíkov'!B:F,5,FALSE))</f>
        <v/>
      </c>
      <c r="K1348" s="25" t="str">
        <f>IF(B1348="","",I1348*VLOOKUP(B1348,'Priradenie pracov. balíkov'!B:G,6,FALSE))</f>
        <v/>
      </c>
      <c r="L1348" s="25" t="str">
        <f>IF(B1348="","",K1348*VLOOKUP(B1348,'Priradenie pracov. balíkov'!B:F,5,FALSE))</f>
        <v/>
      </c>
      <c r="M1348" s="1"/>
      <c r="N1348" s="2" t="str">
        <f t="shared" ref="N1348:N1411" si="105">TRIM(LEFT(B1348,4))</f>
        <v/>
      </c>
      <c r="O1348" s="1" t="str">
        <f t="shared" ref="O1348:O1411" si="106">C1348</f>
        <v/>
      </c>
    </row>
    <row r="1349" spans="1:15" x14ac:dyDescent="0.2">
      <c r="A1349" s="26" t="str">
        <f t="shared" ref="A1349:A1412" si="107">IF(B1348&lt;&gt;"",ROW()-2,"")</f>
        <v/>
      </c>
      <c r="B1349" s="40"/>
      <c r="C1349" s="28" t="str">
        <f>IF(B1349="","",VLOOKUP(B1349,'Priradenie pracov. balíkov'!B:E,3,FALSE))</f>
        <v/>
      </c>
      <c r="D1349" s="29" t="str">
        <f>IF(B1349="","",CONCATENATE(VLOOKUP(B1349,Ciselniky!$A$38:$B$71,2,FALSE),"P",'Osobné výdavky (OV)'!A1349))</f>
        <v/>
      </c>
      <c r="E1349" s="41"/>
      <c r="F1349" s="25" t="str">
        <f t="shared" ref="F1349:F1412" si="108">IF(B1349="","",3684)</f>
        <v/>
      </c>
      <c r="G1349" s="99"/>
      <c r="H1349" s="97"/>
      <c r="I1349" s="25" t="str">
        <f t="shared" ref="I1349:I1412" si="109">IF(B1349="","",F1349*(G1349*H1349))</f>
        <v/>
      </c>
      <c r="J1349" s="25" t="str">
        <f>IF(B1349="","",I1349*VLOOKUP(B1349,'Priradenie pracov. balíkov'!B:F,5,FALSE))</f>
        <v/>
      </c>
      <c r="K1349" s="25" t="str">
        <f>IF(B1349="","",I1349*VLOOKUP(B1349,'Priradenie pracov. balíkov'!B:G,6,FALSE))</f>
        <v/>
      </c>
      <c r="L1349" s="25" t="str">
        <f>IF(B1349="","",K1349*VLOOKUP(B1349,'Priradenie pracov. balíkov'!B:F,5,FALSE))</f>
        <v/>
      </c>
      <c r="M1349" s="1"/>
      <c r="N1349" s="2" t="str">
        <f t="shared" si="105"/>
        <v/>
      </c>
      <c r="O1349" s="1" t="str">
        <f t="shared" si="106"/>
        <v/>
      </c>
    </row>
    <row r="1350" spans="1:15" x14ac:dyDescent="0.2">
      <c r="A1350" s="26" t="str">
        <f t="shared" si="107"/>
        <v/>
      </c>
      <c r="B1350" s="40"/>
      <c r="C1350" s="28" t="str">
        <f>IF(B1350="","",VLOOKUP(B1350,'Priradenie pracov. balíkov'!B:E,3,FALSE))</f>
        <v/>
      </c>
      <c r="D1350" s="29" t="str">
        <f>IF(B1350="","",CONCATENATE(VLOOKUP(B1350,Ciselniky!$A$38:$B$71,2,FALSE),"P",'Osobné výdavky (OV)'!A1350))</f>
        <v/>
      </c>
      <c r="E1350" s="41"/>
      <c r="F1350" s="25" t="str">
        <f t="shared" si="108"/>
        <v/>
      </c>
      <c r="G1350" s="99"/>
      <c r="H1350" s="97"/>
      <c r="I1350" s="25" t="str">
        <f t="shared" si="109"/>
        <v/>
      </c>
      <c r="J1350" s="25" t="str">
        <f>IF(B1350="","",I1350*VLOOKUP(B1350,'Priradenie pracov. balíkov'!B:F,5,FALSE))</f>
        <v/>
      </c>
      <c r="K1350" s="25" t="str">
        <f>IF(B1350="","",I1350*VLOOKUP(B1350,'Priradenie pracov. balíkov'!B:G,6,FALSE))</f>
        <v/>
      </c>
      <c r="L1350" s="25" t="str">
        <f>IF(B1350="","",K1350*VLOOKUP(B1350,'Priradenie pracov. balíkov'!B:F,5,FALSE))</f>
        <v/>
      </c>
      <c r="M1350" s="1"/>
      <c r="N1350" s="2" t="str">
        <f t="shared" si="105"/>
        <v/>
      </c>
      <c r="O1350" s="1" t="str">
        <f t="shared" si="106"/>
        <v/>
      </c>
    </row>
    <row r="1351" spans="1:15" x14ac:dyDescent="0.2">
      <c r="A1351" s="26" t="str">
        <f t="shared" si="107"/>
        <v/>
      </c>
      <c r="B1351" s="40"/>
      <c r="C1351" s="28" t="str">
        <f>IF(B1351="","",VLOOKUP(B1351,'Priradenie pracov. balíkov'!B:E,3,FALSE))</f>
        <v/>
      </c>
      <c r="D1351" s="29" t="str">
        <f>IF(B1351="","",CONCATENATE(VLOOKUP(B1351,Ciselniky!$A$38:$B$71,2,FALSE),"P",'Osobné výdavky (OV)'!A1351))</f>
        <v/>
      </c>
      <c r="E1351" s="41"/>
      <c r="F1351" s="25" t="str">
        <f t="shared" si="108"/>
        <v/>
      </c>
      <c r="G1351" s="99"/>
      <c r="H1351" s="97"/>
      <c r="I1351" s="25" t="str">
        <f t="shared" si="109"/>
        <v/>
      </c>
      <c r="J1351" s="25" t="str">
        <f>IF(B1351="","",I1351*VLOOKUP(B1351,'Priradenie pracov. balíkov'!B:F,5,FALSE))</f>
        <v/>
      </c>
      <c r="K1351" s="25" t="str">
        <f>IF(B1351="","",I1351*VLOOKUP(B1351,'Priradenie pracov. balíkov'!B:G,6,FALSE))</f>
        <v/>
      </c>
      <c r="L1351" s="25" t="str">
        <f>IF(B1351="","",K1351*VLOOKUP(B1351,'Priradenie pracov. balíkov'!B:F,5,FALSE))</f>
        <v/>
      </c>
      <c r="M1351" s="1"/>
      <c r="N1351" s="2" t="str">
        <f t="shared" si="105"/>
        <v/>
      </c>
      <c r="O1351" s="1" t="str">
        <f t="shared" si="106"/>
        <v/>
      </c>
    </row>
    <row r="1352" spans="1:15" x14ac:dyDescent="0.2">
      <c r="A1352" s="26" t="str">
        <f t="shared" si="107"/>
        <v/>
      </c>
      <c r="B1352" s="40"/>
      <c r="C1352" s="28" t="str">
        <f>IF(B1352="","",VLOOKUP(B1352,'Priradenie pracov. balíkov'!B:E,3,FALSE))</f>
        <v/>
      </c>
      <c r="D1352" s="29" t="str">
        <f>IF(B1352="","",CONCATENATE(VLOOKUP(B1352,Ciselniky!$A$38:$B$71,2,FALSE),"P",'Osobné výdavky (OV)'!A1352))</f>
        <v/>
      </c>
      <c r="E1352" s="41"/>
      <c r="F1352" s="25" t="str">
        <f t="shared" si="108"/>
        <v/>
      </c>
      <c r="G1352" s="99"/>
      <c r="H1352" s="97"/>
      <c r="I1352" s="25" t="str">
        <f t="shared" si="109"/>
        <v/>
      </c>
      <c r="J1352" s="25" t="str">
        <f>IF(B1352="","",I1352*VLOOKUP(B1352,'Priradenie pracov. balíkov'!B:F,5,FALSE))</f>
        <v/>
      </c>
      <c r="K1352" s="25" t="str">
        <f>IF(B1352="","",I1352*VLOOKUP(B1352,'Priradenie pracov. balíkov'!B:G,6,FALSE))</f>
        <v/>
      </c>
      <c r="L1352" s="25" t="str">
        <f>IF(B1352="","",K1352*VLOOKUP(B1352,'Priradenie pracov. balíkov'!B:F,5,FALSE))</f>
        <v/>
      </c>
      <c r="M1352" s="1"/>
      <c r="N1352" s="2" t="str">
        <f t="shared" si="105"/>
        <v/>
      </c>
      <c r="O1352" s="1" t="str">
        <f t="shared" si="106"/>
        <v/>
      </c>
    </row>
    <row r="1353" spans="1:15" x14ac:dyDescent="0.2">
      <c r="A1353" s="26" t="str">
        <f t="shared" si="107"/>
        <v/>
      </c>
      <c r="B1353" s="40"/>
      <c r="C1353" s="28" t="str">
        <f>IF(B1353="","",VLOOKUP(B1353,'Priradenie pracov. balíkov'!B:E,3,FALSE))</f>
        <v/>
      </c>
      <c r="D1353" s="29" t="str">
        <f>IF(B1353="","",CONCATENATE(VLOOKUP(B1353,Ciselniky!$A$38:$B$71,2,FALSE),"P",'Osobné výdavky (OV)'!A1353))</f>
        <v/>
      </c>
      <c r="E1353" s="41"/>
      <c r="F1353" s="25" t="str">
        <f t="shared" si="108"/>
        <v/>
      </c>
      <c r="G1353" s="99"/>
      <c r="H1353" s="97"/>
      <c r="I1353" s="25" t="str">
        <f t="shared" si="109"/>
        <v/>
      </c>
      <c r="J1353" s="25" t="str">
        <f>IF(B1353="","",I1353*VLOOKUP(B1353,'Priradenie pracov. balíkov'!B:F,5,FALSE))</f>
        <v/>
      </c>
      <c r="K1353" s="25" t="str">
        <f>IF(B1353="","",I1353*VLOOKUP(B1353,'Priradenie pracov. balíkov'!B:G,6,FALSE))</f>
        <v/>
      </c>
      <c r="L1353" s="25" t="str">
        <f>IF(B1353="","",K1353*VLOOKUP(B1353,'Priradenie pracov. balíkov'!B:F,5,FALSE))</f>
        <v/>
      </c>
      <c r="M1353" s="1"/>
      <c r="N1353" s="2" t="str">
        <f t="shared" si="105"/>
        <v/>
      </c>
      <c r="O1353" s="1" t="str">
        <f t="shared" si="106"/>
        <v/>
      </c>
    </row>
    <row r="1354" spans="1:15" x14ac:dyDescent="0.2">
      <c r="A1354" s="26" t="str">
        <f t="shared" si="107"/>
        <v/>
      </c>
      <c r="B1354" s="40"/>
      <c r="C1354" s="28" t="str">
        <f>IF(B1354="","",VLOOKUP(B1354,'Priradenie pracov. balíkov'!B:E,3,FALSE))</f>
        <v/>
      </c>
      <c r="D1354" s="29" t="str">
        <f>IF(B1354="","",CONCATENATE(VLOOKUP(B1354,Ciselniky!$A$38:$B$71,2,FALSE),"P",'Osobné výdavky (OV)'!A1354))</f>
        <v/>
      </c>
      <c r="E1354" s="41"/>
      <c r="F1354" s="25" t="str">
        <f t="shared" si="108"/>
        <v/>
      </c>
      <c r="G1354" s="99"/>
      <c r="H1354" s="97"/>
      <c r="I1354" s="25" t="str">
        <f t="shared" si="109"/>
        <v/>
      </c>
      <c r="J1354" s="25" t="str">
        <f>IF(B1354="","",I1354*VLOOKUP(B1354,'Priradenie pracov. balíkov'!B:F,5,FALSE))</f>
        <v/>
      </c>
      <c r="K1354" s="25" t="str">
        <f>IF(B1354="","",I1354*VLOOKUP(B1354,'Priradenie pracov. balíkov'!B:G,6,FALSE))</f>
        <v/>
      </c>
      <c r="L1354" s="25" t="str">
        <f>IF(B1354="","",K1354*VLOOKUP(B1354,'Priradenie pracov. balíkov'!B:F,5,FALSE))</f>
        <v/>
      </c>
      <c r="M1354" s="1"/>
      <c r="N1354" s="2" t="str">
        <f t="shared" si="105"/>
        <v/>
      </c>
      <c r="O1354" s="1" t="str">
        <f t="shared" si="106"/>
        <v/>
      </c>
    </row>
    <row r="1355" spans="1:15" x14ac:dyDescent="0.2">
      <c r="A1355" s="26" t="str">
        <f t="shared" si="107"/>
        <v/>
      </c>
      <c r="B1355" s="40"/>
      <c r="C1355" s="28" t="str">
        <f>IF(B1355="","",VLOOKUP(B1355,'Priradenie pracov. balíkov'!B:E,3,FALSE))</f>
        <v/>
      </c>
      <c r="D1355" s="29" t="str">
        <f>IF(B1355="","",CONCATENATE(VLOOKUP(B1355,Ciselniky!$A$38:$B$71,2,FALSE),"P",'Osobné výdavky (OV)'!A1355))</f>
        <v/>
      </c>
      <c r="E1355" s="41"/>
      <c r="F1355" s="25" t="str">
        <f t="shared" si="108"/>
        <v/>
      </c>
      <c r="G1355" s="99"/>
      <c r="H1355" s="97"/>
      <c r="I1355" s="25" t="str">
        <f t="shared" si="109"/>
        <v/>
      </c>
      <c r="J1355" s="25" t="str">
        <f>IF(B1355="","",I1355*VLOOKUP(B1355,'Priradenie pracov. balíkov'!B:F,5,FALSE))</f>
        <v/>
      </c>
      <c r="K1355" s="25" t="str">
        <f>IF(B1355="","",I1355*VLOOKUP(B1355,'Priradenie pracov. balíkov'!B:G,6,FALSE))</f>
        <v/>
      </c>
      <c r="L1355" s="25" t="str">
        <f>IF(B1355="","",K1355*VLOOKUP(B1355,'Priradenie pracov. balíkov'!B:F,5,FALSE))</f>
        <v/>
      </c>
      <c r="M1355" s="1"/>
      <c r="N1355" s="2" t="str">
        <f t="shared" si="105"/>
        <v/>
      </c>
      <c r="O1355" s="1" t="str">
        <f t="shared" si="106"/>
        <v/>
      </c>
    </row>
    <row r="1356" spans="1:15" x14ac:dyDescent="0.2">
      <c r="A1356" s="26" t="str">
        <f t="shared" si="107"/>
        <v/>
      </c>
      <c r="B1356" s="40"/>
      <c r="C1356" s="28" t="str">
        <f>IF(B1356="","",VLOOKUP(B1356,'Priradenie pracov. balíkov'!B:E,3,FALSE))</f>
        <v/>
      </c>
      <c r="D1356" s="29" t="str">
        <f>IF(B1356="","",CONCATENATE(VLOOKUP(B1356,Ciselniky!$A$38:$B$71,2,FALSE),"P",'Osobné výdavky (OV)'!A1356))</f>
        <v/>
      </c>
      <c r="E1356" s="41"/>
      <c r="F1356" s="25" t="str">
        <f t="shared" si="108"/>
        <v/>
      </c>
      <c r="G1356" s="99"/>
      <c r="H1356" s="97"/>
      <c r="I1356" s="25" t="str">
        <f t="shared" si="109"/>
        <v/>
      </c>
      <c r="J1356" s="25" t="str">
        <f>IF(B1356="","",I1356*VLOOKUP(B1356,'Priradenie pracov. balíkov'!B:F,5,FALSE))</f>
        <v/>
      </c>
      <c r="K1356" s="25" t="str">
        <f>IF(B1356="","",I1356*VLOOKUP(B1356,'Priradenie pracov. balíkov'!B:G,6,FALSE))</f>
        <v/>
      </c>
      <c r="L1356" s="25" t="str">
        <f>IF(B1356="","",K1356*VLOOKUP(B1356,'Priradenie pracov. balíkov'!B:F,5,FALSE))</f>
        <v/>
      </c>
      <c r="M1356" s="1"/>
      <c r="N1356" s="2" t="str">
        <f t="shared" si="105"/>
        <v/>
      </c>
      <c r="O1356" s="1" t="str">
        <f t="shared" si="106"/>
        <v/>
      </c>
    </row>
    <row r="1357" spans="1:15" x14ac:dyDescent="0.2">
      <c r="A1357" s="26" t="str">
        <f t="shared" si="107"/>
        <v/>
      </c>
      <c r="B1357" s="40"/>
      <c r="C1357" s="28" t="str">
        <f>IF(B1357="","",VLOOKUP(B1357,'Priradenie pracov. balíkov'!B:E,3,FALSE))</f>
        <v/>
      </c>
      <c r="D1357" s="29" t="str">
        <f>IF(B1357="","",CONCATENATE(VLOOKUP(B1357,Ciselniky!$A$38:$B$71,2,FALSE),"P",'Osobné výdavky (OV)'!A1357))</f>
        <v/>
      </c>
      <c r="E1357" s="41"/>
      <c r="F1357" s="25" t="str">
        <f t="shared" si="108"/>
        <v/>
      </c>
      <c r="G1357" s="99"/>
      <c r="H1357" s="97"/>
      <c r="I1357" s="25" t="str">
        <f t="shared" si="109"/>
        <v/>
      </c>
      <c r="J1357" s="25" t="str">
        <f>IF(B1357="","",I1357*VLOOKUP(B1357,'Priradenie pracov. balíkov'!B:F,5,FALSE))</f>
        <v/>
      </c>
      <c r="K1357" s="25" t="str">
        <f>IF(B1357="","",I1357*VLOOKUP(B1357,'Priradenie pracov. balíkov'!B:G,6,FALSE))</f>
        <v/>
      </c>
      <c r="L1357" s="25" t="str">
        <f>IF(B1357="","",K1357*VLOOKUP(B1357,'Priradenie pracov. balíkov'!B:F,5,FALSE))</f>
        <v/>
      </c>
      <c r="M1357" s="1"/>
      <c r="N1357" s="2" t="str">
        <f t="shared" si="105"/>
        <v/>
      </c>
      <c r="O1357" s="1" t="str">
        <f t="shared" si="106"/>
        <v/>
      </c>
    </row>
    <row r="1358" spans="1:15" x14ac:dyDescent="0.2">
      <c r="A1358" s="26" t="str">
        <f t="shared" si="107"/>
        <v/>
      </c>
      <c r="B1358" s="40"/>
      <c r="C1358" s="28" t="str">
        <f>IF(B1358="","",VLOOKUP(B1358,'Priradenie pracov. balíkov'!B:E,3,FALSE))</f>
        <v/>
      </c>
      <c r="D1358" s="29" t="str">
        <f>IF(B1358="","",CONCATENATE(VLOOKUP(B1358,Ciselniky!$A$38:$B$71,2,FALSE),"P",'Osobné výdavky (OV)'!A1358))</f>
        <v/>
      </c>
      <c r="E1358" s="41"/>
      <c r="F1358" s="25" t="str">
        <f t="shared" si="108"/>
        <v/>
      </c>
      <c r="G1358" s="99"/>
      <c r="H1358" s="97"/>
      <c r="I1358" s="25" t="str">
        <f t="shared" si="109"/>
        <v/>
      </c>
      <c r="J1358" s="25" t="str">
        <f>IF(B1358="","",I1358*VLOOKUP(B1358,'Priradenie pracov. balíkov'!B:F,5,FALSE))</f>
        <v/>
      </c>
      <c r="K1358" s="25" t="str">
        <f>IF(B1358="","",I1358*VLOOKUP(B1358,'Priradenie pracov. balíkov'!B:G,6,FALSE))</f>
        <v/>
      </c>
      <c r="L1358" s="25" t="str">
        <f>IF(B1358="","",K1358*VLOOKUP(B1358,'Priradenie pracov. balíkov'!B:F,5,FALSE))</f>
        <v/>
      </c>
      <c r="M1358" s="1"/>
      <c r="N1358" s="2" t="str">
        <f t="shared" si="105"/>
        <v/>
      </c>
      <c r="O1358" s="1" t="str">
        <f t="shared" si="106"/>
        <v/>
      </c>
    </row>
    <row r="1359" spans="1:15" x14ac:dyDescent="0.2">
      <c r="A1359" s="26" t="str">
        <f t="shared" si="107"/>
        <v/>
      </c>
      <c r="B1359" s="40"/>
      <c r="C1359" s="28" t="str">
        <f>IF(B1359="","",VLOOKUP(B1359,'Priradenie pracov. balíkov'!B:E,3,FALSE))</f>
        <v/>
      </c>
      <c r="D1359" s="29" t="str">
        <f>IF(B1359="","",CONCATENATE(VLOOKUP(B1359,Ciselniky!$A$38:$B$71,2,FALSE),"P",'Osobné výdavky (OV)'!A1359))</f>
        <v/>
      </c>
      <c r="E1359" s="41"/>
      <c r="F1359" s="25" t="str">
        <f t="shared" si="108"/>
        <v/>
      </c>
      <c r="G1359" s="99"/>
      <c r="H1359" s="97"/>
      <c r="I1359" s="25" t="str">
        <f t="shared" si="109"/>
        <v/>
      </c>
      <c r="J1359" s="25" t="str">
        <f>IF(B1359="","",I1359*VLOOKUP(B1359,'Priradenie pracov. balíkov'!B:F,5,FALSE))</f>
        <v/>
      </c>
      <c r="K1359" s="25" t="str">
        <f>IF(B1359="","",I1359*VLOOKUP(B1359,'Priradenie pracov. balíkov'!B:G,6,FALSE))</f>
        <v/>
      </c>
      <c r="L1359" s="25" t="str">
        <f>IF(B1359="","",K1359*VLOOKUP(B1359,'Priradenie pracov. balíkov'!B:F,5,FALSE))</f>
        <v/>
      </c>
      <c r="M1359" s="1"/>
      <c r="N1359" s="2" t="str">
        <f t="shared" si="105"/>
        <v/>
      </c>
      <c r="O1359" s="1" t="str">
        <f t="shared" si="106"/>
        <v/>
      </c>
    </row>
    <row r="1360" spans="1:15" x14ac:dyDescent="0.2">
      <c r="A1360" s="26" t="str">
        <f t="shared" si="107"/>
        <v/>
      </c>
      <c r="B1360" s="40"/>
      <c r="C1360" s="28" t="str">
        <f>IF(B1360="","",VLOOKUP(B1360,'Priradenie pracov. balíkov'!B:E,3,FALSE))</f>
        <v/>
      </c>
      <c r="D1360" s="29" t="str">
        <f>IF(B1360="","",CONCATENATE(VLOOKUP(B1360,Ciselniky!$A$38:$B$71,2,FALSE),"P",'Osobné výdavky (OV)'!A1360))</f>
        <v/>
      </c>
      <c r="E1360" s="41"/>
      <c r="F1360" s="25" t="str">
        <f t="shared" si="108"/>
        <v/>
      </c>
      <c r="G1360" s="99"/>
      <c r="H1360" s="97"/>
      <c r="I1360" s="25" t="str">
        <f t="shared" si="109"/>
        <v/>
      </c>
      <c r="J1360" s="25" t="str">
        <f>IF(B1360="","",I1360*VLOOKUP(B1360,'Priradenie pracov. balíkov'!B:F,5,FALSE))</f>
        <v/>
      </c>
      <c r="K1360" s="25" t="str">
        <f>IF(B1360="","",I1360*VLOOKUP(B1360,'Priradenie pracov. balíkov'!B:G,6,FALSE))</f>
        <v/>
      </c>
      <c r="L1360" s="25" t="str">
        <f>IF(B1360="","",K1360*VLOOKUP(B1360,'Priradenie pracov. balíkov'!B:F,5,FALSE))</f>
        <v/>
      </c>
      <c r="M1360" s="1"/>
      <c r="N1360" s="2" t="str">
        <f t="shared" si="105"/>
        <v/>
      </c>
      <c r="O1360" s="1" t="str">
        <f t="shared" si="106"/>
        <v/>
      </c>
    </row>
    <row r="1361" spans="1:15" x14ac:dyDescent="0.2">
      <c r="A1361" s="26" t="str">
        <f t="shared" si="107"/>
        <v/>
      </c>
      <c r="B1361" s="40"/>
      <c r="C1361" s="28" t="str">
        <f>IF(B1361="","",VLOOKUP(B1361,'Priradenie pracov. balíkov'!B:E,3,FALSE))</f>
        <v/>
      </c>
      <c r="D1361" s="29" t="str">
        <f>IF(B1361="","",CONCATENATE(VLOOKUP(B1361,Ciselniky!$A$38:$B$71,2,FALSE),"P",'Osobné výdavky (OV)'!A1361))</f>
        <v/>
      </c>
      <c r="E1361" s="41"/>
      <c r="F1361" s="25" t="str">
        <f t="shared" si="108"/>
        <v/>
      </c>
      <c r="G1361" s="99"/>
      <c r="H1361" s="97"/>
      <c r="I1361" s="25" t="str">
        <f t="shared" si="109"/>
        <v/>
      </c>
      <c r="J1361" s="25" t="str">
        <f>IF(B1361="","",I1361*VLOOKUP(B1361,'Priradenie pracov. balíkov'!B:F,5,FALSE))</f>
        <v/>
      </c>
      <c r="K1361" s="25" t="str">
        <f>IF(B1361="","",I1361*VLOOKUP(B1361,'Priradenie pracov. balíkov'!B:G,6,FALSE))</f>
        <v/>
      </c>
      <c r="L1361" s="25" t="str">
        <f>IF(B1361="","",K1361*VLOOKUP(B1361,'Priradenie pracov. balíkov'!B:F,5,FALSE))</f>
        <v/>
      </c>
      <c r="M1361" s="1"/>
      <c r="N1361" s="2" t="str">
        <f t="shared" si="105"/>
        <v/>
      </c>
      <c r="O1361" s="1" t="str">
        <f t="shared" si="106"/>
        <v/>
      </c>
    </row>
    <row r="1362" spans="1:15" x14ac:dyDescent="0.2">
      <c r="A1362" s="26" t="str">
        <f t="shared" si="107"/>
        <v/>
      </c>
      <c r="B1362" s="40"/>
      <c r="C1362" s="28" t="str">
        <f>IF(B1362="","",VLOOKUP(B1362,'Priradenie pracov. balíkov'!B:E,3,FALSE))</f>
        <v/>
      </c>
      <c r="D1362" s="29" t="str">
        <f>IF(B1362="","",CONCATENATE(VLOOKUP(B1362,Ciselniky!$A$38:$B$71,2,FALSE),"P",'Osobné výdavky (OV)'!A1362))</f>
        <v/>
      </c>
      <c r="E1362" s="41"/>
      <c r="F1362" s="25" t="str">
        <f t="shared" si="108"/>
        <v/>
      </c>
      <c r="G1362" s="99"/>
      <c r="H1362" s="97"/>
      <c r="I1362" s="25" t="str">
        <f t="shared" si="109"/>
        <v/>
      </c>
      <c r="J1362" s="25" t="str">
        <f>IF(B1362="","",I1362*VLOOKUP(B1362,'Priradenie pracov. balíkov'!B:F,5,FALSE))</f>
        <v/>
      </c>
      <c r="K1362" s="25" t="str">
        <f>IF(B1362="","",I1362*VLOOKUP(B1362,'Priradenie pracov. balíkov'!B:G,6,FALSE))</f>
        <v/>
      </c>
      <c r="L1362" s="25" t="str">
        <f>IF(B1362="","",K1362*VLOOKUP(B1362,'Priradenie pracov. balíkov'!B:F,5,FALSE))</f>
        <v/>
      </c>
      <c r="M1362" s="1"/>
      <c r="N1362" s="2" t="str">
        <f t="shared" si="105"/>
        <v/>
      </c>
      <c r="O1362" s="1" t="str">
        <f t="shared" si="106"/>
        <v/>
      </c>
    </row>
    <row r="1363" spans="1:15" x14ac:dyDescent="0.2">
      <c r="A1363" s="26" t="str">
        <f t="shared" si="107"/>
        <v/>
      </c>
      <c r="B1363" s="40"/>
      <c r="C1363" s="28" t="str">
        <f>IF(B1363="","",VLOOKUP(B1363,'Priradenie pracov. balíkov'!B:E,3,FALSE))</f>
        <v/>
      </c>
      <c r="D1363" s="29" t="str">
        <f>IF(B1363="","",CONCATENATE(VLOOKUP(B1363,Ciselniky!$A$38:$B$71,2,FALSE),"P",'Osobné výdavky (OV)'!A1363))</f>
        <v/>
      </c>
      <c r="E1363" s="41"/>
      <c r="F1363" s="25" t="str">
        <f t="shared" si="108"/>
        <v/>
      </c>
      <c r="G1363" s="99"/>
      <c r="H1363" s="97"/>
      <c r="I1363" s="25" t="str">
        <f t="shared" si="109"/>
        <v/>
      </c>
      <c r="J1363" s="25" t="str">
        <f>IF(B1363="","",I1363*VLOOKUP(B1363,'Priradenie pracov. balíkov'!B:F,5,FALSE))</f>
        <v/>
      </c>
      <c r="K1363" s="25" t="str">
        <f>IF(B1363="","",I1363*VLOOKUP(B1363,'Priradenie pracov. balíkov'!B:G,6,FALSE))</f>
        <v/>
      </c>
      <c r="L1363" s="25" t="str">
        <f>IF(B1363="","",K1363*VLOOKUP(B1363,'Priradenie pracov. balíkov'!B:F,5,FALSE))</f>
        <v/>
      </c>
      <c r="M1363" s="1"/>
      <c r="N1363" s="2" t="str">
        <f t="shared" si="105"/>
        <v/>
      </c>
      <c r="O1363" s="1" t="str">
        <f t="shared" si="106"/>
        <v/>
      </c>
    </row>
    <row r="1364" spans="1:15" x14ac:dyDescent="0.2">
      <c r="A1364" s="26" t="str">
        <f t="shared" si="107"/>
        <v/>
      </c>
      <c r="B1364" s="40"/>
      <c r="C1364" s="28" t="str">
        <f>IF(B1364="","",VLOOKUP(B1364,'Priradenie pracov. balíkov'!B:E,3,FALSE))</f>
        <v/>
      </c>
      <c r="D1364" s="29" t="str">
        <f>IF(B1364="","",CONCATENATE(VLOOKUP(B1364,Ciselniky!$A$38:$B$71,2,FALSE),"P",'Osobné výdavky (OV)'!A1364))</f>
        <v/>
      </c>
      <c r="E1364" s="41"/>
      <c r="F1364" s="25" t="str">
        <f t="shared" si="108"/>
        <v/>
      </c>
      <c r="G1364" s="99"/>
      <c r="H1364" s="97"/>
      <c r="I1364" s="25" t="str">
        <f t="shared" si="109"/>
        <v/>
      </c>
      <c r="J1364" s="25" t="str">
        <f>IF(B1364="","",I1364*VLOOKUP(B1364,'Priradenie pracov. balíkov'!B:F,5,FALSE))</f>
        <v/>
      </c>
      <c r="K1364" s="25" t="str">
        <f>IF(B1364="","",I1364*VLOOKUP(B1364,'Priradenie pracov. balíkov'!B:G,6,FALSE))</f>
        <v/>
      </c>
      <c r="L1364" s="25" t="str">
        <f>IF(B1364="","",K1364*VLOOKUP(B1364,'Priradenie pracov. balíkov'!B:F,5,FALSE))</f>
        <v/>
      </c>
      <c r="M1364" s="1"/>
      <c r="N1364" s="2" t="str">
        <f t="shared" si="105"/>
        <v/>
      </c>
      <c r="O1364" s="1" t="str">
        <f t="shared" si="106"/>
        <v/>
      </c>
    </row>
    <row r="1365" spans="1:15" x14ac:dyDescent="0.2">
      <c r="A1365" s="26" t="str">
        <f t="shared" si="107"/>
        <v/>
      </c>
      <c r="B1365" s="40"/>
      <c r="C1365" s="28" t="str">
        <f>IF(B1365="","",VLOOKUP(B1365,'Priradenie pracov. balíkov'!B:E,3,FALSE))</f>
        <v/>
      </c>
      <c r="D1365" s="29" t="str">
        <f>IF(B1365="","",CONCATENATE(VLOOKUP(B1365,Ciselniky!$A$38:$B$71,2,FALSE),"P",'Osobné výdavky (OV)'!A1365))</f>
        <v/>
      </c>
      <c r="E1365" s="41"/>
      <c r="F1365" s="25" t="str">
        <f t="shared" si="108"/>
        <v/>
      </c>
      <c r="G1365" s="99"/>
      <c r="H1365" s="97"/>
      <c r="I1365" s="25" t="str">
        <f t="shared" si="109"/>
        <v/>
      </c>
      <c r="J1365" s="25" t="str">
        <f>IF(B1365="","",I1365*VLOOKUP(B1365,'Priradenie pracov. balíkov'!B:F,5,FALSE))</f>
        <v/>
      </c>
      <c r="K1365" s="25" t="str">
        <f>IF(B1365="","",I1365*VLOOKUP(B1365,'Priradenie pracov. balíkov'!B:G,6,FALSE))</f>
        <v/>
      </c>
      <c r="L1365" s="25" t="str">
        <f>IF(B1365="","",K1365*VLOOKUP(B1365,'Priradenie pracov. balíkov'!B:F,5,FALSE))</f>
        <v/>
      </c>
      <c r="M1365" s="1"/>
      <c r="N1365" s="2" t="str">
        <f t="shared" si="105"/>
        <v/>
      </c>
      <c r="O1365" s="1" t="str">
        <f t="shared" si="106"/>
        <v/>
      </c>
    </row>
    <row r="1366" spans="1:15" x14ac:dyDescent="0.2">
      <c r="A1366" s="26" t="str">
        <f t="shared" si="107"/>
        <v/>
      </c>
      <c r="B1366" s="40"/>
      <c r="C1366" s="28" t="str">
        <f>IF(B1366="","",VLOOKUP(B1366,'Priradenie pracov. balíkov'!B:E,3,FALSE))</f>
        <v/>
      </c>
      <c r="D1366" s="29" t="str">
        <f>IF(B1366="","",CONCATENATE(VLOOKUP(B1366,Ciselniky!$A$38:$B$71,2,FALSE),"P",'Osobné výdavky (OV)'!A1366))</f>
        <v/>
      </c>
      <c r="E1366" s="41"/>
      <c r="F1366" s="25" t="str">
        <f t="shared" si="108"/>
        <v/>
      </c>
      <c r="G1366" s="99"/>
      <c r="H1366" s="97"/>
      <c r="I1366" s="25" t="str">
        <f t="shared" si="109"/>
        <v/>
      </c>
      <c r="J1366" s="25" t="str">
        <f>IF(B1366="","",I1366*VLOOKUP(B1366,'Priradenie pracov. balíkov'!B:F,5,FALSE))</f>
        <v/>
      </c>
      <c r="K1366" s="25" t="str">
        <f>IF(B1366="","",I1366*VLOOKUP(B1366,'Priradenie pracov. balíkov'!B:G,6,FALSE))</f>
        <v/>
      </c>
      <c r="L1366" s="25" t="str">
        <f>IF(B1366="","",K1366*VLOOKUP(B1366,'Priradenie pracov. balíkov'!B:F,5,FALSE))</f>
        <v/>
      </c>
      <c r="M1366" s="1"/>
      <c r="N1366" s="2" t="str">
        <f t="shared" si="105"/>
        <v/>
      </c>
      <c r="O1366" s="1" t="str">
        <f t="shared" si="106"/>
        <v/>
      </c>
    </row>
    <row r="1367" spans="1:15" x14ac:dyDescent="0.2">
      <c r="A1367" s="26" t="str">
        <f t="shared" si="107"/>
        <v/>
      </c>
      <c r="B1367" s="40"/>
      <c r="C1367" s="28" t="str">
        <f>IF(B1367="","",VLOOKUP(B1367,'Priradenie pracov. balíkov'!B:E,3,FALSE))</f>
        <v/>
      </c>
      <c r="D1367" s="29" t="str">
        <f>IF(B1367="","",CONCATENATE(VLOOKUP(B1367,Ciselniky!$A$38:$B$71,2,FALSE),"P",'Osobné výdavky (OV)'!A1367))</f>
        <v/>
      </c>
      <c r="E1367" s="41"/>
      <c r="F1367" s="25" t="str">
        <f t="shared" si="108"/>
        <v/>
      </c>
      <c r="G1367" s="99"/>
      <c r="H1367" s="97"/>
      <c r="I1367" s="25" t="str">
        <f t="shared" si="109"/>
        <v/>
      </c>
      <c r="J1367" s="25" t="str">
        <f>IF(B1367="","",I1367*VLOOKUP(B1367,'Priradenie pracov. balíkov'!B:F,5,FALSE))</f>
        <v/>
      </c>
      <c r="K1367" s="25" t="str">
        <f>IF(B1367="","",I1367*VLOOKUP(B1367,'Priradenie pracov. balíkov'!B:G,6,FALSE))</f>
        <v/>
      </c>
      <c r="L1367" s="25" t="str">
        <f>IF(B1367="","",K1367*VLOOKUP(B1367,'Priradenie pracov. balíkov'!B:F,5,FALSE))</f>
        <v/>
      </c>
      <c r="M1367" s="1"/>
      <c r="N1367" s="2" t="str">
        <f t="shared" si="105"/>
        <v/>
      </c>
      <c r="O1367" s="1" t="str">
        <f t="shared" si="106"/>
        <v/>
      </c>
    </row>
    <row r="1368" spans="1:15" x14ac:dyDescent="0.2">
      <c r="A1368" s="26" t="str">
        <f t="shared" si="107"/>
        <v/>
      </c>
      <c r="B1368" s="40"/>
      <c r="C1368" s="28" t="str">
        <f>IF(B1368="","",VLOOKUP(B1368,'Priradenie pracov. balíkov'!B:E,3,FALSE))</f>
        <v/>
      </c>
      <c r="D1368" s="29" t="str">
        <f>IF(B1368="","",CONCATENATE(VLOOKUP(B1368,Ciselniky!$A$38:$B$71,2,FALSE),"P",'Osobné výdavky (OV)'!A1368))</f>
        <v/>
      </c>
      <c r="E1368" s="41"/>
      <c r="F1368" s="25" t="str">
        <f t="shared" si="108"/>
        <v/>
      </c>
      <c r="G1368" s="99"/>
      <c r="H1368" s="97"/>
      <c r="I1368" s="25" t="str">
        <f t="shared" si="109"/>
        <v/>
      </c>
      <c r="J1368" s="25" t="str">
        <f>IF(B1368="","",I1368*VLOOKUP(B1368,'Priradenie pracov. balíkov'!B:F,5,FALSE))</f>
        <v/>
      </c>
      <c r="K1368" s="25" t="str">
        <f>IF(B1368="","",I1368*VLOOKUP(B1368,'Priradenie pracov. balíkov'!B:G,6,FALSE))</f>
        <v/>
      </c>
      <c r="L1368" s="25" t="str">
        <f>IF(B1368="","",K1368*VLOOKUP(B1368,'Priradenie pracov. balíkov'!B:F,5,FALSE))</f>
        <v/>
      </c>
      <c r="M1368" s="1"/>
      <c r="N1368" s="2" t="str">
        <f t="shared" si="105"/>
        <v/>
      </c>
      <c r="O1368" s="1" t="str">
        <f t="shared" si="106"/>
        <v/>
      </c>
    </row>
    <row r="1369" spans="1:15" x14ac:dyDescent="0.2">
      <c r="A1369" s="26" t="str">
        <f t="shared" si="107"/>
        <v/>
      </c>
      <c r="B1369" s="40"/>
      <c r="C1369" s="28" t="str">
        <f>IF(B1369="","",VLOOKUP(B1369,'Priradenie pracov. balíkov'!B:E,3,FALSE))</f>
        <v/>
      </c>
      <c r="D1369" s="29" t="str">
        <f>IF(B1369="","",CONCATENATE(VLOOKUP(B1369,Ciselniky!$A$38:$B$71,2,FALSE),"P",'Osobné výdavky (OV)'!A1369))</f>
        <v/>
      </c>
      <c r="E1369" s="41"/>
      <c r="F1369" s="25" t="str">
        <f t="shared" si="108"/>
        <v/>
      </c>
      <c r="G1369" s="99"/>
      <c r="H1369" s="97"/>
      <c r="I1369" s="25" t="str">
        <f t="shared" si="109"/>
        <v/>
      </c>
      <c r="J1369" s="25" t="str">
        <f>IF(B1369="","",I1369*VLOOKUP(B1369,'Priradenie pracov. balíkov'!B:F,5,FALSE))</f>
        <v/>
      </c>
      <c r="K1369" s="25" t="str">
        <f>IF(B1369="","",I1369*VLOOKUP(B1369,'Priradenie pracov. balíkov'!B:G,6,FALSE))</f>
        <v/>
      </c>
      <c r="L1369" s="25" t="str">
        <f>IF(B1369="","",K1369*VLOOKUP(B1369,'Priradenie pracov. balíkov'!B:F,5,FALSE))</f>
        <v/>
      </c>
      <c r="M1369" s="1"/>
      <c r="N1369" s="2" t="str">
        <f t="shared" si="105"/>
        <v/>
      </c>
      <c r="O1369" s="1" t="str">
        <f t="shared" si="106"/>
        <v/>
      </c>
    </row>
    <row r="1370" spans="1:15" x14ac:dyDescent="0.2">
      <c r="A1370" s="26" t="str">
        <f t="shared" si="107"/>
        <v/>
      </c>
      <c r="B1370" s="40"/>
      <c r="C1370" s="28" t="str">
        <f>IF(B1370="","",VLOOKUP(B1370,'Priradenie pracov. balíkov'!B:E,3,FALSE))</f>
        <v/>
      </c>
      <c r="D1370" s="29" t="str">
        <f>IF(B1370="","",CONCATENATE(VLOOKUP(B1370,Ciselniky!$A$38:$B$71,2,FALSE),"P",'Osobné výdavky (OV)'!A1370))</f>
        <v/>
      </c>
      <c r="E1370" s="41"/>
      <c r="F1370" s="25" t="str">
        <f t="shared" si="108"/>
        <v/>
      </c>
      <c r="G1370" s="99"/>
      <c r="H1370" s="97"/>
      <c r="I1370" s="25" t="str">
        <f t="shared" si="109"/>
        <v/>
      </c>
      <c r="J1370" s="25" t="str">
        <f>IF(B1370="","",I1370*VLOOKUP(B1370,'Priradenie pracov. balíkov'!B:F,5,FALSE))</f>
        <v/>
      </c>
      <c r="K1370" s="25" t="str">
        <f>IF(B1370="","",I1370*VLOOKUP(B1370,'Priradenie pracov. balíkov'!B:G,6,FALSE))</f>
        <v/>
      </c>
      <c r="L1370" s="25" t="str">
        <f>IF(B1370="","",K1370*VLOOKUP(B1370,'Priradenie pracov. balíkov'!B:F,5,FALSE))</f>
        <v/>
      </c>
      <c r="M1370" s="1"/>
      <c r="N1370" s="2" t="str">
        <f t="shared" si="105"/>
        <v/>
      </c>
      <c r="O1370" s="1" t="str">
        <f t="shared" si="106"/>
        <v/>
      </c>
    </row>
    <row r="1371" spans="1:15" x14ac:dyDescent="0.2">
      <c r="A1371" s="26" t="str">
        <f t="shared" si="107"/>
        <v/>
      </c>
      <c r="B1371" s="40"/>
      <c r="C1371" s="28" t="str">
        <f>IF(B1371="","",VLOOKUP(B1371,'Priradenie pracov. balíkov'!B:E,3,FALSE))</f>
        <v/>
      </c>
      <c r="D1371" s="29" t="str">
        <f>IF(B1371="","",CONCATENATE(VLOOKUP(B1371,Ciselniky!$A$38:$B$71,2,FALSE),"P",'Osobné výdavky (OV)'!A1371))</f>
        <v/>
      </c>
      <c r="E1371" s="41"/>
      <c r="F1371" s="25" t="str">
        <f t="shared" si="108"/>
        <v/>
      </c>
      <c r="G1371" s="99"/>
      <c r="H1371" s="97"/>
      <c r="I1371" s="25" t="str">
        <f t="shared" si="109"/>
        <v/>
      </c>
      <c r="J1371" s="25" t="str">
        <f>IF(B1371="","",I1371*VLOOKUP(B1371,'Priradenie pracov. balíkov'!B:F,5,FALSE))</f>
        <v/>
      </c>
      <c r="K1371" s="25" t="str">
        <f>IF(B1371="","",I1371*VLOOKUP(B1371,'Priradenie pracov. balíkov'!B:G,6,FALSE))</f>
        <v/>
      </c>
      <c r="L1371" s="25" t="str">
        <f>IF(B1371="","",K1371*VLOOKUP(B1371,'Priradenie pracov. balíkov'!B:F,5,FALSE))</f>
        <v/>
      </c>
      <c r="M1371" s="1"/>
      <c r="N1371" s="2" t="str">
        <f t="shared" si="105"/>
        <v/>
      </c>
      <c r="O1371" s="1" t="str">
        <f t="shared" si="106"/>
        <v/>
      </c>
    </row>
    <row r="1372" spans="1:15" x14ac:dyDescent="0.2">
      <c r="A1372" s="26" t="str">
        <f t="shared" si="107"/>
        <v/>
      </c>
      <c r="B1372" s="40"/>
      <c r="C1372" s="28" t="str">
        <f>IF(B1372="","",VLOOKUP(B1372,'Priradenie pracov. balíkov'!B:E,3,FALSE))</f>
        <v/>
      </c>
      <c r="D1372" s="29" t="str">
        <f>IF(B1372="","",CONCATENATE(VLOOKUP(B1372,Ciselniky!$A$38:$B$71,2,FALSE),"P",'Osobné výdavky (OV)'!A1372))</f>
        <v/>
      </c>
      <c r="E1372" s="41"/>
      <c r="F1372" s="25" t="str">
        <f t="shared" si="108"/>
        <v/>
      </c>
      <c r="G1372" s="99"/>
      <c r="H1372" s="97"/>
      <c r="I1372" s="25" t="str">
        <f t="shared" si="109"/>
        <v/>
      </c>
      <c r="J1372" s="25" t="str">
        <f>IF(B1372="","",I1372*VLOOKUP(B1372,'Priradenie pracov. balíkov'!B:F,5,FALSE))</f>
        <v/>
      </c>
      <c r="K1372" s="25" t="str">
        <f>IF(B1372="","",I1372*VLOOKUP(B1372,'Priradenie pracov. balíkov'!B:G,6,FALSE))</f>
        <v/>
      </c>
      <c r="L1372" s="25" t="str">
        <f>IF(B1372="","",K1372*VLOOKUP(B1372,'Priradenie pracov. balíkov'!B:F,5,FALSE))</f>
        <v/>
      </c>
      <c r="M1372" s="1"/>
      <c r="N1372" s="2" t="str">
        <f t="shared" si="105"/>
        <v/>
      </c>
      <c r="O1372" s="1" t="str">
        <f t="shared" si="106"/>
        <v/>
      </c>
    </row>
    <row r="1373" spans="1:15" x14ac:dyDescent="0.2">
      <c r="A1373" s="26" t="str">
        <f t="shared" si="107"/>
        <v/>
      </c>
      <c r="B1373" s="40"/>
      <c r="C1373" s="28" t="str">
        <f>IF(B1373="","",VLOOKUP(B1373,'Priradenie pracov. balíkov'!B:E,3,FALSE))</f>
        <v/>
      </c>
      <c r="D1373" s="29" t="str">
        <f>IF(B1373="","",CONCATENATE(VLOOKUP(B1373,Ciselniky!$A$38:$B$71,2,FALSE),"P",'Osobné výdavky (OV)'!A1373))</f>
        <v/>
      </c>
      <c r="E1373" s="41"/>
      <c r="F1373" s="25" t="str">
        <f t="shared" si="108"/>
        <v/>
      </c>
      <c r="G1373" s="99"/>
      <c r="H1373" s="97"/>
      <c r="I1373" s="25" t="str">
        <f t="shared" si="109"/>
        <v/>
      </c>
      <c r="J1373" s="25" t="str">
        <f>IF(B1373="","",I1373*VLOOKUP(B1373,'Priradenie pracov. balíkov'!B:F,5,FALSE))</f>
        <v/>
      </c>
      <c r="K1373" s="25" t="str">
        <f>IF(B1373="","",I1373*VLOOKUP(B1373,'Priradenie pracov. balíkov'!B:G,6,FALSE))</f>
        <v/>
      </c>
      <c r="L1373" s="25" t="str">
        <f>IF(B1373="","",K1373*VLOOKUP(B1373,'Priradenie pracov. balíkov'!B:F,5,FALSE))</f>
        <v/>
      </c>
      <c r="M1373" s="1"/>
      <c r="N1373" s="2" t="str">
        <f t="shared" si="105"/>
        <v/>
      </c>
      <c r="O1373" s="1" t="str">
        <f t="shared" si="106"/>
        <v/>
      </c>
    </row>
    <row r="1374" spans="1:15" x14ac:dyDescent="0.2">
      <c r="A1374" s="26" t="str">
        <f t="shared" si="107"/>
        <v/>
      </c>
      <c r="B1374" s="40"/>
      <c r="C1374" s="28" t="str">
        <f>IF(B1374="","",VLOOKUP(B1374,'Priradenie pracov. balíkov'!B:E,3,FALSE))</f>
        <v/>
      </c>
      <c r="D1374" s="29" t="str">
        <f>IF(B1374="","",CONCATENATE(VLOOKUP(B1374,Ciselniky!$A$38:$B$71,2,FALSE),"P",'Osobné výdavky (OV)'!A1374))</f>
        <v/>
      </c>
      <c r="E1374" s="41"/>
      <c r="F1374" s="25" t="str">
        <f t="shared" si="108"/>
        <v/>
      </c>
      <c r="G1374" s="99"/>
      <c r="H1374" s="97"/>
      <c r="I1374" s="25" t="str">
        <f t="shared" si="109"/>
        <v/>
      </c>
      <c r="J1374" s="25" t="str">
        <f>IF(B1374="","",I1374*VLOOKUP(B1374,'Priradenie pracov. balíkov'!B:F,5,FALSE))</f>
        <v/>
      </c>
      <c r="K1374" s="25" t="str">
        <f>IF(B1374="","",I1374*VLOOKUP(B1374,'Priradenie pracov. balíkov'!B:G,6,FALSE))</f>
        <v/>
      </c>
      <c r="L1374" s="25" t="str">
        <f>IF(B1374="","",K1374*VLOOKUP(B1374,'Priradenie pracov. balíkov'!B:F,5,FALSE))</f>
        <v/>
      </c>
      <c r="M1374" s="1"/>
      <c r="N1374" s="2" t="str">
        <f t="shared" si="105"/>
        <v/>
      </c>
      <c r="O1374" s="1" t="str">
        <f t="shared" si="106"/>
        <v/>
      </c>
    </row>
    <row r="1375" spans="1:15" x14ac:dyDescent="0.2">
      <c r="A1375" s="26" t="str">
        <f t="shared" si="107"/>
        <v/>
      </c>
      <c r="B1375" s="40"/>
      <c r="C1375" s="28" t="str">
        <f>IF(B1375="","",VLOOKUP(B1375,'Priradenie pracov. balíkov'!B:E,3,FALSE))</f>
        <v/>
      </c>
      <c r="D1375" s="29" t="str">
        <f>IF(B1375="","",CONCATENATE(VLOOKUP(B1375,Ciselniky!$A$38:$B$71,2,FALSE),"P",'Osobné výdavky (OV)'!A1375))</f>
        <v/>
      </c>
      <c r="E1375" s="41"/>
      <c r="F1375" s="25" t="str">
        <f t="shared" si="108"/>
        <v/>
      </c>
      <c r="G1375" s="99"/>
      <c r="H1375" s="97"/>
      <c r="I1375" s="25" t="str">
        <f t="shared" si="109"/>
        <v/>
      </c>
      <c r="J1375" s="25" t="str">
        <f>IF(B1375="","",I1375*VLOOKUP(B1375,'Priradenie pracov. balíkov'!B:F,5,FALSE))</f>
        <v/>
      </c>
      <c r="K1375" s="25" t="str">
        <f>IF(B1375="","",I1375*VLOOKUP(B1375,'Priradenie pracov. balíkov'!B:G,6,FALSE))</f>
        <v/>
      </c>
      <c r="L1375" s="25" t="str">
        <f>IF(B1375="","",K1375*VLOOKUP(B1375,'Priradenie pracov. balíkov'!B:F,5,FALSE))</f>
        <v/>
      </c>
      <c r="M1375" s="1"/>
      <c r="N1375" s="2" t="str">
        <f t="shared" si="105"/>
        <v/>
      </c>
      <c r="O1375" s="1" t="str">
        <f t="shared" si="106"/>
        <v/>
      </c>
    </row>
    <row r="1376" spans="1:15" x14ac:dyDescent="0.2">
      <c r="A1376" s="26" t="str">
        <f t="shared" si="107"/>
        <v/>
      </c>
      <c r="B1376" s="40"/>
      <c r="C1376" s="28" t="str">
        <f>IF(B1376="","",VLOOKUP(B1376,'Priradenie pracov. balíkov'!B:E,3,FALSE))</f>
        <v/>
      </c>
      <c r="D1376" s="29" t="str">
        <f>IF(B1376="","",CONCATENATE(VLOOKUP(B1376,Ciselniky!$A$38:$B$71,2,FALSE),"P",'Osobné výdavky (OV)'!A1376))</f>
        <v/>
      </c>
      <c r="E1376" s="41"/>
      <c r="F1376" s="25" t="str">
        <f t="shared" si="108"/>
        <v/>
      </c>
      <c r="G1376" s="99"/>
      <c r="H1376" s="97"/>
      <c r="I1376" s="25" t="str">
        <f t="shared" si="109"/>
        <v/>
      </c>
      <c r="J1376" s="25" t="str">
        <f>IF(B1376="","",I1376*VLOOKUP(B1376,'Priradenie pracov. balíkov'!B:F,5,FALSE))</f>
        <v/>
      </c>
      <c r="K1376" s="25" t="str">
        <f>IF(B1376="","",I1376*VLOOKUP(B1376,'Priradenie pracov. balíkov'!B:G,6,FALSE))</f>
        <v/>
      </c>
      <c r="L1376" s="25" t="str">
        <f>IF(B1376="","",K1376*VLOOKUP(B1376,'Priradenie pracov. balíkov'!B:F,5,FALSE))</f>
        <v/>
      </c>
      <c r="M1376" s="1"/>
      <c r="N1376" s="2" t="str">
        <f t="shared" si="105"/>
        <v/>
      </c>
      <c r="O1376" s="1" t="str">
        <f t="shared" si="106"/>
        <v/>
      </c>
    </row>
    <row r="1377" spans="1:15" x14ac:dyDescent="0.2">
      <c r="A1377" s="26" t="str">
        <f t="shared" si="107"/>
        <v/>
      </c>
      <c r="B1377" s="40"/>
      <c r="C1377" s="28" t="str">
        <f>IF(B1377="","",VLOOKUP(B1377,'Priradenie pracov. balíkov'!B:E,3,FALSE))</f>
        <v/>
      </c>
      <c r="D1377" s="29" t="str">
        <f>IF(B1377="","",CONCATENATE(VLOOKUP(B1377,Ciselniky!$A$38:$B$71,2,FALSE),"P",'Osobné výdavky (OV)'!A1377))</f>
        <v/>
      </c>
      <c r="E1377" s="41"/>
      <c r="F1377" s="25" t="str">
        <f t="shared" si="108"/>
        <v/>
      </c>
      <c r="G1377" s="99"/>
      <c r="H1377" s="97"/>
      <c r="I1377" s="25" t="str">
        <f t="shared" si="109"/>
        <v/>
      </c>
      <c r="J1377" s="25" t="str">
        <f>IF(B1377="","",I1377*VLOOKUP(B1377,'Priradenie pracov. balíkov'!B:F,5,FALSE))</f>
        <v/>
      </c>
      <c r="K1377" s="25" t="str">
        <f>IF(B1377="","",I1377*VLOOKUP(B1377,'Priradenie pracov. balíkov'!B:G,6,FALSE))</f>
        <v/>
      </c>
      <c r="L1377" s="25" t="str">
        <f>IF(B1377="","",K1377*VLOOKUP(B1377,'Priradenie pracov. balíkov'!B:F,5,FALSE))</f>
        <v/>
      </c>
      <c r="M1377" s="1"/>
      <c r="N1377" s="2" t="str">
        <f t="shared" si="105"/>
        <v/>
      </c>
      <c r="O1377" s="1" t="str">
        <f t="shared" si="106"/>
        <v/>
      </c>
    </row>
    <row r="1378" spans="1:15" x14ac:dyDescent="0.2">
      <c r="A1378" s="26" t="str">
        <f t="shared" si="107"/>
        <v/>
      </c>
      <c r="B1378" s="40"/>
      <c r="C1378" s="28" t="str">
        <f>IF(B1378="","",VLOOKUP(B1378,'Priradenie pracov. balíkov'!B:E,3,FALSE))</f>
        <v/>
      </c>
      <c r="D1378" s="29" t="str">
        <f>IF(B1378="","",CONCATENATE(VLOOKUP(B1378,Ciselniky!$A$38:$B$71,2,FALSE),"P",'Osobné výdavky (OV)'!A1378))</f>
        <v/>
      </c>
      <c r="E1378" s="41"/>
      <c r="F1378" s="25" t="str">
        <f t="shared" si="108"/>
        <v/>
      </c>
      <c r="G1378" s="99"/>
      <c r="H1378" s="97"/>
      <c r="I1378" s="25" t="str">
        <f t="shared" si="109"/>
        <v/>
      </c>
      <c r="J1378" s="25" t="str">
        <f>IF(B1378="","",I1378*VLOOKUP(B1378,'Priradenie pracov. balíkov'!B:F,5,FALSE))</f>
        <v/>
      </c>
      <c r="K1378" s="25" t="str">
        <f>IF(B1378="","",I1378*VLOOKUP(B1378,'Priradenie pracov. balíkov'!B:G,6,FALSE))</f>
        <v/>
      </c>
      <c r="L1378" s="25" t="str">
        <f>IF(B1378="","",K1378*VLOOKUP(B1378,'Priradenie pracov. balíkov'!B:F,5,FALSE))</f>
        <v/>
      </c>
      <c r="M1378" s="1"/>
      <c r="N1378" s="2" t="str">
        <f t="shared" si="105"/>
        <v/>
      </c>
      <c r="O1378" s="1" t="str">
        <f t="shared" si="106"/>
        <v/>
      </c>
    </row>
    <row r="1379" spans="1:15" x14ac:dyDescent="0.2">
      <c r="A1379" s="26" t="str">
        <f t="shared" si="107"/>
        <v/>
      </c>
      <c r="B1379" s="40"/>
      <c r="C1379" s="28" t="str">
        <f>IF(B1379="","",VLOOKUP(B1379,'Priradenie pracov. balíkov'!B:E,3,FALSE))</f>
        <v/>
      </c>
      <c r="D1379" s="29" t="str">
        <f>IF(B1379="","",CONCATENATE(VLOOKUP(B1379,Ciselniky!$A$38:$B$71,2,FALSE),"P",'Osobné výdavky (OV)'!A1379))</f>
        <v/>
      </c>
      <c r="E1379" s="41"/>
      <c r="F1379" s="25" t="str">
        <f t="shared" si="108"/>
        <v/>
      </c>
      <c r="G1379" s="99"/>
      <c r="H1379" s="97"/>
      <c r="I1379" s="25" t="str">
        <f t="shared" si="109"/>
        <v/>
      </c>
      <c r="J1379" s="25" t="str">
        <f>IF(B1379="","",I1379*VLOOKUP(B1379,'Priradenie pracov. balíkov'!B:F,5,FALSE))</f>
        <v/>
      </c>
      <c r="K1379" s="25" t="str">
        <f>IF(B1379="","",I1379*VLOOKUP(B1379,'Priradenie pracov. balíkov'!B:G,6,FALSE))</f>
        <v/>
      </c>
      <c r="L1379" s="25" t="str">
        <f>IF(B1379="","",K1379*VLOOKUP(B1379,'Priradenie pracov. balíkov'!B:F,5,FALSE))</f>
        <v/>
      </c>
      <c r="M1379" s="1"/>
      <c r="N1379" s="2" t="str">
        <f t="shared" si="105"/>
        <v/>
      </c>
      <c r="O1379" s="1" t="str">
        <f t="shared" si="106"/>
        <v/>
      </c>
    </row>
    <row r="1380" spans="1:15" x14ac:dyDescent="0.2">
      <c r="A1380" s="26" t="str">
        <f t="shared" si="107"/>
        <v/>
      </c>
      <c r="B1380" s="40"/>
      <c r="C1380" s="28" t="str">
        <f>IF(B1380="","",VLOOKUP(B1380,'Priradenie pracov. balíkov'!B:E,3,FALSE))</f>
        <v/>
      </c>
      <c r="D1380" s="29" t="str">
        <f>IF(B1380="","",CONCATENATE(VLOOKUP(B1380,Ciselniky!$A$38:$B$71,2,FALSE),"P",'Osobné výdavky (OV)'!A1380))</f>
        <v/>
      </c>
      <c r="E1380" s="41"/>
      <c r="F1380" s="25" t="str">
        <f t="shared" si="108"/>
        <v/>
      </c>
      <c r="G1380" s="99"/>
      <c r="H1380" s="97"/>
      <c r="I1380" s="25" t="str">
        <f t="shared" si="109"/>
        <v/>
      </c>
      <c r="J1380" s="25" t="str">
        <f>IF(B1380="","",I1380*VLOOKUP(B1380,'Priradenie pracov. balíkov'!B:F,5,FALSE))</f>
        <v/>
      </c>
      <c r="K1380" s="25" t="str">
        <f>IF(B1380="","",I1380*VLOOKUP(B1380,'Priradenie pracov. balíkov'!B:G,6,FALSE))</f>
        <v/>
      </c>
      <c r="L1380" s="25" t="str">
        <f>IF(B1380="","",K1380*VLOOKUP(B1380,'Priradenie pracov. balíkov'!B:F,5,FALSE))</f>
        <v/>
      </c>
      <c r="M1380" s="1"/>
      <c r="N1380" s="2" t="str">
        <f t="shared" si="105"/>
        <v/>
      </c>
      <c r="O1380" s="1" t="str">
        <f t="shared" si="106"/>
        <v/>
      </c>
    </row>
    <row r="1381" spans="1:15" x14ac:dyDescent="0.2">
      <c r="A1381" s="26" t="str">
        <f t="shared" si="107"/>
        <v/>
      </c>
      <c r="B1381" s="40"/>
      <c r="C1381" s="28" t="str">
        <f>IF(B1381="","",VLOOKUP(B1381,'Priradenie pracov. balíkov'!B:E,3,FALSE))</f>
        <v/>
      </c>
      <c r="D1381" s="29" t="str">
        <f>IF(B1381="","",CONCATENATE(VLOOKUP(B1381,Ciselniky!$A$38:$B$71,2,FALSE),"P",'Osobné výdavky (OV)'!A1381))</f>
        <v/>
      </c>
      <c r="E1381" s="41"/>
      <c r="F1381" s="25" t="str">
        <f t="shared" si="108"/>
        <v/>
      </c>
      <c r="G1381" s="99"/>
      <c r="H1381" s="97"/>
      <c r="I1381" s="25" t="str">
        <f t="shared" si="109"/>
        <v/>
      </c>
      <c r="J1381" s="25" t="str">
        <f>IF(B1381="","",I1381*VLOOKUP(B1381,'Priradenie pracov. balíkov'!B:F,5,FALSE))</f>
        <v/>
      </c>
      <c r="K1381" s="25" t="str">
        <f>IF(B1381="","",I1381*VLOOKUP(B1381,'Priradenie pracov. balíkov'!B:G,6,FALSE))</f>
        <v/>
      </c>
      <c r="L1381" s="25" t="str">
        <f>IF(B1381="","",K1381*VLOOKUP(B1381,'Priradenie pracov. balíkov'!B:F,5,FALSE))</f>
        <v/>
      </c>
      <c r="M1381" s="1"/>
      <c r="N1381" s="2" t="str">
        <f t="shared" si="105"/>
        <v/>
      </c>
      <c r="O1381" s="1" t="str">
        <f t="shared" si="106"/>
        <v/>
      </c>
    </row>
    <row r="1382" spans="1:15" x14ac:dyDescent="0.2">
      <c r="A1382" s="26" t="str">
        <f t="shared" si="107"/>
        <v/>
      </c>
      <c r="B1382" s="40"/>
      <c r="C1382" s="28" t="str">
        <f>IF(B1382="","",VLOOKUP(B1382,'Priradenie pracov. balíkov'!B:E,3,FALSE))</f>
        <v/>
      </c>
      <c r="D1382" s="29" t="str">
        <f>IF(B1382="","",CONCATENATE(VLOOKUP(B1382,Ciselniky!$A$38:$B$71,2,FALSE),"P",'Osobné výdavky (OV)'!A1382))</f>
        <v/>
      </c>
      <c r="E1382" s="41"/>
      <c r="F1382" s="25" t="str">
        <f t="shared" si="108"/>
        <v/>
      </c>
      <c r="G1382" s="99"/>
      <c r="H1382" s="97"/>
      <c r="I1382" s="25" t="str">
        <f t="shared" si="109"/>
        <v/>
      </c>
      <c r="J1382" s="25" t="str">
        <f>IF(B1382="","",I1382*VLOOKUP(B1382,'Priradenie pracov. balíkov'!B:F,5,FALSE))</f>
        <v/>
      </c>
      <c r="K1382" s="25" t="str">
        <f>IF(B1382="","",I1382*VLOOKUP(B1382,'Priradenie pracov. balíkov'!B:G,6,FALSE))</f>
        <v/>
      </c>
      <c r="L1382" s="25" t="str">
        <f>IF(B1382="","",K1382*VLOOKUP(B1382,'Priradenie pracov. balíkov'!B:F,5,FALSE))</f>
        <v/>
      </c>
      <c r="M1382" s="1"/>
      <c r="N1382" s="2" t="str">
        <f t="shared" si="105"/>
        <v/>
      </c>
      <c r="O1382" s="1" t="str">
        <f t="shared" si="106"/>
        <v/>
      </c>
    </row>
    <row r="1383" spans="1:15" x14ac:dyDescent="0.2">
      <c r="A1383" s="26" t="str">
        <f t="shared" si="107"/>
        <v/>
      </c>
      <c r="B1383" s="40"/>
      <c r="C1383" s="28" t="str">
        <f>IF(B1383="","",VLOOKUP(B1383,'Priradenie pracov. balíkov'!B:E,3,FALSE))</f>
        <v/>
      </c>
      <c r="D1383" s="29" t="str">
        <f>IF(B1383="","",CONCATENATE(VLOOKUP(B1383,Ciselniky!$A$38:$B$71,2,FALSE),"P",'Osobné výdavky (OV)'!A1383))</f>
        <v/>
      </c>
      <c r="E1383" s="41"/>
      <c r="F1383" s="25" t="str">
        <f t="shared" si="108"/>
        <v/>
      </c>
      <c r="G1383" s="99"/>
      <c r="H1383" s="97"/>
      <c r="I1383" s="25" t="str">
        <f t="shared" si="109"/>
        <v/>
      </c>
      <c r="J1383" s="25" t="str">
        <f>IF(B1383="","",I1383*VLOOKUP(B1383,'Priradenie pracov. balíkov'!B:F,5,FALSE))</f>
        <v/>
      </c>
      <c r="K1383" s="25" t="str">
        <f>IF(B1383="","",I1383*VLOOKUP(B1383,'Priradenie pracov. balíkov'!B:G,6,FALSE))</f>
        <v/>
      </c>
      <c r="L1383" s="25" t="str">
        <f>IF(B1383="","",K1383*VLOOKUP(B1383,'Priradenie pracov. balíkov'!B:F,5,FALSE))</f>
        <v/>
      </c>
      <c r="M1383" s="1"/>
      <c r="N1383" s="2" t="str">
        <f t="shared" si="105"/>
        <v/>
      </c>
      <c r="O1383" s="1" t="str">
        <f t="shared" si="106"/>
        <v/>
      </c>
    </row>
    <row r="1384" spans="1:15" x14ac:dyDescent="0.2">
      <c r="A1384" s="26" t="str">
        <f t="shared" si="107"/>
        <v/>
      </c>
      <c r="B1384" s="40"/>
      <c r="C1384" s="28" t="str">
        <f>IF(B1384="","",VLOOKUP(B1384,'Priradenie pracov. balíkov'!B:E,3,FALSE))</f>
        <v/>
      </c>
      <c r="D1384" s="29" t="str">
        <f>IF(B1384="","",CONCATENATE(VLOOKUP(B1384,Ciselniky!$A$38:$B$71,2,FALSE),"P",'Osobné výdavky (OV)'!A1384))</f>
        <v/>
      </c>
      <c r="E1384" s="41"/>
      <c r="F1384" s="25" t="str">
        <f t="shared" si="108"/>
        <v/>
      </c>
      <c r="G1384" s="99"/>
      <c r="H1384" s="97"/>
      <c r="I1384" s="25" t="str">
        <f t="shared" si="109"/>
        <v/>
      </c>
      <c r="J1384" s="25" t="str">
        <f>IF(B1384="","",I1384*VLOOKUP(B1384,'Priradenie pracov. balíkov'!B:F,5,FALSE))</f>
        <v/>
      </c>
      <c r="K1384" s="25" t="str">
        <f>IF(B1384="","",I1384*VLOOKUP(B1384,'Priradenie pracov. balíkov'!B:G,6,FALSE))</f>
        <v/>
      </c>
      <c r="L1384" s="25" t="str">
        <f>IF(B1384="","",K1384*VLOOKUP(B1384,'Priradenie pracov. balíkov'!B:F,5,FALSE))</f>
        <v/>
      </c>
      <c r="M1384" s="1"/>
      <c r="N1384" s="2" t="str">
        <f t="shared" si="105"/>
        <v/>
      </c>
      <c r="O1384" s="1" t="str">
        <f t="shared" si="106"/>
        <v/>
      </c>
    </row>
    <row r="1385" spans="1:15" x14ac:dyDescent="0.2">
      <c r="A1385" s="26" t="str">
        <f t="shared" si="107"/>
        <v/>
      </c>
      <c r="B1385" s="40"/>
      <c r="C1385" s="28" t="str">
        <f>IF(B1385="","",VLOOKUP(B1385,'Priradenie pracov. balíkov'!B:E,3,FALSE))</f>
        <v/>
      </c>
      <c r="D1385" s="29" t="str">
        <f>IF(B1385="","",CONCATENATE(VLOOKUP(B1385,Ciselniky!$A$38:$B$71,2,FALSE),"P",'Osobné výdavky (OV)'!A1385))</f>
        <v/>
      </c>
      <c r="E1385" s="41"/>
      <c r="F1385" s="25" t="str">
        <f t="shared" si="108"/>
        <v/>
      </c>
      <c r="G1385" s="99"/>
      <c r="H1385" s="97"/>
      <c r="I1385" s="25" t="str">
        <f t="shared" si="109"/>
        <v/>
      </c>
      <c r="J1385" s="25" t="str">
        <f>IF(B1385="","",I1385*VLOOKUP(B1385,'Priradenie pracov. balíkov'!B:F,5,FALSE))</f>
        <v/>
      </c>
      <c r="K1385" s="25" t="str">
        <f>IF(B1385="","",I1385*VLOOKUP(B1385,'Priradenie pracov. balíkov'!B:G,6,FALSE))</f>
        <v/>
      </c>
      <c r="L1385" s="25" t="str">
        <f>IF(B1385="","",K1385*VLOOKUP(B1385,'Priradenie pracov. balíkov'!B:F,5,FALSE))</f>
        <v/>
      </c>
      <c r="M1385" s="1"/>
      <c r="N1385" s="2" t="str">
        <f t="shared" si="105"/>
        <v/>
      </c>
      <c r="O1385" s="1" t="str">
        <f t="shared" si="106"/>
        <v/>
      </c>
    </row>
    <row r="1386" spans="1:15" x14ac:dyDescent="0.2">
      <c r="A1386" s="26" t="str">
        <f t="shared" si="107"/>
        <v/>
      </c>
      <c r="B1386" s="40"/>
      <c r="C1386" s="28" t="str">
        <f>IF(B1386="","",VLOOKUP(B1386,'Priradenie pracov. balíkov'!B:E,3,FALSE))</f>
        <v/>
      </c>
      <c r="D1386" s="29" t="str">
        <f>IF(B1386="","",CONCATENATE(VLOOKUP(B1386,Ciselniky!$A$38:$B$71,2,FALSE),"P",'Osobné výdavky (OV)'!A1386))</f>
        <v/>
      </c>
      <c r="E1386" s="41"/>
      <c r="F1386" s="25" t="str">
        <f t="shared" si="108"/>
        <v/>
      </c>
      <c r="G1386" s="99"/>
      <c r="H1386" s="97"/>
      <c r="I1386" s="25" t="str">
        <f t="shared" si="109"/>
        <v/>
      </c>
      <c r="J1386" s="25" t="str">
        <f>IF(B1386="","",I1386*VLOOKUP(B1386,'Priradenie pracov. balíkov'!B:F,5,FALSE))</f>
        <v/>
      </c>
      <c r="K1386" s="25" t="str">
        <f>IF(B1386="","",I1386*VLOOKUP(B1386,'Priradenie pracov. balíkov'!B:G,6,FALSE))</f>
        <v/>
      </c>
      <c r="L1386" s="25" t="str">
        <f>IF(B1386="","",K1386*VLOOKUP(B1386,'Priradenie pracov. balíkov'!B:F,5,FALSE))</f>
        <v/>
      </c>
      <c r="M1386" s="1"/>
      <c r="N1386" s="2" t="str">
        <f t="shared" si="105"/>
        <v/>
      </c>
      <c r="O1386" s="1" t="str">
        <f t="shared" si="106"/>
        <v/>
      </c>
    </row>
    <row r="1387" spans="1:15" x14ac:dyDescent="0.2">
      <c r="A1387" s="26" t="str">
        <f t="shared" si="107"/>
        <v/>
      </c>
      <c r="B1387" s="40"/>
      <c r="C1387" s="28" t="str">
        <f>IF(B1387="","",VLOOKUP(B1387,'Priradenie pracov. balíkov'!B:E,3,FALSE))</f>
        <v/>
      </c>
      <c r="D1387" s="29" t="str">
        <f>IF(B1387="","",CONCATENATE(VLOOKUP(B1387,Ciselniky!$A$38:$B$71,2,FALSE),"P",'Osobné výdavky (OV)'!A1387))</f>
        <v/>
      </c>
      <c r="E1387" s="41"/>
      <c r="F1387" s="25" t="str">
        <f t="shared" si="108"/>
        <v/>
      </c>
      <c r="G1387" s="99"/>
      <c r="H1387" s="97"/>
      <c r="I1387" s="25" t="str">
        <f t="shared" si="109"/>
        <v/>
      </c>
      <c r="J1387" s="25" t="str">
        <f>IF(B1387="","",I1387*VLOOKUP(B1387,'Priradenie pracov. balíkov'!B:F,5,FALSE))</f>
        <v/>
      </c>
      <c r="K1387" s="25" t="str">
        <f>IF(B1387="","",I1387*VLOOKUP(B1387,'Priradenie pracov. balíkov'!B:G,6,FALSE))</f>
        <v/>
      </c>
      <c r="L1387" s="25" t="str">
        <f>IF(B1387="","",K1387*VLOOKUP(B1387,'Priradenie pracov. balíkov'!B:F,5,FALSE))</f>
        <v/>
      </c>
      <c r="M1387" s="1"/>
      <c r="N1387" s="2" t="str">
        <f t="shared" si="105"/>
        <v/>
      </c>
      <c r="O1387" s="1" t="str">
        <f t="shared" si="106"/>
        <v/>
      </c>
    </row>
    <row r="1388" spans="1:15" x14ac:dyDescent="0.2">
      <c r="A1388" s="26" t="str">
        <f t="shared" si="107"/>
        <v/>
      </c>
      <c r="B1388" s="40"/>
      <c r="C1388" s="28" t="str">
        <f>IF(B1388="","",VLOOKUP(B1388,'Priradenie pracov. balíkov'!B:E,3,FALSE))</f>
        <v/>
      </c>
      <c r="D1388" s="29" t="str">
        <f>IF(B1388="","",CONCATENATE(VLOOKUP(B1388,Ciselniky!$A$38:$B$71,2,FALSE),"P",'Osobné výdavky (OV)'!A1388))</f>
        <v/>
      </c>
      <c r="E1388" s="41"/>
      <c r="F1388" s="25" t="str">
        <f t="shared" si="108"/>
        <v/>
      </c>
      <c r="G1388" s="99"/>
      <c r="H1388" s="97"/>
      <c r="I1388" s="25" t="str">
        <f t="shared" si="109"/>
        <v/>
      </c>
      <c r="J1388" s="25" t="str">
        <f>IF(B1388="","",I1388*VLOOKUP(B1388,'Priradenie pracov. balíkov'!B:F,5,FALSE))</f>
        <v/>
      </c>
      <c r="K1388" s="25" t="str">
        <f>IF(B1388="","",I1388*VLOOKUP(B1388,'Priradenie pracov. balíkov'!B:G,6,FALSE))</f>
        <v/>
      </c>
      <c r="L1388" s="25" t="str">
        <f>IF(B1388="","",K1388*VLOOKUP(B1388,'Priradenie pracov. balíkov'!B:F,5,FALSE))</f>
        <v/>
      </c>
      <c r="M1388" s="1"/>
      <c r="N1388" s="2" t="str">
        <f t="shared" si="105"/>
        <v/>
      </c>
      <c r="O1388" s="1" t="str">
        <f t="shared" si="106"/>
        <v/>
      </c>
    </row>
    <row r="1389" spans="1:15" x14ac:dyDescent="0.2">
      <c r="A1389" s="26" t="str">
        <f t="shared" si="107"/>
        <v/>
      </c>
      <c r="B1389" s="40"/>
      <c r="C1389" s="28" t="str">
        <f>IF(B1389="","",VLOOKUP(B1389,'Priradenie pracov. balíkov'!B:E,3,FALSE))</f>
        <v/>
      </c>
      <c r="D1389" s="29" t="str">
        <f>IF(B1389="","",CONCATENATE(VLOOKUP(B1389,Ciselniky!$A$38:$B$71,2,FALSE),"P",'Osobné výdavky (OV)'!A1389))</f>
        <v/>
      </c>
      <c r="E1389" s="41"/>
      <c r="F1389" s="25" t="str">
        <f t="shared" si="108"/>
        <v/>
      </c>
      <c r="G1389" s="99"/>
      <c r="H1389" s="97"/>
      <c r="I1389" s="25" t="str">
        <f t="shared" si="109"/>
        <v/>
      </c>
      <c r="J1389" s="25" t="str">
        <f>IF(B1389="","",I1389*VLOOKUP(B1389,'Priradenie pracov. balíkov'!B:F,5,FALSE))</f>
        <v/>
      </c>
      <c r="K1389" s="25" t="str">
        <f>IF(B1389="","",I1389*VLOOKUP(B1389,'Priradenie pracov. balíkov'!B:G,6,FALSE))</f>
        <v/>
      </c>
      <c r="L1389" s="25" t="str">
        <f>IF(B1389="","",K1389*VLOOKUP(B1389,'Priradenie pracov. balíkov'!B:F,5,FALSE))</f>
        <v/>
      </c>
      <c r="M1389" s="1"/>
      <c r="N1389" s="2" t="str">
        <f t="shared" si="105"/>
        <v/>
      </c>
      <c r="O1389" s="1" t="str">
        <f t="shared" si="106"/>
        <v/>
      </c>
    </row>
    <row r="1390" spans="1:15" x14ac:dyDescent="0.2">
      <c r="A1390" s="26" t="str">
        <f t="shared" si="107"/>
        <v/>
      </c>
      <c r="B1390" s="40"/>
      <c r="C1390" s="28" t="str">
        <f>IF(B1390="","",VLOOKUP(B1390,'Priradenie pracov. balíkov'!B:E,3,FALSE))</f>
        <v/>
      </c>
      <c r="D1390" s="29" t="str">
        <f>IF(B1390="","",CONCATENATE(VLOOKUP(B1390,Ciselniky!$A$38:$B$71,2,FALSE),"P",'Osobné výdavky (OV)'!A1390))</f>
        <v/>
      </c>
      <c r="E1390" s="41"/>
      <c r="F1390" s="25" t="str">
        <f t="shared" si="108"/>
        <v/>
      </c>
      <c r="G1390" s="99"/>
      <c r="H1390" s="97"/>
      <c r="I1390" s="25" t="str">
        <f t="shared" si="109"/>
        <v/>
      </c>
      <c r="J1390" s="25" t="str">
        <f>IF(B1390="","",I1390*VLOOKUP(B1390,'Priradenie pracov. balíkov'!B:F,5,FALSE))</f>
        <v/>
      </c>
      <c r="K1390" s="25" t="str">
        <f>IF(B1390="","",I1390*VLOOKUP(B1390,'Priradenie pracov. balíkov'!B:G,6,FALSE))</f>
        <v/>
      </c>
      <c r="L1390" s="25" t="str">
        <f>IF(B1390="","",K1390*VLOOKUP(B1390,'Priradenie pracov. balíkov'!B:F,5,FALSE))</f>
        <v/>
      </c>
      <c r="M1390" s="1"/>
      <c r="N1390" s="2" t="str">
        <f t="shared" si="105"/>
        <v/>
      </c>
      <c r="O1390" s="1" t="str">
        <f t="shared" si="106"/>
        <v/>
      </c>
    </row>
    <row r="1391" spans="1:15" x14ac:dyDescent="0.2">
      <c r="A1391" s="26" t="str">
        <f t="shared" si="107"/>
        <v/>
      </c>
      <c r="B1391" s="40"/>
      <c r="C1391" s="28" t="str">
        <f>IF(B1391="","",VLOOKUP(B1391,'Priradenie pracov. balíkov'!B:E,3,FALSE))</f>
        <v/>
      </c>
      <c r="D1391" s="29" t="str">
        <f>IF(B1391="","",CONCATENATE(VLOOKUP(B1391,Ciselniky!$A$38:$B$71,2,FALSE),"P",'Osobné výdavky (OV)'!A1391))</f>
        <v/>
      </c>
      <c r="E1391" s="41"/>
      <c r="F1391" s="25" t="str">
        <f t="shared" si="108"/>
        <v/>
      </c>
      <c r="G1391" s="99"/>
      <c r="H1391" s="97"/>
      <c r="I1391" s="25" t="str">
        <f t="shared" si="109"/>
        <v/>
      </c>
      <c r="J1391" s="25" t="str">
        <f>IF(B1391="","",I1391*VLOOKUP(B1391,'Priradenie pracov. balíkov'!B:F,5,FALSE))</f>
        <v/>
      </c>
      <c r="K1391" s="25" t="str">
        <f>IF(B1391="","",I1391*VLOOKUP(B1391,'Priradenie pracov. balíkov'!B:G,6,FALSE))</f>
        <v/>
      </c>
      <c r="L1391" s="25" t="str">
        <f>IF(B1391="","",K1391*VLOOKUP(B1391,'Priradenie pracov. balíkov'!B:F,5,FALSE))</f>
        <v/>
      </c>
      <c r="M1391" s="1"/>
      <c r="N1391" s="2" t="str">
        <f t="shared" si="105"/>
        <v/>
      </c>
      <c r="O1391" s="1" t="str">
        <f t="shared" si="106"/>
        <v/>
      </c>
    </row>
    <row r="1392" spans="1:15" x14ac:dyDescent="0.2">
      <c r="A1392" s="26" t="str">
        <f t="shared" si="107"/>
        <v/>
      </c>
      <c r="B1392" s="40"/>
      <c r="C1392" s="28" t="str">
        <f>IF(B1392="","",VLOOKUP(B1392,'Priradenie pracov. balíkov'!B:E,3,FALSE))</f>
        <v/>
      </c>
      <c r="D1392" s="29" t="str">
        <f>IF(B1392="","",CONCATENATE(VLOOKUP(B1392,Ciselniky!$A$38:$B$71,2,FALSE),"P",'Osobné výdavky (OV)'!A1392))</f>
        <v/>
      </c>
      <c r="E1392" s="41"/>
      <c r="F1392" s="25" t="str">
        <f t="shared" si="108"/>
        <v/>
      </c>
      <c r="G1392" s="99"/>
      <c r="H1392" s="97"/>
      <c r="I1392" s="25" t="str">
        <f t="shared" si="109"/>
        <v/>
      </c>
      <c r="J1392" s="25" t="str">
        <f>IF(B1392="","",I1392*VLOOKUP(B1392,'Priradenie pracov. balíkov'!B:F,5,FALSE))</f>
        <v/>
      </c>
      <c r="K1392" s="25" t="str">
        <f>IF(B1392="","",I1392*VLOOKUP(B1392,'Priradenie pracov. balíkov'!B:G,6,FALSE))</f>
        <v/>
      </c>
      <c r="L1392" s="25" t="str">
        <f>IF(B1392="","",K1392*VLOOKUP(B1392,'Priradenie pracov. balíkov'!B:F,5,FALSE))</f>
        <v/>
      </c>
      <c r="M1392" s="1"/>
      <c r="N1392" s="2" t="str">
        <f t="shared" si="105"/>
        <v/>
      </c>
      <c r="O1392" s="1" t="str">
        <f t="shared" si="106"/>
        <v/>
      </c>
    </row>
    <row r="1393" spans="1:15" x14ac:dyDescent="0.2">
      <c r="A1393" s="26" t="str">
        <f t="shared" si="107"/>
        <v/>
      </c>
      <c r="B1393" s="40"/>
      <c r="C1393" s="28" t="str">
        <f>IF(B1393="","",VLOOKUP(B1393,'Priradenie pracov. balíkov'!B:E,3,FALSE))</f>
        <v/>
      </c>
      <c r="D1393" s="29" t="str">
        <f>IF(B1393="","",CONCATENATE(VLOOKUP(B1393,Ciselniky!$A$38:$B$71,2,FALSE),"P",'Osobné výdavky (OV)'!A1393))</f>
        <v/>
      </c>
      <c r="E1393" s="41"/>
      <c r="F1393" s="25" t="str">
        <f t="shared" si="108"/>
        <v/>
      </c>
      <c r="G1393" s="99"/>
      <c r="H1393" s="97"/>
      <c r="I1393" s="25" t="str">
        <f t="shared" si="109"/>
        <v/>
      </c>
      <c r="J1393" s="25" t="str">
        <f>IF(B1393="","",I1393*VLOOKUP(B1393,'Priradenie pracov. balíkov'!B:F,5,FALSE))</f>
        <v/>
      </c>
      <c r="K1393" s="25" t="str">
        <f>IF(B1393="","",I1393*VLOOKUP(B1393,'Priradenie pracov. balíkov'!B:G,6,FALSE))</f>
        <v/>
      </c>
      <c r="L1393" s="25" t="str">
        <f>IF(B1393="","",K1393*VLOOKUP(B1393,'Priradenie pracov. balíkov'!B:F,5,FALSE))</f>
        <v/>
      </c>
      <c r="M1393" s="1"/>
      <c r="N1393" s="2" t="str">
        <f t="shared" si="105"/>
        <v/>
      </c>
      <c r="O1393" s="1" t="str">
        <f t="shared" si="106"/>
        <v/>
      </c>
    </row>
    <row r="1394" spans="1:15" x14ac:dyDescent="0.2">
      <c r="A1394" s="26" t="str">
        <f t="shared" si="107"/>
        <v/>
      </c>
      <c r="B1394" s="40"/>
      <c r="C1394" s="28" t="str">
        <f>IF(B1394="","",VLOOKUP(B1394,'Priradenie pracov. balíkov'!B:E,3,FALSE))</f>
        <v/>
      </c>
      <c r="D1394" s="29" t="str">
        <f>IF(B1394="","",CONCATENATE(VLOOKUP(B1394,Ciselniky!$A$38:$B$71,2,FALSE),"P",'Osobné výdavky (OV)'!A1394))</f>
        <v/>
      </c>
      <c r="E1394" s="41"/>
      <c r="F1394" s="25" t="str">
        <f t="shared" si="108"/>
        <v/>
      </c>
      <c r="G1394" s="99"/>
      <c r="H1394" s="97"/>
      <c r="I1394" s="25" t="str">
        <f t="shared" si="109"/>
        <v/>
      </c>
      <c r="J1394" s="25" t="str">
        <f>IF(B1394="","",I1394*VLOOKUP(B1394,'Priradenie pracov. balíkov'!B:F,5,FALSE))</f>
        <v/>
      </c>
      <c r="K1394" s="25" t="str">
        <f>IF(B1394="","",I1394*VLOOKUP(B1394,'Priradenie pracov. balíkov'!B:G,6,FALSE))</f>
        <v/>
      </c>
      <c r="L1394" s="25" t="str">
        <f>IF(B1394="","",K1394*VLOOKUP(B1394,'Priradenie pracov. balíkov'!B:F,5,FALSE))</f>
        <v/>
      </c>
      <c r="M1394" s="1"/>
      <c r="N1394" s="2" t="str">
        <f t="shared" si="105"/>
        <v/>
      </c>
      <c r="O1394" s="1" t="str">
        <f t="shared" si="106"/>
        <v/>
      </c>
    </row>
    <row r="1395" spans="1:15" x14ac:dyDescent="0.2">
      <c r="A1395" s="26" t="str">
        <f t="shared" si="107"/>
        <v/>
      </c>
      <c r="B1395" s="40"/>
      <c r="C1395" s="28" t="str">
        <f>IF(B1395="","",VLOOKUP(B1395,'Priradenie pracov. balíkov'!B:E,3,FALSE))</f>
        <v/>
      </c>
      <c r="D1395" s="29" t="str">
        <f>IF(B1395="","",CONCATENATE(VLOOKUP(B1395,Ciselniky!$A$38:$B$71,2,FALSE),"P",'Osobné výdavky (OV)'!A1395))</f>
        <v/>
      </c>
      <c r="E1395" s="41"/>
      <c r="F1395" s="25" t="str">
        <f t="shared" si="108"/>
        <v/>
      </c>
      <c r="G1395" s="99"/>
      <c r="H1395" s="97"/>
      <c r="I1395" s="25" t="str">
        <f t="shared" si="109"/>
        <v/>
      </c>
      <c r="J1395" s="25" t="str">
        <f>IF(B1395="","",I1395*VLOOKUP(B1395,'Priradenie pracov. balíkov'!B:F,5,FALSE))</f>
        <v/>
      </c>
      <c r="K1395" s="25" t="str">
        <f>IF(B1395="","",I1395*VLOOKUP(B1395,'Priradenie pracov. balíkov'!B:G,6,FALSE))</f>
        <v/>
      </c>
      <c r="L1395" s="25" t="str">
        <f>IF(B1395="","",K1395*VLOOKUP(B1395,'Priradenie pracov. balíkov'!B:F,5,FALSE))</f>
        <v/>
      </c>
      <c r="M1395" s="1"/>
      <c r="N1395" s="2" t="str">
        <f t="shared" si="105"/>
        <v/>
      </c>
      <c r="O1395" s="1" t="str">
        <f t="shared" si="106"/>
        <v/>
      </c>
    </row>
    <row r="1396" spans="1:15" x14ac:dyDescent="0.2">
      <c r="A1396" s="26" t="str">
        <f t="shared" si="107"/>
        <v/>
      </c>
      <c r="B1396" s="40"/>
      <c r="C1396" s="28" t="str">
        <f>IF(B1396="","",VLOOKUP(B1396,'Priradenie pracov. balíkov'!B:E,3,FALSE))</f>
        <v/>
      </c>
      <c r="D1396" s="29" t="str">
        <f>IF(B1396="","",CONCATENATE(VLOOKUP(B1396,Ciselniky!$A$38:$B$71,2,FALSE),"P",'Osobné výdavky (OV)'!A1396))</f>
        <v/>
      </c>
      <c r="E1396" s="41"/>
      <c r="F1396" s="25" t="str">
        <f t="shared" si="108"/>
        <v/>
      </c>
      <c r="G1396" s="99"/>
      <c r="H1396" s="97"/>
      <c r="I1396" s="25" t="str">
        <f t="shared" si="109"/>
        <v/>
      </c>
      <c r="J1396" s="25" t="str">
        <f>IF(B1396="","",I1396*VLOOKUP(B1396,'Priradenie pracov. balíkov'!B:F,5,FALSE))</f>
        <v/>
      </c>
      <c r="K1396" s="25" t="str">
        <f>IF(B1396="","",I1396*VLOOKUP(B1396,'Priradenie pracov. balíkov'!B:G,6,FALSE))</f>
        <v/>
      </c>
      <c r="L1396" s="25" t="str">
        <f>IF(B1396="","",K1396*VLOOKUP(B1396,'Priradenie pracov. balíkov'!B:F,5,FALSE))</f>
        <v/>
      </c>
      <c r="M1396" s="1"/>
      <c r="N1396" s="2" t="str">
        <f t="shared" si="105"/>
        <v/>
      </c>
      <c r="O1396" s="1" t="str">
        <f t="shared" si="106"/>
        <v/>
      </c>
    </row>
    <row r="1397" spans="1:15" x14ac:dyDescent="0.2">
      <c r="A1397" s="26" t="str">
        <f t="shared" si="107"/>
        <v/>
      </c>
      <c r="B1397" s="40"/>
      <c r="C1397" s="28" t="str">
        <f>IF(B1397="","",VLOOKUP(B1397,'Priradenie pracov. balíkov'!B:E,3,FALSE))</f>
        <v/>
      </c>
      <c r="D1397" s="29" t="str">
        <f>IF(B1397="","",CONCATENATE(VLOOKUP(B1397,Ciselniky!$A$38:$B$71,2,FALSE),"P",'Osobné výdavky (OV)'!A1397))</f>
        <v/>
      </c>
      <c r="E1397" s="41"/>
      <c r="F1397" s="25" t="str">
        <f t="shared" si="108"/>
        <v/>
      </c>
      <c r="G1397" s="99"/>
      <c r="H1397" s="97"/>
      <c r="I1397" s="25" t="str">
        <f t="shared" si="109"/>
        <v/>
      </c>
      <c r="J1397" s="25" t="str">
        <f>IF(B1397="","",I1397*VLOOKUP(B1397,'Priradenie pracov. balíkov'!B:F,5,FALSE))</f>
        <v/>
      </c>
      <c r="K1397" s="25" t="str">
        <f>IF(B1397="","",I1397*VLOOKUP(B1397,'Priradenie pracov. balíkov'!B:G,6,FALSE))</f>
        <v/>
      </c>
      <c r="L1397" s="25" t="str">
        <f>IF(B1397="","",K1397*VLOOKUP(B1397,'Priradenie pracov. balíkov'!B:F,5,FALSE))</f>
        <v/>
      </c>
      <c r="M1397" s="1"/>
      <c r="N1397" s="2" t="str">
        <f t="shared" si="105"/>
        <v/>
      </c>
      <c r="O1397" s="1" t="str">
        <f t="shared" si="106"/>
        <v/>
      </c>
    </row>
    <row r="1398" spans="1:15" x14ac:dyDescent="0.2">
      <c r="A1398" s="26" t="str">
        <f t="shared" si="107"/>
        <v/>
      </c>
      <c r="B1398" s="40"/>
      <c r="C1398" s="28" t="str">
        <f>IF(B1398="","",VLOOKUP(B1398,'Priradenie pracov. balíkov'!B:E,3,FALSE))</f>
        <v/>
      </c>
      <c r="D1398" s="29" t="str">
        <f>IF(B1398="","",CONCATENATE(VLOOKUP(B1398,Ciselniky!$A$38:$B$71,2,FALSE),"P",'Osobné výdavky (OV)'!A1398))</f>
        <v/>
      </c>
      <c r="E1398" s="41"/>
      <c r="F1398" s="25" t="str">
        <f t="shared" si="108"/>
        <v/>
      </c>
      <c r="G1398" s="99"/>
      <c r="H1398" s="97"/>
      <c r="I1398" s="25" t="str">
        <f t="shared" si="109"/>
        <v/>
      </c>
      <c r="J1398" s="25" t="str">
        <f>IF(B1398="","",I1398*VLOOKUP(B1398,'Priradenie pracov. balíkov'!B:F,5,FALSE))</f>
        <v/>
      </c>
      <c r="K1398" s="25" t="str">
        <f>IF(B1398="","",I1398*VLOOKUP(B1398,'Priradenie pracov. balíkov'!B:G,6,FALSE))</f>
        <v/>
      </c>
      <c r="L1398" s="25" t="str">
        <f>IF(B1398="","",K1398*VLOOKUP(B1398,'Priradenie pracov. balíkov'!B:F,5,FALSE))</f>
        <v/>
      </c>
      <c r="M1398" s="1"/>
      <c r="N1398" s="2" t="str">
        <f t="shared" si="105"/>
        <v/>
      </c>
      <c r="O1398" s="1" t="str">
        <f t="shared" si="106"/>
        <v/>
      </c>
    </row>
    <row r="1399" spans="1:15" x14ac:dyDescent="0.2">
      <c r="A1399" s="26" t="str">
        <f t="shared" si="107"/>
        <v/>
      </c>
      <c r="B1399" s="40"/>
      <c r="C1399" s="28" t="str">
        <f>IF(B1399="","",VLOOKUP(B1399,'Priradenie pracov. balíkov'!B:E,3,FALSE))</f>
        <v/>
      </c>
      <c r="D1399" s="29" t="str">
        <f>IF(B1399="","",CONCATENATE(VLOOKUP(B1399,Ciselniky!$A$38:$B$71,2,FALSE),"P",'Osobné výdavky (OV)'!A1399))</f>
        <v/>
      </c>
      <c r="E1399" s="41"/>
      <c r="F1399" s="25" t="str">
        <f t="shared" si="108"/>
        <v/>
      </c>
      <c r="G1399" s="99"/>
      <c r="H1399" s="97"/>
      <c r="I1399" s="25" t="str">
        <f t="shared" si="109"/>
        <v/>
      </c>
      <c r="J1399" s="25" t="str">
        <f>IF(B1399="","",I1399*VLOOKUP(B1399,'Priradenie pracov. balíkov'!B:F,5,FALSE))</f>
        <v/>
      </c>
      <c r="K1399" s="25" t="str">
        <f>IF(B1399="","",I1399*VLOOKUP(B1399,'Priradenie pracov. balíkov'!B:G,6,FALSE))</f>
        <v/>
      </c>
      <c r="L1399" s="25" t="str">
        <f>IF(B1399="","",K1399*VLOOKUP(B1399,'Priradenie pracov. balíkov'!B:F,5,FALSE))</f>
        <v/>
      </c>
      <c r="M1399" s="1"/>
      <c r="N1399" s="2" t="str">
        <f t="shared" si="105"/>
        <v/>
      </c>
      <c r="O1399" s="1" t="str">
        <f t="shared" si="106"/>
        <v/>
      </c>
    </row>
    <row r="1400" spans="1:15" x14ac:dyDescent="0.2">
      <c r="A1400" s="26" t="str">
        <f t="shared" si="107"/>
        <v/>
      </c>
      <c r="B1400" s="40"/>
      <c r="C1400" s="28" t="str">
        <f>IF(B1400="","",VLOOKUP(B1400,'Priradenie pracov. balíkov'!B:E,3,FALSE))</f>
        <v/>
      </c>
      <c r="D1400" s="29" t="str">
        <f>IF(B1400="","",CONCATENATE(VLOOKUP(B1400,Ciselniky!$A$38:$B$71,2,FALSE),"P",'Osobné výdavky (OV)'!A1400))</f>
        <v/>
      </c>
      <c r="E1400" s="41"/>
      <c r="F1400" s="25" t="str">
        <f t="shared" si="108"/>
        <v/>
      </c>
      <c r="G1400" s="99"/>
      <c r="H1400" s="97"/>
      <c r="I1400" s="25" t="str">
        <f t="shared" si="109"/>
        <v/>
      </c>
      <c r="J1400" s="25" t="str">
        <f>IF(B1400="","",I1400*VLOOKUP(B1400,'Priradenie pracov. balíkov'!B:F,5,FALSE))</f>
        <v/>
      </c>
      <c r="K1400" s="25" t="str">
        <f>IF(B1400="","",I1400*VLOOKUP(B1400,'Priradenie pracov. balíkov'!B:G,6,FALSE))</f>
        <v/>
      </c>
      <c r="L1400" s="25" t="str">
        <f>IF(B1400="","",K1400*VLOOKUP(B1400,'Priradenie pracov. balíkov'!B:F,5,FALSE))</f>
        <v/>
      </c>
      <c r="M1400" s="1"/>
      <c r="N1400" s="2" t="str">
        <f t="shared" si="105"/>
        <v/>
      </c>
      <c r="O1400" s="1" t="str">
        <f t="shared" si="106"/>
        <v/>
      </c>
    </row>
    <row r="1401" spans="1:15" x14ac:dyDescent="0.2">
      <c r="A1401" s="26" t="str">
        <f t="shared" si="107"/>
        <v/>
      </c>
      <c r="B1401" s="40"/>
      <c r="C1401" s="28" t="str">
        <f>IF(B1401="","",VLOOKUP(B1401,'Priradenie pracov. balíkov'!B:E,3,FALSE))</f>
        <v/>
      </c>
      <c r="D1401" s="29" t="str">
        <f>IF(B1401="","",CONCATENATE(VLOOKUP(B1401,Ciselniky!$A$38:$B$71,2,FALSE),"P",'Osobné výdavky (OV)'!A1401))</f>
        <v/>
      </c>
      <c r="E1401" s="41"/>
      <c r="F1401" s="25" t="str">
        <f t="shared" si="108"/>
        <v/>
      </c>
      <c r="G1401" s="99"/>
      <c r="H1401" s="97"/>
      <c r="I1401" s="25" t="str">
        <f t="shared" si="109"/>
        <v/>
      </c>
      <c r="J1401" s="25" t="str">
        <f>IF(B1401="","",I1401*VLOOKUP(B1401,'Priradenie pracov. balíkov'!B:F,5,FALSE))</f>
        <v/>
      </c>
      <c r="K1401" s="25" t="str">
        <f>IF(B1401="","",I1401*VLOOKUP(B1401,'Priradenie pracov. balíkov'!B:G,6,FALSE))</f>
        <v/>
      </c>
      <c r="L1401" s="25" t="str">
        <f>IF(B1401="","",K1401*VLOOKUP(B1401,'Priradenie pracov. balíkov'!B:F,5,FALSE))</f>
        <v/>
      </c>
      <c r="M1401" s="1"/>
      <c r="N1401" s="2" t="str">
        <f t="shared" si="105"/>
        <v/>
      </c>
      <c r="O1401" s="1" t="str">
        <f t="shared" si="106"/>
        <v/>
      </c>
    </row>
    <row r="1402" spans="1:15" x14ac:dyDescent="0.2">
      <c r="A1402" s="26" t="str">
        <f t="shared" si="107"/>
        <v/>
      </c>
      <c r="B1402" s="40"/>
      <c r="C1402" s="28" t="str">
        <f>IF(B1402="","",VLOOKUP(B1402,'Priradenie pracov. balíkov'!B:E,3,FALSE))</f>
        <v/>
      </c>
      <c r="D1402" s="29" t="str">
        <f>IF(B1402="","",CONCATENATE(VLOOKUP(B1402,Ciselniky!$A$38:$B$71,2,FALSE),"P",'Osobné výdavky (OV)'!A1402))</f>
        <v/>
      </c>
      <c r="E1402" s="41"/>
      <c r="F1402" s="25" t="str">
        <f t="shared" si="108"/>
        <v/>
      </c>
      <c r="G1402" s="99"/>
      <c r="H1402" s="97"/>
      <c r="I1402" s="25" t="str">
        <f t="shared" si="109"/>
        <v/>
      </c>
      <c r="J1402" s="25" t="str">
        <f>IF(B1402="","",I1402*VLOOKUP(B1402,'Priradenie pracov. balíkov'!B:F,5,FALSE))</f>
        <v/>
      </c>
      <c r="K1402" s="25" t="str">
        <f>IF(B1402="","",I1402*VLOOKUP(B1402,'Priradenie pracov. balíkov'!B:G,6,FALSE))</f>
        <v/>
      </c>
      <c r="L1402" s="25" t="str">
        <f>IF(B1402="","",K1402*VLOOKUP(B1402,'Priradenie pracov. balíkov'!B:F,5,FALSE))</f>
        <v/>
      </c>
      <c r="M1402" s="1"/>
      <c r="N1402" s="2" t="str">
        <f t="shared" si="105"/>
        <v/>
      </c>
      <c r="O1402" s="1" t="str">
        <f t="shared" si="106"/>
        <v/>
      </c>
    </row>
    <row r="1403" spans="1:15" x14ac:dyDescent="0.2">
      <c r="A1403" s="26" t="str">
        <f t="shared" si="107"/>
        <v/>
      </c>
      <c r="B1403" s="40"/>
      <c r="C1403" s="28" t="str">
        <f>IF(B1403="","",VLOOKUP(B1403,'Priradenie pracov. balíkov'!B:E,3,FALSE))</f>
        <v/>
      </c>
      <c r="D1403" s="29" t="str">
        <f>IF(B1403="","",CONCATENATE(VLOOKUP(B1403,Ciselniky!$A$38:$B$71,2,FALSE),"P",'Osobné výdavky (OV)'!A1403))</f>
        <v/>
      </c>
      <c r="E1403" s="41"/>
      <c r="F1403" s="25" t="str">
        <f t="shared" si="108"/>
        <v/>
      </c>
      <c r="G1403" s="99"/>
      <c r="H1403" s="97"/>
      <c r="I1403" s="25" t="str">
        <f t="shared" si="109"/>
        <v/>
      </c>
      <c r="J1403" s="25" t="str">
        <f>IF(B1403="","",I1403*VLOOKUP(B1403,'Priradenie pracov. balíkov'!B:F,5,FALSE))</f>
        <v/>
      </c>
      <c r="K1403" s="25" t="str">
        <f>IF(B1403="","",I1403*VLOOKUP(B1403,'Priradenie pracov. balíkov'!B:G,6,FALSE))</f>
        <v/>
      </c>
      <c r="L1403" s="25" t="str">
        <f>IF(B1403="","",K1403*VLOOKUP(B1403,'Priradenie pracov. balíkov'!B:F,5,FALSE))</f>
        <v/>
      </c>
      <c r="M1403" s="1"/>
      <c r="N1403" s="2" t="str">
        <f t="shared" si="105"/>
        <v/>
      </c>
      <c r="O1403" s="1" t="str">
        <f t="shared" si="106"/>
        <v/>
      </c>
    </row>
    <row r="1404" spans="1:15" x14ac:dyDescent="0.2">
      <c r="A1404" s="26" t="str">
        <f t="shared" si="107"/>
        <v/>
      </c>
      <c r="B1404" s="40"/>
      <c r="C1404" s="28" t="str">
        <f>IF(B1404="","",VLOOKUP(B1404,'Priradenie pracov. balíkov'!B:E,3,FALSE))</f>
        <v/>
      </c>
      <c r="D1404" s="29" t="str">
        <f>IF(B1404="","",CONCATENATE(VLOOKUP(B1404,Ciselniky!$A$38:$B$71,2,FALSE),"P",'Osobné výdavky (OV)'!A1404))</f>
        <v/>
      </c>
      <c r="E1404" s="41"/>
      <c r="F1404" s="25" t="str">
        <f t="shared" si="108"/>
        <v/>
      </c>
      <c r="G1404" s="99"/>
      <c r="H1404" s="97"/>
      <c r="I1404" s="25" t="str">
        <f t="shared" si="109"/>
        <v/>
      </c>
      <c r="J1404" s="25" t="str">
        <f>IF(B1404="","",I1404*VLOOKUP(B1404,'Priradenie pracov. balíkov'!B:F,5,FALSE))</f>
        <v/>
      </c>
      <c r="K1404" s="25" t="str">
        <f>IF(B1404="","",I1404*VLOOKUP(B1404,'Priradenie pracov. balíkov'!B:G,6,FALSE))</f>
        <v/>
      </c>
      <c r="L1404" s="25" t="str">
        <f>IF(B1404="","",K1404*VLOOKUP(B1404,'Priradenie pracov. balíkov'!B:F,5,FALSE))</f>
        <v/>
      </c>
      <c r="M1404" s="1"/>
      <c r="N1404" s="2" t="str">
        <f t="shared" si="105"/>
        <v/>
      </c>
      <c r="O1404" s="1" t="str">
        <f t="shared" si="106"/>
        <v/>
      </c>
    </row>
    <row r="1405" spans="1:15" x14ac:dyDescent="0.2">
      <c r="A1405" s="26" t="str">
        <f t="shared" si="107"/>
        <v/>
      </c>
      <c r="B1405" s="40"/>
      <c r="C1405" s="28" t="str">
        <f>IF(B1405="","",VLOOKUP(B1405,'Priradenie pracov. balíkov'!B:E,3,FALSE))</f>
        <v/>
      </c>
      <c r="D1405" s="29" t="str">
        <f>IF(B1405="","",CONCATENATE(VLOOKUP(B1405,Ciselniky!$A$38:$B$71,2,FALSE),"P",'Osobné výdavky (OV)'!A1405))</f>
        <v/>
      </c>
      <c r="E1405" s="41"/>
      <c r="F1405" s="25" t="str">
        <f t="shared" si="108"/>
        <v/>
      </c>
      <c r="G1405" s="99"/>
      <c r="H1405" s="97"/>
      <c r="I1405" s="25" t="str">
        <f t="shared" si="109"/>
        <v/>
      </c>
      <c r="J1405" s="25" t="str">
        <f>IF(B1405="","",I1405*VLOOKUP(B1405,'Priradenie pracov. balíkov'!B:F,5,FALSE))</f>
        <v/>
      </c>
      <c r="K1405" s="25" t="str">
        <f>IF(B1405="","",I1405*VLOOKUP(B1405,'Priradenie pracov. balíkov'!B:G,6,FALSE))</f>
        <v/>
      </c>
      <c r="L1405" s="25" t="str">
        <f>IF(B1405="","",K1405*VLOOKUP(B1405,'Priradenie pracov. balíkov'!B:F,5,FALSE))</f>
        <v/>
      </c>
      <c r="M1405" s="1"/>
      <c r="N1405" s="2" t="str">
        <f t="shared" si="105"/>
        <v/>
      </c>
      <c r="O1405" s="1" t="str">
        <f t="shared" si="106"/>
        <v/>
      </c>
    </row>
    <row r="1406" spans="1:15" x14ac:dyDescent="0.2">
      <c r="A1406" s="26" t="str">
        <f t="shared" si="107"/>
        <v/>
      </c>
      <c r="B1406" s="40"/>
      <c r="C1406" s="28" t="str">
        <f>IF(B1406="","",VLOOKUP(B1406,'Priradenie pracov. balíkov'!B:E,3,FALSE))</f>
        <v/>
      </c>
      <c r="D1406" s="29" t="str">
        <f>IF(B1406="","",CONCATENATE(VLOOKUP(B1406,Ciselniky!$A$38:$B$71,2,FALSE),"P",'Osobné výdavky (OV)'!A1406))</f>
        <v/>
      </c>
      <c r="E1406" s="41"/>
      <c r="F1406" s="25" t="str">
        <f t="shared" si="108"/>
        <v/>
      </c>
      <c r="G1406" s="99"/>
      <c r="H1406" s="97"/>
      <c r="I1406" s="25" t="str">
        <f t="shared" si="109"/>
        <v/>
      </c>
      <c r="J1406" s="25" t="str">
        <f>IF(B1406="","",I1406*VLOOKUP(B1406,'Priradenie pracov. balíkov'!B:F,5,FALSE))</f>
        <v/>
      </c>
      <c r="K1406" s="25" t="str">
        <f>IF(B1406="","",I1406*VLOOKUP(B1406,'Priradenie pracov. balíkov'!B:G,6,FALSE))</f>
        <v/>
      </c>
      <c r="L1406" s="25" t="str">
        <f>IF(B1406="","",K1406*VLOOKUP(B1406,'Priradenie pracov. balíkov'!B:F,5,FALSE))</f>
        <v/>
      </c>
      <c r="M1406" s="1"/>
      <c r="N1406" s="2" t="str">
        <f t="shared" si="105"/>
        <v/>
      </c>
      <c r="O1406" s="1" t="str">
        <f t="shared" si="106"/>
        <v/>
      </c>
    </row>
    <row r="1407" spans="1:15" x14ac:dyDescent="0.2">
      <c r="A1407" s="26" t="str">
        <f t="shared" si="107"/>
        <v/>
      </c>
      <c r="B1407" s="40"/>
      <c r="C1407" s="28" t="str">
        <f>IF(B1407="","",VLOOKUP(B1407,'Priradenie pracov. balíkov'!B:E,3,FALSE))</f>
        <v/>
      </c>
      <c r="D1407" s="29" t="str">
        <f>IF(B1407="","",CONCATENATE(VLOOKUP(B1407,Ciselniky!$A$38:$B$71,2,FALSE),"P",'Osobné výdavky (OV)'!A1407))</f>
        <v/>
      </c>
      <c r="E1407" s="41"/>
      <c r="F1407" s="25" t="str">
        <f t="shared" si="108"/>
        <v/>
      </c>
      <c r="G1407" s="99"/>
      <c r="H1407" s="97"/>
      <c r="I1407" s="25" t="str">
        <f t="shared" si="109"/>
        <v/>
      </c>
      <c r="J1407" s="25" t="str">
        <f>IF(B1407="","",I1407*VLOOKUP(B1407,'Priradenie pracov. balíkov'!B:F,5,FALSE))</f>
        <v/>
      </c>
      <c r="K1407" s="25" t="str">
        <f>IF(B1407="","",I1407*VLOOKUP(B1407,'Priradenie pracov. balíkov'!B:G,6,FALSE))</f>
        <v/>
      </c>
      <c r="L1407" s="25" t="str">
        <f>IF(B1407="","",K1407*VLOOKUP(B1407,'Priradenie pracov. balíkov'!B:F,5,FALSE))</f>
        <v/>
      </c>
      <c r="M1407" s="1"/>
      <c r="N1407" s="2" t="str">
        <f t="shared" si="105"/>
        <v/>
      </c>
      <c r="O1407" s="1" t="str">
        <f t="shared" si="106"/>
        <v/>
      </c>
    </row>
    <row r="1408" spans="1:15" x14ac:dyDescent="0.2">
      <c r="A1408" s="26" t="str">
        <f t="shared" si="107"/>
        <v/>
      </c>
      <c r="B1408" s="40"/>
      <c r="C1408" s="28" t="str">
        <f>IF(B1408="","",VLOOKUP(B1408,'Priradenie pracov. balíkov'!B:E,3,FALSE))</f>
        <v/>
      </c>
      <c r="D1408" s="29" t="str">
        <f>IF(B1408="","",CONCATENATE(VLOOKUP(B1408,Ciselniky!$A$38:$B$71,2,FALSE),"P",'Osobné výdavky (OV)'!A1408))</f>
        <v/>
      </c>
      <c r="E1408" s="41"/>
      <c r="F1408" s="25" t="str">
        <f t="shared" si="108"/>
        <v/>
      </c>
      <c r="G1408" s="99"/>
      <c r="H1408" s="97"/>
      <c r="I1408" s="25" t="str">
        <f t="shared" si="109"/>
        <v/>
      </c>
      <c r="J1408" s="25" t="str">
        <f>IF(B1408="","",I1408*VLOOKUP(B1408,'Priradenie pracov. balíkov'!B:F,5,FALSE))</f>
        <v/>
      </c>
      <c r="K1408" s="25" t="str">
        <f>IF(B1408="","",I1408*VLOOKUP(B1408,'Priradenie pracov. balíkov'!B:G,6,FALSE))</f>
        <v/>
      </c>
      <c r="L1408" s="25" t="str">
        <f>IF(B1408="","",K1408*VLOOKUP(B1408,'Priradenie pracov. balíkov'!B:F,5,FALSE))</f>
        <v/>
      </c>
      <c r="M1408" s="1"/>
      <c r="N1408" s="2" t="str">
        <f t="shared" si="105"/>
        <v/>
      </c>
      <c r="O1408" s="1" t="str">
        <f t="shared" si="106"/>
        <v/>
      </c>
    </row>
    <row r="1409" spans="1:15" x14ac:dyDescent="0.2">
      <c r="A1409" s="26" t="str">
        <f t="shared" si="107"/>
        <v/>
      </c>
      <c r="B1409" s="40"/>
      <c r="C1409" s="28" t="str">
        <f>IF(B1409="","",VLOOKUP(B1409,'Priradenie pracov. balíkov'!B:E,3,FALSE))</f>
        <v/>
      </c>
      <c r="D1409" s="29" t="str">
        <f>IF(B1409="","",CONCATENATE(VLOOKUP(B1409,Ciselniky!$A$38:$B$71,2,FALSE),"P",'Osobné výdavky (OV)'!A1409))</f>
        <v/>
      </c>
      <c r="E1409" s="41"/>
      <c r="F1409" s="25" t="str">
        <f t="shared" si="108"/>
        <v/>
      </c>
      <c r="G1409" s="99"/>
      <c r="H1409" s="97"/>
      <c r="I1409" s="25" t="str">
        <f t="shared" si="109"/>
        <v/>
      </c>
      <c r="J1409" s="25" t="str">
        <f>IF(B1409="","",I1409*VLOOKUP(B1409,'Priradenie pracov. balíkov'!B:F,5,FALSE))</f>
        <v/>
      </c>
      <c r="K1409" s="25" t="str">
        <f>IF(B1409="","",I1409*VLOOKUP(B1409,'Priradenie pracov. balíkov'!B:G,6,FALSE))</f>
        <v/>
      </c>
      <c r="L1409" s="25" t="str">
        <f>IF(B1409="","",K1409*VLOOKUP(B1409,'Priradenie pracov. balíkov'!B:F,5,FALSE))</f>
        <v/>
      </c>
      <c r="M1409" s="1"/>
      <c r="N1409" s="2" t="str">
        <f t="shared" si="105"/>
        <v/>
      </c>
      <c r="O1409" s="1" t="str">
        <f t="shared" si="106"/>
        <v/>
      </c>
    </row>
    <row r="1410" spans="1:15" x14ac:dyDescent="0.2">
      <c r="A1410" s="26" t="str">
        <f t="shared" si="107"/>
        <v/>
      </c>
      <c r="B1410" s="40"/>
      <c r="C1410" s="28" t="str">
        <f>IF(B1410="","",VLOOKUP(B1410,'Priradenie pracov. balíkov'!B:E,3,FALSE))</f>
        <v/>
      </c>
      <c r="D1410" s="29" t="str">
        <f>IF(B1410="","",CONCATENATE(VLOOKUP(B1410,Ciselniky!$A$38:$B$71,2,FALSE),"P",'Osobné výdavky (OV)'!A1410))</f>
        <v/>
      </c>
      <c r="E1410" s="41"/>
      <c r="F1410" s="25" t="str">
        <f t="shared" si="108"/>
        <v/>
      </c>
      <c r="G1410" s="99"/>
      <c r="H1410" s="97"/>
      <c r="I1410" s="25" t="str">
        <f t="shared" si="109"/>
        <v/>
      </c>
      <c r="J1410" s="25" t="str">
        <f>IF(B1410="","",I1410*VLOOKUP(B1410,'Priradenie pracov. balíkov'!B:F,5,FALSE))</f>
        <v/>
      </c>
      <c r="K1410" s="25" t="str">
        <f>IF(B1410="","",I1410*VLOOKUP(B1410,'Priradenie pracov. balíkov'!B:G,6,FALSE))</f>
        <v/>
      </c>
      <c r="L1410" s="25" t="str">
        <f>IF(B1410="","",K1410*VLOOKUP(B1410,'Priradenie pracov. balíkov'!B:F,5,FALSE))</f>
        <v/>
      </c>
      <c r="M1410" s="1"/>
      <c r="N1410" s="2" t="str">
        <f t="shared" si="105"/>
        <v/>
      </c>
      <c r="O1410" s="1" t="str">
        <f t="shared" si="106"/>
        <v/>
      </c>
    </row>
    <row r="1411" spans="1:15" x14ac:dyDescent="0.2">
      <c r="A1411" s="26" t="str">
        <f t="shared" si="107"/>
        <v/>
      </c>
      <c r="B1411" s="40"/>
      <c r="C1411" s="28" t="str">
        <f>IF(B1411="","",VLOOKUP(B1411,'Priradenie pracov. balíkov'!B:E,3,FALSE))</f>
        <v/>
      </c>
      <c r="D1411" s="29" t="str">
        <f>IF(B1411="","",CONCATENATE(VLOOKUP(B1411,Ciselniky!$A$38:$B$71,2,FALSE),"P",'Osobné výdavky (OV)'!A1411))</f>
        <v/>
      </c>
      <c r="E1411" s="41"/>
      <c r="F1411" s="25" t="str">
        <f t="shared" si="108"/>
        <v/>
      </c>
      <c r="G1411" s="99"/>
      <c r="H1411" s="97"/>
      <c r="I1411" s="25" t="str">
        <f t="shared" si="109"/>
        <v/>
      </c>
      <c r="J1411" s="25" t="str">
        <f>IF(B1411="","",I1411*VLOOKUP(B1411,'Priradenie pracov. balíkov'!B:F,5,FALSE))</f>
        <v/>
      </c>
      <c r="K1411" s="25" t="str">
        <f>IF(B1411="","",I1411*VLOOKUP(B1411,'Priradenie pracov. balíkov'!B:G,6,FALSE))</f>
        <v/>
      </c>
      <c r="L1411" s="25" t="str">
        <f>IF(B1411="","",K1411*VLOOKUP(B1411,'Priradenie pracov. balíkov'!B:F,5,FALSE))</f>
        <v/>
      </c>
      <c r="M1411" s="1"/>
      <c r="N1411" s="2" t="str">
        <f t="shared" si="105"/>
        <v/>
      </c>
      <c r="O1411" s="1" t="str">
        <f t="shared" si="106"/>
        <v/>
      </c>
    </row>
    <row r="1412" spans="1:15" x14ac:dyDescent="0.2">
      <c r="A1412" s="26" t="str">
        <f t="shared" si="107"/>
        <v/>
      </c>
      <c r="B1412" s="40"/>
      <c r="C1412" s="28" t="str">
        <f>IF(B1412="","",VLOOKUP(B1412,'Priradenie pracov. balíkov'!B:E,3,FALSE))</f>
        <v/>
      </c>
      <c r="D1412" s="29" t="str">
        <f>IF(B1412="","",CONCATENATE(VLOOKUP(B1412,Ciselniky!$A$38:$B$71,2,FALSE),"P",'Osobné výdavky (OV)'!A1412))</f>
        <v/>
      </c>
      <c r="E1412" s="41"/>
      <c r="F1412" s="25" t="str">
        <f t="shared" si="108"/>
        <v/>
      </c>
      <c r="G1412" s="99"/>
      <c r="H1412" s="97"/>
      <c r="I1412" s="25" t="str">
        <f t="shared" si="109"/>
        <v/>
      </c>
      <c r="J1412" s="25" t="str">
        <f>IF(B1412="","",I1412*VLOOKUP(B1412,'Priradenie pracov. balíkov'!B:F,5,FALSE))</f>
        <v/>
      </c>
      <c r="K1412" s="25" t="str">
        <f>IF(B1412="","",I1412*VLOOKUP(B1412,'Priradenie pracov. balíkov'!B:G,6,FALSE))</f>
        <v/>
      </c>
      <c r="L1412" s="25" t="str">
        <f>IF(B1412="","",K1412*VLOOKUP(B1412,'Priradenie pracov. balíkov'!B:F,5,FALSE))</f>
        <v/>
      </c>
      <c r="M1412" s="1"/>
      <c r="N1412" s="2" t="str">
        <f t="shared" ref="N1412:N1475" si="110">TRIM(LEFT(B1412,4))</f>
        <v/>
      </c>
      <c r="O1412" s="1" t="str">
        <f t="shared" ref="O1412:O1475" si="111">C1412</f>
        <v/>
      </c>
    </row>
    <row r="1413" spans="1:15" x14ac:dyDescent="0.2">
      <c r="A1413" s="26" t="str">
        <f t="shared" ref="A1413:A1476" si="112">IF(B1412&lt;&gt;"",ROW()-2,"")</f>
        <v/>
      </c>
      <c r="B1413" s="40"/>
      <c r="C1413" s="28" t="str">
        <f>IF(B1413="","",VLOOKUP(B1413,'Priradenie pracov. balíkov'!B:E,3,FALSE))</f>
        <v/>
      </c>
      <c r="D1413" s="29" t="str">
        <f>IF(B1413="","",CONCATENATE(VLOOKUP(B1413,Ciselniky!$A$38:$B$71,2,FALSE),"P",'Osobné výdavky (OV)'!A1413))</f>
        <v/>
      </c>
      <c r="E1413" s="41"/>
      <c r="F1413" s="25" t="str">
        <f t="shared" ref="F1413:F1476" si="113">IF(B1413="","",3684)</f>
        <v/>
      </c>
      <c r="G1413" s="99"/>
      <c r="H1413" s="97"/>
      <c r="I1413" s="25" t="str">
        <f t="shared" ref="I1413:I1476" si="114">IF(B1413="","",F1413*(G1413*H1413))</f>
        <v/>
      </c>
      <c r="J1413" s="25" t="str">
        <f>IF(B1413="","",I1413*VLOOKUP(B1413,'Priradenie pracov. balíkov'!B:F,5,FALSE))</f>
        <v/>
      </c>
      <c r="K1413" s="25" t="str">
        <f>IF(B1413="","",I1413*VLOOKUP(B1413,'Priradenie pracov. balíkov'!B:G,6,FALSE))</f>
        <v/>
      </c>
      <c r="L1413" s="25" t="str">
        <f>IF(B1413="","",K1413*VLOOKUP(B1413,'Priradenie pracov. balíkov'!B:F,5,FALSE))</f>
        <v/>
      </c>
      <c r="M1413" s="1"/>
      <c r="N1413" s="2" t="str">
        <f t="shared" si="110"/>
        <v/>
      </c>
      <c r="O1413" s="1" t="str">
        <f t="shared" si="111"/>
        <v/>
      </c>
    </row>
    <row r="1414" spans="1:15" x14ac:dyDescent="0.2">
      <c r="A1414" s="26" t="str">
        <f t="shared" si="112"/>
        <v/>
      </c>
      <c r="B1414" s="40"/>
      <c r="C1414" s="28" t="str">
        <f>IF(B1414="","",VLOOKUP(B1414,'Priradenie pracov. balíkov'!B:E,3,FALSE))</f>
        <v/>
      </c>
      <c r="D1414" s="29" t="str">
        <f>IF(B1414="","",CONCATENATE(VLOOKUP(B1414,Ciselniky!$A$38:$B$71,2,FALSE),"P",'Osobné výdavky (OV)'!A1414))</f>
        <v/>
      </c>
      <c r="E1414" s="41"/>
      <c r="F1414" s="25" t="str">
        <f t="shared" si="113"/>
        <v/>
      </c>
      <c r="G1414" s="99"/>
      <c r="H1414" s="97"/>
      <c r="I1414" s="25" t="str">
        <f t="shared" si="114"/>
        <v/>
      </c>
      <c r="J1414" s="25" t="str">
        <f>IF(B1414="","",I1414*VLOOKUP(B1414,'Priradenie pracov. balíkov'!B:F,5,FALSE))</f>
        <v/>
      </c>
      <c r="K1414" s="25" t="str">
        <f>IF(B1414="","",I1414*VLOOKUP(B1414,'Priradenie pracov. balíkov'!B:G,6,FALSE))</f>
        <v/>
      </c>
      <c r="L1414" s="25" t="str">
        <f>IF(B1414="","",K1414*VLOOKUP(B1414,'Priradenie pracov. balíkov'!B:F,5,FALSE))</f>
        <v/>
      </c>
      <c r="M1414" s="1"/>
      <c r="N1414" s="2" t="str">
        <f t="shared" si="110"/>
        <v/>
      </c>
      <c r="O1414" s="1" t="str">
        <f t="shared" si="111"/>
        <v/>
      </c>
    </row>
    <row r="1415" spans="1:15" x14ac:dyDescent="0.2">
      <c r="A1415" s="26" t="str">
        <f t="shared" si="112"/>
        <v/>
      </c>
      <c r="B1415" s="40"/>
      <c r="C1415" s="28" t="str">
        <f>IF(B1415="","",VLOOKUP(B1415,'Priradenie pracov. balíkov'!B:E,3,FALSE))</f>
        <v/>
      </c>
      <c r="D1415" s="29" t="str">
        <f>IF(B1415="","",CONCATENATE(VLOOKUP(B1415,Ciselniky!$A$38:$B$71,2,FALSE),"P",'Osobné výdavky (OV)'!A1415))</f>
        <v/>
      </c>
      <c r="E1415" s="41"/>
      <c r="F1415" s="25" t="str">
        <f t="shared" si="113"/>
        <v/>
      </c>
      <c r="G1415" s="99"/>
      <c r="H1415" s="97"/>
      <c r="I1415" s="25" t="str">
        <f t="shared" si="114"/>
        <v/>
      </c>
      <c r="J1415" s="25" t="str">
        <f>IF(B1415="","",I1415*VLOOKUP(B1415,'Priradenie pracov. balíkov'!B:F,5,FALSE))</f>
        <v/>
      </c>
      <c r="K1415" s="25" t="str">
        <f>IF(B1415="","",I1415*VLOOKUP(B1415,'Priradenie pracov. balíkov'!B:G,6,FALSE))</f>
        <v/>
      </c>
      <c r="L1415" s="25" t="str">
        <f>IF(B1415="","",K1415*VLOOKUP(B1415,'Priradenie pracov. balíkov'!B:F,5,FALSE))</f>
        <v/>
      </c>
      <c r="M1415" s="1"/>
      <c r="N1415" s="2" t="str">
        <f t="shared" si="110"/>
        <v/>
      </c>
      <c r="O1415" s="1" t="str">
        <f t="shared" si="111"/>
        <v/>
      </c>
    </row>
    <row r="1416" spans="1:15" x14ac:dyDescent="0.2">
      <c r="A1416" s="26" t="str">
        <f t="shared" si="112"/>
        <v/>
      </c>
      <c r="B1416" s="40"/>
      <c r="C1416" s="28" t="str">
        <f>IF(B1416="","",VLOOKUP(B1416,'Priradenie pracov. balíkov'!B:E,3,FALSE))</f>
        <v/>
      </c>
      <c r="D1416" s="29" t="str">
        <f>IF(B1416="","",CONCATENATE(VLOOKUP(B1416,Ciselniky!$A$38:$B$71,2,FALSE),"P",'Osobné výdavky (OV)'!A1416))</f>
        <v/>
      </c>
      <c r="E1416" s="41"/>
      <c r="F1416" s="25" t="str">
        <f t="shared" si="113"/>
        <v/>
      </c>
      <c r="G1416" s="99"/>
      <c r="H1416" s="97"/>
      <c r="I1416" s="25" t="str">
        <f t="shared" si="114"/>
        <v/>
      </c>
      <c r="J1416" s="25" t="str">
        <f>IF(B1416="","",I1416*VLOOKUP(B1416,'Priradenie pracov. balíkov'!B:F,5,FALSE))</f>
        <v/>
      </c>
      <c r="K1416" s="25" t="str">
        <f>IF(B1416="","",I1416*VLOOKUP(B1416,'Priradenie pracov. balíkov'!B:G,6,FALSE))</f>
        <v/>
      </c>
      <c r="L1416" s="25" t="str">
        <f>IF(B1416="","",K1416*VLOOKUP(B1416,'Priradenie pracov. balíkov'!B:F,5,FALSE))</f>
        <v/>
      </c>
      <c r="M1416" s="1"/>
      <c r="N1416" s="2" t="str">
        <f t="shared" si="110"/>
        <v/>
      </c>
      <c r="O1416" s="1" t="str">
        <f t="shared" si="111"/>
        <v/>
      </c>
    </row>
    <row r="1417" spans="1:15" x14ac:dyDescent="0.2">
      <c r="A1417" s="26" t="str">
        <f t="shared" si="112"/>
        <v/>
      </c>
      <c r="B1417" s="40"/>
      <c r="C1417" s="28" t="str">
        <f>IF(B1417="","",VLOOKUP(B1417,'Priradenie pracov. balíkov'!B:E,3,FALSE))</f>
        <v/>
      </c>
      <c r="D1417" s="29" t="str">
        <f>IF(B1417="","",CONCATENATE(VLOOKUP(B1417,Ciselniky!$A$38:$B$71,2,FALSE),"P",'Osobné výdavky (OV)'!A1417))</f>
        <v/>
      </c>
      <c r="E1417" s="41"/>
      <c r="F1417" s="25" t="str">
        <f t="shared" si="113"/>
        <v/>
      </c>
      <c r="G1417" s="99"/>
      <c r="H1417" s="97"/>
      <c r="I1417" s="25" t="str">
        <f t="shared" si="114"/>
        <v/>
      </c>
      <c r="J1417" s="25" t="str">
        <f>IF(B1417="","",I1417*VLOOKUP(B1417,'Priradenie pracov. balíkov'!B:F,5,FALSE))</f>
        <v/>
      </c>
      <c r="K1417" s="25" t="str">
        <f>IF(B1417="","",I1417*VLOOKUP(B1417,'Priradenie pracov. balíkov'!B:G,6,FALSE))</f>
        <v/>
      </c>
      <c r="L1417" s="25" t="str">
        <f>IF(B1417="","",K1417*VLOOKUP(B1417,'Priradenie pracov. balíkov'!B:F,5,FALSE))</f>
        <v/>
      </c>
      <c r="M1417" s="1"/>
      <c r="N1417" s="2" t="str">
        <f t="shared" si="110"/>
        <v/>
      </c>
      <c r="O1417" s="1" t="str">
        <f t="shared" si="111"/>
        <v/>
      </c>
    </row>
    <row r="1418" spans="1:15" x14ac:dyDescent="0.2">
      <c r="A1418" s="26" t="str">
        <f t="shared" si="112"/>
        <v/>
      </c>
      <c r="B1418" s="40"/>
      <c r="C1418" s="28" t="str">
        <f>IF(B1418="","",VLOOKUP(B1418,'Priradenie pracov. balíkov'!B:E,3,FALSE))</f>
        <v/>
      </c>
      <c r="D1418" s="29" t="str">
        <f>IF(B1418="","",CONCATENATE(VLOOKUP(B1418,Ciselniky!$A$38:$B$71,2,FALSE),"P",'Osobné výdavky (OV)'!A1418))</f>
        <v/>
      </c>
      <c r="E1418" s="41"/>
      <c r="F1418" s="25" t="str">
        <f t="shared" si="113"/>
        <v/>
      </c>
      <c r="G1418" s="99"/>
      <c r="H1418" s="97"/>
      <c r="I1418" s="25" t="str">
        <f t="shared" si="114"/>
        <v/>
      </c>
      <c r="J1418" s="25" t="str">
        <f>IF(B1418="","",I1418*VLOOKUP(B1418,'Priradenie pracov. balíkov'!B:F,5,FALSE))</f>
        <v/>
      </c>
      <c r="K1418" s="25" t="str">
        <f>IF(B1418="","",I1418*VLOOKUP(B1418,'Priradenie pracov. balíkov'!B:G,6,FALSE))</f>
        <v/>
      </c>
      <c r="L1418" s="25" t="str">
        <f>IF(B1418="","",K1418*VLOOKUP(B1418,'Priradenie pracov. balíkov'!B:F,5,FALSE))</f>
        <v/>
      </c>
      <c r="M1418" s="1"/>
      <c r="N1418" s="2" t="str">
        <f t="shared" si="110"/>
        <v/>
      </c>
      <c r="O1418" s="1" t="str">
        <f t="shared" si="111"/>
        <v/>
      </c>
    </row>
    <row r="1419" spans="1:15" x14ac:dyDescent="0.2">
      <c r="A1419" s="26" t="str">
        <f t="shared" si="112"/>
        <v/>
      </c>
      <c r="B1419" s="40"/>
      <c r="C1419" s="28" t="str">
        <f>IF(B1419="","",VLOOKUP(B1419,'Priradenie pracov. balíkov'!B:E,3,FALSE))</f>
        <v/>
      </c>
      <c r="D1419" s="29" t="str">
        <f>IF(B1419="","",CONCATENATE(VLOOKUP(B1419,Ciselniky!$A$38:$B$71,2,FALSE),"P",'Osobné výdavky (OV)'!A1419))</f>
        <v/>
      </c>
      <c r="E1419" s="41"/>
      <c r="F1419" s="25" t="str">
        <f t="shared" si="113"/>
        <v/>
      </c>
      <c r="G1419" s="99"/>
      <c r="H1419" s="97"/>
      <c r="I1419" s="25" t="str">
        <f t="shared" si="114"/>
        <v/>
      </c>
      <c r="J1419" s="25" t="str">
        <f>IF(B1419="","",I1419*VLOOKUP(B1419,'Priradenie pracov. balíkov'!B:F,5,FALSE))</f>
        <v/>
      </c>
      <c r="K1419" s="25" t="str">
        <f>IF(B1419="","",I1419*VLOOKUP(B1419,'Priradenie pracov. balíkov'!B:G,6,FALSE))</f>
        <v/>
      </c>
      <c r="L1419" s="25" t="str">
        <f>IF(B1419="","",K1419*VLOOKUP(B1419,'Priradenie pracov. balíkov'!B:F,5,FALSE))</f>
        <v/>
      </c>
      <c r="M1419" s="1"/>
      <c r="N1419" s="2" t="str">
        <f t="shared" si="110"/>
        <v/>
      </c>
      <c r="O1419" s="1" t="str">
        <f t="shared" si="111"/>
        <v/>
      </c>
    </row>
    <row r="1420" spans="1:15" x14ac:dyDescent="0.2">
      <c r="A1420" s="26" t="str">
        <f t="shared" si="112"/>
        <v/>
      </c>
      <c r="B1420" s="40"/>
      <c r="C1420" s="28" t="str">
        <f>IF(B1420="","",VLOOKUP(B1420,'Priradenie pracov. balíkov'!B:E,3,FALSE))</f>
        <v/>
      </c>
      <c r="D1420" s="29" t="str">
        <f>IF(B1420="","",CONCATENATE(VLOOKUP(B1420,Ciselniky!$A$38:$B$71,2,FALSE),"P",'Osobné výdavky (OV)'!A1420))</f>
        <v/>
      </c>
      <c r="E1420" s="41"/>
      <c r="F1420" s="25" t="str">
        <f t="shared" si="113"/>
        <v/>
      </c>
      <c r="G1420" s="99"/>
      <c r="H1420" s="97"/>
      <c r="I1420" s="25" t="str">
        <f t="shared" si="114"/>
        <v/>
      </c>
      <c r="J1420" s="25" t="str">
        <f>IF(B1420="","",I1420*VLOOKUP(B1420,'Priradenie pracov. balíkov'!B:F,5,FALSE))</f>
        <v/>
      </c>
      <c r="K1420" s="25" t="str">
        <f>IF(B1420="","",I1420*VLOOKUP(B1420,'Priradenie pracov. balíkov'!B:G,6,FALSE))</f>
        <v/>
      </c>
      <c r="L1420" s="25" t="str">
        <f>IF(B1420="","",K1420*VLOOKUP(B1420,'Priradenie pracov. balíkov'!B:F,5,FALSE))</f>
        <v/>
      </c>
      <c r="M1420" s="1"/>
      <c r="N1420" s="2" t="str">
        <f t="shared" si="110"/>
        <v/>
      </c>
      <c r="O1420" s="1" t="str">
        <f t="shared" si="111"/>
        <v/>
      </c>
    </row>
    <row r="1421" spans="1:15" x14ac:dyDescent="0.2">
      <c r="A1421" s="26" t="str">
        <f t="shared" si="112"/>
        <v/>
      </c>
      <c r="B1421" s="40"/>
      <c r="C1421" s="28" t="str">
        <f>IF(B1421="","",VLOOKUP(B1421,'Priradenie pracov. balíkov'!B:E,3,FALSE))</f>
        <v/>
      </c>
      <c r="D1421" s="29" t="str">
        <f>IF(B1421="","",CONCATENATE(VLOOKUP(B1421,Ciselniky!$A$38:$B$71,2,FALSE),"P",'Osobné výdavky (OV)'!A1421))</f>
        <v/>
      </c>
      <c r="E1421" s="41"/>
      <c r="F1421" s="25" t="str">
        <f t="shared" si="113"/>
        <v/>
      </c>
      <c r="G1421" s="99"/>
      <c r="H1421" s="97"/>
      <c r="I1421" s="25" t="str">
        <f t="shared" si="114"/>
        <v/>
      </c>
      <c r="J1421" s="25" t="str">
        <f>IF(B1421="","",I1421*VLOOKUP(B1421,'Priradenie pracov. balíkov'!B:F,5,FALSE))</f>
        <v/>
      </c>
      <c r="K1421" s="25" t="str">
        <f>IF(B1421="","",I1421*VLOOKUP(B1421,'Priradenie pracov. balíkov'!B:G,6,FALSE))</f>
        <v/>
      </c>
      <c r="L1421" s="25" t="str">
        <f>IF(B1421="","",K1421*VLOOKUP(B1421,'Priradenie pracov. balíkov'!B:F,5,FALSE))</f>
        <v/>
      </c>
      <c r="M1421" s="1"/>
      <c r="N1421" s="2" t="str">
        <f t="shared" si="110"/>
        <v/>
      </c>
      <c r="O1421" s="1" t="str">
        <f t="shared" si="111"/>
        <v/>
      </c>
    </row>
    <row r="1422" spans="1:15" x14ac:dyDescent="0.2">
      <c r="A1422" s="26" t="str">
        <f t="shared" si="112"/>
        <v/>
      </c>
      <c r="B1422" s="40"/>
      <c r="C1422" s="28" t="str">
        <f>IF(B1422="","",VLOOKUP(B1422,'Priradenie pracov. balíkov'!B:E,3,FALSE))</f>
        <v/>
      </c>
      <c r="D1422" s="29" t="str">
        <f>IF(B1422="","",CONCATENATE(VLOOKUP(B1422,Ciselniky!$A$38:$B$71,2,FALSE),"P",'Osobné výdavky (OV)'!A1422))</f>
        <v/>
      </c>
      <c r="E1422" s="41"/>
      <c r="F1422" s="25" t="str">
        <f t="shared" si="113"/>
        <v/>
      </c>
      <c r="G1422" s="99"/>
      <c r="H1422" s="97"/>
      <c r="I1422" s="25" t="str">
        <f t="shared" si="114"/>
        <v/>
      </c>
      <c r="J1422" s="25" t="str">
        <f>IF(B1422="","",I1422*VLOOKUP(B1422,'Priradenie pracov. balíkov'!B:F,5,FALSE))</f>
        <v/>
      </c>
      <c r="K1422" s="25" t="str">
        <f>IF(B1422="","",I1422*VLOOKUP(B1422,'Priradenie pracov. balíkov'!B:G,6,FALSE))</f>
        <v/>
      </c>
      <c r="L1422" s="25" t="str">
        <f>IF(B1422="","",K1422*VLOOKUP(B1422,'Priradenie pracov. balíkov'!B:F,5,FALSE))</f>
        <v/>
      </c>
      <c r="M1422" s="1"/>
      <c r="N1422" s="2" t="str">
        <f t="shared" si="110"/>
        <v/>
      </c>
      <c r="O1422" s="1" t="str">
        <f t="shared" si="111"/>
        <v/>
      </c>
    </row>
    <row r="1423" spans="1:15" x14ac:dyDescent="0.2">
      <c r="A1423" s="26" t="str">
        <f t="shared" si="112"/>
        <v/>
      </c>
      <c r="B1423" s="40"/>
      <c r="C1423" s="28" t="str">
        <f>IF(B1423="","",VLOOKUP(B1423,'Priradenie pracov. balíkov'!B:E,3,FALSE))</f>
        <v/>
      </c>
      <c r="D1423" s="29" t="str">
        <f>IF(B1423="","",CONCATENATE(VLOOKUP(B1423,Ciselniky!$A$38:$B$71,2,FALSE),"P",'Osobné výdavky (OV)'!A1423))</f>
        <v/>
      </c>
      <c r="E1423" s="41"/>
      <c r="F1423" s="25" t="str">
        <f t="shared" si="113"/>
        <v/>
      </c>
      <c r="G1423" s="99"/>
      <c r="H1423" s="97"/>
      <c r="I1423" s="25" t="str">
        <f t="shared" si="114"/>
        <v/>
      </c>
      <c r="J1423" s="25" t="str">
        <f>IF(B1423="","",I1423*VLOOKUP(B1423,'Priradenie pracov. balíkov'!B:F,5,FALSE))</f>
        <v/>
      </c>
      <c r="K1423" s="25" t="str">
        <f>IF(B1423="","",I1423*VLOOKUP(B1423,'Priradenie pracov. balíkov'!B:G,6,FALSE))</f>
        <v/>
      </c>
      <c r="L1423" s="25" t="str">
        <f>IF(B1423="","",K1423*VLOOKUP(B1423,'Priradenie pracov. balíkov'!B:F,5,FALSE))</f>
        <v/>
      </c>
      <c r="M1423" s="1"/>
      <c r="N1423" s="2" t="str">
        <f t="shared" si="110"/>
        <v/>
      </c>
      <c r="O1423" s="1" t="str">
        <f t="shared" si="111"/>
        <v/>
      </c>
    </row>
    <row r="1424" spans="1:15" x14ac:dyDescent="0.2">
      <c r="A1424" s="26" t="str">
        <f t="shared" si="112"/>
        <v/>
      </c>
      <c r="B1424" s="40"/>
      <c r="C1424" s="28" t="str">
        <f>IF(B1424="","",VLOOKUP(B1424,'Priradenie pracov. balíkov'!B:E,3,FALSE))</f>
        <v/>
      </c>
      <c r="D1424" s="29" t="str">
        <f>IF(B1424="","",CONCATENATE(VLOOKUP(B1424,Ciselniky!$A$38:$B$71,2,FALSE),"P",'Osobné výdavky (OV)'!A1424))</f>
        <v/>
      </c>
      <c r="E1424" s="41"/>
      <c r="F1424" s="25" t="str">
        <f t="shared" si="113"/>
        <v/>
      </c>
      <c r="G1424" s="99"/>
      <c r="H1424" s="97"/>
      <c r="I1424" s="25" t="str">
        <f t="shared" si="114"/>
        <v/>
      </c>
      <c r="J1424" s="25" t="str">
        <f>IF(B1424="","",I1424*VLOOKUP(B1424,'Priradenie pracov. balíkov'!B:F,5,FALSE))</f>
        <v/>
      </c>
      <c r="K1424" s="25" t="str">
        <f>IF(B1424="","",I1424*VLOOKUP(B1424,'Priradenie pracov. balíkov'!B:G,6,FALSE))</f>
        <v/>
      </c>
      <c r="L1424" s="25" t="str">
        <f>IF(B1424="","",K1424*VLOOKUP(B1424,'Priradenie pracov. balíkov'!B:F,5,FALSE))</f>
        <v/>
      </c>
      <c r="M1424" s="1"/>
      <c r="N1424" s="2" t="str">
        <f t="shared" si="110"/>
        <v/>
      </c>
      <c r="O1424" s="1" t="str">
        <f t="shared" si="111"/>
        <v/>
      </c>
    </row>
    <row r="1425" spans="1:15" x14ac:dyDescent="0.2">
      <c r="A1425" s="26" t="str">
        <f t="shared" si="112"/>
        <v/>
      </c>
      <c r="B1425" s="40"/>
      <c r="C1425" s="28" t="str">
        <f>IF(B1425="","",VLOOKUP(B1425,'Priradenie pracov. balíkov'!B:E,3,FALSE))</f>
        <v/>
      </c>
      <c r="D1425" s="29" t="str">
        <f>IF(B1425="","",CONCATENATE(VLOOKUP(B1425,Ciselniky!$A$38:$B$71,2,FALSE),"P",'Osobné výdavky (OV)'!A1425))</f>
        <v/>
      </c>
      <c r="E1425" s="41"/>
      <c r="F1425" s="25" t="str">
        <f t="shared" si="113"/>
        <v/>
      </c>
      <c r="G1425" s="99"/>
      <c r="H1425" s="97"/>
      <c r="I1425" s="25" t="str">
        <f t="shared" si="114"/>
        <v/>
      </c>
      <c r="J1425" s="25" t="str">
        <f>IF(B1425="","",I1425*VLOOKUP(B1425,'Priradenie pracov. balíkov'!B:F,5,FALSE))</f>
        <v/>
      </c>
      <c r="K1425" s="25" t="str">
        <f>IF(B1425="","",I1425*VLOOKUP(B1425,'Priradenie pracov. balíkov'!B:G,6,FALSE))</f>
        <v/>
      </c>
      <c r="L1425" s="25" t="str">
        <f>IF(B1425="","",K1425*VLOOKUP(B1425,'Priradenie pracov. balíkov'!B:F,5,FALSE))</f>
        <v/>
      </c>
      <c r="M1425" s="1"/>
      <c r="N1425" s="2" t="str">
        <f t="shared" si="110"/>
        <v/>
      </c>
      <c r="O1425" s="1" t="str">
        <f t="shared" si="111"/>
        <v/>
      </c>
    </row>
    <row r="1426" spans="1:15" x14ac:dyDescent="0.2">
      <c r="A1426" s="26" t="str">
        <f t="shared" si="112"/>
        <v/>
      </c>
      <c r="B1426" s="40"/>
      <c r="C1426" s="28" t="str">
        <f>IF(B1426="","",VLOOKUP(B1426,'Priradenie pracov. balíkov'!B:E,3,FALSE))</f>
        <v/>
      </c>
      <c r="D1426" s="29" t="str">
        <f>IF(B1426="","",CONCATENATE(VLOOKUP(B1426,Ciselniky!$A$38:$B$71,2,FALSE),"P",'Osobné výdavky (OV)'!A1426))</f>
        <v/>
      </c>
      <c r="E1426" s="41"/>
      <c r="F1426" s="25" t="str">
        <f t="shared" si="113"/>
        <v/>
      </c>
      <c r="G1426" s="99"/>
      <c r="H1426" s="97"/>
      <c r="I1426" s="25" t="str">
        <f t="shared" si="114"/>
        <v/>
      </c>
      <c r="J1426" s="25" t="str">
        <f>IF(B1426="","",I1426*VLOOKUP(B1426,'Priradenie pracov. balíkov'!B:F,5,FALSE))</f>
        <v/>
      </c>
      <c r="K1426" s="25" t="str">
        <f>IF(B1426="","",I1426*VLOOKUP(B1426,'Priradenie pracov. balíkov'!B:G,6,FALSE))</f>
        <v/>
      </c>
      <c r="L1426" s="25" t="str">
        <f>IF(B1426="","",K1426*VLOOKUP(B1426,'Priradenie pracov. balíkov'!B:F,5,FALSE))</f>
        <v/>
      </c>
      <c r="M1426" s="1"/>
      <c r="N1426" s="2" t="str">
        <f t="shared" si="110"/>
        <v/>
      </c>
      <c r="O1426" s="1" t="str">
        <f t="shared" si="111"/>
        <v/>
      </c>
    </row>
    <row r="1427" spans="1:15" x14ac:dyDescent="0.2">
      <c r="A1427" s="26" t="str">
        <f t="shared" si="112"/>
        <v/>
      </c>
      <c r="B1427" s="40"/>
      <c r="C1427" s="28" t="str">
        <f>IF(B1427="","",VLOOKUP(B1427,'Priradenie pracov. balíkov'!B:E,3,FALSE))</f>
        <v/>
      </c>
      <c r="D1427" s="29" t="str">
        <f>IF(B1427="","",CONCATENATE(VLOOKUP(B1427,Ciselniky!$A$38:$B$71,2,FALSE),"P",'Osobné výdavky (OV)'!A1427))</f>
        <v/>
      </c>
      <c r="E1427" s="41"/>
      <c r="F1427" s="25" t="str">
        <f t="shared" si="113"/>
        <v/>
      </c>
      <c r="G1427" s="99"/>
      <c r="H1427" s="97"/>
      <c r="I1427" s="25" t="str">
        <f t="shared" si="114"/>
        <v/>
      </c>
      <c r="J1427" s="25" t="str">
        <f>IF(B1427="","",I1427*VLOOKUP(B1427,'Priradenie pracov. balíkov'!B:F,5,FALSE))</f>
        <v/>
      </c>
      <c r="K1427" s="25" t="str">
        <f>IF(B1427="","",I1427*VLOOKUP(B1427,'Priradenie pracov. balíkov'!B:G,6,FALSE))</f>
        <v/>
      </c>
      <c r="L1427" s="25" t="str">
        <f>IF(B1427="","",K1427*VLOOKUP(B1427,'Priradenie pracov. balíkov'!B:F,5,FALSE))</f>
        <v/>
      </c>
      <c r="M1427" s="1"/>
      <c r="N1427" s="2" t="str">
        <f t="shared" si="110"/>
        <v/>
      </c>
      <c r="O1427" s="1" t="str">
        <f t="shared" si="111"/>
        <v/>
      </c>
    </row>
    <row r="1428" spans="1:15" x14ac:dyDescent="0.2">
      <c r="A1428" s="26" t="str">
        <f t="shared" si="112"/>
        <v/>
      </c>
      <c r="B1428" s="40"/>
      <c r="C1428" s="28" t="str">
        <f>IF(B1428="","",VLOOKUP(B1428,'Priradenie pracov. balíkov'!B:E,3,FALSE))</f>
        <v/>
      </c>
      <c r="D1428" s="29" t="str">
        <f>IF(B1428="","",CONCATENATE(VLOOKUP(B1428,Ciselniky!$A$38:$B$71,2,FALSE),"P",'Osobné výdavky (OV)'!A1428))</f>
        <v/>
      </c>
      <c r="E1428" s="41"/>
      <c r="F1428" s="25" t="str">
        <f t="shared" si="113"/>
        <v/>
      </c>
      <c r="G1428" s="99"/>
      <c r="H1428" s="97"/>
      <c r="I1428" s="25" t="str">
        <f t="shared" si="114"/>
        <v/>
      </c>
      <c r="J1428" s="25" t="str">
        <f>IF(B1428="","",I1428*VLOOKUP(B1428,'Priradenie pracov. balíkov'!B:F,5,FALSE))</f>
        <v/>
      </c>
      <c r="K1428" s="25" t="str">
        <f>IF(B1428="","",I1428*VLOOKUP(B1428,'Priradenie pracov. balíkov'!B:G,6,FALSE))</f>
        <v/>
      </c>
      <c r="L1428" s="25" t="str">
        <f>IF(B1428="","",K1428*VLOOKUP(B1428,'Priradenie pracov. balíkov'!B:F,5,FALSE))</f>
        <v/>
      </c>
      <c r="M1428" s="1"/>
      <c r="N1428" s="2" t="str">
        <f t="shared" si="110"/>
        <v/>
      </c>
      <c r="O1428" s="1" t="str">
        <f t="shared" si="111"/>
        <v/>
      </c>
    </row>
    <row r="1429" spans="1:15" x14ac:dyDescent="0.2">
      <c r="A1429" s="26" t="str">
        <f t="shared" si="112"/>
        <v/>
      </c>
      <c r="B1429" s="40"/>
      <c r="C1429" s="28" t="str">
        <f>IF(B1429="","",VLOOKUP(B1429,'Priradenie pracov. balíkov'!B:E,3,FALSE))</f>
        <v/>
      </c>
      <c r="D1429" s="29" t="str">
        <f>IF(B1429="","",CONCATENATE(VLOOKUP(B1429,Ciselniky!$A$38:$B$71,2,FALSE),"P",'Osobné výdavky (OV)'!A1429))</f>
        <v/>
      </c>
      <c r="E1429" s="41"/>
      <c r="F1429" s="25" t="str">
        <f t="shared" si="113"/>
        <v/>
      </c>
      <c r="G1429" s="99"/>
      <c r="H1429" s="97"/>
      <c r="I1429" s="25" t="str">
        <f t="shared" si="114"/>
        <v/>
      </c>
      <c r="J1429" s="25" t="str">
        <f>IF(B1429="","",I1429*VLOOKUP(B1429,'Priradenie pracov. balíkov'!B:F,5,FALSE))</f>
        <v/>
      </c>
      <c r="K1429" s="25" t="str">
        <f>IF(B1429="","",I1429*VLOOKUP(B1429,'Priradenie pracov. balíkov'!B:G,6,FALSE))</f>
        <v/>
      </c>
      <c r="L1429" s="25" t="str">
        <f>IF(B1429="","",K1429*VLOOKUP(B1429,'Priradenie pracov. balíkov'!B:F,5,FALSE))</f>
        <v/>
      </c>
      <c r="M1429" s="1"/>
      <c r="N1429" s="2" t="str">
        <f t="shared" si="110"/>
        <v/>
      </c>
      <c r="O1429" s="1" t="str">
        <f t="shared" si="111"/>
        <v/>
      </c>
    </row>
    <row r="1430" spans="1:15" x14ac:dyDescent="0.2">
      <c r="A1430" s="26" t="str">
        <f t="shared" si="112"/>
        <v/>
      </c>
      <c r="B1430" s="40"/>
      <c r="C1430" s="28" t="str">
        <f>IF(B1430="","",VLOOKUP(B1430,'Priradenie pracov. balíkov'!B:E,3,FALSE))</f>
        <v/>
      </c>
      <c r="D1430" s="29" t="str">
        <f>IF(B1430="","",CONCATENATE(VLOOKUP(B1430,Ciselniky!$A$38:$B$71,2,FALSE),"P",'Osobné výdavky (OV)'!A1430))</f>
        <v/>
      </c>
      <c r="E1430" s="41"/>
      <c r="F1430" s="25" t="str">
        <f t="shared" si="113"/>
        <v/>
      </c>
      <c r="G1430" s="99"/>
      <c r="H1430" s="97"/>
      <c r="I1430" s="25" t="str">
        <f t="shared" si="114"/>
        <v/>
      </c>
      <c r="J1430" s="25" t="str">
        <f>IF(B1430="","",I1430*VLOOKUP(B1430,'Priradenie pracov. balíkov'!B:F,5,FALSE))</f>
        <v/>
      </c>
      <c r="K1430" s="25" t="str">
        <f>IF(B1430="","",I1430*VLOOKUP(B1430,'Priradenie pracov. balíkov'!B:G,6,FALSE))</f>
        <v/>
      </c>
      <c r="L1430" s="25" t="str">
        <f>IF(B1430="","",K1430*VLOOKUP(B1430,'Priradenie pracov. balíkov'!B:F,5,FALSE))</f>
        <v/>
      </c>
      <c r="M1430" s="1"/>
      <c r="N1430" s="2" t="str">
        <f t="shared" si="110"/>
        <v/>
      </c>
      <c r="O1430" s="1" t="str">
        <f t="shared" si="111"/>
        <v/>
      </c>
    </row>
    <row r="1431" spans="1:15" x14ac:dyDescent="0.2">
      <c r="A1431" s="26" t="str">
        <f t="shared" si="112"/>
        <v/>
      </c>
      <c r="B1431" s="40"/>
      <c r="C1431" s="28" t="str">
        <f>IF(B1431="","",VLOOKUP(B1431,'Priradenie pracov. balíkov'!B:E,3,FALSE))</f>
        <v/>
      </c>
      <c r="D1431" s="29" t="str">
        <f>IF(B1431="","",CONCATENATE(VLOOKUP(B1431,Ciselniky!$A$38:$B$71,2,FALSE),"P",'Osobné výdavky (OV)'!A1431))</f>
        <v/>
      </c>
      <c r="E1431" s="41"/>
      <c r="F1431" s="25" t="str">
        <f t="shared" si="113"/>
        <v/>
      </c>
      <c r="G1431" s="99"/>
      <c r="H1431" s="97"/>
      <c r="I1431" s="25" t="str">
        <f t="shared" si="114"/>
        <v/>
      </c>
      <c r="J1431" s="25" t="str">
        <f>IF(B1431="","",I1431*VLOOKUP(B1431,'Priradenie pracov. balíkov'!B:F,5,FALSE))</f>
        <v/>
      </c>
      <c r="K1431" s="25" t="str">
        <f>IF(B1431="","",I1431*VLOOKUP(B1431,'Priradenie pracov. balíkov'!B:G,6,FALSE))</f>
        <v/>
      </c>
      <c r="L1431" s="25" t="str">
        <f>IF(B1431="","",K1431*VLOOKUP(B1431,'Priradenie pracov. balíkov'!B:F,5,FALSE))</f>
        <v/>
      </c>
      <c r="M1431" s="1"/>
      <c r="N1431" s="2" t="str">
        <f t="shared" si="110"/>
        <v/>
      </c>
      <c r="O1431" s="1" t="str">
        <f t="shared" si="111"/>
        <v/>
      </c>
    </row>
    <row r="1432" spans="1:15" x14ac:dyDescent="0.2">
      <c r="A1432" s="26" t="str">
        <f t="shared" si="112"/>
        <v/>
      </c>
      <c r="B1432" s="40"/>
      <c r="C1432" s="28" t="str">
        <f>IF(B1432="","",VLOOKUP(B1432,'Priradenie pracov. balíkov'!B:E,3,FALSE))</f>
        <v/>
      </c>
      <c r="D1432" s="29" t="str">
        <f>IF(B1432="","",CONCATENATE(VLOOKUP(B1432,Ciselniky!$A$38:$B$71,2,FALSE),"P",'Osobné výdavky (OV)'!A1432))</f>
        <v/>
      </c>
      <c r="E1432" s="41"/>
      <c r="F1432" s="25" t="str">
        <f t="shared" si="113"/>
        <v/>
      </c>
      <c r="G1432" s="99"/>
      <c r="H1432" s="97"/>
      <c r="I1432" s="25" t="str">
        <f t="shared" si="114"/>
        <v/>
      </c>
      <c r="J1432" s="25" t="str">
        <f>IF(B1432="","",I1432*VLOOKUP(B1432,'Priradenie pracov. balíkov'!B:F,5,FALSE))</f>
        <v/>
      </c>
      <c r="K1432" s="25" t="str">
        <f>IF(B1432="","",I1432*VLOOKUP(B1432,'Priradenie pracov. balíkov'!B:G,6,FALSE))</f>
        <v/>
      </c>
      <c r="L1432" s="25" t="str">
        <f>IF(B1432="","",K1432*VLOOKUP(B1432,'Priradenie pracov. balíkov'!B:F,5,FALSE))</f>
        <v/>
      </c>
      <c r="M1432" s="1"/>
      <c r="N1432" s="2" t="str">
        <f t="shared" si="110"/>
        <v/>
      </c>
      <c r="O1432" s="1" t="str">
        <f t="shared" si="111"/>
        <v/>
      </c>
    </row>
    <row r="1433" spans="1:15" x14ac:dyDescent="0.2">
      <c r="A1433" s="26" t="str">
        <f t="shared" si="112"/>
        <v/>
      </c>
      <c r="B1433" s="40"/>
      <c r="C1433" s="28" t="str">
        <f>IF(B1433="","",VLOOKUP(B1433,'Priradenie pracov. balíkov'!B:E,3,FALSE))</f>
        <v/>
      </c>
      <c r="D1433" s="29" t="str">
        <f>IF(B1433="","",CONCATENATE(VLOOKUP(B1433,Ciselniky!$A$38:$B$71,2,FALSE),"P",'Osobné výdavky (OV)'!A1433))</f>
        <v/>
      </c>
      <c r="E1433" s="41"/>
      <c r="F1433" s="25" t="str">
        <f t="shared" si="113"/>
        <v/>
      </c>
      <c r="G1433" s="99"/>
      <c r="H1433" s="97"/>
      <c r="I1433" s="25" t="str">
        <f t="shared" si="114"/>
        <v/>
      </c>
      <c r="J1433" s="25" t="str">
        <f>IF(B1433="","",I1433*VLOOKUP(B1433,'Priradenie pracov. balíkov'!B:F,5,FALSE))</f>
        <v/>
      </c>
      <c r="K1433" s="25" t="str">
        <f>IF(B1433="","",I1433*VLOOKUP(B1433,'Priradenie pracov. balíkov'!B:G,6,FALSE))</f>
        <v/>
      </c>
      <c r="L1433" s="25" t="str">
        <f>IF(B1433="","",K1433*VLOOKUP(B1433,'Priradenie pracov. balíkov'!B:F,5,FALSE))</f>
        <v/>
      </c>
      <c r="M1433" s="1"/>
      <c r="N1433" s="2" t="str">
        <f t="shared" si="110"/>
        <v/>
      </c>
      <c r="O1433" s="1" t="str">
        <f t="shared" si="111"/>
        <v/>
      </c>
    </row>
    <row r="1434" spans="1:15" x14ac:dyDescent="0.2">
      <c r="A1434" s="26" t="str">
        <f t="shared" si="112"/>
        <v/>
      </c>
      <c r="B1434" s="40"/>
      <c r="C1434" s="28" t="str">
        <f>IF(B1434="","",VLOOKUP(B1434,'Priradenie pracov. balíkov'!B:E,3,FALSE))</f>
        <v/>
      </c>
      <c r="D1434" s="29" t="str">
        <f>IF(B1434="","",CONCATENATE(VLOOKUP(B1434,Ciselniky!$A$38:$B$71,2,FALSE),"P",'Osobné výdavky (OV)'!A1434))</f>
        <v/>
      </c>
      <c r="E1434" s="41"/>
      <c r="F1434" s="25" t="str">
        <f t="shared" si="113"/>
        <v/>
      </c>
      <c r="G1434" s="99"/>
      <c r="H1434" s="97"/>
      <c r="I1434" s="25" t="str">
        <f t="shared" si="114"/>
        <v/>
      </c>
      <c r="J1434" s="25" t="str">
        <f>IF(B1434="","",I1434*VLOOKUP(B1434,'Priradenie pracov. balíkov'!B:F,5,FALSE))</f>
        <v/>
      </c>
      <c r="K1434" s="25" t="str">
        <f>IF(B1434="","",I1434*VLOOKUP(B1434,'Priradenie pracov. balíkov'!B:G,6,FALSE))</f>
        <v/>
      </c>
      <c r="L1434" s="25" t="str">
        <f>IF(B1434="","",K1434*VLOOKUP(B1434,'Priradenie pracov. balíkov'!B:F,5,FALSE))</f>
        <v/>
      </c>
      <c r="M1434" s="1"/>
      <c r="N1434" s="2" t="str">
        <f t="shared" si="110"/>
        <v/>
      </c>
      <c r="O1434" s="1" t="str">
        <f t="shared" si="111"/>
        <v/>
      </c>
    </row>
    <row r="1435" spans="1:15" x14ac:dyDescent="0.2">
      <c r="A1435" s="26" t="str">
        <f t="shared" si="112"/>
        <v/>
      </c>
      <c r="B1435" s="40"/>
      <c r="C1435" s="28" t="str">
        <f>IF(B1435="","",VLOOKUP(B1435,'Priradenie pracov. balíkov'!B:E,3,FALSE))</f>
        <v/>
      </c>
      <c r="D1435" s="29" t="str">
        <f>IF(B1435="","",CONCATENATE(VLOOKUP(B1435,Ciselniky!$A$38:$B$71,2,FALSE),"P",'Osobné výdavky (OV)'!A1435))</f>
        <v/>
      </c>
      <c r="E1435" s="41"/>
      <c r="F1435" s="25" t="str">
        <f t="shared" si="113"/>
        <v/>
      </c>
      <c r="G1435" s="99"/>
      <c r="H1435" s="97"/>
      <c r="I1435" s="25" t="str">
        <f t="shared" si="114"/>
        <v/>
      </c>
      <c r="J1435" s="25" t="str">
        <f>IF(B1435="","",I1435*VLOOKUP(B1435,'Priradenie pracov. balíkov'!B:F,5,FALSE))</f>
        <v/>
      </c>
      <c r="K1435" s="25" t="str">
        <f>IF(B1435="","",I1435*VLOOKUP(B1435,'Priradenie pracov. balíkov'!B:G,6,FALSE))</f>
        <v/>
      </c>
      <c r="L1435" s="25" t="str">
        <f>IF(B1435="","",K1435*VLOOKUP(B1435,'Priradenie pracov. balíkov'!B:F,5,FALSE))</f>
        <v/>
      </c>
      <c r="M1435" s="1"/>
      <c r="N1435" s="2" t="str">
        <f t="shared" si="110"/>
        <v/>
      </c>
      <c r="O1435" s="1" t="str">
        <f t="shared" si="111"/>
        <v/>
      </c>
    </row>
    <row r="1436" spans="1:15" x14ac:dyDescent="0.2">
      <c r="A1436" s="26" t="str">
        <f t="shared" si="112"/>
        <v/>
      </c>
      <c r="B1436" s="40"/>
      <c r="C1436" s="28" t="str">
        <f>IF(B1436="","",VLOOKUP(B1436,'Priradenie pracov. balíkov'!B:E,3,FALSE))</f>
        <v/>
      </c>
      <c r="D1436" s="29" t="str">
        <f>IF(B1436="","",CONCATENATE(VLOOKUP(B1436,Ciselniky!$A$38:$B$71,2,FALSE),"P",'Osobné výdavky (OV)'!A1436))</f>
        <v/>
      </c>
      <c r="E1436" s="41"/>
      <c r="F1436" s="25" t="str">
        <f t="shared" si="113"/>
        <v/>
      </c>
      <c r="G1436" s="99"/>
      <c r="H1436" s="97"/>
      <c r="I1436" s="25" t="str">
        <f t="shared" si="114"/>
        <v/>
      </c>
      <c r="J1436" s="25" t="str">
        <f>IF(B1436="","",I1436*VLOOKUP(B1436,'Priradenie pracov. balíkov'!B:F,5,FALSE))</f>
        <v/>
      </c>
      <c r="K1436" s="25" t="str">
        <f>IF(B1436="","",I1436*VLOOKUP(B1436,'Priradenie pracov. balíkov'!B:G,6,FALSE))</f>
        <v/>
      </c>
      <c r="L1436" s="25" t="str">
        <f>IF(B1436="","",K1436*VLOOKUP(B1436,'Priradenie pracov. balíkov'!B:F,5,FALSE))</f>
        <v/>
      </c>
      <c r="M1436" s="1"/>
      <c r="N1436" s="2" t="str">
        <f t="shared" si="110"/>
        <v/>
      </c>
      <c r="O1436" s="1" t="str">
        <f t="shared" si="111"/>
        <v/>
      </c>
    </row>
    <row r="1437" spans="1:15" x14ac:dyDescent="0.2">
      <c r="A1437" s="26" t="str">
        <f t="shared" si="112"/>
        <v/>
      </c>
      <c r="B1437" s="40"/>
      <c r="C1437" s="28" t="str">
        <f>IF(B1437="","",VLOOKUP(B1437,'Priradenie pracov. balíkov'!B:E,3,FALSE))</f>
        <v/>
      </c>
      <c r="D1437" s="29" t="str">
        <f>IF(B1437="","",CONCATENATE(VLOOKUP(B1437,Ciselniky!$A$38:$B$71,2,FALSE),"P",'Osobné výdavky (OV)'!A1437))</f>
        <v/>
      </c>
      <c r="E1437" s="41"/>
      <c r="F1437" s="25" t="str">
        <f t="shared" si="113"/>
        <v/>
      </c>
      <c r="G1437" s="99"/>
      <c r="H1437" s="97"/>
      <c r="I1437" s="25" t="str">
        <f t="shared" si="114"/>
        <v/>
      </c>
      <c r="J1437" s="25" t="str">
        <f>IF(B1437="","",I1437*VLOOKUP(B1437,'Priradenie pracov. balíkov'!B:F,5,FALSE))</f>
        <v/>
      </c>
      <c r="K1437" s="25" t="str">
        <f>IF(B1437="","",I1437*VLOOKUP(B1437,'Priradenie pracov. balíkov'!B:G,6,FALSE))</f>
        <v/>
      </c>
      <c r="L1437" s="25" t="str">
        <f>IF(B1437="","",K1437*VLOOKUP(B1437,'Priradenie pracov. balíkov'!B:F,5,FALSE))</f>
        <v/>
      </c>
      <c r="M1437" s="1"/>
      <c r="N1437" s="2" t="str">
        <f t="shared" si="110"/>
        <v/>
      </c>
      <c r="O1437" s="1" t="str">
        <f t="shared" si="111"/>
        <v/>
      </c>
    </row>
    <row r="1438" spans="1:15" x14ac:dyDescent="0.2">
      <c r="A1438" s="26" t="str">
        <f t="shared" si="112"/>
        <v/>
      </c>
      <c r="B1438" s="40"/>
      <c r="C1438" s="28" t="str">
        <f>IF(B1438="","",VLOOKUP(B1438,'Priradenie pracov. balíkov'!B:E,3,FALSE))</f>
        <v/>
      </c>
      <c r="D1438" s="29" t="str">
        <f>IF(B1438="","",CONCATENATE(VLOOKUP(B1438,Ciselniky!$A$38:$B$71,2,FALSE),"P",'Osobné výdavky (OV)'!A1438))</f>
        <v/>
      </c>
      <c r="E1438" s="41"/>
      <c r="F1438" s="25" t="str">
        <f t="shared" si="113"/>
        <v/>
      </c>
      <c r="G1438" s="99"/>
      <c r="H1438" s="97"/>
      <c r="I1438" s="25" t="str">
        <f t="shared" si="114"/>
        <v/>
      </c>
      <c r="J1438" s="25" t="str">
        <f>IF(B1438="","",I1438*VLOOKUP(B1438,'Priradenie pracov. balíkov'!B:F,5,FALSE))</f>
        <v/>
      </c>
      <c r="K1438" s="25" t="str">
        <f>IF(B1438="","",I1438*VLOOKUP(B1438,'Priradenie pracov. balíkov'!B:G,6,FALSE))</f>
        <v/>
      </c>
      <c r="L1438" s="25" t="str">
        <f>IF(B1438="","",K1438*VLOOKUP(B1438,'Priradenie pracov. balíkov'!B:F,5,FALSE))</f>
        <v/>
      </c>
      <c r="M1438" s="1"/>
      <c r="N1438" s="2" t="str">
        <f t="shared" si="110"/>
        <v/>
      </c>
      <c r="O1438" s="1" t="str">
        <f t="shared" si="111"/>
        <v/>
      </c>
    </row>
    <row r="1439" spans="1:15" x14ac:dyDescent="0.2">
      <c r="A1439" s="26" t="str">
        <f t="shared" si="112"/>
        <v/>
      </c>
      <c r="B1439" s="40"/>
      <c r="C1439" s="28" t="str">
        <f>IF(B1439="","",VLOOKUP(B1439,'Priradenie pracov. balíkov'!B:E,3,FALSE))</f>
        <v/>
      </c>
      <c r="D1439" s="29" t="str">
        <f>IF(B1439="","",CONCATENATE(VLOOKUP(B1439,Ciselniky!$A$38:$B$71,2,FALSE),"P",'Osobné výdavky (OV)'!A1439))</f>
        <v/>
      </c>
      <c r="E1439" s="41"/>
      <c r="F1439" s="25" t="str">
        <f t="shared" si="113"/>
        <v/>
      </c>
      <c r="G1439" s="99"/>
      <c r="H1439" s="97"/>
      <c r="I1439" s="25" t="str">
        <f t="shared" si="114"/>
        <v/>
      </c>
      <c r="J1439" s="25" t="str">
        <f>IF(B1439="","",I1439*VLOOKUP(B1439,'Priradenie pracov. balíkov'!B:F,5,FALSE))</f>
        <v/>
      </c>
      <c r="K1439" s="25" t="str">
        <f>IF(B1439="","",I1439*VLOOKUP(B1439,'Priradenie pracov. balíkov'!B:G,6,FALSE))</f>
        <v/>
      </c>
      <c r="L1439" s="25" t="str">
        <f>IF(B1439="","",K1439*VLOOKUP(B1439,'Priradenie pracov. balíkov'!B:F,5,FALSE))</f>
        <v/>
      </c>
      <c r="M1439" s="1"/>
      <c r="N1439" s="2" t="str">
        <f t="shared" si="110"/>
        <v/>
      </c>
      <c r="O1439" s="1" t="str">
        <f t="shared" si="111"/>
        <v/>
      </c>
    </row>
    <row r="1440" spans="1:15" x14ac:dyDescent="0.2">
      <c r="A1440" s="26" t="str">
        <f t="shared" si="112"/>
        <v/>
      </c>
      <c r="B1440" s="40"/>
      <c r="C1440" s="28" t="str">
        <f>IF(B1440="","",VLOOKUP(B1440,'Priradenie pracov. balíkov'!B:E,3,FALSE))</f>
        <v/>
      </c>
      <c r="D1440" s="29" t="str">
        <f>IF(B1440="","",CONCATENATE(VLOOKUP(B1440,Ciselniky!$A$38:$B$71,2,FALSE),"P",'Osobné výdavky (OV)'!A1440))</f>
        <v/>
      </c>
      <c r="E1440" s="41"/>
      <c r="F1440" s="25" t="str">
        <f t="shared" si="113"/>
        <v/>
      </c>
      <c r="G1440" s="99"/>
      <c r="H1440" s="97"/>
      <c r="I1440" s="25" t="str">
        <f t="shared" si="114"/>
        <v/>
      </c>
      <c r="J1440" s="25" t="str">
        <f>IF(B1440="","",I1440*VLOOKUP(B1440,'Priradenie pracov. balíkov'!B:F,5,FALSE))</f>
        <v/>
      </c>
      <c r="K1440" s="25" t="str">
        <f>IF(B1440="","",I1440*VLOOKUP(B1440,'Priradenie pracov. balíkov'!B:G,6,FALSE))</f>
        <v/>
      </c>
      <c r="L1440" s="25" t="str">
        <f>IF(B1440="","",K1440*VLOOKUP(B1440,'Priradenie pracov. balíkov'!B:F,5,FALSE))</f>
        <v/>
      </c>
      <c r="M1440" s="1"/>
      <c r="N1440" s="2" t="str">
        <f t="shared" si="110"/>
        <v/>
      </c>
      <c r="O1440" s="1" t="str">
        <f t="shared" si="111"/>
        <v/>
      </c>
    </row>
    <row r="1441" spans="1:15" x14ac:dyDescent="0.2">
      <c r="A1441" s="26" t="str">
        <f t="shared" si="112"/>
        <v/>
      </c>
      <c r="B1441" s="40"/>
      <c r="C1441" s="28" t="str">
        <f>IF(B1441="","",VLOOKUP(B1441,'Priradenie pracov. balíkov'!B:E,3,FALSE))</f>
        <v/>
      </c>
      <c r="D1441" s="29" t="str">
        <f>IF(B1441="","",CONCATENATE(VLOOKUP(B1441,Ciselniky!$A$38:$B$71,2,FALSE),"P",'Osobné výdavky (OV)'!A1441))</f>
        <v/>
      </c>
      <c r="E1441" s="41"/>
      <c r="F1441" s="25" t="str">
        <f t="shared" si="113"/>
        <v/>
      </c>
      <c r="G1441" s="99"/>
      <c r="H1441" s="97"/>
      <c r="I1441" s="25" t="str">
        <f t="shared" si="114"/>
        <v/>
      </c>
      <c r="J1441" s="25" t="str">
        <f>IF(B1441="","",I1441*VLOOKUP(B1441,'Priradenie pracov. balíkov'!B:F,5,FALSE))</f>
        <v/>
      </c>
      <c r="K1441" s="25" t="str">
        <f>IF(B1441="","",I1441*VLOOKUP(B1441,'Priradenie pracov. balíkov'!B:G,6,FALSE))</f>
        <v/>
      </c>
      <c r="L1441" s="25" t="str">
        <f>IF(B1441="","",K1441*VLOOKUP(B1441,'Priradenie pracov. balíkov'!B:F,5,FALSE))</f>
        <v/>
      </c>
      <c r="M1441" s="1"/>
      <c r="N1441" s="2" t="str">
        <f t="shared" si="110"/>
        <v/>
      </c>
      <c r="O1441" s="1" t="str">
        <f t="shared" si="111"/>
        <v/>
      </c>
    </row>
    <row r="1442" spans="1:15" x14ac:dyDescent="0.2">
      <c r="A1442" s="26" t="str">
        <f t="shared" si="112"/>
        <v/>
      </c>
      <c r="B1442" s="40"/>
      <c r="C1442" s="28" t="str">
        <f>IF(B1442="","",VLOOKUP(B1442,'Priradenie pracov. balíkov'!B:E,3,FALSE))</f>
        <v/>
      </c>
      <c r="D1442" s="29" t="str">
        <f>IF(B1442="","",CONCATENATE(VLOOKUP(B1442,Ciselniky!$A$38:$B$71,2,FALSE),"P",'Osobné výdavky (OV)'!A1442))</f>
        <v/>
      </c>
      <c r="E1442" s="41"/>
      <c r="F1442" s="25" t="str">
        <f t="shared" si="113"/>
        <v/>
      </c>
      <c r="G1442" s="99"/>
      <c r="H1442" s="97"/>
      <c r="I1442" s="25" t="str">
        <f t="shared" si="114"/>
        <v/>
      </c>
      <c r="J1442" s="25" t="str">
        <f>IF(B1442="","",I1442*VLOOKUP(B1442,'Priradenie pracov. balíkov'!B:F,5,FALSE))</f>
        <v/>
      </c>
      <c r="K1442" s="25" t="str">
        <f>IF(B1442="","",I1442*VLOOKUP(B1442,'Priradenie pracov. balíkov'!B:G,6,FALSE))</f>
        <v/>
      </c>
      <c r="L1442" s="25" t="str">
        <f>IF(B1442="","",K1442*VLOOKUP(B1442,'Priradenie pracov. balíkov'!B:F,5,FALSE))</f>
        <v/>
      </c>
      <c r="M1442" s="1"/>
      <c r="N1442" s="2" t="str">
        <f t="shared" si="110"/>
        <v/>
      </c>
      <c r="O1442" s="1" t="str">
        <f t="shared" si="111"/>
        <v/>
      </c>
    </row>
    <row r="1443" spans="1:15" x14ac:dyDescent="0.2">
      <c r="A1443" s="26" t="str">
        <f t="shared" si="112"/>
        <v/>
      </c>
      <c r="B1443" s="40"/>
      <c r="C1443" s="28" t="str">
        <f>IF(B1443="","",VLOOKUP(B1443,'Priradenie pracov. balíkov'!B:E,3,FALSE))</f>
        <v/>
      </c>
      <c r="D1443" s="29" t="str">
        <f>IF(B1443="","",CONCATENATE(VLOOKUP(B1443,Ciselniky!$A$38:$B$71,2,FALSE),"P",'Osobné výdavky (OV)'!A1443))</f>
        <v/>
      </c>
      <c r="E1443" s="41"/>
      <c r="F1443" s="25" t="str">
        <f t="shared" si="113"/>
        <v/>
      </c>
      <c r="G1443" s="99"/>
      <c r="H1443" s="97"/>
      <c r="I1443" s="25" t="str">
        <f t="shared" si="114"/>
        <v/>
      </c>
      <c r="J1443" s="25" t="str">
        <f>IF(B1443="","",I1443*VLOOKUP(B1443,'Priradenie pracov. balíkov'!B:F,5,FALSE))</f>
        <v/>
      </c>
      <c r="K1443" s="25" t="str">
        <f>IF(B1443="","",I1443*VLOOKUP(B1443,'Priradenie pracov. balíkov'!B:G,6,FALSE))</f>
        <v/>
      </c>
      <c r="L1443" s="25" t="str">
        <f>IF(B1443="","",K1443*VLOOKUP(B1443,'Priradenie pracov. balíkov'!B:F,5,FALSE))</f>
        <v/>
      </c>
      <c r="M1443" s="1"/>
      <c r="N1443" s="2" t="str">
        <f t="shared" si="110"/>
        <v/>
      </c>
      <c r="O1443" s="1" t="str">
        <f t="shared" si="111"/>
        <v/>
      </c>
    </row>
    <row r="1444" spans="1:15" x14ac:dyDescent="0.2">
      <c r="A1444" s="26" t="str">
        <f t="shared" si="112"/>
        <v/>
      </c>
      <c r="B1444" s="40"/>
      <c r="C1444" s="28" t="str">
        <f>IF(B1444="","",VLOOKUP(B1444,'Priradenie pracov. balíkov'!B:E,3,FALSE))</f>
        <v/>
      </c>
      <c r="D1444" s="29" t="str">
        <f>IF(B1444="","",CONCATENATE(VLOOKUP(B1444,Ciselniky!$A$38:$B$71,2,FALSE),"P",'Osobné výdavky (OV)'!A1444))</f>
        <v/>
      </c>
      <c r="E1444" s="41"/>
      <c r="F1444" s="25" t="str">
        <f t="shared" si="113"/>
        <v/>
      </c>
      <c r="G1444" s="99"/>
      <c r="H1444" s="97"/>
      <c r="I1444" s="25" t="str">
        <f t="shared" si="114"/>
        <v/>
      </c>
      <c r="J1444" s="25" t="str">
        <f>IF(B1444="","",I1444*VLOOKUP(B1444,'Priradenie pracov. balíkov'!B:F,5,FALSE))</f>
        <v/>
      </c>
      <c r="K1444" s="25" t="str">
        <f>IF(B1444="","",I1444*VLOOKUP(B1444,'Priradenie pracov. balíkov'!B:G,6,FALSE))</f>
        <v/>
      </c>
      <c r="L1444" s="25" t="str">
        <f>IF(B1444="","",K1444*VLOOKUP(B1444,'Priradenie pracov. balíkov'!B:F,5,FALSE))</f>
        <v/>
      </c>
      <c r="M1444" s="1"/>
      <c r="N1444" s="2" t="str">
        <f t="shared" si="110"/>
        <v/>
      </c>
      <c r="O1444" s="1" t="str">
        <f t="shared" si="111"/>
        <v/>
      </c>
    </row>
    <row r="1445" spans="1:15" x14ac:dyDescent="0.2">
      <c r="A1445" s="26" t="str">
        <f t="shared" si="112"/>
        <v/>
      </c>
      <c r="B1445" s="40"/>
      <c r="C1445" s="28" t="str">
        <f>IF(B1445="","",VLOOKUP(B1445,'Priradenie pracov. balíkov'!B:E,3,FALSE))</f>
        <v/>
      </c>
      <c r="D1445" s="29" t="str">
        <f>IF(B1445="","",CONCATENATE(VLOOKUP(B1445,Ciselniky!$A$38:$B$71,2,FALSE),"P",'Osobné výdavky (OV)'!A1445))</f>
        <v/>
      </c>
      <c r="E1445" s="41"/>
      <c r="F1445" s="25" t="str">
        <f t="shared" si="113"/>
        <v/>
      </c>
      <c r="G1445" s="99"/>
      <c r="H1445" s="97"/>
      <c r="I1445" s="25" t="str">
        <f t="shared" si="114"/>
        <v/>
      </c>
      <c r="J1445" s="25" t="str">
        <f>IF(B1445="","",I1445*VLOOKUP(B1445,'Priradenie pracov. balíkov'!B:F,5,FALSE))</f>
        <v/>
      </c>
      <c r="K1445" s="25" t="str">
        <f>IF(B1445="","",I1445*VLOOKUP(B1445,'Priradenie pracov. balíkov'!B:G,6,FALSE))</f>
        <v/>
      </c>
      <c r="L1445" s="25" t="str">
        <f>IF(B1445="","",K1445*VLOOKUP(B1445,'Priradenie pracov. balíkov'!B:F,5,FALSE))</f>
        <v/>
      </c>
      <c r="M1445" s="1"/>
      <c r="N1445" s="2" t="str">
        <f t="shared" si="110"/>
        <v/>
      </c>
      <c r="O1445" s="1" t="str">
        <f t="shared" si="111"/>
        <v/>
      </c>
    </row>
    <row r="1446" spans="1:15" x14ac:dyDescent="0.2">
      <c r="A1446" s="26" t="str">
        <f t="shared" si="112"/>
        <v/>
      </c>
      <c r="B1446" s="40"/>
      <c r="C1446" s="28" t="str">
        <f>IF(B1446="","",VLOOKUP(B1446,'Priradenie pracov. balíkov'!B:E,3,FALSE))</f>
        <v/>
      </c>
      <c r="D1446" s="29" t="str">
        <f>IF(B1446="","",CONCATENATE(VLOOKUP(B1446,Ciselniky!$A$38:$B$71,2,FALSE),"P",'Osobné výdavky (OV)'!A1446))</f>
        <v/>
      </c>
      <c r="E1446" s="41"/>
      <c r="F1446" s="25" t="str">
        <f t="shared" si="113"/>
        <v/>
      </c>
      <c r="G1446" s="99"/>
      <c r="H1446" s="97"/>
      <c r="I1446" s="25" t="str">
        <f t="shared" si="114"/>
        <v/>
      </c>
      <c r="J1446" s="25" t="str">
        <f>IF(B1446="","",I1446*VLOOKUP(B1446,'Priradenie pracov. balíkov'!B:F,5,FALSE))</f>
        <v/>
      </c>
      <c r="K1446" s="25" t="str">
        <f>IF(B1446="","",I1446*VLOOKUP(B1446,'Priradenie pracov. balíkov'!B:G,6,FALSE))</f>
        <v/>
      </c>
      <c r="L1446" s="25" t="str">
        <f>IF(B1446="","",K1446*VLOOKUP(B1446,'Priradenie pracov. balíkov'!B:F,5,FALSE))</f>
        <v/>
      </c>
      <c r="M1446" s="1"/>
      <c r="N1446" s="2" t="str">
        <f t="shared" si="110"/>
        <v/>
      </c>
      <c r="O1446" s="1" t="str">
        <f t="shared" si="111"/>
        <v/>
      </c>
    </row>
    <row r="1447" spans="1:15" x14ac:dyDescent="0.2">
      <c r="A1447" s="26" t="str">
        <f t="shared" si="112"/>
        <v/>
      </c>
      <c r="B1447" s="40"/>
      <c r="C1447" s="28" t="str">
        <f>IF(B1447="","",VLOOKUP(B1447,'Priradenie pracov. balíkov'!B:E,3,FALSE))</f>
        <v/>
      </c>
      <c r="D1447" s="29" t="str">
        <f>IF(B1447="","",CONCATENATE(VLOOKUP(B1447,Ciselniky!$A$38:$B$71,2,FALSE),"P",'Osobné výdavky (OV)'!A1447))</f>
        <v/>
      </c>
      <c r="E1447" s="41"/>
      <c r="F1447" s="25" t="str">
        <f t="shared" si="113"/>
        <v/>
      </c>
      <c r="G1447" s="99"/>
      <c r="H1447" s="97"/>
      <c r="I1447" s="25" t="str">
        <f t="shared" si="114"/>
        <v/>
      </c>
      <c r="J1447" s="25" t="str">
        <f>IF(B1447="","",I1447*VLOOKUP(B1447,'Priradenie pracov. balíkov'!B:F,5,FALSE))</f>
        <v/>
      </c>
      <c r="K1447" s="25" t="str">
        <f>IF(B1447="","",I1447*VLOOKUP(B1447,'Priradenie pracov. balíkov'!B:G,6,FALSE))</f>
        <v/>
      </c>
      <c r="L1447" s="25" t="str">
        <f>IF(B1447="","",K1447*VLOOKUP(B1447,'Priradenie pracov. balíkov'!B:F,5,FALSE))</f>
        <v/>
      </c>
      <c r="M1447" s="1"/>
      <c r="N1447" s="2" t="str">
        <f t="shared" si="110"/>
        <v/>
      </c>
      <c r="O1447" s="1" t="str">
        <f t="shared" si="111"/>
        <v/>
      </c>
    </row>
    <row r="1448" spans="1:15" x14ac:dyDescent="0.2">
      <c r="A1448" s="26" t="str">
        <f t="shared" si="112"/>
        <v/>
      </c>
      <c r="B1448" s="40"/>
      <c r="C1448" s="28" t="str">
        <f>IF(B1448="","",VLOOKUP(B1448,'Priradenie pracov. balíkov'!B:E,3,FALSE))</f>
        <v/>
      </c>
      <c r="D1448" s="29" t="str">
        <f>IF(B1448="","",CONCATENATE(VLOOKUP(B1448,Ciselniky!$A$38:$B$71,2,FALSE),"P",'Osobné výdavky (OV)'!A1448))</f>
        <v/>
      </c>
      <c r="E1448" s="41"/>
      <c r="F1448" s="25" t="str">
        <f t="shared" si="113"/>
        <v/>
      </c>
      <c r="G1448" s="99"/>
      <c r="H1448" s="97"/>
      <c r="I1448" s="25" t="str">
        <f t="shared" si="114"/>
        <v/>
      </c>
      <c r="J1448" s="25" t="str">
        <f>IF(B1448="","",I1448*VLOOKUP(B1448,'Priradenie pracov. balíkov'!B:F,5,FALSE))</f>
        <v/>
      </c>
      <c r="K1448" s="25" t="str">
        <f>IF(B1448="","",I1448*VLOOKUP(B1448,'Priradenie pracov. balíkov'!B:G,6,FALSE))</f>
        <v/>
      </c>
      <c r="L1448" s="25" t="str">
        <f>IF(B1448="","",K1448*VLOOKUP(B1448,'Priradenie pracov. balíkov'!B:F,5,FALSE))</f>
        <v/>
      </c>
      <c r="M1448" s="1"/>
      <c r="N1448" s="2" t="str">
        <f t="shared" si="110"/>
        <v/>
      </c>
      <c r="O1448" s="1" t="str">
        <f t="shared" si="111"/>
        <v/>
      </c>
    </row>
    <row r="1449" spans="1:15" x14ac:dyDescent="0.2">
      <c r="A1449" s="26" t="str">
        <f t="shared" si="112"/>
        <v/>
      </c>
      <c r="B1449" s="40"/>
      <c r="C1449" s="28" t="str">
        <f>IF(B1449="","",VLOOKUP(B1449,'Priradenie pracov. balíkov'!B:E,3,FALSE))</f>
        <v/>
      </c>
      <c r="D1449" s="29" t="str">
        <f>IF(B1449="","",CONCATENATE(VLOOKUP(B1449,Ciselniky!$A$38:$B$71,2,FALSE),"P",'Osobné výdavky (OV)'!A1449))</f>
        <v/>
      </c>
      <c r="E1449" s="41"/>
      <c r="F1449" s="25" t="str">
        <f t="shared" si="113"/>
        <v/>
      </c>
      <c r="G1449" s="99"/>
      <c r="H1449" s="97"/>
      <c r="I1449" s="25" t="str">
        <f t="shared" si="114"/>
        <v/>
      </c>
      <c r="J1449" s="25" t="str">
        <f>IF(B1449="","",I1449*VLOOKUP(B1449,'Priradenie pracov. balíkov'!B:F,5,FALSE))</f>
        <v/>
      </c>
      <c r="K1449" s="25" t="str">
        <f>IF(B1449="","",I1449*VLOOKUP(B1449,'Priradenie pracov. balíkov'!B:G,6,FALSE))</f>
        <v/>
      </c>
      <c r="L1449" s="25" t="str">
        <f>IF(B1449="","",K1449*VLOOKUP(B1449,'Priradenie pracov. balíkov'!B:F,5,FALSE))</f>
        <v/>
      </c>
      <c r="M1449" s="1"/>
      <c r="N1449" s="2" t="str">
        <f t="shared" si="110"/>
        <v/>
      </c>
      <c r="O1449" s="1" t="str">
        <f t="shared" si="111"/>
        <v/>
      </c>
    </row>
    <row r="1450" spans="1:15" x14ac:dyDescent="0.2">
      <c r="A1450" s="26" t="str">
        <f t="shared" si="112"/>
        <v/>
      </c>
      <c r="B1450" s="40"/>
      <c r="C1450" s="28" t="str">
        <f>IF(B1450="","",VLOOKUP(B1450,'Priradenie pracov. balíkov'!B:E,3,FALSE))</f>
        <v/>
      </c>
      <c r="D1450" s="29" t="str">
        <f>IF(B1450="","",CONCATENATE(VLOOKUP(B1450,Ciselniky!$A$38:$B$71,2,FALSE),"P",'Osobné výdavky (OV)'!A1450))</f>
        <v/>
      </c>
      <c r="E1450" s="41"/>
      <c r="F1450" s="25" t="str">
        <f t="shared" si="113"/>
        <v/>
      </c>
      <c r="G1450" s="99"/>
      <c r="H1450" s="97"/>
      <c r="I1450" s="25" t="str">
        <f t="shared" si="114"/>
        <v/>
      </c>
      <c r="J1450" s="25" t="str">
        <f>IF(B1450="","",I1450*VLOOKUP(B1450,'Priradenie pracov. balíkov'!B:F,5,FALSE))</f>
        <v/>
      </c>
      <c r="K1450" s="25" t="str">
        <f>IF(B1450="","",I1450*VLOOKUP(B1450,'Priradenie pracov. balíkov'!B:G,6,FALSE))</f>
        <v/>
      </c>
      <c r="L1450" s="25" t="str">
        <f>IF(B1450="","",K1450*VLOOKUP(B1450,'Priradenie pracov. balíkov'!B:F,5,FALSE))</f>
        <v/>
      </c>
      <c r="M1450" s="1"/>
      <c r="N1450" s="2" t="str">
        <f t="shared" si="110"/>
        <v/>
      </c>
      <c r="O1450" s="1" t="str">
        <f t="shared" si="111"/>
        <v/>
      </c>
    </row>
    <row r="1451" spans="1:15" x14ac:dyDescent="0.2">
      <c r="A1451" s="26" t="str">
        <f t="shared" si="112"/>
        <v/>
      </c>
      <c r="B1451" s="40"/>
      <c r="C1451" s="28" t="str">
        <f>IF(B1451="","",VLOOKUP(B1451,'Priradenie pracov. balíkov'!B:E,3,FALSE))</f>
        <v/>
      </c>
      <c r="D1451" s="29" t="str">
        <f>IF(B1451="","",CONCATENATE(VLOOKUP(B1451,Ciselniky!$A$38:$B$71,2,FALSE),"P",'Osobné výdavky (OV)'!A1451))</f>
        <v/>
      </c>
      <c r="E1451" s="41"/>
      <c r="F1451" s="25" t="str">
        <f t="shared" si="113"/>
        <v/>
      </c>
      <c r="G1451" s="99"/>
      <c r="H1451" s="97"/>
      <c r="I1451" s="25" t="str">
        <f t="shared" si="114"/>
        <v/>
      </c>
      <c r="J1451" s="25" t="str">
        <f>IF(B1451="","",I1451*VLOOKUP(B1451,'Priradenie pracov. balíkov'!B:F,5,FALSE))</f>
        <v/>
      </c>
      <c r="K1451" s="25" t="str">
        <f>IF(B1451="","",I1451*VLOOKUP(B1451,'Priradenie pracov. balíkov'!B:G,6,FALSE))</f>
        <v/>
      </c>
      <c r="L1451" s="25" t="str">
        <f>IF(B1451="","",K1451*VLOOKUP(B1451,'Priradenie pracov. balíkov'!B:F,5,FALSE))</f>
        <v/>
      </c>
      <c r="M1451" s="1"/>
      <c r="N1451" s="2" t="str">
        <f t="shared" si="110"/>
        <v/>
      </c>
      <c r="O1451" s="1" t="str">
        <f t="shared" si="111"/>
        <v/>
      </c>
    </row>
    <row r="1452" spans="1:15" x14ac:dyDescent="0.2">
      <c r="A1452" s="26" t="str">
        <f t="shared" si="112"/>
        <v/>
      </c>
      <c r="B1452" s="40"/>
      <c r="C1452" s="28" t="str">
        <f>IF(B1452="","",VLOOKUP(B1452,'Priradenie pracov. balíkov'!B:E,3,FALSE))</f>
        <v/>
      </c>
      <c r="D1452" s="29" t="str">
        <f>IF(B1452="","",CONCATENATE(VLOOKUP(B1452,Ciselniky!$A$38:$B$71,2,FALSE),"P",'Osobné výdavky (OV)'!A1452))</f>
        <v/>
      </c>
      <c r="E1452" s="41"/>
      <c r="F1452" s="25" t="str">
        <f t="shared" si="113"/>
        <v/>
      </c>
      <c r="G1452" s="99"/>
      <c r="H1452" s="97"/>
      <c r="I1452" s="25" t="str">
        <f t="shared" si="114"/>
        <v/>
      </c>
      <c r="J1452" s="25" t="str">
        <f>IF(B1452="","",I1452*VLOOKUP(B1452,'Priradenie pracov. balíkov'!B:F,5,FALSE))</f>
        <v/>
      </c>
      <c r="K1452" s="25" t="str">
        <f>IF(B1452="","",I1452*VLOOKUP(B1452,'Priradenie pracov. balíkov'!B:G,6,FALSE))</f>
        <v/>
      </c>
      <c r="L1452" s="25" t="str">
        <f>IF(B1452="","",K1452*VLOOKUP(B1452,'Priradenie pracov. balíkov'!B:F,5,FALSE))</f>
        <v/>
      </c>
      <c r="M1452" s="1"/>
      <c r="N1452" s="2" t="str">
        <f t="shared" si="110"/>
        <v/>
      </c>
      <c r="O1452" s="1" t="str">
        <f t="shared" si="111"/>
        <v/>
      </c>
    </row>
    <row r="1453" spans="1:15" x14ac:dyDescent="0.2">
      <c r="A1453" s="26" t="str">
        <f t="shared" si="112"/>
        <v/>
      </c>
      <c r="B1453" s="40"/>
      <c r="C1453" s="28" t="str">
        <f>IF(B1453="","",VLOOKUP(B1453,'Priradenie pracov. balíkov'!B:E,3,FALSE))</f>
        <v/>
      </c>
      <c r="D1453" s="29" t="str">
        <f>IF(B1453="","",CONCATENATE(VLOOKUP(B1453,Ciselniky!$A$38:$B$71,2,FALSE),"P",'Osobné výdavky (OV)'!A1453))</f>
        <v/>
      </c>
      <c r="E1453" s="41"/>
      <c r="F1453" s="25" t="str">
        <f t="shared" si="113"/>
        <v/>
      </c>
      <c r="G1453" s="99"/>
      <c r="H1453" s="97"/>
      <c r="I1453" s="25" t="str">
        <f t="shared" si="114"/>
        <v/>
      </c>
      <c r="J1453" s="25" t="str">
        <f>IF(B1453="","",I1453*VLOOKUP(B1453,'Priradenie pracov. balíkov'!B:F,5,FALSE))</f>
        <v/>
      </c>
      <c r="K1453" s="25" t="str">
        <f>IF(B1453="","",I1453*VLOOKUP(B1453,'Priradenie pracov. balíkov'!B:G,6,FALSE))</f>
        <v/>
      </c>
      <c r="L1453" s="25" t="str">
        <f>IF(B1453="","",K1453*VLOOKUP(B1453,'Priradenie pracov. balíkov'!B:F,5,FALSE))</f>
        <v/>
      </c>
      <c r="M1453" s="1"/>
      <c r="N1453" s="2" t="str">
        <f t="shared" si="110"/>
        <v/>
      </c>
      <c r="O1453" s="1" t="str">
        <f t="shared" si="111"/>
        <v/>
      </c>
    </row>
    <row r="1454" spans="1:15" x14ac:dyDescent="0.2">
      <c r="A1454" s="26" t="str">
        <f t="shared" si="112"/>
        <v/>
      </c>
      <c r="B1454" s="40"/>
      <c r="C1454" s="28" t="str">
        <f>IF(B1454="","",VLOOKUP(B1454,'Priradenie pracov. balíkov'!B:E,3,FALSE))</f>
        <v/>
      </c>
      <c r="D1454" s="29" t="str">
        <f>IF(B1454="","",CONCATENATE(VLOOKUP(B1454,Ciselniky!$A$38:$B$71,2,FALSE),"P",'Osobné výdavky (OV)'!A1454))</f>
        <v/>
      </c>
      <c r="E1454" s="41"/>
      <c r="F1454" s="25" t="str">
        <f t="shared" si="113"/>
        <v/>
      </c>
      <c r="G1454" s="99"/>
      <c r="H1454" s="97"/>
      <c r="I1454" s="25" t="str">
        <f t="shared" si="114"/>
        <v/>
      </c>
      <c r="J1454" s="25" t="str">
        <f>IF(B1454="","",I1454*VLOOKUP(B1454,'Priradenie pracov. balíkov'!B:F,5,FALSE))</f>
        <v/>
      </c>
      <c r="K1454" s="25" t="str">
        <f>IF(B1454="","",I1454*VLOOKUP(B1454,'Priradenie pracov. balíkov'!B:G,6,FALSE))</f>
        <v/>
      </c>
      <c r="L1454" s="25" t="str">
        <f>IF(B1454="","",K1454*VLOOKUP(B1454,'Priradenie pracov. balíkov'!B:F,5,FALSE))</f>
        <v/>
      </c>
      <c r="M1454" s="1"/>
      <c r="N1454" s="2" t="str">
        <f t="shared" si="110"/>
        <v/>
      </c>
      <c r="O1454" s="1" t="str">
        <f t="shared" si="111"/>
        <v/>
      </c>
    </row>
    <row r="1455" spans="1:15" x14ac:dyDescent="0.2">
      <c r="A1455" s="26" t="str">
        <f t="shared" si="112"/>
        <v/>
      </c>
      <c r="B1455" s="40"/>
      <c r="C1455" s="28" t="str">
        <f>IF(B1455="","",VLOOKUP(B1455,'Priradenie pracov. balíkov'!B:E,3,FALSE))</f>
        <v/>
      </c>
      <c r="D1455" s="29" t="str">
        <f>IF(B1455="","",CONCATENATE(VLOOKUP(B1455,Ciselniky!$A$38:$B$71,2,FALSE),"P",'Osobné výdavky (OV)'!A1455))</f>
        <v/>
      </c>
      <c r="E1455" s="41"/>
      <c r="F1455" s="25" t="str">
        <f t="shared" si="113"/>
        <v/>
      </c>
      <c r="G1455" s="99"/>
      <c r="H1455" s="97"/>
      <c r="I1455" s="25" t="str">
        <f t="shared" si="114"/>
        <v/>
      </c>
      <c r="J1455" s="25" t="str">
        <f>IF(B1455="","",I1455*VLOOKUP(B1455,'Priradenie pracov. balíkov'!B:F,5,FALSE))</f>
        <v/>
      </c>
      <c r="K1455" s="25" t="str">
        <f>IF(B1455="","",I1455*VLOOKUP(B1455,'Priradenie pracov. balíkov'!B:G,6,FALSE))</f>
        <v/>
      </c>
      <c r="L1455" s="25" t="str">
        <f>IF(B1455="","",K1455*VLOOKUP(B1455,'Priradenie pracov. balíkov'!B:F,5,FALSE))</f>
        <v/>
      </c>
      <c r="M1455" s="1"/>
      <c r="N1455" s="2" t="str">
        <f t="shared" si="110"/>
        <v/>
      </c>
      <c r="O1455" s="1" t="str">
        <f t="shared" si="111"/>
        <v/>
      </c>
    </row>
    <row r="1456" spans="1:15" x14ac:dyDescent="0.2">
      <c r="A1456" s="26" t="str">
        <f t="shared" si="112"/>
        <v/>
      </c>
      <c r="B1456" s="40"/>
      <c r="C1456" s="28" t="str">
        <f>IF(B1456="","",VLOOKUP(B1456,'Priradenie pracov. balíkov'!B:E,3,FALSE))</f>
        <v/>
      </c>
      <c r="D1456" s="29" t="str">
        <f>IF(B1456="","",CONCATENATE(VLOOKUP(B1456,Ciselniky!$A$38:$B$71,2,FALSE),"P",'Osobné výdavky (OV)'!A1456))</f>
        <v/>
      </c>
      <c r="E1456" s="41"/>
      <c r="F1456" s="25" t="str">
        <f t="shared" si="113"/>
        <v/>
      </c>
      <c r="G1456" s="99"/>
      <c r="H1456" s="97"/>
      <c r="I1456" s="25" t="str">
        <f t="shared" si="114"/>
        <v/>
      </c>
      <c r="J1456" s="25" t="str">
        <f>IF(B1456="","",I1456*VLOOKUP(B1456,'Priradenie pracov. balíkov'!B:F,5,FALSE))</f>
        <v/>
      </c>
      <c r="K1456" s="25" t="str">
        <f>IF(B1456="","",I1456*VLOOKUP(B1456,'Priradenie pracov. balíkov'!B:G,6,FALSE))</f>
        <v/>
      </c>
      <c r="L1456" s="25" t="str">
        <f>IF(B1456="","",K1456*VLOOKUP(B1456,'Priradenie pracov. balíkov'!B:F,5,FALSE))</f>
        <v/>
      </c>
      <c r="M1456" s="1"/>
      <c r="N1456" s="2" t="str">
        <f t="shared" si="110"/>
        <v/>
      </c>
      <c r="O1456" s="1" t="str">
        <f t="shared" si="111"/>
        <v/>
      </c>
    </row>
    <row r="1457" spans="1:15" x14ac:dyDescent="0.2">
      <c r="A1457" s="26" t="str">
        <f t="shared" si="112"/>
        <v/>
      </c>
      <c r="B1457" s="40"/>
      <c r="C1457" s="28" t="str">
        <f>IF(B1457="","",VLOOKUP(B1457,'Priradenie pracov. balíkov'!B:E,3,FALSE))</f>
        <v/>
      </c>
      <c r="D1457" s="29" t="str">
        <f>IF(B1457="","",CONCATENATE(VLOOKUP(B1457,Ciselniky!$A$38:$B$71,2,FALSE),"P",'Osobné výdavky (OV)'!A1457))</f>
        <v/>
      </c>
      <c r="E1457" s="41"/>
      <c r="F1457" s="25" t="str">
        <f t="shared" si="113"/>
        <v/>
      </c>
      <c r="G1457" s="99"/>
      <c r="H1457" s="97"/>
      <c r="I1457" s="25" t="str">
        <f t="shared" si="114"/>
        <v/>
      </c>
      <c r="J1457" s="25" t="str">
        <f>IF(B1457="","",I1457*VLOOKUP(B1457,'Priradenie pracov. balíkov'!B:F,5,FALSE))</f>
        <v/>
      </c>
      <c r="K1457" s="25" t="str">
        <f>IF(B1457="","",I1457*VLOOKUP(B1457,'Priradenie pracov. balíkov'!B:G,6,FALSE))</f>
        <v/>
      </c>
      <c r="L1457" s="25" t="str">
        <f>IF(B1457="","",K1457*VLOOKUP(B1457,'Priradenie pracov. balíkov'!B:F,5,FALSE))</f>
        <v/>
      </c>
      <c r="M1457" s="1"/>
      <c r="N1457" s="2" t="str">
        <f t="shared" si="110"/>
        <v/>
      </c>
      <c r="O1457" s="1" t="str">
        <f t="shared" si="111"/>
        <v/>
      </c>
    </row>
    <row r="1458" spans="1:15" x14ac:dyDescent="0.2">
      <c r="A1458" s="26" t="str">
        <f t="shared" si="112"/>
        <v/>
      </c>
      <c r="B1458" s="40"/>
      <c r="C1458" s="28" t="str">
        <f>IF(B1458="","",VLOOKUP(B1458,'Priradenie pracov. balíkov'!B:E,3,FALSE))</f>
        <v/>
      </c>
      <c r="D1458" s="29" t="str">
        <f>IF(B1458="","",CONCATENATE(VLOOKUP(B1458,Ciselniky!$A$38:$B$71,2,FALSE),"P",'Osobné výdavky (OV)'!A1458))</f>
        <v/>
      </c>
      <c r="E1458" s="41"/>
      <c r="F1458" s="25" t="str">
        <f t="shared" si="113"/>
        <v/>
      </c>
      <c r="G1458" s="99"/>
      <c r="H1458" s="97"/>
      <c r="I1458" s="25" t="str">
        <f t="shared" si="114"/>
        <v/>
      </c>
      <c r="J1458" s="25" t="str">
        <f>IF(B1458="","",I1458*VLOOKUP(B1458,'Priradenie pracov. balíkov'!B:F,5,FALSE))</f>
        <v/>
      </c>
      <c r="K1458" s="25" t="str">
        <f>IF(B1458="","",I1458*VLOOKUP(B1458,'Priradenie pracov. balíkov'!B:G,6,FALSE))</f>
        <v/>
      </c>
      <c r="L1458" s="25" t="str">
        <f>IF(B1458="","",K1458*VLOOKUP(B1458,'Priradenie pracov. balíkov'!B:F,5,FALSE))</f>
        <v/>
      </c>
      <c r="M1458" s="1"/>
      <c r="N1458" s="2" t="str">
        <f t="shared" si="110"/>
        <v/>
      </c>
      <c r="O1458" s="1" t="str">
        <f t="shared" si="111"/>
        <v/>
      </c>
    </row>
    <row r="1459" spans="1:15" x14ac:dyDescent="0.2">
      <c r="A1459" s="26" t="str">
        <f t="shared" si="112"/>
        <v/>
      </c>
      <c r="B1459" s="40"/>
      <c r="C1459" s="28" t="str">
        <f>IF(B1459="","",VLOOKUP(B1459,'Priradenie pracov. balíkov'!B:E,3,FALSE))</f>
        <v/>
      </c>
      <c r="D1459" s="29" t="str">
        <f>IF(B1459="","",CONCATENATE(VLOOKUP(B1459,Ciselniky!$A$38:$B$71,2,FALSE),"P",'Osobné výdavky (OV)'!A1459))</f>
        <v/>
      </c>
      <c r="E1459" s="41"/>
      <c r="F1459" s="25" t="str">
        <f t="shared" si="113"/>
        <v/>
      </c>
      <c r="G1459" s="99"/>
      <c r="H1459" s="97"/>
      <c r="I1459" s="25" t="str">
        <f t="shared" si="114"/>
        <v/>
      </c>
      <c r="J1459" s="25" t="str">
        <f>IF(B1459="","",I1459*VLOOKUP(B1459,'Priradenie pracov. balíkov'!B:F,5,FALSE))</f>
        <v/>
      </c>
      <c r="K1459" s="25" t="str">
        <f>IF(B1459="","",I1459*VLOOKUP(B1459,'Priradenie pracov. balíkov'!B:G,6,FALSE))</f>
        <v/>
      </c>
      <c r="L1459" s="25" t="str">
        <f>IF(B1459="","",K1459*VLOOKUP(B1459,'Priradenie pracov. balíkov'!B:F,5,FALSE))</f>
        <v/>
      </c>
      <c r="M1459" s="1"/>
      <c r="N1459" s="2" t="str">
        <f t="shared" si="110"/>
        <v/>
      </c>
      <c r="O1459" s="1" t="str">
        <f t="shared" si="111"/>
        <v/>
      </c>
    </row>
    <row r="1460" spans="1:15" x14ac:dyDescent="0.2">
      <c r="A1460" s="26" t="str">
        <f t="shared" si="112"/>
        <v/>
      </c>
      <c r="B1460" s="40"/>
      <c r="C1460" s="28" t="str">
        <f>IF(B1460="","",VLOOKUP(B1460,'Priradenie pracov. balíkov'!B:E,3,FALSE))</f>
        <v/>
      </c>
      <c r="D1460" s="29" t="str">
        <f>IF(B1460="","",CONCATENATE(VLOOKUP(B1460,Ciselniky!$A$38:$B$71,2,FALSE),"P",'Osobné výdavky (OV)'!A1460))</f>
        <v/>
      </c>
      <c r="E1460" s="41"/>
      <c r="F1460" s="25" t="str">
        <f t="shared" si="113"/>
        <v/>
      </c>
      <c r="G1460" s="99"/>
      <c r="H1460" s="97"/>
      <c r="I1460" s="25" t="str">
        <f t="shared" si="114"/>
        <v/>
      </c>
      <c r="J1460" s="25" t="str">
        <f>IF(B1460="","",I1460*VLOOKUP(B1460,'Priradenie pracov. balíkov'!B:F,5,FALSE))</f>
        <v/>
      </c>
      <c r="K1460" s="25" t="str">
        <f>IF(B1460="","",I1460*VLOOKUP(B1460,'Priradenie pracov. balíkov'!B:G,6,FALSE))</f>
        <v/>
      </c>
      <c r="L1460" s="25" t="str">
        <f>IF(B1460="","",K1460*VLOOKUP(B1460,'Priradenie pracov. balíkov'!B:F,5,FALSE))</f>
        <v/>
      </c>
      <c r="M1460" s="1"/>
      <c r="N1460" s="2" t="str">
        <f t="shared" si="110"/>
        <v/>
      </c>
      <c r="O1460" s="1" t="str">
        <f t="shared" si="111"/>
        <v/>
      </c>
    </row>
    <row r="1461" spans="1:15" x14ac:dyDescent="0.2">
      <c r="A1461" s="26" t="str">
        <f t="shared" si="112"/>
        <v/>
      </c>
      <c r="B1461" s="40"/>
      <c r="C1461" s="28" t="str">
        <f>IF(B1461="","",VLOOKUP(B1461,'Priradenie pracov. balíkov'!B:E,3,FALSE))</f>
        <v/>
      </c>
      <c r="D1461" s="29" t="str">
        <f>IF(B1461="","",CONCATENATE(VLOOKUP(B1461,Ciselniky!$A$38:$B$71,2,FALSE),"P",'Osobné výdavky (OV)'!A1461))</f>
        <v/>
      </c>
      <c r="E1461" s="41"/>
      <c r="F1461" s="25" t="str">
        <f t="shared" si="113"/>
        <v/>
      </c>
      <c r="G1461" s="99"/>
      <c r="H1461" s="97"/>
      <c r="I1461" s="25" t="str">
        <f t="shared" si="114"/>
        <v/>
      </c>
      <c r="J1461" s="25" t="str">
        <f>IF(B1461="","",I1461*VLOOKUP(B1461,'Priradenie pracov. balíkov'!B:F,5,FALSE))</f>
        <v/>
      </c>
      <c r="K1461" s="25" t="str">
        <f>IF(B1461="","",I1461*VLOOKUP(B1461,'Priradenie pracov. balíkov'!B:G,6,FALSE))</f>
        <v/>
      </c>
      <c r="L1461" s="25" t="str">
        <f>IF(B1461="","",K1461*VLOOKUP(B1461,'Priradenie pracov. balíkov'!B:F,5,FALSE))</f>
        <v/>
      </c>
      <c r="M1461" s="1"/>
      <c r="N1461" s="2" t="str">
        <f t="shared" si="110"/>
        <v/>
      </c>
      <c r="O1461" s="1" t="str">
        <f t="shared" si="111"/>
        <v/>
      </c>
    </row>
    <row r="1462" spans="1:15" x14ac:dyDescent="0.2">
      <c r="A1462" s="26" t="str">
        <f t="shared" si="112"/>
        <v/>
      </c>
      <c r="B1462" s="40"/>
      <c r="C1462" s="28" t="str">
        <f>IF(B1462="","",VLOOKUP(B1462,'Priradenie pracov. balíkov'!B:E,3,FALSE))</f>
        <v/>
      </c>
      <c r="D1462" s="29" t="str">
        <f>IF(B1462="","",CONCATENATE(VLOOKUP(B1462,Ciselniky!$A$38:$B$71,2,FALSE),"P",'Osobné výdavky (OV)'!A1462))</f>
        <v/>
      </c>
      <c r="E1462" s="41"/>
      <c r="F1462" s="25" t="str">
        <f t="shared" si="113"/>
        <v/>
      </c>
      <c r="G1462" s="99"/>
      <c r="H1462" s="97"/>
      <c r="I1462" s="25" t="str">
        <f t="shared" si="114"/>
        <v/>
      </c>
      <c r="J1462" s="25" t="str">
        <f>IF(B1462="","",I1462*VLOOKUP(B1462,'Priradenie pracov. balíkov'!B:F,5,FALSE))</f>
        <v/>
      </c>
      <c r="K1462" s="25" t="str">
        <f>IF(B1462="","",I1462*VLOOKUP(B1462,'Priradenie pracov. balíkov'!B:G,6,FALSE))</f>
        <v/>
      </c>
      <c r="L1462" s="25" t="str">
        <f>IF(B1462="","",K1462*VLOOKUP(B1462,'Priradenie pracov. balíkov'!B:F,5,FALSE))</f>
        <v/>
      </c>
      <c r="M1462" s="1"/>
      <c r="N1462" s="2" t="str">
        <f t="shared" si="110"/>
        <v/>
      </c>
      <c r="O1462" s="1" t="str">
        <f t="shared" si="111"/>
        <v/>
      </c>
    </row>
    <row r="1463" spans="1:15" x14ac:dyDescent="0.2">
      <c r="A1463" s="26" t="str">
        <f t="shared" si="112"/>
        <v/>
      </c>
      <c r="B1463" s="40"/>
      <c r="C1463" s="28" t="str">
        <f>IF(B1463="","",VLOOKUP(B1463,'Priradenie pracov. balíkov'!B:E,3,FALSE))</f>
        <v/>
      </c>
      <c r="D1463" s="29" t="str">
        <f>IF(B1463="","",CONCATENATE(VLOOKUP(B1463,Ciselniky!$A$38:$B$71,2,FALSE),"P",'Osobné výdavky (OV)'!A1463))</f>
        <v/>
      </c>
      <c r="E1463" s="41"/>
      <c r="F1463" s="25" t="str">
        <f t="shared" si="113"/>
        <v/>
      </c>
      <c r="G1463" s="99"/>
      <c r="H1463" s="97"/>
      <c r="I1463" s="25" t="str">
        <f t="shared" si="114"/>
        <v/>
      </c>
      <c r="J1463" s="25" t="str">
        <f>IF(B1463="","",I1463*VLOOKUP(B1463,'Priradenie pracov. balíkov'!B:F,5,FALSE))</f>
        <v/>
      </c>
      <c r="K1463" s="25" t="str">
        <f>IF(B1463="","",I1463*VLOOKUP(B1463,'Priradenie pracov. balíkov'!B:G,6,FALSE))</f>
        <v/>
      </c>
      <c r="L1463" s="25" t="str">
        <f>IF(B1463="","",K1463*VLOOKUP(B1463,'Priradenie pracov. balíkov'!B:F,5,FALSE))</f>
        <v/>
      </c>
      <c r="M1463" s="1"/>
      <c r="N1463" s="2" t="str">
        <f t="shared" si="110"/>
        <v/>
      </c>
      <c r="O1463" s="1" t="str">
        <f t="shared" si="111"/>
        <v/>
      </c>
    </row>
    <row r="1464" spans="1:15" x14ac:dyDescent="0.2">
      <c r="A1464" s="26" t="str">
        <f t="shared" si="112"/>
        <v/>
      </c>
      <c r="B1464" s="40"/>
      <c r="C1464" s="28" t="str">
        <f>IF(B1464="","",VLOOKUP(B1464,'Priradenie pracov. balíkov'!B:E,3,FALSE))</f>
        <v/>
      </c>
      <c r="D1464" s="29" t="str">
        <f>IF(B1464="","",CONCATENATE(VLOOKUP(B1464,Ciselniky!$A$38:$B$71,2,FALSE),"P",'Osobné výdavky (OV)'!A1464))</f>
        <v/>
      </c>
      <c r="E1464" s="41"/>
      <c r="F1464" s="25" t="str">
        <f t="shared" si="113"/>
        <v/>
      </c>
      <c r="G1464" s="99"/>
      <c r="H1464" s="97"/>
      <c r="I1464" s="25" t="str">
        <f t="shared" si="114"/>
        <v/>
      </c>
      <c r="J1464" s="25" t="str">
        <f>IF(B1464="","",I1464*VLOOKUP(B1464,'Priradenie pracov. balíkov'!B:F,5,FALSE))</f>
        <v/>
      </c>
      <c r="K1464" s="25" t="str">
        <f>IF(B1464="","",I1464*VLOOKUP(B1464,'Priradenie pracov. balíkov'!B:G,6,FALSE))</f>
        <v/>
      </c>
      <c r="L1464" s="25" t="str">
        <f>IF(B1464="","",K1464*VLOOKUP(B1464,'Priradenie pracov. balíkov'!B:F,5,FALSE))</f>
        <v/>
      </c>
      <c r="M1464" s="1"/>
      <c r="N1464" s="2" t="str">
        <f t="shared" si="110"/>
        <v/>
      </c>
      <c r="O1464" s="1" t="str">
        <f t="shared" si="111"/>
        <v/>
      </c>
    </row>
    <row r="1465" spans="1:15" x14ac:dyDescent="0.2">
      <c r="A1465" s="26" t="str">
        <f t="shared" si="112"/>
        <v/>
      </c>
      <c r="B1465" s="40"/>
      <c r="C1465" s="28" t="str">
        <f>IF(B1465="","",VLOOKUP(B1465,'Priradenie pracov. balíkov'!B:E,3,FALSE))</f>
        <v/>
      </c>
      <c r="D1465" s="29" t="str">
        <f>IF(B1465="","",CONCATENATE(VLOOKUP(B1465,Ciselniky!$A$38:$B$71,2,FALSE),"P",'Osobné výdavky (OV)'!A1465))</f>
        <v/>
      </c>
      <c r="E1465" s="41"/>
      <c r="F1465" s="25" t="str">
        <f t="shared" si="113"/>
        <v/>
      </c>
      <c r="G1465" s="99"/>
      <c r="H1465" s="97"/>
      <c r="I1465" s="25" t="str">
        <f t="shared" si="114"/>
        <v/>
      </c>
      <c r="J1465" s="25" t="str">
        <f>IF(B1465="","",I1465*VLOOKUP(B1465,'Priradenie pracov. balíkov'!B:F,5,FALSE))</f>
        <v/>
      </c>
      <c r="K1465" s="25" t="str">
        <f>IF(B1465="","",I1465*VLOOKUP(B1465,'Priradenie pracov. balíkov'!B:G,6,FALSE))</f>
        <v/>
      </c>
      <c r="L1465" s="25" t="str">
        <f>IF(B1465="","",K1465*VLOOKUP(B1465,'Priradenie pracov. balíkov'!B:F,5,FALSE))</f>
        <v/>
      </c>
      <c r="M1465" s="1"/>
      <c r="N1465" s="2" t="str">
        <f t="shared" si="110"/>
        <v/>
      </c>
      <c r="O1465" s="1" t="str">
        <f t="shared" si="111"/>
        <v/>
      </c>
    </row>
    <row r="1466" spans="1:15" x14ac:dyDescent="0.2">
      <c r="A1466" s="26" t="str">
        <f t="shared" si="112"/>
        <v/>
      </c>
      <c r="B1466" s="40"/>
      <c r="C1466" s="28" t="str">
        <f>IF(B1466="","",VLOOKUP(B1466,'Priradenie pracov. balíkov'!B:E,3,FALSE))</f>
        <v/>
      </c>
      <c r="D1466" s="29" t="str">
        <f>IF(B1466="","",CONCATENATE(VLOOKUP(B1466,Ciselniky!$A$38:$B$71,2,FALSE),"P",'Osobné výdavky (OV)'!A1466))</f>
        <v/>
      </c>
      <c r="E1466" s="41"/>
      <c r="F1466" s="25" t="str">
        <f t="shared" si="113"/>
        <v/>
      </c>
      <c r="G1466" s="99"/>
      <c r="H1466" s="97"/>
      <c r="I1466" s="25" t="str">
        <f t="shared" si="114"/>
        <v/>
      </c>
      <c r="J1466" s="25" t="str">
        <f>IF(B1466="","",I1466*VLOOKUP(B1466,'Priradenie pracov. balíkov'!B:F,5,FALSE))</f>
        <v/>
      </c>
      <c r="K1466" s="25" t="str">
        <f>IF(B1466="","",I1466*VLOOKUP(B1466,'Priradenie pracov. balíkov'!B:G,6,FALSE))</f>
        <v/>
      </c>
      <c r="L1466" s="25" t="str">
        <f>IF(B1466="","",K1466*VLOOKUP(B1466,'Priradenie pracov. balíkov'!B:F,5,FALSE))</f>
        <v/>
      </c>
      <c r="M1466" s="1"/>
      <c r="N1466" s="2" t="str">
        <f t="shared" si="110"/>
        <v/>
      </c>
      <c r="O1466" s="1" t="str">
        <f t="shared" si="111"/>
        <v/>
      </c>
    </row>
    <row r="1467" spans="1:15" x14ac:dyDescent="0.2">
      <c r="A1467" s="26" t="str">
        <f t="shared" si="112"/>
        <v/>
      </c>
      <c r="B1467" s="40"/>
      <c r="C1467" s="28" t="str">
        <f>IF(B1467="","",VLOOKUP(B1467,'Priradenie pracov. balíkov'!B:E,3,FALSE))</f>
        <v/>
      </c>
      <c r="D1467" s="29" t="str">
        <f>IF(B1467="","",CONCATENATE(VLOOKUP(B1467,Ciselniky!$A$38:$B$71,2,FALSE),"P",'Osobné výdavky (OV)'!A1467))</f>
        <v/>
      </c>
      <c r="E1467" s="41"/>
      <c r="F1467" s="25" t="str">
        <f t="shared" si="113"/>
        <v/>
      </c>
      <c r="G1467" s="99"/>
      <c r="H1467" s="97"/>
      <c r="I1467" s="25" t="str">
        <f t="shared" si="114"/>
        <v/>
      </c>
      <c r="J1467" s="25" t="str">
        <f>IF(B1467="","",I1467*VLOOKUP(B1467,'Priradenie pracov. balíkov'!B:F,5,FALSE))</f>
        <v/>
      </c>
      <c r="K1467" s="25" t="str">
        <f>IF(B1467="","",I1467*VLOOKUP(B1467,'Priradenie pracov. balíkov'!B:G,6,FALSE))</f>
        <v/>
      </c>
      <c r="L1467" s="25" t="str">
        <f>IF(B1467="","",K1467*VLOOKUP(B1467,'Priradenie pracov. balíkov'!B:F,5,FALSE))</f>
        <v/>
      </c>
      <c r="M1467" s="1"/>
      <c r="N1467" s="2" t="str">
        <f t="shared" si="110"/>
        <v/>
      </c>
      <c r="O1467" s="1" t="str">
        <f t="shared" si="111"/>
        <v/>
      </c>
    </row>
    <row r="1468" spans="1:15" x14ac:dyDescent="0.2">
      <c r="A1468" s="26" t="str">
        <f t="shared" si="112"/>
        <v/>
      </c>
      <c r="B1468" s="40"/>
      <c r="C1468" s="28" t="str">
        <f>IF(B1468="","",VLOOKUP(B1468,'Priradenie pracov. balíkov'!B:E,3,FALSE))</f>
        <v/>
      </c>
      <c r="D1468" s="29" t="str">
        <f>IF(B1468="","",CONCATENATE(VLOOKUP(B1468,Ciselniky!$A$38:$B$71,2,FALSE),"P",'Osobné výdavky (OV)'!A1468))</f>
        <v/>
      </c>
      <c r="E1468" s="41"/>
      <c r="F1468" s="25" t="str">
        <f t="shared" si="113"/>
        <v/>
      </c>
      <c r="G1468" s="99"/>
      <c r="H1468" s="97"/>
      <c r="I1468" s="25" t="str">
        <f t="shared" si="114"/>
        <v/>
      </c>
      <c r="J1468" s="25" t="str">
        <f>IF(B1468="","",I1468*VLOOKUP(B1468,'Priradenie pracov. balíkov'!B:F,5,FALSE))</f>
        <v/>
      </c>
      <c r="K1468" s="25" t="str">
        <f>IF(B1468="","",I1468*VLOOKUP(B1468,'Priradenie pracov. balíkov'!B:G,6,FALSE))</f>
        <v/>
      </c>
      <c r="L1468" s="25" t="str">
        <f>IF(B1468="","",K1468*VLOOKUP(B1468,'Priradenie pracov. balíkov'!B:F,5,FALSE))</f>
        <v/>
      </c>
      <c r="M1468" s="1"/>
      <c r="N1468" s="2" t="str">
        <f t="shared" si="110"/>
        <v/>
      </c>
      <c r="O1468" s="1" t="str">
        <f t="shared" si="111"/>
        <v/>
      </c>
    </row>
    <row r="1469" spans="1:15" x14ac:dyDescent="0.2">
      <c r="A1469" s="26" t="str">
        <f t="shared" si="112"/>
        <v/>
      </c>
      <c r="B1469" s="40"/>
      <c r="C1469" s="28" t="str">
        <f>IF(B1469="","",VLOOKUP(B1469,'Priradenie pracov. balíkov'!B:E,3,FALSE))</f>
        <v/>
      </c>
      <c r="D1469" s="29" t="str">
        <f>IF(B1469="","",CONCATENATE(VLOOKUP(B1469,Ciselniky!$A$38:$B$71,2,FALSE),"P",'Osobné výdavky (OV)'!A1469))</f>
        <v/>
      </c>
      <c r="E1469" s="41"/>
      <c r="F1469" s="25" t="str">
        <f t="shared" si="113"/>
        <v/>
      </c>
      <c r="G1469" s="99"/>
      <c r="H1469" s="97"/>
      <c r="I1469" s="25" t="str">
        <f t="shared" si="114"/>
        <v/>
      </c>
      <c r="J1469" s="25" t="str">
        <f>IF(B1469="","",I1469*VLOOKUP(B1469,'Priradenie pracov. balíkov'!B:F,5,FALSE))</f>
        <v/>
      </c>
      <c r="K1469" s="25" t="str">
        <f>IF(B1469="","",I1469*VLOOKUP(B1469,'Priradenie pracov. balíkov'!B:G,6,FALSE))</f>
        <v/>
      </c>
      <c r="L1469" s="25" t="str">
        <f>IF(B1469="","",K1469*VLOOKUP(B1469,'Priradenie pracov. balíkov'!B:F,5,FALSE))</f>
        <v/>
      </c>
      <c r="M1469" s="1"/>
      <c r="N1469" s="2" t="str">
        <f t="shared" si="110"/>
        <v/>
      </c>
      <c r="O1469" s="1" t="str">
        <f t="shared" si="111"/>
        <v/>
      </c>
    </row>
    <row r="1470" spans="1:15" x14ac:dyDescent="0.2">
      <c r="A1470" s="26" t="str">
        <f t="shared" si="112"/>
        <v/>
      </c>
      <c r="B1470" s="40"/>
      <c r="C1470" s="28" t="str">
        <f>IF(B1470="","",VLOOKUP(B1470,'Priradenie pracov. balíkov'!B:E,3,FALSE))</f>
        <v/>
      </c>
      <c r="D1470" s="29" t="str">
        <f>IF(B1470="","",CONCATENATE(VLOOKUP(B1470,Ciselniky!$A$38:$B$71,2,FALSE),"P",'Osobné výdavky (OV)'!A1470))</f>
        <v/>
      </c>
      <c r="E1470" s="41"/>
      <c r="F1470" s="25" t="str">
        <f t="shared" si="113"/>
        <v/>
      </c>
      <c r="G1470" s="99"/>
      <c r="H1470" s="97"/>
      <c r="I1470" s="25" t="str">
        <f t="shared" si="114"/>
        <v/>
      </c>
      <c r="J1470" s="25" t="str">
        <f>IF(B1470="","",I1470*VLOOKUP(B1470,'Priradenie pracov. balíkov'!B:F,5,FALSE))</f>
        <v/>
      </c>
      <c r="K1470" s="25" t="str">
        <f>IF(B1470="","",I1470*VLOOKUP(B1470,'Priradenie pracov. balíkov'!B:G,6,FALSE))</f>
        <v/>
      </c>
      <c r="L1470" s="25" t="str">
        <f>IF(B1470="","",K1470*VLOOKUP(B1470,'Priradenie pracov. balíkov'!B:F,5,FALSE))</f>
        <v/>
      </c>
      <c r="M1470" s="1"/>
      <c r="N1470" s="2" t="str">
        <f t="shared" si="110"/>
        <v/>
      </c>
      <c r="O1470" s="1" t="str">
        <f t="shared" si="111"/>
        <v/>
      </c>
    </row>
    <row r="1471" spans="1:15" x14ac:dyDescent="0.2">
      <c r="A1471" s="26" t="str">
        <f t="shared" si="112"/>
        <v/>
      </c>
      <c r="B1471" s="40"/>
      <c r="C1471" s="28" t="str">
        <f>IF(B1471="","",VLOOKUP(B1471,'Priradenie pracov. balíkov'!B:E,3,FALSE))</f>
        <v/>
      </c>
      <c r="D1471" s="29" t="str">
        <f>IF(B1471="","",CONCATENATE(VLOOKUP(B1471,Ciselniky!$A$38:$B$71,2,FALSE),"P",'Osobné výdavky (OV)'!A1471))</f>
        <v/>
      </c>
      <c r="E1471" s="41"/>
      <c r="F1471" s="25" t="str">
        <f t="shared" si="113"/>
        <v/>
      </c>
      <c r="G1471" s="99"/>
      <c r="H1471" s="97"/>
      <c r="I1471" s="25" t="str">
        <f t="shared" si="114"/>
        <v/>
      </c>
      <c r="J1471" s="25" t="str">
        <f>IF(B1471="","",I1471*VLOOKUP(B1471,'Priradenie pracov. balíkov'!B:F,5,FALSE))</f>
        <v/>
      </c>
      <c r="K1471" s="25" t="str">
        <f>IF(B1471="","",I1471*VLOOKUP(B1471,'Priradenie pracov. balíkov'!B:G,6,FALSE))</f>
        <v/>
      </c>
      <c r="L1471" s="25" t="str">
        <f>IF(B1471="","",K1471*VLOOKUP(B1471,'Priradenie pracov. balíkov'!B:F,5,FALSE))</f>
        <v/>
      </c>
      <c r="M1471" s="1"/>
      <c r="N1471" s="2" t="str">
        <f t="shared" si="110"/>
        <v/>
      </c>
      <c r="O1471" s="1" t="str">
        <f t="shared" si="111"/>
        <v/>
      </c>
    </row>
    <row r="1472" spans="1:15" x14ac:dyDescent="0.2">
      <c r="A1472" s="26" t="str">
        <f t="shared" si="112"/>
        <v/>
      </c>
      <c r="B1472" s="40"/>
      <c r="C1472" s="28" t="str">
        <f>IF(B1472="","",VLOOKUP(B1472,'Priradenie pracov. balíkov'!B:E,3,FALSE))</f>
        <v/>
      </c>
      <c r="D1472" s="29" t="str">
        <f>IF(B1472="","",CONCATENATE(VLOOKUP(B1472,Ciselniky!$A$38:$B$71,2,FALSE),"P",'Osobné výdavky (OV)'!A1472))</f>
        <v/>
      </c>
      <c r="E1472" s="41"/>
      <c r="F1472" s="25" t="str">
        <f t="shared" si="113"/>
        <v/>
      </c>
      <c r="G1472" s="99"/>
      <c r="H1472" s="97"/>
      <c r="I1472" s="25" t="str">
        <f t="shared" si="114"/>
        <v/>
      </c>
      <c r="J1472" s="25" t="str">
        <f>IF(B1472="","",I1472*VLOOKUP(B1472,'Priradenie pracov. balíkov'!B:F,5,FALSE))</f>
        <v/>
      </c>
      <c r="K1472" s="25" t="str">
        <f>IF(B1472="","",I1472*VLOOKUP(B1472,'Priradenie pracov. balíkov'!B:G,6,FALSE))</f>
        <v/>
      </c>
      <c r="L1472" s="25" t="str">
        <f>IF(B1472="","",K1472*VLOOKUP(B1472,'Priradenie pracov. balíkov'!B:F,5,FALSE))</f>
        <v/>
      </c>
      <c r="M1472" s="1"/>
      <c r="N1472" s="2" t="str">
        <f t="shared" si="110"/>
        <v/>
      </c>
      <c r="O1472" s="1" t="str">
        <f t="shared" si="111"/>
        <v/>
      </c>
    </row>
    <row r="1473" spans="1:15" x14ac:dyDescent="0.2">
      <c r="A1473" s="26" t="str">
        <f t="shared" si="112"/>
        <v/>
      </c>
      <c r="B1473" s="40"/>
      <c r="C1473" s="28" t="str">
        <f>IF(B1473="","",VLOOKUP(B1473,'Priradenie pracov. balíkov'!B:E,3,FALSE))</f>
        <v/>
      </c>
      <c r="D1473" s="29" t="str">
        <f>IF(B1473="","",CONCATENATE(VLOOKUP(B1473,Ciselniky!$A$38:$B$71,2,FALSE),"P",'Osobné výdavky (OV)'!A1473))</f>
        <v/>
      </c>
      <c r="E1473" s="41"/>
      <c r="F1473" s="25" t="str">
        <f t="shared" si="113"/>
        <v/>
      </c>
      <c r="G1473" s="99"/>
      <c r="H1473" s="97"/>
      <c r="I1473" s="25" t="str">
        <f t="shared" si="114"/>
        <v/>
      </c>
      <c r="J1473" s="25" t="str">
        <f>IF(B1473="","",I1473*VLOOKUP(B1473,'Priradenie pracov. balíkov'!B:F,5,FALSE))</f>
        <v/>
      </c>
      <c r="K1473" s="25" t="str">
        <f>IF(B1473="","",I1473*VLOOKUP(B1473,'Priradenie pracov. balíkov'!B:G,6,FALSE))</f>
        <v/>
      </c>
      <c r="L1473" s="25" t="str">
        <f>IF(B1473="","",K1473*VLOOKUP(B1473,'Priradenie pracov. balíkov'!B:F,5,FALSE))</f>
        <v/>
      </c>
      <c r="M1473" s="1"/>
      <c r="N1473" s="2" t="str">
        <f t="shared" si="110"/>
        <v/>
      </c>
      <c r="O1473" s="1" t="str">
        <f t="shared" si="111"/>
        <v/>
      </c>
    </row>
    <row r="1474" spans="1:15" x14ac:dyDescent="0.2">
      <c r="A1474" s="26" t="str">
        <f t="shared" si="112"/>
        <v/>
      </c>
      <c r="B1474" s="40"/>
      <c r="C1474" s="28" t="str">
        <f>IF(B1474="","",VLOOKUP(B1474,'Priradenie pracov. balíkov'!B:E,3,FALSE))</f>
        <v/>
      </c>
      <c r="D1474" s="29" t="str">
        <f>IF(B1474="","",CONCATENATE(VLOOKUP(B1474,Ciselniky!$A$38:$B$71,2,FALSE),"P",'Osobné výdavky (OV)'!A1474))</f>
        <v/>
      </c>
      <c r="E1474" s="41"/>
      <c r="F1474" s="25" t="str">
        <f t="shared" si="113"/>
        <v/>
      </c>
      <c r="G1474" s="99"/>
      <c r="H1474" s="97"/>
      <c r="I1474" s="25" t="str">
        <f t="shared" si="114"/>
        <v/>
      </c>
      <c r="J1474" s="25" t="str">
        <f>IF(B1474="","",I1474*VLOOKUP(B1474,'Priradenie pracov. balíkov'!B:F,5,FALSE))</f>
        <v/>
      </c>
      <c r="K1474" s="25" t="str">
        <f>IF(B1474="","",I1474*VLOOKUP(B1474,'Priradenie pracov. balíkov'!B:G,6,FALSE))</f>
        <v/>
      </c>
      <c r="L1474" s="25" t="str">
        <f>IF(B1474="","",K1474*VLOOKUP(B1474,'Priradenie pracov. balíkov'!B:F,5,FALSE))</f>
        <v/>
      </c>
      <c r="M1474" s="1"/>
      <c r="N1474" s="2" t="str">
        <f t="shared" si="110"/>
        <v/>
      </c>
      <c r="O1474" s="1" t="str">
        <f t="shared" si="111"/>
        <v/>
      </c>
    </row>
    <row r="1475" spans="1:15" x14ac:dyDescent="0.2">
      <c r="A1475" s="26" t="str">
        <f t="shared" si="112"/>
        <v/>
      </c>
      <c r="B1475" s="40"/>
      <c r="C1475" s="28" t="str">
        <f>IF(B1475="","",VLOOKUP(B1475,'Priradenie pracov. balíkov'!B:E,3,FALSE))</f>
        <v/>
      </c>
      <c r="D1475" s="29" t="str">
        <f>IF(B1475="","",CONCATENATE(VLOOKUP(B1475,Ciselniky!$A$38:$B$71,2,FALSE),"P",'Osobné výdavky (OV)'!A1475))</f>
        <v/>
      </c>
      <c r="E1475" s="41"/>
      <c r="F1475" s="25" t="str">
        <f t="shared" si="113"/>
        <v/>
      </c>
      <c r="G1475" s="99"/>
      <c r="H1475" s="97"/>
      <c r="I1475" s="25" t="str">
        <f t="shared" si="114"/>
        <v/>
      </c>
      <c r="J1475" s="25" t="str">
        <f>IF(B1475="","",I1475*VLOOKUP(B1475,'Priradenie pracov. balíkov'!B:F,5,FALSE))</f>
        <v/>
      </c>
      <c r="K1475" s="25" t="str">
        <f>IF(B1475="","",I1475*VLOOKUP(B1475,'Priradenie pracov. balíkov'!B:G,6,FALSE))</f>
        <v/>
      </c>
      <c r="L1475" s="25" t="str">
        <f>IF(B1475="","",K1475*VLOOKUP(B1475,'Priradenie pracov. balíkov'!B:F,5,FALSE))</f>
        <v/>
      </c>
      <c r="M1475" s="1"/>
      <c r="N1475" s="2" t="str">
        <f t="shared" si="110"/>
        <v/>
      </c>
      <c r="O1475" s="1" t="str">
        <f t="shared" si="111"/>
        <v/>
      </c>
    </row>
    <row r="1476" spans="1:15" x14ac:dyDescent="0.2">
      <c r="A1476" s="26" t="str">
        <f t="shared" si="112"/>
        <v/>
      </c>
      <c r="B1476" s="40"/>
      <c r="C1476" s="28" t="str">
        <f>IF(B1476="","",VLOOKUP(B1476,'Priradenie pracov. balíkov'!B:E,3,FALSE))</f>
        <v/>
      </c>
      <c r="D1476" s="29" t="str">
        <f>IF(B1476="","",CONCATENATE(VLOOKUP(B1476,Ciselniky!$A$38:$B$71,2,FALSE),"P",'Osobné výdavky (OV)'!A1476))</f>
        <v/>
      </c>
      <c r="E1476" s="41"/>
      <c r="F1476" s="25" t="str">
        <f t="shared" si="113"/>
        <v/>
      </c>
      <c r="G1476" s="99"/>
      <c r="H1476" s="97"/>
      <c r="I1476" s="25" t="str">
        <f t="shared" si="114"/>
        <v/>
      </c>
      <c r="J1476" s="25" t="str">
        <f>IF(B1476="","",I1476*VLOOKUP(B1476,'Priradenie pracov. balíkov'!B:F,5,FALSE))</f>
        <v/>
      </c>
      <c r="K1476" s="25" t="str">
        <f>IF(B1476="","",I1476*VLOOKUP(B1476,'Priradenie pracov. balíkov'!B:G,6,FALSE))</f>
        <v/>
      </c>
      <c r="L1476" s="25" t="str">
        <f>IF(B1476="","",K1476*VLOOKUP(B1476,'Priradenie pracov. balíkov'!B:F,5,FALSE))</f>
        <v/>
      </c>
      <c r="M1476" s="1"/>
      <c r="N1476" s="2" t="str">
        <f t="shared" ref="N1476:N1539" si="115">TRIM(LEFT(B1476,4))</f>
        <v/>
      </c>
      <c r="O1476" s="1" t="str">
        <f t="shared" ref="O1476:O1539" si="116">C1476</f>
        <v/>
      </c>
    </row>
    <row r="1477" spans="1:15" x14ac:dyDescent="0.2">
      <c r="A1477" s="26" t="str">
        <f t="shared" ref="A1477:A1540" si="117">IF(B1476&lt;&gt;"",ROW()-2,"")</f>
        <v/>
      </c>
      <c r="B1477" s="40"/>
      <c r="C1477" s="28" t="str">
        <f>IF(B1477="","",VLOOKUP(B1477,'Priradenie pracov. balíkov'!B:E,3,FALSE))</f>
        <v/>
      </c>
      <c r="D1477" s="29" t="str">
        <f>IF(B1477="","",CONCATENATE(VLOOKUP(B1477,Ciselniky!$A$38:$B$71,2,FALSE),"P",'Osobné výdavky (OV)'!A1477))</f>
        <v/>
      </c>
      <c r="E1477" s="41"/>
      <c r="F1477" s="25" t="str">
        <f t="shared" ref="F1477:F1540" si="118">IF(B1477="","",3684)</f>
        <v/>
      </c>
      <c r="G1477" s="99"/>
      <c r="H1477" s="97"/>
      <c r="I1477" s="25" t="str">
        <f t="shared" ref="I1477:I1540" si="119">IF(B1477="","",F1477*(G1477*H1477))</f>
        <v/>
      </c>
      <c r="J1477" s="25" t="str">
        <f>IF(B1477="","",I1477*VLOOKUP(B1477,'Priradenie pracov. balíkov'!B:F,5,FALSE))</f>
        <v/>
      </c>
      <c r="K1477" s="25" t="str">
        <f>IF(B1477="","",I1477*VLOOKUP(B1477,'Priradenie pracov. balíkov'!B:G,6,FALSE))</f>
        <v/>
      </c>
      <c r="L1477" s="25" t="str">
        <f>IF(B1477="","",K1477*VLOOKUP(B1477,'Priradenie pracov. balíkov'!B:F,5,FALSE))</f>
        <v/>
      </c>
      <c r="M1477" s="1"/>
      <c r="N1477" s="2" t="str">
        <f t="shared" si="115"/>
        <v/>
      </c>
      <c r="O1477" s="1" t="str">
        <f t="shared" si="116"/>
        <v/>
      </c>
    </row>
    <row r="1478" spans="1:15" x14ac:dyDescent="0.2">
      <c r="A1478" s="26" t="str">
        <f t="shared" si="117"/>
        <v/>
      </c>
      <c r="B1478" s="40"/>
      <c r="C1478" s="28" t="str">
        <f>IF(B1478="","",VLOOKUP(B1478,'Priradenie pracov. balíkov'!B:E,3,FALSE))</f>
        <v/>
      </c>
      <c r="D1478" s="29" t="str">
        <f>IF(B1478="","",CONCATENATE(VLOOKUP(B1478,Ciselniky!$A$38:$B$71,2,FALSE),"P",'Osobné výdavky (OV)'!A1478))</f>
        <v/>
      </c>
      <c r="E1478" s="41"/>
      <c r="F1478" s="25" t="str">
        <f t="shared" si="118"/>
        <v/>
      </c>
      <c r="G1478" s="99"/>
      <c r="H1478" s="97"/>
      <c r="I1478" s="25" t="str">
        <f t="shared" si="119"/>
        <v/>
      </c>
      <c r="J1478" s="25" t="str">
        <f>IF(B1478="","",I1478*VLOOKUP(B1478,'Priradenie pracov. balíkov'!B:F,5,FALSE))</f>
        <v/>
      </c>
      <c r="K1478" s="25" t="str">
        <f>IF(B1478="","",I1478*VLOOKUP(B1478,'Priradenie pracov. balíkov'!B:G,6,FALSE))</f>
        <v/>
      </c>
      <c r="L1478" s="25" t="str">
        <f>IF(B1478="","",K1478*VLOOKUP(B1478,'Priradenie pracov. balíkov'!B:F,5,FALSE))</f>
        <v/>
      </c>
      <c r="M1478" s="1"/>
      <c r="N1478" s="2" t="str">
        <f t="shared" si="115"/>
        <v/>
      </c>
      <c r="O1478" s="1" t="str">
        <f t="shared" si="116"/>
        <v/>
      </c>
    </row>
    <row r="1479" spans="1:15" x14ac:dyDescent="0.2">
      <c r="A1479" s="26" t="str">
        <f t="shared" si="117"/>
        <v/>
      </c>
      <c r="B1479" s="40"/>
      <c r="C1479" s="28" t="str">
        <f>IF(B1479="","",VLOOKUP(B1479,'Priradenie pracov. balíkov'!B:E,3,FALSE))</f>
        <v/>
      </c>
      <c r="D1479" s="29" t="str">
        <f>IF(B1479="","",CONCATENATE(VLOOKUP(B1479,Ciselniky!$A$38:$B$71,2,FALSE),"P",'Osobné výdavky (OV)'!A1479))</f>
        <v/>
      </c>
      <c r="E1479" s="41"/>
      <c r="F1479" s="25" t="str">
        <f t="shared" si="118"/>
        <v/>
      </c>
      <c r="G1479" s="99"/>
      <c r="H1479" s="97"/>
      <c r="I1479" s="25" t="str">
        <f t="shared" si="119"/>
        <v/>
      </c>
      <c r="J1479" s="25" t="str">
        <f>IF(B1479="","",I1479*VLOOKUP(B1479,'Priradenie pracov. balíkov'!B:F,5,FALSE))</f>
        <v/>
      </c>
      <c r="K1479" s="25" t="str">
        <f>IF(B1479="","",I1479*VLOOKUP(B1479,'Priradenie pracov. balíkov'!B:G,6,FALSE))</f>
        <v/>
      </c>
      <c r="L1479" s="25" t="str">
        <f>IF(B1479="","",K1479*VLOOKUP(B1479,'Priradenie pracov. balíkov'!B:F,5,FALSE))</f>
        <v/>
      </c>
      <c r="M1479" s="1"/>
      <c r="N1479" s="2" t="str">
        <f t="shared" si="115"/>
        <v/>
      </c>
      <c r="O1479" s="1" t="str">
        <f t="shared" si="116"/>
        <v/>
      </c>
    </row>
    <row r="1480" spans="1:15" x14ac:dyDescent="0.2">
      <c r="A1480" s="26" t="str">
        <f t="shared" si="117"/>
        <v/>
      </c>
      <c r="B1480" s="40"/>
      <c r="C1480" s="28" t="str">
        <f>IF(B1480="","",VLOOKUP(B1480,'Priradenie pracov. balíkov'!B:E,3,FALSE))</f>
        <v/>
      </c>
      <c r="D1480" s="29" t="str">
        <f>IF(B1480="","",CONCATENATE(VLOOKUP(B1480,Ciselniky!$A$38:$B$71,2,FALSE),"P",'Osobné výdavky (OV)'!A1480))</f>
        <v/>
      </c>
      <c r="E1480" s="41"/>
      <c r="F1480" s="25" t="str">
        <f t="shared" si="118"/>
        <v/>
      </c>
      <c r="G1480" s="99"/>
      <c r="H1480" s="97"/>
      <c r="I1480" s="25" t="str">
        <f t="shared" si="119"/>
        <v/>
      </c>
      <c r="J1480" s="25" t="str">
        <f>IF(B1480="","",I1480*VLOOKUP(B1480,'Priradenie pracov. balíkov'!B:F,5,FALSE))</f>
        <v/>
      </c>
      <c r="K1480" s="25" t="str">
        <f>IF(B1480="","",I1480*VLOOKUP(B1480,'Priradenie pracov. balíkov'!B:G,6,FALSE))</f>
        <v/>
      </c>
      <c r="L1480" s="25" t="str">
        <f>IF(B1480="","",K1480*VLOOKUP(B1480,'Priradenie pracov. balíkov'!B:F,5,FALSE))</f>
        <v/>
      </c>
      <c r="M1480" s="1"/>
      <c r="N1480" s="2" t="str">
        <f t="shared" si="115"/>
        <v/>
      </c>
      <c r="O1480" s="1" t="str">
        <f t="shared" si="116"/>
        <v/>
      </c>
    </row>
    <row r="1481" spans="1:15" x14ac:dyDescent="0.2">
      <c r="A1481" s="26" t="str">
        <f t="shared" si="117"/>
        <v/>
      </c>
      <c r="B1481" s="40"/>
      <c r="C1481" s="28" t="str">
        <f>IF(B1481="","",VLOOKUP(B1481,'Priradenie pracov. balíkov'!B:E,3,FALSE))</f>
        <v/>
      </c>
      <c r="D1481" s="29" t="str">
        <f>IF(B1481="","",CONCATENATE(VLOOKUP(B1481,Ciselniky!$A$38:$B$71,2,FALSE),"P",'Osobné výdavky (OV)'!A1481))</f>
        <v/>
      </c>
      <c r="E1481" s="41"/>
      <c r="F1481" s="25" t="str">
        <f t="shared" si="118"/>
        <v/>
      </c>
      <c r="G1481" s="99"/>
      <c r="H1481" s="97"/>
      <c r="I1481" s="25" t="str">
        <f t="shared" si="119"/>
        <v/>
      </c>
      <c r="J1481" s="25" t="str">
        <f>IF(B1481="","",I1481*VLOOKUP(B1481,'Priradenie pracov. balíkov'!B:F,5,FALSE))</f>
        <v/>
      </c>
      <c r="K1481" s="25" t="str">
        <f>IF(B1481="","",I1481*VLOOKUP(B1481,'Priradenie pracov. balíkov'!B:G,6,FALSE))</f>
        <v/>
      </c>
      <c r="L1481" s="25" t="str">
        <f>IF(B1481="","",K1481*VLOOKUP(B1481,'Priradenie pracov. balíkov'!B:F,5,FALSE))</f>
        <v/>
      </c>
      <c r="M1481" s="1"/>
      <c r="N1481" s="2" t="str">
        <f t="shared" si="115"/>
        <v/>
      </c>
      <c r="O1481" s="1" t="str">
        <f t="shared" si="116"/>
        <v/>
      </c>
    </row>
    <row r="1482" spans="1:15" x14ac:dyDescent="0.2">
      <c r="A1482" s="26" t="str">
        <f t="shared" si="117"/>
        <v/>
      </c>
      <c r="B1482" s="40"/>
      <c r="C1482" s="28" t="str">
        <f>IF(B1482="","",VLOOKUP(B1482,'Priradenie pracov. balíkov'!B:E,3,FALSE))</f>
        <v/>
      </c>
      <c r="D1482" s="29" t="str">
        <f>IF(B1482="","",CONCATENATE(VLOOKUP(B1482,Ciselniky!$A$38:$B$71,2,FALSE),"P",'Osobné výdavky (OV)'!A1482))</f>
        <v/>
      </c>
      <c r="E1482" s="41"/>
      <c r="F1482" s="25" t="str">
        <f t="shared" si="118"/>
        <v/>
      </c>
      <c r="G1482" s="99"/>
      <c r="H1482" s="97"/>
      <c r="I1482" s="25" t="str">
        <f t="shared" si="119"/>
        <v/>
      </c>
      <c r="J1482" s="25" t="str">
        <f>IF(B1482="","",I1482*VLOOKUP(B1482,'Priradenie pracov. balíkov'!B:F,5,FALSE))</f>
        <v/>
      </c>
      <c r="K1482" s="25" t="str">
        <f>IF(B1482="","",I1482*VLOOKUP(B1482,'Priradenie pracov. balíkov'!B:G,6,FALSE))</f>
        <v/>
      </c>
      <c r="L1482" s="25" t="str">
        <f>IF(B1482="","",K1482*VLOOKUP(B1482,'Priradenie pracov. balíkov'!B:F,5,FALSE))</f>
        <v/>
      </c>
      <c r="M1482" s="1"/>
      <c r="N1482" s="2" t="str">
        <f t="shared" si="115"/>
        <v/>
      </c>
      <c r="O1482" s="1" t="str">
        <f t="shared" si="116"/>
        <v/>
      </c>
    </row>
    <row r="1483" spans="1:15" x14ac:dyDescent="0.2">
      <c r="A1483" s="26" t="str">
        <f t="shared" si="117"/>
        <v/>
      </c>
      <c r="B1483" s="40"/>
      <c r="C1483" s="28" t="str">
        <f>IF(B1483="","",VLOOKUP(B1483,'Priradenie pracov. balíkov'!B:E,3,FALSE))</f>
        <v/>
      </c>
      <c r="D1483" s="29" t="str">
        <f>IF(B1483="","",CONCATENATE(VLOOKUP(B1483,Ciselniky!$A$38:$B$71,2,FALSE),"P",'Osobné výdavky (OV)'!A1483))</f>
        <v/>
      </c>
      <c r="E1483" s="41"/>
      <c r="F1483" s="25" t="str">
        <f t="shared" si="118"/>
        <v/>
      </c>
      <c r="G1483" s="99"/>
      <c r="H1483" s="97"/>
      <c r="I1483" s="25" t="str">
        <f t="shared" si="119"/>
        <v/>
      </c>
      <c r="J1483" s="25" t="str">
        <f>IF(B1483="","",I1483*VLOOKUP(B1483,'Priradenie pracov. balíkov'!B:F,5,FALSE))</f>
        <v/>
      </c>
      <c r="K1483" s="25" t="str">
        <f>IF(B1483="","",I1483*VLOOKUP(B1483,'Priradenie pracov. balíkov'!B:G,6,FALSE))</f>
        <v/>
      </c>
      <c r="L1483" s="25" t="str">
        <f>IF(B1483="","",K1483*VLOOKUP(B1483,'Priradenie pracov. balíkov'!B:F,5,FALSE))</f>
        <v/>
      </c>
      <c r="M1483" s="1"/>
      <c r="N1483" s="2" t="str">
        <f t="shared" si="115"/>
        <v/>
      </c>
      <c r="O1483" s="1" t="str">
        <f t="shared" si="116"/>
        <v/>
      </c>
    </row>
    <row r="1484" spans="1:15" x14ac:dyDescent="0.2">
      <c r="A1484" s="26" t="str">
        <f t="shared" si="117"/>
        <v/>
      </c>
      <c r="B1484" s="40"/>
      <c r="C1484" s="28" t="str">
        <f>IF(B1484="","",VLOOKUP(B1484,'Priradenie pracov. balíkov'!B:E,3,FALSE))</f>
        <v/>
      </c>
      <c r="D1484" s="29" t="str">
        <f>IF(B1484="","",CONCATENATE(VLOOKUP(B1484,Ciselniky!$A$38:$B$71,2,FALSE),"P",'Osobné výdavky (OV)'!A1484))</f>
        <v/>
      </c>
      <c r="E1484" s="41"/>
      <c r="F1484" s="25" t="str">
        <f t="shared" si="118"/>
        <v/>
      </c>
      <c r="G1484" s="99"/>
      <c r="H1484" s="97"/>
      <c r="I1484" s="25" t="str">
        <f t="shared" si="119"/>
        <v/>
      </c>
      <c r="J1484" s="25" t="str">
        <f>IF(B1484="","",I1484*VLOOKUP(B1484,'Priradenie pracov. balíkov'!B:F,5,FALSE))</f>
        <v/>
      </c>
      <c r="K1484" s="25" t="str">
        <f>IF(B1484="","",I1484*VLOOKUP(B1484,'Priradenie pracov. balíkov'!B:G,6,FALSE))</f>
        <v/>
      </c>
      <c r="L1484" s="25" t="str">
        <f>IF(B1484="","",K1484*VLOOKUP(B1484,'Priradenie pracov. balíkov'!B:F,5,FALSE))</f>
        <v/>
      </c>
      <c r="M1484" s="1"/>
      <c r="N1484" s="2" t="str">
        <f t="shared" si="115"/>
        <v/>
      </c>
      <c r="O1484" s="1" t="str">
        <f t="shared" si="116"/>
        <v/>
      </c>
    </row>
    <row r="1485" spans="1:15" x14ac:dyDescent="0.2">
      <c r="A1485" s="26" t="str">
        <f t="shared" si="117"/>
        <v/>
      </c>
      <c r="B1485" s="40"/>
      <c r="C1485" s="28" t="str">
        <f>IF(B1485="","",VLOOKUP(B1485,'Priradenie pracov. balíkov'!B:E,3,FALSE))</f>
        <v/>
      </c>
      <c r="D1485" s="29" t="str">
        <f>IF(B1485="","",CONCATENATE(VLOOKUP(B1485,Ciselniky!$A$38:$B$71,2,FALSE),"P",'Osobné výdavky (OV)'!A1485))</f>
        <v/>
      </c>
      <c r="E1485" s="41"/>
      <c r="F1485" s="25" t="str">
        <f t="shared" si="118"/>
        <v/>
      </c>
      <c r="G1485" s="99"/>
      <c r="H1485" s="97"/>
      <c r="I1485" s="25" t="str">
        <f t="shared" si="119"/>
        <v/>
      </c>
      <c r="J1485" s="25" t="str">
        <f>IF(B1485="","",I1485*VLOOKUP(B1485,'Priradenie pracov. balíkov'!B:F,5,FALSE))</f>
        <v/>
      </c>
      <c r="K1485" s="25" t="str">
        <f>IF(B1485="","",I1485*VLOOKUP(B1485,'Priradenie pracov. balíkov'!B:G,6,FALSE))</f>
        <v/>
      </c>
      <c r="L1485" s="25" t="str">
        <f>IF(B1485="","",K1485*VLOOKUP(B1485,'Priradenie pracov. balíkov'!B:F,5,FALSE))</f>
        <v/>
      </c>
      <c r="M1485" s="1"/>
      <c r="N1485" s="2" t="str">
        <f t="shared" si="115"/>
        <v/>
      </c>
      <c r="O1485" s="1" t="str">
        <f t="shared" si="116"/>
        <v/>
      </c>
    </row>
    <row r="1486" spans="1:15" x14ac:dyDescent="0.2">
      <c r="A1486" s="26" t="str">
        <f t="shared" si="117"/>
        <v/>
      </c>
      <c r="B1486" s="40"/>
      <c r="C1486" s="28" t="str">
        <f>IF(B1486="","",VLOOKUP(B1486,'Priradenie pracov. balíkov'!B:E,3,FALSE))</f>
        <v/>
      </c>
      <c r="D1486" s="29" t="str">
        <f>IF(B1486="","",CONCATENATE(VLOOKUP(B1486,Ciselniky!$A$38:$B$71,2,FALSE),"P",'Osobné výdavky (OV)'!A1486))</f>
        <v/>
      </c>
      <c r="E1486" s="41"/>
      <c r="F1486" s="25" t="str">
        <f t="shared" si="118"/>
        <v/>
      </c>
      <c r="G1486" s="99"/>
      <c r="H1486" s="97"/>
      <c r="I1486" s="25" t="str">
        <f t="shared" si="119"/>
        <v/>
      </c>
      <c r="J1486" s="25" t="str">
        <f>IF(B1486="","",I1486*VLOOKUP(B1486,'Priradenie pracov. balíkov'!B:F,5,FALSE))</f>
        <v/>
      </c>
      <c r="K1486" s="25" t="str">
        <f>IF(B1486="","",I1486*VLOOKUP(B1486,'Priradenie pracov. balíkov'!B:G,6,FALSE))</f>
        <v/>
      </c>
      <c r="L1486" s="25" t="str">
        <f>IF(B1486="","",K1486*VLOOKUP(B1486,'Priradenie pracov. balíkov'!B:F,5,FALSE))</f>
        <v/>
      </c>
      <c r="M1486" s="1"/>
      <c r="N1486" s="2" t="str">
        <f t="shared" si="115"/>
        <v/>
      </c>
      <c r="O1486" s="1" t="str">
        <f t="shared" si="116"/>
        <v/>
      </c>
    </row>
    <row r="1487" spans="1:15" x14ac:dyDescent="0.2">
      <c r="A1487" s="26" t="str">
        <f t="shared" si="117"/>
        <v/>
      </c>
      <c r="B1487" s="40"/>
      <c r="C1487" s="28" t="str">
        <f>IF(B1487="","",VLOOKUP(B1487,'Priradenie pracov. balíkov'!B:E,3,FALSE))</f>
        <v/>
      </c>
      <c r="D1487" s="29" t="str">
        <f>IF(B1487="","",CONCATENATE(VLOOKUP(B1487,Ciselniky!$A$38:$B$71,2,FALSE),"P",'Osobné výdavky (OV)'!A1487))</f>
        <v/>
      </c>
      <c r="E1487" s="41"/>
      <c r="F1487" s="25" t="str">
        <f t="shared" si="118"/>
        <v/>
      </c>
      <c r="G1487" s="99"/>
      <c r="H1487" s="97"/>
      <c r="I1487" s="25" t="str">
        <f t="shared" si="119"/>
        <v/>
      </c>
      <c r="J1487" s="25" t="str">
        <f>IF(B1487="","",I1487*VLOOKUP(B1487,'Priradenie pracov. balíkov'!B:F,5,FALSE))</f>
        <v/>
      </c>
      <c r="K1487" s="25" t="str">
        <f>IF(B1487="","",I1487*VLOOKUP(B1487,'Priradenie pracov. balíkov'!B:G,6,FALSE))</f>
        <v/>
      </c>
      <c r="L1487" s="25" t="str">
        <f>IF(B1487="","",K1487*VLOOKUP(B1487,'Priradenie pracov. balíkov'!B:F,5,FALSE))</f>
        <v/>
      </c>
      <c r="M1487" s="1"/>
      <c r="N1487" s="2" t="str">
        <f t="shared" si="115"/>
        <v/>
      </c>
      <c r="O1487" s="1" t="str">
        <f t="shared" si="116"/>
        <v/>
      </c>
    </row>
    <row r="1488" spans="1:15" x14ac:dyDescent="0.2">
      <c r="A1488" s="26" t="str">
        <f t="shared" si="117"/>
        <v/>
      </c>
      <c r="B1488" s="40"/>
      <c r="C1488" s="28" t="str">
        <f>IF(B1488="","",VLOOKUP(B1488,'Priradenie pracov. balíkov'!B:E,3,FALSE))</f>
        <v/>
      </c>
      <c r="D1488" s="29" t="str">
        <f>IF(B1488="","",CONCATENATE(VLOOKUP(B1488,Ciselniky!$A$38:$B$71,2,FALSE),"P",'Osobné výdavky (OV)'!A1488))</f>
        <v/>
      </c>
      <c r="E1488" s="41"/>
      <c r="F1488" s="25" t="str">
        <f t="shared" si="118"/>
        <v/>
      </c>
      <c r="G1488" s="99"/>
      <c r="H1488" s="97"/>
      <c r="I1488" s="25" t="str">
        <f t="shared" si="119"/>
        <v/>
      </c>
      <c r="J1488" s="25" t="str">
        <f>IF(B1488="","",I1488*VLOOKUP(B1488,'Priradenie pracov. balíkov'!B:F,5,FALSE))</f>
        <v/>
      </c>
      <c r="K1488" s="25" t="str">
        <f>IF(B1488="","",I1488*VLOOKUP(B1488,'Priradenie pracov. balíkov'!B:G,6,FALSE))</f>
        <v/>
      </c>
      <c r="L1488" s="25" t="str">
        <f>IF(B1488="","",K1488*VLOOKUP(B1488,'Priradenie pracov. balíkov'!B:F,5,FALSE))</f>
        <v/>
      </c>
      <c r="M1488" s="1"/>
      <c r="N1488" s="2" t="str">
        <f t="shared" si="115"/>
        <v/>
      </c>
      <c r="O1488" s="1" t="str">
        <f t="shared" si="116"/>
        <v/>
      </c>
    </row>
    <row r="1489" spans="1:15" x14ac:dyDescent="0.2">
      <c r="A1489" s="26" t="str">
        <f t="shared" si="117"/>
        <v/>
      </c>
      <c r="B1489" s="40"/>
      <c r="C1489" s="28" t="str">
        <f>IF(B1489="","",VLOOKUP(B1489,'Priradenie pracov. balíkov'!B:E,3,FALSE))</f>
        <v/>
      </c>
      <c r="D1489" s="29" t="str">
        <f>IF(B1489="","",CONCATENATE(VLOOKUP(B1489,Ciselniky!$A$38:$B$71,2,FALSE),"P",'Osobné výdavky (OV)'!A1489))</f>
        <v/>
      </c>
      <c r="E1489" s="41"/>
      <c r="F1489" s="25" t="str">
        <f t="shared" si="118"/>
        <v/>
      </c>
      <c r="G1489" s="99"/>
      <c r="H1489" s="97"/>
      <c r="I1489" s="25" t="str">
        <f t="shared" si="119"/>
        <v/>
      </c>
      <c r="J1489" s="25" t="str">
        <f>IF(B1489="","",I1489*VLOOKUP(B1489,'Priradenie pracov. balíkov'!B:F,5,FALSE))</f>
        <v/>
      </c>
      <c r="K1489" s="25" t="str">
        <f>IF(B1489="","",I1489*VLOOKUP(B1489,'Priradenie pracov. balíkov'!B:G,6,FALSE))</f>
        <v/>
      </c>
      <c r="L1489" s="25" t="str">
        <f>IF(B1489="","",K1489*VLOOKUP(B1489,'Priradenie pracov. balíkov'!B:F,5,FALSE))</f>
        <v/>
      </c>
      <c r="M1489" s="1"/>
      <c r="N1489" s="2" t="str">
        <f t="shared" si="115"/>
        <v/>
      </c>
      <c r="O1489" s="1" t="str">
        <f t="shared" si="116"/>
        <v/>
      </c>
    </row>
    <row r="1490" spans="1:15" x14ac:dyDescent="0.2">
      <c r="A1490" s="26" t="str">
        <f t="shared" si="117"/>
        <v/>
      </c>
      <c r="B1490" s="40"/>
      <c r="C1490" s="28" t="str">
        <f>IF(B1490="","",VLOOKUP(B1490,'Priradenie pracov. balíkov'!B:E,3,FALSE))</f>
        <v/>
      </c>
      <c r="D1490" s="29" t="str">
        <f>IF(B1490="","",CONCATENATE(VLOOKUP(B1490,Ciselniky!$A$38:$B$71,2,FALSE),"P",'Osobné výdavky (OV)'!A1490))</f>
        <v/>
      </c>
      <c r="E1490" s="41"/>
      <c r="F1490" s="25" t="str">
        <f t="shared" si="118"/>
        <v/>
      </c>
      <c r="G1490" s="99"/>
      <c r="H1490" s="97"/>
      <c r="I1490" s="25" t="str">
        <f t="shared" si="119"/>
        <v/>
      </c>
      <c r="J1490" s="25" t="str">
        <f>IF(B1490="","",I1490*VLOOKUP(B1490,'Priradenie pracov. balíkov'!B:F,5,FALSE))</f>
        <v/>
      </c>
      <c r="K1490" s="25" t="str">
        <f>IF(B1490="","",I1490*VLOOKUP(B1490,'Priradenie pracov. balíkov'!B:G,6,FALSE))</f>
        <v/>
      </c>
      <c r="L1490" s="25" t="str">
        <f>IF(B1490="","",K1490*VLOOKUP(B1490,'Priradenie pracov. balíkov'!B:F,5,FALSE))</f>
        <v/>
      </c>
      <c r="M1490" s="1"/>
      <c r="N1490" s="2" t="str">
        <f t="shared" si="115"/>
        <v/>
      </c>
      <c r="O1490" s="1" t="str">
        <f t="shared" si="116"/>
        <v/>
      </c>
    </row>
    <row r="1491" spans="1:15" x14ac:dyDescent="0.2">
      <c r="A1491" s="26" t="str">
        <f t="shared" si="117"/>
        <v/>
      </c>
      <c r="B1491" s="40"/>
      <c r="C1491" s="28" t="str">
        <f>IF(B1491="","",VLOOKUP(B1491,'Priradenie pracov. balíkov'!B:E,3,FALSE))</f>
        <v/>
      </c>
      <c r="D1491" s="29" t="str">
        <f>IF(B1491="","",CONCATENATE(VLOOKUP(B1491,Ciselniky!$A$38:$B$71,2,FALSE),"P",'Osobné výdavky (OV)'!A1491))</f>
        <v/>
      </c>
      <c r="E1491" s="41"/>
      <c r="F1491" s="25" t="str">
        <f t="shared" si="118"/>
        <v/>
      </c>
      <c r="G1491" s="99"/>
      <c r="H1491" s="97"/>
      <c r="I1491" s="25" t="str">
        <f t="shared" si="119"/>
        <v/>
      </c>
      <c r="J1491" s="25" t="str">
        <f>IF(B1491="","",I1491*VLOOKUP(B1491,'Priradenie pracov. balíkov'!B:F,5,FALSE))</f>
        <v/>
      </c>
      <c r="K1491" s="25" t="str">
        <f>IF(B1491="","",I1491*VLOOKUP(B1491,'Priradenie pracov. balíkov'!B:G,6,FALSE))</f>
        <v/>
      </c>
      <c r="L1491" s="25" t="str">
        <f>IF(B1491="","",K1491*VLOOKUP(B1491,'Priradenie pracov. balíkov'!B:F,5,FALSE))</f>
        <v/>
      </c>
      <c r="M1491" s="1"/>
      <c r="N1491" s="2" t="str">
        <f t="shared" si="115"/>
        <v/>
      </c>
      <c r="O1491" s="1" t="str">
        <f t="shared" si="116"/>
        <v/>
      </c>
    </row>
    <row r="1492" spans="1:15" x14ac:dyDescent="0.2">
      <c r="A1492" s="26" t="str">
        <f t="shared" si="117"/>
        <v/>
      </c>
      <c r="B1492" s="40"/>
      <c r="C1492" s="28" t="str">
        <f>IF(B1492="","",VLOOKUP(B1492,'Priradenie pracov. balíkov'!B:E,3,FALSE))</f>
        <v/>
      </c>
      <c r="D1492" s="29" t="str">
        <f>IF(B1492="","",CONCATENATE(VLOOKUP(B1492,Ciselniky!$A$38:$B$71,2,FALSE),"P",'Osobné výdavky (OV)'!A1492))</f>
        <v/>
      </c>
      <c r="E1492" s="41"/>
      <c r="F1492" s="25" t="str">
        <f t="shared" si="118"/>
        <v/>
      </c>
      <c r="G1492" s="99"/>
      <c r="H1492" s="97"/>
      <c r="I1492" s="25" t="str">
        <f t="shared" si="119"/>
        <v/>
      </c>
      <c r="J1492" s="25" t="str">
        <f>IF(B1492="","",I1492*VLOOKUP(B1492,'Priradenie pracov. balíkov'!B:F,5,FALSE))</f>
        <v/>
      </c>
      <c r="K1492" s="25" t="str">
        <f>IF(B1492="","",I1492*VLOOKUP(B1492,'Priradenie pracov. balíkov'!B:G,6,FALSE))</f>
        <v/>
      </c>
      <c r="L1492" s="25" t="str">
        <f>IF(B1492="","",K1492*VLOOKUP(B1492,'Priradenie pracov. balíkov'!B:F,5,FALSE))</f>
        <v/>
      </c>
      <c r="M1492" s="1"/>
      <c r="N1492" s="2" t="str">
        <f t="shared" si="115"/>
        <v/>
      </c>
      <c r="O1492" s="1" t="str">
        <f t="shared" si="116"/>
        <v/>
      </c>
    </row>
    <row r="1493" spans="1:15" x14ac:dyDescent="0.2">
      <c r="A1493" s="26" t="str">
        <f t="shared" si="117"/>
        <v/>
      </c>
      <c r="B1493" s="40"/>
      <c r="C1493" s="28" t="str">
        <f>IF(B1493="","",VLOOKUP(B1493,'Priradenie pracov. balíkov'!B:E,3,FALSE))</f>
        <v/>
      </c>
      <c r="D1493" s="29" t="str">
        <f>IF(B1493="","",CONCATENATE(VLOOKUP(B1493,Ciselniky!$A$38:$B$71,2,FALSE),"P",'Osobné výdavky (OV)'!A1493))</f>
        <v/>
      </c>
      <c r="E1493" s="41"/>
      <c r="F1493" s="25" t="str">
        <f t="shared" si="118"/>
        <v/>
      </c>
      <c r="G1493" s="99"/>
      <c r="H1493" s="97"/>
      <c r="I1493" s="25" t="str">
        <f t="shared" si="119"/>
        <v/>
      </c>
      <c r="J1493" s="25" t="str">
        <f>IF(B1493="","",I1493*VLOOKUP(B1493,'Priradenie pracov. balíkov'!B:F,5,FALSE))</f>
        <v/>
      </c>
      <c r="K1493" s="25" t="str">
        <f>IF(B1493="","",I1493*VLOOKUP(B1493,'Priradenie pracov. balíkov'!B:G,6,FALSE))</f>
        <v/>
      </c>
      <c r="L1493" s="25" t="str">
        <f>IF(B1493="","",K1493*VLOOKUP(B1493,'Priradenie pracov. balíkov'!B:F,5,FALSE))</f>
        <v/>
      </c>
      <c r="M1493" s="1"/>
      <c r="N1493" s="2" t="str">
        <f t="shared" si="115"/>
        <v/>
      </c>
      <c r="O1493" s="1" t="str">
        <f t="shared" si="116"/>
        <v/>
      </c>
    </row>
    <row r="1494" spans="1:15" x14ac:dyDescent="0.2">
      <c r="A1494" s="26" t="str">
        <f t="shared" si="117"/>
        <v/>
      </c>
      <c r="B1494" s="40"/>
      <c r="C1494" s="28" t="str">
        <f>IF(B1494="","",VLOOKUP(B1494,'Priradenie pracov. balíkov'!B:E,3,FALSE))</f>
        <v/>
      </c>
      <c r="D1494" s="29" t="str">
        <f>IF(B1494="","",CONCATENATE(VLOOKUP(B1494,Ciselniky!$A$38:$B$71,2,FALSE),"P",'Osobné výdavky (OV)'!A1494))</f>
        <v/>
      </c>
      <c r="E1494" s="41"/>
      <c r="F1494" s="25" t="str">
        <f t="shared" si="118"/>
        <v/>
      </c>
      <c r="G1494" s="99"/>
      <c r="H1494" s="97"/>
      <c r="I1494" s="25" t="str">
        <f t="shared" si="119"/>
        <v/>
      </c>
      <c r="J1494" s="25" t="str">
        <f>IF(B1494="","",I1494*VLOOKUP(B1494,'Priradenie pracov. balíkov'!B:F,5,FALSE))</f>
        <v/>
      </c>
      <c r="K1494" s="25" t="str">
        <f>IF(B1494="","",I1494*VLOOKUP(B1494,'Priradenie pracov. balíkov'!B:G,6,FALSE))</f>
        <v/>
      </c>
      <c r="L1494" s="25" t="str">
        <f>IF(B1494="","",K1494*VLOOKUP(B1494,'Priradenie pracov. balíkov'!B:F,5,FALSE))</f>
        <v/>
      </c>
      <c r="M1494" s="1"/>
      <c r="N1494" s="2" t="str">
        <f t="shared" si="115"/>
        <v/>
      </c>
      <c r="O1494" s="1" t="str">
        <f t="shared" si="116"/>
        <v/>
      </c>
    </row>
    <row r="1495" spans="1:15" x14ac:dyDescent="0.2">
      <c r="A1495" s="26" t="str">
        <f t="shared" si="117"/>
        <v/>
      </c>
      <c r="B1495" s="40"/>
      <c r="C1495" s="28" t="str">
        <f>IF(B1495="","",VLOOKUP(B1495,'Priradenie pracov. balíkov'!B:E,3,FALSE))</f>
        <v/>
      </c>
      <c r="D1495" s="29" t="str">
        <f>IF(B1495="","",CONCATENATE(VLOOKUP(B1495,Ciselniky!$A$38:$B$71,2,FALSE),"P",'Osobné výdavky (OV)'!A1495))</f>
        <v/>
      </c>
      <c r="E1495" s="41"/>
      <c r="F1495" s="25" t="str">
        <f t="shared" si="118"/>
        <v/>
      </c>
      <c r="G1495" s="99"/>
      <c r="H1495" s="97"/>
      <c r="I1495" s="25" t="str">
        <f t="shared" si="119"/>
        <v/>
      </c>
      <c r="J1495" s="25" t="str">
        <f>IF(B1495="","",I1495*VLOOKUP(B1495,'Priradenie pracov. balíkov'!B:F,5,FALSE))</f>
        <v/>
      </c>
      <c r="K1495" s="25" t="str">
        <f>IF(B1495="","",I1495*VLOOKUP(B1495,'Priradenie pracov. balíkov'!B:G,6,FALSE))</f>
        <v/>
      </c>
      <c r="L1495" s="25" t="str">
        <f>IF(B1495="","",K1495*VLOOKUP(B1495,'Priradenie pracov. balíkov'!B:F,5,FALSE))</f>
        <v/>
      </c>
      <c r="M1495" s="1"/>
      <c r="N1495" s="2" t="str">
        <f t="shared" si="115"/>
        <v/>
      </c>
      <c r="O1495" s="1" t="str">
        <f t="shared" si="116"/>
        <v/>
      </c>
    </row>
    <row r="1496" spans="1:15" x14ac:dyDescent="0.2">
      <c r="A1496" s="26" t="str">
        <f t="shared" si="117"/>
        <v/>
      </c>
      <c r="B1496" s="40"/>
      <c r="C1496" s="28" t="str">
        <f>IF(B1496="","",VLOOKUP(B1496,'Priradenie pracov. balíkov'!B:E,3,FALSE))</f>
        <v/>
      </c>
      <c r="D1496" s="29" t="str">
        <f>IF(B1496="","",CONCATENATE(VLOOKUP(B1496,Ciselniky!$A$38:$B$71,2,FALSE),"P",'Osobné výdavky (OV)'!A1496))</f>
        <v/>
      </c>
      <c r="E1496" s="41"/>
      <c r="F1496" s="25" t="str">
        <f t="shared" si="118"/>
        <v/>
      </c>
      <c r="G1496" s="99"/>
      <c r="H1496" s="97"/>
      <c r="I1496" s="25" t="str">
        <f t="shared" si="119"/>
        <v/>
      </c>
      <c r="J1496" s="25" t="str">
        <f>IF(B1496="","",I1496*VLOOKUP(B1496,'Priradenie pracov. balíkov'!B:F,5,FALSE))</f>
        <v/>
      </c>
      <c r="K1496" s="25" t="str">
        <f>IF(B1496="","",I1496*VLOOKUP(B1496,'Priradenie pracov. balíkov'!B:G,6,FALSE))</f>
        <v/>
      </c>
      <c r="L1496" s="25" t="str">
        <f>IF(B1496="","",K1496*VLOOKUP(B1496,'Priradenie pracov. balíkov'!B:F,5,FALSE))</f>
        <v/>
      </c>
      <c r="M1496" s="1"/>
      <c r="N1496" s="2" t="str">
        <f t="shared" si="115"/>
        <v/>
      </c>
      <c r="O1496" s="1" t="str">
        <f t="shared" si="116"/>
        <v/>
      </c>
    </row>
    <row r="1497" spans="1:15" x14ac:dyDescent="0.2">
      <c r="A1497" s="26" t="str">
        <f t="shared" si="117"/>
        <v/>
      </c>
      <c r="B1497" s="40"/>
      <c r="C1497" s="28" t="str">
        <f>IF(B1497="","",VLOOKUP(B1497,'Priradenie pracov. balíkov'!B:E,3,FALSE))</f>
        <v/>
      </c>
      <c r="D1497" s="29" t="str">
        <f>IF(B1497="","",CONCATENATE(VLOOKUP(B1497,Ciselniky!$A$38:$B$71,2,FALSE),"P",'Osobné výdavky (OV)'!A1497))</f>
        <v/>
      </c>
      <c r="E1497" s="41"/>
      <c r="F1497" s="25" t="str">
        <f t="shared" si="118"/>
        <v/>
      </c>
      <c r="G1497" s="99"/>
      <c r="H1497" s="97"/>
      <c r="I1497" s="25" t="str">
        <f t="shared" si="119"/>
        <v/>
      </c>
      <c r="J1497" s="25" t="str">
        <f>IF(B1497="","",I1497*VLOOKUP(B1497,'Priradenie pracov. balíkov'!B:F,5,FALSE))</f>
        <v/>
      </c>
      <c r="K1497" s="25" t="str">
        <f>IF(B1497="","",I1497*VLOOKUP(B1497,'Priradenie pracov. balíkov'!B:G,6,FALSE))</f>
        <v/>
      </c>
      <c r="L1497" s="25" t="str">
        <f>IF(B1497="","",K1497*VLOOKUP(B1497,'Priradenie pracov. balíkov'!B:F,5,FALSE))</f>
        <v/>
      </c>
      <c r="M1497" s="1"/>
      <c r="N1497" s="2" t="str">
        <f t="shared" si="115"/>
        <v/>
      </c>
      <c r="O1497" s="1" t="str">
        <f t="shared" si="116"/>
        <v/>
      </c>
    </row>
    <row r="1498" spans="1:15" x14ac:dyDescent="0.2">
      <c r="A1498" s="26" t="str">
        <f t="shared" si="117"/>
        <v/>
      </c>
      <c r="B1498" s="40"/>
      <c r="C1498" s="28" t="str">
        <f>IF(B1498="","",VLOOKUP(B1498,'Priradenie pracov. balíkov'!B:E,3,FALSE))</f>
        <v/>
      </c>
      <c r="D1498" s="29" t="str">
        <f>IF(B1498="","",CONCATENATE(VLOOKUP(B1498,Ciselniky!$A$38:$B$71,2,FALSE),"P",'Osobné výdavky (OV)'!A1498))</f>
        <v/>
      </c>
      <c r="E1498" s="41"/>
      <c r="F1498" s="25" t="str">
        <f t="shared" si="118"/>
        <v/>
      </c>
      <c r="G1498" s="99"/>
      <c r="H1498" s="97"/>
      <c r="I1498" s="25" t="str">
        <f t="shared" si="119"/>
        <v/>
      </c>
      <c r="J1498" s="25" t="str">
        <f>IF(B1498="","",I1498*VLOOKUP(B1498,'Priradenie pracov. balíkov'!B:F,5,FALSE))</f>
        <v/>
      </c>
      <c r="K1498" s="25" t="str">
        <f>IF(B1498="","",I1498*VLOOKUP(B1498,'Priradenie pracov. balíkov'!B:G,6,FALSE))</f>
        <v/>
      </c>
      <c r="L1498" s="25" t="str">
        <f>IF(B1498="","",K1498*VLOOKUP(B1498,'Priradenie pracov. balíkov'!B:F,5,FALSE))</f>
        <v/>
      </c>
      <c r="M1498" s="1"/>
      <c r="N1498" s="2" t="str">
        <f t="shared" si="115"/>
        <v/>
      </c>
      <c r="O1498" s="1" t="str">
        <f t="shared" si="116"/>
        <v/>
      </c>
    </row>
    <row r="1499" spans="1:15" x14ac:dyDescent="0.2">
      <c r="A1499" s="26" t="str">
        <f t="shared" si="117"/>
        <v/>
      </c>
      <c r="B1499" s="40"/>
      <c r="C1499" s="28" t="str">
        <f>IF(B1499="","",VLOOKUP(B1499,'Priradenie pracov. balíkov'!B:E,3,FALSE))</f>
        <v/>
      </c>
      <c r="D1499" s="29" t="str">
        <f>IF(B1499="","",CONCATENATE(VLOOKUP(B1499,Ciselniky!$A$38:$B$71,2,FALSE),"P",'Osobné výdavky (OV)'!A1499))</f>
        <v/>
      </c>
      <c r="E1499" s="41"/>
      <c r="F1499" s="25" t="str">
        <f t="shared" si="118"/>
        <v/>
      </c>
      <c r="G1499" s="99"/>
      <c r="H1499" s="97"/>
      <c r="I1499" s="25" t="str">
        <f t="shared" si="119"/>
        <v/>
      </c>
      <c r="J1499" s="25" t="str">
        <f>IF(B1499="","",I1499*VLOOKUP(B1499,'Priradenie pracov. balíkov'!B:F,5,FALSE))</f>
        <v/>
      </c>
      <c r="K1499" s="25" t="str">
        <f>IF(B1499="","",I1499*VLOOKUP(B1499,'Priradenie pracov. balíkov'!B:G,6,FALSE))</f>
        <v/>
      </c>
      <c r="L1499" s="25" t="str">
        <f>IF(B1499="","",K1499*VLOOKUP(B1499,'Priradenie pracov. balíkov'!B:F,5,FALSE))</f>
        <v/>
      </c>
      <c r="M1499" s="1"/>
      <c r="N1499" s="2" t="str">
        <f t="shared" si="115"/>
        <v/>
      </c>
      <c r="O1499" s="1" t="str">
        <f t="shared" si="116"/>
        <v/>
      </c>
    </row>
    <row r="1500" spans="1:15" x14ac:dyDescent="0.2">
      <c r="A1500" s="26" t="str">
        <f t="shared" si="117"/>
        <v/>
      </c>
      <c r="B1500" s="40"/>
      <c r="C1500" s="28" t="str">
        <f>IF(B1500="","",VLOOKUP(B1500,'Priradenie pracov. balíkov'!B:E,3,FALSE))</f>
        <v/>
      </c>
      <c r="D1500" s="29" t="str">
        <f>IF(B1500="","",CONCATENATE(VLOOKUP(B1500,Ciselniky!$A$38:$B$71,2,FALSE),"P",'Osobné výdavky (OV)'!A1500))</f>
        <v/>
      </c>
      <c r="E1500" s="41"/>
      <c r="F1500" s="25" t="str">
        <f t="shared" si="118"/>
        <v/>
      </c>
      <c r="G1500" s="99"/>
      <c r="H1500" s="97"/>
      <c r="I1500" s="25" t="str">
        <f t="shared" si="119"/>
        <v/>
      </c>
      <c r="J1500" s="25" t="str">
        <f>IF(B1500="","",I1500*VLOOKUP(B1500,'Priradenie pracov. balíkov'!B:F,5,FALSE))</f>
        <v/>
      </c>
      <c r="K1500" s="25" t="str">
        <f>IF(B1500="","",I1500*VLOOKUP(B1500,'Priradenie pracov. balíkov'!B:G,6,FALSE))</f>
        <v/>
      </c>
      <c r="L1500" s="25" t="str">
        <f>IF(B1500="","",K1500*VLOOKUP(B1500,'Priradenie pracov. balíkov'!B:F,5,FALSE))</f>
        <v/>
      </c>
      <c r="M1500" s="1"/>
      <c r="N1500" s="2" t="str">
        <f t="shared" si="115"/>
        <v/>
      </c>
      <c r="O1500" s="1" t="str">
        <f t="shared" si="116"/>
        <v/>
      </c>
    </row>
    <row r="1501" spans="1:15" x14ac:dyDescent="0.2">
      <c r="A1501" s="26" t="str">
        <f t="shared" si="117"/>
        <v/>
      </c>
      <c r="B1501" s="40"/>
      <c r="C1501" s="28" t="str">
        <f>IF(B1501="","",VLOOKUP(B1501,'Priradenie pracov. balíkov'!B:E,3,FALSE))</f>
        <v/>
      </c>
      <c r="D1501" s="29" t="str">
        <f>IF(B1501="","",CONCATENATE(VLOOKUP(B1501,Ciselniky!$A$38:$B$71,2,FALSE),"P",'Osobné výdavky (OV)'!A1501))</f>
        <v/>
      </c>
      <c r="E1501" s="41"/>
      <c r="F1501" s="25" t="str">
        <f t="shared" si="118"/>
        <v/>
      </c>
      <c r="G1501" s="99"/>
      <c r="H1501" s="97"/>
      <c r="I1501" s="25" t="str">
        <f t="shared" si="119"/>
        <v/>
      </c>
      <c r="J1501" s="25" t="str">
        <f>IF(B1501="","",I1501*VLOOKUP(B1501,'Priradenie pracov. balíkov'!B:F,5,FALSE))</f>
        <v/>
      </c>
      <c r="K1501" s="25" t="str">
        <f>IF(B1501="","",I1501*VLOOKUP(B1501,'Priradenie pracov. balíkov'!B:G,6,FALSE))</f>
        <v/>
      </c>
      <c r="L1501" s="25" t="str">
        <f>IF(B1501="","",K1501*VLOOKUP(B1501,'Priradenie pracov. balíkov'!B:F,5,FALSE))</f>
        <v/>
      </c>
      <c r="M1501" s="1"/>
      <c r="N1501" s="2" t="str">
        <f t="shared" si="115"/>
        <v/>
      </c>
      <c r="O1501" s="1" t="str">
        <f t="shared" si="116"/>
        <v/>
      </c>
    </row>
    <row r="1502" spans="1:15" x14ac:dyDescent="0.2">
      <c r="A1502" s="26" t="str">
        <f t="shared" si="117"/>
        <v/>
      </c>
      <c r="B1502" s="40"/>
      <c r="C1502" s="28" t="str">
        <f>IF(B1502="","",VLOOKUP(B1502,'Priradenie pracov. balíkov'!B:E,3,FALSE))</f>
        <v/>
      </c>
      <c r="D1502" s="29" t="str">
        <f>IF(B1502="","",CONCATENATE(VLOOKUP(B1502,Ciselniky!$A$38:$B$71,2,FALSE),"P",'Osobné výdavky (OV)'!A1502))</f>
        <v/>
      </c>
      <c r="E1502" s="41"/>
      <c r="F1502" s="25" t="str">
        <f t="shared" si="118"/>
        <v/>
      </c>
      <c r="G1502" s="99"/>
      <c r="H1502" s="97"/>
      <c r="I1502" s="25" t="str">
        <f t="shared" si="119"/>
        <v/>
      </c>
      <c r="J1502" s="25" t="str">
        <f>IF(B1502="","",I1502*VLOOKUP(B1502,'Priradenie pracov. balíkov'!B:F,5,FALSE))</f>
        <v/>
      </c>
      <c r="K1502" s="25" t="str">
        <f>IF(B1502="","",I1502*VLOOKUP(B1502,'Priradenie pracov. balíkov'!B:G,6,FALSE))</f>
        <v/>
      </c>
      <c r="L1502" s="25" t="str">
        <f>IF(B1502="","",K1502*VLOOKUP(B1502,'Priradenie pracov. balíkov'!B:F,5,FALSE))</f>
        <v/>
      </c>
      <c r="M1502" s="1"/>
      <c r="N1502" s="2" t="str">
        <f t="shared" si="115"/>
        <v/>
      </c>
      <c r="O1502" s="1" t="str">
        <f t="shared" si="116"/>
        <v/>
      </c>
    </row>
    <row r="1503" spans="1:15" x14ac:dyDescent="0.2">
      <c r="A1503" s="26" t="str">
        <f t="shared" si="117"/>
        <v/>
      </c>
      <c r="B1503" s="40"/>
      <c r="C1503" s="28" t="str">
        <f>IF(B1503="","",VLOOKUP(B1503,'Priradenie pracov. balíkov'!B:E,3,FALSE))</f>
        <v/>
      </c>
      <c r="D1503" s="29" t="str">
        <f>IF(B1503="","",CONCATENATE(VLOOKUP(B1503,Ciselniky!$A$38:$B$71,2,FALSE),"P",'Osobné výdavky (OV)'!A1503))</f>
        <v/>
      </c>
      <c r="E1503" s="41"/>
      <c r="F1503" s="25" t="str">
        <f t="shared" si="118"/>
        <v/>
      </c>
      <c r="G1503" s="99"/>
      <c r="H1503" s="97"/>
      <c r="I1503" s="25" t="str">
        <f t="shared" si="119"/>
        <v/>
      </c>
      <c r="J1503" s="25" t="str">
        <f>IF(B1503="","",I1503*VLOOKUP(B1503,'Priradenie pracov. balíkov'!B:F,5,FALSE))</f>
        <v/>
      </c>
      <c r="K1503" s="25" t="str">
        <f>IF(B1503="","",I1503*VLOOKUP(B1503,'Priradenie pracov. balíkov'!B:G,6,FALSE))</f>
        <v/>
      </c>
      <c r="L1503" s="25" t="str">
        <f>IF(B1503="","",K1503*VLOOKUP(B1503,'Priradenie pracov. balíkov'!B:F,5,FALSE))</f>
        <v/>
      </c>
      <c r="M1503" s="1"/>
      <c r="N1503" s="2" t="str">
        <f t="shared" si="115"/>
        <v/>
      </c>
      <c r="O1503" s="1" t="str">
        <f t="shared" si="116"/>
        <v/>
      </c>
    </row>
    <row r="1504" spans="1:15" x14ac:dyDescent="0.2">
      <c r="A1504" s="26" t="str">
        <f t="shared" si="117"/>
        <v/>
      </c>
      <c r="B1504" s="40"/>
      <c r="C1504" s="28" t="str">
        <f>IF(B1504="","",VLOOKUP(B1504,'Priradenie pracov. balíkov'!B:E,3,FALSE))</f>
        <v/>
      </c>
      <c r="D1504" s="29" t="str">
        <f>IF(B1504="","",CONCATENATE(VLOOKUP(B1504,Ciselniky!$A$38:$B$71,2,FALSE),"P",'Osobné výdavky (OV)'!A1504))</f>
        <v/>
      </c>
      <c r="E1504" s="41"/>
      <c r="F1504" s="25" t="str">
        <f t="shared" si="118"/>
        <v/>
      </c>
      <c r="G1504" s="99"/>
      <c r="H1504" s="97"/>
      <c r="I1504" s="25" t="str">
        <f t="shared" si="119"/>
        <v/>
      </c>
      <c r="J1504" s="25" t="str">
        <f>IF(B1504="","",I1504*VLOOKUP(B1504,'Priradenie pracov. balíkov'!B:F,5,FALSE))</f>
        <v/>
      </c>
      <c r="K1504" s="25" t="str">
        <f>IF(B1504="","",I1504*VLOOKUP(B1504,'Priradenie pracov. balíkov'!B:G,6,FALSE))</f>
        <v/>
      </c>
      <c r="L1504" s="25" t="str">
        <f>IF(B1504="","",K1504*VLOOKUP(B1504,'Priradenie pracov. balíkov'!B:F,5,FALSE))</f>
        <v/>
      </c>
      <c r="M1504" s="1"/>
      <c r="N1504" s="2" t="str">
        <f t="shared" si="115"/>
        <v/>
      </c>
      <c r="O1504" s="1" t="str">
        <f t="shared" si="116"/>
        <v/>
      </c>
    </row>
    <row r="1505" spans="1:15" x14ac:dyDescent="0.2">
      <c r="A1505" s="26" t="str">
        <f t="shared" si="117"/>
        <v/>
      </c>
      <c r="B1505" s="40"/>
      <c r="C1505" s="28" t="str">
        <f>IF(B1505="","",VLOOKUP(B1505,'Priradenie pracov. balíkov'!B:E,3,FALSE))</f>
        <v/>
      </c>
      <c r="D1505" s="29" t="str">
        <f>IF(B1505="","",CONCATENATE(VLOOKUP(B1505,Ciselniky!$A$38:$B$71,2,FALSE),"P",'Osobné výdavky (OV)'!A1505))</f>
        <v/>
      </c>
      <c r="E1505" s="41"/>
      <c r="F1505" s="25" t="str">
        <f t="shared" si="118"/>
        <v/>
      </c>
      <c r="G1505" s="99"/>
      <c r="H1505" s="97"/>
      <c r="I1505" s="25" t="str">
        <f t="shared" si="119"/>
        <v/>
      </c>
      <c r="J1505" s="25" t="str">
        <f>IF(B1505="","",I1505*VLOOKUP(B1505,'Priradenie pracov. balíkov'!B:F,5,FALSE))</f>
        <v/>
      </c>
      <c r="K1505" s="25" t="str">
        <f>IF(B1505="","",I1505*VLOOKUP(B1505,'Priradenie pracov. balíkov'!B:G,6,FALSE))</f>
        <v/>
      </c>
      <c r="L1505" s="25" t="str">
        <f>IF(B1505="","",K1505*VLOOKUP(B1505,'Priradenie pracov. balíkov'!B:F,5,FALSE))</f>
        <v/>
      </c>
      <c r="M1505" s="1"/>
      <c r="N1505" s="2" t="str">
        <f t="shared" si="115"/>
        <v/>
      </c>
      <c r="O1505" s="1" t="str">
        <f t="shared" si="116"/>
        <v/>
      </c>
    </row>
    <row r="1506" spans="1:15" x14ac:dyDescent="0.2">
      <c r="A1506" s="26" t="str">
        <f t="shared" si="117"/>
        <v/>
      </c>
      <c r="B1506" s="40"/>
      <c r="C1506" s="28" t="str">
        <f>IF(B1506="","",VLOOKUP(B1506,'Priradenie pracov. balíkov'!B:E,3,FALSE))</f>
        <v/>
      </c>
      <c r="D1506" s="29" t="str">
        <f>IF(B1506="","",CONCATENATE(VLOOKUP(B1506,Ciselniky!$A$38:$B$71,2,FALSE),"P",'Osobné výdavky (OV)'!A1506))</f>
        <v/>
      </c>
      <c r="E1506" s="41"/>
      <c r="F1506" s="25" t="str">
        <f t="shared" si="118"/>
        <v/>
      </c>
      <c r="G1506" s="99"/>
      <c r="H1506" s="97"/>
      <c r="I1506" s="25" t="str">
        <f t="shared" si="119"/>
        <v/>
      </c>
      <c r="J1506" s="25" t="str">
        <f>IF(B1506="","",I1506*VLOOKUP(B1506,'Priradenie pracov. balíkov'!B:F,5,FALSE))</f>
        <v/>
      </c>
      <c r="K1506" s="25" t="str">
        <f>IF(B1506="","",I1506*VLOOKUP(B1506,'Priradenie pracov. balíkov'!B:G,6,FALSE))</f>
        <v/>
      </c>
      <c r="L1506" s="25" t="str">
        <f>IF(B1506="","",K1506*VLOOKUP(B1506,'Priradenie pracov. balíkov'!B:F,5,FALSE))</f>
        <v/>
      </c>
      <c r="M1506" s="1"/>
      <c r="N1506" s="2" t="str">
        <f t="shared" si="115"/>
        <v/>
      </c>
      <c r="O1506" s="1" t="str">
        <f t="shared" si="116"/>
        <v/>
      </c>
    </row>
    <row r="1507" spans="1:15" x14ac:dyDescent="0.2">
      <c r="A1507" s="26" t="str">
        <f t="shared" si="117"/>
        <v/>
      </c>
      <c r="B1507" s="40"/>
      <c r="C1507" s="28" t="str">
        <f>IF(B1507="","",VLOOKUP(B1507,'Priradenie pracov. balíkov'!B:E,3,FALSE))</f>
        <v/>
      </c>
      <c r="D1507" s="29" t="str">
        <f>IF(B1507="","",CONCATENATE(VLOOKUP(B1507,Ciselniky!$A$38:$B$71,2,FALSE),"P",'Osobné výdavky (OV)'!A1507))</f>
        <v/>
      </c>
      <c r="E1507" s="41"/>
      <c r="F1507" s="25" t="str">
        <f t="shared" si="118"/>
        <v/>
      </c>
      <c r="G1507" s="99"/>
      <c r="H1507" s="97"/>
      <c r="I1507" s="25" t="str">
        <f t="shared" si="119"/>
        <v/>
      </c>
      <c r="J1507" s="25" t="str">
        <f>IF(B1507="","",I1507*VLOOKUP(B1507,'Priradenie pracov. balíkov'!B:F,5,FALSE))</f>
        <v/>
      </c>
      <c r="K1507" s="25" t="str">
        <f>IF(B1507="","",I1507*VLOOKUP(B1507,'Priradenie pracov. balíkov'!B:G,6,FALSE))</f>
        <v/>
      </c>
      <c r="L1507" s="25" t="str">
        <f>IF(B1507="","",K1507*VLOOKUP(B1507,'Priradenie pracov. balíkov'!B:F,5,FALSE))</f>
        <v/>
      </c>
      <c r="M1507" s="1"/>
      <c r="N1507" s="2" t="str">
        <f t="shared" si="115"/>
        <v/>
      </c>
      <c r="O1507" s="1" t="str">
        <f t="shared" si="116"/>
        <v/>
      </c>
    </row>
    <row r="1508" spans="1:15" x14ac:dyDescent="0.2">
      <c r="A1508" s="26" t="str">
        <f t="shared" si="117"/>
        <v/>
      </c>
      <c r="B1508" s="40"/>
      <c r="C1508" s="28" t="str">
        <f>IF(B1508="","",VLOOKUP(B1508,'Priradenie pracov. balíkov'!B:E,3,FALSE))</f>
        <v/>
      </c>
      <c r="D1508" s="29" t="str">
        <f>IF(B1508="","",CONCATENATE(VLOOKUP(B1508,Ciselniky!$A$38:$B$71,2,FALSE),"P",'Osobné výdavky (OV)'!A1508))</f>
        <v/>
      </c>
      <c r="E1508" s="41"/>
      <c r="F1508" s="25" t="str">
        <f t="shared" si="118"/>
        <v/>
      </c>
      <c r="G1508" s="99"/>
      <c r="H1508" s="97"/>
      <c r="I1508" s="25" t="str">
        <f t="shared" si="119"/>
        <v/>
      </c>
      <c r="J1508" s="25" t="str">
        <f>IF(B1508="","",I1508*VLOOKUP(B1508,'Priradenie pracov. balíkov'!B:F,5,FALSE))</f>
        <v/>
      </c>
      <c r="K1508" s="25" t="str">
        <f>IF(B1508="","",I1508*VLOOKUP(B1508,'Priradenie pracov. balíkov'!B:G,6,FALSE))</f>
        <v/>
      </c>
      <c r="L1508" s="25" t="str">
        <f>IF(B1508="","",K1508*VLOOKUP(B1508,'Priradenie pracov. balíkov'!B:F,5,FALSE))</f>
        <v/>
      </c>
      <c r="M1508" s="1"/>
      <c r="N1508" s="2" t="str">
        <f t="shared" si="115"/>
        <v/>
      </c>
      <c r="O1508" s="1" t="str">
        <f t="shared" si="116"/>
        <v/>
      </c>
    </row>
    <row r="1509" spans="1:15" x14ac:dyDescent="0.2">
      <c r="A1509" s="26" t="str">
        <f t="shared" si="117"/>
        <v/>
      </c>
      <c r="B1509" s="40"/>
      <c r="C1509" s="28" t="str">
        <f>IF(B1509="","",VLOOKUP(B1509,'Priradenie pracov. balíkov'!B:E,3,FALSE))</f>
        <v/>
      </c>
      <c r="D1509" s="29" t="str">
        <f>IF(B1509="","",CONCATENATE(VLOOKUP(B1509,Ciselniky!$A$38:$B$71,2,FALSE),"P",'Osobné výdavky (OV)'!A1509))</f>
        <v/>
      </c>
      <c r="E1509" s="41"/>
      <c r="F1509" s="25" t="str">
        <f t="shared" si="118"/>
        <v/>
      </c>
      <c r="G1509" s="99"/>
      <c r="H1509" s="97"/>
      <c r="I1509" s="25" t="str">
        <f t="shared" si="119"/>
        <v/>
      </c>
      <c r="J1509" s="25" t="str">
        <f>IF(B1509="","",I1509*VLOOKUP(B1509,'Priradenie pracov. balíkov'!B:F,5,FALSE))</f>
        <v/>
      </c>
      <c r="K1509" s="25" t="str">
        <f>IF(B1509="","",I1509*VLOOKUP(B1509,'Priradenie pracov. balíkov'!B:G,6,FALSE))</f>
        <v/>
      </c>
      <c r="L1509" s="25" t="str">
        <f>IF(B1509="","",K1509*VLOOKUP(B1509,'Priradenie pracov. balíkov'!B:F,5,FALSE))</f>
        <v/>
      </c>
      <c r="M1509" s="1"/>
      <c r="N1509" s="2" t="str">
        <f t="shared" si="115"/>
        <v/>
      </c>
      <c r="O1509" s="1" t="str">
        <f t="shared" si="116"/>
        <v/>
      </c>
    </row>
    <row r="1510" spans="1:15" x14ac:dyDescent="0.2">
      <c r="A1510" s="26" t="str">
        <f t="shared" si="117"/>
        <v/>
      </c>
      <c r="B1510" s="40"/>
      <c r="C1510" s="28" t="str">
        <f>IF(B1510="","",VLOOKUP(B1510,'Priradenie pracov. balíkov'!B:E,3,FALSE))</f>
        <v/>
      </c>
      <c r="D1510" s="29" t="str">
        <f>IF(B1510="","",CONCATENATE(VLOOKUP(B1510,Ciselniky!$A$38:$B$71,2,FALSE),"P",'Osobné výdavky (OV)'!A1510))</f>
        <v/>
      </c>
      <c r="E1510" s="41"/>
      <c r="F1510" s="25" t="str">
        <f t="shared" si="118"/>
        <v/>
      </c>
      <c r="G1510" s="99"/>
      <c r="H1510" s="97"/>
      <c r="I1510" s="25" t="str">
        <f t="shared" si="119"/>
        <v/>
      </c>
      <c r="J1510" s="25" t="str">
        <f>IF(B1510="","",I1510*VLOOKUP(B1510,'Priradenie pracov. balíkov'!B:F,5,FALSE))</f>
        <v/>
      </c>
      <c r="K1510" s="25" t="str">
        <f>IF(B1510="","",I1510*VLOOKUP(B1510,'Priradenie pracov. balíkov'!B:G,6,FALSE))</f>
        <v/>
      </c>
      <c r="L1510" s="25" t="str">
        <f>IF(B1510="","",K1510*VLOOKUP(B1510,'Priradenie pracov. balíkov'!B:F,5,FALSE))</f>
        <v/>
      </c>
      <c r="M1510" s="1"/>
      <c r="N1510" s="2" t="str">
        <f t="shared" si="115"/>
        <v/>
      </c>
      <c r="O1510" s="1" t="str">
        <f t="shared" si="116"/>
        <v/>
      </c>
    </row>
    <row r="1511" spans="1:15" x14ac:dyDescent="0.2">
      <c r="A1511" s="26" t="str">
        <f t="shared" si="117"/>
        <v/>
      </c>
      <c r="B1511" s="40"/>
      <c r="C1511" s="28" t="str">
        <f>IF(B1511="","",VLOOKUP(B1511,'Priradenie pracov. balíkov'!B:E,3,FALSE))</f>
        <v/>
      </c>
      <c r="D1511" s="29" t="str">
        <f>IF(B1511="","",CONCATENATE(VLOOKUP(B1511,Ciselniky!$A$38:$B$71,2,FALSE),"P",'Osobné výdavky (OV)'!A1511))</f>
        <v/>
      </c>
      <c r="E1511" s="41"/>
      <c r="F1511" s="25" t="str">
        <f t="shared" si="118"/>
        <v/>
      </c>
      <c r="G1511" s="99"/>
      <c r="H1511" s="97"/>
      <c r="I1511" s="25" t="str">
        <f t="shared" si="119"/>
        <v/>
      </c>
      <c r="J1511" s="25" t="str">
        <f>IF(B1511="","",I1511*VLOOKUP(B1511,'Priradenie pracov. balíkov'!B:F,5,FALSE))</f>
        <v/>
      </c>
      <c r="K1511" s="25" t="str">
        <f>IF(B1511="","",I1511*VLOOKUP(B1511,'Priradenie pracov. balíkov'!B:G,6,FALSE))</f>
        <v/>
      </c>
      <c r="L1511" s="25" t="str">
        <f>IF(B1511="","",K1511*VLOOKUP(B1511,'Priradenie pracov. balíkov'!B:F,5,FALSE))</f>
        <v/>
      </c>
      <c r="M1511" s="1"/>
      <c r="N1511" s="2" t="str">
        <f t="shared" si="115"/>
        <v/>
      </c>
      <c r="O1511" s="1" t="str">
        <f t="shared" si="116"/>
        <v/>
      </c>
    </row>
    <row r="1512" spans="1:15" x14ac:dyDescent="0.2">
      <c r="A1512" s="26" t="str">
        <f t="shared" si="117"/>
        <v/>
      </c>
      <c r="B1512" s="40"/>
      <c r="C1512" s="28" t="str">
        <f>IF(B1512="","",VLOOKUP(B1512,'Priradenie pracov. balíkov'!B:E,3,FALSE))</f>
        <v/>
      </c>
      <c r="D1512" s="29" t="str">
        <f>IF(B1512="","",CONCATENATE(VLOOKUP(B1512,Ciselniky!$A$38:$B$71,2,FALSE),"P",'Osobné výdavky (OV)'!A1512))</f>
        <v/>
      </c>
      <c r="E1512" s="41"/>
      <c r="F1512" s="25" t="str">
        <f t="shared" si="118"/>
        <v/>
      </c>
      <c r="G1512" s="99"/>
      <c r="H1512" s="97"/>
      <c r="I1512" s="25" t="str">
        <f t="shared" si="119"/>
        <v/>
      </c>
      <c r="J1512" s="25" t="str">
        <f>IF(B1512="","",I1512*VLOOKUP(B1512,'Priradenie pracov. balíkov'!B:F,5,FALSE))</f>
        <v/>
      </c>
      <c r="K1512" s="25" t="str">
        <f>IF(B1512="","",I1512*VLOOKUP(B1512,'Priradenie pracov. balíkov'!B:G,6,FALSE))</f>
        <v/>
      </c>
      <c r="L1512" s="25" t="str">
        <f>IF(B1512="","",K1512*VLOOKUP(B1512,'Priradenie pracov. balíkov'!B:F,5,FALSE))</f>
        <v/>
      </c>
      <c r="M1512" s="1"/>
      <c r="N1512" s="2" t="str">
        <f t="shared" si="115"/>
        <v/>
      </c>
      <c r="O1512" s="1" t="str">
        <f t="shared" si="116"/>
        <v/>
      </c>
    </row>
    <row r="1513" spans="1:15" x14ac:dyDescent="0.2">
      <c r="A1513" s="26" t="str">
        <f t="shared" si="117"/>
        <v/>
      </c>
      <c r="B1513" s="40"/>
      <c r="C1513" s="28" t="str">
        <f>IF(B1513="","",VLOOKUP(B1513,'Priradenie pracov. balíkov'!B:E,3,FALSE))</f>
        <v/>
      </c>
      <c r="D1513" s="29" t="str">
        <f>IF(B1513="","",CONCATENATE(VLOOKUP(B1513,Ciselniky!$A$38:$B$71,2,FALSE),"P",'Osobné výdavky (OV)'!A1513))</f>
        <v/>
      </c>
      <c r="E1513" s="41"/>
      <c r="F1513" s="25" t="str">
        <f t="shared" si="118"/>
        <v/>
      </c>
      <c r="G1513" s="99"/>
      <c r="H1513" s="97"/>
      <c r="I1513" s="25" t="str">
        <f t="shared" si="119"/>
        <v/>
      </c>
      <c r="J1513" s="25" t="str">
        <f>IF(B1513="","",I1513*VLOOKUP(B1513,'Priradenie pracov. balíkov'!B:F,5,FALSE))</f>
        <v/>
      </c>
      <c r="K1513" s="25" t="str">
        <f>IF(B1513="","",I1513*VLOOKUP(B1513,'Priradenie pracov. balíkov'!B:G,6,FALSE))</f>
        <v/>
      </c>
      <c r="L1513" s="25" t="str">
        <f>IF(B1513="","",K1513*VLOOKUP(B1513,'Priradenie pracov. balíkov'!B:F,5,FALSE))</f>
        <v/>
      </c>
      <c r="M1513" s="1"/>
      <c r="N1513" s="2" t="str">
        <f t="shared" si="115"/>
        <v/>
      </c>
      <c r="O1513" s="1" t="str">
        <f t="shared" si="116"/>
        <v/>
      </c>
    </row>
    <row r="1514" spans="1:15" x14ac:dyDescent="0.2">
      <c r="A1514" s="26" t="str">
        <f t="shared" si="117"/>
        <v/>
      </c>
      <c r="B1514" s="40"/>
      <c r="C1514" s="28" t="str">
        <f>IF(B1514="","",VLOOKUP(B1514,'Priradenie pracov. balíkov'!B:E,3,FALSE))</f>
        <v/>
      </c>
      <c r="D1514" s="29" t="str">
        <f>IF(B1514="","",CONCATENATE(VLOOKUP(B1514,Ciselniky!$A$38:$B$71,2,FALSE),"P",'Osobné výdavky (OV)'!A1514))</f>
        <v/>
      </c>
      <c r="E1514" s="41"/>
      <c r="F1514" s="25" t="str">
        <f t="shared" si="118"/>
        <v/>
      </c>
      <c r="G1514" s="99"/>
      <c r="H1514" s="97"/>
      <c r="I1514" s="25" t="str">
        <f t="shared" si="119"/>
        <v/>
      </c>
      <c r="J1514" s="25" t="str">
        <f>IF(B1514="","",I1514*VLOOKUP(B1514,'Priradenie pracov. balíkov'!B:F,5,FALSE))</f>
        <v/>
      </c>
      <c r="K1514" s="25" t="str">
        <f>IF(B1514="","",I1514*VLOOKUP(B1514,'Priradenie pracov. balíkov'!B:G,6,FALSE))</f>
        <v/>
      </c>
      <c r="L1514" s="25" t="str">
        <f>IF(B1514="","",K1514*VLOOKUP(B1514,'Priradenie pracov. balíkov'!B:F,5,FALSE))</f>
        <v/>
      </c>
      <c r="M1514" s="1"/>
      <c r="N1514" s="2" t="str">
        <f t="shared" si="115"/>
        <v/>
      </c>
      <c r="O1514" s="1" t="str">
        <f t="shared" si="116"/>
        <v/>
      </c>
    </row>
    <row r="1515" spans="1:15" x14ac:dyDescent="0.2">
      <c r="A1515" s="26" t="str">
        <f t="shared" si="117"/>
        <v/>
      </c>
      <c r="B1515" s="40"/>
      <c r="C1515" s="28" t="str">
        <f>IF(B1515="","",VLOOKUP(B1515,'Priradenie pracov. balíkov'!B:E,3,FALSE))</f>
        <v/>
      </c>
      <c r="D1515" s="29" t="str">
        <f>IF(B1515="","",CONCATENATE(VLOOKUP(B1515,Ciselniky!$A$38:$B$71,2,FALSE),"P",'Osobné výdavky (OV)'!A1515))</f>
        <v/>
      </c>
      <c r="E1515" s="41"/>
      <c r="F1515" s="25" t="str">
        <f t="shared" si="118"/>
        <v/>
      </c>
      <c r="G1515" s="99"/>
      <c r="H1515" s="97"/>
      <c r="I1515" s="25" t="str">
        <f t="shared" si="119"/>
        <v/>
      </c>
      <c r="J1515" s="25" t="str">
        <f>IF(B1515="","",I1515*VLOOKUP(B1515,'Priradenie pracov. balíkov'!B:F,5,FALSE))</f>
        <v/>
      </c>
      <c r="K1515" s="25" t="str">
        <f>IF(B1515="","",I1515*VLOOKUP(B1515,'Priradenie pracov. balíkov'!B:G,6,FALSE))</f>
        <v/>
      </c>
      <c r="L1515" s="25" t="str">
        <f>IF(B1515="","",K1515*VLOOKUP(B1515,'Priradenie pracov. balíkov'!B:F,5,FALSE))</f>
        <v/>
      </c>
      <c r="M1515" s="1"/>
      <c r="N1515" s="2" t="str">
        <f t="shared" si="115"/>
        <v/>
      </c>
      <c r="O1515" s="1" t="str">
        <f t="shared" si="116"/>
        <v/>
      </c>
    </row>
    <row r="1516" spans="1:15" x14ac:dyDescent="0.2">
      <c r="A1516" s="26" t="str">
        <f t="shared" si="117"/>
        <v/>
      </c>
      <c r="B1516" s="40"/>
      <c r="C1516" s="28" t="str">
        <f>IF(B1516="","",VLOOKUP(B1516,'Priradenie pracov. balíkov'!B:E,3,FALSE))</f>
        <v/>
      </c>
      <c r="D1516" s="29" t="str">
        <f>IF(B1516="","",CONCATENATE(VLOOKUP(B1516,Ciselniky!$A$38:$B$71,2,FALSE),"P",'Osobné výdavky (OV)'!A1516))</f>
        <v/>
      </c>
      <c r="E1516" s="41"/>
      <c r="F1516" s="25" t="str">
        <f t="shared" si="118"/>
        <v/>
      </c>
      <c r="G1516" s="99"/>
      <c r="H1516" s="97"/>
      <c r="I1516" s="25" t="str">
        <f t="shared" si="119"/>
        <v/>
      </c>
      <c r="J1516" s="25" t="str">
        <f>IF(B1516="","",I1516*VLOOKUP(B1516,'Priradenie pracov. balíkov'!B:F,5,FALSE))</f>
        <v/>
      </c>
      <c r="K1516" s="25" t="str">
        <f>IF(B1516="","",I1516*VLOOKUP(B1516,'Priradenie pracov. balíkov'!B:G,6,FALSE))</f>
        <v/>
      </c>
      <c r="L1516" s="25" t="str">
        <f>IF(B1516="","",K1516*VLOOKUP(B1516,'Priradenie pracov. balíkov'!B:F,5,FALSE))</f>
        <v/>
      </c>
      <c r="M1516" s="1"/>
      <c r="N1516" s="2" t="str">
        <f t="shared" si="115"/>
        <v/>
      </c>
      <c r="O1516" s="1" t="str">
        <f t="shared" si="116"/>
        <v/>
      </c>
    </row>
    <row r="1517" spans="1:15" x14ac:dyDescent="0.2">
      <c r="A1517" s="26" t="str">
        <f t="shared" si="117"/>
        <v/>
      </c>
      <c r="B1517" s="40"/>
      <c r="C1517" s="28" t="str">
        <f>IF(B1517="","",VLOOKUP(B1517,'Priradenie pracov. balíkov'!B:E,3,FALSE))</f>
        <v/>
      </c>
      <c r="D1517" s="29" t="str">
        <f>IF(B1517="","",CONCATENATE(VLOOKUP(B1517,Ciselniky!$A$38:$B$71,2,FALSE),"P",'Osobné výdavky (OV)'!A1517))</f>
        <v/>
      </c>
      <c r="E1517" s="41"/>
      <c r="F1517" s="25" t="str">
        <f t="shared" si="118"/>
        <v/>
      </c>
      <c r="G1517" s="99"/>
      <c r="H1517" s="97"/>
      <c r="I1517" s="25" t="str">
        <f t="shared" si="119"/>
        <v/>
      </c>
      <c r="J1517" s="25" t="str">
        <f>IF(B1517="","",I1517*VLOOKUP(B1517,'Priradenie pracov. balíkov'!B:F,5,FALSE))</f>
        <v/>
      </c>
      <c r="K1517" s="25" t="str">
        <f>IF(B1517="","",I1517*VLOOKUP(B1517,'Priradenie pracov. balíkov'!B:G,6,FALSE))</f>
        <v/>
      </c>
      <c r="L1517" s="25" t="str">
        <f>IF(B1517="","",K1517*VLOOKUP(B1517,'Priradenie pracov. balíkov'!B:F,5,FALSE))</f>
        <v/>
      </c>
      <c r="M1517" s="1"/>
      <c r="N1517" s="2" t="str">
        <f t="shared" si="115"/>
        <v/>
      </c>
      <c r="O1517" s="1" t="str">
        <f t="shared" si="116"/>
        <v/>
      </c>
    </row>
    <row r="1518" spans="1:15" x14ac:dyDescent="0.2">
      <c r="A1518" s="26" t="str">
        <f t="shared" si="117"/>
        <v/>
      </c>
      <c r="B1518" s="40"/>
      <c r="C1518" s="28" t="str">
        <f>IF(B1518="","",VLOOKUP(B1518,'Priradenie pracov. balíkov'!B:E,3,FALSE))</f>
        <v/>
      </c>
      <c r="D1518" s="29" t="str">
        <f>IF(B1518="","",CONCATENATE(VLOOKUP(B1518,Ciselniky!$A$38:$B$71,2,FALSE),"P",'Osobné výdavky (OV)'!A1518))</f>
        <v/>
      </c>
      <c r="E1518" s="41"/>
      <c r="F1518" s="25" t="str">
        <f t="shared" si="118"/>
        <v/>
      </c>
      <c r="G1518" s="99"/>
      <c r="H1518" s="97"/>
      <c r="I1518" s="25" t="str">
        <f t="shared" si="119"/>
        <v/>
      </c>
      <c r="J1518" s="25" t="str">
        <f>IF(B1518="","",I1518*VLOOKUP(B1518,'Priradenie pracov. balíkov'!B:F,5,FALSE))</f>
        <v/>
      </c>
      <c r="K1518" s="25" t="str">
        <f>IF(B1518="","",I1518*VLOOKUP(B1518,'Priradenie pracov. balíkov'!B:G,6,FALSE))</f>
        <v/>
      </c>
      <c r="L1518" s="25" t="str">
        <f>IF(B1518="","",K1518*VLOOKUP(B1518,'Priradenie pracov. balíkov'!B:F,5,FALSE))</f>
        <v/>
      </c>
      <c r="M1518" s="1"/>
      <c r="N1518" s="2" t="str">
        <f t="shared" si="115"/>
        <v/>
      </c>
      <c r="O1518" s="1" t="str">
        <f t="shared" si="116"/>
        <v/>
      </c>
    </row>
    <row r="1519" spans="1:15" x14ac:dyDescent="0.2">
      <c r="A1519" s="26" t="str">
        <f t="shared" si="117"/>
        <v/>
      </c>
      <c r="B1519" s="40"/>
      <c r="C1519" s="28" t="str">
        <f>IF(B1519="","",VLOOKUP(B1519,'Priradenie pracov. balíkov'!B:E,3,FALSE))</f>
        <v/>
      </c>
      <c r="D1519" s="29" t="str">
        <f>IF(B1519="","",CONCATENATE(VLOOKUP(B1519,Ciselniky!$A$38:$B$71,2,FALSE),"P",'Osobné výdavky (OV)'!A1519))</f>
        <v/>
      </c>
      <c r="E1519" s="41"/>
      <c r="F1519" s="25" t="str">
        <f t="shared" si="118"/>
        <v/>
      </c>
      <c r="G1519" s="99"/>
      <c r="H1519" s="97"/>
      <c r="I1519" s="25" t="str">
        <f t="shared" si="119"/>
        <v/>
      </c>
      <c r="J1519" s="25" t="str">
        <f>IF(B1519="","",I1519*VLOOKUP(B1519,'Priradenie pracov. balíkov'!B:F,5,FALSE))</f>
        <v/>
      </c>
      <c r="K1519" s="25" t="str">
        <f>IF(B1519="","",I1519*VLOOKUP(B1519,'Priradenie pracov. balíkov'!B:G,6,FALSE))</f>
        <v/>
      </c>
      <c r="L1519" s="25" t="str">
        <f>IF(B1519="","",K1519*VLOOKUP(B1519,'Priradenie pracov. balíkov'!B:F,5,FALSE))</f>
        <v/>
      </c>
      <c r="M1519" s="1"/>
      <c r="N1519" s="2" t="str">
        <f t="shared" si="115"/>
        <v/>
      </c>
      <c r="O1519" s="1" t="str">
        <f t="shared" si="116"/>
        <v/>
      </c>
    </row>
    <row r="1520" spans="1:15" x14ac:dyDescent="0.2">
      <c r="A1520" s="26" t="str">
        <f t="shared" si="117"/>
        <v/>
      </c>
      <c r="B1520" s="40"/>
      <c r="C1520" s="28" t="str">
        <f>IF(B1520="","",VLOOKUP(B1520,'Priradenie pracov. balíkov'!B:E,3,FALSE))</f>
        <v/>
      </c>
      <c r="D1520" s="29" t="str">
        <f>IF(B1520="","",CONCATENATE(VLOOKUP(B1520,Ciselniky!$A$38:$B$71,2,FALSE),"P",'Osobné výdavky (OV)'!A1520))</f>
        <v/>
      </c>
      <c r="E1520" s="41"/>
      <c r="F1520" s="25" t="str">
        <f t="shared" si="118"/>
        <v/>
      </c>
      <c r="G1520" s="99"/>
      <c r="H1520" s="97"/>
      <c r="I1520" s="25" t="str">
        <f t="shared" si="119"/>
        <v/>
      </c>
      <c r="J1520" s="25" t="str">
        <f>IF(B1520="","",I1520*VLOOKUP(B1520,'Priradenie pracov. balíkov'!B:F,5,FALSE))</f>
        <v/>
      </c>
      <c r="K1520" s="25" t="str">
        <f>IF(B1520="","",I1520*VLOOKUP(B1520,'Priradenie pracov. balíkov'!B:G,6,FALSE))</f>
        <v/>
      </c>
      <c r="L1520" s="25" t="str">
        <f>IF(B1520="","",K1520*VLOOKUP(B1520,'Priradenie pracov. balíkov'!B:F,5,FALSE))</f>
        <v/>
      </c>
      <c r="M1520" s="1"/>
      <c r="N1520" s="2" t="str">
        <f t="shared" si="115"/>
        <v/>
      </c>
      <c r="O1520" s="1" t="str">
        <f t="shared" si="116"/>
        <v/>
      </c>
    </row>
    <row r="1521" spans="1:15" x14ac:dyDescent="0.2">
      <c r="A1521" s="26" t="str">
        <f t="shared" si="117"/>
        <v/>
      </c>
      <c r="B1521" s="40"/>
      <c r="C1521" s="28" t="str">
        <f>IF(B1521="","",VLOOKUP(B1521,'Priradenie pracov. balíkov'!B:E,3,FALSE))</f>
        <v/>
      </c>
      <c r="D1521" s="29" t="str">
        <f>IF(B1521="","",CONCATENATE(VLOOKUP(B1521,Ciselniky!$A$38:$B$71,2,FALSE),"P",'Osobné výdavky (OV)'!A1521))</f>
        <v/>
      </c>
      <c r="E1521" s="41"/>
      <c r="F1521" s="25" t="str">
        <f t="shared" si="118"/>
        <v/>
      </c>
      <c r="G1521" s="99"/>
      <c r="H1521" s="97"/>
      <c r="I1521" s="25" t="str">
        <f t="shared" si="119"/>
        <v/>
      </c>
      <c r="J1521" s="25" t="str">
        <f>IF(B1521="","",I1521*VLOOKUP(B1521,'Priradenie pracov. balíkov'!B:F,5,FALSE))</f>
        <v/>
      </c>
      <c r="K1521" s="25" t="str">
        <f>IF(B1521="","",I1521*VLOOKUP(B1521,'Priradenie pracov. balíkov'!B:G,6,FALSE))</f>
        <v/>
      </c>
      <c r="L1521" s="25" t="str">
        <f>IF(B1521="","",K1521*VLOOKUP(B1521,'Priradenie pracov. balíkov'!B:F,5,FALSE))</f>
        <v/>
      </c>
      <c r="M1521" s="1"/>
      <c r="N1521" s="2" t="str">
        <f t="shared" si="115"/>
        <v/>
      </c>
      <c r="O1521" s="1" t="str">
        <f t="shared" si="116"/>
        <v/>
      </c>
    </row>
    <row r="1522" spans="1:15" x14ac:dyDescent="0.2">
      <c r="A1522" s="26" t="str">
        <f t="shared" si="117"/>
        <v/>
      </c>
      <c r="B1522" s="40"/>
      <c r="C1522" s="28" t="str">
        <f>IF(B1522="","",VLOOKUP(B1522,'Priradenie pracov. balíkov'!B:E,3,FALSE))</f>
        <v/>
      </c>
      <c r="D1522" s="29" t="str">
        <f>IF(B1522="","",CONCATENATE(VLOOKUP(B1522,Ciselniky!$A$38:$B$71,2,FALSE),"P",'Osobné výdavky (OV)'!A1522))</f>
        <v/>
      </c>
      <c r="E1522" s="41"/>
      <c r="F1522" s="25" t="str">
        <f t="shared" si="118"/>
        <v/>
      </c>
      <c r="G1522" s="99"/>
      <c r="H1522" s="97"/>
      <c r="I1522" s="25" t="str">
        <f t="shared" si="119"/>
        <v/>
      </c>
      <c r="J1522" s="25" t="str">
        <f>IF(B1522="","",I1522*VLOOKUP(B1522,'Priradenie pracov. balíkov'!B:F,5,FALSE))</f>
        <v/>
      </c>
      <c r="K1522" s="25" t="str">
        <f>IF(B1522="","",I1522*VLOOKUP(B1522,'Priradenie pracov. balíkov'!B:G,6,FALSE))</f>
        <v/>
      </c>
      <c r="L1522" s="25" t="str">
        <f>IF(B1522="","",K1522*VLOOKUP(B1522,'Priradenie pracov. balíkov'!B:F,5,FALSE))</f>
        <v/>
      </c>
      <c r="M1522" s="1"/>
      <c r="N1522" s="2" t="str">
        <f t="shared" si="115"/>
        <v/>
      </c>
      <c r="O1522" s="1" t="str">
        <f t="shared" si="116"/>
        <v/>
      </c>
    </row>
    <row r="1523" spans="1:15" x14ac:dyDescent="0.2">
      <c r="A1523" s="26" t="str">
        <f t="shared" si="117"/>
        <v/>
      </c>
      <c r="B1523" s="40"/>
      <c r="C1523" s="28" t="str">
        <f>IF(B1523="","",VLOOKUP(B1523,'Priradenie pracov. balíkov'!B:E,3,FALSE))</f>
        <v/>
      </c>
      <c r="D1523" s="29" t="str">
        <f>IF(B1523="","",CONCATENATE(VLOOKUP(B1523,Ciselniky!$A$38:$B$71,2,FALSE),"P",'Osobné výdavky (OV)'!A1523))</f>
        <v/>
      </c>
      <c r="E1523" s="41"/>
      <c r="F1523" s="25" t="str">
        <f t="shared" si="118"/>
        <v/>
      </c>
      <c r="G1523" s="99"/>
      <c r="H1523" s="97"/>
      <c r="I1523" s="25" t="str">
        <f t="shared" si="119"/>
        <v/>
      </c>
      <c r="J1523" s="25" t="str">
        <f>IF(B1523="","",I1523*VLOOKUP(B1523,'Priradenie pracov. balíkov'!B:F,5,FALSE))</f>
        <v/>
      </c>
      <c r="K1523" s="25" t="str">
        <f>IF(B1523="","",I1523*VLOOKUP(B1523,'Priradenie pracov. balíkov'!B:G,6,FALSE))</f>
        <v/>
      </c>
      <c r="L1523" s="25" t="str">
        <f>IF(B1523="","",K1523*VLOOKUP(B1523,'Priradenie pracov. balíkov'!B:F,5,FALSE))</f>
        <v/>
      </c>
      <c r="M1523" s="1"/>
      <c r="N1523" s="2" t="str">
        <f t="shared" si="115"/>
        <v/>
      </c>
      <c r="O1523" s="1" t="str">
        <f t="shared" si="116"/>
        <v/>
      </c>
    </row>
    <row r="1524" spans="1:15" x14ac:dyDescent="0.2">
      <c r="A1524" s="26" t="str">
        <f t="shared" si="117"/>
        <v/>
      </c>
      <c r="B1524" s="40"/>
      <c r="C1524" s="28" t="str">
        <f>IF(B1524="","",VLOOKUP(B1524,'Priradenie pracov. balíkov'!B:E,3,FALSE))</f>
        <v/>
      </c>
      <c r="D1524" s="29" t="str">
        <f>IF(B1524="","",CONCATENATE(VLOOKUP(B1524,Ciselniky!$A$38:$B$71,2,FALSE),"P",'Osobné výdavky (OV)'!A1524))</f>
        <v/>
      </c>
      <c r="E1524" s="41"/>
      <c r="F1524" s="25" t="str">
        <f t="shared" si="118"/>
        <v/>
      </c>
      <c r="G1524" s="99"/>
      <c r="H1524" s="97"/>
      <c r="I1524" s="25" t="str">
        <f t="shared" si="119"/>
        <v/>
      </c>
      <c r="J1524" s="25" t="str">
        <f>IF(B1524="","",I1524*VLOOKUP(B1524,'Priradenie pracov. balíkov'!B:F,5,FALSE))</f>
        <v/>
      </c>
      <c r="K1524" s="25" t="str">
        <f>IF(B1524="","",I1524*VLOOKUP(B1524,'Priradenie pracov. balíkov'!B:G,6,FALSE))</f>
        <v/>
      </c>
      <c r="L1524" s="25" t="str">
        <f>IF(B1524="","",K1524*VLOOKUP(B1524,'Priradenie pracov. balíkov'!B:F,5,FALSE))</f>
        <v/>
      </c>
      <c r="M1524" s="1"/>
      <c r="N1524" s="2" t="str">
        <f t="shared" si="115"/>
        <v/>
      </c>
      <c r="O1524" s="1" t="str">
        <f t="shared" si="116"/>
        <v/>
      </c>
    </row>
    <row r="1525" spans="1:15" x14ac:dyDescent="0.2">
      <c r="A1525" s="26" t="str">
        <f t="shared" si="117"/>
        <v/>
      </c>
      <c r="B1525" s="40"/>
      <c r="C1525" s="28" t="str">
        <f>IF(B1525="","",VLOOKUP(B1525,'Priradenie pracov. balíkov'!B:E,3,FALSE))</f>
        <v/>
      </c>
      <c r="D1525" s="29" t="str">
        <f>IF(B1525="","",CONCATENATE(VLOOKUP(B1525,Ciselniky!$A$38:$B$71,2,FALSE),"P",'Osobné výdavky (OV)'!A1525))</f>
        <v/>
      </c>
      <c r="E1525" s="41"/>
      <c r="F1525" s="25" t="str">
        <f t="shared" si="118"/>
        <v/>
      </c>
      <c r="G1525" s="99"/>
      <c r="H1525" s="97"/>
      <c r="I1525" s="25" t="str">
        <f t="shared" si="119"/>
        <v/>
      </c>
      <c r="J1525" s="25" t="str">
        <f>IF(B1525="","",I1525*VLOOKUP(B1525,'Priradenie pracov. balíkov'!B:F,5,FALSE))</f>
        <v/>
      </c>
      <c r="K1525" s="25" t="str">
        <f>IF(B1525="","",I1525*VLOOKUP(B1525,'Priradenie pracov. balíkov'!B:G,6,FALSE))</f>
        <v/>
      </c>
      <c r="L1525" s="25" t="str">
        <f>IF(B1525="","",K1525*VLOOKUP(B1525,'Priradenie pracov. balíkov'!B:F,5,FALSE))</f>
        <v/>
      </c>
      <c r="M1525" s="1"/>
      <c r="N1525" s="2" t="str">
        <f t="shared" si="115"/>
        <v/>
      </c>
      <c r="O1525" s="1" t="str">
        <f t="shared" si="116"/>
        <v/>
      </c>
    </row>
    <row r="1526" spans="1:15" x14ac:dyDescent="0.2">
      <c r="A1526" s="26" t="str">
        <f t="shared" si="117"/>
        <v/>
      </c>
      <c r="B1526" s="40"/>
      <c r="C1526" s="28" t="str">
        <f>IF(B1526="","",VLOOKUP(B1526,'Priradenie pracov. balíkov'!B:E,3,FALSE))</f>
        <v/>
      </c>
      <c r="D1526" s="29" t="str">
        <f>IF(B1526="","",CONCATENATE(VLOOKUP(B1526,Ciselniky!$A$38:$B$71,2,FALSE),"P",'Osobné výdavky (OV)'!A1526))</f>
        <v/>
      </c>
      <c r="E1526" s="41"/>
      <c r="F1526" s="25" t="str">
        <f t="shared" si="118"/>
        <v/>
      </c>
      <c r="G1526" s="99"/>
      <c r="H1526" s="97"/>
      <c r="I1526" s="25" t="str">
        <f t="shared" si="119"/>
        <v/>
      </c>
      <c r="J1526" s="25" t="str">
        <f>IF(B1526="","",I1526*VLOOKUP(B1526,'Priradenie pracov. balíkov'!B:F,5,FALSE))</f>
        <v/>
      </c>
      <c r="K1526" s="25" t="str">
        <f>IF(B1526="","",I1526*VLOOKUP(B1526,'Priradenie pracov. balíkov'!B:G,6,FALSE))</f>
        <v/>
      </c>
      <c r="L1526" s="25" t="str">
        <f>IF(B1526="","",K1526*VLOOKUP(B1526,'Priradenie pracov. balíkov'!B:F,5,FALSE))</f>
        <v/>
      </c>
      <c r="M1526" s="1"/>
      <c r="N1526" s="2" t="str">
        <f t="shared" si="115"/>
        <v/>
      </c>
      <c r="O1526" s="1" t="str">
        <f t="shared" si="116"/>
        <v/>
      </c>
    </row>
    <row r="1527" spans="1:15" x14ac:dyDescent="0.2">
      <c r="A1527" s="26" t="str">
        <f t="shared" si="117"/>
        <v/>
      </c>
      <c r="B1527" s="40"/>
      <c r="C1527" s="28" t="str">
        <f>IF(B1527="","",VLOOKUP(B1527,'Priradenie pracov. balíkov'!B:E,3,FALSE))</f>
        <v/>
      </c>
      <c r="D1527" s="29" t="str">
        <f>IF(B1527="","",CONCATENATE(VLOOKUP(B1527,Ciselniky!$A$38:$B$71,2,FALSE),"P",'Osobné výdavky (OV)'!A1527))</f>
        <v/>
      </c>
      <c r="E1527" s="41"/>
      <c r="F1527" s="25" t="str">
        <f t="shared" si="118"/>
        <v/>
      </c>
      <c r="G1527" s="99"/>
      <c r="H1527" s="97"/>
      <c r="I1527" s="25" t="str">
        <f t="shared" si="119"/>
        <v/>
      </c>
      <c r="J1527" s="25" t="str">
        <f>IF(B1527="","",I1527*VLOOKUP(B1527,'Priradenie pracov. balíkov'!B:F,5,FALSE))</f>
        <v/>
      </c>
      <c r="K1527" s="25" t="str">
        <f>IF(B1527="","",I1527*VLOOKUP(B1527,'Priradenie pracov. balíkov'!B:G,6,FALSE))</f>
        <v/>
      </c>
      <c r="L1527" s="25" t="str">
        <f>IF(B1527="","",K1527*VLOOKUP(B1527,'Priradenie pracov. balíkov'!B:F,5,FALSE))</f>
        <v/>
      </c>
      <c r="M1527" s="1"/>
      <c r="N1527" s="2" t="str">
        <f t="shared" si="115"/>
        <v/>
      </c>
      <c r="O1527" s="1" t="str">
        <f t="shared" si="116"/>
        <v/>
      </c>
    </row>
    <row r="1528" spans="1:15" x14ac:dyDescent="0.2">
      <c r="A1528" s="26" t="str">
        <f t="shared" si="117"/>
        <v/>
      </c>
      <c r="B1528" s="40"/>
      <c r="C1528" s="28" t="str">
        <f>IF(B1528="","",VLOOKUP(B1528,'Priradenie pracov. balíkov'!B:E,3,FALSE))</f>
        <v/>
      </c>
      <c r="D1528" s="29" t="str">
        <f>IF(B1528="","",CONCATENATE(VLOOKUP(B1528,Ciselniky!$A$38:$B$71,2,FALSE),"P",'Osobné výdavky (OV)'!A1528))</f>
        <v/>
      </c>
      <c r="E1528" s="41"/>
      <c r="F1528" s="25" t="str">
        <f t="shared" si="118"/>
        <v/>
      </c>
      <c r="G1528" s="99"/>
      <c r="H1528" s="97"/>
      <c r="I1528" s="25" t="str">
        <f t="shared" si="119"/>
        <v/>
      </c>
      <c r="J1528" s="25" t="str">
        <f>IF(B1528="","",I1528*VLOOKUP(B1528,'Priradenie pracov. balíkov'!B:F,5,FALSE))</f>
        <v/>
      </c>
      <c r="K1528" s="25" t="str">
        <f>IF(B1528="","",I1528*VLOOKUP(B1528,'Priradenie pracov. balíkov'!B:G,6,FALSE))</f>
        <v/>
      </c>
      <c r="L1528" s="25" t="str">
        <f>IF(B1528="","",K1528*VLOOKUP(B1528,'Priradenie pracov. balíkov'!B:F,5,FALSE))</f>
        <v/>
      </c>
      <c r="M1528" s="1"/>
      <c r="N1528" s="2" t="str">
        <f t="shared" si="115"/>
        <v/>
      </c>
      <c r="O1528" s="1" t="str">
        <f t="shared" si="116"/>
        <v/>
      </c>
    </row>
    <row r="1529" spans="1:15" x14ac:dyDescent="0.2">
      <c r="A1529" s="26" t="str">
        <f t="shared" si="117"/>
        <v/>
      </c>
      <c r="B1529" s="40"/>
      <c r="C1529" s="28" t="str">
        <f>IF(B1529="","",VLOOKUP(B1529,'Priradenie pracov. balíkov'!B:E,3,FALSE))</f>
        <v/>
      </c>
      <c r="D1529" s="29" t="str">
        <f>IF(B1529="","",CONCATENATE(VLOOKUP(B1529,Ciselniky!$A$38:$B$71,2,FALSE),"P",'Osobné výdavky (OV)'!A1529))</f>
        <v/>
      </c>
      <c r="E1529" s="41"/>
      <c r="F1529" s="25" t="str">
        <f t="shared" si="118"/>
        <v/>
      </c>
      <c r="G1529" s="99"/>
      <c r="H1529" s="97"/>
      <c r="I1529" s="25" t="str">
        <f t="shared" si="119"/>
        <v/>
      </c>
      <c r="J1529" s="25" t="str">
        <f>IF(B1529="","",I1529*VLOOKUP(B1529,'Priradenie pracov. balíkov'!B:F,5,FALSE))</f>
        <v/>
      </c>
      <c r="K1529" s="25" t="str">
        <f>IF(B1529="","",I1529*VLOOKUP(B1529,'Priradenie pracov. balíkov'!B:G,6,FALSE))</f>
        <v/>
      </c>
      <c r="L1529" s="25" t="str">
        <f>IF(B1529="","",K1529*VLOOKUP(B1529,'Priradenie pracov. balíkov'!B:F,5,FALSE))</f>
        <v/>
      </c>
      <c r="M1529" s="1"/>
      <c r="N1529" s="2" t="str">
        <f t="shared" si="115"/>
        <v/>
      </c>
      <c r="O1529" s="1" t="str">
        <f t="shared" si="116"/>
        <v/>
      </c>
    </row>
    <row r="1530" spans="1:15" x14ac:dyDescent="0.2">
      <c r="A1530" s="26" t="str">
        <f t="shared" si="117"/>
        <v/>
      </c>
      <c r="B1530" s="40"/>
      <c r="C1530" s="28" t="str">
        <f>IF(B1530="","",VLOOKUP(B1530,'Priradenie pracov. balíkov'!B:E,3,FALSE))</f>
        <v/>
      </c>
      <c r="D1530" s="29" t="str">
        <f>IF(B1530="","",CONCATENATE(VLOOKUP(B1530,Ciselniky!$A$38:$B$71,2,FALSE),"P",'Osobné výdavky (OV)'!A1530))</f>
        <v/>
      </c>
      <c r="E1530" s="41"/>
      <c r="F1530" s="25" t="str">
        <f t="shared" si="118"/>
        <v/>
      </c>
      <c r="G1530" s="99"/>
      <c r="H1530" s="97"/>
      <c r="I1530" s="25" t="str">
        <f t="shared" si="119"/>
        <v/>
      </c>
      <c r="J1530" s="25" t="str">
        <f>IF(B1530="","",I1530*VLOOKUP(B1530,'Priradenie pracov. balíkov'!B:F,5,FALSE))</f>
        <v/>
      </c>
      <c r="K1530" s="25" t="str">
        <f>IF(B1530="","",I1530*VLOOKUP(B1530,'Priradenie pracov. balíkov'!B:G,6,FALSE))</f>
        <v/>
      </c>
      <c r="L1530" s="25" t="str">
        <f>IF(B1530="","",K1530*VLOOKUP(B1530,'Priradenie pracov. balíkov'!B:F,5,FALSE))</f>
        <v/>
      </c>
      <c r="M1530" s="1"/>
      <c r="N1530" s="2" t="str">
        <f t="shared" si="115"/>
        <v/>
      </c>
      <c r="O1530" s="1" t="str">
        <f t="shared" si="116"/>
        <v/>
      </c>
    </row>
    <row r="1531" spans="1:15" x14ac:dyDescent="0.2">
      <c r="A1531" s="26" t="str">
        <f t="shared" si="117"/>
        <v/>
      </c>
      <c r="B1531" s="40"/>
      <c r="C1531" s="28" t="str">
        <f>IF(B1531="","",VLOOKUP(B1531,'Priradenie pracov. balíkov'!B:E,3,FALSE))</f>
        <v/>
      </c>
      <c r="D1531" s="29" t="str">
        <f>IF(B1531="","",CONCATENATE(VLOOKUP(B1531,Ciselniky!$A$38:$B$71,2,FALSE),"P",'Osobné výdavky (OV)'!A1531))</f>
        <v/>
      </c>
      <c r="E1531" s="41"/>
      <c r="F1531" s="25" t="str">
        <f t="shared" si="118"/>
        <v/>
      </c>
      <c r="G1531" s="99"/>
      <c r="H1531" s="97"/>
      <c r="I1531" s="25" t="str">
        <f t="shared" si="119"/>
        <v/>
      </c>
      <c r="J1531" s="25" t="str">
        <f>IF(B1531="","",I1531*VLOOKUP(B1531,'Priradenie pracov. balíkov'!B:F,5,FALSE))</f>
        <v/>
      </c>
      <c r="K1531" s="25" t="str">
        <f>IF(B1531="","",I1531*VLOOKUP(B1531,'Priradenie pracov. balíkov'!B:G,6,FALSE))</f>
        <v/>
      </c>
      <c r="L1531" s="25" t="str">
        <f>IF(B1531="","",K1531*VLOOKUP(B1531,'Priradenie pracov. balíkov'!B:F,5,FALSE))</f>
        <v/>
      </c>
      <c r="M1531" s="1"/>
      <c r="N1531" s="2" t="str">
        <f t="shared" si="115"/>
        <v/>
      </c>
      <c r="O1531" s="1" t="str">
        <f t="shared" si="116"/>
        <v/>
      </c>
    </row>
    <row r="1532" spans="1:15" x14ac:dyDescent="0.2">
      <c r="A1532" s="26" t="str">
        <f t="shared" si="117"/>
        <v/>
      </c>
      <c r="B1532" s="40"/>
      <c r="C1532" s="28" t="str">
        <f>IF(B1532="","",VLOOKUP(B1532,'Priradenie pracov. balíkov'!B:E,3,FALSE))</f>
        <v/>
      </c>
      <c r="D1532" s="29" t="str">
        <f>IF(B1532="","",CONCATENATE(VLOOKUP(B1532,Ciselniky!$A$38:$B$71,2,FALSE),"P",'Osobné výdavky (OV)'!A1532))</f>
        <v/>
      </c>
      <c r="E1532" s="41"/>
      <c r="F1532" s="25" t="str">
        <f t="shared" si="118"/>
        <v/>
      </c>
      <c r="G1532" s="99"/>
      <c r="H1532" s="97"/>
      <c r="I1532" s="25" t="str">
        <f t="shared" si="119"/>
        <v/>
      </c>
      <c r="J1532" s="25" t="str">
        <f>IF(B1532="","",I1532*VLOOKUP(B1532,'Priradenie pracov. balíkov'!B:F,5,FALSE))</f>
        <v/>
      </c>
      <c r="K1532" s="25" t="str">
        <f>IF(B1532="","",I1532*VLOOKUP(B1532,'Priradenie pracov. balíkov'!B:G,6,FALSE))</f>
        <v/>
      </c>
      <c r="L1532" s="25" t="str">
        <f>IF(B1532="","",K1532*VLOOKUP(B1532,'Priradenie pracov. balíkov'!B:F,5,FALSE))</f>
        <v/>
      </c>
      <c r="M1532" s="1"/>
      <c r="N1532" s="2" t="str">
        <f t="shared" si="115"/>
        <v/>
      </c>
      <c r="O1532" s="1" t="str">
        <f t="shared" si="116"/>
        <v/>
      </c>
    </row>
    <row r="1533" spans="1:15" x14ac:dyDescent="0.2">
      <c r="A1533" s="26" t="str">
        <f t="shared" si="117"/>
        <v/>
      </c>
      <c r="B1533" s="40"/>
      <c r="C1533" s="28" t="str">
        <f>IF(B1533="","",VLOOKUP(B1533,'Priradenie pracov. balíkov'!B:E,3,FALSE))</f>
        <v/>
      </c>
      <c r="D1533" s="29" t="str">
        <f>IF(B1533="","",CONCATENATE(VLOOKUP(B1533,Ciselniky!$A$38:$B$71,2,FALSE),"P",'Osobné výdavky (OV)'!A1533))</f>
        <v/>
      </c>
      <c r="E1533" s="41"/>
      <c r="F1533" s="25" t="str">
        <f t="shared" si="118"/>
        <v/>
      </c>
      <c r="G1533" s="99"/>
      <c r="H1533" s="97"/>
      <c r="I1533" s="25" t="str">
        <f t="shared" si="119"/>
        <v/>
      </c>
      <c r="J1533" s="25" t="str">
        <f>IF(B1533="","",I1533*VLOOKUP(B1533,'Priradenie pracov. balíkov'!B:F,5,FALSE))</f>
        <v/>
      </c>
      <c r="K1533" s="25" t="str">
        <f>IF(B1533="","",I1533*VLOOKUP(B1533,'Priradenie pracov. balíkov'!B:G,6,FALSE))</f>
        <v/>
      </c>
      <c r="L1533" s="25" t="str">
        <f>IF(B1533="","",K1533*VLOOKUP(B1533,'Priradenie pracov. balíkov'!B:F,5,FALSE))</f>
        <v/>
      </c>
      <c r="M1533" s="1"/>
      <c r="N1533" s="2" t="str">
        <f t="shared" si="115"/>
        <v/>
      </c>
      <c r="O1533" s="1" t="str">
        <f t="shared" si="116"/>
        <v/>
      </c>
    </row>
    <row r="1534" spans="1:15" x14ac:dyDescent="0.2">
      <c r="A1534" s="26" t="str">
        <f t="shared" si="117"/>
        <v/>
      </c>
      <c r="B1534" s="40"/>
      <c r="C1534" s="28" t="str">
        <f>IF(B1534="","",VLOOKUP(B1534,'Priradenie pracov. balíkov'!B:E,3,FALSE))</f>
        <v/>
      </c>
      <c r="D1534" s="29" t="str">
        <f>IF(B1534="","",CONCATENATE(VLOOKUP(B1534,Ciselniky!$A$38:$B$71,2,FALSE),"P",'Osobné výdavky (OV)'!A1534))</f>
        <v/>
      </c>
      <c r="E1534" s="41"/>
      <c r="F1534" s="25" t="str">
        <f t="shared" si="118"/>
        <v/>
      </c>
      <c r="G1534" s="99"/>
      <c r="H1534" s="97"/>
      <c r="I1534" s="25" t="str">
        <f t="shared" si="119"/>
        <v/>
      </c>
      <c r="J1534" s="25" t="str">
        <f>IF(B1534="","",I1534*VLOOKUP(B1534,'Priradenie pracov. balíkov'!B:F,5,FALSE))</f>
        <v/>
      </c>
      <c r="K1534" s="25" t="str">
        <f>IF(B1534="","",I1534*VLOOKUP(B1534,'Priradenie pracov. balíkov'!B:G,6,FALSE))</f>
        <v/>
      </c>
      <c r="L1534" s="25" t="str">
        <f>IF(B1534="","",K1534*VLOOKUP(B1534,'Priradenie pracov. balíkov'!B:F,5,FALSE))</f>
        <v/>
      </c>
      <c r="M1534" s="1"/>
      <c r="N1534" s="2" t="str">
        <f t="shared" si="115"/>
        <v/>
      </c>
      <c r="O1534" s="1" t="str">
        <f t="shared" si="116"/>
        <v/>
      </c>
    </row>
    <row r="1535" spans="1:15" x14ac:dyDescent="0.2">
      <c r="A1535" s="26" t="str">
        <f t="shared" si="117"/>
        <v/>
      </c>
      <c r="B1535" s="40"/>
      <c r="C1535" s="28" t="str">
        <f>IF(B1535="","",VLOOKUP(B1535,'Priradenie pracov. balíkov'!B:E,3,FALSE))</f>
        <v/>
      </c>
      <c r="D1535" s="29" t="str">
        <f>IF(B1535="","",CONCATENATE(VLOOKUP(B1535,Ciselniky!$A$38:$B$71,2,FALSE),"P",'Osobné výdavky (OV)'!A1535))</f>
        <v/>
      </c>
      <c r="E1535" s="41"/>
      <c r="F1535" s="25" t="str">
        <f t="shared" si="118"/>
        <v/>
      </c>
      <c r="G1535" s="99"/>
      <c r="H1535" s="97"/>
      <c r="I1535" s="25" t="str">
        <f t="shared" si="119"/>
        <v/>
      </c>
      <c r="J1535" s="25" t="str">
        <f>IF(B1535="","",I1535*VLOOKUP(B1535,'Priradenie pracov. balíkov'!B:F,5,FALSE))</f>
        <v/>
      </c>
      <c r="K1535" s="25" t="str">
        <f>IF(B1535="","",I1535*VLOOKUP(B1535,'Priradenie pracov. balíkov'!B:G,6,FALSE))</f>
        <v/>
      </c>
      <c r="L1535" s="25" t="str">
        <f>IF(B1535="","",K1535*VLOOKUP(B1535,'Priradenie pracov. balíkov'!B:F,5,FALSE))</f>
        <v/>
      </c>
      <c r="M1535" s="1"/>
      <c r="N1535" s="2" t="str">
        <f t="shared" si="115"/>
        <v/>
      </c>
      <c r="O1535" s="1" t="str">
        <f t="shared" si="116"/>
        <v/>
      </c>
    </row>
    <row r="1536" spans="1:15" x14ac:dyDescent="0.2">
      <c r="A1536" s="26" t="str">
        <f t="shared" si="117"/>
        <v/>
      </c>
      <c r="B1536" s="40"/>
      <c r="C1536" s="28" t="str">
        <f>IF(B1536="","",VLOOKUP(B1536,'Priradenie pracov. balíkov'!B:E,3,FALSE))</f>
        <v/>
      </c>
      <c r="D1536" s="29" t="str">
        <f>IF(B1536="","",CONCATENATE(VLOOKUP(B1536,Ciselniky!$A$38:$B$71,2,FALSE),"P",'Osobné výdavky (OV)'!A1536))</f>
        <v/>
      </c>
      <c r="E1536" s="41"/>
      <c r="F1536" s="25" t="str">
        <f t="shared" si="118"/>
        <v/>
      </c>
      <c r="G1536" s="99"/>
      <c r="H1536" s="97"/>
      <c r="I1536" s="25" t="str">
        <f t="shared" si="119"/>
        <v/>
      </c>
      <c r="J1536" s="25" t="str">
        <f>IF(B1536="","",I1536*VLOOKUP(B1536,'Priradenie pracov. balíkov'!B:F,5,FALSE))</f>
        <v/>
      </c>
      <c r="K1536" s="25" t="str">
        <f>IF(B1536="","",I1536*VLOOKUP(B1536,'Priradenie pracov. balíkov'!B:G,6,FALSE))</f>
        <v/>
      </c>
      <c r="L1536" s="25" t="str">
        <f>IF(B1536="","",K1536*VLOOKUP(B1536,'Priradenie pracov. balíkov'!B:F,5,FALSE))</f>
        <v/>
      </c>
      <c r="M1536" s="1"/>
      <c r="N1536" s="2" t="str">
        <f t="shared" si="115"/>
        <v/>
      </c>
      <c r="O1536" s="1" t="str">
        <f t="shared" si="116"/>
        <v/>
      </c>
    </row>
    <row r="1537" spans="1:15" x14ac:dyDescent="0.2">
      <c r="A1537" s="26" t="str">
        <f t="shared" si="117"/>
        <v/>
      </c>
      <c r="B1537" s="40"/>
      <c r="C1537" s="28" t="str">
        <f>IF(B1537="","",VLOOKUP(B1537,'Priradenie pracov. balíkov'!B:E,3,FALSE))</f>
        <v/>
      </c>
      <c r="D1537" s="29" t="str">
        <f>IF(B1537="","",CONCATENATE(VLOOKUP(B1537,Ciselniky!$A$38:$B$71,2,FALSE),"P",'Osobné výdavky (OV)'!A1537))</f>
        <v/>
      </c>
      <c r="E1537" s="41"/>
      <c r="F1537" s="25" t="str">
        <f t="shared" si="118"/>
        <v/>
      </c>
      <c r="G1537" s="99"/>
      <c r="H1537" s="97"/>
      <c r="I1537" s="25" t="str">
        <f t="shared" si="119"/>
        <v/>
      </c>
      <c r="J1537" s="25" t="str">
        <f>IF(B1537="","",I1537*VLOOKUP(B1537,'Priradenie pracov. balíkov'!B:F,5,FALSE))</f>
        <v/>
      </c>
      <c r="K1537" s="25" t="str">
        <f>IF(B1537="","",I1537*VLOOKUP(B1537,'Priradenie pracov. balíkov'!B:G,6,FALSE))</f>
        <v/>
      </c>
      <c r="L1537" s="25" t="str">
        <f>IF(B1537="","",K1537*VLOOKUP(B1537,'Priradenie pracov. balíkov'!B:F,5,FALSE))</f>
        <v/>
      </c>
      <c r="M1537" s="1"/>
      <c r="N1537" s="2" t="str">
        <f t="shared" si="115"/>
        <v/>
      </c>
      <c r="O1537" s="1" t="str">
        <f t="shared" si="116"/>
        <v/>
      </c>
    </row>
    <row r="1538" spans="1:15" x14ac:dyDescent="0.2">
      <c r="A1538" s="26" t="str">
        <f t="shared" si="117"/>
        <v/>
      </c>
      <c r="B1538" s="40"/>
      <c r="C1538" s="28" t="str">
        <f>IF(B1538="","",VLOOKUP(B1538,'Priradenie pracov. balíkov'!B:E,3,FALSE))</f>
        <v/>
      </c>
      <c r="D1538" s="29" t="str">
        <f>IF(B1538="","",CONCATENATE(VLOOKUP(B1538,Ciselniky!$A$38:$B$71,2,FALSE),"P",'Osobné výdavky (OV)'!A1538))</f>
        <v/>
      </c>
      <c r="E1538" s="41"/>
      <c r="F1538" s="25" t="str">
        <f t="shared" si="118"/>
        <v/>
      </c>
      <c r="G1538" s="99"/>
      <c r="H1538" s="97"/>
      <c r="I1538" s="25" t="str">
        <f t="shared" si="119"/>
        <v/>
      </c>
      <c r="J1538" s="25" t="str">
        <f>IF(B1538="","",I1538*VLOOKUP(B1538,'Priradenie pracov. balíkov'!B:F,5,FALSE))</f>
        <v/>
      </c>
      <c r="K1538" s="25" t="str">
        <f>IF(B1538="","",I1538*VLOOKUP(B1538,'Priradenie pracov. balíkov'!B:G,6,FALSE))</f>
        <v/>
      </c>
      <c r="L1538" s="25" t="str">
        <f>IF(B1538="","",K1538*VLOOKUP(B1538,'Priradenie pracov. balíkov'!B:F,5,FALSE))</f>
        <v/>
      </c>
      <c r="M1538" s="1"/>
      <c r="N1538" s="2" t="str">
        <f t="shared" si="115"/>
        <v/>
      </c>
      <c r="O1538" s="1" t="str">
        <f t="shared" si="116"/>
        <v/>
      </c>
    </row>
    <row r="1539" spans="1:15" x14ac:dyDescent="0.2">
      <c r="A1539" s="26" t="str">
        <f t="shared" si="117"/>
        <v/>
      </c>
      <c r="B1539" s="40"/>
      <c r="C1539" s="28" t="str">
        <f>IF(B1539="","",VLOOKUP(B1539,'Priradenie pracov. balíkov'!B:E,3,FALSE))</f>
        <v/>
      </c>
      <c r="D1539" s="29" t="str">
        <f>IF(B1539="","",CONCATENATE(VLOOKUP(B1539,Ciselniky!$A$38:$B$71,2,FALSE),"P",'Osobné výdavky (OV)'!A1539))</f>
        <v/>
      </c>
      <c r="E1539" s="41"/>
      <c r="F1539" s="25" t="str">
        <f t="shared" si="118"/>
        <v/>
      </c>
      <c r="G1539" s="99"/>
      <c r="H1539" s="97"/>
      <c r="I1539" s="25" t="str">
        <f t="shared" si="119"/>
        <v/>
      </c>
      <c r="J1539" s="25" t="str">
        <f>IF(B1539="","",I1539*VLOOKUP(B1539,'Priradenie pracov. balíkov'!B:F,5,FALSE))</f>
        <v/>
      </c>
      <c r="K1539" s="25" t="str">
        <f>IF(B1539="","",I1539*VLOOKUP(B1539,'Priradenie pracov. balíkov'!B:G,6,FALSE))</f>
        <v/>
      </c>
      <c r="L1539" s="25" t="str">
        <f>IF(B1539="","",K1539*VLOOKUP(B1539,'Priradenie pracov. balíkov'!B:F,5,FALSE))</f>
        <v/>
      </c>
      <c r="M1539" s="1"/>
      <c r="N1539" s="2" t="str">
        <f t="shared" si="115"/>
        <v/>
      </c>
      <c r="O1539" s="1" t="str">
        <f t="shared" si="116"/>
        <v/>
      </c>
    </row>
    <row r="1540" spans="1:15" x14ac:dyDescent="0.2">
      <c r="A1540" s="26" t="str">
        <f t="shared" si="117"/>
        <v/>
      </c>
      <c r="B1540" s="40"/>
      <c r="C1540" s="28" t="str">
        <f>IF(B1540="","",VLOOKUP(B1540,'Priradenie pracov. balíkov'!B:E,3,FALSE))</f>
        <v/>
      </c>
      <c r="D1540" s="29" t="str">
        <f>IF(B1540="","",CONCATENATE(VLOOKUP(B1540,Ciselniky!$A$38:$B$71,2,FALSE),"P",'Osobné výdavky (OV)'!A1540))</f>
        <v/>
      </c>
      <c r="E1540" s="41"/>
      <c r="F1540" s="25" t="str">
        <f t="shared" si="118"/>
        <v/>
      </c>
      <c r="G1540" s="99"/>
      <c r="H1540" s="97"/>
      <c r="I1540" s="25" t="str">
        <f t="shared" si="119"/>
        <v/>
      </c>
      <c r="J1540" s="25" t="str">
        <f>IF(B1540="","",I1540*VLOOKUP(B1540,'Priradenie pracov. balíkov'!B:F,5,FALSE))</f>
        <v/>
      </c>
      <c r="K1540" s="25" t="str">
        <f>IF(B1540="","",I1540*VLOOKUP(B1540,'Priradenie pracov. balíkov'!B:G,6,FALSE))</f>
        <v/>
      </c>
      <c r="L1540" s="25" t="str">
        <f>IF(B1540="","",K1540*VLOOKUP(B1540,'Priradenie pracov. balíkov'!B:F,5,FALSE))</f>
        <v/>
      </c>
      <c r="M1540" s="1"/>
      <c r="N1540" s="2" t="str">
        <f t="shared" ref="N1540:N1603" si="120">TRIM(LEFT(B1540,4))</f>
        <v/>
      </c>
      <c r="O1540" s="1" t="str">
        <f t="shared" ref="O1540:O1603" si="121">C1540</f>
        <v/>
      </c>
    </row>
    <row r="1541" spans="1:15" x14ac:dyDescent="0.2">
      <c r="A1541" s="26" t="str">
        <f t="shared" ref="A1541:A1604" si="122">IF(B1540&lt;&gt;"",ROW()-2,"")</f>
        <v/>
      </c>
      <c r="B1541" s="40"/>
      <c r="C1541" s="28" t="str">
        <f>IF(B1541="","",VLOOKUP(B1541,'Priradenie pracov. balíkov'!B:E,3,FALSE))</f>
        <v/>
      </c>
      <c r="D1541" s="29" t="str">
        <f>IF(B1541="","",CONCATENATE(VLOOKUP(B1541,Ciselniky!$A$38:$B$71,2,FALSE),"P",'Osobné výdavky (OV)'!A1541))</f>
        <v/>
      </c>
      <c r="E1541" s="41"/>
      <c r="F1541" s="25" t="str">
        <f t="shared" ref="F1541:F1604" si="123">IF(B1541="","",3684)</f>
        <v/>
      </c>
      <c r="G1541" s="99"/>
      <c r="H1541" s="97"/>
      <c r="I1541" s="25" t="str">
        <f t="shared" ref="I1541:I1604" si="124">IF(B1541="","",F1541*(G1541*H1541))</f>
        <v/>
      </c>
      <c r="J1541" s="25" t="str">
        <f>IF(B1541="","",I1541*VLOOKUP(B1541,'Priradenie pracov. balíkov'!B:F,5,FALSE))</f>
        <v/>
      </c>
      <c r="K1541" s="25" t="str">
        <f>IF(B1541="","",I1541*VLOOKUP(B1541,'Priradenie pracov. balíkov'!B:G,6,FALSE))</f>
        <v/>
      </c>
      <c r="L1541" s="25" t="str">
        <f>IF(B1541="","",K1541*VLOOKUP(B1541,'Priradenie pracov. balíkov'!B:F,5,FALSE))</f>
        <v/>
      </c>
      <c r="M1541" s="1"/>
      <c r="N1541" s="2" t="str">
        <f t="shared" si="120"/>
        <v/>
      </c>
      <c r="O1541" s="1" t="str">
        <f t="shared" si="121"/>
        <v/>
      </c>
    </row>
    <row r="1542" spans="1:15" x14ac:dyDescent="0.2">
      <c r="A1542" s="26" t="str">
        <f t="shared" si="122"/>
        <v/>
      </c>
      <c r="B1542" s="40"/>
      <c r="C1542" s="28" t="str">
        <f>IF(B1542="","",VLOOKUP(B1542,'Priradenie pracov. balíkov'!B:E,3,FALSE))</f>
        <v/>
      </c>
      <c r="D1542" s="29" t="str">
        <f>IF(B1542="","",CONCATENATE(VLOOKUP(B1542,Ciselniky!$A$38:$B$71,2,FALSE),"P",'Osobné výdavky (OV)'!A1542))</f>
        <v/>
      </c>
      <c r="E1542" s="41"/>
      <c r="F1542" s="25" t="str">
        <f t="shared" si="123"/>
        <v/>
      </c>
      <c r="G1542" s="99"/>
      <c r="H1542" s="97"/>
      <c r="I1542" s="25" t="str">
        <f t="shared" si="124"/>
        <v/>
      </c>
      <c r="J1542" s="25" t="str">
        <f>IF(B1542="","",I1542*VLOOKUP(B1542,'Priradenie pracov. balíkov'!B:F,5,FALSE))</f>
        <v/>
      </c>
      <c r="K1542" s="25" t="str">
        <f>IF(B1542="","",I1542*VLOOKUP(B1542,'Priradenie pracov. balíkov'!B:G,6,FALSE))</f>
        <v/>
      </c>
      <c r="L1542" s="25" t="str">
        <f>IF(B1542="","",K1542*VLOOKUP(B1542,'Priradenie pracov. balíkov'!B:F,5,FALSE))</f>
        <v/>
      </c>
      <c r="M1542" s="1"/>
      <c r="N1542" s="2" t="str">
        <f t="shared" si="120"/>
        <v/>
      </c>
      <c r="O1542" s="1" t="str">
        <f t="shared" si="121"/>
        <v/>
      </c>
    </row>
    <row r="1543" spans="1:15" x14ac:dyDescent="0.2">
      <c r="A1543" s="26" t="str">
        <f t="shared" si="122"/>
        <v/>
      </c>
      <c r="B1543" s="40"/>
      <c r="C1543" s="28" t="str">
        <f>IF(B1543="","",VLOOKUP(B1543,'Priradenie pracov. balíkov'!B:E,3,FALSE))</f>
        <v/>
      </c>
      <c r="D1543" s="29" t="str">
        <f>IF(B1543="","",CONCATENATE(VLOOKUP(B1543,Ciselniky!$A$38:$B$71,2,FALSE),"P",'Osobné výdavky (OV)'!A1543))</f>
        <v/>
      </c>
      <c r="E1543" s="41"/>
      <c r="F1543" s="25" t="str">
        <f t="shared" si="123"/>
        <v/>
      </c>
      <c r="G1543" s="99"/>
      <c r="H1543" s="97"/>
      <c r="I1543" s="25" t="str">
        <f t="shared" si="124"/>
        <v/>
      </c>
      <c r="J1543" s="25" t="str">
        <f>IF(B1543="","",I1543*VLOOKUP(B1543,'Priradenie pracov. balíkov'!B:F,5,FALSE))</f>
        <v/>
      </c>
      <c r="K1543" s="25" t="str">
        <f>IF(B1543="","",I1543*VLOOKUP(B1543,'Priradenie pracov. balíkov'!B:G,6,FALSE))</f>
        <v/>
      </c>
      <c r="L1543" s="25" t="str">
        <f>IF(B1543="","",K1543*VLOOKUP(B1543,'Priradenie pracov. balíkov'!B:F,5,FALSE))</f>
        <v/>
      </c>
      <c r="M1543" s="1"/>
      <c r="N1543" s="2" t="str">
        <f t="shared" si="120"/>
        <v/>
      </c>
      <c r="O1543" s="1" t="str">
        <f t="shared" si="121"/>
        <v/>
      </c>
    </row>
    <row r="1544" spans="1:15" x14ac:dyDescent="0.2">
      <c r="A1544" s="26" t="str">
        <f t="shared" si="122"/>
        <v/>
      </c>
      <c r="B1544" s="40"/>
      <c r="C1544" s="28" t="str">
        <f>IF(B1544="","",VLOOKUP(B1544,'Priradenie pracov. balíkov'!B:E,3,FALSE))</f>
        <v/>
      </c>
      <c r="D1544" s="29" t="str">
        <f>IF(B1544="","",CONCATENATE(VLOOKUP(B1544,Ciselniky!$A$38:$B$71,2,FALSE),"P",'Osobné výdavky (OV)'!A1544))</f>
        <v/>
      </c>
      <c r="E1544" s="41"/>
      <c r="F1544" s="25" t="str">
        <f t="shared" si="123"/>
        <v/>
      </c>
      <c r="G1544" s="99"/>
      <c r="H1544" s="97"/>
      <c r="I1544" s="25" t="str">
        <f t="shared" si="124"/>
        <v/>
      </c>
      <c r="J1544" s="25" t="str">
        <f>IF(B1544="","",I1544*VLOOKUP(B1544,'Priradenie pracov. balíkov'!B:F,5,FALSE))</f>
        <v/>
      </c>
      <c r="K1544" s="25" t="str">
        <f>IF(B1544="","",I1544*VLOOKUP(B1544,'Priradenie pracov. balíkov'!B:G,6,FALSE))</f>
        <v/>
      </c>
      <c r="L1544" s="25" t="str">
        <f>IF(B1544="","",K1544*VLOOKUP(B1544,'Priradenie pracov. balíkov'!B:F,5,FALSE))</f>
        <v/>
      </c>
      <c r="M1544" s="1"/>
      <c r="N1544" s="2" t="str">
        <f t="shared" si="120"/>
        <v/>
      </c>
      <c r="O1544" s="1" t="str">
        <f t="shared" si="121"/>
        <v/>
      </c>
    </row>
    <row r="1545" spans="1:15" x14ac:dyDescent="0.2">
      <c r="A1545" s="26" t="str">
        <f t="shared" si="122"/>
        <v/>
      </c>
      <c r="B1545" s="40"/>
      <c r="C1545" s="28" t="str">
        <f>IF(B1545="","",VLOOKUP(B1545,'Priradenie pracov. balíkov'!B:E,3,FALSE))</f>
        <v/>
      </c>
      <c r="D1545" s="29" t="str">
        <f>IF(B1545="","",CONCATENATE(VLOOKUP(B1545,Ciselniky!$A$38:$B$71,2,FALSE),"P",'Osobné výdavky (OV)'!A1545))</f>
        <v/>
      </c>
      <c r="E1545" s="41"/>
      <c r="F1545" s="25" t="str">
        <f t="shared" si="123"/>
        <v/>
      </c>
      <c r="G1545" s="99"/>
      <c r="H1545" s="97"/>
      <c r="I1545" s="25" t="str">
        <f t="shared" si="124"/>
        <v/>
      </c>
      <c r="J1545" s="25" t="str">
        <f>IF(B1545="","",I1545*VLOOKUP(B1545,'Priradenie pracov. balíkov'!B:F,5,FALSE))</f>
        <v/>
      </c>
      <c r="K1545" s="25" t="str">
        <f>IF(B1545="","",I1545*VLOOKUP(B1545,'Priradenie pracov. balíkov'!B:G,6,FALSE))</f>
        <v/>
      </c>
      <c r="L1545" s="25" t="str">
        <f>IF(B1545="","",K1545*VLOOKUP(B1545,'Priradenie pracov. balíkov'!B:F,5,FALSE))</f>
        <v/>
      </c>
      <c r="M1545" s="1"/>
      <c r="N1545" s="2" t="str">
        <f t="shared" si="120"/>
        <v/>
      </c>
      <c r="O1545" s="1" t="str">
        <f t="shared" si="121"/>
        <v/>
      </c>
    </row>
    <row r="1546" spans="1:15" x14ac:dyDescent="0.2">
      <c r="A1546" s="26" t="str">
        <f t="shared" si="122"/>
        <v/>
      </c>
      <c r="B1546" s="40"/>
      <c r="C1546" s="28" t="str">
        <f>IF(B1546="","",VLOOKUP(B1546,'Priradenie pracov. balíkov'!B:E,3,FALSE))</f>
        <v/>
      </c>
      <c r="D1546" s="29" t="str">
        <f>IF(B1546="","",CONCATENATE(VLOOKUP(B1546,Ciselniky!$A$38:$B$71,2,FALSE),"P",'Osobné výdavky (OV)'!A1546))</f>
        <v/>
      </c>
      <c r="E1546" s="41"/>
      <c r="F1546" s="25" t="str">
        <f t="shared" si="123"/>
        <v/>
      </c>
      <c r="G1546" s="99"/>
      <c r="H1546" s="97"/>
      <c r="I1546" s="25" t="str">
        <f t="shared" si="124"/>
        <v/>
      </c>
      <c r="J1546" s="25" t="str">
        <f>IF(B1546="","",I1546*VLOOKUP(B1546,'Priradenie pracov. balíkov'!B:F,5,FALSE))</f>
        <v/>
      </c>
      <c r="K1546" s="25" t="str">
        <f>IF(B1546="","",I1546*VLOOKUP(B1546,'Priradenie pracov. balíkov'!B:G,6,FALSE))</f>
        <v/>
      </c>
      <c r="L1546" s="25" t="str">
        <f>IF(B1546="","",K1546*VLOOKUP(B1546,'Priradenie pracov. balíkov'!B:F,5,FALSE))</f>
        <v/>
      </c>
      <c r="M1546" s="1"/>
      <c r="N1546" s="2" t="str">
        <f t="shared" si="120"/>
        <v/>
      </c>
      <c r="O1546" s="1" t="str">
        <f t="shared" si="121"/>
        <v/>
      </c>
    </row>
    <row r="1547" spans="1:15" x14ac:dyDescent="0.2">
      <c r="A1547" s="26" t="str">
        <f t="shared" si="122"/>
        <v/>
      </c>
      <c r="B1547" s="40"/>
      <c r="C1547" s="28" t="str">
        <f>IF(B1547="","",VLOOKUP(B1547,'Priradenie pracov. balíkov'!B:E,3,FALSE))</f>
        <v/>
      </c>
      <c r="D1547" s="29" t="str">
        <f>IF(B1547="","",CONCATENATE(VLOOKUP(B1547,Ciselniky!$A$38:$B$71,2,FALSE),"P",'Osobné výdavky (OV)'!A1547))</f>
        <v/>
      </c>
      <c r="E1547" s="41"/>
      <c r="F1547" s="25" t="str">
        <f t="shared" si="123"/>
        <v/>
      </c>
      <c r="G1547" s="99"/>
      <c r="H1547" s="97"/>
      <c r="I1547" s="25" t="str">
        <f t="shared" si="124"/>
        <v/>
      </c>
      <c r="J1547" s="25" t="str">
        <f>IF(B1547="","",I1547*VLOOKUP(B1547,'Priradenie pracov. balíkov'!B:F,5,FALSE))</f>
        <v/>
      </c>
      <c r="K1547" s="25" t="str">
        <f>IF(B1547="","",I1547*VLOOKUP(B1547,'Priradenie pracov. balíkov'!B:G,6,FALSE))</f>
        <v/>
      </c>
      <c r="L1547" s="25" t="str">
        <f>IF(B1547="","",K1547*VLOOKUP(B1547,'Priradenie pracov. balíkov'!B:F,5,FALSE))</f>
        <v/>
      </c>
      <c r="M1547" s="1"/>
      <c r="N1547" s="2" t="str">
        <f t="shared" si="120"/>
        <v/>
      </c>
      <c r="O1547" s="1" t="str">
        <f t="shared" si="121"/>
        <v/>
      </c>
    </row>
    <row r="1548" spans="1:15" x14ac:dyDescent="0.2">
      <c r="A1548" s="26" t="str">
        <f t="shared" si="122"/>
        <v/>
      </c>
      <c r="B1548" s="40"/>
      <c r="C1548" s="28" t="str">
        <f>IF(B1548="","",VLOOKUP(B1548,'Priradenie pracov. balíkov'!B:E,3,FALSE))</f>
        <v/>
      </c>
      <c r="D1548" s="29" t="str">
        <f>IF(B1548="","",CONCATENATE(VLOOKUP(B1548,Ciselniky!$A$38:$B$71,2,FALSE),"P",'Osobné výdavky (OV)'!A1548))</f>
        <v/>
      </c>
      <c r="E1548" s="41"/>
      <c r="F1548" s="25" t="str">
        <f t="shared" si="123"/>
        <v/>
      </c>
      <c r="G1548" s="99"/>
      <c r="H1548" s="97"/>
      <c r="I1548" s="25" t="str">
        <f t="shared" si="124"/>
        <v/>
      </c>
      <c r="J1548" s="25" t="str">
        <f>IF(B1548="","",I1548*VLOOKUP(B1548,'Priradenie pracov. balíkov'!B:F,5,FALSE))</f>
        <v/>
      </c>
      <c r="K1548" s="25" t="str">
        <f>IF(B1548="","",I1548*VLOOKUP(B1548,'Priradenie pracov. balíkov'!B:G,6,FALSE))</f>
        <v/>
      </c>
      <c r="L1548" s="25" t="str">
        <f>IF(B1548="","",K1548*VLOOKUP(B1548,'Priradenie pracov. balíkov'!B:F,5,FALSE))</f>
        <v/>
      </c>
      <c r="M1548" s="1"/>
      <c r="N1548" s="2" t="str">
        <f t="shared" si="120"/>
        <v/>
      </c>
      <c r="O1548" s="1" t="str">
        <f t="shared" si="121"/>
        <v/>
      </c>
    </row>
    <row r="1549" spans="1:15" x14ac:dyDescent="0.2">
      <c r="A1549" s="26" t="str">
        <f t="shared" si="122"/>
        <v/>
      </c>
      <c r="B1549" s="40"/>
      <c r="C1549" s="28" t="str">
        <f>IF(B1549="","",VLOOKUP(B1549,'Priradenie pracov. balíkov'!B:E,3,FALSE))</f>
        <v/>
      </c>
      <c r="D1549" s="29" t="str">
        <f>IF(B1549="","",CONCATENATE(VLOOKUP(B1549,Ciselniky!$A$38:$B$71,2,FALSE),"P",'Osobné výdavky (OV)'!A1549))</f>
        <v/>
      </c>
      <c r="E1549" s="41"/>
      <c r="F1549" s="25" t="str">
        <f t="shared" si="123"/>
        <v/>
      </c>
      <c r="G1549" s="99"/>
      <c r="H1549" s="97"/>
      <c r="I1549" s="25" t="str">
        <f t="shared" si="124"/>
        <v/>
      </c>
      <c r="J1549" s="25" t="str">
        <f>IF(B1549="","",I1549*VLOOKUP(B1549,'Priradenie pracov. balíkov'!B:F,5,FALSE))</f>
        <v/>
      </c>
      <c r="K1549" s="25" t="str">
        <f>IF(B1549="","",I1549*VLOOKUP(B1549,'Priradenie pracov. balíkov'!B:G,6,FALSE))</f>
        <v/>
      </c>
      <c r="L1549" s="25" t="str">
        <f>IF(B1549="","",K1549*VLOOKUP(B1549,'Priradenie pracov. balíkov'!B:F,5,FALSE))</f>
        <v/>
      </c>
      <c r="M1549" s="1"/>
      <c r="N1549" s="2" t="str">
        <f t="shared" si="120"/>
        <v/>
      </c>
      <c r="O1549" s="1" t="str">
        <f t="shared" si="121"/>
        <v/>
      </c>
    </row>
    <row r="1550" spans="1:15" x14ac:dyDescent="0.2">
      <c r="A1550" s="26" t="str">
        <f t="shared" si="122"/>
        <v/>
      </c>
      <c r="B1550" s="40"/>
      <c r="C1550" s="28" t="str">
        <f>IF(B1550="","",VLOOKUP(B1550,'Priradenie pracov. balíkov'!B:E,3,FALSE))</f>
        <v/>
      </c>
      <c r="D1550" s="29" t="str">
        <f>IF(B1550="","",CONCATENATE(VLOOKUP(B1550,Ciselniky!$A$38:$B$71,2,FALSE),"P",'Osobné výdavky (OV)'!A1550))</f>
        <v/>
      </c>
      <c r="E1550" s="41"/>
      <c r="F1550" s="25" t="str">
        <f t="shared" si="123"/>
        <v/>
      </c>
      <c r="G1550" s="99"/>
      <c r="H1550" s="97"/>
      <c r="I1550" s="25" t="str">
        <f t="shared" si="124"/>
        <v/>
      </c>
      <c r="J1550" s="25" t="str">
        <f>IF(B1550="","",I1550*VLOOKUP(B1550,'Priradenie pracov. balíkov'!B:F,5,FALSE))</f>
        <v/>
      </c>
      <c r="K1550" s="25" t="str">
        <f>IF(B1550="","",I1550*VLOOKUP(B1550,'Priradenie pracov. balíkov'!B:G,6,FALSE))</f>
        <v/>
      </c>
      <c r="L1550" s="25" t="str">
        <f>IF(B1550="","",K1550*VLOOKUP(B1550,'Priradenie pracov. balíkov'!B:F,5,FALSE))</f>
        <v/>
      </c>
      <c r="M1550" s="1"/>
      <c r="N1550" s="2" t="str">
        <f t="shared" si="120"/>
        <v/>
      </c>
      <c r="O1550" s="1" t="str">
        <f t="shared" si="121"/>
        <v/>
      </c>
    </row>
    <row r="1551" spans="1:15" x14ac:dyDescent="0.2">
      <c r="A1551" s="26" t="str">
        <f t="shared" si="122"/>
        <v/>
      </c>
      <c r="B1551" s="40"/>
      <c r="C1551" s="28" t="str">
        <f>IF(B1551="","",VLOOKUP(B1551,'Priradenie pracov. balíkov'!B:E,3,FALSE))</f>
        <v/>
      </c>
      <c r="D1551" s="29" t="str">
        <f>IF(B1551="","",CONCATENATE(VLOOKUP(B1551,Ciselniky!$A$38:$B$71,2,FALSE),"P",'Osobné výdavky (OV)'!A1551))</f>
        <v/>
      </c>
      <c r="E1551" s="41"/>
      <c r="F1551" s="25" t="str">
        <f t="shared" si="123"/>
        <v/>
      </c>
      <c r="G1551" s="99"/>
      <c r="H1551" s="97"/>
      <c r="I1551" s="25" t="str">
        <f t="shared" si="124"/>
        <v/>
      </c>
      <c r="J1551" s="25" t="str">
        <f>IF(B1551="","",I1551*VLOOKUP(B1551,'Priradenie pracov. balíkov'!B:F,5,FALSE))</f>
        <v/>
      </c>
      <c r="K1551" s="25" t="str">
        <f>IF(B1551="","",I1551*VLOOKUP(B1551,'Priradenie pracov. balíkov'!B:G,6,FALSE))</f>
        <v/>
      </c>
      <c r="L1551" s="25" t="str">
        <f>IF(B1551="","",K1551*VLOOKUP(B1551,'Priradenie pracov. balíkov'!B:F,5,FALSE))</f>
        <v/>
      </c>
      <c r="M1551" s="1"/>
      <c r="N1551" s="2" t="str">
        <f t="shared" si="120"/>
        <v/>
      </c>
      <c r="O1551" s="1" t="str">
        <f t="shared" si="121"/>
        <v/>
      </c>
    </row>
    <row r="1552" spans="1:15" x14ac:dyDescent="0.2">
      <c r="A1552" s="26" t="str">
        <f t="shared" si="122"/>
        <v/>
      </c>
      <c r="B1552" s="40"/>
      <c r="C1552" s="28" t="str">
        <f>IF(B1552="","",VLOOKUP(B1552,'Priradenie pracov. balíkov'!B:E,3,FALSE))</f>
        <v/>
      </c>
      <c r="D1552" s="29" t="str">
        <f>IF(B1552="","",CONCATENATE(VLOOKUP(B1552,Ciselniky!$A$38:$B$71,2,FALSE),"P",'Osobné výdavky (OV)'!A1552))</f>
        <v/>
      </c>
      <c r="E1552" s="41"/>
      <c r="F1552" s="25" t="str">
        <f t="shared" si="123"/>
        <v/>
      </c>
      <c r="G1552" s="99"/>
      <c r="H1552" s="97"/>
      <c r="I1552" s="25" t="str">
        <f t="shared" si="124"/>
        <v/>
      </c>
      <c r="J1552" s="25" t="str">
        <f>IF(B1552="","",I1552*VLOOKUP(B1552,'Priradenie pracov. balíkov'!B:F,5,FALSE))</f>
        <v/>
      </c>
      <c r="K1552" s="25" t="str">
        <f>IF(B1552="","",I1552*VLOOKUP(B1552,'Priradenie pracov. balíkov'!B:G,6,FALSE))</f>
        <v/>
      </c>
      <c r="L1552" s="25" t="str">
        <f>IF(B1552="","",K1552*VLOOKUP(B1552,'Priradenie pracov. balíkov'!B:F,5,FALSE))</f>
        <v/>
      </c>
      <c r="M1552" s="1"/>
      <c r="N1552" s="2" t="str">
        <f t="shared" si="120"/>
        <v/>
      </c>
      <c r="O1552" s="1" t="str">
        <f t="shared" si="121"/>
        <v/>
      </c>
    </row>
    <row r="1553" spans="1:15" x14ac:dyDescent="0.2">
      <c r="A1553" s="26" t="str">
        <f t="shared" si="122"/>
        <v/>
      </c>
      <c r="B1553" s="40"/>
      <c r="C1553" s="28" t="str">
        <f>IF(B1553="","",VLOOKUP(B1553,'Priradenie pracov. balíkov'!B:E,3,FALSE))</f>
        <v/>
      </c>
      <c r="D1553" s="29" t="str">
        <f>IF(B1553="","",CONCATENATE(VLOOKUP(B1553,Ciselniky!$A$38:$B$71,2,FALSE),"P",'Osobné výdavky (OV)'!A1553))</f>
        <v/>
      </c>
      <c r="E1553" s="41"/>
      <c r="F1553" s="25" t="str">
        <f t="shared" si="123"/>
        <v/>
      </c>
      <c r="G1553" s="99"/>
      <c r="H1553" s="97"/>
      <c r="I1553" s="25" t="str">
        <f t="shared" si="124"/>
        <v/>
      </c>
      <c r="J1553" s="25" t="str">
        <f>IF(B1553="","",I1553*VLOOKUP(B1553,'Priradenie pracov. balíkov'!B:F,5,FALSE))</f>
        <v/>
      </c>
      <c r="K1553" s="25" t="str">
        <f>IF(B1553="","",I1553*VLOOKUP(B1553,'Priradenie pracov. balíkov'!B:G,6,FALSE))</f>
        <v/>
      </c>
      <c r="L1553" s="25" t="str">
        <f>IF(B1553="","",K1553*VLOOKUP(B1553,'Priradenie pracov. balíkov'!B:F,5,FALSE))</f>
        <v/>
      </c>
      <c r="M1553" s="1"/>
      <c r="N1553" s="2" t="str">
        <f t="shared" si="120"/>
        <v/>
      </c>
      <c r="O1553" s="1" t="str">
        <f t="shared" si="121"/>
        <v/>
      </c>
    </row>
    <row r="1554" spans="1:15" x14ac:dyDescent="0.2">
      <c r="A1554" s="26" t="str">
        <f t="shared" si="122"/>
        <v/>
      </c>
      <c r="B1554" s="40"/>
      <c r="C1554" s="28" t="str">
        <f>IF(B1554="","",VLOOKUP(B1554,'Priradenie pracov. balíkov'!B:E,3,FALSE))</f>
        <v/>
      </c>
      <c r="D1554" s="29" t="str">
        <f>IF(B1554="","",CONCATENATE(VLOOKUP(B1554,Ciselniky!$A$38:$B$71,2,FALSE),"P",'Osobné výdavky (OV)'!A1554))</f>
        <v/>
      </c>
      <c r="E1554" s="41"/>
      <c r="F1554" s="25" t="str">
        <f t="shared" si="123"/>
        <v/>
      </c>
      <c r="G1554" s="99"/>
      <c r="H1554" s="97"/>
      <c r="I1554" s="25" t="str">
        <f t="shared" si="124"/>
        <v/>
      </c>
      <c r="J1554" s="25" t="str">
        <f>IF(B1554="","",I1554*VLOOKUP(B1554,'Priradenie pracov. balíkov'!B:F,5,FALSE))</f>
        <v/>
      </c>
      <c r="K1554" s="25" t="str">
        <f>IF(B1554="","",I1554*VLOOKUP(B1554,'Priradenie pracov. balíkov'!B:G,6,FALSE))</f>
        <v/>
      </c>
      <c r="L1554" s="25" t="str">
        <f>IF(B1554="","",K1554*VLOOKUP(B1554,'Priradenie pracov. balíkov'!B:F,5,FALSE))</f>
        <v/>
      </c>
      <c r="M1554" s="1"/>
      <c r="N1554" s="2" t="str">
        <f t="shared" si="120"/>
        <v/>
      </c>
      <c r="O1554" s="1" t="str">
        <f t="shared" si="121"/>
        <v/>
      </c>
    </row>
    <row r="1555" spans="1:15" x14ac:dyDescent="0.2">
      <c r="A1555" s="26" t="str">
        <f t="shared" si="122"/>
        <v/>
      </c>
      <c r="B1555" s="40"/>
      <c r="C1555" s="28" t="str">
        <f>IF(B1555="","",VLOOKUP(B1555,'Priradenie pracov. balíkov'!B:E,3,FALSE))</f>
        <v/>
      </c>
      <c r="D1555" s="29" t="str">
        <f>IF(B1555="","",CONCATENATE(VLOOKUP(B1555,Ciselniky!$A$38:$B$71,2,FALSE),"P",'Osobné výdavky (OV)'!A1555))</f>
        <v/>
      </c>
      <c r="E1555" s="41"/>
      <c r="F1555" s="25" t="str">
        <f t="shared" si="123"/>
        <v/>
      </c>
      <c r="G1555" s="99"/>
      <c r="H1555" s="97"/>
      <c r="I1555" s="25" t="str">
        <f t="shared" si="124"/>
        <v/>
      </c>
      <c r="J1555" s="25" t="str">
        <f>IF(B1555="","",I1555*VLOOKUP(B1555,'Priradenie pracov. balíkov'!B:F,5,FALSE))</f>
        <v/>
      </c>
      <c r="K1555" s="25" t="str">
        <f>IF(B1555="","",I1555*VLOOKUP(B1555,'Priradenie pracov. balíkov'!B:G,6,FALSE))</f>
        <v/>
      </c>
      <c r="L1555" s="25" t="str">
        <f>IF(B1555="","",K1555*VLOOKUP(B1555,'Priradenie pracov. balíkov'!B:F,5,FALSE))</f>
        <v/>
      </c>
      <c r="M1555" s="1"/>
      <c r="N1555" s="2" t="str">
        <f t="shared" si="120"/>
        <v/>
      </c>
      <c r="O1555" s="1" t="str">
        <f t="shared" si="121"/>
        <v/>
      </c>
    </row>
    <row r="1556" spans="1:15" x14ac:dyDescent="0.2">
      <c r="A1556" s="26" t="str">
        <f t="shared" si="122"/>
        <v/>
      </c>
      <c r="B1556" s="40"/>
      <c r="C1556" s="28" t="str">
        <f>IF(B1556="","",VLOOKUP(B1556,'Priradenie pracov. balíkov'!B:E,3,FALSE))</f>
        <v/>
      </c>
      <c r="D1556" s="29" t="str">
        <f>IF(B1556="","",CONCATENATE(VLOOKUP(B1556,Ciselniky!$A$38:$B$71,2,FALSE),"P",'Osobné výdavky (OV)'!A1556))</f>
        <v/>
      </c>
      <c r="E1556" s="41"/>
      <c r="F1556" s="25" t="str">
        <f t="shared" si="123"/>
        <v/>
      </c>
      <c r="G1556" s="99"/>
      <c r="H1556" s="97"/>
      <c r="I1556" s="25" t="str">
        <f t="shared" si="124"/>
        <v/>
      </c>
      <c r="J1556" s="25" t="str">
        <f>IF(B1556="","",I1556*VLOOKUP(B1556,'Priradenie pracov. balíkov'!B:F,5,FALSE))</f>
        <v/>
      </c>
      <c r="K1556" s="25" t="str">
        <f>IF(B1556="","",I1556*VLOOKUP(B1556,'Priradenie pracov. balíkov'!B:G,6,FALSE))</f>
        <v/>
      </c>
      <c r="L1556" s="25" t="str">
        <f>IF(B1556="","",K1556*VLOOKUP(B1556,'Priradenie pracov. balíkov'!B:F,5,FALSE))</f>
        <v/>
      </c>
      <c r="M1556" s="1"/>
      <c r="N1556" s="2" t="str">
        <f t="shared" si="120"/>
        <v/>
      </c>
      <c r="O1556" s="1" t="str">
        <f t="shared" si="121"/>
        <v/>
      </c>
    </row>
    <row r="1557" spans="1:15" x14ac:dyDescent="0.2">
      <c r="A1557" s="26" t="str">
        <f t="shared" si="122"/>
        <v/>
      </c>
      <c r="B1557" s="40"/>
      <c r="C1557" s="28" t="str">
        <f>IF(B1557="","",VLOOKUP(B1557,'Priradenie pracov. balíkov'!B:E,3,FALSE))</f>
        <v/>
      </c>
      <c r="D1557" s="29" t="str">
        <f>IF(B1557="","",CONCATENATE(VLOOKUP(B1557,Ciselniky!$A$38:$B$71,2,FALSE),"P",'Osobné výdavky (OV)'!A1557))</f>
        <v/>
      </c>
      <c r="E1557" s="41"/>
      <c r="F1557" s="25" t="str">
        <f t="shared" si="123"/>
        <v/>
      </c>
      <c r="G1557" s="99"/>
      <c r="H1557" s="97"/>
      <c r="I1557" s="25" t="str">
        <f t="shared" si="124"/>
        <v/>
      </c>
      <c r="J1557" s="25" t="str">
        <f>IF(B1557="","",I1557*VLOOKUP(B1557,'Priradenie pracov. balíkov'!B:F,5,FALSE))</f>
        <v/>
      </c>
      <c r="K1557" s="25" t="str">
        <f>IF(B1557="","",I1557*VLOOKUP(B1557,'Priradenie pracov. balíkov'!B:G,6,FALSE))</f>
        <v/>
      </c>
      <c r="L1557" s="25" t="str">
        <f>IF(B1557="","",K1557*VLOOKUP(B1557,'Priradenie pracov. balíkov'!B:F,5,FALSE))</f>
        <v/>
      </c>
      <c r="M1557" s="1"/>
      <c r="N1557" s="2" t="str">
        <f t="shared" si="120"/>
        <v/>
      </c>
      <c r="O1557" s="1" t="str">
        <f t="shared" si="121"/>
        <v/>
      </c>
    </row>
    <row r="1558" spans="1:15" x14ac:dyDescent="0.2">
      <c r="A1558" s="26" t="str">
        <f t="shared" si="122"/>
        <v/>
      </c>
      <c r="B1558" s="40"/>
      <c r="C1558" s="28" t="str">
        <f>IF(B1558="","",VLOOKUP(B1558,'Priradenie pracov. balíkov'!B:E,3,FALSE))</f>
        <v/>
      </c>
      <c r="D1558" s="29" t="str">
        <f>IF(B1558="","",CONCATENATE(VLOOKUP(B1558,Ciselniky!$A$38:$B$71,2,FALSE),"P",'Osobné výdavky (OV)'!A1558))</f>
        <v/>
      </c>
      <c r="E1558" s="41"/>
      <c r="F1558" s="25" t="str">
        <f t="shared" si="123"/>
        <v/>
      </c>
      <c r="G1558" s="99"/>
      <c r="H1558" s="97"/>
      <c r="I1558" s="25" t="str">
        <f t="shared" si="124"/>
        <v/>
      </c>
      <c r="J1558" s="25" t="str">
        <f>IF(B1558="","",I1558*VLOOKUP(B1558,'Priradenie pracov. balíkov'!B:F,5,FALSE))</f>
        <v/>
      </c>
      <c r="K1558" s="25" t="str">
        <f>IF(B1558="","",I1558*VLOOKUP(B1558,'Priradenie pracov. balíkov'!B:G,6,FALSE))</f>
        <v/>
      </c>
      <c r="L1558" s="25" t="str">
        <f>IF(B1558="","",K1558*VLOOKUP(B1558,'Priradenie pracov. balíkov'!B:F,5,FALSE))</f>
        <v/>
      </c>
      <c r="M1558" s="1"/>
      <c r="N1558" s="2" t="str">
        <f t="shared" si="120"/>
        <v/>
      </c>
      <c r="O1558" s="1" t="str">
        <f t="shared" si="121"/>
        <v/>
      </c>
    </row>
    <row r="1559" spans="1:15" x14ac:dyDescent="0.2">
      <c r="A1559" s="26" t="str">
        <f t="shared" si="122"/>
        <v/>
      </c>
      <c r="B1559" s="40"/>
      <c r="C1559" s="28" t="str">
        <f>IF(B1559="","",VLOOKUP(B1559,'Priradenie pracov. balíkov'!B:E,3,FALSE))</f>
        <v/>
      </c>
      <c r="D1559" s="29" t="str">
        <f>IF(B1559="","",CONCATENATE(VLOOKUP(B1559,Ciselniky!$A$38:$B$71,2,FALSE),"P",'Osobné výdavky (OV)'!A1559))</f>
        <v/>
      </c>
      <c r="E1559" s="41"/>
      <c r="F1559" s="25" t="str">
        <f t="shared" si="123"/>
        <v/>
      </c>
      <c r="G1559" s="99"/>
      <c r="H1559" s="97"/>
      <c r="I1559" s="25" t="str">
        <f t="shared" si="124"/>
        <v/>
      </c>
      <c r="J1559" s="25" t="str">
        <f>IF(B1559="","",I1559*VLOOKUP(B1559,'Priradenie pracov. balíkov'!B:F,5,FALSE))</f>
        <v/>
      </c>
      <c r="K1559" s="25" t="str">
        <f>IF(B1559="","",I1559*VLOOKUP(B1559,'Priradenie pracov. balíkov'!B:G,6,FALSE))</f>
        <v/>
      </c>
      <c r="L1559" s="25" t="str">
        <f>IF(B1559="","",K1559*VLOOKUP(B1559,'Priradenie pracov. balíkov'!B:F,5,FALSE))</f>
        <v/>
      </c>
      <c r="M1559" s="1"/>
      <c r="N1559" s="2" t="str">
        <f t="shared" si="120"/>
        <v/>
      </c>
      <c r="O1559" s="1" t="str">
        <f t="shared" si="121"/>
        <v/>
      </c>
    </row>
    <row r="1560" spans="1:15" x14ac:dyDescent="0.2">
      <c r="A1560" s="26" t="str">
        <f t="shared" si="122"/>
        <v/>
      </c>
      <c r="B1560" s="40"/>
      <c r="C1560" s="28" t="str">
        <f>IF(B1560="","",VLOOKUP(B1560,'Priradenie pracov. balíkov'!B:E,3,FALSE))</f>
        <v/>
      </c>
      <c r="D1560" s="29" t="str">
        <f>IF(B1560="","",CONCATENATE(VLOOKUP(B1560,Ciselniky!$A$38:$B$71,2,FALSE),"P",'Osobné výdavky (OV)'!A1560))</f>
        <v/>
      </c>
      <c r="E1560" s="41"/>
      <c r="F1560" s="25" t="str">
        <f t="shared" si="123"/>
        <v/>
      </c>
      <c r="G1560" s="99"/>
      <c r="H1560" s="97"/>
      <c r="I1560" s="25" t="str">
        <f t="shared" si="124"/>
        <v/>
      </c>
      <c r="J1560" s="25" t="str">
        <f>IF(B1560="","",I1560*VLOOKUP(B1560,'Priradenie pracov. balíkov'!B:F,5,FALSE))</f>
        <v/>
      </c>
      <c r="K1560" s="25" t="str">
        <f>IF(B1560="","",I1560*VLOOKUP(B1560,'Priradenie pracov. balíkov'!B:G,6,FALSE))</f>
        <v/>
      </c>
      <c r="L1560" s="25" t="str">
        <f>IF(B1560="","",K1560*VLOOKUP(B1560,'Priradenie pracov. balíkov'!B:F,5,FALSE))</f>
        <v/>
      </c>
      <c r="M1560" s="1"/>
      <c r="N1560" s="2" t="str">
        <f t="shared" si="120"/>
        <v/>
      </c>
      <c r="O1560" s="1" t="str">
        <f t="shared" si="121"/>
        <v/>
      </c>
    </row>
    <row r="1561" spans="1:15" x14ac:dyDescent="0.2">
      <c r="A1561" s="26" t="str">
        <f t="shared" si="122"/>
        <v/>
      </c>
      <c r="B1561" s="40"/>
      <c r="C1561" s="28" t="str">
        <f>IF(B1561="","",VLOOKUP(B1561,'Priradenie pracov. balíkov'!B:E,3,FALSE))</f>
        <v/>
      </c>
      <c r="D1561" s="29" t="str">
        <f>IF(B1561="","",CONCATENATE(VLOOKUP(B1561,Ciselniky!$A$38:$B$71,2,FALSE),"P",'Osobné výdavky (OV)'!A1561))</f>
        <v/>
      </c>
      <c r="E1561" s="41"/>
      <c r="F1561" s="25" t="str">
        <f t="shared" si="123"/>
        <v/>
      </c>
      <c r="G1561" s="99"/>
      <c r="H1561" s="97"/>
      <c r="I1561" s="25" t="str">
        <f t="shared" si="124"/>
        <v/>
      </c>
      <c r="J1561" s="25" t="str">
        <f>IF(B1561="","",I1561*VLOOKUP(B1561,'Priradenie pracov. balíkov'!B:F,5,FALSE))</f>
        <v/>
      </c>
      <c r="K1561" s="25" t="str">
        <f>IF(B1561="","",I1561*VLOOKUP(B1561,'Priradenie pracov. balíkov'!B:G,6,FALSE))</f>
        <v/>
      </c>
      <c r="L1561" s="25" t="str">
        <f>IF(B1561="","",K1561*VLOOKUP(B1561,'Priradenie pracov. balíkov'!B:F,5,FALSE))</f>
        <v/>
      </c>
      <c r="M1561" s="1"/>
      <c r="N1561" s="2" t="str">
        <f t="shared" si="120"/>
        <v/>
      </c>
      <c r="O1561" s="1" t="str">
        <f t="shared" si="121"/>
        <v/>
      </c>
    </row>
    <row r="1562" spans="1:15" x14ac:dyDescent="0.2">
      <c r="A1562" s="26" t="str">
        <f t="shared" si="122"/>
        <v/>
      </c>
      <c r="B1562" s="40"/>
      <c r="C1562" s="28" t="str">
        <f>IF(B1562="","",VLOOKUP(B1562,'Priradenie pracov. balíkov'!B:E,3,FALSE))</f>
        <v/>
      </c>
      <c r="D1562" s="29" t="str">
        <f>IF(B1562="","",CONCATENATE(VLOOKUP(B1562,Ciselniky!$A$38:$B$71,2,FALSE),"P",'Osobné výdavky (OV)'!A1562))</f>
        <v/>
      </c>
      <c r="E1562" s="41"/>
      <c r="F1562" s="25" t="str">
        <f t="shared" si="123"/>
        <v/>
      </c>
      <c r="G1562" s="99"/>
      <c r="H1562" s="97"/>
      <c r="I1562" s="25" t="str">
        <f t="shared" si="124"/>
        <v/>
      </c>
      <c r="J1562" s="25" t="str">
        <f>IF(B1562="","",I1562*VLOOKUP(B1562,'Priradenie pracov. balíkov'!B:F,5,FALSE))</f>
        <v/>
      </c>
      <c r="K1562" s="25" t="str">
        <f>IF(B1562="","",I1562*VLOOKUP(B1562,'Priradenie pracov. balíkov'!B:G,6,FALSE))</f>
        <v/>
      </c>
      <c r="L1562" s="25" t="str">
        <f>IF(B1562="","",K1562*VLOOKUP(B1562,'Priradenie pracov. balíkov'!B:F,5,FALSE))</f>
        <v/>
      </c>
      <c r="M1562" s="1"/>
      <c r="N1562" s="2" t="str">
        <f t="shared" si="120"/>
        <v/>
      </c>
      <c r="O1562" s="1" t="str">
        <f t="shared" si="121"/>
        <v/>
      </c>
    </row>
    <row r="1563" spans="1:15" x14ac:dyDescent="0.2">
      <c r="A1563" s="26" t="str">
        <f t="shared" si="122"/>
        <v/>
      </c>
      <c r="B1563" s="40"/>
      <c r="C1563" s="28" t="str">
        <f>IF(B1563="","",VLOOKUP(B1563,'Priradenie pracov. balíkov'!B:E,3,FALSE))</f>
        <v/>
      </c>
      <c r="D1563" s="29" t="str">
        <f>IF(B1563="","",CONCATENATE(VLOOKUP(B1563,Ciselniky!$A$38:$B$71,2,FALSE),"P",'Osobné výdavky (OV)'!A1563))</f>
        <v/>
      </c>
      <c r="E1563" s="41"/>
      <c r="F1563" s="25" t="str">
        <f t="shared" si="123"/>
        <v/>
      </c>
      <c r="G1563" s="99"/>
      <c r="H1563" s="97"/>
      <c r="I1563" s="25" t="str">
        <f t="shared" si="124"/>
        <v/>
      </c>
      <c r="J1563" s="25" t="str">
        <f>IF(B1563="","",I1563*VLOOKUP(B1563,'Priradenie pracov. balíkov'!B:F,5,FALSE))</f>
        <v/>
      </c>
      <c r="K1563" s="25" t="str">
        <f>IF(B1563="","",I1563*VLOOKUP(B1563,'Priradenie pracov. balíkov'!B:G,6,FALSE))</f>
        <v/>
      </c>
      <c r="L1563" s="25" t="str">
        <f>IF(B1563="","",K1563*VLOOKUP(B1563,'Priradenie pracov. balíkov'!B:F,5,FALSE))</f>
        <v/>
      </c>
      <c r="M1563" s="1"/>
      <c r="N1563" s="2" t="str">
        <f t="shared" si="120"/>
        <v/>
      </c>
      <c r="O1563" s="1" t="str">
        <f t="shared" si="121"/>
        <v/>
      </c>
    </row>
    <row r="1564" spans="1:15" x14ac:dyDescent="0.2">
      <c r="A1564" s="26" t="str">
        <f t="shared" si="122"/>
        <v/>
      </c>
      <c r="B1564" s="40"/>
      <c r="C1564" s="28" t="str">
        <f>IF(B1564="","",VLOOKUP(B1564,'Priradenie pracov. balíkov'!B:E,3,FALSE))</f>
        <v/>
      </c>
      <c r="D1564" s="29" t="str">
        <f>IF(B1564="","",CONCATENATE(VLOOKUP(B1564,Ciselniky!$A$38:$B$71,2,FALSE),"P",'Osobné výdavky (OV)'!A1564))</f>
        <v/>
      </c>
      <c r="E1564" s="41"/>
      <c r="F1564" s="25" t="str">
        <f t="shared" si="123"/>
        <v/>
      </c>
      <c r="G1564" s="99"/>
      <c r="H1564" s="97"/>
      <c r="I1564" s="25" t="str">
        <f t="shared" si="124"/>
        <v/>
      </c>
      <c r="J1564" s="25" t="str">
        <f>IF(B1564="","",I1564*VLOOKUP(B1564,'Priradenie pracov. balíkov'!B:F,5,FALSE))</f>
        <v/>
      </c>
      <c r="K1564" s="25" t="str">
        <f>IF(B1564="","",I1564*VLOOKUP(B1564,'Priradenie pracov. balíkov'!B:G,6,FALSE))</f>
        <v/>
      </c>
      <c r="L1564" s="25" t="str">
        <f>IF(B1564="","",K1564*VLOOKUP(B1564,'Priradenie pracov. balíkov'!B:F,5,FALSE))</f>
        <v/>
      </c>
      <c r="M1564" s="1"/>
      <c r="N1564" s="2" t="str">
        <f t="shared" si="120"/>
        <v/>
      </c>
      <c r="O1564" s="1" t="str">
        <f t="shared" si="121"/>
        <v/>
      </c>
    </row>
    <row r="1565" spans="1:15" x14ac:dyDescent="0.2">
      <c r="A1565" s="26" t="str">
        <f t="shared" si="122"/>
        <v/>
      </c>
      <c r="B1565" s="40"/>
      <c r="C1565" s="28" t="str">
        <f>IF(B1565="","",VLOOKUP(B1565,'Priradenie pracov. balíkov'!B:E,3,FALSE))</f>
        <v/>
      </c>
      <c r="D1565" s="29" t="str">
        <f>IF(B1565="","",CONCATENATE(VLOOKUP(B1565,Ciselniky!$A$38:$B$71,2,FALSE),"P",'Osobné výdavky (OV)'!A1565))</f>
        <v/>
      </c>
      <c r="E1565" s="41"/>
      <c r="F1565" s="25" t="str">
        <f t="shared" si="123"/>
        <v/>
      </c>
      <c r="G1565" s="99"/>
      <c r="H1565" s="97"/>
      <c r="I1565" s="25" t="str">
        <f t="shared" si="124"/>
        <v/>
      </c>
      <c r="J1565" s="25" t="str">
        <f>IF(B1565="","",I1565*VLOOKUP(B1565,'Priradenie pracov. balíkov'!B:F,5,FALSE))</f>
        <v/>
      </c>
      <c r="K1565" s="25" t="str">
        <f>IF(B1565="","",I1565*VLOOKUP(B1565,'Priradenie pracov. balíkov'!B:G,6,FALSE))</f>
        <v/>
      </c>
      <c r="L1565" s="25" t="str">
        <f>IF(B1565="","",K1565*VLOOKUP(B1565,'Priradenie pracov. balíkov'!B:F,5,FALSE))</f>
        <v/>
      </c>
      <c r="M1565" s="1"/>
      <c r="N1565" s="2" t="str">
        <f t="shared" si="120"/>
        <v/>
      </c>
      <c r="O1565" s="1" t="str">
        <f t="shared" si="121"/>
        <v/>
      </c>
    </row>
    <row r="1566" spans="1:15" x14ac:dyDescent="0.2">
      <c r="A1566" s="26" t="str">
        <f t="shared" si="122"/>
        <v/>
      </c>
      <c r="B1566" s="40"/>
      <c r="C1566" s="28" t="str">
        <f>IF(B1566="","",VLOOKUP(B1566,'Priradenie pracov. balíkov'!B:E,3,FALSE))</f>
        <v/>
      </c>
      <c r="D1566" s="29" t="str">
        <f>IF(B1566="","",CONCATENATE(VLOOKUP(B1566,Ciselniky!$A$38:$B$71,2,FALSE),"P",'Osobné výdavky (OV)'!A1566))</f>
        <v/>
      </c>
      <c r="E1566" s="41"/>
      <c r="F1566" s="25" t="str">
        <f t="shared" si="123"/>
        <v/>
      </c>
      <c r="G1566" s="99"/>
      <c r="H1566" s="97"/>
      <c r="I1566" s="25" t="str">
        <f t="shared" si="124"/>
        <v/>
      </c>
      <c r="J1566" s="25" t="str">
        <f>IF(B1566="","",I1566*VLOOKUP(B1566,'Priradenie pracov. balíkov'!B:F,5,FALSE))</f>
        <v/>
      </c>
      <c r="K1566" s="25" t="str">
        <f>IF(B1566="","",I1566*VLOOKUP(B1566,'Priradenie pracov. balíkov'!B:G,6,FALSE))</f>
        <v/>
      </c>
      <c r="L1566" s="25" t="str">
        <f>IF(B1566="","",K1566*VLOOKUP(B1566,'Priradenie pracov. balíkov'!B:F,5,FALSE))</f>
        <v/>
      </c>
      <c r="M1566" s="1"/>
      <c r="N1566" s="2" t="str">
        <f t="shared" si="120"/>
        <v/>
      </c>
      <c r="O1566" s="1" t="str">
        <f t="shared" si="121"/>
        <v/>
      </c>
    </row>
    <row r="1567" spans="1:15" x14ac:dyDescent="0.2">
      <c r="A1567" s="26" t="str">
        <f t="shared" si="122"/>
        <v/>
      </c>
      <c r="B1567" s="40"/>
      <c r="C1567" s="28" t="str">
        <f>IF(B1567="","",VLOOKUP(B1567,'Priradenie pracov. balíkov'!B:E,3,FALSE))</f>
        <v/>
      </c>
      <c r="D1567" s="29" t="str">
        <f>IF(B1567="","",CONCATENATE(VLOOKUP(B1567,Ciselniky!$A$38:$B$71,2,FALSE),"P",'Osobné výdavky (OV)'!A1567))</f>
        <v/>
      </c>
      <c r="E1567" s="41"/>
      <c r="F1567" s="25" t="str">
        <f t="shared" si="123"/>
        <v/>
      </c>
      <c r="G1567" s="99"/>
      <c r="H1567" s="97"/>
      <c r="I1567" s="25" t="str">
        <f t="shared" si="124"/>
        <v/>
      </c>
      <c r="J1567" s="25" t="str">
        <f>IF(B1567="","",I1567*VLOOKUP(B1567,'Priradenie pracov. balíkov'!B:F,5,FALSE))</f>
        <v/>
      </c>
      <c r="K1567" s="25" t="str">
        <f>IF(B1567="","",I1567*VLOOKUP(B1567,'Priradenie pracov. balíkov'!B:G,6,FALSE))</f>
        <v/>
      </c>
      <c r="L1567" s="25" t="str">
        <f>IF(B1567="","",K1567*VLOOKUP(B1567,'Priradenie pracov. balíkov'!B:F,5,FALSE))</f>
        <v/>
      </c>
      <c r="M1567" s="1"/>
      <c r="N1567" s="2" t="str">
        <f t="shared" si="120"/>
        <v/>
      </c>
      <c r="O1567" s="1" t="str">
        <f t="shared" si="121"/>
        <v/>
      </c>
    </row>
    <row r="1568" spans="1:15" x14ac:dyDescent="0.2">
      <c r="A1568" s="26" t="str">
        <f t="shared" si="122"/>
        <v/>
      </c>
      <c r="B1568" s="40"/>
      <c r="C1568" s="28" t="str">
        <f>IF(B1568="","",VLOOKUP(B1568,'Priradenie pracov. balíkov'!B:E,3,FALSE))</f>
        <v/>
      </c>
      <c r="D1568" s="29" t="str">
        <f>IF(B1568="","",CONCATENATE(VLOOKUP(B1568,Ciselniky!$A$38:$B$71,2,FALSE),"P",'Osobné výdavky (OV)'!A1568))</f>
        <v/>
      </c>
      <c r="E1568" s="41"/>
      <c r="F1568" s="25" t="str">
        <f t="shared" si="123"/>
        <v/>
      </c>
      <c r="G1568" s="99"/>
      <c r="H1568" s="97"/>
      <c r="I1568" s="25" t="str">
        <f t="shared" si="124"/>
        <v/>
      </c>
      <c r="J1568" s="25" t="str">
        <f>IF(B1568="","",I1568*VLOOKUP(B1568,'Priradenie pracov. balíkov'!B:F,5,FALSE))</f>
        <v/>
      </c>
      <c r="K1568" s="25" t="str">
        <f>IF(B1568="","",I1568*VLOOKUP(B1568,'Priradenie pracov. balíkov'!B:G,6,FALSE))</f>
        <v/>
      </c>
      <c r="L1568" s="25" t="str">
        <f>IF(B1568="","",K1568*VLOOKUP(B1568,'Priradenie pracov. balíkov'!B:F,5,FALSE))</f>
        <v/>
      </c>
      <c r="M1568" s="1"/>
      <c r="N1568" s="2" t="str">
        <f t="shared" si="120"/>
        <v/>
      </c>
      <c r="O1568" s="1" t="str">
        <f t="shared" si="121"/>
        <v/>
      </c>
    </row>
    <row r="1569" spans="1:15" x14ac:dyDescent="0.2">
      <c r="A1569" s="26" t="str">
        <f t="shared" si="122"/>
        <v/>
      </c>
      <c r="B1569" s="40"/>
      <c r="C1569" s="28" t="str">
        <f>IF(B1569="","",VLOOKUP(B1569,'Priradenie pracov. balíkov'!B:E,3,FALSE))</f>
        <v/>
      </c>
      <c r="D1569" s="29" t="str">
        <f>IF(B1569="","",CONCATENATE(VLOOKUP(B1569,Ciselniky!$A$38:$B$71,2,FALSE),"P",'Osobné výdavky (OV)'!A1569))</f>
        <v/>
      </c>
      <c r="E1569" s="41"/>
      <c r="F1569" s="25" t="str">
        <f t="shared" si="123"/>
        <v/>
      </c>
      <c r="G1569" s="99"/>
      <c r="H1569" s="97"/>
      <c r="I1569" s="25" t="str">
        <f t="shared" si="124"/>
        <v/>
      </c>
      <c r="J1569" s="25" t="str">
        <f>IF(B1569="","",I1569*VLOOKUP(B1569,'Priradenie pracov. balíkov'!B:F,5,FALSE))</f>
        <v/>
      </c>
      <c r="K1569" s="25" t="str">
        <f>IF(B1569="","",I1569*VLOOKUP(B1569,'Priradenie pracov. balíkov'!B:G,6,FALSE))</f>
        <v/>
      </c>
      <c r="L1569" s="25" t="str">
        <f>IF(B1569="","",K1569*VLOOKUP(B1569,'Priradenie pracov. balíkov'!B:F,5,FALSE))</f>
        <v/>
      </c>
      <c r="M1569" s="1"/>
      <c r="N1569" s="2" t="str">
        <f t="shared" si="120"/>
        <v/>
      </c>
      <c r="O1569" s="1" t="str">
        <f t="shared" si="121"/>
        <v/>
      </c>
    </row>
    <row r="1570" spans="1:15" x14ac:dyDescent="0.2">
      <c r="A1570" s="26" t="str">
        <f t="shared" si="122"/>
        <v/>
      </c>
      <c r="B1570" s="40"/>
      <c r="C1570" s="28" t="str">
        <f>IF(B1570="","",VLOOKUP(B1570,'Priradenie pracov. balíkov'!B:E,3,FALSE))</f>
        <v/>
      </c>
      <c r="D1570" s="29" t="str">
        <f>IF(B1570="","",CONCATENATE(VLOOKUP(B1570,Ciselniky!$A$38:$B$71,2,FALSE),"P",'Osobné výdavky (OV)'!A1570))</f>
        <v/>
      </c>
      <c r="E1570" s="41"/>
      <c r="F1570" s="25" t="str">
        <f t="shared" si="123"/>
        <v/>
      </c>
      <c r="G1570" s="99"/>
      <c r="H1570" s="97"/>
      <c r="I1570" s="25" t="str">
        <f t="shared" si="124"/>
        <v/>
      </c>
      <c r="J1570" s="25" t="str">
        <f>IF(B1570="","",I1570*VLOOKUP(B1570,'Priradenie pracov. balíkov'!B:F,5,FALSE))</f>
        <v/>
      </c>
      <c r="K1570" s="25" t="str">
        <f>IF(B1570="","",I1570*VLOOKUP(B1570,'Priradenie pracov. balíkov'!B:G,6,FALSE))</f>
        <v/>
      </c>
      <c r="L1570" s="25" t="str">
        <f>IF(B1570="","",K1570*VLOOKUP(B1570,'Priradenie pracov. balíkov'!B:F,5,FALSE))</f>
        <v/>
      </c>
      <c r="M1570" s="1"/>
      <c r="N1570" s="2" t="str">
        <f t="shared" si="120"/>
        <v/>
      </c>
      <c r="O1570" s="1" t="str">
        <f t="shared" si="121"/>
        <v/>
      </c>
    </row>
    <row r="1571" spans="1:15" x14ac:dyDescent="0.2">
      <c r="A1571" s="26" t="str">
        <f t="shared" si="122"/>
        <v/>
      </c>
      <c r="B1571" s="40"/>
      <c r="C1571" s="28" t="str">
        <f>IF(B1571="","",VLOOKUP(B1571,'Priradenie pracov. balíkov'!B:E,3,FALSE))</f>
        <v/>
      </c>
      <c r="D1571" s="29" t="str">
        <f>IF(B1571="","",CONCATENATE(VLOOKUP(B1571,Ciselniky!$A$38:$B$71,2,FALSE),"P",'Osobné výdavky (OV)'!A1571))</f>
        <v/>
      </c>
      <c r="E1571" s="41"/>
      <c r="F1571" s="25" t="str">
        <f t="shared" si="123"/>
        <v/>
      </c>
      <c r="G1571" s="99"/>
      <c r="H1571" s="97"/>
      <c r="I1571" s="25" t="str">
        <f t="shared" si="124"/>
        <v/>
      </c>
      <c r="J1571" s="25" t="str">
        <f>IF(B1571="","",I1571*VLOOKUP(B1571,'Priradenie pracov. balíkov'!B:F,5,FALSE))</f>
        <v/>
      </c>
      <c r="K1571" s="25" t="str">
        <f>IF(B1571="","",I1571*VLOOKUP(B1571,'Priradenie pracov. balíkov'!B:G,6,FALSE))</f>
        <v/>
      </c>
      <c r="L1571" s="25" t="str">
        <f>IF(B1571="","",K1571*VLOOKUP(B1571,'Priradenie pracov. balíkov'!B:F,5,FALSE))</f>
        <v/>
      </c>
      <c r="M1571" s="1"/>
      <c r="N1571" s="2" t="str">
        <f t="shared" si="120"/>
        <v/>
      </c>
      <c r="O1571" s="1" t="str">
        <f t="shared" si="121"/>
        <v/>
      </c>
    </row>
    <row r="1572" spans="1:15" x14ac:dyDescent="0.2">
      <c r="A1572" s="26" t="str">
        <f t="shared" si="122"/>
        <v/>
      </c>
      <c r="B1572" s="40"/>
      <c r="C1572" s="28" t="str">
        <f>IF(B1572="","",VLOOKUP(B1572,'Priradenie pracov. balíkov'!B:E,3,FALSE))</f>
        <v/>
      </c>
      <c r="D1572" s="29" t="str">
        <f>IF(B1572="","",CONCATENATE(VLOOKUP(B1572,Ciselniky!$A$38:$B$71,2,FALSE),"P",'Osobné výdavky (OV)'!A1572))</f>
        <v/>
      </c>
      <c r="E1572" s="41"/>
      <c r="F1572" s="25" t="str">
        <f t="shared" si="123"/>
        <v/>
      </c>
      <c r="G1572" s="99"/>
      <c r="H1572" s="97"/>
      <c r="I1572" s="25" t="str">
        <f t="shared" si="124"/>
        <v/>
      </c>
      <c r="J1572" s="25" t="str">
        <f>IF(B1572="","",I1572*VLOOKUP(B1572,'Priradenie pracov. balíkov'!B:F,5,FALSE))</f>
        <v/>
      </c>
      <c r="K1572" s="25" t="str">
        <f>IF(B1572="","",I1572*VLOOKUP(B1572,'Priradenie pracov. balíkov'!B:G,6,FALSE))</f>
        <v/>
      </c>
      <c r="L1572" s="25" t="str">
        <f>IF(B1572="","",K1572*VLOOKUP(B1572,'Priradenie pracov. balíkov'!B:F,5,FALSE))</f>
        <v/>
      </c>
      <c r="M1572" s="1"/>
      <c r="N1572" s="2" t="str">
        <f t="shared" si="120"/>
        <v/>
      </c>
      <c r="O1572" s="1" t="str">
        <f t="shared" si="121"/>
        <v/>
      </c>
    </row>
    <row r="1573" spans="1:15" x14ac:dyDescent="0.2">
      <c r="A1573" s="26" t="str">
        <f t="shared" si="122"/>
        <v/>
      </c>
      <c r="B1573" s="40"/>
      <c r="C1573" s="28" t="str">
        <f>IF(B1573="","",VLOOKUP(B1573,'Priradenie pracov. balíkov'!B:E,3,FALSE))</f>
        <v/>
      </c>
      <c r="D1573" s="29" t="str">
        <f>IF(B1573="","",CONCATENATE(VLOOKUP(B1573,Ciselniky!$A$38:$B$71,2,FALSE),"P",'Osobné výdavky (OV)'!A1573))</f>
        <v/>
      </c>
      <c r="E1573" s="41"/>
      <c r="F1573" s="25" t="str">
        <f t="shared" si="123"/>
        <v/>
      </c>
      <c r="G1573" s="99"/>
      <c r="H1573" s="97"/>
      <c r="I1573" s="25" t="str">
        <f t="shared" si="124"/>
        <v/>
      </c>
      <c r="J1573" s="25" t="str">
        <f>IF(B1573="","",I1573*VLOOKUP(B1573,'Priradenie pracov. balíkov'!B:F,5,FALSE))</f>
        <v/>
      </c>
      <c r="K1573" s="25" t="str">
        <f>IF(B1573="","",I1573*VLOOKUP(B1573,'Priradenie pracov. balíkov'!B:G,6,FALSE))</f>
        <v/>
      </c>
      <c r="L1573" s="25" t="str">
        <f>IF(B1573="","",K1573*VLOOKUP(B1573,'Priradenie pracov. balíkov'!B:F,5,FALSE))</f>
        <v/>
      </c>
      <c r="M1573" s="1"/>
      <c r="N1573" s="2" t="str">
        <f t="shared" si="120"/>
        <v/>
      </c>
      <c r="O1573" s="1" t="str">
        <f t="shared" si="121"/>
        <v/>
      </c>
    </row>
    <row r="1574" spans="1:15" x14ac:dyDescent="0.2">
      <c r="A1574" s="26" t="str">
        <f t="shared" si="122"/>
        <v/>
      </c>
      <c r="B1574" s="40"/>
      <c r="C1574" s="28" t="str">
        <f>IF(B1574="","",VLOOKUP(B1574,'Priradenie pracov. balíkov'!B:E,3,FALSE))</f>
        <v/>
      </c>
      <c r="D1574" s="29" t="str">
        <f>IF(B1574="","",CONCATENATE(VLOOKUP(B1574,Ciselniky!$A$38:$B$71,2,FALSE),"P",'Osobné výdavky (OV)'!A1574))</f>
        <v/>
      </c>
      <c r="E1574" s="41"/>
      <c r="F1574" s="25" t="str">
        <f t="shared" si="123"/>
        <v/>
      </c>
      <c r="G1574" s="99"/>
      <c r="H1574" s="97"/>
      <c r="I1574" s="25" t="str">
        <f t="shared" si="124"/>
        <v/>
      </c>
      <c r="J1574" s="25" t="str">
        <f>IF(B1574="","",I1574*VLOOKUP(B1574,'Priradenie pracov. balíkov'!B:F,5,FALSE))</f>
        <v/>
      </c>
      <c r="K1574" s="25" t="str">
        <f>IF(B1574="","",I1574*VLOOKUP(B1574,'Priradenie pracov. balíkov'!B:G,6,FALSE))</f>
        <v/>
      </c>
      <c r="L1574" s="25" t="str">
        <f>IF(B1574="","",K1574*VLOOKUP(B1574,'Priradenie pracov. balíkov'!B:F,5,FALSE))</f>
        <v/>
      </c>
      <c r="M1574" s="1"/>
      <c r="N1574" s="2" t="str">
        <f t="shared" si="120"/>
        <v/>
      </c>
      <c r="O1574" s="1" t="str">
        <f t="shared" si="121"/>
        <v/>
      </c>
    </row>
    <row r="1575" spans="1:15" x14ac:dyDescent="0.2">
      <c r="A1575" s="26" t="str">
        <f t="shared" si="122"/>
        <v/>
      </c>
      <c r="B1575" s="40"/>
      <c r="C1575" s="28" t="str">
        <f>IF(B1575="","",VLOOKUP(B1575,'Priradenie pracov. balíkov'!B:E,3,FALSE))</f>
        <v/>
      </c>
      <c r="D1575" s="29" t="str">
        <f>IF(B1575="","",CONCATENATE(VLOOKUP(B1575,Ciselniky!$A$38:$B$71,2,FALSE),"P",'Osobné výdavky (OV)'!A1575))</f>
        <v/>
      </c>
      <c r="E1575" s="41"/>
      <c r="F1575" s="25" t="str">
        <f t="shared" si="123"/>
        <v/>
      </c>
      <c r="G1575" s="99"/>
      <c r="H1575" s="97"/>
      <c r="I1575" s="25" t="str">
        <f t="shared" si="124"/>
        <v/>
      </c>
      <c r="J1575" s="25" t="str">
        <f>IF(B1575="","",I1575*VLOOKUP(B1575,'Priradenie pracov. balíkov'!B:F,5,FALSE))</f>
        <v/>
      </c>
      <c r="K1575" s="25" t="str">
        <f>IF(B1575="","",I1575*VLOOKUP(B1575,'Priradenie pracov. balíkov'!B:G,6,FALSE))</f>
        <v/>
      </c>
      <c r="L1575" s="25" t="str">
        <f>IF(B1575="","",K1575*VLOOKUP(B1575,'Priradenie pracov. balíkov'!B:F,5,FALSE))</f>
        <v/>
      </c>
      <c r="M1575" s="1"/>
      <c r="N1575" s="2" t="str">
        <f t="shared" si="120"/>
        <v/>
      </c>
      <c r="O1575" s="1" t="str">
        <f t="shared" si="121"/>
        <v/>
      </c>
    </row>
    <row r="1576" spans="1:15" x14ac:dyDescent="0.2">
      <c r="A1576" s="26" t="str">
        <f t="shared" si="122"/>
        <v/>
      </c>
      <c r="B1576" s="40"/>
      <c r="C1576" s="28" t="str">
        <f>IF(B1576="","",VLOOKUP(B1576,'Priradenie pracov. balíkov'!B:E,3,FALSE))</f>
        <v/>
      </c>
      <c r="D1576" s="29" t="str">
        <f>IF(B1576="","",CONCATENATE(VLOOKUP(B1576,Ciselniky!$A$38:$B$71,2,FALSE),"P",'Osobné výdavky (OV)'!A1576))</f>
        <v/>
      </c>
      <c r="E1576" s="41"/>
      <c r="F1576" s="25" t="str">
        <f t="shared" si="123"/>
        <v/>
      </c>
      <c r="G1576" s="99"/>
      <c r="H1576" s="97"/>
      <c r="I1576" s="25" t="str">
        <f t="shared" si="124"/>
        <v/>
      </c>
      <c r="J1576" s="25" t="str">
        <f>IF(B1576="","",I1576*VLOOKUP(B1576,'Priradenie pracov. balíkov'!B:F,5,FALSE))</f>
        <v/>
      </c>
      <c r="K1576" s="25" t="str">
        <f>IF(B1576="","",I1576*VLOOKUP(B1576,'Priradenie pracov. balíkov'!B:G,6,FALSE))</f>
        <v/>
      </c>
      <c r="L1576" s="25" t="str">
        <f>IF(B1576="","",K1576*VLOOKUP(B1576,'Priradenie pracov. balíkov'!B:F,5,FALSE))</f>
        <v/>
      </c>
      <c r="M1576" s="1"/>
      <c r="N1576" s="2" t="str">
        <f t="shared" si="120"/>
        <v/>
      </c>
      <c r="O1576" s="1" t="str">
        <f t="shared" si="121"/>
        <v/>
      </c>
    </row>
    <row r="1577" spans="1:15" x14ac:dyDescent="0.2">
      <c r="A1577" s="26" t="str">
        <f t="shared" si="122"/>
        <v/>
      </c>
      <c r="B1577" s="40"/>
      <c r="C1577" s="28" t="str">
        <f>IF(B1577="","",VLOOKUP(B1577,'Priradenie pracov. balíkov'!B:E,3,FALSE))</f>
        <v/>
      </c>
      <c r="D1577" s="29" t="str">
        <f>IF(B1577="","",CONCATENATE(VLOOKUP(B1577,Ciselniky!$A$38:$B$71,2,FALSE),"P",'Osobné výdavky (OV)'!A1577))</f>
        <v/>
      </c>
      <c r="E1577" s="41"/>
      <c r="F1577" s="25" t="str">
        <f t="shared" si="123"/>
        <v/>
      </c>
      <c r="G1577" s="99"/>
      <c r="H1577" s="97"/>
      <c r="I1577" s="25" t="str">
        <f t="shared" si="124"/>
        <v/>
      </c>
      <c r="J1577" s="25" t="str">
        <f>IF(B1577="","",I1577*VLOOKUP(B1577,'Priradenie pracov. balíkov'!B:F,5,FALSE))</f>
        <v/>
      </c>
      <c r="K1577" s="25" t="str">
        <f>IF(B1577="","",I1577*VLOOKUP(B1577,'Priradenie pracov. balíkov'!B:G,6,FALSE))</f>
        <v/>
      </c>
      <c r="L1577" s="25" t="str">
        <f>IF(B1577="","",K1577*VLOOKUP(B1577,'Priradenie pracov. balíkov'!B:F,5,FALSE))</f>
        <v/>
      </c>
      <c r="M1577" s="1"/>
      <c r="N1577" s="2" t="str">
        <f t="shared" si="120"/>
        <v/>
      </c>
      <c r="O1577" s="1" t="str">
        <f t="shared" si="121"/>
        <v/>
      </c>
    </row>
    <row r="1578" spans="1:15" x14ac:dyDescent="0.2">
      <c r="A1578" s="26" t="str">
        <f t="shared" si="122"/>
        <v/>
      </c>
      <c r="B1578" s="40"/>
      <c r="C1578" s="28" t="str">
        <f>IF(B1578="","",VLOOKUP(B1578,'Priradenie pracov. balíkov'!B:E,3,FALSE))</f>
        <v/>
      </c>
      <c r="D1578" s="29" t="str">
        <f>IF(B1578="","",CONCATENATE(VLOOKUP(B1578,Ciselniky!$A$38:$B$71,2,FALSE),"P",'Osobné výdavky (OV)'!A1578))</f>
        <v/>
      </c>
      <c r="E1578" s="41"/>
      <c r="F1578" s="25" t="str">
        <f t="shared" si="123"/>
        <v/>
      </c>
      <c r="G1578" s="99"/>
      <c r="H1578" s="97"/>
      <c r="I1578" s="25" t="str">
        <f t="shared" si="124"/>
        <v/>
      </c>
      <c r="J1578" s="25" t="str">
        <f>IF(B1578="","",I1578*VLOOKUP(B1578,'Priradenie pracov. balíkov'!B:F,5,FALSE))</f>
        <v/>
      </c>
      <c r="K1578" s="25" t="str">
        <f>IF(B1578="","",I1578*VLOOKUP(B1578,'Priradenie pracov. balíkov'!B:G,6,FALSE))</f>
        <v/>
      </c>
      <c r="L1578" s="25" t="str">
        <f>IF(B1578="","",K1578*VLOOKUP(B1578,'Priradenie pracov. balíkov'!B:F,5,FALSE))</f>
        <v/>
      </c>
      <c r="M1578" s="1"/>
      <c r="N1578" s="2" t="str">
        <f t="shared" si="120"/>
        <v/>
      </c>
      <c r="O1578" s="1" t="str">
        <f t="shared" si="121"/>
        <v/>
      </c>
    </row>
    <row r="1579" spans="1:15" x14ac:dyDescent="0.2">
      <c r="A1579" s="26" t="str">
        <f t="shared" si="122"/>
        <v/>
      </c>
      <c r="B1579" s="40"/>
      <c r="C1579" s="28" t="str">
        <f>IF(B1579="","",VLOOKUP(B1579,'Priradenie pracov. balíkov'!B:E,3,FALSE))</f>
        <v/>
      </c>
      <c r="D1579" s="29" t="str">
        <f>IF(B1579="","",CONCATENATE(VLOOKUP(B1579,Ciselniky!$A$38:$B$71,2,FALSE),"P",'Osobné výdavky (OV)'!A1579))</f>
        <v/>
      </c>
      <c r="E1579" s="41"/>
      <c r="F1579" s="25" t="str">
        <f t="shared" si="123"/>
        <v/>
      </c>
      <c r="G1579" s="99"/>
      <c r="H1579" s="97"/>
      <c r="I1579" s="25" t="str">
        <f t="shared" si="124"/>
        <v/>
      </c>
      <c r="J1579" s="25" t="str">
        <f>IF(B1579="","",I1579*VLOOKUP(B1579,'Priradenie pracov. balíkov'!B:F,5,FALSE))</f>
        <v/>
      </c>
      <c r="K1579" s="25" t="str">
        <f>IF(B1579="","",I1579*VLOOKUP(B1579,'Priradenie pracov. balíkov'!B:G,6,FALSE))</f>
        <v/>
      </c>
      <c r="L1579" s="25" t="str">
        <f>IF(B1579="","",K1579*VLOOKUP(B1579,'Priradenie pracov. balíkov'!B:F,5,FALSE))</f>
        <v/>
      </c>
      <c r="M1579" s="1"/>
      <c r="N1579" s="2" t="str">
        <f t="shared" si="120"/>
        <v/>
      </c>
      <c r="O1579" s="1" t="str">
        <f t="shared" si="121"/>
        <v/>
      </c>
    </row>
    <row r="1580" spans="1:15" x14ac:dyDescent="0.2">
      <c r="A1580" s="26" t="str">
        <f t="shared" si="122"/>
        <v/>
      </c>
      <c r="B1580" s="40"/>
      <c r="C1580" s="28" t="str">
        <f>IF(B1580="","",VLOOKUP(B1580,'Priradenie pracov. balíkov'!B:E,3,FALSE))</f>
        <v/>
      </c>
      <c r="D1580" s="29" t="str">
        <f>IF(B1580="","",CONCATENATE(VLOOKUP(B1580,Ciselniky!$A$38:$B$71,2,FALSE),"P",'Osobné výdavky (OV)'!A1580))</f>
        <v/>
      </c>
      <c r="E1580" s="41"/>
      <c r="F1580" s="25" t="str">
        <f t="shared" si="123"/>
        <v/>
      </c>
      <c r="G1580" s="99"/>
      <c r="H1580" s="97"/>
      <c r="I1580" s="25" t="str">
        <f t="shared" si="124"/>
        <v/>
      </c>
      <c r="J1580" s="25" t="str">
        <f>IF(B1580="","",I1580*VLOOKUP(B1580,'Priradenie pracov. balíkov'!B:F,5,FALSE))</f>
        <v/>
      </c>
      <c r="K1580" s="25" t="str">
        <f>IF(B1580="","",I1580*VLOOKUP(B1580,'Priradenie pracov. balíkov'!B:G,6,FALSE))</f>
        <v/>
      </c>
      <c r="L1580" s="25" t="str">
        <f>IF(B1580="","",K1580*VLOOKUP(B1580,'Priradenie pracov. balíkov'!B:F,5,FALSE))</f>
        <v/>
      </c>
      <c r="M1580" s="1"/>
      <c r="N1580" s="2" t="str">
        <f t="shared" si="120"/>
        <v/>
      </c>
      <c r="O1580" s="1" t="str">
        <f t="shared" si="121"/>
        <v/>
      </c>
    </row>
    <row r="1581" spans="1:15" x14ac:dyDescent="0.2">
      <c r="A1581" s="26" t="str">
        <f t="shared" si="122"/>
        <v/>
      </c>
      <c r="B1581" s="40"/>
      <c r="C1581" s="28" t="str">
        <f>IF(B1581="","",VLOOKUP(B1581,'Priradenie pracov. balíkov'!B:E,3,FALSE))</f>
        <v/>
      </c>
      <c r="D1581" s="29" t="str">
        <f>IF(B1581="","",CONCATENATE(VLOOKUP(B1581,Ciselniky!$A$38:$B$71,2,FALSE),"P",'Osobné výdavky (OV)'!A1581))</f>
        <v/>
      </c>
      <c r="E1581" s="41"/>
      <c r="F1581" s="25" t="str">
        <f t="shared" si="123"/>
        <v/>
      </c>
      <c r="G1581" s="99"/>
      <c r="H1581" s="97"/>
      <c r="I1581" s="25" t="str">
        <f t="shared" si="124"/>
        <v/>
      </c>
      <c r="J1581" s="25" t="str">
        <f>IF(B1581="","",I1581*VLOOKUP(B1581,'Priradenie pracov. balíkov'!B:F,5,FALSE))</f>
        <v/>
      </c>
      <c r="K1581" s="25" t="str">
        <f>IF(B1581="","",I1581*VLOOKUP(B1581,'Priradenie pracov. balíkov'!B:G,6,FALSE))</f>
        <v/>
      </c>
      <c r="L1581" s="25" t="str">
        <f>IF(B1581="","",K1581*VLOOKUP(B1581,'Priradenie pracov. balíkov'!B:F,5,FALSE))</f>
        <v/>
      </c>
      <c r="M1581" s="1"/>
      <c r="N1581" s="2" t="str">
        <f t="shared" si="120"/>
        <v/>
      </c>
      <c r="O1581" s="1" t="str">
        <f t="shared" si="121"/>
        <v/>
      </c>
    </row>
    <row r="1582" spans="1:15" x14ac:dyDescent="0.2">
      <c r="A1582" s="26" t="str">
        <f t="shared" si="122"/>
        <v/>
      </c>
      <c r="B1582" s="40"/>
      <c r="C1582" s="28" t="str">
        <f>IF(B1582="","",VLOOKUP(B1582,'Priradenie pracov. balíkov'!B:E,3,FALSE))</f>
        <v/>
      </c>
      <c r="D1582" s="29" t="str">
        <f>IF(B1582="","",CONCATENATE(VLOOKUP(B1582,Ciselniky!$A$38:$B$71,2,FALSE),"P",'Osobné výdavky (OV)'!A1582))</f>
        <v/>
      </c>
      <c r="E1582" s="41"/>
      <c r="F1582" s="25" t="str">
        <f t="shared" si="123"/>
        <v/>
      </c>
      <c r="G1582" s="99"/>
      <c r="H1582" s="97"/>
      <c r="I1582" s="25" t="str">
        <f t="shared" si="124"/>
        <v/>
      </c>
      <c r="J1582" s="25" t="str">
        <f>IF(B1582="","",I1582*VLOOKUP(B1582,'Priradenie pracov. balíkov'!B:F,5,FALSE))</f>
        <v/>
      </c>
      <c r="K1582" s="25" t="str">
        <f>IF(B1582="","",I1582*VLOOKUP(B1582,'Priradenie pracov. balíkov'!B:G,6,FALSE))</f>
        <v/>
      </c>
      <c r="L1582" s="25" t="str">
        <f>IF(B1582="","",K1582*VLOOKUP(B1582,'Priradenie pracov. balíkov'!B:F,5,FALSE))</f>
        <v/>
      </c>
      <c r="M1582" s="1"/>
      <c r="N1582" s="2" t="str">
        <f t="shared" si="120"/>
        <v/>
      </c>
      <c r="O1582" s="1" t="str">
        <f t="shared" si="121"/>
        <v/>
      </c>
    </row>
    <row r="1583" spans="1:15" x14ac:dyDescent="0.2">
      <c r="A1583" s="26" t="str">
        <f t="shared" si="122"/>
        <v/>
      </c>
      <c r="B1583" s="40"/>
      <c r="C1583" s="28" t="str">
        <f>IF(B1583="","",VLOOKUP(B1583,'Priradenie pracov. balíkov'!B:E,3,FALSE))</f>
        <v/>
      </c>
      <c r="D1583" s="29" t="str">
        <f>IF(B1583="","",CONCATENATE(VLOOKUP(B1583,Ciselniky!$A$38:$B$71,2,FALSE),"P",'Osobné výdavky (OV)'!A1583))</f>
        <v/>
      </c>
      <c r="E1583" s="41"/>
      <c r="F1583" s="25" t="str">
        <f t="shared" si="123"/>
        <v/>
      </c>
      <c r="G1583" s="99"/>
      <c r="H1583" s="97"/>
      <c r="I1583" s="25" t="str">
        <f t="shared" si="124"/>
        <v/>
      </c>
      <c r="J1583" s="25" t="str">
        <f>IF(B1583="","",I1583*VLOOKUP(B1583,'Priradenie pracov. balíkov'!B:F,5,FALSE))</f>
        <v/>
      </c>
      <c r="K1583" s="25" t="str">
        <f>IF(B1583="","",I1583*VLOOKUP(B1583,'Priradenie pracov. balíkov'!B:G,6,FALSE))</f>
        <v/>
      </c>
      <c r="L1583" s="25" t="str">
        <f>IF(B1583="","",K1583*VLOOKUP(B1583,'Priradenie pracov. balíkov'!B:F,5,FALSE))</f>
        <v/>
      </c>
      <c r="M1583" s="1"/>
      <c r="N1583" s="2" t="str">
        <f t="shared" si="120"/>
        <v/>
      </c>
      <c r="O1583" s="1" t="str">
        <f t="shared" si="121"/>
        <v/>
      </c>
    </row>
    <row r="1584" spans="1:15" x14ac:dyDescent="0.2">
      <c r="A1584" s="26" t="str">
        <f t="shared" si="122"/>
        <v/>
      </c>
      <c r="B1584" s="40"/>
      <c r="C1584" s="28" t="str">
        <f>IF(B1584="","",VLOOKUP(B1584,'Priradenie pracov. balíkov'!B:E,3,FALSE))</f>
        <v/>
      </c>
      <c r="D1584" s="29" t="str">
        <f>IF(B1584="","",CONCATENATE(VLOOKUP(B1584,Ciselniky!$A$38:$B$71,2,FALSE),"P",'Osobné výdavky (OV)'!A1584))</f>
        <v/>
      </c>
      <c r="E1584" s="41"/>
      <c r="F1584" s="25" t="str">
        <f t="shared" si="123"/>
        <v/>
      </c>
      <c r="G1584" s="99"/>
      <c r="H1584" s="97"/>
      <c r="I1584" s="25" t="str">
        <f t="shared" si="124"/>
        <v/>
      </c>
      <c r="J1584" s="25" t="str">
        <f>IF(B1584="","",I1584*VLOOKUP(B1584,'Priradenie pracov. balíkov'!B:F,5,FALSE))</f>
        <v/>
      </c>
      <c r="K1584" s="25" t="str">
        <f>IF(B1584="","",I1584*VLOOKUP(B1584,'Priradenie pracov. balíkov'!B:G,6,FALSE))</f>
        <v/>
      </c>
      <c r="L1584" s="25" t="str">
        <f>IF(B1584="","",K1584*VLOOKUP(B1584,'Priradenie pracov. balíkov'!B:F,5,FALSE))</f>
        <v/>
      </c>
      <c r="M1584" s="1"/>
      <c r="N1584" s="2" t="str">
        <f t="shared" si="120"/>
        <v/>
      </c>
      <c r="O1584" s="1" t="str">
        <f t="shared" si="121"/>
        <v/>
      </c>
    </row>
    <row r="1585" spans="1:15" x14ac:dyDescent="0.2">
      <c r="A1585" s="26" t="str">
        <f t="shared" si="122"/>
        <v/>
      </c>
      <c r="B1585" s="40"/>
      <c r="C1585" s="28" t="str">
        <f>IF(B1585="","",VLOOKUP(B1585,'Priradenie pracov. balíkov'!B:E,3,FALSE))</f>
        <v/>
      </c>
      <c r="D1585" s="29" t="str">
        <f>IF(B1585="","",CONCATENATE(VLOOKUP(B1585,Ciselniky!$A$38:$B$71,2,FALSE),"P",'Osobné výdavky (OV)'!A1585))</f>
        <v/>
      </c>
      <c r="E1585" s="41"/>
      <c r="F1585" s="25" t="str">
        <f t="shared" si="123"/>
        <v/>
      </c>
      <c r="G1585" s="99"/>
      <c r="H1585" s="97"/>
      <c r="I1585" s="25" t="str">
        <f t="shared" si="124"/>
        <v/>
      </c>
      <c r="J1585" s="25" t="str">
        <f>IF(B1585="","",I1585*VLOOKUP(B1585,'Priradenie pracov. balíkov'!B:F,5,FALSE))</f>
        <v/>
      </c>
      <c r="K1585" s="25" t="str">
        <f>IF(B1585="","",I1585*VLOOKUP(B1585,'Priradenie pracov. balíkov'!B:G,6,FALSE))</f>
        <v/>
      </c>
      <c r="L1585" s="25" t="str">
        <f>IF(B1585="","",K1585*VLOOKUP(B1585,'Priradenie pracov. balíkov'!B:F,5,FALSE))</f>
        <v/>
      </c>
      <c r="M1585" s="1"/>
      <c r="N1585" s="2" t="str">
        <f t="shared" si="120"/>
        <v/>
      </c>
      <c r="O1585" s="1" t="str">
        <f t="shared" si="121"/>
        <v/>
      </c>
    </row>
    <row r="1586" spans="1:15" x14ac:dyDescent="0.2">
      <c r="A1586" s="26" t="str">
        <f t="shared" si="122"/>
        <v/>
      </c>
      <c r="B1586" s="40"/>
      <c r="C1586" s="28" t="str">
        <f>IF(B1586="","",VLOOKUP(B1586,'Priradenie pracov. balíkov'!B:E,3,FALSE))</f>
        <v/>
      </c>
      <c r="D1586" s="29" t="str">
        <f>IF(B1586="","",CONCATENATE(VLOOKUP(B1586,Ciselniky!$A$38:$B$71,2,FALSE),"P",'Osobné výdavky (OV)'!A1586))</f>
        <v/>
      </c>
      <c r="E1586" s="41"/>
      <c r="F1586" s="25" t="str">
        <f t="shared" si="123"/>
        <v/>
      </c>
      <c r="G1586" s="99"/>
      <c r="H1586" s="97"/>
      <c r="I1586" s="25" t="str">
        <f t="shared" si="124"/>
        <v/>
      </c>
      <c r="J1586" s="25" t="str">
        <f>IF(B1586="","",I1586*VLOOKUP(B1586,'Priradenie pracov. balíkov'!B:F,5,FALSE))</f>
        <v/>
      </c>
      <c r="K1586" s="25" t="str">
        <f>IF(B1586="","",I1586*VLOOKUP(B1586,'Priradenie pracov. balíkov'!B:G,6,FALSE))</f>
        <v/>
      </c>
      <c r="L1586" s="25" t="str">
        <f>IF(B1586="","",K1586*VLOOKUP(B1586,'Priradenie pracov. balíkov'!B:F,5,FALSE))</f>
        <v/>
      </c>
      <c r="M1586" s="1"/>
      <c r="N1586" s="2" t="str">
        <f t="shared" si="120"/>
        <v/>
      </c>
      <c r="O1586" s="1" t="str">
        <f t="shared" si="121"/>
        <v/>
      </c>
    </row>
    <row r="1587" spans="1:15" x14ac:dyDescent="0.2">
      <c r="A1587" s="26" t="str">
        <f t="shared" si="122"/>
        <v/>
      </c>
      <c r="B1587" s="40"/>
      <c r="C1587" s="28" t="str">
        <f>IF(B1587="","",VLOOKUP(B1587,'Priradenie pracov. balíkov'!B:E,3,FALSE))</f>
        <v/>
      </c>
      <c r="D1587" s="29" t="str">
        <f>IF(B1587="","",CONCATENATE(VLOOKUP(B1587,Ciselniky!$A$38:$B$71,2,FALSE),"P",'Osobné výdavky (OV)'!A1587))</f>
        <v/>
      </c>
      <c r="E1587" s="41"/>
      <c r="F1587" s="25" t="str">
        <f t="shared" si="123"/>
        <v/>
      </c>
      <c r="G1587" s="99"/>
      <c r="H1587" s="97"/>
      <c r="I1587" s="25" t="str">
        <f t="shared" si="124"/>
        <v/>
      </c>
      <c r="J1587" s="25" t="str">
        <f>IF(B1587="","",I1587*VLOOKUP(B1587,'Priradenie pracov. balíkov'!B:F,5,FALSE))</f>
        <v/>
      </c>
      <c r="K1587" s="25" t="str">
        <f>IF(B1587="","",I1587*VLOOKUP(B1587,'Priradenie pracov. balíkov'!B:G,6,FALSE))</f>
        <v/>
      </c>
      <c r="L1587" s="25" t="str">
        <f>IF(B1587="","",K1587*VLOOKUP(B1587,'Priradenie pracov. balíkov'!B:F,5,FALSE))</f>
        <v/>
      </c>
      <c r="M1587" s="1"/>
      <c r="N1587" s="2" t="str">
        <f t="shared" si="120"/>
        <v/>
      </c>
      <c r="O1587" s="1" t="str">
        <f t="shared" si="121"/>
        <v/>
      </c>
    </row>
    <row r="1588" spans="1:15" x14ac:dyDescent="0.2">
      <c r="A1588" s="26" t="str">
        <f t="shared" si="122"/>
        <v/>
      </c>
      <c r="B1588" s="40"/>
      <c r="C1588" s="28" t="str">
        <f>IF(B1588="","",VLOOKUP(B1588,'Priradenie pracov. balíkov'!B:E,3,FALSE))</f>
        <v/>
      </c>
      <c r="D1588" s="29" t="str">
        <f>IF(B1588="","",CONCATENATE(VLOOKUP(B1588,Ciselniky!$A$38:$B$71,2,FALSE),"P",'Osobné výdavky (OV)'!A1588))</f>
        <v/>
      </c>
      <c r="E1588" s="41"/>
      <c r="F1588" s="25" t="str">
        <f t="shared" si="123"/>
        <v/>
      </c>
      <c r="G1588" s="99"/>
      <c r="H1588" s="97"/>
      <c r="I1588" s="25" t="str">
        <f t="shared" si="124"/>
        <v/>
      </c>
      <c r="J1588" s="25" t="str">
        <f>IF(B1588="","",I1588*VLOOKUP(B1588,'Priradenie pracov. balíkov'!B:F,5,FALSE))</f>
        <v/>
      </c>
      <c r="K1588" s="25" t="str">
        <f>IF(B1588="","",I1588*VLOOKUP(B1588,'Priradenie pracov. balíkov'!B:G,6,FALSE))</f>
        <v/>
      </c>
      <c r="L1588" s="25" t="str">
        <f>IF(B1588="","",K1588*VLOOKUP(B1588,'Priradenie pracov. balíkov'!B:F,5,FALSE))</f>
        <v/>
      </c>
      <c r="M1588" s="1"/>
      <c r="N1588" s="2" t="str">
        <f t="shared" si="120"/>
        <v/>
      </c>
      <c r="O1588" s="1" t="str">
        <f t="shared" si="121"/>
        <v/>
      </c>
    </row>
    <row r="1589" spans="1:15" x14ac:dyDescent="0.2">
      <c r="A1589" s="26" t="str">
        <f t="shared" si="122"/>
        <v/>
      </c>
      <c r="B1589" s="40"/>
      <c r="C1589" s="28" t="str">
        <f>IF(B1589="","",VLOOKUP(B1589,'Priradenie pracov. balíkov'!B:E,3,FALSE))</f>
        <v/>
      </c>
      <c r="D1589" s="29" t="str">
        <f>IF(B1589="","",CONCATENATE(VLOOKUP(B1589,Ciselniky!$A$38:$B$71,2,FALSE),"P",'Osobné výdavky (OV)'!A1589))</f>
        <v/>
      </c>
      <c r="E1589" s="41"/>
      <c r="F1589" s="25" t="str">
        <f t="shared" si="123"/>
        <v/>
      </c>
      <c r="G1589" s="99"/>
      <c r="H1589" s="97"/>
      <c r="I1589" s="25" t="str">
        <f t="shared" si="124"/>
        <v/>
      </c>
      <c r="J1589" s="25" t="str">
        <f>IF(B1589="","",I1589*VLOOKUP(B1589,'Priradenie pracov. balíkov'!B:F,5,FALSE))</f>
        <v/>
      </c>
      <c r="K1589" s="25" t="str">
        <f>IF(B1589="","",I1589*VLOOKUP(B1589,'Priradenie pracov. balíkov'!B:G,6,FALSE))</f>
        <v/>
      </c>
      <c r="L1589" s="25" t="str">
        <f>IF(B1589="","",K1589*VLOOKUP(B1589,'Priradenie pracov. balíkov'!B:F,5,FALSE))</f>
        <v/>
      </c>
      <c r="M1589" s="1"/>
      <c r="N1589" s="2" t="str">
        <f t="shared" si="120"/>
        <v/>
      </c>
      <c r="O1589" s="1" t="str">
        <f t="shared" si="121"/>
        <v/>
      </c>
    </row>
    <row r="1590" spans="1:15" x14ac:dyDescent="0.2">
      <c r="A1590" s="26" t="str">
        <f t="shared" si="122"/>
        <v/>
      </c>
      <c r="B1590" s="40"/>
      <c r="C1590" s="28" t="str">
        <f>IF(B1590="","",VLOOKUP(B1590,'Priradenie pracov. balíkov'!B:E,3,FALSE))</f>
        <v/>
      </c>
      <c r="D1590" s="29" t="str">
        <f>IF(B1590="","",CONCATENATE(VLOOKUP(B1590,Ciselniky!$A$38:$B$71,2,FALSE),"P",'Osobné výdavky (OV)'!A1590))</f>
        <v/>
      </c>
      <c r="E1590" s="41"/>
      <c r="F1590" s="25" t="str">
        <f t="shared" si="123"/>
        <v/>
      </c>
      <c r="G1590" s="99"/>
      <c r="H1590" s="97"/>
      <c r="I1590" s="25" t="str">
        <f t="shared" si="124"/>
        <v/>
      </c>
      <c r="J1590" s="25" t="str">
        <f>IF(B1590="","",I1590*VLOOKUP(B1590,'Priradenie pracov. balíkov'!B:F,5,FALSE))</f>
        <v/>
      </c>
      <c r="K1590" s="25" t="str">
        <f>IF(B1590="","",I1590*VLOOKUP(B1590,'Priradenie pracov. balíkov'!B:G,6,FALSE))</f>
        <v/>
      </c>
      <c r="L1590" s="25" t="str">
        <f>IF(B1590="","",K1590*VLOOKUP(B1590,'Priradenie pracov. balíkov'!B:F,5,FALSE))</f>
        <v/>
      </c>
      <c r="M1590" s="1"/>
      <c r="N1590" s="2" t="str">
        <f t="shared" si="120"/>
        <v/>
      </c>
      <c r="O1590" s="1" t="str">
        <f t="shared" si="121"/>
        <v/>
      </c>
    </row>
    <row r="1591" spans="1:15" x14ac:dyDescent="0.2">
      <c r="A1591" s="26" t="str">
        <f t="shared" si="122"/>
        <v/>
      </c>
      <c r="B1591" s="40"/>
      <c r="C1591" s="28" t="str">
        <f>IF(B1591="","",VLOOKUP(B1591,'Priradenie pracov. balíkov'!B:E,3,FALSE))</f>
        <v/>
      </c>
      <c r="D1591" s="29" t="str">
        <f>IF(B1591="","",CONCATENATE(VLOOKUP(B1591,Ciselniky!$A$38:$B$71,2,FALSE),"P",'Osobné výdavky (OV)'!A1591))</f>
        <v/>
      </c>
      <c r="E1591" s="41"/>
      <c r="F1591" s="25" t="str">
        <f t="shared" si="123"/>
        <v/>
      </c>
      <c r="G1591" s="99"/>
      <c r="H1591" s="97"/>
      <c r="I1591" s="25" t="str">
        <f t="shared" si="124"/>
        <v/>
      </c>
      <c r="J1591" s="25" t="str">
        <f>IF(B1591="","",I1591*VLOOKUP(B1591,'Priradenie pracov. balíkov'!B:F,5,FALSE))</f>
        <v/>
      </c>
      <c r="K1591" s="25" t="str">
        <f>IF(B1591="","",I1591*VLOOKUP(B1591,'Priradenie pracov. balíkov'!B:G,6,FALSE))</f>
        <v/>
      </c>
      <c r="L1591" s="25" t="str">
        <f>IF(B1591="","",K1591*VLOOKUP(B1591,'Priradenie pracov. balíkov'!B:F,5,FALSE))</f>
        <v/>
      </c>
      <c r="M1591" s="1"/>
      <c r="N1591" s="2" t="str">
        <f t="shared" si="120"/>
        <v/>
      </c>
      <c r="O1591" s="1" t="str">
        <f t="shared" si="121"/>
        <v/>
      </c>
    </row>
    <row r="1592" spans="1:15" x14ac:dyDescent="0.2">
      <c r="A1592" s="26" t="str">
        <f t="shared" si="122"/>
        <v/>
      </c>
      <c r="B1592" s="40"/>
      <c r="C1592" s="28" t="str">
        <f>IF(B1592="","",VLOOKUP(B1592,'Priradenie pracov. balíkov'!B:E,3,FALSE))</f>
        <v/>
      </c>
      <c r="D1592" s="29" t="str">
        <f>IF(B1592="","",CONCATENATE(VLOOKUP(B1592,Ciselniky!$A$38:$B$71,2,FALSE),"P",'Osobné výdavky (OV)'!A1592))</f>
        <v/>
      </c>
      <c r="E1592" s="41"/>
      <c r="F1592" s="25" t="str">
        <f t="shared" si="123"/>
        <v/>
      </c>
      <c r="G1592" s="99"/>
      <c r="H1592" s="97"/>
      <c r="I1592" s="25" t="str">
        <f t="shared" si="124"/>
        <v/>
      </c>
      <c r="J1592" s="25" t="str">
        <f>IF(B1592="","",I1592*VLOOKUP(B1592,'Priradenie pracov. balíkov'!B:F,5,FALSE))</f>
        <v/>
      </c>
      <c r="K1592" s="25" t="str">
        <f>IF(B1592="","",I1592*VLOOKUP(B1592,'Priradenie pracov. balíkov'!B:G,6,FALSE))</f>
        <v/>
      </c>
      <c r="L1592" s="25" t="str">
        <f>IF(B1592="","",K1592*VLOOKUP(B1592,'Priradenie pracov. balíkov'!B:F,5,FALSE))</f>
        <v/>
      </c>
      <c r="M1592" s="1"/>
      <c r="N1592" s="2" t="str">
        <f t="shared" si="120"/>
        <v/>
      </c>
      <c r="O1592" s="1" t="str">
        <f t="shared" si="121"/>
        <v/>
      </c>
    </row>
    <row r="1593" spans="1:15" x14ac:dyDescent="0.2">
      <c r="A1593" s="26" t="str">
        <f t="shared" si="122"/>
        <v/>
      </c>
      <c r="B1593" s="40"/>
      <c r="C1593" s="28" t="str">
        <f>IF(B1593="","",VLOOKUP(B1593,'Priradenie pracov. balíkov'!B:E,3,FALSE))</f>
        <v/>
      </c>
      <c r="D1593" s="29" t="str">
        <f>IF(B1593="","",CONCATENATE(VLOOKUP(B1593,Ciselniky!$A$38:$B$71,2,FALSE),"P",'Osobné výdavky (OV)'!A1593))</f>
        <v/>
      </c>
      <c r="E1593" s="41"/>
      <c r="F1593" s="25" t="str">
        <f t="shared" si="123"/>
        <v/>
      </c>
      <c r="G1593" s="99"/>
      <c r="H1593" s="97"/>
      <c r="I1593" s="25" t="str">
        <f t="shared" si="124"/>
        <v/>
      </c>
      <c r="J1593" s="25" t="str">
        <f>IF(B1593="","",I1593*VLOOKUP(B1593,'Priradenie pracov. balíkov'!B:F,5,FALSE))</f>
        <v/>
      </c>
      <c r="K1593" s="25" t="str">
        <f>IF(B1593="","",I1593*VLOOKUP(B1593,'Priradenie pracov. balíkov'!B:G,6,FALSE))</f>
        <v/>
      </c>
      <c r="L1593" s="25" t="str">
        <f>IF(B1593="","",K1593*VLOOKUP(B1593,'Priradenie pracov. balíkov'!B:F,5,FALSE))</f>
        <v/>
      </c>
      <c r="M1593" s="1"/>
      <c r="N1593" s="2" t="str">
        <f t="shared" si="120"/>
        <v/>
      </c>
      <c r="O1593" s="1" t="str">
        <f t="shared" si="121"/>
        <v/>
      </c>
    </row>
    <row r="1594" spans="1:15" x14ac:dyDescent="0.2">
      <c r="A1594" s="26" t="str">
        <f t="shared" si="122"/>
        <v/>
      </c>
      <c r="B1594" s="40"/>
      <c r="C1594" s="28" t="str">
        <f>IF(B1594="","",VLOOKUP(B1594,'Priradenie pracov. balíkov'!B:E,3,FALSE))</f>
        <v/>
      </c>
      <c r="D1594" s="29" t="str">
        <f>IF(B1594="","",CONCATENATE(VLOOKUP(B1594,Ciselniky!$A$38:$B$71,2,FALSE),"P",'Osobné výdavky (OV)'!A1594))</f>
        <v/>
      </c>
      <c r="E1594" s="41"/>
      <c r="F1594" s="25" t="str">
        <f t="shared" si="123"/>
        <v/>
      </c>
      <c r="G1594" s="99"/>
      <c r="H1594" s="97"/>
      <c r="I1594" s="25" t="str">
        <f t="shared" si="124"/>
        <v/>
      </c>
      <c r="J1594" s="25" t="str">
        <f>IF(B1594="","",I1594*VLOOKUP(B1594,'Priradenie pracov. balíkov'!B:F,5,FALSE))</f>
        <v/>
      </c>
      <c r="K1594" s="25" t="str">
        <f>IF(B1594="","",I1594*VLOOKUP(B1594,'Priradenie pracov. balíkov'!B:G,6,FALSE))</f>
        <v/>
      </c>
      <c r="L1594" s="25" t="str">
        <f>IF(B1594="","",K1594*VLOOKUP(B1594,'Priradenie pracov. balíkov'!B:F,5,FALSE))</f>
        <v/>
      </c>
      <c r="M1594" s="1"/>
      <c r="N1594" s="2" t="str">
        <f t="shared" si="120"/>
        <v/>
      </c>
      <c r="O1594" s="1" t="str">
        <f t="shared" si="121"/>
        <v/>
      </c>
    </row>
    <row r="1595" spans="1:15" x14ac:dyDescent="0.2">
      <c r="A1595" s="26" t="str">
        <f t="shared" si="122"/>
        <v/>
      </c>
      <c r="B1595" s="40"/>
      <c r="C1595" s="28" t="str">
        <f>IF(B1595="","",VLOOKUP(B1595,'Priradenie pracov. balíkov'!B:E,3,FALSE))</f>
        <v/>
      </c>
      <c r="D1595" s="29" t="str">
        <f>IF(B1595="","",CONCATENATE(VLOOKUP(B1595,Ciselniky!$A$38:$B$71,2,FALSE),"P",'Osobné výdavky (OV)'!A1595))</f>
        <v/>
      </c>
      <c r="E1595" s="41"/>
      <c r="F1595" s="25" t="str">
        <f t="shared" si="123"/>
        <v/>
      </c>
      <c r="G1595" s="99"/>
      <c r="H1595" s="97"/>
      <c r="I1595" s="25" t="str">
        <f t="shared" si="124"/>
        <v/>
      </c>
      <c r="J1595" s="25" t="str">
        <f>IF(B1595="","",I1595*VLOOKUP(B1595,'Priradenie pracov. balíkov'!B:F,5,FALSE))</f>
        <v/>
      </c>
      <c r="K1595" s="25" t="str">
        <f>IF(B1595="","",I1595*VLOOKUP(B1595,'Priradenie pracov. balíkov'!B:G,6,FALSE))</f>
        <v/>
      </c>
      <c r="L1595" s="25" t="str">
        <f>IF(B1595="","",K1595*VLOOKUP(B1595,'Priradenie pracov. balíkov'!B:F,5,FALSE))</f>
        <v/>
      </c>
      <c r="M1595" s="1"/>
      <c r="N1595" s="2" t="str">
        <f t="shared" si="120"/>
        <v/>
      </c>
      <c r="O1595" s="1" t="str">
        <f t="shared" si="121"/>
        <v/>
      </c>
    </row>
    <row r="1596" spans="1:15" x14ac:dyDescent="0.2">
      <c r="A1596" s="26" t="str">
        <f t="shared" si="122"/>
        <v/>
      </c>
      <c r="B1596" s="40"/>
      <c r="C1596" s="28" t="str">
        <f>IF(B1596="","",VLOOKUP(B1596,'Priradenie pracov. balíkov'!B:E,3,FALSE))</f>
        <v/>
      </c>
      <c r="D1596" s="29" t="str">
        <f>IF(B1596="","",CONCATENATE(VLOOKUP(B1596,Ciselniky!$A$38:$B$71,2,FALSE),"P",'Osobné výdavky (OV)'!A1596))</f>
        <v/>
      </c>
      <c r="E1596" s="41"/>
      <c r="F1596" s="25" t="str">
        <f t="shared" si="123"/>
        <v/>
      </c>
      <c r="G1596" s="99"/>
      <c r="H1596" s="97"/>
      <c r="I1596" s="25" t="str">
        <f t="shared" si="124"/>
        <v/>
      </c>
      <c r="J1596" s="25" t="str">
        <f>IF(B1596="","",I1596*VLOOKUP(B1596,'Priradenie pracov. balíkov'!B:F,5,FALSE))</f>
        <v/>
      </c>
      <c r="K1596" s="25" t="str">
        <f>IF(B1596="","",I1596*VLOOKUP(B1596,'Priradenie pracov. balíkov'!B:G,6,FALSE))</f>
        <v/>
      </c>
      <c r="L1596" s="25" t="str">
        <f>IF(B1596="","",K1596*VLOOKUP(B1596,'Priradenie pracov. balíkov'!B:F,5,FALSE))</f>
        <v/>
      </c>
      <c r="M1596" s="1"/>
      <c r="N1596" s="2" t="str">
        <f t="shared" si="120"/>
        <v/>
      </c>
      <c r="O1596" s="1" t="str">
        <f t="shared" si="121"/>
        <v/>
      </c>
    </row>
    <row r="1597" spans="1:15" x14ac:dyDescent="0.2">
      <c r="A1597" s="26" t="str">
        <f t="shared" si="122"/>
        <v/>
      </c>
      <c r="B1597" s="40"/>
      <c r="C1597" s="28" t="str">
        <f>IF(B1597="","",VLOOKUP(B1597,'Priradenie pracov. balíkov'!B:E,3,FALSE))</f>
        <v/>
      </c>
      <c r="D1597" s="29" t="str">
        <f>IF(B1597="","",CONCATENATE(VLOOKUP(B1597,Ciselniky!$A$38:$B$71,2,FALSE),"P",'Osobné výdavky (OV)'!A1597))</f>
        <v/>
      </c>
      <c r="E1597" s="41"/>
      <c r="F1597" s="25" t="str">
        <f t="shared" si="123"/>
        <v/>
      </c>
      <c r="G1597" s="99"/>
      <c r="H1597" s="97"/>
      <c r="I1597" s="25" t="str">
        <f t="shared" si="124"/>
        <v/>
      </c>
      <c r="J1597" s="25" t="str">
        <f>IF(B1597="","",I1597*VLOOKUP(B1597,'Priradenie pracov. balíkov'!B:F,5,FALSE))</f>
        <v/>
      </c>
      <c r="K1597" s="25" t="str">
        <f>IF(B1597="","",I1597*VLOOKUP(B1597,'Priradenie pracov. balíkov'!B:G,6,FALSE))</f>
        <v/>
      </c>
      <c r="L1597" s="25" t="str">
        <f>IF(B1597="","",K1597*VLOOKUP(B1597,'Priradenie pracov. balíkov'!B:F,5,FALSE))</f>
        <v/>
      </c>
      <c r="M1597" s="1"/>
      <c r="N1597" s="2" t="str">
        <f t="shared" si="120"/>
        <v/>
      </c>
      <c r="O1597" s="1" t="str">
        <f t="shared" si="121"/>
        <v/>
      </c>
    </row>
    <row r="1598" spans="1:15" x14ac:dyDescent="0.2">
      <c r="A1598" s="26" t="str">
        <f t="shared" si="122"/>
        <v/>
      </c>
      <c r="B1598" s="40"/>
      <c r="C1598" s="28" t="str">
        <f>IF(B1598="","",VLOOKUP(B1598,'Priradenie pracov. balíkov'!B:E,3,FALSE))</f>
        <v/>
      </c>
      <c r="D1598" s="29" t="str">
        <f>IF(B1598="","",CONCATENATE(VLOOKUP(B1598,Ciselniky!$A$38:$B$71,2,FALSE),"P",'Osobné výdavky (OV)'!A1598))</f>
        <v/>
      </c>
      <c r="E1598" s="41"/>
      <c r="F1598" s="25" t="str">
        <f t="shared" si="123"/>
        <v/>
      </c>
      <c r="G1598" s="99"/>
      <c r="H1598" s="97"/>
      <c r="I1598" s="25" t="str">
        <f t="shared" si="124"/>
        <v/>
      </c>
      <c r="J1598" s="25" t="str">
        <f>IF(B1598="","",I1598*VLOOKUP(B1598,'Priradenie pracov. balíkov'!B:F,5,FALSE))</f>
        <v/>
      </c>
      <c r="K1598" s="25" t="str">
        <f>IF(B1598="","",I1598*VLOOKUP(B1598,'Priradenie pracov. balíkov'!B:G,6,FALSE))</f>
        <v/>
      </c>
      <c r="L1598" s="25" t="str">
        <f>IF(B1598="","",K1598*VLOOKUP(B1598,'Priradenie pracov. balíkov'!B:F,5,FALSE))</f>
        <v/>
      </c>
      <c r="M1598" s="1"/>
      <c r="N1598" s="2" t="str">
        <f t="shared" si="120"/>
        <v/>
      </c>
      <c r="O1598" s="1" t="str">
        <f t="shared" si="121"/>
        <v/>
      </c>
    </row>
    <row r="1599" spans="1:15" x14ac:dyDescent="0.2">
      <c r="A1599" s="26" t="str">
        <f t="shared" si="122"/>
        <v/>
      </c>
      <c r="B1599" s="40"/>
      <c r="C1599" s="28" t="str">
        <f>IF(B1599="","",VLOOKUP(B1599,'Priradenie pracov. balíkov'!B:E,3,FALSE))</f>
        <v/>
      </c>
      <c r="D1599" s="29" t="str">
        <f>IF(B1599="","",CONCATENATE(VLOOKUP(B1599,Ciselniky!$A$38:$B$71,2,FALSE),"P",'Osobné výdavky (OV)'!A1599))</f>
        <v/>
      </c>
      <c r="E1599" s="41"/>
      <c r="F1599" s="25" t="str">
        <f t="shared" si="123"/>
        <v/>
      </c>
      <c r="G1599" s="99"/>
      <c r="H1599" s="97"/>
      <c r="I1599" s="25" t="str">
        <f t="shared" si="124"/>
        <v/>
      </c>
      <c r="J1599" s="25" t="str">
        <f>IF(B1599="","",I1599*VLOOKUP(B1599,'Priradenie pracov. balíkov'!B:F,5,FALSE))</f>
        <v/>
      </c>
      <c r="K1599" s="25" t="str">
        <f>IF(B1599="","",I1599*VLOOKUP(B1599,'Priradenie pracov. balíkov'!B:G,6,FALSE))</f>
        <v/>
      </c>
      <c r="L1599" s="25" t="str">
        <f>IF(B1599="","",K1599*VLOOKUP(B1599,'Priradenie pracov. balíkov'!B:F,5,FALSE))</f>
        <v/>
      </c>
      <c r="M1599" s="1"/>
      <c r="N1599" s="2" t="str">
        <f t="shared" si="120"/>
        <v/>
      </c>
      <c r="O1599" s="1" t="str">
        <f t="shared" si="121"/>
        <v/>
      </c>
    </row>
    <row r="1600" spans="1:15" x14ac:dyDescent="0.2">
      <c r="A1600" s="26" t="str">
        <f t="shared" si="122"/>
        <v/>
      </c>
      <c r="B1600" s="40"/>
      <c r="C1600" s="28" t="str">
        <f>IF(B1600="","",VLOOKUP(B1600,'Priradenie pracov. balíkov'!B:E,3,FALSE))</f>
        <v/>
      </c>
      <c r="D1600" s="29" t="str">
        <f>IF(B1600="","",CONCATENATE(VLOOKUP(B1600,Ciselniky!$A$38:$B$71,2,FALSE),"P",'Osobné výdavky (OV)'!A1600))</f>
        <v/>
      </c>
      <c r="E1600" s="41"/>
      <c r="F1600" s="25" t="str">
        <f t="shared" si="123"/>
        <v/>
      </c>
      <c r="G1600" s="99"/>
      <c r="H1600" s="97"/>
      <c r="I1600" s="25" t="str">
        <f t="shared" si="124"/>
        <v/>
      </c>
      <c r="J1600" s="25" t="str">
        <f>IF(B1600="","",I1600*VLOOKUP(B1600,'Priradenie pracov. balíkov'!B:F,5,FALSE))</f>
        <v/>
      </c>
      <c r="K1600" s="25" t="str">
        <f>IF(B1600="","",I1600*VLOOKUP(B1600,'Priradenie pracov. balíkov'!B:G,6,FALSE))</f>
        <v/>
      </c>
      <c r="L1600" s="25" t="str">
        <f>IF(B1600="","",K1600*VLOOKUP(B1600,'Priradenie pracov. balíkov'!B:F,5,FALSE))</f>
        <v/>
      </c>
      <c r="M1600" s="1"/>
      <c r="N1600" s="2" t="str">
        <f t="shared" si="120"/>
        <v/>
      </c>
      <c r="O1600" s="1" t="str">
        <f t="shared" si="121"/>
        <v/>
      </c>
    </row>
    <row r="1601" spans="1:15" x14ac:dyDescent="0.2">
      <c r="A1601" s="26" t="str">
        <f t="shared" si="122"/>
        <v/>
      </c>
      <c r="B1601" s="40"/>
      <c r="C1601" s="28" t="str">
        <f>IF(B1601="","",VLOOKUP(B1601,'Priradenie pracov. balíkov'!B:E,3,FALSE))</f>
        <v/>
      </c>
      <c r="D1601" s="29" t="str">
        <f>IF(B1601="","",CONCATENATE(VLOOKUP(B1601,Ciselniky!$A$38:$B$71,2,FALSE),"P",'Osobné výdavky (OV)'!A1601))</f>
        <v/>
      </c>
      <c r="E1601" s="41"/>
      <c r="F1601" s="25" t="str">
        <f t="shared" si="123"/>
        <v/>
      </c>
      <c r="G1601" s="99"/>
      <c r="H1601" s="97"/>
      <c r="I1601" s="25" t="str">
        <f t="shared" si="124"/>
        <v/>
      </c>
      <c r="J1601" s="25" t="str">
        <f>IF(B1601="","",I1601*VLOOKUP(B1601,'Priradenie pracov. balíkov'!B:F,5,FALSE))</f>
        <v/>
      </c>
      <c r="K1601" s="25" t="str">
        <f>IF(B1601="","",I1601*VLOOKUP(B1601,'Priradenie pracov. balíkov'!B:G,6,FALSE))</f>
        <v/>
      </c>
      <c r="L1601" s="25" t="str">
        <f>IF(B1601="","",K1601*VLOOKUP(B1601,'Priradenie pracov. balíkov'!B:F,5,FALSE))</f>
        <v/>
      </c>
      <c r="M1601" s="1"/>
      <c r="N1601" s="2" t="str">
        <f t="shared" si="120"/>
        <v/>
      </c>
      <c r="O1601" s="1" t="str">
        <f t="shared" si="121"/>
        <v/>
      </c>
    </row>
    <row r="1602" spans="1:15" x14ac:dyDescent="0.2">
      <c r="A1602" s="26" t="str">
        <f t="shared" si="122"/>
        <v/>
      </c>
      <c r="B1602" s="40"/>
      <c r="C1602" s="28" t="str">
        <f>IF(B1602="","",VLOOKUP(B1602,'Priradenie pracov. balíkov'!B:E,3,FALSE))</f>
        <v/>
      </c>
      <c r="D1602" s="29" t="str">
        <f>IF(B1602="","",CONCATENATE(VLOOKUP(B1602,Ciselniky!$A$38:$B$71,2,FALSE),"P",'Osobné výdavky (OV)'!A1602))</f>
        <v/>
      </c>
      <c r="E1602" s="41"/>
      <c r="F1602" s="25" t="str">
        <f t="shared" si="123"/>
        <v/>
      </c>
      <c r="G1602" s="99"/>
      <c r="H1602" s="97"/>
      <c r="I1602" s="25" t="str">
        <f t="shared" si="124"/>
        <v/>
      </c>
      <c r="J1602" s="25" t="str">
        <f>IF(B1602="","",I1602*VLOOKUP(B1602,'Priradenie pracov. balíkov'!B:F,5,FALSE))</f>
        <v/>
      </c>
      <c r="K1602" s="25" t="str">
        <f>IF(B1602="","",I1602*VLOOKUP(B1602,'Priradenie pracov. balíkov'!B:G,6,FALSE))</f>
        <v/>
      </c>
      <c r="L1602" s="25" t="str">
        <f>IF(B1602="","",K1602*VLOOKUP(B1602,'Priradenie pracov. balíkov'!B:F,5,FALSE))</f>
        <v/>
      </c>
      <c r="M1602" s="1"/>
      <c r="N1602" s="2" t="str">
        <f t="shared" si="120"/>
        <v/>
      </c>
      <c r="O1602" s="1" t="str">
        <f t="shared" si="121"/>
        <v/>
      </c>
    </row>
    <row r="1603" spans="1:15" x14ac:dyDescent="0.2">
      <c r="A1603" s="26" t="str">
        <f t="shared" si="122"/>
        <v/>
      </c>
      <c r="B1603" s="40"/>
      <c r="C1603" s="28" t="str">
        <f>IF(B1603="","",VLOOKUP(B1603,'Priradenie pracov. balíkov'!B:E,3,FALSE))</f>
        <v/>
      </c>
      <c r="D1603" s="29" t="str">
        <f>IF(B1603="","",CONCATENATE(VLOOKUP(B1603,Ciselniky!$A$38:$B$71,2,FALSE),"P",'Osobné výdavky (OV)'!A1603))</f>
        <v/>
      </c>
      <c r="E1603" s="41"/>
      <c r="F1603" s="25" t="str">
        <f t="shared" si="123"/>
        <v/>
      </c>
      <c r="G1603" s="99"/>
      <c r="H1603" s="97"/>
      <c r="I1603" s="25" t="str">
        <f t="shared" si="124"/>
        <v/>
      </c>
      <c r="J1603" s="25" t="str">
        <f>IF(B1603="","",I1603*VLOOKUP(B1603,'Priradenie pracov. balíkov'!B:F,5,FALSE))</f>
        <v/>
      </c>
      <c r="K1603" s="25" t="str">
        <f>IF(B1603="","",I1603*VLOOKUP(B1603,'Priradenie pracov. balíkov'!B:G,6,FALSE))</f>
        <v/>
      </c>
      <c r="L1603" s="25" t="str">
        <f>IF(B1603="","",K1603*VLOOKUP(B1603,'Priradenie pracov. balíkov'!B:F,5,FALSE))</f>
        <v/>
      </c>
      <c r="M1603" s="1"/>
      <c r="N1603" s="2" t="str">
        <f t="shared" si="120"/>
        <v/>
      </c>
      <c r="O1603" s="1" t="str">
        <f t="shared" si="121"/>
        <v/>
      </c>
    </row>
    <row r="1604" spans="1:15" x14ac:dyDescent="0.2">
      <c r="A1604" s="26" t="str">
        <f t="shared" si="122"/>
        <v/>
      </c>
      <c r="B1604" s="40"/>
      <c r="C1604" s="28" t="str">
        <f>IF(B1604="","",VLOOKUP(B1604,'Priradenie pracov. balíkov'!B:E,3,FALSE))</f>
        <v/>
      </c>
      <c r="D1604" s="29" t="str">
        <f>IF(B1604="","",CONCATENATE(VLOOKUP(B1604,Ciselniky!$A$38:$B$71,2,FALSE),"P",'Osobné výdavky (OV)'!A1604))</f>
        <v/>
      </c>
      <c r="E1604" s="41"/>
      <c r="F1604" s="25" t="str">
        <f t="shared" si="123"/>
        <v/>
      </c>
      <c r="G1604" s="99"/>
      <c r="H1604" s="97"/>
      <c r="I1604" s="25" t="str">
        <f t="shared" si="124"/>
        <v/>
      </c>
      <c r="J1604" s="25" t="str">
        <f>IF(B1604="","",I1604*VLOOKUP(B1604,'Priradenie pracov. balíkov'!B:F,5,FALSE))</f>
        <v/>
      </c>
      <c r="K1604" s="25" t="str">
        <f>IF(B1604="","",I1604*VLOOKUP(B1604,'Priradenie pracov. balíkov'!B:G,6,FALSE))</f>
        <v/>
      </c>
      <c r="L1604" s="25" t="str">
        <f>IF(B1604="","",K1604*VLOOKUP(B1604,'Priradenie pracov. balíkov'!B:F,5,FALSE))</f>
        <v/>
      </c>
      <c r="M1604" s="1"/>
      <c r="N1604" s="2" t="str">
        <f t="shared" ref="N1604:N1667" si="125">TRIM(LEFT(B1604,4))</f>
        <v/>
      </c>
      <c r="O1604" s="1" t="str">
        <f t="shared" ref="O1604:O1667" si="126">C1604</f>
        <v/>
      </c>
    </row>
    <row r="1605" spans="1:15" x14ac:dyDescent="0.2">
      <c r="A1605" s="26" t="str">
        <f t="shared" ref="A1605:A1668" si="127">IF(B1604&lt;&gt;"",ROW()-2,"")</f>
        <v/>
      </c>
      <c r="B1605" s="40"/>
      <c r="C1605" s="28" t="str">
        <f>IF(B1605="","",VLOOKUP(B1605,'Priradenie pracov. balíkov'!B:E,3,FALSE))</f>
        <v/>
      </c>
      <c r="D1605" s="29" t="str">
        <f>IF(B1605="","",CONCATENATE(VLOOKUP(B1605,Ciselniky!$A$38:$B$71,2,FALSE),"P",'Osobné výdavky (OV)'!A1605))</f>
        <v/>
      </c>
      <c r="E1605" s="41"/>
      <c r="F1605" s="25" t="str">
        <f t="shared" ref="F1605:F1668" si="128">IF(B1605="","",3684)</f>
        <v/>
      </c>
      <c r="G1605" s="99"/>
      <c r="H1605" s="97"/>
      <c r="I1605" s="25" t="str">
        <f t="shared" ref="I1605:I1668" si="129">IF(B1605="","",F1605*(G1605*H1605))</f>
        <v/>
      </c>
      <c r="J1605" s="25" t="str">
        <f>IF(B1605="","",I1605*VLOOKUP(B1605,'Priradenie pracov. balíkov'!B:F,5,FALSE))</f>
        <v/>
      </c>
      <c r="K1605" s="25" t="str">
        <f>IF(B1605="","",I1605*VLOOKUP(B1605,'Priradenie pracov. balíkov'!B:G,6,FALSE))</f>
        <v/>
      </c>
      <c r="L1605" s="25" t="str">
        <f>IF(B1605="","",K1605*VLOOKUP(B1605,'Priradenie pracov. balíkov'!B:F,5,FALSE))</f>
        <v/>
      </c>
      <c r="M1605" s="1"/>
      <c r="N1605" s="2" t="str">
        <f t="shared" si="125"/>
        <v/>
      </c>
      <c r="O1605" s="1" t="str">
        <f t="shared" si="126"/>
        <v/>
      </c>
    </row>
    <row r="1606" spans="1:15" x14ac:dyDescent="0.2">
      <c r="A1606" s="26" t="str">
        <f t="shared" si="127"/>
        <v/>
      </c>
      <c r="B1606" s="40"/>
      <c r="C1606" s="28" t="str">
        <f>IF(B1606="","",VLOOKUP(B1606,'Priradenie pracov. balíkov'!B:E,3,FALSE))</f>
        <v/>
      </c>
      <c r="D1606" s="29" t="str">
        <f>IF(B1606="","",CONCATENATE(VLOOKUP(B1606,Ciselniky!$A$38:$B$71,2,FALSE),"P",'Osobné výdavky (OV)'!A1606))</f>
        <v/>
      </c>
      <c r="E1606" s="41"/>
      <c r="F1606" s="25" t="str">
        <f t="shared" si="128"/>
        <v/>
      </c>
      <c r="G1606" s="99"/>
      <c r="H1606" s="97"/>
      <c r="I1606" s="25" t="str">
        <f t="shared" si="129"/>
        <v/>
      </c>
      <c r="J1606" s="25" t="str">
        <f>IF(B1606="","",I1606*VLOOKUP(B1606,'Priradenie pracov. balíkov'!B:F,5,FALSE))</f>
        <v/>
      </c>
      <c r="K1606" s="25" t="str">
        <f>IF(B1606="","",I1606*VLOOKUP(B1606,'Priradenie pracov. balíkov'!B:G,6,FALSE))</f>
        <v/>
      </c>
      <c r="L1606" s="25" t="str">
        <f>IF(B1606="","",K1606*VLOOKUP(B1606,'Priradenie pracov. balíkov'!B:F,5,FALSE))</f>
        <v/>
      </c>
      <c r="M1606" s="1"/>
      <c r="N1606" s="2" t="str">
        <f t="shared" si="125"/>
        <v/>
      </c>
      <c r="O1606" s="1" t="str">
        <f t="shared" si="126"/>
        <v/>
      </c>
    </row>
    <row r="1607" spans="1:15" x14ac:dyDescent="0.2">
      <c r="A1607" s="26" t="str">
        <f t="shared" si="127"/>
        <v/>
      </c>
      <c r="B1607" s="40"/>
      <c r="C1607" s="28" t="str">
        <f>IF(B1607="","",VLOOKUP(B1607,'Priradenie pracov. balíkov'!B:E,3,FALSE))</f>
        <v/>
      </c>
      <c r="D1607" s="29" t="str">
        <f>IF(B1607="","",CONCATENATE(VLOOKUP(B1607,Ciselniky!$A$38:$B$71,2,FALSE),"P",'Osobné výdavky (OV)'!A1607))</f>
        <v/>
      </c>
      <c r="E1607" s="41"/>
      <c r="F1607" s="25" t="str">
        <f t="shared" si="128"/>
        <v/>
      </c>
      <c r="G1607" s="99"/>
      <c r="H1607" s="97"/>
      <c r="I1607" s="25" t="str">
        <f t="shared" si="129"/>
        <v/>
      </c>
      <c r="J1607" s="25" t="str">
        <f>IF(B1607="","",I1607*VLOOKUP(B1607,'Priradenie pracov. balíkov'!B:F,5,FALSE))</f>
        <v/>
      </c>
      <c r="K1607" s="25" t="str">
        <f>IF(B1607="","",I1607*VLOOKUP(B1607,'Priradenie pracov. balíkov'!B:G,6,FALSE))</f>
        <v/>
      </c>
      <c r="L1607" s="25" t="str">
        <f>IF(B1607="","",K1607*VLOOKUP(B1607,'Priradenie pracov. balíkov'!B:F,5,FALSE))</f>
        <v/>
      </c>
      <c r="M1607" s="1"/>
      <c r="N1607" s="2" t="str">
        <f t="shared" si="125"/>
        <v/>
      </c>
      <c r="O1607" s="1" t="str">
        <f t="shared" si="126"/>
        <v/>
      </c>
    </row>
    <row r="1608" spans="1:15" x14ac:dyDescent="0.2">
      <c r="A1608" s="26" t="str">
        <f t="shared" si="127"/>
        <v/>
      </c>
      <c r="B1608" s="40"/>
      <c r="C1608" s="28" t="str">
        <f>IF(B1608="","",VLOOKUP(B1608,'Priradenie pracov. balíkov'!B:E,3,FALSE))</f>
        <v/>
      </c>
      <c r="D1608" s="29" t="str">
        <f>IF(B1608="","",CONCATENATE(VLOOKUP(B1608,Ciselniky!$A$38:$B$71,2,FALSE),"P",'Osobné výdavky (OV)'!A1608))</f>
        <v/>
      </c>
      <c r="E1608" s="41"/>
      <c r="F1608" s="25" t="str">
        <f t="shared" si="128"/>
        <v/>
      </c>
      <c r="G1608" s="99"/>
      <c r="H1608" s="97"/>
      <c r="I1608" s="25" t="str">
        <f t="shared" si="129"/>
        <v/>
      </c>
      <c r="J1608" s="25" t="str">
        <f>IF(B1608="","",I1608*VLOOKUP(B1608,'Priradenie pracov. balíkov'!B:F,5,FALSE))</f>
        <v/>
      </c>
      <c r="K1608" s="25" t="str">
        <f>IF(B1608="","",I1608*VLOOKUP(B1608,'Priradenie pracov. balíkov'!B:G,6,FALSE))</f>
        <v/>
      </c>
      <c r="L1608" s="25" t="str">
        <f>IF(B1608="","",K1608*VLOOKUP(B1608,'Priradenie pracov. balíkov'!B:F,5,FALSE))</f>
        <v/>
      </c>
      <c r="M1608" s="1"/>
      <c r="N1608" s="2" t="str">
        <f t="shared" si="125"/>
        <v/>
      </c>
      <c r="O1608" s="1" t="str">
        <f t="shared" si="126"/>
        <v/>
      </c>
    </row>
    <row r="1609" spans="1:15" x14ac:dyDescent="0.2">
      <c r="A1609" s="26" t="str">
        <f t="shared" si="127"/>
        <v/>
      </c>
      <c r="B1609" s="40"/>
      <c r="C1609" s="28" t="str">
        <f>IF(B1609="","",VLOOKUP(B1609,'Priradenie pracov. balíkov'!B:E,3,FALSE))</f>
        <v/>
      </c>
      <c r="D1609" s="29" t="str">
        <f>IF(B1609="","",CONCATENATE(VLOOKUP(B1609,Ciselniky!$A$38:$B$71,2,FALSE),"P",'Osobné výdavky (OV)'!A1609))</f>
        <v/>
      </c>
      <c r="E1609" s="41"/>
      <c r="F1609" s="25" t="str">
        <f t="shared" si="128"/>
        <v/>
      </c>
      <c r="G1609" s="99"/>
      <c r="H1609" s="97"/>
      <c r="I1609" s="25" t="str">
        <f t="shared" si="129"/>
        <v/>
      </c>
      <c r="J1609" s="25" t="str">
        <f>IF(B1609="","",I1609*VLOOKUP(B1609,'Priradenie pracov. balíkov'!B:F,5,FALSE))</f>
        <v/>
      </c>
      <c r="K1609" s="25" t="str">
        <f>IF(B1609="","",I1609*VLOOKUP(B1609,'Priradenie pracov. balíkov'!B:G,6,FALSE))</f>
        <v/>
      </c>
      <c r="L1609" s="25" t="str">
        <f>IF(B1609="","",K1609*VLOOKUP(B1609,'Priradenie pracov. balíkov'!B:F,5,FALSE))</f>
        <v/>
      </c>
      <c r="M1609" s="1"/>
      <c r="N1609" s="2" t="str">
        <f t="shared" si="125"/>
        <v/>
      </c>
      <c r="O1609" s="1" t="str">
        <f t="shared" si="126"/>
        <v/>
      </c>
    </row>
    <row r="1610" spans="1:15" x14ac:dyDescent="0.2">
      <c r="A1610" s="26" t="str">
        <f t="shared" si="127"/>
        <v/>
      </c>
      <c r="B1610" s="40"/>
      <c r="C1610" s="28" t="str">
        <f>IF(B1610="","",VLOOKUP(B1610,'Priradenie pracov. balíkov'!B:E,3,FALSE))</f>
        <v/>
      </c>
      <c r="D1610" s="29" t="str">
        <f>IF(B1610="","",CONCATENATE(VLOOKUP(B1610,Ciselniky!$A$38:$B$71,2,FALSE),"P",'Osobné výdavky (OV)'!A1610))</f>
        <v/>
      </c>
      <c r="E1610" s="41"/>
      <c r="F1610" s="25" t="str">
        <f t="shared" si="128"/>
        <v/>
      </c>
      <c r="G1610" s="99"/>
      <c r="H1610" s="97"/>
      <c r="I1610" s="25" t="str">
        <f t="shared" si="129"/>
        <v/>
      </c>
      <c r="J1610" s="25" t="str">
        <f>IF(B1610="","",I1610*VLOOKUP(B1610,'Priradenie pracov. balíkov'!B:F,5,FALSE))</f>
        <v/>
      </c>
      <c r="K1610" s="25" t="str">
        <f>IF(B1610="","",I1610*VLOOKUP(B1610,'Priradenie pracov. balíkov'!B:G,6,FALSE))</f>
        <v/>
      </c>
      <c r="L1610" s="25" t="str">
        <f>IF(B1610="","",K1610*VLOOKUP(B1610,'Priradenie pracov. balíkov'!B:F,5,FALSE))</f>
        <v/>
      </c>
      <c r="M1610" s="1"/>
      <c r="N1610" s="2" t="str">
        <f t="shared" si="125"/>
        <v/>
      </c>
      <c r="O1610" s="1" t="str">
        <f t="shared" si="126"/>
        <v/>
      </c>
    </row>
    <row r="1611" spans="1:15" x14ac:dyDescent="0.2">
      <c r="A1611" s="26" t="str">
        <f t="shared" si="127"/>
        <v/>
      </c>
      <c r="B1611" s="40"/>
      <c r="C1611" s="28" t="str">
        <f>IF(B1611="","",VLOOKUP(B1611,'Priradenie pracov. balíkov'!B:E,3,FALSE))</f>
        <v/>
      </c>
      <c r="D1611" s="29" t="str">
        <f>IF(B1611="","",CONCATENATE(VLOOKUP(B1611,Ciselniky!$A$38:$B$71,2,FALSE),"P",'Osobné výdavky (OV)'!A1611))</f>
        <v/>
      </c>
      <c r="E1611" s="41"/>
      <c r="F1611" s="25" t="str">
        <f t="shared" si="128"/>
        <v/>
      </c>
      <c r="G1611" s="99"/>
      <c r="H1611" s="97"/>
      <c r="I1611" s="25" t="str">
        <f t="shared" si="129"/>
        <v/>
      </c>
      <c r="J1611" s="25" t="str">
        <f>IF(B1611="","",I1611*VLOOKUP(B1611,'Priradenie pracov. balíkov'!B:F,5,FALSE))</f>
        <v/>
      </c>
      <c r="K1611" s="25" t="str">
        <f>IF(B1611="","",I1611*VLOOKUP(B1611,'Priradenie pracov. balíkov'!B:G,6,FALSE))</f>
        <v/>
      </c>
      <c r="L1611" s="25" t="str">
        <f>IF(B1611="","",K1611*VLOOKUP(B1611,'Priradenie pracov. balíkov'!B:F,5,FALSE))</f>
        <v/>
      </c>
      <c r="M1611" s="1"/>
      <c r="N1611" s="2" t="str">
        <f t="shared" si="125"/>
        <v/>
      </c>
      <c r="O1611" s="1" t="str">
        <f t="shared" si="126"/>
        <v/>
      </c>
    </row>
    <row r="1612" spans="1:15" x14ac:dyDescent="0.2">
      <c r="A1612" s="26" t="str">
        <f t="shared" si="127"/>
        <v/>
      </c>
      <c r="B1612" s="40"/>
      <c r="C1612" s="28" t="str">
        <f>IF(B1612="","",VLOOKUP(B1612,'Priradenie pracov. balíkov'!B:E,3,FALSE))</f>
        <v/>
      </c>
      <c r="D1612" s="29" t="str">
        <f>IF(B1612="","",CONCATENATE(VLOOKUP(B1612,Ciselniky!$A$38:$B$71,2,FALSE),"P",'Osobné výdavky (OV)'!A1612))</f>
        <v/>
      </c>
      <c r="E1612" s="41"/>
      <c r="F1612" s="25" t="str">
        <f t="shared" si="128"/>
        <v/>
      </c>
      <c r="G1612" s="99"/>
      <c r="H1612" s="97"/>
      <c r="I1612" s="25" t="str">
        <f t="shared" si="129"/>
        <v/>
      </c>
      <c r="J1612" s="25" t="str">
        <f>IF(B1612="","",I1612*VLOOKUP(B1612,'Priradenie pracov. balíkov'!B:F,5,FALSE))</f>
        <v/>
      </c>
      <c r="K1612" s="25" t="str">
        <f>IF(B1612="","",I1612*VLOOKUP(B1612,'Priradenie pracov. balíkov'!B:G,6,FALSE))</f>
        <v/>
      </c>
      <c r="L1612" s="25" t="str">
        <f>IF(B1612="","",K1612*VLOOKUP(B1612,'Priradenie pracov. balíkov'!B:F,5,FALSE))</f>
        <v/>
      </c>
      <c r="M1612" s="1"/>
      <c r="N1612" s="2" t="str">
        <f t="shared" si="125"/>
        <v/>
      </c>
      <c r="O1612" s="1" t="str">
        <f t="shared" si="126"/>
        <v/>
      </c>
    </row>
    <row r="1613" spans="1:15" x14ac:dyDescent="0.2">
      <c r="A1613" s="26" t="str">
        <f t="shared" si="127"/>
        <v/>
      </c>
      <c r="B1613" s="40"/>
      <c r="C1613" s="28" t="str">
        <f>IF(B1613="","",VLOOKUP(B1613,'Priradenie pracov. balíkov'!B:E,3,FALSE))</f>
        <v/>
      </c>
      <c r="D1613" s="29" t="str">
        <f>IF(B1613="","",CONCATENATE(VLOOKUP(B1613,Ciselniky!$A$38:$B$71,2,FALSE),"P",'Osobné výdavky (OV)'!A1613))</f>
        <v/>
      </c>
      <c r="E1613" s="41"/>
      <c r="F1613" s="25" t="str">
        <f t="shared" si="128"/>
        <v/>
      </c>
      <c r="G1613" s="99"/>
      <c r="H1613" s="97"/>
      <c r="I1613" s="25" t="str">
        <f t="shared" si="129"/>
        <v/>
      </c>
      <c r="J1613" s="25" t="str">
        <f>IF(B1613="","",I1613*VLOOKUP(B1613,'Priradenie pracov. balíkov'!B:F,5,FALSE))</f>
        <v/>
      </c>
      <c r="K1613" s="25" t="str">
        <f>IF(B1613="","",I1613*VLOOKUP(B1613,'Priradenie pracov. balíkov'!B:G,6,FALSE))</f>
        <v/>
      </c>
      <c r="L1613" s="25" t="str">
        <f>IF(B1613="","",K1613*VLOOKUP(B1613,'Priradenie pracov. balíkov'!B:F,5,FALSE))</f>
        <v/>
      </c>
      <c r="M1613" s="1"/>
      <c r="N1613" s="2" t="str">
        <f t="shared" si="125"/>
        <v/>
      </c>
      <c r="O1613" s="1" t="str">
        <f t="shared" si="126"/>
        <v/>
      </c>
    </row>
    <row r="1614" spans="1:15" x14ac:dyDescent="0.2">
      <c r="A1614" s="26" t="str">
        <f t="shared" si="127"/>
        <v/>
      </c>
      <c r="B1614" s="40"/>
      <c r="C1614" s="28" t="str">
        <f>IF(B1614="","",VLOOKUP(B1614,'Priradenie pracov. balíkov'!B:E,3,FALSE))</f>
        <v/>
      </c>
      <c r="D1614" s="29" t="str">
        <f>IF(B1614="","",CONCATENATE(VLOOKUP(B1614,Ciselniky!$A$38:$B$71,2,FALSE),"P",'Osobné výdavky (OV)'!A1614))</f>
        <v/>
      </c>
      <c r="E1614" s="41"/>
      <c r="F1614" s="25" t="str">
        <f t="shared" si="128"/>
        <v/>
      </c>
      <c r="G1614" s="99"/>
      <c r="H1614" s="97"/>
      <c r="I1614" s="25" t="str">
        <f t="shared" si="129"/>
        <v/>
      </c>
      <c r="J1614" s="25" t="str">
        <f>IF(B1614="","",I1614*VLOOKUP(B1614,'Priradenie pracov. balíkov'!B:F,5,FALSE))</f>
        <v/>
      </c>
      <c r="K1614" s="25" t="str">
        <f>IF(B1614="","",I1614*VLOOKUP(B1614,'Priradenie pracov. balíkov'!B:G,6,FALSE))</f>
        <v/>
      </c>
      <c r="L1614" s="25" t="str">
        <f>IF(B1614="","",K1614*VLOOKUP(B1614,'Priradenie pracov. balíkov'!B:F,5,FALSE))</f>
        <v/>
      </c>
      <c r="M1614" s="1"/>
      <c r="N1614" s="2" t="str">
        <f t="shared" si="125"/>
        <v/>
      </c>
      <c r="O1614" s="1" t="str">
        <f t="shared" si="126"/>
        <v/>
      </c>
    </row>
    <row r="1615" spans="1:15" x14ac:dyDescent="0.2">
      <c r="A1615" s="26" t="str">
        <f t="shared" si="127"/>
        <v/>
      </c>
      <c r="B1615" s="40"/>
      <c r="C1615" s="28" t="str">
        <f>IF(B1615="","",VLOOKUP(B1615,'Priradenie pracov. balíkov'!B:E,3,FALSE))</f>
        <v/>
      </c>
      <c r="D1615" s="29" t="str">
        <f>IF(B1615="","",CONCATENATE(VLOOKUP(B1615,Ciselniky!$A$38:$B$71,2,FALSE),"P",'Osobné výdavky (OV)'!A1615))</f>
        <v/>
      </c>
      <c r="E1615" s="41"/>
      <c r="F1615" s="25" t="str">
        <f t="shared" si="128"/>
        <v/>
      </c>
      <c r="G1615" s="99"/>
      <c r="H1615" s="97"/>
      <c r="I1615" s="25" t="str">
        <f t="shared" si="129"/>
        <v/>
      </c>
      <c r="J1615" s="25" t="str">
        <f>IF(B1615="","",I1615*VLOOKUP(B1615,'Priradenie pracov. balíkov'!B:F,5,FALSE))</f>
        <v/>
      </c>
      <c r="K1615" s="25" t="str">
        <f>IF(B1615="","",I1615*VLOOKUP(B1615,'Priradenie pracov. balíkov'!B:G,6,FALSE))</f>
        <v/>
      </c>
      <c r="L1615" s="25" t="str">
        <f>IF(B1615="","",K1615*VLOOKUP(B1615,'Priradenie pracov. balíkov'!B:F,5,FALSE))</f>
        <v/>
      </c>
      <c r="M1615" s="1"/>
      <c r="N1615" s="2" t="str">
        <f t="shared" si="125"/>
        <v/>
      </c>
      <c r="O1615" s="1" t="str">
        <f t="shared" si="126"/>
        <v/>
      </c>
    </row>
    <row r="1616" spans="1:15" x14ac:dyDescent="0.2">
      <c r="A1616" s="26" t="str">
        <f t="shared" si="127"/>
        <v/>
      </c>
      <c r="B1616" s="40"/>
      <c r="C1616" s="28" t="str">
        <f>IF(B1616="","",VLOOKUP(B1616,'Priradenie pracov. balíkov'!B:E,3,FALSE))</f>
        <v/>
      </c>
      <c r="D1616" s="29" t="str">
        <f>IF(B1616="","",CONCATENATE(VLOOKUP(B1616,Ciselniky!$A$38:$B$71,2,FALSE),"P",'Osobné výdavky (OV)'!A1616))</f>
        <v/>
      </c>
      <c r="E1616" s="41"/>
      <c r="F1616" s="25" t="str">
        <f t="shared" si="128"/>
        <v/>
      </c>
      <c r="G1616" s="99"/>
      <c r="H1616" s="97"/>
      <c r="I1616" s="25" t="str">
        <f t="shared" si="129"/>
        <v/>
      </c>
      <c r="J1616" s="25" t="str">
        <f>IF(B1616="","",I1616*VLOOKUP(B1616,'Priradenie pracov. balíkov'!B:F,5,FALSE))</f>
        <v/>
      </c>
      <c r="K1616" s="25" t="str">
        <f>IF(B1616="","",I1616*VLOOKUP(B1616,'Priradenie pracov. balíkov'!B:G,6,FALSE))</f>
        <v/>
      </c>
      <c r="L1616" s="25" t="str">
        <f>IF(B1616="","",K1616*VLOOKUP(B1616,'Priradenie pracov. balíkov'!B:F,5,FALSE))</f>
        <v/>
      </c>
      <c r="M1616" s="1"/>
      <c r="N1616" s="2" t="str">
        <f t="shared" si="125"/>
        <v/>
      </c>
      <c r="O1616" s="1" t="str">
        <f t="shared" si="126"/>
        <v/>
      </c>
    </row>
    <row r="1617" spans="1:15" x14ac:dyDescent="0.2">
      <c r="A1617" s="26" t="str">
        <f t="shared" si="127"/>
        <v/>
      </c>
      <c r="B1617" s="40"/>
      <c r="C1617" s="28" t="str">
        <f>IF(B1617="","",VLOOKUP(B1617,'Priradenie pracov. balíkov'!B:E,3,FALSE))</f>
        <v/>
      </c>
      <c r="D1617" s="29" t="str">
        <f>IF(B1617="","",CONCATENATE(VLOOKUP(B1617,Ciselniky!$A$38:$B$71,2,FALSE),"P",'Osobné výdavky (OV)'!A1617))</f>
        <v/>
      </c>
      <c r="E1617" s="41"/>
      <c r="F1617" s="25" t="str">
        <f t="shared" si="128"/>
        <v/>
      </c>
      <c r="G1617" s="99"/>
      <c r="H1617" s="97"/>
      <c r="I1617" s="25" t="str">
        <f t="shared" si="129"/>
        <v/>
      </c>
      <c r="J1617" s="25" t="str">
        <f>IF(B1617="","",I1617*VLOOKUP(B1617,'Priradenie pracov. balíkov'!B:F,5,FALSE))</f>
        <v/>
      </c>
      <c r="K1617" s="25" t="str">
        <f>IF(B1617="","",I1617*VLOOKUP(B1617,'Priradenie pracov. balíkov'!B:G,6,FALSE))</f>
        <v/>
      </c>
      <c r="L1617" s="25" t="str">
        <f>IF(B1617="","",K1617*VLOOKUP(B1617,'Priradenie pracov. balíkov'!B:F,5,FALSE))</f>
        <v/>
      </c>
      <c r="M1617" s="1"/>
      <c r="N1617" s="2" t="str">
        <f t="shared" si="125"/>
        <v/>
      </c>
      <c r="O1617" s="1" t="str">
        <f t="shared" si="126"/>
        <v/>
      </c>
    </row>
    <row r="1618" spans="1:15" x14ac:dyDescent="0.2">
      <c r="A1618" s="26" t="str">
        <f t="shared" si="127"/>
        <v/>
      </c>
      <c r="B1618" s="40"/>
      <c r="C1618" s="28" t="str">
        <f>IF(B1618="","",VLOOKUP(B1618,'Priradenie pracov. balíkov'!B:E,3,FALSE))</f>
        <v/>
      </c>
      <c r="D1618" s="29" t="str">
        <f>IF(B1618="","",CONCATENATE(VLOOKUP(B1618,Ciselniky!$A$38:$B$71,2,FALSE),"P",'Osobné výdavky (OV)'!A1618))</f>
        <v/>
      </c>
      <c r="E1618" s="41"/>
      <c r="F1618" s="25" t="str">
        <f t="shared" si="128"/>
        <v/>
      </c>
      <c r="G1618" s="99"/>
      <c r="H1618" s="97"/>
      <c r="I1618" s="25" t="str">
        <f t="shared" si="129"/>
        <v/>
      </c>
      <c r="J1618" s="25" t="str">
        <f>IF(B1618="","",I1618*VLOOKUP(B1618,'Priradenie pracov. balíkov'!B:F,5,FALSE))</f>
        <v/>
      </c>
      <c r="K1618" s="25" t="str">
        <f>IF(B1618="","",I1618*VLOOKUP(B1618,'Priradenie pracov. balíkov'!B:G,6,FALSE))</f>
        <v/>
      </c>
      <c r="L1618" s="25" t="str">
        <f>IF(B1618="","",K1618*VLOOKUP(B1618,'Priradenie pracov. balíkov'!B:F,5,FALSE))</f>
        <v/>
      </c>
      <c r="M1618" s="1"/>
      <c r="N1618" s="2" t="str">
        <f t="shared" si="125"/>
        <v/>
      </c>
      <c r="O1618" s="1" t="str">
        <f t="shared" si="126"/>
        <v/>
      </c>
    </row>
    <row r="1619" spans="1:15" x14ac:dyDescent="0.2">
      <c r="A1619" s="26" t="str">
        <f t="shared" si="127"/>
        <v/>
      </c>
      <c r="B1619" s="40"/>
      <c r="C1619" s="28" t="str">
        <f>IF(B1619="","",VLOOKUP(B1619,'Priradenie pracov. balíkov'!B:E,3,FALSE))</f>
        <v/>
      </c>
      <c r="D1619" s="29" t="str">
        <f>IF(B1619="","",CONCATENATE(VLOOKUP(B1619,Ciselniky!$A$38:$B$71,2,FALSE),"P",'Osobné výdavky (OV)'!A1619))</f>
        <v/>
      </c>
      <c r="E1619" s="41"/>
      <c r="F1619" s="25" t="str">
        <f t="shared" si="128"/>
        <v/>
      </c>
      <c r="G1619" s="99"/>
      <c r="H1619" s="97"/>
      <c r="I1619" s="25" t="str">
        <f t="shared" si="129"/>
        <v/>
      </c>
      <c r="J1619" s="25" t="str">
        <f>IF(B1619="","",I1619*VLOOKUP(B1619,'Priradenie pracov. balíkov'!B:F,5,FALSE))</f>
        <v/>
      </c>
      <c r="K1619" s="25" t="str">
        <f>IF(B1619="","",I1619*VLOOKUP(B1619,'Priradenie pracov. balíkov'!B:G,6,FALSE))</f>
        <v/>
      </c>
      <c r="L1619" s="25" t="str">
        <f>IF(B1619="","",K1619*VLOOKUP(B1619,'Priradenie pracov. balíkov'!B:F,5,FALSE))</f>
        <v/>
      </c>
      <c r="M1619" s="1"/>
      <c r="N1619" s="2" t="str">
        <f t="shared" si="125"/>
        <v/>
      </c>
      <c r="O1619" s="1" t="str">
        <f t="shared" si="126"/>
        <v/>
      </c>
    </row>
    <row r="1620" spans="1:15" x14ac:dyDescent="0.2">
      <c r="A1620" s="26" t="str">
        <f t="shared" si="127"/>
        <v/>
      </c>
      <c r="B1620" s="40"/>
      <c r="C1620" s="28" t="str">
        <f>IF(B1620="","",VLOOKUP(B1620,'Priradenie pracov. balíkov'!B:E,3,FALSE))</f>
        <v/>
      </c>
      <c r="D1620" s="29" t="str">
        <f>IF(B1620="","",CONCATENATE(VLOOKUP(B1620,Ciselniky!$A$38:$B$71,2,FALSE),"P",'Osobné výdavky (OV)'!A1620))</f>
        <v/>
      </c>
      <c r="E1620" s="41"/>
      <c r="F1620" s="25" t="str">
        <f t="shared" si="128"/>
        <v/>
      </c>
      <c r="G1620" s="99"/>
      <c r="H1620" s="97"/>
      <c r="I1620" s="25" t="str">
        <f t="shared" si="129"/>
        <v/>
      </c>
      <c r="J1620" s="25" t="str">
        <f>IF(B1620="","",I1620*VLOOKUP(B1620,'Priradenie pracov. balíkov'!B:F,5,FALSE))</f>
        <v/>
      </c>
      <c r="K1620" s="25" t="str">
        <f>IF(B1620="","",I1620*VLOOKUP(B1620,'Priradenie pracov. balíkov'!B:G,6,FALSE))</f>
        <v/>
      </c>
      <c r="L1620" s="25" t="str">
        <f>IF(B1620="","",K1620*VLOOKUP(B1620,'Priradenie pracov. balíkov'!B:F,5,FALSE))</f>
        <v/>
      </c>
      <c r="M1620" s="1"/>
      <c r="N1620" s="2" t="str">
        <f t="shared" si="125"/>
        <v/>
      </c>
      <c r="O1620" s="1" t="str">
        <f t="shared" si="126"/>
        <v/>
      </c>
    </row>
    <row r="1621" spans="1:15" x14ac:dyDescent="0.2">
      <c r="A1621" s="26" t="str">
        <f t="shared" si="127"/>
        <v/>
      </c>
      <c r="B1621" s="40"/>
      <c r="C1621" s="28" t="str">
        <f>IF(B1621="","",VLOOKUP(B1621,'Priradenie pracov. balíkov'!B:E,3,FALSE))</f>
        <v/>
      </c>
      <c r="D1621" s="29" t="str">
        <f>IF(B1621="","",CONCATENATE(VLOOKUP(B1621,Ciselniky!$A$38:$B$71,2,FALSE),"P",'Osobné výdavky (OV)'!A1621))</f>
        <v/>
      </c>
      <c r="E1621" s="41"/>
      <c r="F1621" s="25" t="str">
        <f t="shared" si="128"/>
        <v/>
      </c>
      <c r="G1621" s="99"/>
      <c r="H1621" s="97"/>
      <c r="I1621" s="25" t="str">
        <f t="shared" si="129"/>
        <v/>
      </c>
      <c r="J1621" s="25" t="str">
        <f>IF(B1621="","",I1621*VLOOKUP(B1621,'Priradenie pracov. balíkov'!B:F,5,FALSE))</f>
        <v/>
      </c>
      <c r="K1621" s="25" t="str">
        <f>IF(B1621="","",I1621*VLOOKUP(B1621,'Priradenie pracov. balíkov'!B:G,6,FALSE))</f>
        <v/>
      </c>
      <c r="L1621" s="25" t="str">
        <f>IF(B1621="","",K1621*VLOOKUP(B1621,'Priradenie pracov. balíkov'!B:F,5,FALSE))</f>
        <v/>
      </c>
      <c r="M1621" s="1"/>
      <c r="N1621" s="2" t="str">
        <f t="shared" si="125"/>
        <v/>
      </c>
      <c r="O1621" s="1" t="str">
        <f t="shared" si="126"/>
        <v/>
      </c>
    </row>
    <row r="1622" spans="1:15" x14ac:dyDescent="0.2">
      <c r="A1622" s="26" t="str">
        <f t="shared" si="127"/>
        <v/>
      </c>
      <c r="B1622" s="40"/>
      <c r="C1622" s="28" t="str">
        <f>IF(B1622="","",VLOOKUP(B1622,'Priradenie pracov. balíkov'!B:E,3,FALSE))</f>
        <v/>
      </c>
      <c r="D1622" s="29" t="str">
        <f>IF(B1622="","",CONCATENATE(VLOOKUP(B1622,Ciselniky!$A$38:$B$71,2,FALSE),"P",'Osobné výdavky (OV)'!A1622))</f>
        <v/>
      </c>
      <c r="E1622" s="41"/>
      <c r="F1622" s="25" t="str">
        <f t="shared" si="128"/>
        <v/>
      </c>
      <c r="G1622" s="99"/>
      <c r="H1622" s="97"/>
      <c r="I1622" s="25" t="str">
        <f t="shared" si="129"/>
        <v/>
      </c>
      <c r="J1622" s="25" t="str">
        <f>IF(B1622="","",I1622*VLOOKUP(B1622,'Priradenie pracov. balíkov'!B:F,5,FALSE))</f>
        <v/>
      </c>
      <c r="K1622" s="25" t="str">
        <f>IF(B1622="","",I1622*VLOOKUP(B1622,'Priradenie pracov. balíkov'!B:G,6,FALSE))</f>
        <v/>
      </c>
      <c r="L1622" s="25" t="str">
        <f>IF(B1622="","",K1622*VLOOKUP(B1622,'Priradenie pracov. balíkov'!B:F,5,FALSE))</f>
        <v/>
      </c>
      <c r="M1622" s="1"/>
      <c r="N1622" s="2" t="str">
        <f t="shared" si="125"/>
        <v/>
      </c>
      <c r="O1622" s="1" t="str">
        <f t="shared" si="126"/>
        <v/>
      </c>
    </row>
    <row r="1623" spans="1:15" x14ac:dyDescent="0.2">
      <c r="A1623" s="26" t="str">
        <f t="shared" si="127"/>
        <v/>
      </c>
      <c r="B1623" s="40"/>
      <c r="C1623" s="28" t="str">
        <f>IF(B1623="","",VLOOKUP(B1623,'Priradenie pracov. balíkov'!B:E,3,FALSE))</f>
        <v/>
      </c>
      <c r="D1623" s="29" t="str">
        <f>IF(B1623="","",CONCATENATE(VLOOKUP(B1623,Ciselniky!$A$38:$B$71,2,FALSE),"P",'Osobné výdavky (OV)'!A1623))</f>
        <v/>
      </c>
      <c r="E1623" s="41"/>
      <c r="F1623" s="25" t="str">
        <f t="shared" si="128"/>
        <v/>
      </c>
      <c r="G1623" s="99"/>
      <c r="H1623" s="97"/>
      <c r="I1623" s="25" t="str">
        <f t="shared" si="129"/>
        <v/>
      </c>
      <c r="J1623" s="25" t="str">
        <f>IF(B1623="","",I1623*VLOOKUP(B1623,'Priradenie pracov. balíkov'!B:F,5,FALSE))</f>
        <v/>
      </c>
      <c r="K1623" s="25" t="str">
        <f>IF(B1623="","",I1623*VLOOKUP(B1623,'Priradenie pracov. balíkov'!B:G,6,FALSE))</f>
        <v/>
      </c>
      <c r="L1623" s="25" t="str">
        <f>IF(B1623="","",K1623*VLOOKUP(B1623,'Priradenie pracov. balíkov'!B:F,5,FALSE))</f>
        <v/>
      </c>
      <c r="M1623" s="1"/>
      <c r="N1623" s="2" t="str">
        <f t="shared" si="125"/>
        <v/>
      </c>
      <c r="O1623" s="1" t="str">
        <f t="shared" si="126"/>
        <v/>
      </c>
    </row>
    <row r="1624" spans="1:15" x14ac:dyDescent="0.2">
      <c r="A1624" s="26" t="str">
        <f t="shared" si="127"/>
        <v/>
      </c>
      <c r="B1624" s="40"/>
      <c r="C1624" s="28" t="str">
        <f>IF(B1624="","",VLOOKUP(B1624,'Priradenie pracov. balíkov'!B:E,3,FALSE))</f>
        <v/>
      </c>
      <c r="D1624" s="29" t="str">
        <f>IF(B1624="","",CONCATENATE(VLOOKUP(B1624,Ciselniky!$A$38:$B$71,2,FALSE),"P",'Osobné výdavky (OV)'!A1624))</f>
        <v/>
      </c>
      <c r="E1624" s="41"/>
      <c r="F1624" s="25" t="str">
        <f t="shared" si="128"/>
        <v/>
      </c>
      <c r="G1624" s="99"/>
      <c r="H1624" s="97"/>
      <c r="I1624" s="25" t="str">
        <f t="shared" si="129"/>
        <v/>
      </c>
      <c r="J1624" s="25" t="str">
        <f>IF(B1624="","",I1624*VLOOKUP(B1624,'Priradenie pracov. balíkov'!B:F,5,FALSE))</f>
        <v/>
      </c>
      <c r="K1624" s="25" t="str">
        <f>IF(B1624="","",I1624*VLOOKUP(B1624,'Priradenie pracov. balíkov'!B:G,6,FALSE))</f>
        <v/>
      </c>
      <c r="L1624" s="25" t="str">
        <f>IF(B1624="","",K1624*VLOOKUP(B1624,'Priradenie pracov. balíkov'!B:F,5,FALSE))</f>
        <v/>
      </c>
      <c r="M1624" s="1"/>
      <c r="N1624" s="2" t="str">
        <f t="shared" si="125"/>
        <v/>
      </c>
      <c r="O1624" s="1" t="str">
        <f t="shared" si="126"/>
        <v/>
      </c>
    </row>
    <row r="1625" spans="1:15" x14ac:dyDescent="0.2">
      <c r="A1625" s="26" t="str">
        <f t="shared" si="127"/>
        <v/>
      </c>
      <c r="B1625" s="40"/>
      <c r="C1625" s="28" t="str">
        <f>IF(B1625="","",VLOOKUP(B1625,'Priradenie pracov. balíkov'!B:E,3,FALSE))</f>
        <v/>
      </c>
      <c r="D1625" s="29" t="str">
        <f>IF(B1625="","",CONCATENATE(VLOOKUP(B1625,Ciselniky!$A$38:$B$71,2,FALSE),"P",'Osobné výdavky (OV)'!A1625))</f>
        <v/>
      </c>
      <c r="E1625" s="41"/>
      <c r="F1625" s="25" t="str">
        <f t="shared" si="128"/>
        <v/>
      </c>
      <c r="G1625" s="99"/>
      <c r="H1625" s="97"/>
      <c r="I1625" s="25" t="str">
        <f t="shared" si="129"/>
        <v/>
      </c>
      <c r="J1625" s="25" t="str">
        <f>IF(B1625="","",I1625*VLOOKUP(B1625,'Priradenie pracov. balíkov'!B:F,5,FALSE))</f>
        <v/>
      </c>
      <c r="K1625" s="25" t="str">
        <f>IF(B1625="","",I1625*VLOOKUP(B1625,'Priradenie pracov. balíkov'!B:G,6,FALSE))</f>
        <v/>
      </c>
      <c r="L1625" s="25" t="str">
        <f>IF(B1625="","",K1625*VLOOKUP(B1625,'Priradenie pracov. balíkov'!B:F,5,FALSE))</f>
        <v/>
      </c>
      <c r="M1625" s="1"/>
      <c r="N1625" s="2" t="str">
        <f t="shared" si="125"/>
        <v/>
      </c>
      <c r="O1625" s="1" t="str">
        <f t="shared" si="126"/>
        <v/>
      </c>
    </row>
    <row r="1626" spans="1:15" x14ac:dyDescent="0.2">
      <c r="A1626" s="26" t="str">
        <f t="shared" si="127"/>
        <v/>
      </c>
      <c r="B1626" s="40"/>
      <c r="C1626" s="28" t="str">
        <f>IF(B1626="","",VLOOKUP(B1626,'Priradenie pracov. balíkov'!B:E,3,FALSE))</f>
        <v/>
      </c>
      <c r="D1626" s="29" t="str">
        <f>IF(B1626="","",CONCATENATE(VLOOKUP(B1626,Ciselniky!$A$38:$B$71,2,FALSE),"P",'Osobné výdavky (OV)'!A1626))</f>
        <v/>
      </c>
      <c r="E1626" s="41"/>
      <c r="F1626" s="25" t="str">
        <f t="shared" si="128"/>
        <v/>
      </c>
      <c r="G1626" s="99"/>
      <c r="H1626" s="97"/>
      <c r="I1626" s="25" t="str">
        <f t="shared" si="129"/>
        <v/>
      </c>
      <c r="J1626" s="25" t="str">
        <f>IF(B1626="","",I1626*VLOOKUP(B1626,'Priradenie pracov. balíkov'!B:F,5,FALSE))</f>
        <v/>
      </c>
      <c r="K1626" s="25" t="str">
        <f>IF(B1626="","",I1626*VLOOKUP(B1626,'Priradenie pracov. balíkov'!B:G,6,FALSE))</f>
        <v/>
      </c>
      <c r="L1626" s="25" t="str">
        <f>IF(B1626="","",K1626*VLOOKUP(B1626,'Priradenie pracov. balíkov'!B:F,5,FALSE))</f>
        <v/>
      </c>
      <c r="M1626" s="1"/>
      <c r="N1626" s="2" t="str">
        <f t="shared" si="125"/>
        <v/>
      </c>
      <c r="O1626" s="1" t="str">
        <f t="shared" si="126"/>
        <v/>
      </c>
    </row>
    <row r="1627" spans="1:15" x14ac:dyDescent="0.2">
      <c r="A1627" s="26" t="str">
        <f t="shared" si="127"/>
        <v/>
      </c>
      <c r="B1627" s="40"/>
      <c r="C1627" s="28" t="str">
        <f>IF(B1627="","",VLOOKUP(B1627,'Priradenie pracov. balíkov'!B:E,3,FALSE))</f>
        <v/>
      </c>
      <c r="D1627" s="29" t="str">
        <f>IF(B1627="","",CONCATENATE(VLOOKUP(B1627,Ciselniky!$A$38:$B$71,2,FALSE),"P",'Osobné výdavky (OV)'!A1627))</f>
        <v/>
      </c>
      <c r="E1627" s="41"/>
      <c r="F1627" s="25" t="str">
        <f t="shared" si="128"/>
        <v/>
      </c>
      <c r="G1627" s="99"/>
      <c r="H1627" s="97"/>
      <c r="I1627" s="25" t="str">
        <f t="shared" si="129"/>
        <v/>
      </c>
      <c r="J1627" s="25" t="str">
        <f>IF(B1627="","",I1627*VLOOKUP(B1627,'Priradenie pracov. balíkov'!B:F,5,FALSE))</f>
        <v/>
      </c>
      <c r="K1627" s="25" t="str">
        <f>IF(B1627="","",I1627*VLOOKUP(B1627,'Priradenie pracov. balíkov'!B:G,6,FALSE))</f>
        <v/>
      </c>
      <c r="L1627" s="25" t="str">
        <f>IF(B1627="","",K1627*VLOOKUP(B1627,'Priradenie pracov. balíkov'!B:F,5,FALSE))</f>
        <v/>
      </c>
      <c r="M1627" s="1"/>
      <c r="N1627" s="2" t="str">
        <f t="shared" si="125"/>
        <v/>
      </c>
      <c r="O1627" s="1" t="str">
        <f t="shared" si="126"/>
        <v/>
      </c>
    </row>
    <row r="1628" spans="1:15" x14ac:dyDescent="0.2">
      <c r="A1628" s="26" t="str">
        <f t="shared" si="127"/>
        <v/>
      </c>
      <c r="B1628" s="40"/>
      <c r="C1628" s="28" t="str">
        <f>IF(B1628="","",VLOOKUP(B1628,'Priradenie pracov. balíkov'!B:E,3,FALSE))</f>
        <v/>
      </c>
      <c r="D1628" s="29" t="str">
        <f>IF(B1628="","",CONCATENATE(VLOOKUP(B1628,Ciselniky!$A$38:$B$71,2,FALSE),"P",'Osobné výdavky (OV)'!A1628))</f>
        <v/>
      </c>
      <c r="E1628" s="41"/>
      <c r="F1628" s="25" t="str">
        <f t="shared" si="128"/>
        <v/>
      </c>
      <c r="G1628" s="99"/>
      <c r="H1628" s="97"/>
      <c r="I1628" s="25" t="str">
        <f t="shared" si="129"/>
        <v/>
      </c>
      <c r="J1628" s="25" t="str">
        <f>IF(B1628="","",I1628*VLOOKUP(B1628,'Priradenie pracov. balíkov'!B:F,5,FALSE))</f>
        <v/>
      </c>
      <c r="K1628" s="25" t="str">
        <f>IF(B1628="","",I1628*VLOOKUP(B1628,'Priradenie pracov. balíkov'!B:G,6,FALSE))</f>
        <v/>
      </c>
      <c r="L1628" s="25" t="str">
        <f>IF(B1628="","",K1628*VLOOKUP(B1628,'Priradenie pracov. balíkov'!B:F,5,FALSE))</f>
        <v/>
      </c>
      <c r="M1628" s="1"/>
      <c r="N1628" s="2" t="str">
        <f t="shared" si="125"/>
        <v/>
      </c>
      <c r="O1628" s="1" t="str">
        <f t="shared" si="126"/>
        <v/>
      </c>
    </row>
    <row r="1629" spans="1:15" x14ac:dyDescent="0.2">
      <c r="A1629" s="26" t="str">
        <f t="shared" si="127"/>
        <v/>
      </c>
      <c r="B1629" s="40"/>
      <c r="C1629" s="28" t="str">
        <f>IF(B1629="","",VLOOKUP(B1629,'Priradenie pracov. balíkov'!B:E,3,FALSE))</f>
        <v/>
      </c>
      <c r="D1629" s="29" t="str">
        <f>IF(B1629="","",CONCATENATE(VLOOKUP(B1629,Ciselniky!$A$38:$B$71,2,FALSE),"P",'Osobné výdavky (OV)'!A1629))</f>
        <v/>
      </c>
      <c r="E1629" s="41"/>
      <c r="F1629" s="25" t="str">
        <f t="shared" si="128"/>
        <v/>
      </c>
      <c r="G1629" s="99"/>
      <c r="H1629" s="97"/>
      <c r="I1629" s="25" t="str">
        <f t="shared" si="129"/>
        <v/>
      </c>
      <c r="J1629" s="25" t="str">
        <f>IF(B1629="","",I1629*VLOOKUP(B1629,'Priradenie pracov. balíkov'!B:F,5,FALSE))</f>
        <v/>
      </c>
      <c r="K1629" s="25" t="str">
        <f>IF(B1629="","",I1629*VLOOKUP(B1629,'Priradenie pracov. balíkov'!B:G,6,FALSE))</f>
        <v/>
      </c>
      <c r="L1629" s="25" t="str">
        <f>IF(B1629="","",K1629*VLOOKUP(B1629,'Priradenie pracov. balíkov'!B:F,5,FALSE))</f>
        <v/>
      </c>
      <c r="M1629" s="1"/>
      <c r="N1629" s="2" t="str">
        <f t="shared" si="125"/>
        <v/>
      </c>
      <c r="O1629" s="1" t="str">
        <f t="shared" si="126"/>
        <v/>
      </c>
    </row>
    <row r="1630" spans="1:15" x14ac:dyDescent="0.2">
      <c r="A1630" s="26" t="str">
        <f t="shared" si="127"/>
        <v/>
      </c>
      <c r="B1630" s="40"/>
      <c r="C1630" s="28" t="str">
        <f>IF(B1630="","",VLOOKUP(B1630,'Priradenie pracov. balíkov'!B:E,3,FALSE))</f>
        <v/>
      </c>
      <c r="D1630" s="29" t="str">
        <f>IF(B1630="","",CONCATENATE(VLOOKUP(B1630,Ciselniky!$A$38:$B$71,2,FALSE),"P",'Osobné výdavky (OV)'!A1630))</f>
        <v/>
      </c>
      <c r="E1630" s="41"/>
      <c r="F1630" s="25" t="str">
        <f t="shared" si="128"/>
        <v/>
      </c>
      <c r="G1630" s="99"/>
      <c r="H1630" s="97"/>
      <c r="I1630" s="25" t="str">
        <f t="shared" si="129"/>
        <v/>
      </c>
      <c r="J1630" s="25" t="str">
        <f>IF(B1630="","",I1630*VLOOKUP(B1630,'Priradenie pracov. balíkov'!B:F,5,FALSE))</f>
        <v/>
      </c>
      <c r="K1630" s="25" t="str">
        <f>IF(B1630="","",I1630*VLOOKUP(B1630,'Priradenie pracov. balíkov'!B:G,6,FALSE))</f>
        <v/>
      </c>
      <c r="L1630" s="25" t="str">
        <f>IF(B1630="","",K1630*VLOOKUP(B1630,'Priradenie pracov. balíkov'!B:F,5,FALSE))</f>
        <v/>
      </c>
      <c r="M1630" s="1"/>
      <c r="N1630" s="2" t="str">
        <f t="shared" si="125"/>
        <v/>
      </c>
      <c r="O1630" s="1" t="str">
        <f t="shared" si="126"/>
        <v/>
      </c>
    </row>
    <row r="1631" spans="1:15" x14ac:dyDescent="0.2">
      <c r="A1631" s="26" t="str">
        <f t="shared" si="127"/>
        <v/>
      </c>
      <c r="B1631" s="40"/>
      <c r="C1631" s="28" t="str">
        <f>IF(B1631="","",VLOOKUP(B1631,'Priradenie pracov. balíkov'!B:E,3,FALSE))</f>
        <v/>
      </c>
      <c r="D1631" s="29" t="str">
        <f>IF(B1631="","",CONCATENATE(VLOOKUP(B1631,Ciselniky!$A$38:$B$71,2,FALSE),"P",'Osobné výdavky (OV)'!A1631))</f>
        <v/>
      </c>
      <c r="E1631" s="41"/>
      <c r="F1631" s="25" t="str">
        <f t="shared" si="128"/>
        <v/>
      </c>
      <c r="G1631" s="99"/>
      <c r="H1631" s="97"/>
      <c r="I1631" s="25" t="str">
        <f t="shared" si="129"/>
        <v/>
      </c>
      <c r="J1631" s="25" t="str">
        <f>IF(B1631="","",I1631*VLOOKUP(B1631,'Priradenie pracov. balíkov'!B:F,5,FALSE))</f>
        <v/>
      </c>
      <c r="K1631" s="25" t="str">
        <f>IF(B1631="","",I1631*VLOOKUP(B1631,'Priradenie pracov. balíkov'!B:G,6,FALSE))</f>
        <v/>
      </c>
      <c r="L1631" s="25" t="str">
        <f>IF(B1631="","",K1631*VLOOKUP(B1631,'Priradenie pracov. balíkov'!B:F,5,FALSE))</f>
        <v/>
      </c>
      <c r="M1631" s="1"/>
      <c r="N1631" s="2" t="str">
        <f t="shared" si="125"/>
        <v/>
      </c>
      <c r="O1631" s="1" t="str">
        <f t="shared" si="126"/>
        <v/>
      </c>
    </row>
    <row r="1632" spans="1:15" x14ac:dyDescent="0.2">
      <c r="A1632" s="26" t="str">
        <f t="shared" si="127"/>
        <v/>
      </c>
      <c r="B1632" s="40"/>
      <c r="C1632" s="28" t="str">
        <f>IF(B1632="","",VLOOKUP(B1632,'Priradenie pracov. balíkov'!B:E,3,FALSE))</f>
        <v/>
      </c>
      <c r="D1632" s="29" t="str">
        <f>IF(B1632="","",CONCATENATE(VLOOKUP(B1632,Ciselniky!$A$38:$B$71,2,FALSE),"P",'Osobné výdavky (OV)'!A1632))</f>
        <v/>
      </c>
      <c r="E1632" s="41"/>
      <c r="F1632" s="25" t="str">
        <f t="shared" si="128"/>
        <v/>
      </c>
      <c r="G1632" s="99"/>
      <c r="H1632" s="97"/>
      <c r="I1632" s="25" t="str">
        <f t="shared" si="129"/>
        <v/>
      </c>
      <c r="J1632" s="25" t="str">
        <f>IF(B1632="","",I1632*VLOOKUP(B1632,'Priradenie pracov. balíkov'!B:F,5,FALSE))</f>
        <v/>
      </c>
      <c r="K1632" s="25" t="str">
        <f>IF(B1632="","",I1632*VLOOKUP(B1632,'Priradenie pracov. balíkov'!B:G,6,FALSE))</f>
        <v/>
      </c>
      <c r="L1632" s="25" t="str">
        <f>IF(B1632="","",K1632*VLOOKUP(B1632,'Priradenie pracov. balíkov'!B:F,5,FALSE))</f>
        <v/>
      </c>
      <c r="M1632" s="1"/>
      <c r="N1632" s="2" t="str">
        <f t="shared" si="125"/>
        <v/>
      </c>
      <c r="O1632" s="1" t="str">
        <f t="shared" si="126"/>
        <v/>
      </c>
    </row>
    <row r="1633" spans="1:15" x14ac:dyDescent="0.2">
      <c r="A1633" s="26" t="str">
        <f t="shared" si="127"/>
        <v/>
      </c>
      <c r="B1633" s="40"/>
      <c r="C1633" s="28" t="str">
        <f>IF(B1633="","",VLOOKUP(B1633,'Priradenie pracov. balíkov'!B:E,3,FALSE))</f>
        <v/>
      </c>
      <c r="D1633" s="29" t="str">
        <f>IF(B1633="","",CONCATENATE(VLOOKUP(B1633,Ciselniky!$A$38:$B$71,2,FALSE),"P",'Osobné výdavky (OV)'!A1633))</f>
        <v/>
      </c>
      <c r="E1633" s="41"/>
      <c r="F1633" s="25" t="str">
        <f t="shared" si="128"/>
        <v/>
      </c>
      <c r="G1633" s="99"/>
      <c r="H1633" s="97"/>
      <c r="I1633" s="25" t="str">
        <f t="shared" si="129"/>
        <v/>
      </c>
      <c r="J1633" s="25" t="str">
        <f>IF(B1633="","",I1633*VLOOKUP(B1633,'Priradenie pracov. balíkov'!B:F,5,FALSE))</f>
        <v/>
      </c>
      <c r="K1633" s="25" t="str">
        <f>IF(B1633="","",I1633*VLOOKUP(B1633,'Priradenie pracov. balíkov'!B:G,6,FALSE))</f>
        <v/>
      </c>
      <c r="L1633" s="25" t="str">
        <f>IF(B1633="","",K1633*VLOOKUP(B1633,'Priradenie pracov. balíkov'!B:F,5,FALSE))</f>
        <v/>
      </c>
      <c r="M1633" s="1"/>
      <c r="N1633" s="2" t="str">
        <f t="shared" si="125"/>
        <v/>
      </c>
      <c r="O1633" s="1" t="str">
        <f t="shared" si="126"/>
        <v/>
      </c>
    </row>
    <row r="1634" spans="1:15" x14ac:dyDescent="0.2">
      <c r="A1634" s="26" t="str">
        <f t="shared" si="127"/>
        <v/>
      </c>
      <c r="B1634" s="40"/>
      <c r="C1634" s="28" t="str">
        <f>IF(B1634="","",VLOOKUP(B1634,'Priradenie pracov. balíkov'!B:E,3,FALSE))</f>
        <v/>
      </c>
      <c r="D1634" s="29" t="str">
        <f>IF(B1634="","",CONCATENATE(VLOOKUP(B1634,Ciselniky!$A$38:$B$71,2,FALSE),"P",'Osobné výdavky (OV)'!A1634))</f>
        <v/>
      </c>
      <c r="E1634" s="41"/>
      <c r="F1634" s="25" t="str">
        <f t="shared" si="128"/>
        <v/>
      </c>
      <c r="G1634" s="99"/>
      <c r="H1634" s="97"/>
      <c r="I1634" s="25" t="str">
        <f t="shared" si="129"/>
        <v/>
      </c>
      <c r="J1634" s="25" t="str">
        <f>IF(B1634="","",I1634*VLOOKUP(B1634,'Priradenie pracov. balíkov'!B:F,5,FALSE))</f>
        <v/>
      </c>
      <c r="K1634" s="25" t="str">
        <f>IF(B1634="","",I1634*VLOOKUP(B1634,'Priradenie pracov. balíkov'!B:G,6,FALSE))</f>
        <v/>
      </c>
      <c r="L1634" s="25" t="str">
        <f>IF(B1634="","",K1634*VLOOKUP(B1634,'Priradenie pracov. balíkov'!B:F,5,FALSE))</f>
        <v/>
      </c>
      <c r="M1634" s="1"/>
      <c r="N1634" s="2" t="str">
        <f t="shared" si="125"/>
        <v/>
      </c>
      <c r="O1634" s="1" t="str">
        <f t="shared" si="126"/>
        <v/>
      </c>
    </row>
    <row r="1635" spans="1:15" x14ac:dyDescent="0.2">
      <c r="A1635" s="26" t="str">
        <f t="shared" si="127"/>
        <v/>
      </c>
      <c r="B1635" s="40"/>
      <c r="C1635" s="28" t="str">
        <f>IF(B1635="","",VLOOKUP(B1635,'Priradenie pracov. balíkov'!B:E,3,FALSE))</f>
        <v/>
      </c>
      <c r="D1635" s="29" t="str">
        <f>IF(B1635="","",CONCATENATE(VLOOKUP(B1635,Ciselniky!$A$38:$B$71,2,FALSE),"P",'Osobné výdavky (OV)'!A1635))</f>
        <v/>
      </c>
      <c r="E1635" s="41"/>
      <c r="F1635" s="25" t="str">
        <f t="shared" si="128"/>
        <v/>
      </c>
      <c r="G1635" s="99"/>
      <c r="H1635" s="97"/>
      <c r="I1635" s="25" t="str">
        <f t="shared" si="129"/>
        <v/>
      </c>
      <c r="J1635" s="25" t="str">
        <f>IF(B1635="","",I1635*VLOOKUP(B1635,'Priradenie pracov. balíkov'!B:F,5,FALSE))</f>
        <v/>
      </c>
      <c r="K1635" s="25" t="str">
        <f>IF(B1635="","",I1635*VLOOKUP(B1635,'Priradenie pracov. balíkov'!B:G,6,FALSE))</f>
        <v/>
      </c>
      <c r="L1635" s="25" t="str">
        <f>IF(B1635="","",K1635*VLOOKUP(B1635,'Priradenie pracov. balíkov'!B:F,5,FALSE))</f>
        <v/>
      </c>
      <c r="M1635" s="1"/>
      <c r="N1635" s="2" t="str">
        <f t="shared" si="125"/>
        <v/>
      </c>
      <c r="O1635" s="1" t="str">
        <f t="shared" si="126"/>
        <v/>
      </c>
    </row>
    <row r="1636" spans="1:15" x14ac:dyDescent="0.2">
      <c r="A1636" s="26" t="str">
        <f t="shared" si="127"/>
        <v/>
      </c>
      <c r="B1636" s="40"/>
      <c r="C1636" s="28" t="str">
        <f>IF(B1636="","",VLOOKUP(B1636,'Priradenie pracov. balíkov'!B:E,3,FALSE))</f>
        <v/>
      </c>
      <c r="D1636" s="29" t="str">
        <f>IF(B1636="","",CONCATENATE(VLOOKUP(B1636,Ciselniky!$A$38:$B$71,2,FALSE),"P",'Osobné výdavky (OV)'!A1636))</f>
        <v/>
      </c>
      <c r="E1636" s="41"/>
      <c r="F1636" s="25" t="str">
        <f t="shared" si="128"/>
        <v/>
      </c>
      <c r="G1636" s="99"/>
      <c r="H1636" s="97"/>
      <c r="I1636" s="25" t="str">
        <f t="shared" si="129"/>
        <v/>
      </c>
      <c r="J1636" s="25" t="str">
        <f>IF(B1636="","",I1636*VLOOKUP(B1636,'Priradenie pracov. balíkov'!B:F,5,FALSE))</f>
        <v/>
      </c>
      <c r="K1636" s="25" t="str">
        <f>IF(B1636="","",I1636*VLOOKUP(B1636,'Priradenie pracov. balíkov'!B:G,6,FALSE))</f>
        <v/>
      </c>
      <c r="L1636" s="25" t="str">
        <f>IF(B1636="","",K1636*VLOOKUP(B1636,'Priradenie pracov. balíkov'!B:F,5,FALSE))</f>
        <v/>
      </c>
      <c r="M1636" s="1"/>
      <c r="N1636" s="2" t="str">
        <f t="shared" si="125"/>
        <v/>
      </c>
      <c r="O1636" s="1" t="str">
        <f t="shared" si="126"/>
        <v/>
      </c>
    </row>
    <row r="1637" spans="1:15" x14ac:dyDescent="0.2">
      <c r="A1637" s="26" t="str">
        <f t="shared" si="127"/>
        <v/>
      </c>
      <c r="B1637" s="40"/>
      <c r="C1637" s="28" t="str">
        <f>IF(B1637="","",VLOOKUP(B1637,'Priradenie pracov. balíkov'!B:E,3,FALSE))</f>
        <v/>
      </c>
      <c r="D1637" s="29" t="str">
        <f>IF(B1637="","",CONCATENATE(VLOOKUP(B1637,Ciselniky!$A$38:$B$71,2,FALSE),"P",'Osobné výdavky (OV)'!A1637))</f>
        <v/>
      </c>
      <c r="E1637" s="41"/>
      <c r="F1637" s="25" t="str">
        <f t="shared" si="128"/>
        <v/>
      </c>
      <c r="G1637" s="99"/>
      <c r="H1637" s="97"/>
      <c r="I1637" s="25" t="str">
        <f t="shared" si="129"/>
        <v/>
      </c>
      <c r="J1637" s="25" t="str">
        <f>IF(B1637="","",I1637*VLOOKUP(B1637,'Priradenie pracov. balíkov'!B:F,5,FALSE))</f>
        <v/>
      </c>
      <c r="K1637" s="25" t="str">
        <f>IF(B1637="","",I1637*VLOOKUP(B1637,'Priradenie pracov. balíkov'!B:G,6,FALSE))</f>
        <v/>
      </c>
      <c r="L1637" s="25" t="str">
        <f>IF(B1637="","",K1637*VLOOKUP(B1637,'Priradenie pracov. balíkov'!B:F,5,FALSE))</f>
        <v/>
      </c>
      <c r="M1637" s="1"/>
      <c r="N1637" s="2" t="str">
        <f t="shared" si="125"/>
        <v/>
      </c>
      <c r="O1637" s="1" t="str">
        <f t="shared" si="126"/>
        <v/>
      </c>
    </row>
    <row r="1638" spans="1:15" x14ac:dyDescent="0.2">
      <c r="A1638" s="26" t="str">
        <f t="shared" si="127"/>
        <v/>
      </c>
      <c r="B1638" s="40"/>
      <c r="C1638" s="28" t="str">
        <f>IF(B1638="","",VLOOKUP(B1638,'Priradenie pracov. balíkov'!B:E,3,FALSE))</f>
        <v/>
      </c>
      <c r="D1638" s="29" t="str">
        <f>IF(B1638="","",CONCATENATE(VLOOKUP(B1638,Ciselniky!$A$38:$B$71,2,FALSE),"P",'Osobné výdavky (OV)'!A1638))</f>
        <v/>
      </c>
      <c r="E1638" s="41"/>
      <c r="F1638" s="25" t="str">
        <f t="shared" si="128"/>
        <v/>
      </c>
      <c r="G1638" s="99"/>
      <c r="H1638" s="97"/>
      <c r="I1638" s="25" t="str">
        <f t="shared" si="129"/>
        <v/>
      </c>
      <c r="J1638" s="25" t="str">
        <f>IF(B1638="","",I1638*VLOOKUP(B1638,'Priradenie pracov. balíkov'!B:F,5,FALSE))</f>
        <v/>
      </c>
      <c r="K1638" s="25" t="str">
        <f>IF(B1638="","",I1638*VLOOKUP(B1638,'Priradenie pracov. balíkov'!B:G,6,FALSE))</f>
        <v/>
      </c>
      <c r="L1638" s="25" t="str">
        <f>IF(B1638="","",K1638*VLOOKUP(B1638,'Priradenie pracov. balíkov'!B:F,5,FALSE))</f>
        <v/>
      </c>
      <c r="M1638" s="1"/>
      <c r="N1638" s="2" t="str">
        <f t="shared" si="125"/>
        <v/>
      </c>
      <c r="O1638" s="1" t="str">
        <f t="shared" si="126"/>
        <v/>
      </c>
    </row>
    <row r="1639" spans="1:15" x14ac:dyDescent="0.2">
      <c r="A1639" s="26" t="str">
        <f t="shared" si="127"/>
        <v/>
      </c>
      <c r="B1639" s="40"/>
      <c r="C1639" s="28" t="str">
        <f>IF(B1639="","",VLOOKUP(B1639,'Priradenie pracov. balíkov'!B:E,3,FALSE))</f>
        <v/>
      </c>
      <c r="D1639" s="29" t="str">
        <f>IF(B1639="","",CONCATENATE(VLOOKUP(B1639,Ciselniky!$A$38:$B$71,2,FALSE),"P",'Osobné výdavky (OV)'!A1639))</f>
        <v/>
      </c>
      <c r="E1639" s="41"/>
      <c r="F1639" s="25" t="str">
        <f t="shared" si="128"/>
        <v/>
      </c>
      <c r="G1639" s="99"/>
      <c r="H1639" s="97"/>
      <c r="I1639" s="25" t="str">
        <f t="shared" si="129"/>
        <v/>
      </c>
      <c r="J1639" s="25" t="str">
        <f>IF(B1639="","",I1639*VLOOKUP(B1639,'Priradenie pracov. balíkov'!B:F,5,FALSE))</f>
        <v/>
      </c>
      <c r="K1639" s="25" t="str">
        <f>IF(B1639="","",I1639*VLOOKUP(B1639,'Priradenie pracov. balíkov'!B:G,6,FALSE))</f>
        <v/>
      </c>
      <c r="L1639" s="25" t="str">
        <f>IF(B1639="","",K1639*VLOOKUP(B1639,'Priradenie pracov. balíkov'!B:F,5,FALSE))</f>
        <v/>
      </c>
      <c r="M1639" s="1"/>
      <c r="N1639" s="2" t="str">
        <f t="shared" si="125"/>
        <v/>
      </c>
      <c r="O1639" s="1" t="str">
        <f t="shared" si="126"/>
        <v/>
      </c>
    </row>
    <row r="1640" spans="1:15" x14ac:dyDescent="0.2">
      <c r="A1640" s="26" t="str">
        <f t="shared" si="127"/>
        <v/>
      </c>
      <c r="B1640" s="40"/>
      <c r="C1640" s="28" t="str">
        <f>IF(B1640="","",VLOOKUP(B1640,'Priradenie pracov. balíkov'!B:E,3,FALSE))</f>
        <v/>
      </c>
      <c r="D1640" s="29" t="str">
        <f>IF(B1640="","",CONCATENATE(VLOOKUP(B1640,Ciselniky!$A$38:$B$71,2,FALSE),"P",'Osobné výdavky (OV)'!A1640))</f>
        <v/>
      </c>
      <c r="E1640" s="41"/>
      <c r="F1640" s="25" t="str">
        <f t="shared" si="128"/>
        <v/>
      </c>
      <c r="G1640" s="99"/>
      <c r="H1640" s="97"/>
      <c r="I1640" s="25" t="str">
        <f t="shared" si="129"/>
        <v/>
      </c>
      <c r="J1640" s="25" t="str">
        <f>IF(B1640="","",I1640*VLOOKUP(B1640,'Priradenie pracov. balíkov'!B:F,5,FALSE))</f>
        <v/>
      </c>
      <c r="K1640" s="25" t="str">
        <f>IF(B1640="","",I1640*VLOOKUP(B1640,'Priradenie pracov. balíkov'!B:G,6,FALSE))</f>
        <v/>
      </c>
      <c r="L1640" s="25" t="str">
        <f>IF(B1640="","",K1640*VLOOKUP(B1640,'Priradenie pracov. balíkov'!B:F,5,FALSE))</f>
        <v/>
      </c>
      <c r="M1640" s="1"/>
      <c r="N1640" s="2" t="str">
        <f t="shared" si="125"/>
        <v/>
      </c>
      <c r="O1640" s="1" t="str">
        <f t="shared" si="126"/>
        <v/>
      </c>
    </row>
    <row r="1641" spans="1:15" x14ac:dyDescent="0.2">
      <c r="A1641" s="26" t="str">
        <f t="shared" si="127"/>
        <v/>
      </c>
      <c r="B1641" s="40"/>
      <c r="C1641" s="28" t="str">
        <f>IF(B1641="","",VLOOKUP(B1641,'Priradenie pracov. balíkov'!B:E,3,FALSE))</f>
        <v/>
      </c>
      <c r="D1641" s="29" t="str">
        <f>IF(B1641="","",CONCATENATE(VLOOKUP(B1641,Ciselniky!$A$38:$B$71,2,FALSE),"P",'Osobné výdavky (OV)'!A1641))</f>
        <v/>
      </c>
      <c r="E1641" s="41"/>
      <c r="F1641" s="25" t="str">
        <f t="shared" si="128"/>
        <v/>
      </c>
      <c r="G1641" s="99"/>
      <c r="H1641" s="97"/>
      <c r="I1641" s="25" t="str">
        <f t="shared" si="129"/>
        <v/>
      </c>
      <c r="J1641" s="25" t="str">
        <f>IF(B1641="","",I1641*VLOOKUP(B1641,'Priradenie pracov. balíkov'!B:F,5,FALSE))</f>
        <v/>
      </c>
      <c r="K1641" s="25" t="str">
        <f>IF(B1641="","",I1641*VLOOKUP(B1641,'Priradenie pracov. balíkov'!B:G,6,FALSE))</f>
        <v/>
      </c>
      <c r="L1641" s="25" t="str">
        <f>IF(B1641="","",K1641*VLOOKUP(B1641,'Priradenie pracov. balíkov'!B:F,5,FALSE))</f>
        <v/>
      </c>
      <c r="M1641" s="1"/>
      <c r="N1641" s="2" t="str">
        <f t="shared" si="125"/>
        <v/>
      </c>
      <c r="O1641" s="1" t="str">
        <f t="shared" si="126"/>
        <v/>
      </c>
    </row>
    <row r="1642" spans="1:15" x14ac:dyDescent="0.2">
      <c r="A1642" s="26" t="str">
        <f t="shared" si="127"/>
        <v/>
      </c>
      <c r="B1642" s="40"/>
      <c r="C1642" s="28" t="str">
        <f>IF(B1642="","",VLOOKUP(B1642,'Priradenie pracov. balíkov'!B:E,3,FALSE))</f>
        <v/>
      </c>
      <c r="D1642" s="29" t="str">
        <f>IF(B1642="","",CONCATENATE(VLOOKUP(B1642,Ciselniky!$A$38:$B$71,2,FALSE),"P",'Osobné výdavky (OV)'!A1642))</f>
        <v/>
      </c>
      <c r="E1642" s="41"/>
      <c r="F1642" s="25" t="str">
        <f t="shared" si="128"/>
        <v/>
      </c>
      <c r="G1642" s="99"/>
      <c r="H1642" s="97"/>
      <c r="I1642" s="25" t="str">
        <f t="shared" si="129"/>
        <v/>
      </c>
      <c r="J1642" s="25" t="str">
        <f>IF(B1642="","",I1642*VLOOKUP(B1642,'Priradenie pracov. balíkov'!B:F,5,FALSE))</f>
        <v/>
      </c>
      <c r="K1642" s="25" t="str">
        <f>IF(B1642="","",I1642*VLOOKUP(B1642,'Priradenie pracov. balíkov'!B:G,6,FALSE))</f>
        <v/>
      </c>
      <c r="L1642" s="25" t="str">
        <f>IF(B1642="","",K1642*VLOOKUP(B1642,'Priradenie pracov. balíkov'!B:F,5,FALSE))</f>
        <v/>
      </c>
      <c r="M1642" s="1"/>
      <c r="N1642" s="2" t="str">
        <f t="shared" si="125"/>
        <v/>
      </c>
      <c r="O1642" s="1" t="str">
        <f t="shared" si="126"/>
        <v/>
      </c>
    </row>
    <row r="1643" spans="1:15" x14ac:dyDescent="0.2">
      <c r="A1643" s="26" t="str">
        <f t="shared" si="127"/>
        <v/>
      </c>
      <c r="B1643" s="40"/>
      <c r="C1643" s="28" t="str">
        <f>IF(B1643="","",VLOOKUP(B1643,'Priradenie pracov. balíkov'!B:E,3,FALSE))</f>
        <v/>
      </c>
      <c r="D1643" s="29" t="str">
        <f>IF(B1643="","",CONCATENATE(VLOOKUP(B1643,Ciselniky!$A$38:$B$71,2,FALSE),"P",'Osobné výdavky (OV)'!A1643))</f>
        <v/>
      </c>
      <c r="E1643" s="41"/>
      <c r="F1643" s="25" t="str">
        <f t="shared" si="128"/>
        <v/>
      </c>
      <c r="G1643" s="99"/>
      <c r="H1643" s="97"/>
      <c r="I1643" s="25" t="str">
        <f t="shared" si="129"/>
        <v/>
      </c>
      <c r="J1643" s="25" t="str">
        <f>IF(B1643="","",I1643*VLOOKUP(B1643,'Priradenie pracov. balíkov'!B:F,5,FALSE))</f>
        <v/>
      </c>
      <c r="K1643" s="25" t="str">
        <f>IF(B1643="","",I1643*VLOOKUP(B1643,'Priradenie pracov. balíkov'!B:G,6,FALSE))</f>
        <v/>
      </c>
      <c r="L1643" s="25" t="str">
        <f>IF(B1643="","",K1643*VLOOKUP(B1643,'Priradenie pracov. balíkov'!B:F,5,FALSE))</f>
        <v/>
      </c>
      <c r="M1643" s="1"/>
      <c r="N1643" s="2" t="str">
        <f t="shared" si="125"/>
        <v/>
      </c>
      <c r="O1643" s="1" t="str">
        <f t="shared" si="126"/>
        <v/>
      </c>
    </row>
    <row r="1644" spans="1:15" x14ac:dyDescent="0.2">
      <c r="A1644" s="26" t="str">
        <f t="shared" si="127"/>
        <v/>
      </c>
      <c r="B1644" s="40"/>
      <c r="C1644" s="28" t="str">
        <f>IF(B1644="","",VLOOKUP(B1644,'Priradenie pracov. balíkov'!B:E,3,FALSE))</f>
        <v/>
      </c>
      <c r="D1644" s="29" t="str">
        <f>IF(B1644="","",CONCATENATE(VLOOKUP(B1644,Ciselniky!$A$38:$B$71,2,FALSE),"P",'Osobné výdavky (OV)'!A1644))</f>
        <v/>
      </c>
      <c r="E1644" s="41"/>
      <c r="F1644" s="25" t="str">
        <f t="shared" si="128"/>
        <v/>
      </c>
      <c r="G1644" s="99"/>
      <c r="H1644" s="97"/>
      <c r="I1644" s="25" t="str">
        <f t="shared" si="129"/>
        <v/>
      </c>
      <c r="J1644" s="25" t="str">
        <f>IF(B1644="","",I1644*VLOOKUP(B1644,'Priradenie pracov. balíkov'!B:F,5,FALSE))</f>
        <v/>
      </c>
      <c r="K1644" s="25" t="str">
        <f>IF(B1644="","",I1644*VLOOKUP(B1644,'Priradenie pracov. balíkov'!B:G,6,FALSE))</f>
        <v/>
      </c>
      <c r="L1644" s="25" t="str">
        <f>IF(B1644="","",K1644*VLOOKUP(B1644,'Priradenie pracov. balíkov'!B:F,5,FALSE))</f>
        <v/>
      </c>
      <c r="M1644" s="1"/>
      <c r="N1644" s="2" t="str">
        <f t="shared" si="125"/>
        <v/>
      </c>
      <c r="O1644" s="1" t="str">
        <f t="shared" si="126"/>
        <v/>
      </c>
    </row>
    <row r="1645" spans="1:15" x14ac:dyDescent="0.2">
      <c r="A1645" s="26" t="str">
        <f t="shared" si="127"/>
        <v/>
      </c>
      <c r="B1645" s="40"/>
      <c r="C1645" s="28" t="str">
        <f>IF(B1645="","",VLOOKUP(B1645,'Priradenie pracov. balíkov'!B:E,3,FALSE))</f>
        <v/>
      </c>
      <c r="D1645" s="29" t="str">
        <f>IF(B1645="","",CONCATENATE(VLOOKUP(B1645,Ciselniky!$A$38:$B$71,2,FALSE),"P",'Osobné výdavky (OV)'!A1645))</f>
        <v/>
      </c>
      <c r="E1645" s="41"/>
      <c r="F1645" s="25" t="str">
        <f t="shared" si="128"/>
        <v/>
      </c>
      <c r="G1645" s="99"/>
      <c r="H1645" s="97"/>
      <c r="I1645" s="25" t="str">
        <f t="shared" si="129"/>
        <v/>
      </c>
      <c r="J1645" s="25" t="str">
        <f>IF(B1645="","",I1645*VLOOKUP(B1645,'Priradenie pracov. balíkov'!B:F,5,FALSE))</f>
        <v/>
      </c>
      <c r="K1645" s="25" t="str">
        <f>IF(B1645="","",I1645*VLOOKUP(B1645,'Priradenie pracov. balíkov'!B:G,6,FALSE))</f>
        <v/>
      </c>
      <c r="L1645" s="25" t="str">
        <f>IF(B1645="","",K1645*VLOOKUP(B1645,'Priradenie pracov. balíkov'!B:F,5,FALSE))</f>
        <v/>
      </c>
      <c r="M1645" s="1"/>
      <c r="N1645" s="2" t="str">
        <f t="shared" si="125"/>
        <v/>
      </c>
      <c r="O1645" s="1" t="str">
        <f t="shared" si="126"/>
        <v/>
      </c>
    </row>
    <row r="1646" spans="1:15" x14ac:dyDescent="0.2">
      <c r="A1646" s="26" t="str">
        <f t="shared" si="127"/>
        <v/>
      </c>
      <c r="B1646" s="40"/>
      <c r="C1646" s="28" t="str">
        <f>IF(B1646="","",VLOOKUP(B1646,'Priradenie pracov. balíkov'!B:E,3,FALSE))</f>
        <v/>
      </c>
      <c r="D1646" s="29" t="str">
        <f>IF(B1646="","",CONCATENATE(VLOOKUP(B1646,Ciselniky!$A$38:$B$71,2,FALSE),"P",'Osobné výdavky (OV)'!A1646))</f>
        <v/>
      </c>
      <c r="E1646" s="41"/>
      <c r="F1646" s="25" t="str">
        <f t="shared" si="128"/>
        <v/>
      </c>
      <c r="G1646" s="99"/>
      <c r="H1646" s="97"/>
      <c r="I1646" s="25" t="str">
        <f t="shared" si="129"/>
        <v/>
      </c>
      <c r="J1646" s="25" t="str">
        <f>IF(B1646="","",I1646*VLOOKUP(B1646,'Priradenie pracov. balíkov'!B:F,5,FALSE))</f>
        <v/>
      </c>
      <c r="K1646" s="25" t="str">
        <f>IF(B1646="","",I1646*VLOOKUP(B1646,'Priradenie pracov. balíkov'!B:G,6,FALSE))</f>
        <v/>
      </c>
      <c r="L1646" s="25" t="str">
        <f>IF(B1646="","",K1646*VLOOKUP(B1646,'Priradenie pracov. balíkov'!B:F,5,FALSE))</f>
        <v/>
      </c>
      <c r="M1646" s="1"/>
      <c r="N1646" s="2" t="str">
        <f t="shared" si="125"/>
        <v/>
      </c>
      <c r="O1646" s="1" t="str">
        <f t="shared" si="126"/>
        <v/>
      </c>
    </row>
    <row r="1647" spans="1:15" x14ac:dyDescent="0.2">
      <c r="A1647" s="26" t="str">
        <f t="shared" si="127"/>
        <v/>
      </c>
      <c r="B1647" s="40"/>
      <c r="C1647" s="28" t="str">
        <f>IF(B1647="","",VLOOKUP(B1647,'Priradenie pracov. balíkov'!B:E,3,FALSE))</f>
        <v/>
      </c>
      <c r="D1647" s="29" t="str">
        <f>IF(B1647="","",CONCATENATE(VLOOKUP(B1647,Ciselniky!$A$38:$B$71,2,FALSE),"P",'Osobné výdavky (OV)'!A1647))</f>
        <v/>
      </c>
      <c r="E1647" s="41"/>
      <c r="F1647" s="25" t="str">
        <f t="shared" si="128"/>
        <v/>
      </c>
      <c r="G1647" s="99"/>
      <c r="H1647" s="97"/>
      <c r="I1647" s="25" t="str">
        <f t="shared" si="129"/>
        <v/>
      </c>
      <c r="J1647" s="25" t="str">
        <f>IF(B1647="","",I1647*VLOOKUP(B1647,'Priradenie pracov. balíkov'!B:F,5,FALSE))</f>
        <v/>
      </c>
      <c r="K1647" s="25" t="str">
        <f>IF(B1647="","",I1647*VLOOKUP(B1647,'Priradenie pracov. balíkov'!B:G,6,FALSE))</f>
        <v/>
      </c>
      <c r="L1647" s="25" t="str">
        <f>IF(B1647="","",K1647*VLOOKUP(B1647,'Priradenie pracov. balíkov'!B:F,5,FALSE))</f>
        <v/>
      </c>
      <c r="M1647" s="1"/>
      <c r="N1647" s="2" t="str">
        <f t="shared" si="125"/>
        <v/>
      </c>
      <c r="O1647" s="1" t="str">
        <f t="shared" si="126"/>
        <v/>
      </c>
    </row>
    <row r="1648" spans="1:15" x14ac:dyDescent="0.2">
      <c r="A1648" s="26" t="str">
        <f t="shared" si="127"/>
        <v/>
      </c>
      <c r="B1648" s="40"/>
      <c r="C1648" s="28" t="str">
        <f>IF(B1648="","",VLOOKUP(B1648,'Priradenie pracov. balíkov'!B:E,3,FALSE))</f>
        <v/>
      </c>
      <c r="D1648" s="29" t="str">
        <f>IF(B1648="","",CONCATENATE(VLOOKUP(B1648,Ciselniky!$A$38:$B$71,2,FALSE),"P",'Osobné výdavky (OV)'!A1648))</f>
        <v/>
      </c>
      <c r="E1648" s="41"/>
      <c r="F1648" s="25" t="str">
        <f t="shared" si="128"/>
        <v/>
      </c>
      <c r="G1648" s="99"/>
      <c r="H1648" s="97"/>
      <c r="I1648" s="25" t="str">
        <f t="shared" si="129"/>
        <v/>
      </c>
      <c r="J1648" s="25" t="str">
        <f>IF(B1648="","",I1648*VLOOKUP(B1648,'Priradenie pracov. balíkov'!B:F,5,FALSE))</f>
        <v/>
      </c>
      <c r="K1648" s="25" t="str">
        <f>IF(B1648="","",I1648*VLOOKUP(B1648,'Priradenie pracov. balíkov'!B:G,6,FALSE))</f>
        <v/>
      </c>
      <c r="L1648" s="25" t="str">
        <f>IF(B1648="","",K1648*VLOOKUP(B1648,'Priradenie pracov. balíkov'!B:F,5,FALSE))</f>
        <v/>
      </c>
      <c r="M1648" s="1"/>
      <c r="N1648" s="2" t="str">
        <f t="shared" si="125"/>
        <v/>
      </c>
      <c r="O1648" s="1" t="str">
        <f t="shared" si="126"/>
        <v/>
      </c>
    </row>
    <row r="1649" spans="1:15" x14ac:dyDescent="0.2">
      <c r="A1649" s="26" t="str">
        <f t="shared" si="127"/>
        <v/>
      </c>
      <c r="B1649" s="40"/>
      <c r="C1649" s="28" t="str">
        <f>IF(B1649="","",VLOOKUP(B1649,'Priradenie pracov. balíkov'!B:E,3,FALSE))</f>
        <v/>
      </c>
      <c r="D1649" s="29" t="str">
        <f>IF(B1649="","",CONCATENATE(VLOOKUP(B1649,Ciselniky!$A$38:$B$71,2,FALSE),"P",'Osobné výdavky (OV)'!A1649))</f>
        <v/>
      </c>
      <c r="E1649" s="41"/>
      <c r="F1649" s="25" t="str">
        <f t="shared" si="128"/>
        <v/>
      </c>
      <c r="G1649" s="99"/>
      <c r="H1649" s="97"/>
      <c r="I1649" s="25" t="str">
        <f t="shared" si="129"/>
        <v/>
      </c>
      <c r="J1649" s="25" t="str">
        <f>IF(B1649="","",I1649*VLOOKUP(B1649,'Priradenie pracov. balíkov'!B:F,5,FALSE))</f>
        <v/>
      </c>
      <c r="K1649" s="25" t="str">
        <f>IF(B1649="","",I1649*VLOOKUP(B1649,'Priradenie pracov. balíkov'!B:G,6,FALSE))</f>
        <v/>
      </c>
      <c r="L1649" s="25" t="str">
        <f>IF(B1649="","",K1649*VLOOKUP(B1649,'Priradenie pracov. balíkov'!B:F,5,FALSE))</f>
        <v/>
      </c>
      <c r="M1649" s="1"/>
      <c r="N1649" s="2" t="str">
        <f t="shared" si="125"/>
        <v/>
      </c>
      <c r="O1649" s="1" t="str">
        <f t="shared" si="126"/>
        <v/>
      </c>
    </row>
    <row r="1650" spans="1:15" x14ac:dyDescent="0.2">
      <c r="A1650" s="26" t="str">
        <f t="shared" si="127"/>
        <v/>
      </c>
      <c r="B1650" s="40"/>
      <c r="C1650" s="28" t="str">
        <f>IF(B1650="","",VLOOKUP(B1650,'Priradenie pracov. balíkov'!B:E,3,FALSE))</f>
        <v/>
      </c>
      <c r="D1650" s="29" t="str">
        <f>IF(B1650="","",CONCATENATE(VLOOKUP(B1650,Ciselniky!$A$38:$B$71,2,FALSE),"P",'Osobné výdavky (OV)'!A1650))</f>
        <v/>
      </c>
      <c r="E1650" s="41"/>
      <c r="F1650" s="25" t="str">
        <f t="shared" si="128"/>
        <v/>
      </c>
      <c r="G1650" s="99"/>
      <c r="H1650" s="97"/>
      <c r="I1650" s="25" t="str">
        <f t="shared" si="129"/>
        <v/>
      </c>
      <c r="J1650" s="25" t="str">
        <f>IF(B1650="","",I1650*VLOOKUP(B1650,'Priradenie pracov. balíkov'!B:F,5,FALSE))</f>
        <v/>
      </c>
      <c r="K1650" s="25" t="str">
        <f>IF(B1650="","",I1650*VLOOKUP(B1650,'Priradenie pracov. balíkov'!B:G,6,FALSE))</f>
        <v/>
      </c>
      <c r="L1650" s="25" t="str">
        <f>IF(B1650="","",K1650*VLOOKUP(B1650,'Priradenie pracov. balíkov'!B:F,5,FALSE))</f>
        <v/>
      </c>
      <c r="M1650" s="1"/>
      <c r="N1650" s="2" t="str">
        <f t="shared" si="125"/>
        <v/>
      </c>
      <c r="O1650" s="1" t="str">
        <f t="shared" si="126"/>
        <v/>
      </c>
    </row>
    <row r="1651" spans="1:15" x14ac:dyDescent="0.2">
      <c r="A1651" s="26" t="str">
        <f t="shared" si="127"/>
        <v/>
      </c>
      <c r="B1651" s="40"/>
      <c r="C1651" s="28" t="str">
        <f>IF(B1651="","",VLOOKUP(B1651,'Priradenie pracov. balíkov'!B:E,3,FALSE))</f>
        <v/>
      </c>
      <c r="D1651" s="29" t="str">
        <f>IF(B1651="","",CONCATENATE(VLOOKUP(B1651,Ciselniky!$A$38:$B$71,2,FALSE),"P",'Osobné výdavky (OV)'!A1651))</f>
        <v/>
      </c>
      <c r="E1651" s="41"/>
      <c r="F1651" s="25" t="str">
        <f t="shared" si="128"/>
        <v/>
      </c>
      <c r="G1651" s="99"/>
      <c r="H1651" s="97"/>
      <c r="I1651" s="25" t="str">
        <f t="shared" si="129"/>
        <v/>
      </c>
      <c r="J1651" s="25" t="str">
        <f>IF(B1651="","",I1651*VLOOKUP(B1651,'Priradenie pracov. balíkov'!B:F,5,FALSE))</f>
        <v/>
      </c>
      <c r="K1651" s="25" t="str">
        <f>IF(B1651="","",I1651*VLOOKUP(B1651,'Priradenie pracov. balíkov'!B:G,6,FALSE))</f>
        <v/>
      </c>
      <c r="L1651" s="25" t="str">
        <f>IF(B1651="","",K1651*VLOOKUP(B1651,'Priradenie pracov. balíkov'!B:F,5,FALSE))</f>
        <v/>
      </c>
      <c r="M1651" s="1"/>
      <c r="N1651" s="2" t="str">
        <f t="shared" si="125"/>
        <v/>
      </c>
      <c r="O1651" s="1" t="str">
        <f t="shared" si="126"/>
        <v/>
      </c>
    </row>
    <row r="1652" spans="1:15" x14ac:dyDescent="0.2">
      <c r="A1652" s="26" t="str">
        <f t="shared" si="127"/>
        <v/>
      </c>
      <c r="B1652" s="40"/>
      <c r="C1652" s="28" t="str">
        <f>IF(B1652="","",VLOOKUP(B1652,'Priradenie pracov. balíkov'!B:E,3,FALSE))</f>
        <v/>
      </c>
      <c r="D1652" s="29" t="str">
        <f>IF(B1652="","",CONCATENATE(VLOOKUP(B1652,Ciselniky!$A$38:$B$71,2,FALSE),"P",'Osobné výdavky (OV)'!A1652))</f>
        <v/>
      </c>
      <c r="E1652" s="41"/>
      <c r="F1652" s="25" t="str">
        <f t="shared" si="128"/>
        <v/>
      </c>
      <c r="G1652" s="99"/>
      <c r="H1652" s="97"/>
      <c r="I1652" s="25" t="str">
        <f t="shared" si="129"/>
        <v/>
      </c>
      <c r="J1652" s="25" t="str">
        <f>IF(B1652="","",I1652*VLOOKUP(B1652,'Priradenie pracov. balíkov'!B:F,5,FALSE))</f>
        <v/>
      </c>
      <c r="K1652" s="25" t="str">
        <f>IF(B1652="","",I1652*VLOOKUP(B1652,'Priradenie pracov. balíkov'!B:G,6,FALSE))</f>
        <v/>
      </c>
      <c r="L1652" s="25" t="str">
        <f>IF(B1652="","",K1652*VLOOKUP(B1652,'Priradenie pracov. balíkov'!B:F,5,FALSE))</f>
        <v/>
      </c>
      <c r="M1652" s="1"/>
      <c r="N1652" s="2" t="str">
        <f t="shared" si="125"/>
        <v/>
      </c>
      <c r="O1652" s="1" t="str">
        <f t="shared" si="126"/>
        <v/>
      </c>
    </row>
    <row r="1653" spans="1:15" x14ac:dyDescent="0.2">
      <c r="A1653" s="26" t="str">
        <f t="shared" si="127"/>
        <v/>
      </c>
      <c r="B1653" s="40"/>
      <c r="C1653" s="28" t="str">
        <f>IF(B1653="","",VLOOKUP(B1653,'Priradenie pracov. balíkov'!B:E,3,FALSE))</f>
        <v/>
      </c>
      <c r="D1653" s="29" t="str">
        <f>IF(B1653="","",CONCATENATE(VLOOKUP(B1653,Ciselniky!$A$38:$B$71,2,FALSE),"P",'Osobné výdavky (OV)'!A1653))</f>
        <v/>
      </c>
      <c r="E1653" s="41"/>
      <c r="F1653" s="25" t="str">
        <f t="shared" si="128"/>
        <v/>
      </c>
      <c r="G1653" s="99"/>
      <c r="H1653" s="97"/>
      <c r="I1653" s="25" t="str">
        <f t="shared" si="129"/>
        <v/>
      </c>
      <c r="J1653" s="25" t="str">
        <f>IF(B1653="","",I1653*VLOOKUP(B1653,'Priradenie pracov. balíkov'!B:F,5,FALSE))</f>
        <v/>
      </c>
      <c r="K1653" s="25" t="str">
        <f>IF(B1653="","",I1653*VLOOKUP(B1653,'Priradenie pracov. balíkov'!B:G,6,FALSE))</f>
        <v/>
      </c>
      <c r="L1653" s="25" t="str">
        <f>IF(B1653="","",K1653*VLOOKUP(B1653,'Priradenie pracov. balíkov'!B:F,5,FALSE))</f>
        <v/>
      </c>
      <c r="M1653" s="1"/>
      <c r="N1653" s="2" t="str">
        <f t="shared" si="125"/>
        <v/>
      </c>
      <c r="O1653" s="1" t="str">
        <f t="shared" si="126"/>
        <v/>
      </c>
    </row>
    <row r="1654" spans="1:15" x14ac:dyDescent="0.2">
      <c r="A1654" s="26" t="str">
        <f t="shared" si="127"/>
        <v/>
      </c>
      <c r="B1654" s="40"/>
      <c r="C1654" s="28" t="str">
        <f>IF(B1654="","",VLOOKUP(B1654,'Priradenie pracov. balíkov'!B:E,3,FALSE))</f>
        <v/>
      </c>
      <c r="D1654" s="29" t="str">
        <f>IF(B1654="","",CONCATENATE(VLOOKUP(B1654,Ciselniky!$A$38:$B$71,2,FALSE),"P",'Osobné výdavky (OV)'!A1654))</f>
        <v/>
      </c>
      <c r="E1654" s="41"/>
      <c r="F1654" s="25" t="str">
        <f t="shared" si="128"/>
        <v/>
      </c>
      <c r="G1654" s="99"/>
      <c r="H1654" s="97"/>
      <c r="I1654" s="25" t="str">
        <f t="shared" si="129"/>
        <v/>
      </c>
      <c r="J1654" s="25" t="str">
        <f>IF(B1654="","",I1654*VLOOKUP(B1654,'Priradenie pracov. balíkov'!B:F,5,FALSE))</f>
        <v/>
      </c>
      <c r="K1654" s="25" t="str">
        <f>IF(B1654="","",I1654*VLOOKUP(B1654,'Priradenie pracov. balíkov'!B:G,6,FALSE))</f>
        <v/>
      </c>
      <c r="L1654" s="25" t="str">
        <f>IF(B1654="","",K1654*VLOOKUP(B1654,'Priradenie pracov. balíkov'!B:F,5,FALSE))</f>
        <v/>
      </c>
      <c r="M1654" s="1"/>
      <c r="N1654" s="2" t="str">
        <f t="shared" si="125"/>
        <v/>
      </c>
      <c r="O1654" s="1" t="str">
        <f t="shared" si="126"/>
        <v/>
      </c>
    </row>
    <row r="1655" spans="1:15" x14ac:dyDescent="0.2">
      <c r="A1655" s="26" t="str">
        <f t="shared" si="127"/>
        <v/>
      </c>
      <c r="B1655" s="40"/>
      <c r="C1655" s="28" t="str">
        <f>IF(B1655="","",VLOOKUP(B1655,'Priradenie pracov. balíkov'!B:E,3,FALSE))</f>
        <v/>
      </c>
      <c r="D1655" s="29" t="str">
        <f>IF(B1655="","",CONCATENATE(VLOOKUP(B1655,Ciselniky!$A$38:$B$71,2,FALSE),"P",'Osobné výdavky (OV)'!A1655))</f>
        <v/>
      </c>
      <c r="E1655" s="41"/>
      <c r="F1655" s="25" t="str">
        <f t="shared" si="128"/>
        <v/>
      </c>
      <c r="G1655" s="99"/>
      <c r="H1655" s="97"/>
      <c r="I1655" s="25" t="str">
        <f t="shared" si="129"/>
        <v/>
      </c>
      <c r="J1655" s="25" t="str">
        <f>IF(B1655="","",I1655*VLOOKUP(B1655,'Priradenie pracov. balíkov'!B:F,5,FALSE))</f>
        <v/>
      </c>
      <c r="K1655" s="25" t="str">
        <f>IF(B1655="","",I1655*VLOOKUP(B1655,'Priradenie pracov. balíkov'!B:G,6,FALSE))</f>
        <v/>
      </c>
      <c r="L1655" s="25" t="str">
        <f>IF(B1655="","",K1655*VLOOKUP(B1655,'Priradenie pracov. balíkov'!B:F,5,FALSE))</f>
        <v/>
      </c>
      <c r="M1655" s="1"/>
      <c r="N1655" s="2" t="str">
        <f t="shared" si="125"/>
        <v/>
      </c>
      <c r="O1655" s="1" t="str">
        <f t="shared" si="126"/>
        <v/>
      </c>
    </row>
    <row r="1656" spans="1:15" x14ac:dyDescent="0.2">
      <c r="A1656" s="26" t="str">
        <f t="shared" si="127"/>
        <v/>
      </c>
      <c r="B1656" s="40"/>
      <c r="C1656" s="28" t="str">
        <f>IF(B1656="","",VLOOKUP(B1656,'Priradenie pracov. balíkov'!B:E,3,FALSE))</f>
        <v/>
      </c>
      <c r="D1656" s="29" t="str">
        <f>IF(B1656="","",CONCATENATE(VLOOKUP(B1656,Ciselniky!$A$38:$B$71,2,FALSE),"P",'Osobné výdavky (OV)'!A1656))</f>
        <v/>
      </c>
      <c r="E1656" s="41"/>
      <c r="F1656" s="25" t="str">
        <f t="shared" si="128"/>
        <v/>
      </c>
      <c r="G1656" s="99"/>
      <c r="H1656" s="97"/>
      <c r="I1656" s="25" t="str">
        <f t="shared" si="129"/>
        <v/>
      </c>
      <c r="J1656" s="25" t="str">
        <f>IF(B1656="","",I1656*VLOOKUP(B1656,'Priradenie pracov. balíkov'!B:F,5,FALSE))</f>
        <v/>
      </c>
      <c r="K1656" s="25" t="str">
        <f>IF(B1656="","",I1656*VLOOKUP(B1656,'Priradenie pracov. balíkov'!B:G,6,FALSE))</f>
        <v/>
      </c>
      <c r="L1656" s="25" t="str">
        <f>IF(B1656="","",K1656*VLOOKUP(B1656,'Priradenie pracov. balíkov'!B:F,5,FALSE))</f>
        <v/>
      </c>
      <c r="M1656" s="1"/>
      <c r="N1656" s="2" t="str">
        <f t="shared" si="125"/>
        <v/>
      </c>
      <c r="O1656" s="1" t="str">
        <f t="shared" si="126"/>
        <v/>
      </c>
    </row>
    <row r="1657" spans="1:15" x14ac:dyDescent="0.2">
      <c r="A1657" s="26" t="str">
        <f t="shared" si="127"/>
        <v/>
      </c>
      <c r="B1657" s="40"/>
      <c r="C1657" s="28" t="str">
        <f>IF(B1657="","",VLOOKUP(B1657,'Priradenie pracov. balíkov'!B:E,3,FALSE))</f>
        <v/>
      </c>
      <c r="D1657" s="29" t="str">
        <f>IF(B1657="","",CONCATENATE(VLOOKUP(B1657,Ciselniky!$A$38:$B$71,2,FALSE),"P",'Osobné výdavky (OV)'!A1657))</f>
        <v/>
      </c>
      <c r="E1657" s="41"/>
      <c r="F1657" s="25" t="str">
        <f t="shared" si="128"/>
        <v/>
      </c>
      <c r="G1657" s="99"/>
      <c r="H1657" s="97"/>
      <c r="I1657" s="25" t="str">
        <f t="shared" si="129"/>
        <v/>
      </c>
      <c r="J1657" s="25" t="str">
        <f>IF(B1657="","",I1657*VLOOKUP(B1657,'Priradenie pracov. balíkov'!B:F,5,FALSE))</f>
        <v/>
      </c>
      <c r="K1657" s="25" t="str">
        <f>IF(B1657="","",I1657*VLOOKUP(B1657,'Priradenie pracov. balíkov'!B:G,6,FALSE))</f>
        <v/>
      </c>
      <c r="L1657" s="25" t="str">
        <f>IF(B1657="","",K1657*VLOOKUP(B1657,'Priradenie pracov. balíkov'!B:F,5,FALSE))</f>
        <v/>
      </c>
      <c r="M1657" s="1"/>
      <c r="N1657" s="2" t="str">
        <f t="shared" si="125"/>
        <v/>
      </c>
      <c r="O1657" s="1" t="str">
        <f t="shared" si="126"/>
        <v/>
      </c>
    </row>
    <row r="1658" spans="1:15" x14ac:dyDescent="0.2">
      <c r="A1658" s="26" t="str">
        <f t="shared" si="127"/>
        <v/>
      </c>
      <c r="B1658" s="40"/>
      <c r="C1658" s="28" t="str">
        <f>IF(B1658="","",VLOOKUP(B1658,'Priradenie pracov. balíkov'!B:E,3,FALSE))</f>
        <v/>
      </c>
      <c r="D1658" s="29" t="str">
        <f>IF(B1658="","",CONCATENATE(VLOOKUP(B1658,Ciselniky!$A$38:$B$71,2,FALSE),"P",'Osobné výdavky (OV)'!A1658))</f>
        <v/>
      </c>
      <c r="E1658" s="41"/>
      <c r="F1658" s="25" t="str">
        <f t="shared" si="128"/>
        <v/>
      </c>
      <c r="G1658" s="99"/>
      <c r="H1658" s="97"/>
      <c r="I1658" s="25" t="str">
        <f t="shared" si="129"/>
        <v/>
      </c>
      <c r="J1658" s="25" t="str">
        <f>IF(B1658="","",I1658*VLOOKUP(B1658,'Priradenie pracov. balíkov'!B:F,5,FALSE))</f>
        <v/>
      </c>
      <c r="K1658" s="25" t="str">
        <f>IF(B1658="","",I1658*VLOOKUP(B1658,'Priradenie pracov. balíkov'!B:G,6,FALSE))</f>
        <v/>
      </c>
      <c r="L1658" s="25" t="str">
        <f>IF(B1658="","",K1658*VLOOKUP(B1658,'Priradenie pracov. balíkov'!B:F,5,FALSE))</f>
        <v/>
      </c>
      <c r="M1658" s="1"/>
      <c r="N1658" s="2" t="str">
        <f t="shared" si="125"/>
        <v/>
      </c>
      <c r="O1658" s="1" t="str">
        <f t="shared" si="126"/>
        <v/>
      </c>
    </row>
    <row r="1659" spans="1:15" x14ac:dyDescent="0.2">
      <c r="A1659" s="26" t="str">
        <f t="shared" si="127"/>
        <v/>
      </c>
      <c r="B1659" s="40"/>
      <c r="C1659" s="28" t="str">
        <f>IF(B1659="","",VLOOKUP(B1659,'Priradenie pracov. balíkov'!B:E,3,FALSE))</f>
        <v/>
      </c>
      <c r="D1659" s="29" t="str">
        <f>IF(B1659="","",CONCATENATE(VLOOKUP(B1659,Ciselniky!$A$38:$B$71,2,FALSE),"P",'Osobné výdavky (OV)'!A1659))</f>
        <v/>
      </c>
      <c r="E1659" s="41"/>
      <c r="F1659" s="25" t="str">
        <f t="shared" si="128"/>
        <v/>
      </c>
      <c r="G1659" s="99"/>
      <c r="H1659" s="97"/>
      <c r="I1659" s="25" t="str">
        <f t="shared" si="129"/>
        <v/>
      </c>
      <c r="J1659" s="25" t="str">
        <f>IF(B1659="","",I1659*VLOOKUP(B1659,'Priradenie pracov. balíkov'!B:F,5,FALSE))</f>
        <v/>
      </c>
      <c r="K1659" s="25" t="str">
        <f>IF(B1659="","",I1659*VLOOKUP(B1659,'Priradenie pracov. balíkov'!B:G,6,FALSE))</f>
        <v/>
      </c>
      <c r="L1659" s="25" t="str">
        <f>IF(B1659="","",K1659*VLOOKUP(B1659,'Priradenie pracov. balíkov'!B:F,5,FALSE))</f>
        <v/>
      </c>
      <c r="M1659" s="1"/>
      <c r="N1659" s="2" t="str">
        <f t="shared" si="125"/>
        <v/>
      </c>
      <c r="O1659" s="1" t="str">
        <f t="shared" si="126"/>
        <v/>
      </c>
    </row>
    <row r="1660" spans="1:15" x14ac:dyDescent="0.2">
      <c r="A1660" s="26" t="str">
        <f t="shared" si="127"/>
        <v/>
      </c>
      <c r="B1660" s="40"/>
      <c r="C1660" s="28" t="str">
        <f>IF(B1660="","",VLOOKUP(B1660,'Priradenie pracov. balíkov'!B:E,3,FALSE))</f>
        <v/>
      </c>
      <c r="D1660" s="29" t="str">
        <f>IF(B1660="","",CONCATENATE(VLOOKUP(B1660,Ciselniky!$A$38:$B$71,2,FALSE),"P",'Osobné výdavky (OV)'!A1660))</f>
        <v/>
      </c>
      <c r="E1660" s="41"/>
      <c r="F1660" s="25" t="str">
        <f t="shared" si="128"/>
        <v/>
      </c>
      <c r="G1660" s="99"/>
      <c r="H1660" s="97"/>
      <c r="I1660" s="25" t="str">
        <f t="shared" si="129"/>
        <v/>
      </c>
      <c r="J1660" s="25" t="str">
        <f>IF(B1660="","",I1660*VLOOKUP(B1660,'Priradenie pracov. balíkov'!B:F,5,FALSE))</f>
        <v/>
      </c>
      <c r="K1660" s="25" t="str">
        <f>IF(B1660="","",I1660*VLOOKUP(B1660,'Priradenie pracov. balíkov'!B:G,6,FALSE))</f>
        <v/>
      </c>
      <c r="L1660" s="25" t="str">
        <f>IF(B1660="","",K1660*VLOOKUP(B1660,'Priradenie pracov. balíkov'!B:F,5,FALSE))</f>
        <v/>
      </c>
      <c r="M1660" s="1"/>
      <c r="N1660" s="2" t="str">
        <f t="shared" si="125"/>
        <v/>
      </c>
      <c r="O1660" s="1" t="str">
        <f t="shared" si="126"/>
        <v/>
      </c>
    </row>
    <row r="1661" spans="1:15" x14ac:dyDescent="0.2">
      <c r="A1661" s="26" t="str">
        <f t="shared" si="127"/>
        <v/>
      </c>
      <c r="B1661" s="40"/>
      <c r="C1661" s="28" t="str">
        <f>IF(B1661="","",VLOOKUP(B1661,'Priradenie pracov. balíkov'!B:E,3,FALSE))</f>
        <v/>
      </c>
      <c r="D1661" s="29" t="str">
        <f>IF(B1661="","",CONCATENATE(VLOOKUP(B1661,Ciselniky!$A$38:$B$71,2,FALSE),"P",'Osobné výdavky (OV)'!A1661))</f>
        <v/>
      </c>
      <c r="E1661" s="41"/>
      <c r="F1661" s="25" t="str">
        <f t="shared" si="128"/>
        <v/>
      </c>
      <c r="G1661" s="99"/>
      <c r="H1661" s="97"/>
      <c r="I1661" s="25" t="str">
        <f t="shared" si="129"/>
        <v/>
      </c>
      <c r="J1661" s="25" t="str">
        <f>IF(B1661="","",I1661*VLOOKUP(B1661,'Priradenie pracov. balíkov'!B:F,5,FALSE))</f>
        <v/>
      </c>
      <c r="K1661" s="25" t="str">
        <f>IF(B1661="","",I1661*VLOOKUP(B1661,'Priradenie pracov. balíkov'!B:G,6,FALSE))</f>
        <v/>
      </c>
      <c r="L1661" s="25" t="str">
        <f>IF(B1661="","",K1661*VLOOKUP(B1661,'Priradenie pracov. balíkov'!B:F,5,FALSE))</f>
        <v/>
      </c>
      <c r="M1661" s="1"/>
      <c r="N1661" s="2" t="str">
        <f t="shared" si="125"/>
        <v/>
      </c>
      <c r="O1661" s="1" t="str">
        <f t="shared" si="126"/>
        <v/>
      </c>
    </row>
    <row r="1662" spans="1:15" x14ac:dyDescent="0.2">
      <c r="A1662" s="26" t="str">
        <f t="shared" si="127"/>
        <v/>
      </c>
      <c r="B1662" s="40"/>
      <c r="C1662" s="28" t="str">
        <f>IF(B1662="","",VLOOKUP(B1662,'Priradenie pracov. balíkov'!B:E,3,FALSE))</f>
        <v/>
      </c>
      <c r="D1662" s="29" t="str">
        <f>IF(B1662="","",CONCATENATE(VLOOKUP(B1662,Ciselniky!$A$38:$B$71,2,FALSE),"P",'Osobné výdavky (OV)'!A1662))</f>
        <v/>
      </c>
      <c r="E1662" s="41"/>
      <c r="F1662" s="25" t="str">
        <f t="shared" si="128"/>
        <v/>
      </c>
      <c r="G1662" s="99"/>
      <c r="H1662" s="97"/>
      <c r="I1662" s="25" t="str">
        <f t="shared" si="129"/>
        <v/>
      </c>
      <c r="J1662" s="25" t="str">
        <f>IF(B1662="","",I1662*VLOOKUP(B1662,'Priradenie pracov. balíkov'!B:F,5,FALSE))</f>
        <v/>
      </c>
      <c r="K1662" s="25" t="str">
        <f>IF(B1662="","",I1662*VLOOKUP(B1662,'Priradenie pracov. balíkov'!B:G,6,FALSE))</f>
        <v/>
      </c>
      <c r="L1662" s="25" t="str">
        <f>IF(B1662="","",K1662*VLOOKUP(B1662,'Priradenie pracov. balíkov'!B:F,5,FALSE))</f>
        <v/>
      </c>
      <c r="M1662" s="1"/>
      <c r="N1662" s="2" t="str">
        <f t="shared" si="125"/>
        <v/>
      </c>
      <c r="O1662" s="1" t="str">
        <f t="shared" si="126"/>
        <v/>
      </c>
    </row>
    <row r="1663" spans="1:15" x14ac:dyDescent="0.2">
      <c r="A1663" s="26" t="str">
        <f t="shared" si="127"/>
        <v/>
      </c>
      <c r="B1663" s="40"/>
      <c r="C1663" s="28" t="str">
        <f>IF(B1663="","",VLOOKUP(B1663,'Priradenie pracov. balíkov'!B:E,3,FALSE))</f>
        <v/>
      </c>
      <c r="D1663" s="29" t="str">
        <f>IF(B1663="","",CONCATENATE(VLOOKUP(B1663,Ciselniky!$A$38:$B$71,2,FALSE),"P",'Osobné výdavky (OV)'!A1663))</f>
        <v/>
      </c>
      <c r="E1663" s="41"/>
      <c r="F1663" s="25" t="str">
        <f t="shared" si="128"/>
        <v/>
      </c>
      <c r="G1663" s="99"/>
      <c r="H1663" s="97"/>
      <c r="I1663" s="25" t="str">
        <f t="shared" si="129"/>
        <v/>
      </c>
      <c r="J1663" s="25" t="str">
        <f>IF(B1663="","",I1663*VLOOKUP(B1663,'Priradenie pracov. balíkov'!B:F,5,FALSE))</f>
        <v/>
      </c>
      <c r="K1663" s="25" t="str">
        <f>IF(B1663="","",I1663*VLOOKUP(B1663,'Priradenie pracov. balíkov'!B:G,6,FALSE))</f>
        <v/>
      </c>
      <c r="L1663" s="25" t="str">
        <f>IF(B1663="","",K1663*VLOOKUP(B1663,'Priradenie pracov. balíkov'!B:F,5,FALSE))</f>
        <v/>
      </c>
      <c r="M1663" s="1"/>
      <c r="N1663" s="2" t="str">
        <f t="shared" si="125"/>
        <v/>
      </c>
      <c r="O1663" s="1" t="str">
        <f t="shared" si="126"/>
        <v/>
      </c>
    </row>
    <row r="1664" spans="1:15" x14ac:dyDescent="0.2">
      <c r="A1664" s="26" t="str">
        <f t="shared" si="127"/>
        <v/>
      </c>
      <c r="B1664" s="40"/>
      <c r="C1664" s="28" t="str">
        <f>IF(B1664="","",VLOOKUP(B1664,'Priradenie pracov. balíkov'!B:E,3,FALSE))</f>
        <v/>
      </c>
      <c r="D1664" s="29" t="str">
        <f>IF(B1664="","",CONCATENATE(VLOOKUP(B1664,Ciselniky!$A$38:$B$71,2,FALSE),"P",'Osobné výdavky (OV)'!A1664))</f>
        <v/>
      </c>
      <c r="E1664" s="41"/>
      <c r="F1664" s="25" t="str">
        <f t="shared" si="128"/>
        <v/>
      </c>
      <c r="G1664" s="99"/>
      <c r="H1664" s="97"/>
      <c r="I1664" s="25" t="str">
        <f t="shared" si="129"/>
        <v/>
      </c>
      <c r="J1664" s="25" t="str">
        <f>IF(B1664="","",I1664*VLOOKUP(B1664,'Priradenie pracov. balíkov'!B:F,5,FALSE))</f>
        <v/>
      </c>
      <c r="K1664" s="25" t="str">
        <f>IF(B1664="","",I1664*VLOOKUP(B1664,'Priradenie pracov. balíkov'!B:G,6,FALSE))</f>
        <v/>
      </c>
      <c r="L1664" s="25" t="str">
        <f>IF(B1664="","",K1664*VLOOKUP(B1664,'Priradenie pracov. balíkov'!B:F,5,FALSE))</f>
        <v/>
      </c>
      <c r="M1664" s="1"/>
      <c r="N1664" s="2" t="str">
        <f t="shared" si="125"/>
        <v/>
      </c>
      <c r="O1664" s="1" t="str">
        <f t="shared" si="126"/>
        <v/>
      </c>
    </row>
    <row r="1665" spans="1:15" x14ac:dyDescent="0.2">
      <c r="A1665" s="26" t="str">
        <f t="shared" si="127"/>
        <v/>
      </c>
      <c r="B1665" s="40"/>
      <c r="C1665" s="28" t="str">
        <f>IF(B1665="","",VLOOKUP(B1665,'Priradenie pracov. balíkov'!B:E,3,FALSE))</f>
        <v/>
      </c>
      <c r="D1665" s="29" t="str">
        <f>IF(B1665="","",CONCATENATE(VLOOKUP(B1665,Ciselniky!$A$38:$B$71,2,FALSE),"P",'Osobné výdavky (OV)'!A1665))</f>
        <v/>
      </c>
      <c r="E1665" s="41"/>
      <c r="F1665" s="25" t="str">
        <f t="shared" si="128"/>
        <v/>
      </c>
      <c r="G1665" s="99"/>
      <c r="H1665" s="97"/>
      <c r="I1665" s="25" t="str">
        <f t="shared" si="129"/>
        <v/>
      </c>
      <c r="J1665" s="25" t="str">
        <f>IF(B1665="","",I1665*VLOOKUP(B1665,'Priradenie pracov. balíkov'!B:F,5,FALSE))</f>
        <v/>
      </c>
      <c r="K1665" s="25" t="str">
        <f>IF(B1665="","",I1665*VLOOKUP(B1665,'Priradenie pracov. balíkov'!B:G,6,FALSE))</f>
        <v/>
      </c>
      <c r="L1665" s="25" t="str">
        <f>IF(B1665="","",K1665*VLOOKUP(B1665,'Priradenie pracov. balíkov'!B:F,5,FALSE))</f>
        <v/>
      </c>
      <c r="M1665" s="1"/>
      <c r="N1665" s="2" t="str">
        <f t="shared" si="125"/>
        <v/>
      </c>
      <c r="O1665" s="1" t="str">
        <f t="shared" si="126"/>
        <v/>
      </c>
    </row>
    <row r="1666" spans="1:15" x14ac:dyDescent="0.2">
      <c r="A1666" s="26" t="str">
        <f t="shared" si="127"/>
        <v/>
      </c>
      <c r="B1666" s="40"/>
      <c r="C1666" s="28" t="str">
        <f>IF(B1666="","",VLOOKUP(B1666,'Priradenie pracov. balíkov'!B:E,3,FALSE))</f>
        <v/>
      </c>
      <c r="D1666" s="29" t="str">
        <f>IF(B1666="","",CONCATENATE(VLOOKUP(B1666,Ciselniky!$A$38:$B$71,2,FALSE),"P",'Osobné výdavky (OV)'!A1666))</f>
        <v/>
      </c>
      <c r="E1666" s="41"/>
      <c r="F1666" s="25" t="str">
        <f t="shared" si="128"/>
        <v/>
      </c>
      <c r="G1666" s="99"/>
      <c r="H1666" s="97"/>
      <c r="I1666" s="25" t="str">
        <f t="shared" si="129"/>
        <v/>
      </c>
      <c r="J1666" s="25" t="str">
        <f>IF(B1666="","",I1666*VLOOKUP(B1666,'Priradenie pracov. balíkov'!B:F,5,FALSE))</f>
        <v/>
      </c>
      <c r="K1666" s="25" t="str">
        <f>IF(B1666="","",I1666*VLOOKUP(B1666,'Priradenie pracov. balíkov'!B:G,6,FALSE))</f>
        <v/>
      </c>
      <c r="L1666" s="25" t="str">
        <f>IF(B1666="","",K1666*VLOOKUP(B1666,'Priradenie pracov. balíkov'!B:F,5,FALSE))</f>
        <v/>
      </c>
      <c r="M1666" s="1"/>
      <c r="N1666" s="2" t="str">
        <f t="shared" si="125"/>
        <v/>
      </c>
      <c r="O1666" s="1" t="str">
        <f t="shared" si="126"/>
        <v/>
      </c>
    </row>
    <row r="1667" spans="1:15" x14ac:dyDescent="0.2">
      <c r="A1667" s="26" t="str">
        <f t="shared" si="127"/>
        <v/>
      </c>
      <c r="B1667" s="40"/>
      <c r="C1667" s="28" t="str">
        <f>IF(B1667="","",VLOOKUP(B1667,'Priradenie pracov. balíkov'!B:E,3,FALSE))</f>
        <v/>
      </c>
      <c r="D1667" s="29" t="str">
        <f>IF(B1667="","",CONCATENATE(VLOOKUP(B1667,Ciselniky!$A$38:$B$71,2,FALSE),"P",'Osobné výdavky (OV)'!A1667))</f>
        <v/>
      </c>
      <c r="E1667" s="41"/>
      <c r="F1667" s="25" t="str">
        <f t="shared" si="128"/>
        <v/>
      </c>
      <c r="G1667" s="99"/>
      <c r="H1667" s="97"/>
      <c r="I1667" s="25" t="str">
        <f t="shared" si="129"/>
        <v/>
      </c>
      <c r="J1667" s="25" t="str">
        <f>IF(B1667="","",I1667*VLOOKUP(B1667,'Priradenie pracov. balíkov'!B:F,5,FALSE))</f>
        <v/>
      </c>
      <c r="K1667" s="25" t="str">
        <f>IF(B1667="","",I1667*VLOOKUP(B1667,'Priradenie pracov. balíkov'!B:G,6,FALSE))</f>
        <v/>
      </c>
      <c r="L1667" s="25" t="str">
        <f>IF(B1667="","",K1667*VLOOKUP(B1667,'Priradenie pracov. balíkov'!B:F,5,FALSE))</f>
        <v/>
      </c>
      <c r="M1667" s="1"/>
      <c r="N1667" s="2" t="str">
        <f t="shared" si="125"/>
        <v/>
      </c>
      <c r="O1667" s="1" t="str">
        <f t="shared" si="126"/>
        <v/>
      </c>
    </row>
    <row r="1668" spans="1:15" x14ac:dyDescent="0.2">
      <c r="A1668" s="26" t="str">
        <f t="shared" si="127"/>
        <v/>
      </c>
      <c r="B1668" s="40"/>
      <c r="C1668" s="28" t="str">
        <f>IF(B1668="","",VLOOKUP(B1668,'Priradenie pracov. balíkov'!B:E,3,FALSE))</f>
        <v/>
      </c>
      <c r="D1668" s="29" t="str">
        <f>IF(B1668="","",CONCATENATE(VLOOKUP(B1668,Ciselniky!$A$38:$B$71,2,FALSE),"P",'Osobné výdavky (OV)'!A1668))</f>
        <v/>
      </c>
      <c r="E1668" s="41"/>
      <c r="F1668" s="25" t="str">
        <f t="shared" si="128"/>
        <v/>
      </c>
      <c r="G1668" s="99"/>
      <c r="H1668" s="97"/>
      <c r="I1668" s="25" t="str">
        <f t="shared" si="129"/>
        <v/>
      </c>
      <c r="J1668" s="25" t="str">
        <f>IF(B1668="","",I1668*VLOOKUP(B1668,'Priradenie pracov. balíkov'!B:F,5,FALSE))</f>
        <v/>
      </c>
      <c r="K1668" s="25" t="str">
        <f>IF(B1668="","",I1668*VLOOKUP(B1668,'Priradenie pracov. balíkov'!B:G,6,FALSE))</f>
        <v/>
      </c>
      <c r="L1668" s="25" t="str">
        <f>IF(B1668="","",K1668*VLOOKUP(B1668,'Priradenie pracov. balíkov'!B:F,5,FALSE))</f>
        <v/>
      </c>
      <c r="M1668" s="1"/>
      <c r="N1668" s="2" t="str">
        <f t="shared" ref="N1668:N1731" si="130">TRIM(LEFT(B1668,4))</f>
        <v/>
      </c>
      <c r="O1668" s="1" t="str">
        <f t="shared" ref="O1668:O1731" si="131">C1668</f>
        <v/>
      </c>
    </row>
    <row r="1669" spans="1:15" x14ac:dyDescent="0.2">
      <c r="A1669" s="26" t="str">
        <f t="shared" ref="A1669:A1732" si="132">IF(B1668&lt;&gt;"",ROW()-2,"")</f>
        <v/>
      </c>
      <c r="B1669" s="40"/>
      <c r="C1669" s="28" t="str">
        <f>IF(B1669="","",VLOOKUP(B1669,'Priradenie pracov. balíkov'!B:E,3,FALSE))</f>
        <v/>
      </c>
      <c r="D1669" s="29" t="str">
        <f>IF(B1669="","",CONCATENATE(VLOOKUP(B1669,Ciselniky!$A$38:$B$71,2,FALSE),"P",'Osobné výdavky (OV)'!A1669))</f>
        <v/>
      </c>
      <c r="E1669" s="41"/>
      <c r="F1669" s="25" t="str">
        <f t="shared" ref="F1669:F1732" si="133">IF(B1669="","",3684)</f>
        <v/>
      </c>
      <c r="G1669" s="99"/>
      <c r="H1669" s="97"/>
      <c r="I1669" s="25" t="str">
        <f t="shared" ref="I1669:I1732" si="134">IF(B1669="","",F1669*(G1669*H1669))</f>
        <v/>
      </c>
      <c r="J1669" s="25" t="str">
        <f>IF(B1669="","",I1669*VLOOKUP(B1669,'Priradenie pracov. balíkov'!B:F,5,FALSE))</f>
        <v/>
      </c>
      <c r="K1669" s="25" t="str">
        <f>IF(B1669="","",I1669*VLOOKUP(B1669,'Priradenie pracov. balíkov'!B:G,6,FALSE))</f>
        <v/>
      </c>
      <c r="L1669" s="25" t="str">
        <f>IF(B1669="","",K1669*VLOOKUP(B1669,'Priradenie pracov. balíkov'!B:F,5,FALSE))</f>
        <v/>
      </c>
      <c r="M1669" s="1"/>
      <c r="N1669" s="2" t="str">
        <f t="shared" si="130"/>
        <v/>
      </c>
      <c r="O1669" s="1" t="str">
        <f t="shared" si="131"/>
        <v/>
      </c>
    </row>
    <row r="1670" spans="1:15" x14ac:dyDescent="0.2">
      <c r="A1670" s="26" t="str">
        <f t="shared" si="132"/>
        <v/>
      </c>
      <c r="B1670" s="40"/>
      <c r="C1670" s="28" t="str">
        <f>IF(B1670="","",VLOOKUP(B1670,'Priradenie pracov. balíkov'!B:E,3,FALSE))</f>
        <v/>
      </c>
      <c r="D1670" s="29" t="str">
        <f>IF(B1670="","",CONCATENATE(VLOOKUP(B1670,Ciselniky!$A$38:$B$71,2,FALSE),"P",'Osobné výdavky (OV)'!A1670))</f>
        <v/>
      </c>
      <c r="E1670" s="41"/>
      <c r="F1670" s="25" t="str">
        <f t="shared" si="133"/>
        <v/>
      </c>
      <c r="G1670" s="99"/>
      <c r="H1670" s="97"/>
      <c r="I1670" s="25" t="str">
        <f t="shared" si="134"/>
        <v/>
      </c>
      <c r="J1670" s="25" t="str">
        <f>IF(B1670="","",I1670*VLOOKUP(B1670,'Priradenie pracov. balíkov'!B:F,5,FALSE))</f>
        <v/>
      </c>
      <c r="K1670" s="25" t="str">
        <f>IF(B1670="","",I1670*VLOOKUP(B1670,'Priradenie pracov. balíkov'!B:G,6,FALSE))</f>
        <v/>
      </c>
      <c r="L1670" s="25" t="str">
        <f>IF(B1670="","",K1670*VLOOKUP(B1670,'Priradenie pracov. balíkov'!B:F,5,FALSE))</f>
        <v/>
      </c>
      <c r="M1670" s="1"/>
      <c r="N1670" s="2" t="str">
        <f t="shared" si="130"/>
        <v/>
      </c>
      <c r="O1670" s="1" t="str">
        <f t="shared" si="131"/>
        <v/>
      </c>
    </row>
    <row r="1671" spans="1:15" x14ac:dyDescent="0.2">
      <c r="A1671" s="26" t="str">
        <f t="shared" si="132"/>
        <v/>
      </c>
      <c r="B1671" s="40"/>
      <c r="C1671" s="28" t="str">
        <f>IF(B1671="","",VLOOKUP(B1671,'Priradenie pracov. balíkov'!B:E,3,FALSE))</f>
        <v/>
      </c>
      <c r="D1671" s="29" t="str">
        <f>IF(B1671="","",CONCATENATE(VLOOKUP(B1671,Ciselniky!$A$38:$B$71,2,FALSE),"P",'Osobné výdavky (OV)'!A1671))</f>
        <v/>
      </c>
      <c r="E1671" s="41"/>
      <c r="F1671" s="25" t="str">
        <f t="shared" si="133"/>
        <v/>
      </c>
      <c r="G1671" s="99"/>
      <c r="H1671" s="97"/>
      <c r="I1671" s="25" t="str">
        <f t="shared" si="134"/>
        <v/>
      </c>
      <c r="J1671" s="25" t="str">
        <f>IF(B1671="","",I1671*VLOOKUP(B1671,'Priradenie pracov. balíkov'!B:F,5,FALSE))</f>
        <v/>
      </c>
      <c r="K1671" s="25" t="str">
        <f>IF(B1671="","",I1671*VLOOKUP(B1671,'Priradenie pracov. balíkov'!B:G,6,FALSE))</f>
        <v/>
      </c>
      <c r="L1671" s="25" t="str">
        <f>IF(B1671="","",K1671*VLOOKUP(B1671,'Priradenie pracov. balíkov'!B:F,5,FALSE))</f>
        <v/>
      </c>
      <c r="M1671" s="1"/>
      <c r="N1671" s="2" t="str">
        <f t="shared" si="130"/>
        <v/>
      </c>
      <c r="O1671" s="1" t="str">
        <f t="shared" si="131"/>
        <v/>
      </c>
    </row>
    <row r="1672" spans="1:15" x14ac:dyDescent="0.2">
      <c r="A1672" s="26" t="str">
        <f t="shared" si="132"/>
        <v/>
      </c>
      <c r="B1672" s="40"/>
      <c r="C1672" s="28" t="str">
        <f>IF(B1672="","",VLOOKUP(B1672,'Priradenie pracov. balíkov'!B:E,3,FALSE))</f>
        <v/>
      </c>
      <c r="D1672" s="29" t="str">
        <f>IF(B1672="","",CONCATENATE(VLOOKUP(B1672,Ciselniky!$A$38:$B$71,2,FALSE),"P",'Osobné výdavky (OV)'!A1672))</f>
        <v/>
      </c>
      <c r="E1672" s="41"/>
      <c r="F1672" s="25" t="str">
        <f t="shared" si="133"/>
        <v/>
      </c>
      <c r="G1672" s="99"/>
      <c r="H1672" s="97"/>
      <c r="I1672" s="25" t="str">
        <f t="shared" si="134"/>
        <v/>
      </c>
      <c r="J1672" s="25" t="str">
        <f>IF(B1672="","",I1672*VLOOKUP(B1672,'Priradenie pracov. balíkov'!B:F,5,FALSE))</f>
        <v/>
      </c>
      <c r="K1672" s="25" t="str">
        <f>IF(B1672="","",I1672*VLOOKUP(B1672,'Priradenie pracov. balíkov'!B:G,6,FALSE))</f>
        <v/>
      </c>
      <c r="L1672" s="25" t="str">
        <f>IF(B1672="","",K1672*VLOOKUP(B1672,'Priradenie pracov. balíkov'!B:F,5,FALSE))</f>
        <v/>
      </c>
      <c r="M1672" s="1"/>
      <c r="N1672" s="2" t="str">
        <f t="shared" si="130"/>
        <v/>
      </c>
      <c r="O1672" s="1" t="str">
        <f t="shared" si="131"/>
        <v/>
      </c>
    </row>
    <row r="1673" spans="1:15" x14ac:dyDescent="0.2">
      <c r="A1673" s="26" t="str">
        <f t="shared" si="132"/>
        <v/>
      </c>
      <c r="B1673" s="40"/>
      <c r="C1673" s="28" t="str">
        <f>IF(B1673="","",VLOOKUP(B1673,'Priradenie pracov. balíkov'!B:E,3,FALSE))</f>
        <v/>
      </c>
      <c r="D1673" s="29" t="str">
        <f>IF(B1673="","",CONCATENATE(VLOOKUP(B1673,Ciselniky!$A$38:$B$71,2,FALSE),"P",'Osobné výdavky (OV)'!A1673))</f>
        <v/>
      </c>
      <c r="E1673" s="41"/>
      <c r="F1673" s="25" t="str">
        <f t="shared" si="133"/>
        <v/>
      </c>
      <c r="G1673" s="99"/>
      <c r="H1673" s="97"/>
      <c r="I1673" s="25" t="str">
        <f t="shared" si="134"/>
        <v/>
      </c>
      <c r="J1673" s="25" t="str">
        <f>IF(B1673="","",I1673*VLOOKUP(B1673,'Priradenie pracov. balíkov'!B:F,5,FALSE))</f>
        <v/>
      </c>
      <c r="K1673" s="25" t="str">
        <f>IF(B1673="","",I1673*VLOOKUP(B1673,'Priradenie pracov. balíkov'!B:G,6,FALSE))</f>
        <v/>
      </c>
      <c r="L1673" s="25" t="str">
        <f>IF(B1673="","",K1673*VLOOKUP(B1673,'Priradenie pracov. balíkov'!B:F,5,FALSE))</f>
        <v/>
      </c>
      <c r="M1673" s="1"/>
      <c r="N1673" s="2" t="str">
        <f t="shared" si="130"/>
        <v/>
      </c>
      <c r="O1673" s="1" t="str">
        <f t="shared" si="131"/>
        <v/>
      </c>
    </row>
    <row r="1674" spans="1:15" x14ac:dyDescent="0.2">
      <c r="A1674" s="26" t="str">
        <f t="shared" si="132"/>
        <v/>
      </c>
      <c r="B1674" s="40"/>
      <c r="C1674" s="28" t="str">
        <f>IF(B1674="","",VLOOKUP(B1674,'Priradenie pracov. balíkov'!B:E,3,FALSE))</f>
        <v/>
      </c>
      <c r="D1674" s="29" t="str">
        <f>IF(B1674="","",CONCATENATE(VLOOKUP(B1674,Ciselniky!$A$38:$B$71,2,FALSE),"P",'Osobné výdavky (OV)'!A1674))</f>
        <v/>
      </c>
      <c r="E1674" s="41"/>
      <c r="F1674" s="25" t="str">
        <f t="shared" si="133"/>
        <v/>
      </c>
      <c r="G1674" s="99"/>
      <c r="H1674" s="97"/>
      <c r="I1674" s="25" t="str">
        <f t="shared" si="134"/>
        <v/>
      </c>
      <c r="J1674" s="25" t="str">
        <f>IF(B1674="","",I1674*VLOOKUP(B1674,'Priradenie pracov. balíkov'!B:F,5,FALSE))</f>
        <v/>
      </c>
      <c r="K1674" s="25" t="str">
        <f>IF(B1674="","",I1674*VLOOKUP(B1674,'Priradenie pracov. balíkov'!B:G,6,FALSE))</f>
        <v/>
      </c>
      <c r="L1674" s="25" t="str">
        <f>IF(B1674="","",K1674*VLOOKUP(B1674,'Priradenie pracov. balíkov'!B:F,5,FALSE))</f>
        <v/>
      </c>
      <c r="M1674" s="1"/>
      <c r="N1674" s="2" t="str">
        <f t="shared" si="130"/>
        <v/>
      </c>
      <c r="O1674" s="1" t="str">
        <f t="shared" si="131"/>
        <v/>
      </c>
    </row>
    <row r="1675" spans="1:15" x14ac:dyDescent="0.2">
      <c r="A1675" s="26" t="str">
        <f t="shared" si="132"/>
        <v/>
      </c>
      <c r="B1675" s="40"/>
      <c r="C1675" s="28" t="str">
        <f>IF(B1675="","",VLOOKUP(B1675,'Priradenie pracov. balíkov'!B:E,3,FALSE))</f>
        <v/>
      </c>
      <c r="D1675" s="29" t="str">
        <f>IF(B1675="","",CONCATENATE(VLOOKUP(B1675,Ciselniky!$A$38:$B$71,2,FALSE),"P",'Osobné výdavky (OV)'!A1675))</f>
        <v/>
      </c>
      <c r="E1675" s="41"/>
      <c r="F1675" s="25" t="str">
        <f t="shared" si="133"/>
        <v/>
      </c>
      <c r="G1675" s="99"/>
      <c r="H1675" s="97"/>
      <c r="I1675" s="25" t="str">
        <f t="shared" si="134"/>
        <v/>
      </c>
      <c r="J1675" s="25" t="str">
        <f>IF(B1675="","",I1675*VLOOKUP(B1675,'Priradenie pracov. balíkov'!B:F,5,FALSE))</f>
        <v/>
      </c>
      <c r="K1675" s="25" t="str">
        <f>IF(B1675="","",I1675*VLOOKUP(B1675,'Priradenie pracov. balíkov'!B:G,6,FALSE))</f>
        <v/>
      </c>
      <c r="L1675" s="25" t="str">
        <f>IF(B1675="","",K1675*VLOOKUP(B1675,'Priradenie pracov. balíkov'!B:F,5,FALSE))</f>
        <v/>
      </c>
      <c r="M1675" s="1"/>
      <c r="N1675" s="2" t="str">
        <f t="shared" si="130"/>
        <v/>
      </c>
      <c r="O1675" s="1" t="str">
        <f t="shared" si="131"/>
        <v/>
      </c>
    </row>
    <row r="1676" spans="1:15" x14ac:dyDescent="0.2">
      <c r="A1676" s="26" t="str">
        <f t="shared" si="132"/>
        <v/>
      </c>
      <c r="B1676" s="40"/>
      <c r="C1676" s="28" t="str">
        <f>IF(B1676="","",VLOOKUP(B1676,'Priradenie pracov. balíkov'!B:E,3,FALSE))</f>
        <v/>
      </c>
      <c r="D1676" s="29" t="str">
        <f>IF(B1676="","",CONCATENATE(VLOOKUP(B1676,Ciselniky!$A$38:$B$71,2,FALSE),"P",'Osobné výdavky (OV)'!A1676))</f>
        <v/>
      </c>
      <c r="E1676" s="41"/>
      <c r="F1676" s="25" t="str">
        <f t="shared" si="133"/>
        <v/>
      </c>
      <c r="G1676" s="99"/>
      <c r="H1676" s="97"/>
      <c r="I1676" s="25" t="str">
        <f t="shared" si="134"/>
        <v/>
      </c>
      <c r="J1676" s="25" t="str">
        <f>IF(B1676="","",I1676*VLOOKUP(B1676,'Priradenie pracov. balíkov'!B:F,5,FALSE))</f>
        <v/>
      </c>
      <c r="K1676" s="25" t="str">
        <f>IF(B1676="","",I1676*VLOOKUP(B1676,'Priradenie pracov. balíkov'!B:G,6,FALSE))</f>
        <v/>
      </c>
      <c r="L1676" s="25" t="str">
        <f>IF(B1676="","",K1676*VLOOKUP(B1676,'Priradenie pracov. balíkov'!B:F,5,FALSE))</f>
        <v/>
      </c>
      <c r="M1676" s="1"/>
      <c r="N1676" s="2" t="str">
        <f t="shared" si="130"/>
        <v/>
      </c>
      <c r="O1676" s="1" t="str">
        <f t="shared" si="131"/>
        <v/>
      </c>
    </row>
    <row r="1677" spans="1:15" x14ac:dyDescent="0.2">
      <c r="A1677" s="26" t="str">
        <f t="shared" si="132"/>
        <v/>
      </c>
      <c r="B1677" s="40"/>
      <c r="C1677" s="28" t="str">
        <f>IF(B1677="","",VLOOKUP(B1677,'Priradenie pracov. balíkov'!B:E,3,FALSE))</f>
        <v/>
      </c>
      <c r="D1677" s="29" t="str">
        <f>IF(B1677="","",CONCATENATE(VLOOKUP(B1677,Ciselniky!$A$38:$B$71,2,FALSE),"P",'Osobné výdavky (OV)'!A1677))</f>
        <v/>
      </c>
      <c r="E1677" s="41"/>
      <c r="F1677" s="25" t="str">
        <f t="shared" si="133"/>
        <v/>
      </c>
      <c r="G1677" s="99"/>
      <c r="H1677" s="97"/>
      <c r="I1677" s="25" t="str">
        <f t="shared" si="134"/>
        <v/>
      </c>
      <c r="J1677" s="25" t="str">
        <f>IF(B1677="","",I1677*VLOOKUP(B1677,'Priradenie pracov. balíkov'!B:F,5,FALSE))</f>
        <v/>
      </c>
      <c r="K1677" s="25" t="str">
        <f>IF(B1677="","",I1677*VLOOKUP(B1677,'Priradenie pracov. balíkov'!B:G,6,FALSE))</f>
        <v/>
      </c>
      <c r="L1677" s="25" t="str">
        <f>IF(B1677="","",K1677*VLOOKUP(B1677,'Priradenie pracov. balíkov'!B:F,5,FALSE))</f>
        <v/>
      </c>
      <c r="M1677" s="1"/>
      <c r="N1677" s="2" t="str">
        <f t="shared" si="130"/>
        <v/>
      </c>
      <c r="O1677" s="1" t="str">
        <f t="shared" si="131"/>
        <v/>
      </c>
    </row>
    <row r="1678" spans="1:15" x14ac:dyDescent="0.2">
      <c r="A1678" s="26" t="str">
        <f t="shared" si="132"/>
        <v/>
      </c>
      <c r="B1678" s="40"/>
      <c r="C1678" s="28" t="str">
        <f>IF(B1678="","",VLOOKUP(B1678,'Priradenie pracov. balíkov'!B:E,3,FALSE))</f>
        <v/>
      </c>
      <c r="D1678" s="29" t="str">
        <f>IF(B1678="","",CONCATENATE(VLOOKUP(B1678,Ciselniky!$A$38:$B$71,2,FALSE),"P",'Osobné výdavky (OV)'!A1678))</f>
        <v/>
      </c>
      <c r="E1678" s="41"/>
      <c r="F1678" s="25" t="str">
        <f t="shared" si="133"/>
        <v/>
      </c>
      <c r="G1678" s="99"/>
      <c r="H1678" s="97"/>
      <c r="I1678" s="25" t="str">
        <f t="shared" si="134"/>
        <v/>
      </c>
      <c r="J1678" s="25" t="str">
        <f>IF(B1678="","",I1678*VLOOKUP(B1678,'Priradenie pracov. balíkov'!B:F,5,FALSE))</f>
        <v/>
      </c>
      <c r="K1678" s="25" t="str">
        <f>IF(B1678="","",I1678*VLOOKUP(B1678,'Priradenie pracov. balíkov'!B:G,6,FALSE))</f>
        <v/>
      </c>
      <c r="L1678" s="25" t="str">
        <f>IF(B1678="","",K1678*VLOOKUP(B1678,'Priradenie pracov. balíkov'!B:F,5,FALSE))</f>
        <v/>
      </c>
      <c r="M1678" s="1"/>
      <c r="N1678" s="2" t="str">
        <f t="shared" si="130"/>
        <v/>
      </c>
      <c r="O1678" s="1" t="str">
        <f t="shared" si="131"/>
        <v/>
      </c>
    </row>
    <row r="1679" spans="1:15" x14ac:dyDescent="0.2">
      <c r="A1679" s="26" t="str">
        <f t="shared" si="132"/>
        <v/>
      </c>
      <c r="B1679" s="40"/>
      <c r="C1679" s="28" t="str">
        <f>IF(B1679="","",VLOOKUP(B1679,'Priradenie pracov. balíkov'!B:E,3,FALSE))</f>
        <v/>
      </c>
      <c r="D1679" s="29" t="str">
        <f>IF(B1679="","",CONCATENATE(VLOOKUP(B1679,Ciselniky!$A$38:$B$71,2,FALSE),"P",'Osobné výdavky (OV)'!A1679))</f>
        <v/>
      </c>
      <c r="E1679" s="41"/>
      <c r="F1679" s="25" t="str">
        <f t="shared" si="133"/>
        <v/>
      </c>
      <c r="G1679" s="99"/>
      <c r="H1679" s="97"/>
      <c r="I1679" s="25" t="str">
        <f t="shared" si="134"/>
        <v/>
      </c>
      <c r="J1679" s="25" t="str">
        <f>IF(B1679="","",I1679*VLOOKUP(B1679,'Priradenie pracov. balíkov'!B:F,5,FALSE))</f>
        <v/>
      </c>
      <c r="K1679" s="25" t="str">
        <f>IF(B1679="","",I1679*VLOOKUP(B1679,'Priradenie pracov. balíkov'!B:G,6,FALSE))</f>
        <v/>
      </c>
      <c r="L1679" s="25" t="str">
        <f>IF(B1679="","",K1679*VLOOKUP(B1679,'Priradenie pracov. balíkov'!B:F,5,FALSE))</f>
        <v/>
      </c>
      <c r="M1679" s="1"/>
      <c r="N1679" s="2" t="str">
        <f t="shared" si="130"/>
        <v/>
      </c>
      <c r="O1679" s="1" t="str">
        <f t="shared" si="131"/>
        <v/>
      </c>
    </row>
    <row r="1680" spans="1:15" x14ac:dyDescent="0.2">
      <c r="A1680" s="26" t="str">
        <f t="shared" si="132"/>
        <v/>
      </c>
      <c r="B1680" s="40"/>
      <c r="C1680" s="28" t="str">
        <f>IF(B1680="","",VLOOKUP(B1680,'Priradenie pracov. balíkov'!B:E,3,FALSE))</f>
        <v/>
      </c>
      <c r="D1680" s="29" t="str">
        <f>IF(B1680="","",CONCATENATE(VLOOKUP(B1680,Ciselniky!$A$38:$B$71,2,FALSE),"P",'Osobné výdavky (OV)'!A1680))</f>
        <v/>
      </c>
      <c r="E1680" s="41"/>
      <c r="F1680" s="25" t="str">
        <f t="shared" si="133"/>
        <v/>
      </c>
      <c r="G1680" s="99"/>
      <c r="H1680" s="97"/>
      <c r="I1680" s="25" t="str">
        <f t="shared" si="134"/>
        <v/>
      </c>
      <c r="J1680" s="25" t="str">
        <f>IF(B1680="","",I1680*VLOOKUP(B1680,'Priradenie pracov. balíkov'!B:F,5,FALSE))</f>
        <v/>
      </c>
      <c r="K1680" s="25" t="str">
        <f>IF(B1680="","",I1680*VLOOKUP(B1680,'Priradenie pracov. balíkov'!B:G,6,FALSE))</f>
        <v/>
      </c>
      <c r="L1680" s="25" t="str">
        <f>IF(B1680="","",K1680*VLOOKUP(B1680,'Priradenie pracov. balíkov'!B:F,5,FALSE))</f>
        <v/>
      </c>
      <c r="M1680" s="1"/>
      <c r="N1680" s="2" t="str">
        <f t="shared" si="130"/>
        <v/>
      </c>
      <c r="O1680" s="1" t="str">
        <f t="shared" si="131"/>
        <v/>
      </c>
    </row>
    <row r="1681" spans="1:15" x14ac:dyDescent="0.2">
      <c r="A1681" s="26" t="str">
        <f t="shared" si="132"/>
        <v/>
      </c>
      <c r="B1681" s="40"/>
      <c r="C1681" s="28" t="str">
        <f>IF(B1681="","",VLOOKUP(B1681,'Priradenie pracov. balíkov'!B:E,3,FALSE))</f>
        <v/>
      </c>
      <c r="D1681" s="29" t="str">
        <f>IF(B1681="","",CONCATENATE(VLOOKUP(B1681,Ciselniky!$A$38:$B$71,2,FALSE),"P",'Osobné výdavky (OV)'!A1681))</f>
        <v/>
      </c>
      <c r="E1681" s="41"/>
      <c r="F1681" s="25" t="str">
        <f t="shared" si="133"/>
        <v/>
      </c>
      <c r="G1681" s="99"/>
      <c r="H1681" s="97"/>
      <c r="I1681" s="25" t="str">
        <f t="shared" si="134"/>
        <v/>
      </c>
      <c r="J1681" s="25" t="str">
        <f>IF(B1681="","",I1681*VLOOKUP(B1681,'Priradenie pracov. balíkov'!B:F,5,FALSE))</f>
        <v/>
      </c>
      <c r="K1681" s="25" t="str">
        <f>IF(B1681="","",I1681*VLOOKUP(B1681,'Priradenie pracov. balíkov'!B:G,6,FALSE))</f>
        <v/>
      </c>
      <c r="L1681" s="25" t="str">
        <f>IF(B1681="","",K1681*VLOOKUP(B1681,'Priradenie pracov. balíkov'!B:F,5,FALSE))</f>
        <v/>
      </c>
      <c r="M1681" s="1"/>
      <c r="N1681" s="2" t="str">
        <f t="shared" si="130"/>
        <v/>
      </c>
      <c r="O1681" s="1" t="str">
        <f t="shared" si="131"/>
        <v/>
      </c>
    </row>
    <row r="1682" spans="1:15" x14ac:dyDescent="0.2">
      <c r="A1682" s="26" t="str">
        <f t="shared" si="132"/>
        <v/>
      </c>
      <c r="B1682" s="40"/>
      <c r="C1682" s="28" t="str">
        <f>IF(B1682="","",VLOOKUP(B1682,'Priradenie pracov. balíkov'!B:E,3,FALSE))</f>
        <v/>
      </c>
      <c r="D1682" s="29" t="str">
        <f>IF(B1682="","",CONCATENATE(VLOOKUP(B1682,Ciselniky!$A$38:$B$71,2,FALSE),"P",'Osobné výdavky (OV)'!A1682))</f>
        <v/>
      </c>
      <c r="E1682" s="41"/>
      <c r="F1682" s="25" t="str">
        <f t="shared" si="133"/>
        <v/>
      </c>
      <c r="G1682" s="99"/>
      <c r="H1682" s="97"/>
      <c r="I1682" s="25" t="str">
        <f t="shared" si="134"/>
        <v/>
      </c>
      <c r="J1682" s="25" t="str">
        <f>IF(B1682="","",I1682*VLOOKUP(B1682,'Priradenie pracov. balíkov'!B:F,5,FALSE))</f>
        <v/>
      </c>
      <c r="K1682" s="25" t="str">
        <f>IF(B1682="","",I1682*VLOOKUP(B1682,'Priradenie pracov. balíkov'!B:G,6,FALSE))</f>
        <v/>
      </c>
      <c r="L1682" s="25" t="str">
        <f>IF(B1682="","",K1682*VLOOKUP(B1682,'Priradenie pracov. balíkov'!B:F,5,FALSE))</f>
        <v/>
      </c>
      <c r="M1682" s="1"/>
      <c r="N1682" s="2" t="str">
        <f t="shared" si="130"/>
        <v/>
      </c>
      <c r="O1682" s="1" t="str">
        <f t="shared" si="131"/>
        <v/>
      </c>
    </row>
    <row r="1683" spans="1:15" x14ac:dyDescent="0.2">
      <c r="A1683" s="26" t="str">
        <f t="shared" si="132"/>
        <v/>
      </c>
      <c r="B1683" s="40"/>
      <c r="C1683" s="28" t="str">
        <f>IF(B1683="","",VLOOKUP(B1683,'Priradenie pracov. balíkov'!B:E,3,FALSE))</f>
        <v/>
      </c>
      <c r="D1683" s="29" t="str">
        <f>IF(B1683="","",CONCATENATE(VLOOKUP(B1683,Ciselniky!$A$38:$B$71,2,FALSE),"P",'Osobné výdavky (OV)'!A1683))</f>
        <v/>
      </c>
      <c r="E1683" s="41"/>
      <c r="F1683" s="25" t="str">
        <f t="shared" si="133"/>
        <v/>
      </c>
      <c r="G1683" s="99"/>
      <c r="H1683" s="97"/>
      <c r="I1683" s="25" t="str">
        <f t="shared" si="134"/>
        <v/>
      </c>
      <c r="J1683" s="25" t="str">
        <f>IF(B1683="","",I1683*VLOOKUP(B1683,'Priradenie pracov. balíkov'!B:F,5,FALSE))</f>
        <v/>
      </c>
      <c r="K1683" s="25" t="str">
        <f>IF(B1683="","",I1683*VLOOKUP(B1683,'Priradenie pracov. balíkov'!B:G,6,FALSE))</f>
        <v/>
      </c>
      <c r="L1683" s="25" t="str">
        <f>IF(B1683="","",K1683*VLOOKUP(B1683,'Priradenie pracov. balíkov'!B:F,5,FALSE))</f>
        <v/>
      </c>
      <c r="M1683" s="1"/>
      <c r="N1683" s="2" t="str">
        <f t="shared" si="130"/>
        <v/>
      </c>
      <c r="O1683" s="1" t="str">
        <f t="shared" si="131"/>
        <v/>
      </c>
    </row>
    <row r="1684" spans="1:15" x14ac:dyDescent="0.2">
      <c r="A1684" s="26" t="str">
        <f t="shared" si="132"/>
        <v/>
      </c>
      <c r="B1684" s="40"/>
      <c r="C1684" s="28" t="str">
        <f>IF(B1684="","",VLOOKUP(B1684,'Priradenie pracov. balíkov'!B:E,3,FALSE))</f>
        <v/>
      </c>
      <c r="D1684" s="29" t="str">
        <f>IF(B1684="","",CONCATENATE(VLOOKUP(B1684,Ciselniky!$A$38:$B$71,2,FALSE),"P",'Osobné výdavky (OV)'!A1684))</f>
        <v/>
      </c>
      <c r="E1684" s="41"/>
      <c r="F1684" s="25" t="str">
        <f t="shared" si="133"/>
        <v/>
      </c>
      <c r="G1684" s="99"/>
      <c r="H1684" s="97"/>
      <c r="I1684" s="25" t="str">
        <f t="shared" si="134"/>
        <v/>
      </c>
      <c r="J1684" s="25" t="str">
        <f>IF(B1684="","",I1684*VLOOKUP(B1684,'Priradenie pracov. balíkov'!B:F,5,FALSE))</f>
        <v/>
      </c>
      <c r="K1684" s="25" t="str">
        <f>IF(B1684="","",I1684*VLOOKUP(B1684,'Priradenie pracov. balíkov'!B:G,6,FALSE))</f>
        <v/>
      </c>
      <c r="L1684" s="25" t="str">
        <f>IF(B1684="","",K1684*VLOOKUP(B1684,'Priradenie pracov. balíkov'!B:F,5,FALSE))</f>
        <v/>
      </c>
      <c r="M1684" s="1"/>
      <c r="N1684" s="2" t="str">
        <f t="shared" si="130"/>
        <v/>
      </c>
      <c r="O1684" s="1" t="str">
        <f t="shared" si="131"/>
        <v/>
      </c>
    </row>
    <row r="1685" spans="1:15" x14ac:dyDescent="0.2">
      <c r="A1685" s="26" t="str">
        <f t="shared" si="132"/>
        <v/>
      </c>
      <c r="B1685" s="40"/>
      <c r="C1685" s="28" t="str">
        <f>IF(B1685="","",VLOOKUP(B1685,'Priradenie pracov. balíkov'!B:E,3,FALSE))</f>
        <v/>
      </c>
      <c r="D1685" s="29" t="str">
        <f>IF(B1685="","",CONCATENATE(VLOOKUP(B1685,Ciselniky!$A$38:$B$71,2,FALSE),"P",'Osobné výdavky (OV)'!A1685))</f>
        <v/>
      </c>
      <c r="E1685" s="41"/>
      <c r="F1685" s="25" t="str">
        <f t="shared" si="133"/>
        <v/>
      </c>
      <c r="G1685" s="99"/>
      <c r="H1685" s="97"/>
      <c r="I1685" s="25" t="str">
        <f t="shared" si="134"/>
        <v/>
      </c>
      <c r="J1685" s="25" t="str">
        <f>IF(B1685="","",I1685*VLOOKUP(B1685,'Priradenie pracov. balíkov'!B:F,5,FALSE))</f>
        <v/>
      </c>
      <c r="K1685" s="25" t="str">
        <f>IF(B1685="","",I1685*VLOOKUP(B1685,'Priradenie pracov. balíkov'!B:G,6,FALSE))</f>
        <v/>
      </c>
      <c r="L1685" s="25" t="str">
        <f>IF(B1685="","",K1685*VLOOKUP(B1685,'Priradenie pracov. balíkov'!B:F,5,FALSE))</f>
        <v/>
      </c>
      <c r="M1685" s="1"/>
      <c r="N1685" s="2" t="str">
        <f t="shared" si="130"/>
        <v/>
      </c>
      <c r="O1685" s="1" t="str">
        <f t="shared" si="131"/>
        <v/>
      </c>
    </row>
    <row r="1686" spans="1:15" x14ac:dyDescent="0.2">
      <c r="A1686" s="26" t="str">
        <f t="shared" si="132"/>
        <v/>
      </c>
      <c r="B1686" s="40"/>
      <c r="C1686" s="28" t="str">
        <f>IF(B1686="","",VLOOKUP(B1686,'Priradenie pracov. balíkov'!B:E,3,FALSE))</f>
        <v/>
      </c>
      <c r="D1686" s="29" t="str">
        <f>IF(B1686="","",CONCATENATE(VLOOKUP(B1686,Ciselniky!$A$38:$B$71,2,FALSE),"P",'Osobné výdavky (OV)'!A1686))</f>
        <v/>
      </c>
      <c r="E1686" s="41"/>
      <c r="F1686" s="25" t="str">
        <f t="shared" si="133"/>
        <v/>
      </c>
      <c r="G1686" s="99"/>
      <c r="H1686" s="97"/>
      <c r="I1686" s="25" t="str">
        <f t="shared" si="134"/>
        <v/>
      </c>
      <c r="J1686" s="25" t="str">
        <f>IF(B1686="","",I1686*VLOOKUP(B1686,'Priradenie pracov. balíkov'!B:F,5,FALSE))</f>
        <v/>
      </c>
      <c r="K1686" s="25" t="str">
        <f>IF(B1686="","",I1686*VLOOKUP(B1686,'Priradenie pracov. balíkov'!B:G,6,FALSE))</f>
        <v/>
      </c>
      <c r="L1686" s="25" t="str">
        <f>IF(B1686="","",K1686*VLOOKUP(B1686,'Priradenie pracov. balíkov'!B:F,5,FALSE))</f>
        <v/>
      </c>
      <c r="M1686" s="1"/>
      <c r="N1686" s="2" t="str">
        <f t="shared" si="130"/>
        <v/>
      </c>
      <c r="O1686" s="1" t="str">
        <f t="shared" si="131"/>
        <v/>
      </c>
    </row>
    <row r="1687" spans="1:15" x14ac:dyDescent="0.2">
      <c r="A1687" s="26" t="str">
        <f t="shared" si="132"/>
        <v/>
      </c>
      <c r="B1687" s="40"/>
      <c r="C1687" s="28" t="str">
        <f>IF(B1687="","",VLOOKUP(B1687,'Priradenie pracov. balíkov'!B:E,3,FALSE))</f>
        <v/>
      </c>
      <c r="D1687" s="29" t="str">
        <f>IF(B1687="","",CONCATENATE(VLOOKUP(B1687,Ciselniky!$A$38:$B$71,2,FALSE),"P",'Osobné výdavky (OV)'!A1687))</f>
        <v/>
      </c>
      <c r="E1687" s="41"/>
      <c r="F1687" s="25" t="str">
        <f t="shared" si="133"/>
        <v/>
      </c>
      <c r="G1687" s="99"/>
      <c r="H1687" s="97"/>
      <c r="I1687" s="25" t="str">
        <f t="shared" si="134"/>
        <v/>
      </c>
      <c r="J1687" s="25" t="str">
        <f>IF(B1687="","",I1687*VLOOKUP(B1687,'Priradenie pracov. balíkov'!B:F,5,FALSE))</f>
        <v/>
      </c>
      <c r="K1687" s="25" t="str">
        <f>IF(B1687="","",I1687*VLOOKUP(B1687,'Priradenie pracov. balíkov'!B:G,6,FALSE))</f>
        <v/>
      </c>
      <c r="L1687" s="25" t="str">
        <f>IF(B1687="","",K1687*VLOOKUP(B1687,'Priradenie pracov. balíkov'!B:F,5,FALSE))</f>
        <v/>
      </c>
      <c r="M1687" s="1"/>
      <c r="N1687" s="2" t="str">
        <f t="shared" si="130"/>
        <v/>
      </c>
      <c r="O1687" s="1" t="str">
        <f t="shared" si="131"/>
        <v/>
      </c>
    </row>
    <row r="1688" spans="1:15" x14ac:dyDescent="0.2">
      <c r="A1688" s="26" t="str">
        <f t="shared" si="132"/>
        <v/>
      </c>
      <c r="B1688" s="40"/>
      <c r="C1688" s="28" t="str">
        <f>IF(B1688="","",VLOOKUP(B1688,'Priradenie pracov. balíkov'!B:E,3,FALSE))</f>
        <v/>
      </c>
      <c r="D1688" s="29" t="str">
        <f>IF(B1688="","",CONCATENATE(VLOOKUP(B1688,Ciselniky!$A$38:$B$71,2,FALSE),"P",'Osobné výdavky (OV)'!A1688))</f>
        <v/>
      </c>
      <c r="E1688" s="41"/>
      <c r="F1688" s="25" t="str">
        <f t="shared" si="133"/>
        <v/>
      </c>
      <c r="G1688" s="99"/>
      <c r="H1688" s="97"/>
      <c r="I1688" s="25" t="str">
        <f t="shared" si="134"/>
        <v/>
      </c>
      <c r="J1688" s="25" t="str">
        <f>IF(B1688="","",I1688*VLOOKUP(B1688,'Priradenie pracov. balíkov'!B:F,5,FALSE))</f>
        <v/>
      </c>
      <c r="K1688" s="25" t="str">
        <f>IF(B1688="","",I1688*VLOOKUP(B1688,'Priradenie pracov. balíkov'!B:G,6,FALSE))</f>
        <v/>
      </c>
      <c r="L1688" s="25" t="str">
        <f>IF(B1688="","",K1688*VLOOKUP(B1688,'Priradenie pracov. balíkov'!B:F,5,FALSE))</f>
        <v/>
      </c>
      <c r="M1688" s="1"/>
      <c r="N1688" s="2" t="str">
        <f t="shared" si="130"/>
        <v/>
      </c>
      <c r="O1688" s="1" t="str">
        <f t="shared" si="131"/>
        <v/>
      </c>
    </row>
    <row r="1689" spans="1:15" x14ac:dyDescent="0.2">
      <c r="A1689" s="26" t="str">
        <f t="shared" si="132"/>
        <v/>
      </c>
      <c r="B1689" s="40"/>
      <c r="C1689" s="28" t="str">
        <f>IF(B1689="","",VLOOKUP(B1689,'Priradenie pracov. balíkov'!B:E,3,FALSE))</f>
        <v/>
      </c>
      <c r="D1689" s="29" t="str">
        <f>IF(B1689="","",CONCATENATE(VLOOKUP(B1689,Ciselniky!$A$38:$B$71,2,FALSE),"P",'Osobné výdavky (OV)'!A1689))</f>
        <v/>
      </c>
      <c r="E1689" s="41"/>
      <c r="F1689" s="25" t="str">
        <f t="shared" si="133"/>
        <v/>
      </c>
      <c r="G1689" s="99"/>
      <c r="H1689" s="97"/>
      <c r="I1689" s="25" t="str">
        <f t="shared" si="134"/>
        <v/>
      </c>
      <c r="J1689" s="25" t="str">
        <f>IF(B1689="","",I1689*VLOOKUP(B1689,'Priradenie pracov. balíkov'!B:F,5,FALSE))</f>
        <v/>
      </c>
      <c r="K1689" s="25" t="str">
        <f>IF(B1689="","",I1689*VLOOKUP(B1689,'Priradenie pracov. balíkov'!B:G,6,FALSE))</f>
        <v/>
      </c>
      <c r="L1689" s="25" t="str">
        <f>IF(B1689="","",K1689*VLOOKUP(B1689,'Priradenie pracov. balíkov'!B:F,5,FALSE))</f>
        <v/>
      </c>
      <c r="M1689" s="1"/>
      <c r="N1689" s="2" t="str">
        <f t="shared" si="130"/>
        <v/>
      </c>
      <c r="O1689" s="1" t="str">
        <f t="shared" si="131"/>
        <v/>
      </c>
    </row>
    <row r="1690" spans="1:15" x14ac:dyDescent="0.2">
      <c r="A1690" s="26" t="str">
        <f t="shared" si="132"/>
        <v/>
      </c>
      <c r="B1690" s="40"/>
      <c r="C1690" s="28" t="str">
        <f>IF(B1690="","",VLOOKUP(B1690,'Priradenie pracov. balíkov'!B:E,3,FALSE))</f>
        <v/>
      </c>
      <c r="D1690" s="29" t="str">
        <f>IF(B1690="","",CONCATENATE(VLOOKUP(B1690,Ciselniky!$A$38:$B$71,2,FALSE),"P",'Osobné výdavky (OV)'!A1690))</f>
        <v/>
      </c>
      <c r="E1690" s="41"/>
      <c r="F1690" s="25" t="str">
        <f t="shared" si="133"/>
        <v/>
      </c>
      <c r="G1690" s="99"/>
      <c r="H1690" s="97"/>
      <c r="I1690" s="25" t="str">
        <f t="shared" si="134"/>
        <v/>
      </c>
      <c r="J1690" s="25" t="str">
        <f>IF(B1690="","",I1690*VLOOKUP(B1690,'Priradenie pracov. balíkov'!B:F,5,FALSE))</f>
        <v/>
      </c>
      <c r="K1690" s="25" t="str">
        <f>IF(B1690="","",I1690*VLOOKUP(B1690,'Priradenie pracov. balíkov'!B:G,6,FALSE))</f>
        <v/>
      </c>
      <c r="L1690" s="25" t="str">
        <f>IF(B1690="","",K1690*VLOOKUP(B1690,'Priradenie pracov. balíkov'!B:F,5,FALSE))</f>
        <v/>
      </c>
      <c r="M1690" s="1"/>
      <c r="N1690" s="2" t="str">
        <f t="shared" si="130"/>
        <v/>
      </c>
      <c r="O1690" s="1" t="str">
        <f t="shared" si="131"/>
        <v/>
      </c>
    </row>
    <row r="1691" spans="1:15" x14ac:dyDescent="0.2">
      <c r="A1691" s="26" t="str">
        <f t="shared" si="132"/>
        <v/>
      </c>
      <c r="B1691" s="40"/>
      <c r="C1691" s="28" t="str">
        <f>IF(B1691="","",VLOOKUP(B1691,'Priradenie pracov. balíkov'!B:E,3,FALSE))</f>
        <v/>
      </c>
      <c r="D1691" s="29" t="str">
        <f>IF(B1691="","",CONCATENATE(VLOOKUP(B1691,Ciselniky!$A$38:$B$71,2,FALSE),"P",'Osobné výdavky (OV)'!A1691))</f>
        <v/>
      </c>
      <c r="E1691" s="41"/>
      <c r="F1691" s="25" t="str">
        <f t="shared" si="133"/>
        <v/>
      </c>
      <c r="G1691" s="99"/>
      <c r="H1691" s="97"/>
      <c r="I1691" s="25" t="str">
        <f t="shared" si="134"/>
        <v/>
      </c>
      <c r="J1691" s="25" t="str">
        <f>IF(B1691="","",I1691*VLOOKUP(B1691,'Priradenie pracov. balíkov'!B:F,5,FALSE))</f>
        <v/>
      </c>
      <c r="K1691" s="25" t="str">
        <f>IF(B1691="","",I1691*VLOOKUP(B1691,'Priradenie pracov. balíkov'!B:G,6,FALSE))</f>
        <v/>
      </c>
      <c r="L1691" s="25" t="str">
        <f>IF(B1691="","",K1691*VLOOKUP(B1691,'Priradenie pracov. balíkov'!B:F,5,FALSE))</f>
        <v/>
      </c>
      <c r="M1691" s="1"/>
      <c r="N1691" s="2" t="str">
        <f t="shared" si="130"/>
        <v/>
      </c>
      <c r="O1691" s="1" t="str">
        <f t="shared" si="131"/>
        <v/>
      </c>
    </row>
    <row r="1692" spans="1:15" x14ac:dyDescent="0.2">
      <c r="A1692" s="26" t="str">
        <f t="shared" si="132"/>
        <v/>
      </c>
      <c r="B1692" s="40"/>
      <c r="C1692" s="28" t="str">
        <f>IF(B1692="","",VLOOKUP(B1692,'Priradenie pracov. balíkov'!B:E,3,FALSE))</f>
        <v/>
      </c>
      <c r="D1692" s="29" t="str">
        <f>IF(B1692="","",CONCATENATE(VLOOKUP(B1692,Ciselniky!$A$38:$B$71,2,FALSE),"P",'Osobné výdavky (OV)'!A1692))</f>
        <v/>
      </c>
      <c r="E1692" s="41"/>
      <c r="F1692" s="25" t="str">
        <f t="shared" si="133"/>
        <v/>
      </c>
      <c r="G1692" s="99"/>
      <c r="H1692" s="97"/>
      <c r="I1692" s="25" t="str">
        <f t="shared" si="134"/>
        <v/>
      </c>
      <c r="J1692" s="25" t="str">
        <f>IF(B1692="","",I1692*VLOOKUP(B1692,'Priradenie pracov. balíkov'!B:F,5,FALSE))</f>
        <v/>
      </c>
      <c r="K1692" s="25" t="str">
        <f>IF(B1692="","",I1692*VLOOKUP(B1692,'Priradenie pracov. balíkov'!B:G,6,FALSE))</f>
        <v/>
      </c>
      <c r="L1692" s="25" t="str">
        <f>IF(B1692="","",K1692*VLOOKUP(B1692,'Priradenie pracov. balíkov'!B:F,5,FALSE))</f>
        <v/>
      </c>
      <c r="M1692" s="1"/>
      <c r="N1692" s="2" t="str">
        <f t="shared" si="130"/>
        <v/>
      </c>
      <c r="O1692" s="1" t="str">
        <f t="shared" si="131"/>
        <v/>
      </c>
    </row>
    <row r="1693" spans="1:15" x14ac:dyDescent="0.2">
      <c r="A1693" s="26" t="str">
        <f t="shared" si="132"/>
        <v/>
      </c>
      <c r="B1693" s="40"/>
      <c r="C1693" s="28" t="str">
        <f>IF(B1693="","",VLOOKUP(B1693,'Priradenie pracov. balíkov'!B:E,3,FALSE))</f>
        <v/>
      </c>
      <c r="D1693" s="29" t="str">
        <f>IF(B1693="","",CONCATENATE(VLOOKUP(B1693,Ciselniky!$A$38:$B$71,2,FALSE),"P",'Osobné výdavky (OV)'!A1693))</f>
        <v/>
      </c>
      <c r="E1693" s="41"/>
      <c r="F1693" s="25" t="str">
        <f t="shared" si="133"/>
        <v/>
      </c>
      <c r="G1693" s="99"/>
      <c r="H1693" s="97"/>
      <c r="I1693" s="25" t="str">
        <f t="shared" si="134"/>
        <v/>
      </c>
      <c r="J1693" s="25" t="str">
        <f>IF(B1693="","",I1693*VLOOKUP(B1693,'Priradenie pracov. balíkov'!B:F,5,FALSE))</f>
        <v/>
      </c>
      <c r="K1693" s="25" t="str">
        <f>IF(B1693="","",I1693*VLOOKUP(B1693,'Priradenie pracov. balíkov'!B:G,6,FALSE))</f>
        <v/>
      </c>
      <c r="L1693" s="25" t="str">
        <f>IF(B1693="","",K1693*VLOOKUP(B1693,'Priradenie pracov. balíkov'!B:F,5,FALSE))</f>
        <v/>
      </c>
      <c r="M1693" s="1"/>
      <c r="N1693" s="2" t="str">
        <f t="shared" si="130"/>
        <v/>
      </c>
      <c r="O1693" s="1" t="str">
        <f t="shared" si="131"/>
        <v/>
      </c>
    </row>
    <row r="1694" spans="1:15" x14ac:dyDescent="0.2">
      <c r="A1694" s="26" t="str">
        <f t="shared" si="132"/>
        <v/>
      </c>
      <c r="B1694" s="40"/>
      <c r="C1694" s="28" t="str">
        <f>IF(B1694="","",VLOOKUP(B1694,'Priradenie pracov. balíkov'!B:E,3,FALSE))</f>
        <v/>
      </c>
      <c r="D1694" s="29" t="str">
        <f>IF(B1694="","",CONCATENATE(VLOOKUP(B1694,Ciselniky!$A$38:$B$71,2,FALSE),"P",'Osobné výdavky (OV)'!A1694))</f>
        <v/>
      </c>
      <c r="E1694" s="41"/>
      <c r="F1694" s="25" t="str">
        <f t="shared" si="133"/>
        <v/>
      </c>
      <c r="G1694" s="99"/>
      <c r="H1694" s="97"/>
      <c r="I1694" s="25" t="str">
        <f t="shared" si="134"/>
        <v/>
      </c>
      <c r="J1694" s="25" t="str">
        <f>IF(B1694="","",I1694*VLOOKUP(B1694,'Priradenie pracov. balíkov'!B:F,5,FALSE))</f>
        <v/>
      </c>
      <c r="K1694" s="25" t="str">
        <f>IF(B1694="","",I1694*VLOOKUP(B1694,'Priradenie pracov. balíkov'!B:G,6,FALSE))</f>
        <v/>
      </c>
      <c r="L1694" s="25" t="str">
        <f>IF(B1694="","",K1694*VLOOKUP(B1694,'Priradenie pracov. balíkov'!B:F,5,FALSE))</f>
        <v/>
      </c>
      <c r="M1694" s="1"/>
      <c r="N1694" s="2" t="str">
        <f t="shared" si="130"/>
        <v/>
      </c>
      <c r="O1694" s="1" t="str">
        <f t="shared" si="131"/>
        <v/>
      </c>
    </row>
    <row r="1695" spans="1:15" x14ac:dyDescent="0.2">
      <c r="A1695" s="26" t="str">
        <f t="shared" si="132"/>
        <v/>
      </c>
      <c r="B1695" s="40"/>
      <c r="C1695" s="28" t="str">
        <f>IF(B1695="","",VLOOKUP(B1695,'Priradenie pracov. balíkov'!B:E,3,FALSE))</f>
        <v/>
      </c>
      <c r="D1695" s="29" t="str">
        <f>IF(B1695="","",CONCATENATE(VLOOKUP(B1695,Ciselniky!$A$38:$B$71,2,FALSE),"P",'Osobné výdavky (OV)'!A1695))</f>
        <v/>
      </c>
      <c r="E1695" s="41"/>
      <c r="F1695" s="25" t="str">
        <f t="shared" si="133"/>
        <v/>
      </c>
      <c r="G1695" s="99"/>
      <c r="H1695" s="97"/>
      <c r="I1695" s="25" t="str">
        <f t="shared" si="134"/>
        <v/>
      </c>
      <c r="J1695" s="25" t="str">
        <f>IF(B1695="","",I1695*VLOOKUP(B1695,'Priradenie pracov. balíkov'!B:F,5,FALSE))</f>
        <v/>
      </c>
      <c r="K1695" s="25" t="str">
        <f>IF(B1695="","",I1695*VLOOKUP(B1695,'Priradenie pracov. balíkov'!B:G,6,FALSE))</f>
        <v/>
      </c>
      <c r="L1695" s="25" t="str">
        <f>IF(B1695="","",K1695*VLOOKUP(B1695,'Priradenie pracov. balíkov'!B:F,5,FALSE))</f>
        <v/>
      </c>
      <c r="M1695" s="1"/>
      <c r="N1695" s="2" t="str">
        <f t="shared" si="130"/>
        <v/>
      </c>
      <c r="O1695" s="1" t="str">
        <f t="shared" si="131"/>
        <v/>
      </c>
    </row>
    <row r="1696" spans="1:15" x14ac:dyDescent="0.2">
      <c r="A1696" s="26" t="str">
        <f t="shared" si="132"/>
        <v/>
      </c>
      <c r="B1696" s="40"/>
      <c r="C1696" s="28" t="str">
        <f>IF(B1696="","",VLOOKUP(B1696,'Priradenie pracov. balíkov'!B:E,3,FALSE))</f>
        <v/>
      </c>
      <c r="D1696" s="29" t="str">
        <f>IF(B1696="","",CONCATENATE(VLOOKUP(B1696,Ciselniky!$A$38:$B$71,2,FALSE),"P",'Osobné výdavky (OV)'!A1696))</f>
        <v/>
      </c>
      <c r="E1696" s="41"/>
      <c r="F1696" s="25" t="str">
        <f t="shared" si="133"/>
        <v/>
      </c>
      <c r="G1696" s="99"/>
      <c r="H1696" s="97"/>
      <c r="I1696" s="25" t="str">
        <f t="shared" si="134"/>
        <v/>
      </c>
      <c r="J1696" s="25" t="str">
        <f>IF(B1696="","",I1696*VLOOKUP(B1696,'Priradenie pracov. balíkov'!B:F,5,FALSE))</f>
        <v/>
      </c>
      <c r="K1696" s="25" t="str">
        <f>IF(B1696="","",I1696*VLOOKUP(B1696,'Priradenie pracov. balíkov'!B:G,6,FALSE))</f>
        <v/>
      </c>
      <c r="L1696" s="25" t="str">
        <f>IF(B1696="","",K1696*VLOOKUP(B1696,'Priradenie pracov. balíkov'!B:F,5,FALSE))</f>
        <v/>
      </c>
      <c r="M1696" s="1"/>
      <c r="N1696" s="2" t="str">
        <f t="shared" si="130"/>
        <v/>
      </c>
      <c r="O1696" s="1" t="str">
        <f t="shared" si="131"/>
        <v/>
      </c>
    </row>
    <row r="1697" spans="1:15" x14ac:dyDescent="0.2">
      <c r="A1697" s="26" t="str">
        <f t="shared" si="132"/>
        <v/>
      </c>
      <c r="B1697" s="40"/>
      <c r="C1697" s="28" t="str">
        <f>IF(B1697="","",VLOOKUP(B1697,'Priradenie pracov. balíkov'!B:E,3,FALSE))</f>
        <v/>
      </c>
      <c r="D1697" s="29" t="str">
        <f>IF(B1697="","",CONCATENATE(VLOOKUP(B1697,Ciselniky!$A$38:$B$71,2,FALSE),"P",'Osobné výdavky (OV)'!A1697))</f>
        <v/>
      </c>
      <c r="E1697" s="41"/>
      <c r="F1697" s="25" t="str">
        <f t="shared" si="133"/>
        <v/>
      </c>
      <c r="G1697" s="99"/>
      <c r="H1697" s="97"/>
      <c r="I1697" s="25" t="str">
        <f t="shared" si="134"/>
        <v/>
      </c>
      <c r="J1697" s="25" t="str">
        <f>IF(B1697="","",I1697*VLOOKUP(B1697,'Priradenie pracov. balíkov'!B:F,5,FALSE))</f>
        <v/>
      </c>
      <c r="K1697" s="25" t="str">
        <f>IF(B1697="","",I1697*VLOOKUP(B1697,'Priradenie pracov. balíkov'!B:G,6,FALSE))</f>
        <v/>
      </c>
      <c r="L1697" s="25" t="str">
        <f>IF(B1697="","",K1697*VLOOKUP(B1697,'Priradenie pracov. balíkov'!B:F,5,FALSE))</f>
        <v/>
      </c>
      <c r="M1697" s="1"/>
      <c r="N1697" s="2" t="str">
        <f t="shared" si="130"/>
        <v/>
      </c>
      <c r="O1697" s="1" t="str">
        <f t="shared" si="131"/>
        <v/>
      </c>
    </row>
    <row r="1698" spans="1:15" x14ac:dyDescent="0.2">
      <c r="A1698" s="26" t="str">
        <f t="shared" si="132"/>
        <v/>
      </c>
      <c r="B1698" s="40"/>
      <c r="C1698" s="28" t="str">
        <f>IF(B1698="","",VLOOKUP(B1698,'Priradenie pracov. balíkov'!B:E,3,FALSE))</f>
        <v/>
      </c>
      <c r="D1698" s="29" t="str">
        <f>IF(B1698="","",CONCATENATE(VLOOKUP(B1698,Ciselniky!$A$38:$B$71,2,FALSE),"P",'Osobné výdavky (OV)'!A1698))</f>
        <v/>
      </c>
      <c r="E1698" s="41"/>
      <c r="F1698" s="25" t="str">
        <f t="shared" si="133"/>
        <v/>
      </c>
      <c r="G1698" s="99"/>
      <c r="H1698" s="97"/>
      <c r="I1698" s="25" t="str">
        <f t="shared" si="134"/>
        <v/>
      </c>
      <c r="J1698" s="25" t="str">
        <f>IF(B1698="","",I1698*VLOOKUP(B1698,'Priradenie pracov. balíkov'!B:F,5,FALSE))</f>
        <v/>
      </c>
      <c r="K1698" s="25" t="str">
        <f>IF(B1698="","",I1698*VLOOKUP(B1698,'Priradenie pracov. balíkov'!B:G,6,FALSE))</f>
        <v/>
      </c>
      <c r="L1698" s="25" t="str">
        <f>IF(B1698="","",K1698*VLOOKUP(B1698,'Priradenie pracov. balíkov'!B:F,5,FALSE))</f>
        <v/>
      </c>
      <c r="M1698" s="1"/>
      <c r="N1698" s="2" t="str">
        <f t="shared" si="130"/>
        <v/>
      </c>
      <c r="O1698" s="1" t="str">
        <f t="shared" si="131"/>
        <v/>
      </c>
    </row>
    <row r="1699" spans="1:15" x14ac:dyDescent="0.2">
      <c r="A1699" s="26" t="str">
        <f t="shared" si="132"/>
        <v/>
      </c>
      <c r="B1699" s="40"/>
      <c r="C1699" s="28" t="str">
        <f>IF(B1699="","",VLOOKUP(B1699,'Priradenie pracov. balíkov'!B:E,3,FALSE))</f>
        <v/>
      </c>
      <c r="D1699" s="29" t="str">
        <f>IF(B1699="","",CONCATENATE(VLOOKUP(B1699,Ciselniky!$A$38:$B$71,2,FALSE),"P",'Osobné výdavky (OV)'!A1699))</f>
        <v/>
      </c>
      <c r="E1699" s="41"/>
      <c r="F1699" s="25" t="str">
        <f t="shared" si="133"/>
        <v/>
      </c>
      <c r="G1699" s="99"/>
      <c r="H1699" s="97"/>
      <c r="I1699" s="25" t="str">
        <f t="shared" si="134"/>
        <v/>
      </c>
      <c r="J1699" s="25" t="str">
        <f>IF(B1699="","",I1699*VLOOKUP(B1699,'Priradenie pracov. balíkov'!B:F,5,FALSE))</f>
        <v/>
      </c>
      <c r="K1699" s="25" t="str">
        <f>IF(B1699="","",I1699*VLOOKUP(B1699,'Priradenie pracov. balíkov'!B:G,6,FALSE))</f>
        <v/>
      </c>
      <c r="L1699" s="25" t="str">
        <f>IF(B1699="","",K1699*VLOOKUP(B1699,'Priradenie pracov. balíkov'!B:F,5,FALSE))</f>
        <v/>
      </c>
      <c r="M1699" s="1"/>
      <c r="N1699" s="2" t="str">
        <f t="shared" si="130"/>
        <v/>
      </c>
      <c r="O1699" s="1" t="str">
        <f t="shared" si="131"/>
        <v/>
      </c>
    </row>
    <row r="1700" spans="1:15" x14ac:dyDescent="0.2">
      <c r="A1700" s="26" t="str">
        <f t="shared" si="132"/>
        <v/>
      </c>
      <c r="B1700" s="40"/>
      <c r="C1700" s="28" t="str">
        <f>IF(B1700="","",VLOOKUP(B1700,'Priradenie pracov. balíkov'!B:E,3,FALSE))</f>
        <v/>
      </c>
      <c r="D1700" s="29" t="str">
        <f>IF(B1700="","",CONCATENATE(VLOOKUP(B1700,Ciselniky!$A$38:$B$71,2,FALSE),"P",'Osobné výdavky (OV)'!A1700))</f>
        <v/>
      </c>
      <c r="E1700" s="41"/>
      <c r="F1700" s="25" t="str">
        <f t="shared" si="133"/>
        <v/>
      </c>
      <c r="G1700" s="99"/>
      <c r="H1700" s="97"/>
      <c r="I1700" s="25" t="str">
        <f t="shared" si="134"/>
        <v/>
      </c>
      <c r="J1700" s="25" t="str">
        <f>IF(B1700="","",I1700*VLOOKUP(B1700,'Priradenie pracov. balíkov'!B:F,5,FALSE))</f>
        <v/>
      </c>
      <c r="K1700" s="25" t="str">
        <f>IF(B1700="","",I1700*VLOOKUP(B1700,'Priradenie pracov. balíkov'!B:G,6,FALSE))</f>
        <v/>
      </c>
      <c r="L1700" s="25" t="str">
        <f>IF(B1700="","",K1700*VLOOKUP(B1700,'Priradenie pracov. balíkov'!B:F,5,FALSE))</f>
        <v/>
      </c>
      <c r="M1700" s="1"/>
      <c r="N1700" s="2" t="str">
        <f t="shared" si="130"/>
        <v/>
      </c>
      <c r="O1700" s="1" t="str">
        <f t="shared" si="131"/>
        <v/>
      </c>
    </row>
    <row r="1701" spans="1:15" x14ac:dyDescent="0.2">
      <c r="A1701" s="26" t="str">
        <f t="shared" si="132"/>
        <v/>
      </c>
      <c r="B1701" s="40"/>
      <c r="C1701" s="28" t="str">
        <f>IF(B1701="","",VLOOKUP(B1701,'Priradenie pracov. balíkov'!B:E,3,FALSE))</f>
        <v/>
      </c>
      <c r="D1701" s="29" t="str">
        <f>IF(B1701="","",CONCATENATE(VLOOKUP(B1701,Ciselniky!$A$38:$B$71,2,FALSE),"P",'Osobné výdavky (OV)'!A1701))</f>
        <v/>
      </c>
      <c r="E1701" s="41"/>
      <c r="F1701" s="25" t="str">
        <f t="shared" si="133"/>
        <v/>
      </c>
      <c r="G1701" s="99"/>
      <c r="H1701" s="97"/>
      <c r="I1701" s="25" t="str">
        <f t="shared" si="134"/>
        <v/>
      </c>
      <c r="J1701" s="25" t="str">
        <f>IF(B1701="","",I1701*VLOOKUP(B1701,'Priradenie pracov. balíkov'!B:F,5,FALSE))</f>
        <v/>
      </c>
      <c r="K1701" s="25" t="str">
        <f>IF(B1701="","",I1701*VLOOKUP(B1701,'Priradenie pracov. balíkov'!B:G,6,FALSE))</f>
        <v/>
      </c>
      <c r="L1701" s="25" t="str">
        <f>IF(B1701="","",K1701*VLOOKUP(B1701,'Priradenie pracov. balíkov'!B:F,5,FALSE))</f>
        <v/>
      </c>
      <c r="M1701" s="1"/>
      <c r="N1701" s="2" t="str">
        <f t="shared" si="130"/>
        <v/>
      </c>
      <c r="O1701" s="1" t="str">
        <f t="shared" si="131"/>
        <v/>
      </c>
    </row>
    <row r="1702" spans="1:15" x14ac:dyDescent="0.2">
      <c r="A1702" s="26" t="str">
        <f t="shared" si="132"/>
        <v/>
      </c>
      <c r="B1702" s="40"/>
      <c r="C1702" s="28" t="str">
        <f>IF(B1702="","",VLOOKUP(B1702,'Priradenie pracov. balíkov'!B:E,3,FALSE))</f>
        <v/>
      </c>
      <c r="D1702" s="29" t="str">
        <f>IF(B1702="","",CONCATENATE(VLOOKUP(B1702,Ciselniky!$A$38:$B$71,2,FALSE),"P",'Osobné výdavky (OV)'!A1702))</f>
        <v/>
      </c>
      <c r="E1702" s="41"/>
      <c r="F1702" s="25" t="str">
        <f t="shared" si="133"/>
        <v/>
      </c>
      <c r="G1702" s="99"/>
      <c r="H1702" s="97"/>
      <c r="I1702" s="25" t="str">
        <f t="shared" si="134"/>
        <v/>
      </c>
      <c r="J1702" s="25" t="str">
        <f>IF(B1702="","",I1702*VLOOKUP(B1702,'Priradenie pracov. balíkov'!B:F,5,FALSE))</f>
        <v/>
      </c>
      <c r="K1702" s="25" t="str">
        <f>IF(B1702="","",I1702*VLOOKUP(B1702,'Priradenie pracov. balíkov'!B:G,6,FALSE))</f>
        <v/>
      </c>
      <c r="L1702" s="25" t="str">
        <f>IF(B1702="","",K1702*VLOOKUP(B1702,'Priradenie pracov. balíkov'!B:F,5,FALSE))</f>
        <v/>
      </c>
      <c r="M1702" s="1"/>
      <c r="N1702" s="2" t="str">
        <f t="shared" si="130"/>
        <v/>
      </c>
      <c r="O1702" s="1" t="str">
        <f t="shared" si="131"/>
        <v/>
      </c>
    </row>
    <row r="1703" spans="1:15" x14ac:dyDescent="0.2">
      <c r="A1703" s="26" t="str">
        <f t="shared" si="132"/>
        <v/>
      </c>
      <c r="B1703" s="40"/>
      <c r="C1703" s="28" t="str">
        <f>IF(B1703="","",VLOOKUP(B1703,'Priradenie pracov. balíkov'!B:E,3,FALSE))</f>
        <v/>
      </c>
      <c r="D1703" s="29" t="str">
        <f>IF(B1703="","",CONCATENATE(VLOOKUP(B1703,Ciselniky!$A$38:$B$71,2,FALSE),"P",'Osobné výdavky (OV)'!A1703))</f>
        <v/>
      </c>
      <c r="E1703" s="41"/>
      <c r="F1703" s="25" t="str">
        <f t="shared" si="133"/>
        <v/>
      </c>
      <c r="G1703" s="99"/>
      <c r="H1703" s="97"/>
      <c r="I1703" s="25" t="str">
        <f t="shared" si="134"/>
        <v/>
      </c>
      <c r="J1703" s="25" t="str">
        <f>IF(B1703="","",I1703*VLOOKUP(B1703,'Priradenie pracov. balíkov'!B:F,5,FALSE))</f>
        <v/>
      </c>
      <c r="K1703" s="25" t="str">
        <f>IF(B1703="","",I1703*VLOOKUP(B1703,'Priradenie pracov. balíkov'!B:G,6,FALSE))</f>
        <v/>
      </c>
      <c r="L1703" s="25" t="str">
        <f>IF(B1703="","",K1703*VLOOKUP(B1703,'Priradenie pracov. balíkov'!B:F,5,FALSE))</f>
        <v/>
      </c>
      <c r="M1703" s="1"/>
      <c r="N1703" s="2" t="str">
        <f t="shared" si="130"/>
        <v/>
      </c>
      <c r="O1703" s="1" t="str">
        <f t="shared" si="131"/>
        <v/>
      </c>
    </row>
    <row r="1704" spans="1:15" x14ac:dyDescent="0.2">
      <c r="A1704" s="26" t="str">
        <f t="shared" si="132"/>
        <v/>
      </c>
      <c r="B1704" s="40"/>
      <c r="C1704" s="28" t="str">
        <f>IF(B1704="","",VLOOKUP(B1704,'Priradenie pracov. balíkov'!B:E,3,FALSE))</f>
        <v/>
      </c>
      <c r="D1704" s="29" t="str">
        <f>IF(B1704="","",CONCATENATE(VLOOKUP(B1704,Ciselniky!$A$38:$B$71,2,FALSE),"P",'Osobné výdavky (OV)'!A1704))</f>
        <v/>
      </c>
      <c r="E1704" s="41"/>
      <c r="F1704" s="25" t="str">
        <f t="shared" si="133"/>
        <v/>
      </c>
      <c r="G1704" s="99"/>
      <c r="H1704" s="97"/>
      <c r="I1704" s="25" t="str">
        <f t="shared" si="134"/>
        <v/>
      </c>
      <c r="J1704" s="25" t="str">
        <f>IF(B1704="","",I1704*VLOOKUP(B1704,'Priradenie pracov. balíkov'!B:F,5,FALSE))</f>
        <v/>
      </c>
      <c r="K1704" s="25" t="str">
        <f>IF(B1704="","",I1704*VLOOKUP(B1704,'Priradenie pracov. balíkov'!B:G,6,FALSE))</f>
        <v/>
      </c>
      <c r="L1704" s="25" t="str">
        <f>IF(B1704="","",K1704*VLOOKUP(B1704,'Priradenie pracov. balíkov'!B:F,5,FALSE))</f>
        <v/>
      </c>
      <c r="M1704" s="1"/>
      <c r="N1704" s="2" t="str">
        <f t="shared" si="130"/>
        <v/>
      </c>
      <c r="O1704" s="1" t="str">
        <f t="shared" si="131"/>
        <v/>
      </c>
    </row>
    <row r="1705" spans="1:15" x14ac:dyDescent="0.2">
      <c r="A1705" s="26" t="str">
        <f t="shared" si="132"/>
        <v/>
      </c>
      <c r="B1705" s="40"/>
      <c r="C1705" s="28" t="str">
        <f>IF(B1705="","",VLOOKUP(B1705,'Priradenie pracov. balíkov'!B:E,3,FALSE))</f>
        <v/>
      </c>
      <c r="D1705" s="29" t="str">
        <f>IF(B1705="","",CONCATENATE(VLOOKUP(B1705,Ciselniky!$A$38:$B$71,2,FALSE),"P",'Osobné výdavky (OV)'!A1705))</f>
        <v/>
      </c>
      <c r="E1705" s="41"/>
      <c r="F1705" s="25" t="str">
        <f t="shared" si="133"/>
        <v/>
      </c>
      <c r="G1705" s="99"/>
      <c r="H1705" s="97"/>
      <c r="I1705" s="25" t="str">
        <f t="shared" si="134"/>
        <v/>
      </c>
      <c r="J1705" s="25" t="str">
        <f>IF(B1705="","",I1705*VLOOKUP(B1705,'Priradenie pracov. balíkov'!B:F,5,FALSE))</f>
        <v/>
      </c>
      <c r="K1705" s="25" t="str">
        <f>IF(B1705="","",I1705*VLOOKUP(B1705,'Priradenie pracov. balíkov'!B:G,6,FALSE))</f>
        <v/>
      </c>
      <c r="L1705" s="25" t="str">
        <f>IF(B1705="","",K1705*VLOOKUP(B1705,'Priradenie pracov. balíkov'!B:F,5,FALSE))</f>
        <v/>
      </c>
      <c r="M1705" s="1"/>
      <c r="N1705" s="2" t="str">
        <f t="shared" si="130"/>
        <v/>
      </c>
      <c r="O1705" s="1" t="str">
        <f t="shared" si="131"/>
        <v/>
      </c>
    </row>
    <row r="1706" spans="1:15" x14ac:dyDescent="0.2">
      <c r="A1706" s="26" t="str">
        <f t="shared" si="132"/>
        <v/>
      </c>
      <c r="B1706" s="40"/>
      <c r="C1706" s="28" t="str">
        <f>IF(B1706="","",VLOOKUP(B1706,'Priradenie pracov. balíkov'!B:E,3,FALSE))</f>
        <v/>
      </c>
      <c r="D1706" s="29" t="str">
        <f>IF(B1706="","",CONCATENATE(VLOOKUP(B1706,Ciselniky!$A$38:$B$71,2,FALSE),"P",'Osobné výdavky (OV)'!A1706))</f>
        <v/>
      </c>
      <c r="E1706" s="41"/>
      <c r="F1706" s="25" t="str">
        <f t="shared" si="133"/>
        <v/>
      </c>
      <c r="G1706" s="99"/>
      <c r="H1706" s="97"/>
      <c r="I1706" s="25" t="str">
        <f t="shared" si="134"/>
        <v/>
      </c>
      <c r="J1706" s="25" t="str">
        <f>IF(B1706="","",I1706*VLOOKUP(B1706,'Priradenie pracov. balíkov'!B:F,5,FALSE))</f>
        <v/>
      </c>
      <c r="K1706" s="25" t="str">
        <f>IF(B1706="","",I1706*VLOOKUP(B1706,'Priradenie pracov. balíkov'!B:G,6,FALSE))</f>
        <v/>
      </c>
      <c r="L1706" s="25" t="str">
        <f>IF(B1706="","",K1706*VLOOKUP(B1706,'Priradenie pracov. balíkov'!B:F,5,FALSE))</f>
        <v/>
      </c>
      <c r="M1706" s="1"/>
      <c r="N1706" s="2" t="str">
        <f t="shared" si="130"/>
        <v/>
      </c>
      <c r="O1706" s="1" t="str">
        <f t="shared" si="131"/>
        <v/>
      </c>
    </row>
    <row r="1707" spans="1:15" x14ac:dyDescent="0.2">
      <c r="A1707" s="26" t="str">
        <f t="shared" si="132"/>
        <v/>
      </c>
      <c r="B1707" s="40"/>
      <c r="C1707" s="28" t="str">
        <f>IF(B1707="","",VLOOKUP(B1707,'Priradenie pracov. balíkov'!B:E,3,FALSE))</f>
        <v/>
      </c>
      <c r="D1707" s="29" t="str">
        <f>IF(B1707="","",CONCATENATE(VLOOKUP(B1707,Ciselniky!$A$38:$B$71,2,FALSE),"P",'Osobné výdavky (OV)'!A1707))</f>
        <v/>
      </c>
      <c r="E1707" s="41"/>
      <c r="F1707" s="25" t="str">
        <f t="shared" si="133"/>
        <v/>
      </c>
      <c r="G1707" s="99"/>
      <c r="H1707" s="97"/>
      <c r="I1707" s="25" t="str">
        <f t="shared" si="134"/>
        <v/>
      </c>
      <c r="J1707" s="25" t="str">
        <f>IF(B1707="","",I1707*VLOOKUP(B1707,'Priradenie pracov. balíkov'!B:F,5,FALSE))</f>
        <v/>
      </c>
      <c r="K1707" s="25" t="str">
        <f>IF(B1707="","",I1707*VLOOKUP(B1707,'Priradenie pracov. balíkov'!B:G,6,FALSE))</f>
        <v/>
      </c>
      <c r="L1707" s="25" t="str">
        <f>IF(B1707="","",K1707*VLOOKUP(B1707,'Priradenie pracov. balíkov'!B:F,5,FALSE))</f>
        <v/>
      </c>
      <c r="M1707" s="1"/>
      <c r="N1707" s="2" t="str">
        <f t="shared" si="130"/>
        <v/>
      </c>
      <c r="O1707" s="1" t="str">
        <f t="shared" si="131"/>
        <v/>
      </c>
    </row>
    <row r="1708" spans="1:15" x14ac:dyDescent="0.2">
      <c r="A1708" s="26" t="str">
        <f t="shared" si="132"/>
        <v/>
      </c>
      <c r="B1708" s="40"/>
      <c r="C1708" s="28" t="str">
        <f>IF(B1708="","",VLOOKUP(B1708,'Priradenie pracov. balíkov'!B:E,3,FALSE))</f>
        <v/>
      </c>
      <c r="D1708" s="29" t="str">
        <f>IF(B1708="","",CONCATENATE(VLOOKUP(B1708,Ciselniky!$A$38:$B$71,2,FALSE),"P",'Osobné výdavky (OV)'!A1708))</f>
        <v/>
      </c>
      <c r="E1708" s="41"/>
      <c r="F1708" s="25" t="str">
        <f t="shared" si="133"/>
        <v/>
      </c>
      <c r="G1708" s="99"/>
      <c r="H1708" s="97"/>
      <c r="I1708" s="25" t="str">
        <f t="shared" si="134"/>
        <v/>
      </c>
      <c r="J1708" s="25" t="str">
        <f>IF(B1708="","",I1708*VLOOKUP(B1708,'Priradenie pracov. balíkov'!B:F,5,FALSE))</f>
        <v/>
      </c>
      <c r="K1708" s="25" t="str">
        <f>IF(B1708="","",I1708*VLOOKUP(B1708,'Priradenie pracov. balíkov'!B:G,6,FALSE))</f>
        <v/>
      </c>
      <c r="L1708" s="25" t="str">
        <f>IF(B1708="","",K1708*VLOOKUP(B1708,'Priradenie pracov. balíkov'!B:F,5,FALSE))</f>
        <v/>
      </c>
      <c r="M1708" s="1"/>
      <c r="N1708" s="2" t="str">
        <f t="shared" si="130"/>
        <v/>
      </c>
      <c r="O1708" s="1" t="str">
        <f t="shared" si="131"/>
        <v/>
      </c>
    </row>
    <row r="1709" spans="1:15" x14ac:dyDescent="0.2">
      <c r="A1709" s="26" t="str">
        <f t="shared" si="132"/>
        <v/>
      </c>
      <c r="B1709" s="40"/>
      <c r="C1709" s="28" t="str">
        <f>IF(B1709="","",VLOOKUP(B1709,'Priradenie pracov. balíkov'!B:E,3,FALSE))</f>
        <v/>
      </c>
      <c r="D1709" s="29" t="str">
        <f>IF(B1709="","",CONCATENATE(VLOOKUP(B1709,Ciselniky!$A$38:$B$71,2,FALSE),"P",'Osobné výdavky (OV)'!A1709))</f>
        <v/>
      </c>
      <c r="E1709" s="41"/>
      <c r="F1709" s="25" t="str">
        <f t="shared" si="133"/>
        <v/>
      </c>
      <c r="G1709" s="99"/>
      <c r="H1709" s="97"/>
      <c r="I1709" s="25" t="str">
        <f t="shared" si="134"/>
        <v/>
      </c>
      <c r="J1709" s="25" t="str">
        <f>IF(B1709="","",I1709*VLOOKUP(B1709,'Priradenie pracov. balíkov'!B:F,5,FALSE))</f>
        <v/>
      </c>
      <c r="K1709" s="25" t="str">
        <f>IF(B1709="","",I1709*VLOOKUP(B1709,'Priradenie pracov. balíkov'!B:G,6,FALSE))</f>
        <v/>
      </c>
      <c r="L1709" s="25" t="str">
        <f>IF(B1709="","",K1709*VLOOKUP(B1709,'Priradenie pracov. balíkov'!B:F,5,FALSE))</f>
        <v/>
      </c>
      <c r="M1709" s="1"/>
      <c r="N1709" s="2" t="str">
        <f t="shared" si="130"/>
        <v/>
      </c>
      <c r="O1709" s="1" t="str">
        <f t="shared" si="131"/>
        <v/>
      </c>
    </row>
    <row r="1710" spans="1:15" x14ac:dyDescent="0.2">
      <c r="A1710" s="26" t="str">
        <f t="shared" si="132"/>
        <v/>
      </c>
      <c r="B1710" s="40"/>
      <c r="C1710" s="28" t="str">
        <f>IF(B1710="","",VLOOKUP(B1710,'Priradenie pracov. balíkov'!B:E,3,FALSE))</f>
        <v/>
      </c>
      <c r="D1710" s="29" t="str">
        <f>IF(B1710="","",CONCATENATE(VLOOKUP(B1710,Ciselniky!$A$38:$B$71,2,FALSE),"P",'Osobné výdavky (OV)'!A1710))</f>
        <v/>
      </c>
      <c r="E1710" s="41"/>
      <c r="F1710" s="25" t="str">
        <f t="shared" si="133"/>
        <v/>
      </c>
      <c r="G1710" s="99"/>
      <c r="H1710" s="97"/>
      <c r="I1710" s="25" t="str">
        <f t="shared" si="134"/>
        <v/>
      </c>
      <c r="J1710" s="25" t="str">
        <f>IF(B1710="","",I1710*VLOOKUP(B1710,'Priradenie pracov. balíkov'!B:F,5,FALSE))</f>
        <v/>
      </c>
      <c r="K1710" s="25" t="str">
        <f>IF(B1710="","",I1710*VLOOKUP(B1710,'Priradenie pracov. balíkov'!B:G,6,FALSE))</f>
        <v/>
      </c>
      <c r="L1710" s="25" t="str">
        <f>IF(B1710="","",K1710*VLOOKUP(B1710,'Priradenie pracov. balíkov'!B:F,5,FALSE))</f>
        <v/>
      </c>
      <c r="M1710" s="1"/>
      <c r="N1710" s="2" t="str">
        <f t="shared" si="130"/>
        <v/>
      </c>
      <c r="O1710" s="1" t="str">
        <f t="shared" si="131"/>
        <v/>
      </c>
    </row>
    <row r="1711" spans="1:15" x14ac:dyDescent="0.2">
      <c r="A1711" s="26" t="str">
        <f t="shared" si="132"/>
        <v/>
      </c>
      <c r="B1711" s="40"/>
      <c r="C1711" s="28" t="str">
        <f>IF(B1711="","",VLOOKUP(B1711,'Priradenie pracov. balíkov'!B:E,3,FALSE))</f>
        <v/>
      </c>
      <c r="D1711" s="29" t="str">
        <f>IF(B1711="","",CONCATENATE(VLOOKUP(B1711,Ciselniky!$A$38:$B$71,2,FALSE),"P",'Osobné výdavky (OV)'!A1711))</f>
        <v/>
      </c>
      <c r="E1711" s="41"/>
      <c r="F1711" s="25" t="str">
        <f t="shared" si="133"/>
        <v/>
      </c>
      <c r="G1711" s="99"/>
      <c r="H1711" s="97"/>
      <c r="I1711" s="25" t="str">
        <f t="shared" si="134"/>
        <v/>
      </c>
      <c r="J1711" s="25" t="str">
        <f>IF(B1711="","",I1711*VLOOKUP(B1711,'Priradenie pracov. balíkov'!B:F,5,FALSE))</f>
        <v/>
      </c>
      <c r="K1711" s="25" t="str">
        <f>IF(B1711="","",I1711*VLOOKUP(B1711,'Priradenie pracov. balíkov'!B:G,6,FALSE))</f>
        <v/>
      </c>
      <c r="L1711" s="25" t="str">
        <f>IF(B1711="","",K1711*VLOOKUP(B1711,'Priradenie pracov. balíkov'!B:F,5,FALSE))</f>
        <v/>
      </c>
      <c r="M1711" s="1"/>
      <c r="N1711" s="2" t="str">
        <f t="shared" si="130"/>
        <v/>
      </c>
      <c r="O1711" s="1" t="str">
        <f t="shared" si="131"/>
        <v/>
      </c>
    </row>
    <row r="1712" spans="1:15" x14ac:dyDescent="0.2">
      <c r="A1712" s="26" t="str">
        <f t="shared" si="132"/>
        <v/>
      </c>
      <c r="B1712" s="40"/>
      <c r="C1712" s="28" t="str">
        <f>IF(B1712="","",VLOOKUP(B1712,'Priradenie pracov. balíkov'!B:E,3,FALSE))</f>
        <v/>
      </c>
      <c r="D1712" s="29" t="str">
        <f>IF(B1712="","",CONCATENATE(VLOOKUP(B1712,Ciselniky!$A$38:$B$71,2,FALSE),"P",'Osobné výdavky (OV)'!A1712))</f>
        <v/>
      </c>
      <c r="E1712" s="41"/>
      <c r="F1712" s="25" t="str">
        <f t="shared" si="133"/>
        <v/>
      </c>
      <c r="G1712" s="99"/>
      <c r="H1712" s="97"/>
      <c r="I1712" s="25" t="str">
        <f t="shared" si="134"/>
        <v/>
      </c>
      <c r="J1712" s="25" t="str">
        <f>IF(B1712="","",I1712*VLOOKUP(B1712,'Priradenie pracov. balíkov'!B:F,5,FALSE))</f>
        <v/>
      </c>
      <c r="K1712" s="25" t="str">
        <f>IF(B1712="","",I1712*VLOOKUP(B1712,'Priradenie pracov. balíkov'!B:G,6,FALSE))</f>
        <v/>
      </c>
      <c r="L1712" s="25" t="str">
        <f>IF(B1712="","",K1712*VLOOKUP(B1712,'Priradenie pracov. balíkov'!B:F,5,FALSE))</f>
        <v/>
      </c>
      <c r="M1712" s="1"/>
      <c r="N1712" s="2" t="str">
        <f t="shared" si="130"/>
        <v/>
      </c>
      <c r="O1712" s="1" t="str">
        <f t="shared" si="131"/>
        <v/>
      </c>
    </row>
    <row r="1713" spans="1:15" x14ac:dyDescent="0.2">
      <c r="A1713" s="26" t="str">
        <f t="shared" si="132"/>
        <v/>
      </c>
      <c r="B1713" s="40"/>
      <c r="C1713" s="28" t="str">
        <f>IF(B1713="","",VLOOKUP(B1713,'Priradenie pracov. balíkov'!B:E,3,FALSE))</f>
        <v/>
      </c>
      <c r="D1713" s="29" t="str">
        <f>IF(B1713="","",CONCATENATE(VLOOKUP(B1713,Ciselniky!$A$38:$B$71,2,FALSE),"P",'Osobné výdavky (OV)'!A1713))</f>
        <v/>
      </c>
      <c r="E1713" s="41"/>
      <c r="F1713" s="25" t="str">
        <f t="shared" si="133"/>
        <v/>
      </c>
      <c r="G1713" s="99"/>
      <c r="H1713" s="97"/>
      <c r="I1713" s="25" t="str">
        <f t="shared" si="134"/>
        <v/>
      </c>
      <c r="J1713" s="25" t="str">
        <f>IF(B1713="","",I1713*VLOOKUP(B1713,'Priradenie pracov. balíkov'!B:F,5,FALSE))</f>
        <v/>
      </c>
      <c r="K1713" s="25" t="str">
        <f>IF(B1713="","",I1713*VLOOKUP(B1713,'Priradenie pracov. balíkov'!B:G,6,FALSE))</f>
        <v/>
      </c>
      <c r="L1713" s="25" t="str">
        <f>IF(B1713="","",K1713*VLOOKUP(B1713,'Priradenie pracov. balíkov'!B:F,5,FALSE))</f>
        <v/>
      </c>
      <c r="M1713" s="1"/>
      <c r="N1713" s="2" t="str">
        <f t="shared" si="130"/>
        <v/>
      </c>
      <c r="O1713" s="1" t="str">
        <f t="shared" si="131"/>
        <v/>
      </c>
    </row>
    <row r="1714" spans="1:15" x14ac:dyDescent="0.2">
      <c r="A1714" s="26" t="str">
        <f t="shared" si="132"/>
        <v/>
      </c>
      <c r="B1714" s="40"/>
      <c r="C1714" s="28" t="str">
        <f>IF(B1714="","",VLOOKUP(B1714,'Priradenie pracov. balíkov'!B:E,3,FALSE))</f>
        <v/>
      </c>
      <c r="D1714" s="29" t="str">
        <f>IF(B1714="","",CONCATENATE(VLOOKUP(B1714,Ciselniky!$A$38:$B$71,2,FALSE),"P",'Osobné výdavky (OV)'!A1714))</f>
        <v/>
      </c>
      <c r="E1714" s="41"/>
      <c r="F1714" s="25" t="str">
        <f t="shared" si="133"/>
        <v/>
      </c>
      <c r="G1714" s="99"/>
      <c r="H1714" s="97"/>
      <c r="I1714" s="25" t="str">
        <f t="shared" si="134"/>
        <v/>
      </c>
      <c r="J1714" s="25" t="str">
        <f>IF(B1714="","",I1714*VLOOKUP(B1714,'Priradenie pracov. balíkov'!B:F,5,FALSE))</f>
        <v/>
      </c>
      <c r="K1714" s="25" t="str">
        <f>IF(B1714="","",I1714*VLOOKUP(B1714,'Priradenie pracov. balíkov'!B:G,6,FALSE))</f>
        <v/>
      </c>
      <c r="L1714" s="25" t="str">
        <f>IF(B1714="","",K1714*VLOOKUP(B1714,'Priradenie pracov. balíkov'!B:F,5,FALSE))</f>
        <v/>
      </c>
      <c r="M1714" s="1"/>
      <c r="N1714" s="2" t="str">
        <f t="shared" si="130"/>
        <v/>
      </c>
      <c r="O1714" s="1" t="str">
        <f t="shared" si="131"/>
        <v/>
      </c>
    </row>
    <row r="1715" spans="1:15" x14ac:dyDescent="0.2">
      <c r="A1715" s="26" t="str">
        <f t="shared" si="132"/>
        <v/>
      </c>
      <c r="B1715" s="40"/>
      <c r="C1715" s="28" t="str">
        <f>IF(B1715="","",VLOOKUP(B1715,'Priradenie pracov. balíkov'!B:E,3,FALSE))</f>
        <v/>
      </c>
      <c r="D1715" s="29" t="str">
        <f>IF(B1715="","",CONCATENATE(VLOOKUP(B1715,Ciselniky!$A$38:$B$71,2,FALSE),"P",'Osobné výdavky (OV)'!A1715))</f>
        <v/>
      </c>
      <c r="E1715" s="41"/>
      <c r="F1715" s="25" t="str">
        <f t="shared" si="133"/>
        <v/>
      </c>
      <c r="G1715" s="99"/>
      <c r="H1715" s="97"/>
      <c r="I1715" s="25" t="str">
        <f t="shared" si="134"/>
        <v/>
      </c>
      <c r="J1715" s="25" t="str">
        <f>IF(B1715="","",I1715*VLOOKUP(B1715,'Priradenie pracov. balíkov'!B:F,5,FALSE))</f>
        <v/>
      </c>
      <c r="K1715" s="25" t="str">
        <f>IF(B1715="","",I1715*VLOOKUP(B1715,'Priradenie pracov. balíkov'!B:G,6,FALSE))</f>
        <v/>
      </c>
      <c r="L1715" s="25" t="str">
        <f>IF(B1715="","",K1715*VLOOKUP(B1715,'Priradenie pracov. balíkov'!B:F,5,FALSE))</f>
        <v/>
      </c>
      <c r="M1715" s="1"/>
      <c r="N1715" s="2" t="str">
        <f t="shared" si="130"/>
        <v/>
      </c>
      <c r="O1715" s="1" t="str">
        <f t="shared" si="131"/>
        <v/>
      </c>
    </row>
    <row r="1716" spans="1:15" x14ac:dyDescent="0.2">
      <c r="A1716" s="26" t="str">
        <f t="shared" si="132"/>
        <v/>
      </c>
      <c r="B1716" s="40"/>
      <c r="C1716" s="28" t="str">
        <f>IF(B1716="","",VLOOKUP(B1716,'Priradenie pracov. balíkov'!B:E,3,FALSE))</f>
        <v/>
      </c>
      <c r="D1716" s="29" t="str">
        <f>IF(B1716="","",CONCATENATE(VLOOKUP(B1716,Ciselniky!$A$38:$B$71,2,FALSE),"P",'Osobné výdavky (OV)'!A1716))</f>
        <v/>
      </c>
      <c r="E1716" s="41"/>
      <c r="F1716" s="25" t="str">
        <f t="shared" si="133"/>
        <v/>
      </c>
      <c r="G1716" s="99"/>
      <c r="H1716" s="97"/>
      <c r="I1716" s="25" t="str">
        <f t="shared" si="134"/>
        <v/>
      </c>
      <c r="J1716" s="25" t="str">
        <f>IF(B1716="","",I1716*VLOOKUP(B1716,'Priradenie pracov. balíkov'!B:F,5,FALSE))</f>
        <v/>
      </c>
      <c r="K1716" s="25" t="str">
        <f>IF(B1716="","",I1716*VLOOKUP(B1716,'Priradenie pracov. balíkov'!B:G,6,FALSE))</f>
        <v/>
      </c>
      <c r="L1716" s="25" t="str">
        <f>IF(B1716="","",K1716*VLOOKUP(B1716,'Priradenie pracov. balíkov'!B:F,5,FALSE))</f>
        <v/>
      </c>
      <c r="M1716" s="1"/>
      <c r="N1716" s="2" t="str">
        <f t="shared" si="130"/>
        <v/>
      </c>
      <c r="O1716" s="1" t="str">
        <f t="shared" si="131"/>
        <v/>
      </c>
    </row>
    <row r="1717" spans="1:15" x14ac:dyDescent="0.2">
      <c r="A1717" s="26" t="str">
        <f t="shared" si="132"/>
        <v/>
      </c>
      <c r="B1717" s="40"/>
      <c r="C1717" s="28" t="str">
        <f>IF(B1717="","",VLOOKUP(B1717,'Priradenie pracov. balíkov'!B:E,3,FALSE))</f>
        <v/>
      </c>
      <c r="D1717" s="29" t="str">
        <f>IF(B1717="","",CONCATENATE(VLOOKUP(B1717,Ciselniky!$A$38:$B$71,2,FALSE),"P",'Osobné výdavky (OV)'!A1717))</f>
        <v/>
      </c>
      <c r="E1717" s="41"/>
      <c r="F1717" s="25" t="str">
        <f t="shared" si="133"/>
        <v/>
      </c>
      <c r="G1717" s="99"/>
      <c r="H1717" s="97"/>
      <c r="I1717" s="25" t="str">
        <f t="shared" si="134"/>
        <v/>
      </c>
      <c r="J1717" s="25" t="str">
        <f>IF(B1717="","",I1717*VLOOKUP(B1717,'Priradenie pracov. balíkov'!B:F,5,FALSE))</f>
        <v/>
      </c>
      <c r="K1717" s="25" t="str">
        <f>IF(B1717="","",I1717*VLOOKUP(B1717,'Priradenie pracov. balíkov'!B:G,6,FALSE))</f>
        <v/>
      </c>
      <c r="L1717" s="25" t="str">
        <f>IF(B1717="","",K1717*VLOOKUP(B1717,'Priradenie pracov. balíkov'!B:F,5,FALSE))</f>
        <v/>
      </c>
      <c r="M1717" s="1"/>
      <c r="N1717" s="2" t="str">
        <f t="shared" si="130"/>
        <v/>
      </c>
      <c r="O1717" s="1" t="str">
        <f t="shared" si="131"/>
        <v/>
      </c>
    </row>
    <row r="1718" spans="1:15" x14ac:dyDescent="0.2">
      <c r="A1718" s="26" t="str">
        <f t="shared" si="132"/>
        <v/>
      </c>
      <c r="B1718" s="40"/>
      <c r="C1718" s="28" t="str">
        <f>IF(B1718="","",VLOOKUP(B1718,'Priradenie pracov. balíkov'!B:E,3,FALSE))</f>
        <v/>
      </c>
      <c r="D1718" s="29" t="str">
        <f>IF(B1718="","",CONCATENATE(VLOOKUP(B1718,Ciselniky!$A$38:$B$71,2,FALSE),"P",'Osobné výdavky (OV)'!A1718))</f>
        <v/>
      </c>
      <c r="E1718" s="41"/>
      <c r="F1718" s="25" t="str">
        <f t="shared" si="133"/>
        <v/>
      </c>
      <c r="G1718" s="99"/>
      <c r="H1718" s="97"/>
      <c r="I1718" s="25" t="str">
        <f t="shared" si="134"/>
        <v/>
      </c>
      <c r="J1718" s="25" t="str">
        <f>IF(B1718="","",I1718*VLOOKUP(B1718,'Priradenie pracov. balíkov'!B:F,5,FALSE))</f>
        <v/>
      </c>
      <c r="K1718" s="25" t="str">
        <f>IF(B1718="","",I1718*VLOOKUP(B1718,'Priradenie pracov. balíkov'!B:G,6,FALSE))</f>
        <v/>
      </c>
      <c r="L1718" s="25" t="str">
        <f>IF(B1718="","",K1718*VLOOKUP(B1718,'Priradenie pracov. balíkov'!B:F,5,FALSE))</f>
        <v/>
      </c>
      <c r="M1718" s="1"/>
      <c r="N1718" s="2" t="str">
        <f t="shared" si="130"/>
        <v/>
      </c>
      <c r="O1718" s="1" t="str">
        <f t="shared" si="131"/>
        <v/>
      </c>
    </row>
    <row r="1719" spans="1:15" x14ac:dyDescent="0.2">
      <c r="A1719" s="26" t="str">
        <f t="shared" si="132"/>
        <v/>
      </c>
      <c r="B1719" s="40"/>
      <c r="C1719" s="28" t="str">
        <f>IF(B1719="","",VLOOKUP(B1719,'Priradenie pracov. balíkov'!B:E,3,FALSE))</f>
        <v/>
      </c>
      <c r="D1719" s="29" t="str">
        <f>IF(B1719="","",CONCATENATE(VLOOKUP(B1719,Ciselniky!$A$38:$B$71,2,FALSE),"P",'Osobné výdavky (OV)'!A1719))</f>
        <v/>
      </c>
      <c r="E1719" s="41"/>
      <c r="F1719" s="25" t="str">
        <f t="shared" si="133"/>
        <v/>
      </c>
      <c r="G1719" s="99"/>
      <c r="H1719" s="97"/>
      <c r="I1719" s="25" t="str">
        <f t="shared" si="134"/>
        <v/>
      </c>
      <c r="J1719" s="25" t="str">
        <f>IF(B1719="","",I1719*VLOOKUP(B1719,'Priradenie pracov. balíkov'!B:F,5,FALSE))</f>
        <v/>
      </c>
      <c r="K1719" s="25" t="str">
        <f>IF(B1719="","",I1719*VLOOKUP(B1719,'Priradenie pracov. balíkov'!B:G,6,FALSE))</f>
        <v/>
      </c>
      <c r="L1719" s="25" t="str">
        <f>IF(B1719="","",K1719*VLOOKUP(B1719,'Priradenie pracov. balíkov'!B:F,5,FALSE))</f>
        <v/>
      </c>
      <c r="M1719" s="1"/>
      <c r="N1719" s="2" t="str">
        <f t="shared" si="130"/>
        <v/>
      </c>
      <c r="O1719" s="1" t="str">
        <f t="shared" si="131"/>
        <v/>
      </c>
    </row>
    <row r="1720" spans="1:15" x14ac:dyDescent="0.2">
      <c r="A1720" s="26" t="str">
        <f t="shared" si="132"/>
        <v/>
      </c>
      <c r="B1720" s="40"/>
      <c r="C1720" s="28" t="str">
        <f>IF(B1720="","",VLOOKUP(B1720,'Priradenie pracov. balíkov'!B:E,3,FALSE))</f>
        <v/>
      </c>
      <c r="D1720" s="29" t="str">
        <f>IF(B1720="","",CONCATENATE(VLOOKUP(B1720,Ciselniky!$A$38:$B$71,2,FALSE),"P",'Osobné výdavky (OV)'!A1720))</f>
        <v/>
      </c>
      <c r="E1720" s="41"/>
      <c r="F1720" s="25" t="str">
        <f t="shared" si="133"/>
        <v/>
      </c>
      <c r="G1720" s="99"/>
      <c r="H1720" s="97"/>
      <c r="I1720" s="25" t="str">
        <f t="shared" si="134"/>
        <v/>
      </c>
      <c r="J1720" s="25" t="str">
        <f>IF(B1720="","",I1720*VLOOKUP(B1720,'Priradenie pracov. balíkov'!B:F,5,FALSE))</f>
        <v/>
      </c>
      <c r="K1720" s="25" t="str">
        <f>IF(B1720="","",I1720*VLOOKUP(B1720,'Priradenie pracov. balíkov'!B:G,6,FALSE))</f>
        <v/>
      </c>
      <c r="L1720" s="25" t="str">
        <f>IF(B1720="","",K1720*VLOOKUP(B1720,'Priradenie pracov. balíkov'!B:F,5,FALSE))</f>
        <v/>
      </c>
      <c r="M1720" s="1"/>
      <c r="N1720" s="2" t="str">
        <f t="shared" si="130"/>
        <v/>
      </c>
      <c r="O1720" s="1" t="str">
        <f t="shared" si="131"/>
        <v/>
      </c>
    </row>
    <row r="1721" spans="1:15" x14ac:dyDescent="0.2">
      <c r="A1721" s="26" t="str">
        <f t="shared" si="132"/>
        <v/>
      </c>
      <c r="B1721" s="40"/>
      <c r="C1721" s="28" t="str">
        <f>IF(B1721="","",VLOOKUP(B1721,'Priradenie pracov. balíkov'!B:E,3,FALSE))</f>
        <v/>
      </c>
      <c r="D1721" s="29" t="str">
        <f>IF(B1721="","",CONCATENATE(VLOOKUP(B1721,Ciselniky!$A$38:$B$71,2,FALSE),"P",'Osobné výdavky (OV)'!A1721))</f>
        <v/>
      </c>
      <c r="E1721" s="41"/>
      <c r="F1721" s="25" t="str">
        <f t="shared" si="133"/>
        <v/>
      </c>
      <c r="G1721" s="99"/>
      <c r="H1721" s="97"/>
      <c r="I1721" s="25" t="str">
        <f t="shared" si="134"/>
        <v/>
      </c>
      <c r="J1721" s="25" t="str">
        <f>IF(B1721="","",I1721*VLOOKUP(B1721,'Priradenie pracov. balíkov'!B:F,5,FALSE))</f>
        <v/>
      </c>
      <c r="K1721" s="25" t="str">
        <f>IF(B1721="","",I1721*VLOOKUP(B1721,'Priradenie pracov. balíkov'!B:G,6,FALSE))</f>
        <v/>
      </c>
      <c r="L1721" s="25" t="str">
        <f>IF(B1721="","",K1721*VLOOKUP(B1721,'Priradenie pracov. balíkov'!B:F,5,FALSE))</f>
        <v/>
      </c>
      <c r="M1721" s="1"/>
      <c r="N1721" s="2" t="str">
        <f t="shared" si="130"/>
        <v/>
      </c>
      <c r="O1721" s="1" t="str">
        <f t="shared" si="131"/>
        <v/>
      </c>
    </row>
    <row r="1722" spans="1:15" x14ac:dyDescent="0.2">
      <c r="A1722" s="26" t="str">
        <f t="shared" si="132"/>
        <v/>
      </c>
      <c r="B1722" s="40"/>
      <c r="C1722" s="28" t="str">
        <f>IF(B1722="","",VLOOKUP(B1722,'Priradenie pracov. balíkov'!B:E,3,FALSE))</f>
        <v/>
      </c>
      <c r="D1722" s="29" t="str">
        <f>IF(B1722="","",CONCATENATE(VLOOKUP(B1722,Ciselniky!$A$38:$B$71,2,FALSE),"P",'Osobné výdavky (OV)'!A1722))</f>
        <v/>
      </c>
      <c r="E1722" s="41"/>
      <c r="F1722" s="25" t="str">
        <f t="shared" si="133"/>
        <v/>
      </c>
      <c r="G1722" s="99"/>
      <c r="H1722" s="97"/>
      <c r="I1722" s="25" t="str">
        <f t="shared" si="134"/>
        <v/>
      </c>
      <c r="J1722" s="25" t="str">
        <f>IF(B1722="","",I1722*VLOOKUP(B1722,'Priradenie pracov. balíkov'!B:F,5,FALSE))</f>
        <v/>
      </c>
      <c r="K1722" s="25" t="str">
        <f>IF(B1722="","",I1722*VLOOKUP(B1722,'Priradenie pracov. balíkov'!B:G,6,FALSE))</f>
        <v/>
      </c>
      <c r="L1722" s="25" t="str">
        <f>IF(B1722="","",K1722*VLOOKUP(B1722,'Priradenie pracov. balíkov'!B:F,5,FALSE))</f>
        <v/>
      </c>
      <c r="M1722" s="1"/>
      <c r="N1722" s="2" t="str">
        <f t="shared" si="130"/>
        <v/>
      </c>
      <c r="O1722" s="1" t="str">
        <f t="shared" si="131"/>
        <v/>
      </c>
    </row>
    <row r="1723" spans="1:15" x14ac:dyDescent="0.2">
      <c r="A1723" s="26" t="str">
        <f t="shared" si="132"/>
        <v/>
      </c>
      <c r="B1723" s="40"/>
      <c r="C1723" s="28" t="str">
        <f>IF(B1723="","",VLOOKUP(B1723,'Priradenie pracov. balíkov'!B:E,3,FALSE))</f>
        <v/>
      </c>
      <c r="D1723" s="29" t="str">
        <f>IF(B1723="","",CONCATENATE(VLOOKUP(B1723,Ciselniky!$A$38:$B$71,2,FALSE),"P",'Osobné výdavky (OV)'!A1723))</f>
        <v/>
      </c>
      <c r="E1723" s="41"/>
      <c r="F1723" s="25" t="str">
        <f t="shared" si="133"/>
        <v/>
      </c>
      <c r="G1723" s="99"/>
      <c r="H1723" s="97"/>
      <c r="I1723" s="25" t="str">
        <f t="shared" si="134"/>
        <v/>
      </c>
      <c r="J1723" s="25" t="str">
        <f>IF(B1723="","",I1723*VLOOKUP(B1723,'Priradenie pracov. balíkov'!B:F,5,FALSE))</f>
        <v/>
      </c>
      <c r="K1723" s="25" t="str">
        <f>IF(B1723="","",I1723*VLOOKUP(B1723,'Priradenie pracov. balíkov'!B:G,6,FALSE))</f>
        <v/>
      </c>
      <c r="L1723" s="25" t="str">
        <f>IF(B1723="","",K1723*VLOOKUP(B1723,'Priradenie pracov. balíkov'!B:F,5,FALSE))</f>
        <v/>
      </c>
      <c r="M1723" s="1"/>
      <c r="N1723" s="2" t="str">
        <f t="shared" si="130"/>
        <v/>
      </c>
      <c r="O1723" s="1" t="str">
        <f t="shared" si="131"/>
        <v/>
      </c>
    </row>
    <row r="1724" spans="1:15" x14ac:dyDescent="0.2">
      <c r="A1724" s="26" t="str">
        <f t="shared" si="132"/>
        <v/>
      </c>
      <c r="B1724" s="40"/>
      <c r="C1724" s="28" t="str">
        <f>IF(B1724="","",VLOOKUP(B1724,'Priradenie pracov. balíkov'!B:E,3,FALSE))</f>
        <v/>
      </c>
      <c r="D1724" s="29" t="str">
        <f>IF(B1724="","",CONCATENATE(VLOOKUP(B1724,Ciselniky!$A$38:$B$71,2,FALSE),"P",'Osobné výdavky (OV)'!A1724))</f>
        <v/>
      </c>
      <c r="E1724" s="41"/>
      <c r="F1724" s="25" t="str">
        <f t="shared" si="133"/>
        <v/>
      </c>
      <c r="G1724" s="99"/>
      <c r="H1724" s="97"/>
      <c r="I1724" s="25" t="str">
        <f t="shared" si="134"/>
        <v/>
      </c>
      <c r="J1724" s="25" t="str">
        <f>IF(B1724="","",I1724*VLOOKUP(B1724,'Priradenie pracov. balíkov'!B:F,5,FALSE))</f>
        <v/>
      </c>
      <c r="K1724" s="25" t="str">
        <f>IF(B1724="","",I1724*VLOOKUP(B1724,'Priradenie pracov. balíkov'!B:G,6,FALSE))</f>
        <v/>
      </c>
      <c r="L1724" s="25" t="str">
        <f>IF(B1724="","",K1724*VLOOKUP(B1724,'Priradenie pracov. balíkov'!B:F,5,FALSE))</f>
        <v/>
      </c>
      <c r="M1724" s="1"/>
      <c r="N1724" s="2" t="str">
        <f t="shared" si="130"/>
        <v/>
      </c>
      <c r="O1724" s="1" t="str">
        <f t="shared" si="131"/>
        <v/>
      </c>
    </row>
    <row r="1725" spans="1:15" x14ac:dyDescent="0.2">
      <c r="A1725" s="26" t="str">
        <f t="shared" si="132"/>
        <v/>
      </c>
      <c r="B1725" s="40"/>
      <c r="C1725" s="28" t="str">
        <f>IF(B1725="","",VLOOKUP(B1725,'Priradenie pracov. balíkov'!B:E,3,FALSE))</f>
        <v/>
      </c>
      <c r="D1725" s="29" t="str">
        <f>IF(B1725="","",CONCATENATE(VLOOKUP(B1725,Ciselniky!$A$38:$B$71,2,FALSE),"P",'Osobné výdavky (OV)'!A1725))</f>
        <v/>
      </c>
      <c r="E1725" s="41"/>
      <c r="F1725" s="25" t="str">
        <f t="shared" si="133"/>
        <v/>
      </c>
      <c r="G1725" s="99"/>
      <c r="H1725" s="97"/>
      <c r="I1725" s="25" t="str">
        <f t="shared" si="134"/>
        <v/>
      </c>
      <c r="J1725" s="25" t="str">
        <f>IF(B1725="","",I1725*VLOOKUP(B1725,'Priradenie pracov. balíkov'!B:F,5,FALSE))</f>
        <v/>
      </c>
      <c r="K1725" s="25" t="str">
        <f>IF(B1725="","",I1725*VLOOKUP(B1725,'Priradenie pracov. balíkov'!B:G,6,FALSE))</f>
        <v/>
      </c>
      <c r="L1725" s="25" t="str">
        <f>IF(B1725="","",K1725*VLOOKUP(B1725,'Priradenie pracov. balíkov'!B:F,5,FALSE))</f>
        <v/>
      </c>
      <c r="M1725" s="1"/>
      <c r="N1725" s="2" t="str">
        <f t="shared" si="130"/>
        <v/>
      </c>
      <c r="O1725" s="1" t="str">
        <f t="shared" si="131"/>
        <v/>
      </c>
    </row>
    <row r="1726" spans="1:15" x14ac:dyDescent="0.2">
      <c r="A1726" s="26" t="str">
        <f t="shared" si="132"/>
        <v/>
      </c>
      <c r="B1726" s="40"/>
      <c r="C1726" s="28" t="str">
        <f>IF(B1726="","",VLOOKUP(B1726,'Priradenie pracov. balíkov'!B:E,3,FALSE))</f>
        <v/>
      </c>
      <c r="D1726" s="29" t="str">
        <f>IF(B1726="","",CONCATENATE(VLOOKUP(B1726,Ciselniky!$A$38:$B$71,2,FALSE),"P",'Osobné výdavky (OV)'!A1726))</f>
        <v/>
      </c>
      <c r="E1726" s="41"/>
      <c r="F1726" s="25" t="str">
        <f t="shared" si="133"/>
        <v/>
      </c>
      <c r="G1726" s="99"/>
      <c r="H1726" s="97"/>
      <c r="I1726" s="25" t="str">
        <f t="shared" si="134"/>
        <v/>
      </c>
      <c r="J1726" s="25" t="str">
        <f>IF(B1726="","",I1726*VLOOKUP(B1726,'Priradenie pracov. balíkov'!B:F,5,FALSE))</f>
        <v/>
      </c>
      <c r="K1726" s="25" t="str">
        <f>IF(B1726="","",I1726*VLOOKUP(B1726,'Priradenie pracov. balíkov'!B:G,6,FALSE))</f>
        <v/>
      </c>
      <c r="L1726" s="25" t="str">
        <f>IF(B1726="","",K1726*VLOOKUP(B1726,'Priradenie pracov. balíkov'!B:F,5,FALSE))</f>
        <v/>
      </c>
      <c r="M1726" s="1"/>
      <c r="N1726" s="2" t="str">
        <f t="shared" si="130"/>
        <v/>
      </c>
      <c r="O1726" s="1" t="str">
        <f t="shared" si="131"/>
        <v/>
      </c>
    </row>
    <row r="1727" spans="1:15" x14ac:dyDescent="0.2">
      <c r="A1727" s="26" t="str">
        <f t="shared" si="132"/>
        <v/>
      </c>
      <c r="B1727" s="40"/>
      <c r="C1727" s="28" t="str">
        <f>IF(B1727="","",VLOOKUP(B1727,'Priradenie pracov. balíkov'!B:E,3,FALSE))</f>
        <v/>
      </c>
      <c r="D1727" s="29" t="str">
        <f>IF(B1727="","",CONCATENATE(VLOOKUP(B1727,Ciselniky!$A$38:$B$71,2,FALSE),"P",'Osobné výdavky (OV)'!A1727))</f>
        <v/>
      </c>
      <c r="E1727" s="41"/>
      <c r="F1727" s="25" t="str">
        <f t="shared" si="133"/>
        <v/>
      </c>
      <c r="G1727" s="99"/>
      <c r="H1727" s="97"/>
      <c r="I1727" s="25" t="str">
        <f t="shared" si="134"/>
        <v/>
      </c>
      <c r="J1727" s="25" t="str">
        <f>IF(B1727="","",I1727*VLOOKUP(B1727,'Priradenie pracov. balíkov'!B:F,5,FALSE))</f>
        <v/>
      </c>
      <c r="K1727" s="25" t="str">
        <f>IF(B1727="","",I1727*VLOOKUP(B1727,'Priradenie pracov. balíkov'!B:G,6,FALSE))</f>
        <v/>
      </c>
      <c r="L1727" s="25" t="str">
        <f>IF(B1727="","",K1727*VLOOKUP(B1727,'Priradenie pracov. balíkov'!B:F,5,FALSE))</f>
        <v/>
      </c>
      <c r="M1727" s="1"/>
      <c r="N1727" s="2" t="str">
        <f t="shared" si="130"/>
        <v/>
      </c>
      <c r="O1727" s="1" t="str">
        <f t="shared" si="131"/>
        <v/>
      </c>
    </row>
    <row r="1728" spans="1:15" x14ac:dyDescent="0.2">
      <c r="A1728" s="26" t="str">
        <f t="shared" si="132"/>
        <v/>
      </c>
      <c r="B1728" s="40"/>
      <c r="C1728" s="28" t="str">
        <f>IF(B1728="","",VLOOKUP(B1728,'Priradenie pracov. balíkov'!B:E,3,FALSE))</f>
        <v/>
      </c>
      <c r="D1728" s="29" t="str">
        <f>IF(B1728="","",CONCATENATE(VLOOKUP(B1728,Ciselniky!$A$38:$B$71,2,FALSE),"P",'Osobné výdavky (OV)'!A1728))</f>
        <v/>
      </c>
      <c r="E1728" s="41"/>
      <c r="F1728" s="25" t="str">
        <f t="shared" si="133"/>
        <v/>
      </c>
      <c r="G1728" s="99"/>
      <c r="H1728" s="97"/>
      <c r="I1728" s="25" t="str">
        <f t="shared" si="134"/>
        <v/>
      </c>
      <c r="J1728" s="25" t="str">
        <f>IF(B1728="","",I1728*VLOOKUP(B1728,'Priradenie pracov. balíkov'!B:F,5,FALSE))</f>
        <v/>
      </c>
      <c r="K1728" s="25" t="str">
        <f>IF(B1728="","",I1728*VLOOKUP(B1728,'Priradenie pracov. balíkov'!B:G,6,FALSE))</f>
        <v/>
      </c>
      <c r="L1728" s="25" t="str">
        <f>IF(B1728="","",K1728*VLOOKUP(B1728,'Priradenie pracov. balíkov'!B:F,5,FALSE))</f>
        <v/>
      </c>
      <c r="M1728" s="1"/>
      <c r="N1728" s="2" t="str">
        <f t="shared" si="130"/>
        <v/>
      </c>
      <c r="O1728" s="1" t="str">
        <f t="shared" si="131"/>
        <v/>
      </c>
    </row>
    <row r="1729" spans="1:15" x14ac:dyDescent="0.2">
      <c r="A1729" s="26" t="str">
        <f t="shared" si="132"/>
        <v/>
      </c>
      <c r="B1729" s="40"/>
      <c r="C1729" s="28" t="str">
        <f>IF(B1729="","",VLOOKUP(B1729,'Priradenie pracov. balíkov'!B:E,3,FALSE))</f>
        <v/>
      </c>
      <c r="D1729" s="29" t="str">
        <f>IF(B1729="","",CONCATENATE(VLOOKUP(B1729,Ciselniky!$A$38:$B$71,2,FALSE),"P",'Osobné výdavky (OV)'!A1729))</f>
        <v/>
      </c>
      <c r="E1729" s="41"/>
      <c r="F1729" s="25" t="str">
        <f t="shared" si="133"/>
        <v/>
      </c>
      <c r="G1729" s="99"/>
      <c r="H1729" s="97"/>
      <c r="I1729" s="25" t="str">
        <f t="shared" si="134"/>
        <v/>
      </c>
      <c r="J1729" s="25" t="str">
        <f>IF(B1729="","",I1729*VLOOKUP(B1729,'Priradenie pracov. balíkov'!B:F,5,FALSE))</f>
        <v/>
      </c>
      <c r="K1729" s="25" t="str">
        <f>IF(B1729="","",I1729*VLOOKUP(B1729,'Priradenie pracov. balíkov'!B:G,6,FALSE))</f>
        <v/>
      </c>
      <c r="L1729" s="25" t="str">
        <f>IF(B1729="","",K1729*VLOOKUP(B1729,'Priradenie pracov. balíkov'!B:F,5,FALSE))</f>
        <v/>
      </c>
      <c r="M1729" s="1"/>
      <c r="N1729" s="2" t="str">
        <f t="shared" si="130"/>
        <v/>
      </c>
      <c r="O1729" s="1" t="str">
        <f t="shared" si="131"/>
        <v/>
      </c>
    </row>
    <row r="1730" spans="1:15" x14ac:dyDescent="0.2">
      <c r="A1730" s="26" t="str">
        <f t="shared" si="132"/>
        <v/>
      </c>
      <c r="B1730" s="40"/>
      <c r="C1730" s="28" t="str">
        <f>IF(B1730="","",VLOOKUP(B1730,'Priradenie pracov. balíkov'!B:E,3,FALSE))</f>
        <v/>
      </c>
      <c r="D1730" s="29" t="str">
        <f>IF(B1730="","",CONCATENATE(VLOOKUP(B1730,Ciselniky!$A$38:$B$71,2,FALSE),"P",'Osobné výdavky (OV)'!A1730))</f>
        <v/>
      </c>
      <c r="E1730" s="41"/>
      <c r="F1730" s="25" t="str">
        <f t="shared" si="133"/>
        <v/>
      </c>
      <c r="G1730" s="99"/>
      <c r="H1730" s="97"/>
      <c r="I1730" s="25" t="str">
        <f t="shared" si="134"/>
        <v/>
      </c>
      <c r="J1730" s="25" t="str">
        <f>IF(B1730="","",I1730*VLOOKUP(B1730,'Priradenie pracov. balíkov'!B:F,5,FALSE))</f>
        <v/>
      </c>
      <c r="K1730" s="25" t="str">
        <f>IF(B1730="","",I1730*VLOOKUP(B1730,'Priradenie pracov. balíkov'!B:G,6,FALSE))</f>
        <v/>
      </c>
      <c r="L1730" s="25" t="str">
        <f>IF(B1730="","",K1730*VLOOKUP(B1730,'Priradenie pracov. balíkov'!B:F,5,FALSE))</f>
        <v/>
      </c>
      <c r="M1730" s="1"/>
      <c r="N1730" s="2" t="str">
        <f t="shared" si="130"/>
        <v/>
      </c>
      <c r="O1730" s="1" t="str">
        <f t="shared" si="131"/>
        <v/>
      </c>
    </row>
    <row r="1731" spans="1:15" x14ac:dyDescent="0.2">
      <c r="A1731" s="26" t="str">
        <f t="shared" si="132"/>
        <v/>
      </c>
      <c r="B1731" s="40"/>
      <c r="C1731" s="28" t="str">
        <f>IF(B1731="","",VLOOKUP(B1731,'Priradenie pracov. balíkov'!B:E,3,FALSE))</f>
        <v/>
      </c>
      <c r="D1731" s="29" t="str">
        <f>IF(B1731="","",CONCATENATE(VLOOKUP(B1731,Ciselniky!$A$38:$B$71,2,FALSE),"P",'Osobné výdavky (OV)'!A1731))</f>
        <v/>
      </c>
      <c r="E1731" s="41"/>
      <c r="F1731" s="25" t="str">
        <f t="shared" si="133"/>
        <v/>
      </c>
      <c r="G1731" s="99"/>
      <c r="H1731" s="97"/>
      <c r="I1731" s="25" t="str">
        <f t="shared" si="134"/>
        <v/>
      </c>
      <c r="J1731" s="25" t="str">
        <f>IF(B1731="","",I1731*VLOOKUP(B1731,'Priradenie pracov. balíkov'!B:F,5,FALSE))</f>
        <v/>
      </c>
      <c r="K1731" s="25" t="str">
        <f>IF(B1731="","",I1731*VLOOKUP(B1731,'Priradenie pracov. balíkov'!B:G,6,FALSE))</f>
        <v/>
      </c>
      <c r="L1731" s="25" t="str">
        <f>IF(B1731="","",K1731*VLOOKUP(B1731,'Priradenie pracov. balíkov'!B:F,5,FALSE))</f>
        <v/>
      </c>
      <c r="M1731" s="1"/>
      <c r="N1731" s="2" t="str">
        <f t="shared" si="130"/>
        <v/>
      </c>
      <c r="O1731" s="1" t="str">
        <f t="shared" si="131"/>
        <v/>
      </c>
    </row>
    <row r="1732" spans="1:15" x14ac:dyDescent="0.2">
      <c r="A1732" s="26" t="str">
        <f t="shared" si="132"/>
        <v/>
      </c>
      <c r="B1732" s="40"/>
      <c r="C1732" s="28" t="str">
        <f>IF(B1732="","",VLOOKUP(B1732,'Priradenie pracov. balíkov'!B:E,3,FALSE))</f>
        <v/>
      </c>
      <c r="D1732" s="29" t="str">
        <f>IF(B1732="","",CONCATENATE(VLOOKUP(B1732,Ciselniky!$A$38:$B$71,2,FALSE),"P",'Osobné výdavky (OV)'!A1732))</f>
        <v/>
      </c>
      <c r="E1732" s="41"/>
      <c r="F1732" s="25" t="str">
        <f t="shared" si="133"/>
        <v/>
      </c>
      <c r="G1732" s="99"/>
      <c r="H1732" s="97"/>
      <c r="I1732" s="25" t="str">
        <f t="shared" si="134"/>
        <v/>
      </c>
      <c r="J1732" s="25" t="str">
        <f>IF(B1732="","",I1732*VLOOKUP(B1732,'Priradenie pracov. balíkov'!B:F,5,FALSE))</f>
        <v/>
      </c>
      <c r="K1732" s="25" t="str">
        <f>IF(B1732="","",I1732*VLOOKUP(B1732,'Priradenie pracov. balíkov'!B:G,6,FALSE))</f>
        <v/>
      </c>
      <c r="L1732" s="25" t="str">
        <f>IF(B1732="","",K1732*VLOOKUP(B1732,'Priradenie pracov. balíkov'!B:F,5,FALSE))</f>
        <v/>
      </c>
      <c r="M1732" s="1"/>
      <c r="N1732" s="2" t="str">
        <f t="shared" ref="N1732:N1795" si="135">TRIM(LEFT(B1732,4))</f>
        <v/>
      </c>
      <c r="O1732" s="1" t="str">
        <f t="shared" ref="O1732:O1795" si="136">C1732</f>
        <v/>
      </c>
    </row>
    <row r="1733" spans="1:15" x14ac:dyDescent="0.2">
      <c r="A1733" s="26" t="str">
        <f t="shared" ref="A1733:A1796" si="137">IF(B1732&lt;&gt;"",ROW()-2,"")</f>
        <v/>
      </c>
      <c r="B1733" s="40"/>
      <c r="C1733" s="28" t="str">
        <f>IF(B1733="","",VLOOKUP(B1733,'Priradenie pracov. balíkov'!B:E,3,FALSE))</f>
        <v/>
      </c>
      <c r="D1733" s="29" t="str">
        <f>IF(B1733="","",CONCATENATE(VLOOKUP(B1733,Ciselniky!$A$38:$B$71,2,FALSE),"P",'Osobné výdavky (OV)'!A1733))</f>
        <v/>
      </c>
      <c r="E1733" s="41"/>
      <c r="F1733" s="25" t="str">
        <f t="shared" ref="F1733:F1796" si="138">IF(B1733="","",3684)</f>
        <v/>
      </c>
      <c r="G1733" s="99"/>
      <c r="H1733" s="97"/>
      <c r="I1733" s="25" t="str">
        <f t="shared" ref="I1733:I1796" si="139">IF(B1733="","",F1733*(G1733*H1733))</f>
        <v/>
      </c>
      <c r="J1733" s="25" t="str">
        <f>IF(B1733="","",I1733*VLOOKUP(B1733,'Priradenie pracov. balíkov'!B:F,5,FALSE))</f>
        <v/>
      </c>
      <c r="K1733" s="25" t="str">
        <f>IF(B1733="","",I1733*VLOOKUP(B1733,'Priradenie pracov. balíkov'!B:G,6,FALSE))</f>
        <v/>
      </c>
      <c r="L1733" s="25" t="str">
        <f>IF(B1733="","",K1733*VLOOKUP(B1733,'Priradenie pracov. balíkov'!B:F,5,FALSE))</f>
        <v/>
      </c>
      <c r="M1733" s="1"/>
      <c r="N1733" s="2" t="str">
        <f t="shared" si="135"/>
        <v/>
      </c>
      <c r="O1733" s="1" t="str">
        <f t="shared" si="136"/>
        <v/>
      </c>
    </row>
    <row r="1734" spans="1:15" x14ac:dyDescent="0.2">
      <c r="A1734" s="26" t="str">
        <f t="shared" si="137"/>
        <v/>
      </c>
      <c r="B1734" s="40"/>
      <c r="C1734" s="28" t="str">
        <f>IF(B1734="","",VLOOKUP(B1734,'Priradenie pracov. balíkov'!B:E,3,FALSE))</f>
        <v/>
      </c>
      <c r="D1734" s="29" t="str">
        <f>IF(B1734="","",CONCATENATE(VLOOKUP(B1734,Ciselniky!$A$38:$B$71,2,FALSE),"P",'Osobné výdavky (OV)'!A1734))</f>
        <v/>
      </c>
      <c r="E1734" s="41"/>
      <c r="F1734" s="25" t="str">
        <f t="shared" si="138"/>
        <v/>
      </c>
      <c r="G1734" s="99"/>
      <c r="H1734" s="97"/>
      <c r="I1734" s="25" t="str">
        <f t="shared" si="139"/>
        <v/>
      </c>
      <c r="J1734" s="25" t="str">
        <f>IF(B1734="","",I1734*VLOOKUP(B1734,'Priradenie pracov. balíkov'!B:F,5,FALSE))</f>
        <v/>
      </c>
      <c r="K1734" s="25" t="str">
        <f>IF(B1734="","",I1734*VLOOKUP(B1734,'Priradenie pracov. balíkov'!B:G,6,FALSE))</f>
        <v/>
      </c>
      <c r="L1734" s="25" t="str">
        <f>IF(B1734="","",K1734*VLOOKUP(B1734,'Priradenie pracov. balíkov'!B:F,5,FALSE))</f>
        <v/>
      </c>
      <c r="M1734" s="1"/>
      <c r="N1734" s="2" t="str">
        <f t="shared" si="135"/>
        <v/>
      </c>
      <c r="O1734" s="1" t="str">
        <f t="shared" si="136"/>
        <v/>
      </c>
    </row>
    <row r="1735" spans="1:15" x14ac:dyDescent="0.2">
      <c r="A1735" s="26" t="str">
        <f t="shared" si="137"/>
        <v/>
      </c>
      <c r="B1735" s="40"/>
      <c r="C1735" s="28" t="str">
        <f>IF(B1735="","",VLOOKUP(B1735,'Priradenie pracov. balíkov'!B:E,3,FALSE))</f>
        <v/>
      </c>
      <c r="D1735" s="29" t="str">
        <f>IF(B1735="","",CONCATENATE(VLOOKUP(B1735,Ciselniky!$A$38:$B$71,2,FALSE),"P",'Osobné výdavky (OV)'!A1735))</f>
        <v/>
      </c>
      <c r="E1735" s="41"/>
      <c r="F1735" s="25" t="str">
        <f t="shared" si="138"/>
        <v/>
      </c>
      <c r="G1735" s="99"/>
      <c r="H1735" s="97"/>
      <c r="I1735" s="25" t="str">
        <f t="shared" si="139"/>
        <v/>
      </c>
      <c r="J1735" s="25" t="str">
        <f>IF(B1735="","",I1735*VLOOKUP(B1735,'Priradenie pracov. balíkov'!B:F,5,FALSE))</f>
        <v/>
      </c>
      <c r="K1735" s="25" t="str">
        <f>IF(B1735="","",I1735*VLOOKUP(B1735,'Priradenie pracov. balíkov'!B:G,6,FALSE))</f>
        <v/>
      </c>
      <c r="L1735" s="25" t="str">
        <f>IF(B1735="","",K1735*VLOOKUP(B1735,'Priradenie pracov. balíkov'!B:F,5,FALSE))</f>
        <v/>
      </c>
      <c r="M1735" s="1"/>
      <c r="N1735" s="2" t="str">
        <f t="shared" si="135"/>
        <v/>
      </c>
      <c r="O1735" s="1" t="str">
        <f t="shared" si="136"/>
        <v/>
      </c>
    </row>
    <row r="1736" spans="1:15" x14ac:dyDescent="0.2">
      <c r="A1736" s="26" t="str">
        <f t="shared" si="137"/>
        <v/>
      </c>
      <c r="B1736" s="40"/>
      <c r="C1736" s="28" t="str">
        <f>IF(B1736="","",VLOOKUP(B1736,'Priradenie pracov. balíkov'!B:E,3,FALSE))</f>
        <v/>
      </c>
      <c r="D1736" s="29" t="str">
        <f>IF(B1736="","",CONCATENATE(VLOOKUP(B1736,Ciselniky!$A$38:$B$71,2,FALSE),"P",'Osobné výdavky (OV)'!A1736))</f>
        <v/>
      </c>
      <c r="E1736" s="41"/>
      <c r="F1736" s="25" t="str">
        <f t="shared" si="138"/>
        <v/>
      </c>
      <c r="G1736" s="99"/>
      <c r="H1736" s="97"/>
      <c r="I1736" s="25" t="str">
        <f t="shared" si="139"/>
        <v/>
      </c>
      <c r="J1736" s="25" t="str">
        <f>IF(B1736="","",I1736*VLOOKUP(B1736,'Priradenie pracov. balíkov'!B:F,5,FALSE))</f>
        <v/>
      </c>
      <c r="K1736" s="25" t="str">
        <f>IF(B1736="","",I1736*VLOOKUP(B1736,'Priradenie pracov. balíkov'!B:G,6,FALSE))</f>
        <v/>
      </c>
      <c r="L1736" s="25" t="str">
        <f>IF(B1736="","",K1736*VLOOKUP(B1736,'Priradenie pracov. balíkov'!B:F,5,FALSE))</f>
        <v/>
      </c>
      <c r="M1736" s="1"/>
      <c r="N1736" s="2" t="str">
        <f t="shared" si="135"/>
        <v/>
      </c>
      <c r="O1736" s="1" t="str">
        <f t="shared" si="136"/>
        <v/>
      </c>
    </row>
    <row r="1737" spans="1:15" x14ac:dyDescent="0.2">
      <c r="A1737" s="26" t="str">
        <f t="shared" si="137"/>
        <v/>
      </c>
      <c r="B1737" s="40"/>
      <c r="C1737" s="28" t="str">
        <f>IF(B1737="","",VLOOKUP(B1737,'Priradenie pracov. balíkov'!B:E,3,FALSE))</f>
        <v/>
      </c>
      <c r="D1737" s="29" t="str">
        <f>IF(B1737="","",CONCATENATE(VLOOKUP(B1737,Ciselniky!$A$38:$B$71,2,FALSE),"P",'Osobné výdavky (OV)'!A1737))</f>
        <v/>
      </c>
      <c r="E1737" s="41"/>
      <c r="F1737" s="25" t="str">
        <f t="shared" si="138"/>
        <v/>
      </c>
      <c r="G1737" s="99"/>
      <c r="H1737" s="97"/>
      <c r="I1737" s="25" t="str">
        <f t="shared" si="139"/>
        <v/>
      </c>
      <c r="J1737" s="25" t="str">
        <f>IF(B1737="","",I1737*VLOOKUP(B1737,'Priradenie pracov. balíkov'!B:F,5,FALSE))</f>
        <v/>
      </c>
      <c r="K1737" s="25" t="str">
        <f>IF(B1737="","",I1737*VLOOKUP(B1737,'Priradenie pracov. balíkov'!B:G,6,FALSE))</f>
        <v/>
      </c>
      <c r="L1737" s="25" t="str">
        <f>IF(B1737="","",K1737*VLOOKUP(B1737,'Priradenie pracov. balíkov'!B:F,5,FALSE))</f>
        <v/>
      </c>
      <c r="M1737" s="1"/>
      <c r="N1737" s="2" t="str">
        <f t="shared" si="135"/>
        <v/>
      </c>
      <c r="O1737" s="1" t="str">
        <f t="shared" si="136"/>
        <v/>
      </c>
    </row>
    <row r="1738" spans="1:15" x14ac:dyDescent="0.2">
      <c r="A1738" s="26" t="str">
        <f t="shared" si="137"/>
        <v/>
      </c>
      <c r="B1738" s="40"/>
      <c r="C1738" s="28" t="str">
        <f>IF(B1738="","",VLOOKUP(B1738,'Priradenie pracov. balíkov'!B:E,3,FALSE))</f>
        <v/>
      </c>
      <c r="D1738" s="29" t="str">
        <f>IF(B1738="","",CONCATENATE(VLOOKUP(B1738,Ciselniky!$A$38:$B$71,2,FALSE),"P",'Osobné výdavky (OV)'!A1738))</f>
        <v/>
      </c>
      <c r="E1738" s="41"/>
      <c r="F1738" s="25" t="str">
        <f t="shared" si="138"/>
        <v/>
      </c>
      <c r="G1738" s="99"/>
      <c r="H1738" s="97"/>
      <c r="I1738" s="25" t="str">
        <f t="shared" si="139"/>
        <v/>
      </c>
      <c r="J1738" s="25" t="str">
        <f>IF(B1738="","",I1738*VLOOKUP(B1738,'Priradenie pracov. balíkov'!B:F,5,FALSE))</f>
        <v/>
      </c>
      <c r="K1738" s="25" t="str">
        <f>IF(B1738="","",I1738*VLOOKUP(B1738,'Priradenie pracov. balíkov'!B:G,6,FALSE))</f>
        <v/>
      </c>
      <c r="L1738" s="25" t="str">
        <f>IF(B1738="","",K1738*VLOOKUP(B1738,'Priradenie pracov. balíkov'!B:F,5,FALSE))</f>
        <v/>
      </c>
      <c r="M1738" s="1"/>
      <c r="N1738" s="2" t="str">
        <f t="shared" si="135"/>
        <v/>
      </c>
      <c r="O1738" s="1" t="str">
        <f t="shared" si="136"/>
        <v/>
      </c>
    </row>
    <row r="1739" spans="1:15" x14ac:dyDescent="0.2">
      <c r="A1739" s="26" t="str">
        <f t="shared" si="137"/>
        <v/>
      </c>
      <c r="B1739" s="40"/>
      <c r="C1739" s="28" t="str">
        <f>IF(B1739="","",VLOOKUP(B1739,'Priradenie pracov. balíkov'!B:E,3,FALSE))</f>
        <v/>
      </c>
      <c r="D1739" s="29" t="str">
        <f>IF(B1739="","",CONCATENATE(VLOOKUP(B1739,Ciselniky!$A$38:$B$71,2,FALSE),"P",'Osobné výdavky (OV)'!A1739))</f>
        <v/>
      </c>
      <c r="E1739" s="41"/>
      <c r="F1739" s="25" t="str">
        <f t="shared" si="138"/>
        <v/>
      </c>
      <c r="G1739" s="99"/>
      <c r="H1739" s="97"/>
      <c r="I1739" s="25" t="str">
        <f t="shared" si="139"/>
        <v/>
      </c>
      <c r="J1739" s="25" t="str">
        <f>IF(B1739="","",I1739*VLOOKUP(B1739,'Priradenie pracov. balíkov'!B:F,5,FALSE))</f>
        <v/>
      </c>
      <c r="K1739" s="25" t="str">
        <f>IF(B1739="","",I1739*VLOOKUP(B1739,'Priradenie pracov. balíkov'!B:G,6,FALSE))</f>
        <v/>
      </c>
      <c r="L1739" s="25" t="str">
        <f>IF(B1739="","",K1739*VLOOKUP(B1739,'Priradenie pracov. balíkov'!B:F,5,FALSE))</f>
        <v/>
      </c>
      <c r="M1739" s="1"/>
      <c r="N1739" s="2" t="str">
        <f t="shared" si="135"/>
        <v/>
      </c>
      <c r="O1739" s="1" t="str">
        <f t="shared" si="136"/>
        <v/>
      </c>
    </row>
    <row r="1740" spans="1:15" x14ac:dyDescent="0.2">
      <c r="A1740" s="26" t="str">
        <f t="shared" si="137"/>
        <v/>
      </c>
      <c r="B1740" s="40"/>
      <c r="C1740" s="28" t="str">
        <f>IF(B1740="","",VLOOKUP(B1740,'Priradenie pracov. balíkov'!B:E,3,FALSE))</f>
        <v/>
      </c>
      <c r="D1740" s="29" t="str">
        <f>IF(B1740="","",CONCATENATE(VLOOKUP(B1740,Ciselniky!$A$38:$B$71,2,FALSE),"P",'Osobné výdavky (OV)'!A1740))</f>
        <v/>
      </c>
      <c r="E1740" s="41"/>
      <c r="F1740" s="25" t="str">
        <f t="shared" si="138"/>
        <v/>
      </c>
      <c r="G1740" s="99"/>
      <c r="H1740" s="97"/>
      <c r="I1740" s="25" t="str">
        <f t="shared" si="139"/>
        <v/>
      </c>
      <c r="J1740" s="25" t="str">
        <f>IF(B1740="","",I1740*VLOOKUP(B1740,'Priradenie pracov. balíkov'!B:F,5,FALSE))</f>
        <v/>
      </c>
      <c r="K1740" s="25" t="str">
        <f>IF(B1740="","",I1740*VLOOKUP(B1740,'Priradenie pracov. balíkov'!B:G,6,FALSE))</f>
        <v/>
      </c>
      <c r="L1740" s="25" t="str">
        <f>IF(B1740="","",K1740*VLOOKUP(B1740,'Priradenie pracov. balíkov'!B:F,5,FALSE))</f>
        <v/>
      </c>
      <c r="M1740" s="1"/>
      <c r="N1740" s="2" t="str">
        <f t="shared" si="135"/>
        <v/>
      </c>
      <c r="O1740" s="1" t="str">
        <f t="shared" si="136"/>
        <v/>
      </c>
    </row>
    <row r="1741" spans="1:15" x14ac:dyDescent="0.2">
      <c r="A1741" s="26" t="str">
        <f t="shared" si="137"/>
        <v/>
      </c>
      <c r="B1741" s="40"/>
      <c r="C1741" s="28" t="str">
        <f>IF(B1741="","",VLOOKUP(B1741,'Priradenie pracov. balíkov'!B:E,3,FALSE))</f>
        <v/>
      </c>
      <c r="D1741" s="29" t="str">
        <f>IF(B1741="","",CONCATENATE(VLOOKUP(B1741,Ciselniky!$A$38:$B$71,2,FALSE),"P",'Osobné výdavky (OV)'!A1741))</f>
        <v/>
      </c>
      <c r="E1741" s="41"/>
      <c r="F1741" s="25" t="str">
        <f t="shared" si="138"/>
        <v/>
      </c>
      <c r="G1741" s="99"/>
      <c r="H1741" s="97"/>
      <c r="I1741" s="25" t="str">
        <f t="shared" si="139"/>
        <v/>
      </c>
      <c r="J1741" s="25" t="str">
        <f>IF(B1741="","",I1741*VLOOKUP(B1741,'Priradenie pracov. balíkov'!B:F,5,FALSE))</f>
        <v/>
      </c>
      <c r="K1741" s="25" t="str">
        <f>IF(B1741="","",I1741*VLOOKUP(B1741,'Priradenie pracov. balíkov'!B:G,6,FALSE))</f>
        <v/>
      </c>
      <c r="L1741" s="25" t="str">
        <f>IF(B1741="","",K1741*VLOOKUP(B1741,'Priradenie pracov. balíkov'!B:F,5,FALSE))</f>
        <v/>
      </c>
      <c r="M1741" s="1"/>
      <c r="N1741" s="2" t="str">
        <f t="shared" si="135"/>
        <v/>
      </c>
      <c r="O1741" s="1" t="str">
        <f t="shared" si="136"/>
        <v/>
      </c>
    </row>
    <row r="1742" spans="1:15" x14ac:dyDescent="0.2">
      <c r="A1742" s="26" t="str">
        <f t="shared" si="137"/>
        <v/>
      </c>
      <c r="B1742" s="40"/>
      <c r="C1742" s="28" t="str">
        <f>IF(B1742="","",VLOOKUP(B1742,'Priradenie pracov. balíkov'!B:E,3,FALSE))</f>
        <v/>
      </c>
      <c r="D1742" s="29" t="str">
        <f>IF(B1742="","",CONCATENATE(VLOOKUP(B1742,Ciselniky!$A$38:$B$71,2,FALSE),"P",'Osobné výdavky (OV)'!A1742))</f>
        <v/>
      </c>
      <c r="E1742" s="41"/>
      <c r="F1742" s="25" t="str">
        <f t="shared" si="138"/>
        <v/>
      </c>
      <c r="G1742" s="99"/>
      <c r="H1742" s="97"/>
      <c r="I1742" s="25" t="str">
        <f t="shared" si="139"/>
        <v/>
      </c>
      <c r="J1742" s="25" t="str">
        <f>IF(B1742="","",I1742*VLOOKUP(B1742,'Priradenie pracov. balíkov'!B:F,5,FALSE))</f>
        <v/>
      </c>
      <c r="K1742" s="25" t="str">
        <f>IF(B1742="","",I1742*VLOOKUP(B1742,'Priradenie pracov. balíkov'!B:G,6,FALSE))</f>
        <v/>
      </c>
      <c r="L1742" s="25" t="str">
        <f>IF(B1742="","",K1742*VLOOKUP(B1742,'Priradenie pracov. balíkov'!B:F,5,FALSE))</f>
        <v/>
      </c>
      <c r="M1742" s="1"/>
      <c r="N1742" s="2" t="str">
        <f t="shared" si="135"/>
        <v/>
      </c>
      <c r="O1742" s="1" t="str">
        <f t="shared" si="136"/>
        <v/>
      </c>
    </row>
    <row r="1743" spans="1:15" x14ac:dyDescent="0.2">
      <c r="A1743" s="26" t="str">
        <f t="shared" si="137"/>
        <v/>
      </c>
      <c r="B1743" s="40"/>
      <c r="C1743" s="28" t="str">
        <f>IF(B1743="","",VLOOKUP(B1743,'Priradenie pracov. balíkov'!B:E,3,FALSE))</f>
        <v/>
      </c>
      <c r="D1743" s="29" t="str">
        <f>IF(B1743="","",CONCATENATE(VLOOKUP(B1743,Ciselniky!$A$38:$B$71,2,FALSE),"P",'Osobné výdavky (OV)'!A1743))</f>
        <v/>
      </c>
      <c r="E1743" s="41"/>
      <c r="F1743" s="25" t="str">
        <f t="shared" si="138"/>
        <v/>
      </c>
      <c r="G1743" s="99"/>
      <c r="H1743" s="97"/>
      <c r="I1743" s="25" t="str">
        <f t="shared" si="139"/>
        <v/>
      </c>
      <c r="J1743" s="25" t="str">
        <f>IF(B1743="","",I1743*VLOOKUP(B1743,'Priradenie pracov. balíkov'!B:F,5,FALSE))</f>
        <v/>
      </c>
      <c r="K1743" s="25" t="str">
        <f>IF(B1743="","",I1743*VLOOKUP(B1743,'Priradenie pracov. balíkov'!B:G,6,FALSE))</f>
        <v/>
      </c>
      <c r="L1743" s="25" t="str">
        <f>IF(B1743="","",K1743*VLOOKUP(B1743,'Priradenie pracov. balíkov'!B:F,5,FALSE))</f>
        <v/>
      </c>
      <c r="M1743" s="1"/>
      <c r="N1743" s="2" t="str">
        <f t="shared" si="135"/>
        <v/>
      </c>
      <c r="O1743" s="1" t="str">
        <f t="shared" si="136"/>
        <v/>
      </c>
    </row>
    <row r="1744" spans="1:15" x14ac:dyDescent="0.2">
      <c r="A1744" s="26" t="str">
        <f t="shared" si="137"/>
        <v/>
      </c>
      <c r="B1744" s="40"/>
      <c r="C1744" s="28" t="str">
        <f>IF(B1744="","",VLOOKUP(B1744,'Priradenie pracov. balíkov'!B:E,3,FALSE))</f>
        <v/>
      </c>
      <c r="D1744" s="29" t="str">
        <f>IF(B1744="","",CONCATENATE(VLOOKUP(B1744,Ciselniky!$A$38:$B$71,2,FALSE),"P",'Osobné výdavky (OV)'!A1744))</f>
        <v/>
      </c>
      <c r="E1744" s="41"/>
      <c r="F1744" s="25" t="str">
        <f t="shared" si="138"/>
        <v/>
      </c>
      <c r="G1744" s="99"/>
      <c r="H1744" s="97"/>
      <c r="I1744" s="25" t="str">
        <f t="shared" si="139"/>
        <v/>
      </c>
      <c r="J1744" s="25" t="str">
        <f>IF(B1744="","",I1744*VLOOKUP(B1744,'Priradenie pracov. balíkov'!B:F,5,FALSE))</f>
        <v/>
      </c>
      <c r="K1744" s="25" t="str">
        <f>IF(B1744="","",I1744*VLOOKUP(B1744,'Priradenie pracov. balíkov'!B:G,6,FALSE))</f>
        <v/>
      </c>
      <c r="L1744" s="25" t="str">
        <f>IF(B1744="","",K1744*VLOOKUP(B1744,'Priradenie pracov. balíkov'!B:F,5,FALSE))</f>
        <v/>
      </c>
      <c r="M1744" s="1"/>
      <c r="N1744" s="2" t="str">
        <f t="shared" si="135"/>
        <v/>
      </c>
      <c r="O1744" s="1" t="str">
        <f t="shared" si="136"/>
        <v/>
      </c>
    </row>
    <row r="1745" spans="1:15" x14ac:dyDescent="0.2">
      <c r="A1745" s="26" t="str">
        <f t="shared" si="137"/>
        <v/>
      </c>
      <c r="B1745" s="40"/>
      <c r="C1745" s="28" t="str">
        <f>IF(B1745="","",VLOOKUP(B1745,'Priradenie pracov. balíkov'!B:E,3,FALSE))</f>
        <v/>
      </c>
      <c r="D1745" s="29" t="str">
        <f>IF(B1745="","",CONCATENATE(VLOOKUP(B1745,Ciselniky!$A$38:$B$71,2,FALSE),"P",'Osobné výdavky (OV)'!A1745))</f>
        <v/>
      </c>
      <c r="E1745" s="41"/>
      <c r="F1745" s="25" t="str">
        <f t="shared" si="138"/>
        <v/>
      </c>
      <c r="G1745" s="99"/>
      <c r="H1745" s="97"/>
      <c r="I1745" s="25" t="str">
        <f t="shared" si="139"/>
        <v/>
      </c>
      <c r="J1745" s="25" t="str">
        <f>IF(B1745="","",I1745*VLOOKUP(B1745,'Priradenie pracov. balíkov'!B:F,5,FALSE))</f>
        <v/>
      </c>
      <c r="K1745" s="25" t="str">
        <f>IF(B1745="","",I1745*VLOOKUP(B1745,'Priradenie pracov. balíkov'!B:G,6,FALSE))</f>
        <v/>
      </c>
      <c r="L1745" s="25" t="str">
        <f>IF(B1745="","",K1745*VLOOKUP(B1745,'Priradenie pracov. balíkov'!B:F,5,FALSE))</f>
        <v/>
      </c>
      <c r="M1745" s="1"/>
      <c r="N1745" s="2" t="str">
        <f t="shared" si="135"/>
        <v/>
      </c>
      <c r="O1745" s="1" t="str">
        <f t="shared" si="136"/>
        <v/>
      </c>
    </row>
    <row r="1746" spans="1:15" x14ac:dyDescent="0.2">
      <c r="A1746" s="26" t="str">
        <f t="shared" si="137"/>
        <v/>
      </c>
      <c r="B1746" s="40"/>
      <c r="C1746" s="28" t="str">
        <f>IF(B1746="","",VLOOKUP(B1746,'Priradenie pracov. balíkov'!B:E,3,FALSE))</f>
        <v/>
      </c>
      <c r="D1746" s="29" t="str">
        <f>IF(B1746="","",CONCATENATE(VLOOKUP(B1746,Ciselniky!$A$38:$B$71,2,FALSE),"P",'Osobné výdavky (OV)'!A1746))</f>
        <v/>
      </c>
      <c r="E1746" s="41"/>
      <c r="F1746" s="25" t="str">
        <f t="shared" si="138"/>
        <v/>
      </c>
      <c r="G1746" s="99"/>
      <c r="H1746" s="97"/>
      <c r="I1746" s="25" t="str">
        <f t="shared" si="139"/>
        <v/>
      </c>
      <c r="J1746" s="25" t="str">
        <f>IF(B1746="","",I1746*VLOOKUP(B1746,'Priradenie pracov. balíkov'!B:F,5,FALSE))</f>
        <v/>
      </c>
      <c r="K1746" s="25" t="str">
        <f>IF(B1746="","",I1746*VLOOKUP(B1746,'Priradenie pracov. balíkov'!B:G,6,FALSE))</f>
        <v/>
      </c>
      <c r="L1746" s="25" t="str">
        <f>IF(B1746="","",K1746*VLOOKUP(B1746,'Priradenie pracov. balíkov'!B:F,5,FALSE))</f>
        <v/>
      </c>
      <c r="M1746" s="1"/>
      <c r="N1746" s="2" t="str">
        <f t="shared" si="135"/>
        <v/>
      </c>
      <c r="O1746" s="1" t="str">
        <f t="shared" si="136"/>
        <v/>
      </c>
    </row>
    <row r="1747" spans="1:15" x14ac:dyDescent="0.2">
      <c r="A1747" s="26" t="str">
        <f t="shared" si="137"/>
        <v/>
      </c>
      <c r="B1747" s="40"/>
      <c r="C1747" s="28" t="str">
        <f>IF(B1747="","",VLOOKUP(B1747,'Priradenie pracov. balíkov'!B:E,3,FALSE))</f>
        <v/>
      </c>
      <c r="D1747" s="29" t="str">
        <f>IF(B1747="","",CONCATENATE(VLOOKUP(B1747,Ciselniky!$A$38:$B$71,2,FALSE),"P",'Osobné výdavky (OV)'!A1747))</f>
        <v/>
      </c>
      <c r="E1747" s="41"/>
      <c r="F1747" s="25" t="str">
        <f t="shared" si="138"/>
        <v/>
      </c>
      <c r="G1747" s="99"/>
      <c r="H1747" s="97"/>
      <c r="I1747" s="25" t="str">
        <f t="shared" si="139"/>
        <v/>
      </c>
      <c r="J1747" s="25" t="str">
        <f>IF(B1747="","",I1747*VLOOKUP(B1747,'Priradenie pracov. balíkov'!B:F,5,FALSE))</f>
        <v/>
      </c>
      <c r="K1747" s="25" t="str">
        <f>IF(B1747="","",I1747*VLOOKUP(B1747,'Priradenie pracov. balíkov'!B:G,6,FALSE))</f>
        <v/>
      </c>
      <c r="L1747" s="25" t="str">
        <f>IF(B1747="","",K1747*VLOOKUP(B1747,'Priradenie pracov. balíkov'!B:F,5,FALSE))</f>
        <v/>
      </c>
      <c r="M1747" s="1"/>
      <c r="N1747" s="2" t="str">
        <f t="shared" si="135"/>
        <v/>
      </c>
      <c r="O1747" s="1" t="str">
        <f t="shared" si="136"/>
        <v/>
      </c>
    </row>
    <row r="1748" spans="1:15" x14ac:dyDescent="0.2">
      <c r="A1748" s="26" t="str">
        <f t="shared" si="137"/>
        <v/>
      </c>
      <c r="B1748" s="40"/>
      <c r="C1748" s="28" t="str">
        <f>IF(B1748="","",VLOOKUP(B1748,'Priradenie pracov. balíkov'!B:E,3,FALSE))</f>
        <v/>
      </c>
      <c r="D1748" s="29" t="str">
        <f>IF(B1748="","",CONCATENATE(VLOOKUP(B1748,Ciselniky!$A$38:$B$71,2,FALSE),"P",'Osobné výdavky (OV)'!A1748))</f>
        <v/>
      </c>
      <c r="E1748" s="41"/>
      <c r="F1748" s="25" t="str">
        <f t="shared" si="138"/>
        <v/>
      </c>
      <c r="G1748" s="99"/>
      <c r="H1748" s="97"/>
      <c r="I1748" s="25" t="str">
        <f t="shared" si="139"/>
        <v/>
      </c>
      <c r="J1748" s="25" t="str">
        <f>IF(B1748="","",I1748*VLOOKUP(B1748,'Priradenie pracov. balíkov'!B:F,5,FALSE))</f>
        <v/>
      </c>
      <c r="K1748" s="25" t="str">
        <f>IF(B1748="","",I1748*VLOOKUP(B1748,'Priradenie pracov. balíkov'!B:G,6,FALSE))</f>
        <v/>
      </c>
      <c r="L1748" s="25" t="str">
        <f>IF(B1748="","",K1748*VLOOKUP(B1748,'Priradenie pracov. balíkov'!B:F,5,FALSE))</f>
        <v/>
      </c>
      <c r="M1748" s="1"/>
      <c r="N1748" s="2" t="str">
        <f t="shared" si="135"/>
        <v/>
      </c>
      <c r="O1748" s="1" t="str">
        <f t="shared" si="136"/>
        <v/>
      </c>
    </row>
    <row r="1749" spans="1:15" x14ac:dyDescent="0.2">
      <c r="A1749" s="26" t="str">
        <f t="shared" si="137"/>
        <v/>
      </c>
      <c r="B1749" s="40"/>
      <c r="C1749" s="28" t="str">
        <f>IF(B1749="","",VLOOKUP(B1749,'Priradenie pracov. balíkov'!B:E,3,FALSE))</f>
        <v/>
      </c>
      <c r="D1749" s="29" t="str">
        <f>IF(B1749="","",CONCATENATE(VLOOKUP(B1749,Ciselniky!$A$38:$B$71,2,FALSE),"P",'Osobné výdavky (OV)'!A1749))</f>
        <v/>
      </c>
      <c r="E1749" s="41"/>
      <c r="F1749" s="25" t="str">
        <f t="shared" si="138"/>
        <v/>
      </c>
      <c r="G1749" s="99"/>
      <c r="H1749" s="97"/>
      <c r="I1749" s="25" t="str">
        <f t="shared" si="139"/>
        <v/>
      </c>
      <c r="J1749" s="25" t="str">
        <f>IF(B1749="","",I1749*VLOOKUP(B1749,'Priradenie pracov. balíkov'!B:F,5,FALSE))</f>
        <v/>
      </c>
      <c r="K1749" s="25" t="str">
        <f>IF(B1749="","",I1749*VLOOKUP(B1749,'Priradenie pracov. balíkov'!B:G,6,FALSE))</f>
        <v/>
      </c>
      <c r="L1749" s="25" t="str">
        <f>IF(B1749="","",K1749*VLOOKUP(B1749,'Priradenie pracov. balíkov'!B:F,5,FALSE))</f>
        <v/>
      </c>
      <c r="M1749" s="1"/>
      <c r="N1749" s="2" t="str">
        <f t="shared" si="135"/>
        <v/>
      </c>
      <c r="O1749" s="1" t="str">
        <f t="shared" si="136"/>
        <v/>
      </c>
    </row>
    <row r="1750" spans="1:15" x14ac:dyDescent="0.2">
      <c r="A1750" s="26" t="str">
        <f t="shared" si="137"/>
        <v/>
      </c>
      <c r="B1750" s="40"/>
      <c r="C1750" s="28" t="str">
        <f>IF(B1750="","",VLOOKUP(B1750,'Priradenie pracov. balíkov'!B:E,3,FALSE))</f>
        <v/>
      </c>
      <c r="D1750" s="29" t="str">
        <f>IF(B1750="","",CONCATENATE(VLOOKUP(B1750,Ciselniky!$A$38:$B$71,2,FALSE),"P",'Osobné výdavky (OV)'!A1750))</f>
        <v/>
      </c>
      <c r="E1750" s="41"/>
      <c r="F1750" s="25" t="str">
        <f t="shared" si="138"/>
        <v/>
      </c>
      <c r="G1750" s="99"/>
      <c r="H1750" s="97"/>
      <c r="I1750" s="25" t="str">
        <f t="shared" si="139"/>
        <v/>
      </c>
      <c r="J1750" s="25" t="str">
        <f>IF(B1750="","",I1750*VLOOKUP(B1750,'Priradenie pracov. balíkov'!B:F,5,FALSE))</f>
        <v/>
      </c>
      <c r="K1750" s="25" t="str">
        <f>IF(B1750="","",I1750*VLOOKUP(B1750,'Priradenie pracov. balíkov'!B:G,6,FALSE))</f>
        <v/>
      </c>
      <c r="L1750" s="25" t="str">
        <f>IF(B1750="","",K1750*VLOOKUP(B1750,'Priradenie pracov. balíkov'!B:F,5,FALSE))</f>
        <v/>
      </c>
      <c r="M1750" s="1"/>
      <c r="N1750" s="2" t="str">
        <f t="shared" si="135"/>
        <v/>
      </c>
      <c r="O1750" s="1" t="str">
        <f t="shared" si="136"/>
        <v/>
      </c>
    </row>
    <row r="1751" spans="1:15" x14ac:dyDescent="0.2">
      <c r="A1751" s="26" t="str">
        <f t="shared" si="137"/>
        <v/>
      </c>
      <c r="B1751" s="40"/>
      <c r="C1751" s="28" t="str">
        <f>IF(B1751="","",VLOOKUP(B1751,'Priradenie pracov. balíkov'!B:E,3,FALSE))</f>
        <v/>
      </c>
      <c r="D1751" s="29" t="str">
        <f>IF(B1751="","",CONCATENATE(VLOOKUP(B1751,Ciselniky!$A$38:$B$71,2,FALSE),"P",'Osobné výdavky (OV)'!A1751))</f>
        <v/>
      </c>
      <c r="E1751" s="41"/>
      <c r="F1751" s="25" t="str">
        <f t="shared" si="138"/>
        <v/>
      </c>
      <c r="G1751" s="99"/>
      <c r="H1751" s="97"/>
      <c r="I1751" s="25" t="str">
        <f t="shared" si="139"/>
        <v/>
      </c>
      <c r="J1751" s="25" t="str">
        <f>IF(B1751="","",I1751*VLOOKUP(B1751,'Priradenie pracov. balíkov'!B:F,5,FALSE))</f>
        <v/>
      </c>
      <c r="K1751" s="25" t="str">
        <f>IF(B1751="","",I1751*VLOOKUP(B1751,'Priradenie pracov. balíkov'!B:G,6,FALSE))</f>
        <v/>
      </c>
      <c r="L1751" s="25" t="str">
        <f>IF(B1751="","",K1751*VLOOKUP(B1751,'Priradenie pracov. balíkov'!B:F,5,FALSE))</f>
        <v/>
      </c>
      <c r="M1751" s="1"/>
      <c r="N1751" s="2" t="str">
        <f t="shared" si="135"/>
        <v/>
      </c>
      <c r="O1751" s="1" t="str">
        <f t="shared" si="136"/>
        <v/>
      </c>
    </row>
    <row r="1752" spans="1:15" x14ac:dyDescent="0.2">
      <c r="A1752" s="26" t="str">
        <f t="shared" si="137"/>
        <v/>
      </c>
      <c r="B1752" s="40"/>
      <c r="C1752" s="28" t="str">
        <f>IF(B1752="","",VLOOKUP(B1752,'Priradenie pracov. balíkov'!B:E,3,FALSE))</f>
        <v/>
      </c>
      <c r="D1752" s="29" t="str">
        <f>IF(B1752="","",CONCATENATE(VLOOKUP(B1752,Ciselniky!$A$38:$B$71,2,FALSE),"P",'Osobné výdavky (OV)'!A1752))</f>
        <v/>
      </c>
      <c r="E1752" s="41"/>
      <c r="F1752" s="25" t="str">
        <f t="shared" si="138"/>
        <v/>
      </c>
      <c r="G1752" s="99"/>
      <c r="H1752" s="97"/>
      <c r="I1752" s="25" t="str">
        <f t="shared" si="139"/>
        <v/>
      </c>
      <c r="J1752" s="25" t="str">
        <f>IF(B1752="","",I1752*VLOOKUP(B1752,'Priradenie pracov. balíkov'!B:F,5,FALSE))</f>
        <v/>
      </c>
      <c r="K1752" s="25" t="str">
        <f>IF(B1752="","",I1752*VLOOKUP(B1752,'Priradenie pracov. balíkov'!B:G,6,FALSE))</f>
        <v/>
      </c>
      <c r="L1752" s="25" t="str">
        <f>IF(B1752="","",K1752*VLOOKUP(B1752,'Priradenie pracov. balíkov'!B:F,5,FALSE))</f>
        <v/>
      </c>
      <c r="M1752" s="1"/>
      <c r="N1752" s="2" t="str">
        <f t="shared" si="135"/>
        <v/>
      </c>
      <c r="O1752" s="1" t="str">
        <f t="shared" si="136"/>
        <v/>
      </c>
    </row>
    <row r="1753" spans="1:15" x14ac:dyDescent="0.2">
      <c r="A1753" s="26" t="str">
        <f t="shared" si="137"/>
        <v/>
      </c>
      <c r="B1753" s="40"/>
      <c r="C1753" s="28" t="str">
        <f>IF(B1753="","",VLOOKUP(B1753,'Priradenie pracov. balíkov'!B:E,3,FALSE))</f>
        <v/>
      </c>
      <c r="D1753" s="29" t="str">
        <f>IF(B1753="","",CONCATENATE(VLOOKUP(B1753,Ciselniky!$A$38:$B$71,2,FALSE),"P",'Osobné výdavky (OV)'!A1753))</f>
        <v/>
      </c>
      <c r="E1753" s="41"/>
      <c r="F1753" s="25" t="str">
        <f t="shared" si="138"/>
        <v/>
      </c>
      <c r="G1753" s="99"/>
      <c r="H1753" s="97"/>
      <c r="I1753" s="25" t="str">
        <f t="shared" si="139"/>
        <v/>
      </c>
      <c r="J1753" s="25" t="str">
        <f>IF(B1753="","",I1753*VLOOKUP(B1753,'Priradenie pracov. balíkov'!B:F,5,FALSE))</f>
        <v/>
      </c>
      <c r="K1753" s="25" t="str">
        <f>IF(B1753="","",I1753*VLOOKUP(B1753,'Priradenie pracov. balíkov'!B:G,6,FALSE))</f>
        <v/>
      </c>
      <c r="L1753" s="25" t="str">
        <f>IF(B1753="","",K1753*VLOOKUP(B1753,'Priradenie pracov. balíkov'!B:F,5,FALSE))</f>
        <v/>
      </c>
      <c r="M1753" s="1"/>
      <c r="N1753" s="2" t="str">
        <f t="shared" si="135"/>
        <v/>
      </c>
      <c r="O1753" s="1" t="str">
        <f t="shared" si="136"/>
        <v/>
      </c>
    </row>
    <row r="1754" spans="1:15" x14ac:dyDescent="0.2">
      <c r="A1754" s="26" t="str">
        <f t="shared" si="137"/>
        <v/>
      </c>
      <c r="B1754" s="40"/>
      <c r="C1754" s="28" t="str">
        <f>IF(B1754="","",VLOOKUP(B1754,'Priradenie pracov. balíkov'!B:E,3,FALSE))</f>
        <v/>
      </c>
      <c r="D1754" s="29" t="str">
        <f>IF(B1754="","",CONCATENATE(VLOOKUP(B1754,Ciselniky!$A$38:$B$71,2,FALSE),"P",'Osobné výdavky (OV)'!A1754))</f>
        <v/>
      </c>
      <c r="E1754" s="41"/>
      <c r="F1754" s="25" t="str">
        <f t="shared" si="138"/>
        <v/>
      </c>
      <c r="G1754" s="99"/>
      <c r="H1754" s="97"/>
      <c r="I1754" s="25" t="str">
        <f t="shared" si="139"/>
        <v/>
      </c>
      <c r="J1754" s="25" t="str">
        <f>IF(B1754="","",I1754*VLOOKUP(B1754,'Priradenie pracov. balíkov'!B:F,5,FALSE))</f>
        <v/>
      </c>
      <c r="K1754" s="25" t="str">
        <f>IF(B1754="","",I1754*VLOOKUP(B1754,'Priradenie pracov. balíkov'!B:G,6,FALSE))</f>
        <v/>
      </c>
      <c r="L1754" s="25" t="str">
        <f>IF(B1754="","",K1754*VLOOKUP(B1754,'Priradenie pracov. balíkov'!B:F,5,FALSE))</f>
        <v/>
      </c>
      <c r="M1754" s="1"/>
      <c r="N1754" s="2" t="str">
        <f t="shared" si="135"/>
        <v/>
      </c>
      <c r="O1754" s="1" t="str">
        <f t="shared" si="136"/>
        <v/>
      </c>
    </row>
    <row r="1755" spans="1:15" x14ac:dyDescent="0.2">
      <c r="A1755" s="26" t="str">
        <f t="shared" si="137"/>
        <v/>
      </c>
      <c r="B1755" s="40"/>
      <c r="C1755" s="28" t="str">
        <f>IF(B1755="","",VLOOKUP(B1755,'Priradenie pracov. balíkov'!B:E,3,FALSE))</f>
        <v/>
      </c>
      <c r="D1755" s="29" t="str">
        <f>IF(B1755="","",CONCATENATE(VLOOKUP(B1755,Ciselniky!$A$38:$B$71,2,FALSE),"P",'Osobné výdavky (OV)'!A1755))</f>
        <v/>
      </c>
      <c r="E1755" s="41"/>
      <c r="F1755" s="25" t="str">
        <f t="shared" si="138"/>
        <v/>
      </c>
      <c r="G1755" s="99"/>
      <c r="H1755" s="97"/>
      <c r="I1755" s="25" t="str">
        <f t="shared" si="139"/>
        <v/>
      </c>
      <c r="J1755" s="25" t="str">
        <f>IF(B1755="","",I1755*VLOOKUP(B1755,'Priradenie pracov. balíkov'!B:F,5,FALSE))</f>
        <v/>
      </c>
      <c r="K1755" s="25" t="str">
        <f>IF(B1755="","",I1755*VLOOKUP(B1755,'Priradenie pracov. balíkov'!B:G,6,FALSE))</f>
        <v/>
      </c>
      <c r="L1755" s="25" t="str">
        <f>IF(B1755="","",K1755*VLOOKUP(B1755,'Priradenie pracov. balíkov'!B:F,5,FALSE))</f>
        <v/>
      </c>
      <c r="M1755" s="1"/>
      <c r="N1755" s="2" t="str">
        <f t="shared" si="135"/>
        <v/>
      </c>
      <c r="O1755" s="1" t="str">
        <f t="shared" si="136"/>
        <v/>
      </c>
    </row>
    <row r="1756" spans="1:15" x14ac:dyDescent="0.2">
      <c r="A1756" s="26" t="str">
        <f t="shared" si="137"/>
        <v/>
      </c>
      <c r="B1756" s="40"/>
      <c r="C1756" s="28" t="str">
        <f>IF(B1756="","",VLOOKUP(B1756,'Priradenie pracov. balíkov'!B:E,3,FALSE))</f>
        <v/>
      </c>
      <c r="D1756" s="29" t="str">
        <f>IF(B1756="","",CONCATENATE(VLOOKUP(B1756,Ciselniky!$A$38:$B$71,2,FALSE),"P",'Osobné výdavky (OV)'!A1756))</f>
        <v/>
      </c>
      <c r="E1756" s="41"/>
      <c r="F1756" s="25" t="str">
        <f t="shared" si="138"/>
        <v/>
      </c>
      <c r="G1756" s="99"/>
      <c r="H1756" s="97"/>
      <c r="I1756" s="25" t="str">
        <f t="shared" si="139"/>
        <v/>
      </c>
      <c r="J1756" s="25" t="str">
        <f>IF(B1756="","",I1756*VLOOKUP(B1756,'Priradenie pracov. balíkov'!B:F,5,FALSE))</f>
        <v/>
      </c>
      <c r="K1756" s="25" t="str">
        <f>IF(B1756="","",I1756*VLOOKUP(B1756,'Priradenie pracov. balíkov'!B:G,6,FALSE))</f>
        <v/>
      </c>
      <c r="L1756" s="25" t="str">
        <f>IF(B1756="","",K1756*VLOOKUP(B1756,'Priradenie pracov. balíkov'!B:F,5,FALSE))</f>
        <v/>
      </c>
      <c r="M1756" s="1"/>
      <c r="N1756" s="2" t="str">
        <f t="shared" si="135"/>
        <v/>
      </c>
      <c r="O1756" s="1" t="str">
        <f t="shared" si="136"/>
        <v/>
      </c>
    </row>
    <row r="1757" spans="1:15" x14ac:dyDescent="0.2">
      <c r="A1757" s="26" t="str">
        <f t="shared" si="137"/>
        <v/>
      </c>
      <c r="B1757" s="40"/>
      <c r="C1757" s="28" t="str">
        <f>IF(B1757="","",VLOOKUP(B1757,'Priradenie pracov. balíkov'!B:E,3,FALSE))</f>
        <v/>
      </c>
      <c r="D1757" s="29" t="str">
        <f>IF(B1757="","",CONCATENATE(VLOOKUP(B1757,Ciselniky!$A$38:$B$71,2,FALSE),"P",'Osobné výdavky (OV)'!A1757))</f>
        <v/>
      </c>
      <c r="E1757" s="41"/>
      <c r="F1757" s="25" t="str">
        <f t="shared" si="138"/>
        <v/>
      </c>
      <c r="G1757" s="99"/>
      <c r="H1757" s="97"/>
      <c r="I1757" s="25" t="str">
        <f t="shared" si="139"/>
        <v/>
      </c>
      <c r="J1757" s="25" t="str">
        <f>IF(B1757="","",I1757*VLOOKUP(B1757,'Priradenie pracov. balíkov'!B:F,5,FALSE))</f>
        <v/>
      </c>
      <c r="K1757" s="25" t="str">
        <f>IF(B1757="","",I1757*VLOOKUP(B1757,'Priradenie pracov. balíkov'!B:G,6,FALSE))</f>
        <v/>
      </c>
      <c r="L1757" s="25" t="str">
        <f>IF(B1757="","",K1757*VLOOKUP(B1757,'Priradenie pracov. balíkov'!B:F,5,FALSE))</f>
        <v/>
      </c>
      <c r="M1757" s="1"/>
      <c r="N1757" s="2" t="str">
        <f t="shared" si="135"/>
        <v/>
      </c>
      <c r="O1757" s="1" t="str">
        <f t="shared" si="136"/>
        <v/>
      </c>
    </row>
    <row r="1758" spans="1:15" x14ac:dyDescent="0.2">
      <c r="A1758" s="26" t="str">
        <f t="shared" si="137"/>
        <v/>
      </c>
      <c r="B1758" s="40"/>
      <c r="C1758" s="28" t="str">
        <f>IF(B1758="","",VLOOKUP(B1758,'Priradenie pracov. balíkov'!B:E,3,FALSE))</f>
        <v/>
      </c>
      <c r="D1758" s="29" t="str">
        <f>IF(B1758="","",CONCATENATE(VLOOKUP(B1758,Ciselniky!$A$38:$B$71,2,FALSE),"P",'Osobné výdavky (OV)'!A1758))</f>
        <v/>
      </c>
      <c r="E1758" s="41"/>
      <c r="F1758" s="25" t="str">
        <f t="shared" si="138"/>
        <v/>
      </c>
      <c r="G1758" s="99"/>
      <c r="H1758" s="97"/>
      <c r="I1758" s="25" t="str">
        <f t="shared" si="139"/>
        <v/>
      </c>
      <c r="J1758" s="25" t="str">
        <f>IF(B1758="","",I1758*VLOOKUP(B1758,'Priradenie pracov. balíkov'!B:F,5,FALSE))</f>
        <v/>
      </c>
      <c r="K1758" s="25" t="str">
        <f>IF(B1758="","",I1758*VLOOKUP(B1758,'Priradenie pracov. balíkov'!B:G,6,FALSE))</f>
        <v/>
      </c>
      <c r="L1758" s="25" t="str">
        <f>IF(B1758="","",K1758*VLOOKUP(B1758,'Priradenie pracov. balíkov'!B:F,5,FALSE))</f>
        <v/>
      </c>
      <c r="M1758" s="1"/>
      <c r="N1758" s="2" t="str">
        <f t="shared" si="135"/>
        <v/>
      </c>
      <c r="O1758" s="1" t="str">
        <f t="shared" si="136"/>
        <v/>
      </c>
    </row>
    <row r="1759" spans="1:15" x14ac:dyDescent="0.2">
      <c r="A1759" s="26" t="str">
        <f t="shared" si="137"/>
        <v/>
      </c>
      <c r="B1759" s="40"/>
      <c r="C1759" s="28" t="str">
        <f>IF(B1759="","",VLOOKUP(B1759,'Priradenie pracov. balíkov'!B:E,3,FALSE))</f>
        <v/>
      </c>
      <c r="D1759" s="29" t="str">
        <f>IF(B1759="","",CONCATENATE(VLOOKUP(B1759,Ciselniky!$A$38:$B$71,2,FALSE),"P",'Osobné výdavky (OV)'!A1759))</f>
        <v/>
      </c>
      <c r="E1759" s="41"/>
      <c r="F1759" s="25" t="str">
        <f t="shared" si="138"/>
        <v/>
      </c>
      <c r="G1759" s="99"/>
      <c r="H1759" s="97"/>
      <c r="I1759" s="25" t="str">
        <f t="shared" si="139"/>
        <v/>
      </c>
      <c r="J1759" s="25" t="str">
        <f>IF(B1759="","",I1759*VLOOKUP(B1759,'Priradenie pracov. balíkov'!B:F,5,FALSE))</f>
        <v/>
      </c>
      <c r="K1759" s="25" t="str">
        <f>IF(B1759="","",I1759*VLOOKUP(B1759,'Priradenie pracov. balíkov'!B:G,6,FALSE))</f>
        <v/>
      </c>
      <c r="L1759" s="25" t="str">
        <f>IF(B1759="","",K1759*VLOOKUP(B1759,'Priradenie pracov. balíkov'!B:F,5,FALSE))</f>
        <v/>
      </c>
      <c r="M1759" s="1"/>
      <c r="N1759" s="2" t="str">
        <f t="shared" si="135"/>
        <v/>
      </c>
      <c r="O1759" s="1" t="str">
        <f t="shared" si="136"/>
        <v/>
      </c>
    </row>
    <row r="1760" spans="1:15" x14ac:dyDescent="0.2">
      <c r="A1760" s="26" t="str">
        <f t="shared" si="137"/>
        <v/>
      </c>
      <c r="B1760" s="40"/>
      <c r="C1760" s="28" t="str">
        <f>IF(B1760="","",VLOOKUP(B1760,'Priradenie pracov. balíkov'!B:E,3,FALSE))</f>
        <v/>
      </c>
      <c r="D1760" s="29" t="str">
        <f>IF(B1760="","",CONCATENATE(VLOOKUP(B1760,Ciselniky!$A$38:$B$71,2,FALSE),"P",'Osobné výdavky (OV)'!A1760))</f>
        <v/>
      </c>
      <c r="E1760" s="41"/>
      <c r="F1760" s="25" t="str">
        <f t="shared" si="138"/>
        <v/>
      </c>
      <c r="G1760" s="99"/>
      <c r="H1760" s="97"/>
      <c r="I1760" s="25" t="str">
        <f t="shared" si="139"/>
        <v/>
      </c>
      <c r="J1760" s="25" t="str">
        <f>IF(B1760="","",I1760*VLOOKUP(B1760,'Priradenie pracov. balíkov'!B:F,5,FALSE))</f>
        <v/>
      </c>
      <c r="K1760" s="25" t="str">
        <f>IF(B1760="","",I1760*VLOOKUP(B1760,'Priradenie pracov. balíkov'!B:G,6,FALSE))</f>
        <v/>
      </c>
      <c r="L1760" s="25" t="str">
        <f>IF(B1760="","",K1760*VLOOKUP(B1760,'Priradenie pracov. balíkov'!B:F,5,FALSE))</f>
        <v/>
      </c>
      <c r="M1760" s="1"/>
      <c r="N1760" s="2" t="str">
        <f t="shared" si="135"/>
        <v/>
      </c>
      <c r="O1760" s="1" t="str">
        <f t="shared" si="136"/>
        <v/>
      </c>
    </row>
    <row r="1761" spans="1:15" x14ac:dyDescent="0.2">
      <c r="A1761" s="26" t="str">
        <f t="shared" si="137"/>
        <v/>
      </c>
      <c r="B1761" s="40"/>
      <c r="C1761" s="28" t="str">
        <f>IF(B1761="","",VLOOKUP(B1761,'Priradenie pracov. balíkov'!B:E,3,FALSE))</f>
        <v/>
      </c>
      <c r="D1761" s="29" t="str">
        <f>IF(B1761="","",CONCATENATE(VLOOKUP(B1761,Ciselniky!$A$38:$B$71,2,FALSE),"P",'Osobné výdavky (OV)'!A1761))</f>
        <v/>
      </c>
      <c r="E1761" s="41"/>
      <c r="F1761" s="25" t="str">
        <f t="shared" si="138"/>
        <v/>
      </c>
      <c r="G1761" s="99"/>
      <c r="H1761" s="97"/>
      <c r="I1761" s="25" t="str">
        <f t="shared" si="139"/>
        <v/>
      </c>
      <c r="J1761" s="25" t="str">
        <f>IF(B1761="","",I1761*VLOOKUP(B1761,'Priradenie pracov. balíkov'!B:F,5,FALSE))</f>
        <v/>
      </c>
      <c r="K1761" s="25" t="str">
        <f>IF(B1761="","",I1761*VLOOKUP(B1761,'Priradenie pracov. balíkov'!B:G,6,FALSE))</f>
        <v/>
      </c>
      <c r="L1761" s="25" t="str">
        <f>IF(B1761="","",K1761*VLOOKUP(B1761,'Priradenie pracov. balíkov'!B:F,5,FALSE))</f>
        <v/>
      </c>
      <c r="M1761" s="1"/>
      <c r="N1761" s="2" t="str">
        <f t="shared" si="135"/>
        <v/>
      </c>
      <c r="O1761" s="1" t="str">
        <f t="shared" si="136"/>
        <v/>
      </c>
    </row>
    <row r="1762" spans="1:15" x14ac:dyDescent="0.2">
      <c r="A1762" s="26" t="str">
        <f t="shared" si="137"/>
        <v/>
      </c>
      <c r="B1762" s="40"/>
      <c r="C1762" s="28" t="str">
        <f>IF(B1762="","",VLOOKUP(B1762,'Priradenie pracov. balíkov'!B:E,3,FALSE))</f>
        <v/>
      </c>
      <c r="D1762" s="29" t="str">
        <f>IF(B1762="","",CONCATENATE(VLOOKUP(B1762,Ciselniky!$A$38:$B$71,2,FALSE),"P",'Osobné výdavky (OV)'!A1762))</f>
        <v/>
      </c>
      <c r="E1762" s="41"/>
      <c r="F1762" s="25" t="str">
        <f t="shared" si="138"/>
        <v/>
      </c>
      <c r="G1762" s="99"/>
      <c r="H1762" s="97"/>
      <c r="I1762" s="25" t="str">
        <f t="shared" si="139"/>
        <v/>
      </c>
      <c r="J1762" s="25" t="str">
        <f>IF(B1762="","",I1762*VLOOKUP(B1762,'Priradenie pracov. balíkov'!B:F,5,FALSE))</f>
        <v/>
      </c>
      <c r="K1762" s="25" t="str">
        <f>IF(B1762="","",I1762*VLOOKUP(B1762,'Priradenie pracov. balíkov'!B:G,6,FALSE))</f>
        <v/>
      </c>
      <c r="L1762" s="25" t="str">
        <f>IF(B1762="","",K1762*VLOOKUP(B1762,'Priradenie pracov. balíkov'!B:F,5,FALSE))</f>
        <v/>
      </c>
      <c r="M1762" s="1"/>
      <c r="N1762" s="2" t="str">
        <f t="shared" si="135"/>
        <v/>
      </c>
      <c r="O1762" s="1" t="str">
        <f t="shared" si="136"/>
        <v/>
      </c>
    </row>
    <row r="1763" spans="1:15" x14ac:dyDescent="0.2">
      <c r="A1763" s="26" t="str">
        <f t="shared" si="137"/>
        <v/>
      </c>
      <c r="B1763" s="40"/>
      <c r="C1763" s="28" t="str">
        <f>IF(B1763="","",VLOOKUP(B1763,'Priradenie pracov. balíkov'!B:E,3,FALSE))</f>
        <v/>
      </c>
      <c r="D1763" s="29" t="str">
        <f>IF(B1763="","",CONCATENATE(VLOOKUP(B1763,Ciselniky!$A$38:$B$71,2,FALSE),"P",'Osobné výdavky (OV)'!A1763))</f>
        <v/>
      </c>
      <c r="E1763" s="41"/>
      <c r="F1763" s="25" t="str">
        <f t="shared" si="138"/>
        <v/>
      </c>
      <c r="G1763" s="99"/>
      <c r="H1763" s="97"/>
      <c r="I1763" s="25" t="str">
        <f t="shared" si="139"/>
        <v/>
      </c>
      <c r="J1763" s="25" t="str">
        <f>IF(B1763="","",I1763*VLOOKUP(B1763,'Priradenie pracov. balíkov'!B:F,5,FALSE))</f>
        <v/>
      </c>
      <c r="K1763" s="25" t="str">
        <f>IF(B1763="","",I1763*VLOOKUP(B1763,'Priradenie pracov. balíkov'!B:G,6,FALSE))</f>
        <v/>
      </c>
      <c r="L1763" s="25" t="str">
        <f>IF(B1763="","",K1763*VLOOKUP(B1763,'Priradenie pracov. balíkov'!B:F,5,FALSE))</f>
        <v/>
      </c>
      <c r="M1763" s="1"/>
      <c r="N1763" s="2" t="str">
        <f t="shared" si="135"/>
        <v/>
      </c>
      <c r="O1763" s="1" t="str">
        <f t="shared" si="136"/>
        <v/>
      </c>
    </row>
    <row r="1764" spans="1:15" x14ac:dyDescent="0.2">
      <c r="A1764" s="26" t="str">
        <f t="shared" si="137"/>
        <v/>
      </c>
      <c r="B1764" s="40"/>
      <c r="C1764" s="28" t="str">
        <f>IF(B1764="","",VLOOKUP(B1764,'Priradenie pracov. balíkov'!B:E,3,FALSE))</f>
        <v/>
      </c>
      <c r="D1764" s="29" t="str">
        <f>IF(B1764="","",CONCATENATE(VLOOKUP(B1764,Ciselniky!$A$38:$B$71,2,FALSE),"P",'Osobné výdavky (OV)'!A1764))</f>
        <v/>
      </c>
      <c r="E1764" s="41"/>
      <c r="F1764" s="25" t="str">
        <f t="shared" si="138"/>
        <v/>
      </c>
      <c r="G1764" s="99"/>
      <c r="H1764" s="97"/>
      <c r="I1764" s="25" t="str">
        <f t="shared" si="139"/>
        <v/>
      </c>
      <c r="J1764" s="25" t="str">
        <f>IF(B1764="","",I1764*VLOOKUP(B1764,'Priradenie pracov. balíkov'!B:F,5,FALSE))</f>
        <v/>
      </c>
      <c r="K1764" s="25" t="str">
        <f>IF(B1764="","",I1764*VLOOKUP(B1764,'Priradenie pracov. balíkov'!B:G,6,FALSE))</f>
        <v/>
      </c>
      <c r="L1764" s="25" t="str">
        <f>IF(B1764="","",K1764*VLOOKUP(B1764,'Priradenie pracov. balíkov'!B:F,5,FALSE))</f>
        <v/>
      </c>
      <c r="M1764" s="1"/>
      <c r="N1764" s="2" t="str">
        <f t="shared" si="135"/>
        <v/>
      </c>
      <c r="O1764" s="1" t="str">
        <f t="shared" si="136"/>
        <v/>
      </c>
    </row>
    <row r="1765" spans="1:15" x14ac:dyDescent="0.2">
      <c r="A1765" s="26" t="str">
        <f t="shared" si="137"/>
        <v/>
      </c>
      <c r="B1765" s="40"/>
      <c r="C1765" s="28" t="str">
        <f>IF(B1765="","",VLOOKUP(B1765,'Priradenie pracov. balíkov'!B:E,3,FALSE))</f>
        <v/>
      </c>
      <c r="D1765" s="29" t="str">
        <f>IF(B1765="","",CONCATENATE(VLOOKUP(B1765,Ciselniky!$A$38:$B$71,2,FALSE),"P",'Osobné výdavky (OV)'!A1765))</f>
        <v/>
      </c>
      <c r="E1765" s="41"/>
      <c r="F1765" s="25" t="str">
        <f t="shared" si="138"/>
        <v/>
      </c>
      <c r="G1765" s="99"/>
      <c r="H1765" s="97"/>
      <c r="I1765" s="25" t="str">
        <f t="shared" si="139"/>
        <v/>
      </c>
      <c r="J1765" s="25" t="str">
        <f>IF(B1765="","",I1765*VLOOKUP(B1765,'Priradenie pracov. balíkov'!B:F,5,FALSE))</f>
        <v/>
      </c>
      <c r="K1765" s="25" t="str">
        <f>IF(B1765="","",I1765*VLOOKUP(B1765,'Priradenie pracov. balíkov'!B:G,6,FALSE))</f>
        <v/>
      </c>
      <c r="L1765" s="25" t="str">
        <f>IF(B1765="","",K1765*VLOOKUP(B1765,'Priradenie pracov. balíkov'!B:F,5,FALSE))</f>
        <v/>
      </c>
      <c r="M1765" s="1"/>
      <c r="N1765" s="2" t="str">
        <f t="shared" si="135"/>
        <v/>
      </c>
      <c r="O1765" s="1" t="str">
        <f t="shared" si="136"/>
        <v/>
      </c>
    </row>
    <row r="1766" spans="1:15" x14ac:dyDescent="0.2">
      <c r="A1766" s="26" t="str">
        <f t="shared" si="137"/>
        <v/>
      </c>
      <c r="B1766" s="40"/>
      <c r="C1766" s="28" t="str">
        <f>IF(B1766="","",VLOOKUP(B1766,'Priradenie pracov. balíkov'!B:E,3,FALSE))</f>
        <v/>
      </c>
      <c r="D1766" s="29" t="str">
        <f>IF(B1766="","",CONCATENATE(VLOOKUP(B1766,Ciselniky!$A$38:$B$71,2,FALSE),"P",'Osobné výdavky (OV)'!A1766))</f>
        <v/>
      </c>
      <c r="E1766" s="41"/>
      <c r="F1766" s="25" t="str">
        <f t="shared" si="138"/>
        <v/>
      </c>
      <c r="G1766" s="99"/>
      <c r="H1766" s="97"/>
      <c r="I1766" s="25" t="str">
        <f t="shared" si="139"/>
        <v/>
      </c>
      <c r="J1766" s="25" t="str">
        <f>IF(B1766="","",I1766*VLOOKUP(B1766,'Priradenie pracov. balíkov'!B:F,5,FALSE))</f>
        <v/>
      </c>
      <c r="K1766" s="25" t="str">
        <f>IF(B1766="","",I1766*VLOOKUP(B1766,'Priradenie pracov. balíkov'!B:G,6,FALSE))</f>
        <v/>
      </c>
      <c r="L1766" s="25" t="str">
        <f>IF(B1766="","",K1766*VLOOKUP(B1766,'Priradenie pracov. balíkov'!B:F,5,FALSE))</f>
        <v/>
      </c>
      <c r="M1766" s="1"/>
      <c r="N1766" s="2" t="str">
        <f t="shared" si="135"/>
        <v/>
      </c>
      <c r="O1766" s="1" t="str">
        <f t="shared" si="136"/>
        <v/>
      </c>
    </row>
    <row r="1767" spans="1:15" x14ac:dyDescent="0.2">
      <c r="A1767" s="26" t="str">
        <f t="shared" si="137"/>
        <v/>
      </c>
      <c r="B1767" s="40"/>
      <c r="C1767" s="28" t="str">
        <f>IF(B1767="","",VLOOKUP(B1767,'Priradenie pracov. balíkov'!B:E,3,FALSE))</f>
        <v/>
      </c>
      <c r="D1767" s="29" t="str">
        <f>IF(B1767="","",CONCATENATE(VLOOKUP(B1767,Ciselniky!$A$38:$B$71,2,FALSE),"P",'Osobné výdavky (OV)'!A1767))</f>
        <v/>
      </c>
      <c r="E1767" s="41"/>
      <c r="F1767" s="25" t="str">
        <f t="shared" si="138"/>
        <v/>
      </c>
      <c r="G1767" s="99"/>
      <c r="H1767" s="97"/>
      <c r="I1767" s="25" t="str">
        <f t="shared" si="139"/>
        <v/>
      </c>
      <c r="J1767" s="25" t="str">
        <f>IF(B1767="","",I1767*VLOOKUP(B1767,'Priradenie pracov. balíkov'!B:F,5,FALSE))</f>
        <v/>
      </c>
      <c r="K1767" s="25" t="str">
        <f>IF(B1767="","",I1767*VLOOKUP(B1767,'Priradenie pracov. balíkov'!B:G,6,FALSE))</f>
        <v/>
      </c>
      <c r="L1767" s="25" t="str">
        <f>IF(B1767="","",K1767*VLOOKUP(B1767,'Priradenie pracov. balíkov'!B:F,5,FALSE))</f>
        <v/>
      </c>
      <c r="M1767" s="1"/>
      <c r="N1767" s="2" t="str">
        <f t="shared" si="135"/>
        <v/>
      </c>
      <c r="O1767" s="1" t="str">
        <f t="shared" si="136"/>
        <v/>
      </c>
    </row>
    <row r="1768" spans="1:15" x14ac:dyDescent="0.2">
      <c r="A1768" s="26" t="str">
        <f t="shared" si="137"/>
        <v/>
      </c>
      <c r="B1768" s="40"/>
      <c r="C1768" s="28" t="str">
        <f>IF(B1768="","",VLOOKUP(B1768,'Priradenie pracov. balíkov'!B:E,3,FALSE))</f>
        <v/>
      </c>
      <c r="D1768" s="29" t="str">
        <f>IF(B1768="","",CONCATENATE(VLOOKUP(B1768,Ciselniky!$A$38:$B$71,2,FALSE),"P",'Osobné výdavky (OV)'!A1768))</f>
        <v/>
      </c>
      <c r="E1768" s="41"/>
      <c r="F1768" s="25" t="str">
        <f t="shared" si="138"/>
        <v/>
      </c>
      <c r="G1768" s="99"/>
      <c r="H1768" s="97"/>
      <c r="I1768" s="25" t="str">
        <f t="shared" si="139"/>
        <v/>
      </c>
      <c r="J1768" s="25" t="str">
        <f>IF(B1768="","",I1768*VLOOKUP(B1768,'Priradenie pracov. balíkov'!B:F,5,FALSE))</f>
        <v/>
      </c>
      <c r="K1768" s="25" t="str">
        <f>IF(B1768="","",I1768*VLOOKUP(B1768,'Priradenie pracov. balíkov'!B:G,6,FALSE))</f>
        <v/>
      </c>
      <c r="L1768" s="25" t="str">
        <f>IF(B1768="","",K1768*VLOOKUP(B1768,'Priradenie pracov. balíkov'!B:F,5,FALSE))</f>
        <v/>
      </c>
      <c r="M1768" s="1"/>
      <c r="N1768" s="2" t="str">
        <f t="shared" si="135"/>
        <v/>
      </c>
      <c r="O1768" s="1" t="str">
        <f t="shared" si="136"/>
        <v/>
      </c>
    </row>
    <row r="1769" spans="1:15" x14ac:dyDescent="0.2">
      <c r="A1769" s="26" t="str">
        <f t="shared" si="137"/>
        <v/>
      </c>
      <c r="B1769" s="40"/>
      <c r="C1769" s="28" t="str">
        <f>IF(B1769="","",VLOOKUP(B1769,'Priradenie pracov. balíkov'!B:E,3,FALSE))</f>
        <v/>
      </c>
      <c r="D1769" s="29" t="str">
        <f>IF(B1769="","",CONCATENATE(VLOOKUP(B1769,Ciselniky!$A$38:$B$71,2,FALSE),"P",'Osobné výdavky (OV)'!A1769))</f>
        <v/>
      </c>
      <c r="E1769" s="41"/>
      <c r="F1769" s="25" t="str">
        <f t="shared" si="138"/>
        <v/>
      </c>
      <c r="G1769" s="99"/>
      <c r="H1769" s="97"/>
      <c r="I1769" s="25" t="str">
        <f t="shared" si="139"/>
        <v/>
      </c>
      <c r="J1769" s="25" t="str">
        <f>IF(B1769="","",I1769*VLOOKUP(B1769,'Priradenie pracov. balíkov'!B:F,5,FALSE))</f>
        <v/>
      </c>
      <c r="K1769" s="25" t="str">
        <f>IF(B1769="","",I1769*VLOOKUP(B1769,'Priradenie pracov. balíkov'!B:G,6,FALSE))</f>
        <v/>
      </c>
      <c r="L1769" s="25" t="str">
        <f>IF(B1769="","",K1769*VLOOKUP(B1769,'Priradenie pracov. balíkov'!B:F,5,FALSE))</f>
        <v/>
      </c>
      <c r="M1769" s="1"/>
      <c r="N1769" s="2" t="str">
        <f t="shared" si="135"/>
        <v/>
      </c>
      <c r="O1769" s="1" t="str">
        <f t="shared" si="136"/>
        <v/>
      </c>
    </row>
    <row r="1770" spans="1:15" x14ac:dyDescent="0.2">
      <c r="A1770" s="26" t="str">
        <f t="shared" si="137"/>
        <v/>
      </c>
      <c r="B1770" s="40"/>
      <c r="C1770" s="28" t="str">
        <f>IF(B1770="","",VLOOKUP(B1770,'Priradenie pracov. balíkov'!B:E,3,FALSE))</f>
        <v/>
      </c>
      <c r="D1770" s="29" t="str">
        <f>IF(B1770="","",CONCATENATE(VLOOKUP(B1770,Ciselniky!$A$38:$B$71,2,FALSE),"P",'Osobné výdavky (OV)'!A1770))</f>
        <v/>
      </c>
      <c r="E1770" s="41"/>
      <c r="F1770" s="25" t="str">
        <f t="shared" si="138"/>
        <v/>
      </c>
      <c r="G1770" s="99"/>
      <c r="H1770" s="97"/>
      <c r="I1770" s="25" t="str">
        <f t="shared" si="139"/>
        <v/>
      </c>
      <c r="J1770" s="25" t="str">
        <f>IF(B1770="","",I1770*VLOOKUP(B1770,'Priradenie pracov. balíkov'!B:F,5,FALSE))</f>
        <v/>
      </c>
      <c r="K1770" s="25" t="str">
        <f>IF(B1770="","",I1770*VLOOKUP(B1770,'Priradenie pracov. balíkov'!B:G,6,FALSE))</f>
        <v/>
      </c>
      <c r="L1770" s="25" t="str">
        <f>IF(B1770="","",K1770*VLOOKUP(B1770,'Priradenie pracov. balíkov'!B:F,5,FALSE))</f>
        <v/>
      </c>
      <c r="M1770" s="1"/>
      <c r="N1770" s="2" t="str">
        <f t="shared" si="135"/>
        <v/>
      </c>
      <c r="O1770" s="1" t="str">
        <f t="shared" si="136"/>
        <v/>
      </c>
    </row>
    <row r="1771" spans="1:15" x14ac:dyDescent="0.2">
      <c r="A1771" s="26" t="str">
        <f t="shared" si="137"/>
        <v/>
      </c>
      <c r="B1771" s="40"/>
      <c r="C1771" s="28" t="str">
        <f>IF(B1771="","",VLOOKUP(B1771,'Priradenie pracov. balíkov'!B:E,3,FALSE))</f>
        <v/>
      </c>
      <c r="D1771" s="29" t="str">
        <f>IF(B1771="","",CONCATENATE(VLOOKUP(B1771,Ciselniky!$A$38:$B$71,2,FALSE),"P",'Osobné výdavky (OV)'!A1771))</f>
        <v/>
      </c>
      <c r="E1771" s="41"/>
      <c r="F1771" s="25" t="str">
        <f t="shared" si="138"/>
        <v/>
      </c>
      <c r="G1771" s="99"/>
      <c r="H1771" s="97"/>
      <c r="I1771" s="25" t="str">
        <f t="shared" si="139"/>
        <v/>
      </c>
      <c r="J1771" s="25" t="str">
        <f>IF(B1771="","",I1771*VLOOKUP(B1771,'Priradenie pracov. balíkov'!B:F,5,FALSE))</f>
        <v/>
      </c>
      <c r="K1771" s="25" t="str">
        <f>IF(B1771="","",I1771*VLOOKUP(B1771,'Priradenie pracov. balíkov'!B:G,6,FALSE))</f>
        <v/>
      </c>
      <c r="L1771" s="25" t="str">
        <f>IF(B1771="","",K1771*VLOOKUP(B1771,'Priradenie pracov. balíkov'!B:F,5,FALSE))</f>
        <v/>
      </c>
      <c r="M1771" s="1"/>
      <c r="N1771" s="2" t="str">
        <f t="shared" si="135"/>
        <v/>
      </c>
      <c r="O1771" s="1" t="str">
        <f t="shared" si="136"/>
        <v/>
      </c>
    </row>
    <row r="1772" spans="1:15" x14ac:dyDescent="0.2">
      <c r="A1772" s="26" t="str">
        <f t="shared" si="137"/>
        <v/>
      </c>
      <c r="B1772" s="40"/>
      <c r="C1772" s="28" t="str">
        <f>IF(B1772="","",VLOOKUP(B1772,'Priradenie pracov. balíkov'!B:E,3,FALSE))</f>
        <v/>
      </c>
      <c r="D1772" s="29" t="str">
        <f>IF(B1772="","",CONCATENATE(VLOOKUP(B1772,Ciselniky!$A$38:$B$71,2,FALSE),"P",'Osobné výdavky (OV)'!A1772))</f>
        <v/>
      </c>
      <c r="E1772" s="41"/>
      <c r="F1772" s="25" t="str">
        <f t="shared" si="138"/>
        <v/>
      </c>
      <c r="G1772" s="99"/>
      <c r="H1772" s="97"/>
      <c r="I1772" s="25" t="str">
        <f t="shared" si="139"/>
        <v/>
      </c>
      <c r="J1772" s="25" t="str">
        <f>IF(B1772="","",I1772*VLOOKUP(B1772,'Priradenie pracov. balíkov'!B:F,5,FALSE))</f>
        <v/>
      </c>
      <c r="K1772" s="25" t="str">
        <f>IF(B1772="","",I1772*VLOOKUP(B1772,'Priradenie pracov. balíkov'!B:G,6,FALSE))</f>
        <v/>
      </c>
      <c r="L1772" s="25" t="str">
        <f>IF(B1772="","",K1772*VLOOKUP(B1772,'Priradenie pracov. balíkov'!B:F,5,FALSE))</f>
        <v/>
      </c>
      <c r="M1772" s="1"/>
      <c r="N1772" s="2" t="str">
        <f t="shared" si="135"/>
        <v/>
      </c>
      <c r="O1772" s="1" t="str">
        <f t="shared" si="136"/>
        <v/>
      </c>
    </row>
    <row r="1773" spans="1:15" x14ac:dyDescent="0.2">
      <c r="A1773" s="26" t="str">
        <f t="shared" si="137"/>
        <v/>
      </c>
      <c r="B1773" s="40"/>
      <c r="C1773" s="28" t="str">
        <f>IF(B1773="","",VLOOKUP(B1773,'Priradenie pracov. balíkov'!B:E,3,FALSE))</f>
        <v/>
      </c>
      <c r="D1773" s="29" t="str">
        <f>IF(B1773="","",CONCATENATE(VLOOKUP(B1773,Ciselniky!$A$38:$B$71,2,FALSE),"P",'Osobné výdavky (OV)'!A1773))</f>
        <v/>
      </c>
      <c r="E1773" s="41"/>
      <c r="F1773" s="25" t="str">
        <f t="shared" si="138"/>
        <v/>
      </c>
      <c r="G1773" s="99"/>
      <c r="H1773" s="97"/>
      <c r="I1773" s="25" t="str">
        <f t="shared" si="139"/>
        <v/>
      </c>
      <c r="J1773" s="25" t="str">
        <f>IF(B1773="","",I1773*VLOOKUP(B1773,'Priradenie pracov. balíkov'!B:F,5,FALSE))</f>
        <v/>
      </c>
      <c r="K1773" s="25" t="str">
        <f>IF(B1773="","",I1773*VLOOKUP(B1773,'Priradenie pracov. balíkov'!B:G,6,FALSE))</f>
        <v/>
      </c>
      <c r="L1773" s="25" t="str">
        <f>IF(B1773="","",K1773*VLOOKUP(B1773,'Priradenie pracov. balíkov'!B:F,5,FALSE))</f>
        <v/>
      </c>
      <c r="M1773" s="1"/>
      <c r="N1773" s="2" t="str">
        <f t="shared" si="135"/>
        <v/>
      </c>
      <c r="O1773" s="1" t="str">
        <f t="shared" si="136"/>
        <v/>
      </c>
    </row>
    <row r="1774" spans="1:15" x14ac:dyDescent="0.2">
      <c r="A1774" s="26" t="str">
        <f t="shared" si="137"/>
        <v/>
      </c>
      <c r="B1774" s="40"/>
      <c r="C1774" s="28" t="str">
        <f>IF(B1774="","",VLOOKUP(B1774,'Priradenie pracov. balíkov'!B:E,3,FALSE))</f>
        <v/>
      </c>
      <c r="D1774" s="29" t="str">
        <f>IF(B1774="","",CONCATENATE(VLOOKUP(B1774,Ciselniky!$A$38:$B$71,2,FALSE),"P",'Osobné výdavky (OV)'!A1774))</f>
        <v/>
      </c>
      <c r="E1774" s="41"/>
      <c r="F1774" s="25" t="str">
        <f t="shared" si="138"/>
        <v/>
      </c>
      <c r="G1774" s="99"/>
      <c r="H1774" s="97"/>
      <c r="I1774" s="25" t="str">
        <f t="shared" si="139"/>
        <v/>
      </c>
      <c r="J1774" s="25" t="str">
        <f>IF(B1774="","",I1774*VLOOKUP(B1774,'Priradenie pracov. balíkov'!B:F,5,FALSE))</f>
        <v/>
      </c>
      <c r="K1774" s="25" t="str">
        <f>IF(B1774="","",I1774*VLOOKUP(B1774,'Priradenie pracov. balíkov'!B:G,6,FALSE))</f>
        <v/>
      </c>
      <c r="L1774" s="25" t="str">
        <f>IF(B1774="","",K1774*VLOOKUP(B1774,'Priradenie pracov. balíkov'!B:F,5,FALSE))</f>
        <v/>
      </c>
      <c r="M1774" s="1"/>
      <c r="N1774" s="2" t="str">
        <f t="shared" si="135"/>
        <v/>
      </c>
      <c r="O1774" s="1" t="str">
        <f t="shared" si="136"/>
        <v/>
      </c>
    </row>
    <row r="1775" spans="1:15" x14ac:dyDescent="0.2">
      <c r="A1775" s="26" t="str">
        <f t="shared" si="137"/>
        <v/>
      </c>
      <c r="B1775" s="40"/>
      <c r="C1775" s="28" t="str">
        <f>IF(B1775="","",VLOOKUP(B1775,'Priradenie pracov. balíkov'!B:E,3,FALSE))</f>
        <v/>
      </c>
      <c r="D1775" s="29" t="str">
        <f>IF(B1775="","",CONCATENATE(VLOOKUP(B1775,Ciselniky!$A$38:$B$71,2,FALSE),"P",'Osobné výdavky (OV)'!A1775))</f>
        <v/>
      </c>
      <c r="E1775" s="41"/>
      <c r="F1775" s="25" t="str">
        <f t="shared" si="138"/>
        <v/>
      </c>
      <c r="G1775" s="99"/>
      <c r="H1775" s="97"/>
      <c r="I1775" s="25" t="str">
        <f t="shared" si="139"/>
        <v/>
      </c>
      <c r="J1775" s="25" t="str">
        <f>IF(B1775="","",I1775*VLOOKUP(B1775,'Priradenie pracov. balíkov'!B:F,5,FALSE))</f>
        <v/>
      </c>
      <c r="K1775" s="25" t="str">
        <f>IF(B1775="","",I1775*VLOOKUP(B1775,'Priradenie pracov. balíkov'!B:G,6,FALSE))</f>
        <v/>
      </c>
      <c r="L1775" s="25" t="str">
        <f>IF(B1775="","",K1775*VLOOKUP(B1775,'Priradenie pracov. balíkov'!B:F,5,FALSE))</f>
        <v/>
      </c>
      <c r="M1775" s="1"/>
      <c r="N1775" s="2" t="str">
        <f t="shared" si="135"/>
        <v/>
      </c>
      <c r="O1775" s="1" t="str">
        <f t="shared" si="136"/>
        <v/>
      </c>
    </row>
    <row r="1776" spans="1:15" x14ac:dyDescent="0.2">
      <c r="A1776" s="26" t="str">
        <f t="shared" si="137"/>
        <v/>
      </c>
      <c r="B1776" s="40"/>
      <c r="C1776" s="28" t="str">
        <f>IF(B1776="","",VLOOKUP(B1776,'Priradenie pracov. balíkov'!B:E,3,FALSE))</f>
        <v/>
      </c>
      <c r="D1776" s="29" t="str">
        <f>IF(B1776="","",CONCATENATE(VLOOKUP(B1776,Ciselniky!$A$38:$B$71,2,FALSE),"P",'Osobné výdavky (OV)'!A1776))</f>
        <v/>
      </c>
      <c r="E1776" s="41"/>
      <c r="F1776" s="25" t="str">
        <f t="shared" si="138"/>
        <v/>
      </c>
      <c r="G1776" s="99"/>
      <c r="H1776" s="97"/>
      <c r="I1776" s="25" t="str">
        <f t="shared" si="139"/>
        <v/>
      </c>
      <c r="J1776" s="25" t="str">
        <f>IF(B1776="","",I1776*VLOOKUP(B1776,'Priradenie pracov. balíkov'!B:F,5,FALSE))</f>
        <v/>
      </c>
      <c r="K1776" s="25" t="str">
        <f>IF(B1776="","",I1776*VLOOKUP(B1776,'Priradenie pracov. balíkov'!B:G,6,FALSE))</f>
        <v/>
      </c>
      <c r="L1776" s="25" t="str">
        <f>IF(B1776="","",K1776*VLOOKUP(B1776,'Priradenie pracov. balíkov'!B:F,5,FALSE))</f>
        <v/>
      </c>
      <c r="M1776" s="1"/>
      <c r="N1776" s="2" t="str">
        <f t="shared" si="135"/>
        <v/>
      </c>
      <c r="O1776" s="1" t="str">
        <f t="shared" si="136"/>
        <v/>
      </c>
    </row>
    <row r="1777" spans="1:15" x14ac:dyDescent="0.2">
      <c r="A1777" s="26" t="str">
        <f t="shared" si="137"/>
        <v/>
      </c>
      <c r="B1777" s="40"/>
      <c r="C1777" s="28" t="str">
        <f>IF(B1777="","",VLOOKUP(B1777,'Priradenie pracov. balíkov'!B:E,3,FALSE))</f>
        <v/>
      </c>
      <c r="D1777" s="29" t="str">
        <f>IF(B1777="","",CONCATENATE(VLOOKUP(B1777,Ciselniky!$A$38:$B$71,2,FALSE),"P",'Osobné výdavky (OV)'!A1777))</f>
        <v/>
      </c>
      <c r="E1777" s="41"/>
      <c r="F1777" s="25" t="str">
        <f t="shared" si="138"/>
        <v/>
      </c>
      <c r="G1777" s="99"/>
      <c r="H1777" s="97"/>
      <c r="I1777" s="25" t="str">
        <f t="shared" si="139"/>
        <v/>
      </c>
      <c r="J1777" s="25" t="str">
        <f>IF(B1777="","",I1777*VLOOKUP(B1777,'Priradenie pracov. balíkov'!B:F,5,FALSE))</f>
        <v/>
      </c>
      <c r="K1777" s="25" t="str">
        <f>IF(B1777="","",I1777*VLOOKUP(B1777,'Priradenie pracov. balíkov'!B:G,6,FALSE))</f>
        <v/>
      </c>
      <c r="L1777" s="25" t="str">
        <f>IF(B1777="","",K1777*VLOOKUP(B1777,'Priradenie pracov. balíkov'!B:F,5,FALSE))</f>
        <v/>
      </c>
      <c r="M1777" s="1"/>
      <c r="N1777" s="2" t="str">
        <f t="shared" si="135"/>
        <v/>
      </c>
      <c r="O1777" s="1" t="str">
        <f t="shared" si="136"/>
        <v/>
      </c>
    </row>
    <row r="1778" spans="1:15" x14ac:dyDescent="0.2">
      <c r="A1778" s="26" t="str">
        <f t="shared" si="137"/>
        <v/>
      </c>
      <c r="B1778" s="40"/>
      <c r="C1778" s="28" t="str">
        <f>IF(B1778="","",VLOOKUP(B1778,'Priradenie pracov. balíkov'!B:E,3,FALSE))</f>
        <v/>
      </c>
      <c r="D1778" s="29" t="str">
        <f>IF(B1778="","",CONCATENATE(VLOOKUP(B1778,Ciselniky!$A$38:$B$71,2,FALSE),"P",'Osobné výdavky (OV)'!A1778))</f>
        <v/>
      </c>
      <c r="E1778" s="41"/>
      <c r="F1778" s="25" t="str">
        <f t="shared" si="138"/>
        <v/>
      </c>
      <c r="G1778" s="99"/>
      <c r="H1778" s="97"/>
      <c r="I1778" s="25" t="str">
        <f t="shared" si="139"/>
        <v/>
      </c>
      <c r="J1778" s="25" t="str">
        <f>IF(B1778="","",I1778*VLOOKUP(B1778,'Priradenie pracov. balíkov'!B:F,5,FALSE))</f>
        <v/>
      </c>
      <c r="K1778" s="25" t="str">
        <f>IF(B1778="","",I1778*VLOOKUP(B1778,'Priradenie pracov. balíkov'!B:G,6,FALSE))</f>
        <v/>
      </c>
      <c r="L1778" s="25" t="str">
        <f>IF(B1778="","",K1778*VLOOKUP(B1778,'Priradenie pracov. balíkov'!B:F,5,FALSE))</f>
        <v/>
      </c>
      <c r="M1778" s="1"/>
      <c r="N1778" s="2" t="str">
        <f t="shared" si="135"/>
        <v/>
      </c>
      <c r="O1778" s="1" t="str">
        <f t="shared" si="136"/>
        <v/>
      </c>
    </row>
    <row r="1779" spans="1:15" x14ac:dyDescent="0.2">
      <c r="A1779" s="26" t="str">
        <f t="shared" si="137"/>
        <v/>
      </c>
      <c r="B1779" s="40"/>
      <c r="C1779" s="28" t="str">
        <f>IF(B1779="","",VLOOKUP(B1779,'Priradenie pracov. balíkov'!B:E,3,FALSE))</f>
        <v/>
      </c>
      <c r="D1779" s="29" t="str">
        <f>IF(B1779="","",CONCATENATE(VLOOKUP(B1779,Ciselniky!$A$38:$B$71,2,FALSE),"P",'Osobné výdavky (OV)'!A1779))</f>
        <v/>
      </c>
      <c r="E1779" s="41"/>
      <c r="F1779" s="25" t="str">
        <f t="shared" si="138"/>
        <v/>
      </c>
      <c r="G1779" s="99"/>
      <c r="H1779" s="97"/>
      <c r="I1779" s="25" t="str">
        <f t="shared" si="139"/>
        <v/>
      </c>
      <c r="J1779" s="25" t="str">
        <f>IF(B1779="","",I1779*VLOOKUP(B1779,'Priradenie pracov. balíkov'!B:F,5,FALSE))</f>
        <v/>
      </c>
      <c r="K1779" s="25" t="str">
        <f>IF(B1779="","",I1779*VLOOKUP(B1779,'Priradenie pracov. balíkov'!B:G,6,FALSE))</f>
        <v/>
      </c>
      <c r="L1779" s="25" t="str">
        <f>IF(B1779="","",K1779*VLOOKUP(B1779,'Priradenie pracov. balíkov'!B:F,5,FALSE))</f>
        <v/>
      </c>
      <c r="M1779" s="1"/>
      <c r="N1779" s="2" t="str">
        <f t="shared" si="135"/>
        <v/>
      </c>
      <c r="O1779" s="1" t="str">
        <f t="shared" si="136"/>
        <v/>
      </c>
    </row>
    <row r="1780" spans="1:15" x14ac:dyDescent="0.2">
      <c r="A1780" s="26" t="str">
        <f t="shared" si="137"/>
        <v/>
      </c>
      <c r="B1780" s="40"/>
      <c r="C1780" s="28" t="str">
        <f>IF(B1780="","",VLOOKUP(B1780,'Priradenie pracov. balíkov'!B:E,3,FALSE))</f>
        <v/>
      </c>
      <c r="D1780" s="29" t="str">
        <f>IF(B1780="","",CONCATENATE(VLOOKUP(B1780,Ciselniky!$A$38:$B$71,2,FALSE),"P",'Osobné výdavky (OV)'!A1780))</f>
        <v/>
      </c>
      <c r="E1780" s="41"/>
      <c r="F1780" s="25" t="str">
        <f t="shared" si="138"/>
        <v/>
      </c>
      <c r="G1780" s="99"/>
      <c r="H1780" s="97"/>
      <c r="I1780" s="25" t="str">
        <f t="shared" si="139"/>
        <v/>
      </c>
      <c r="J1780" s="25" t="str">
        <f>IF(B1780="","",I1780*VLOOKUP(B1780,'Priradenie pracov. balíkov'!B:F,5,FALSE))</f>
        <v/>
      </c>
      <c r="K1780" s="25" t="str">
        <f>IF(B1780="","",I1780*VLOOKUP(B1780,'Priradenie pracov. balíkov'!B:G,6,FALSE))</f>
        <v/>
      </c>
      <c r="L1780" s="25" t="str">
        <f>IF(B1780="","",K1780*VLOOKUP(B1780,'Priradenie pracov. balíkov'!B:F,5,FALSE))</f>
        <v/>
      </c>
      <c r="M1780" s="1"/>
      <c r="N1780" s="2" t="str">
        <f t="shared" si="135"/>
        <v/>
      </c>
      <c r="O1780" s="1" t="str">
        <f t="shared" si="136"/>
        <v/>
      </c>
    </row>
    <row r="1781" spans="1:15" x14ac:dyDescent="0.2">
      <c r="A1781" s="26" t="str">
        <f t="shared" si="137"/>
        <v/>
      </c>
      <c r="B1781" s="40"/>
      <c r="C1781" s="28" t="str">
        <f>IF(B1781="","",VLOOKUP(B1781,'Priradenie pracov. balíkov'!B:E,3,FALSE))</f>
        <v/>
      </c>
      <c r="D1781" s="29" t="str">
        <f>IF(B1781="","",CONCATENATE(VLOOKUP(B1781,Ciselniky!$A$38:$B$71,2,FALSE),"P",'Osobné výdavky (OV)'!A1781))</f>
        <v/>
      </c>
      <c r="E1781" s="41"/>
      <c r="F1781" s="25" t="str">
        <f t="shared" si="138"/>
        <v/>
      </c>
      <c r="G1781" s="99"/>
      <c r="H1781" s="97"/>
      <c r="I1781" s="25" t="str">
        <f t="shared" si="139"/>
        <v/>
      </c>
      <c r="J1781" s="25" t="str">
        <f>IF(B1781="","",I1781*VLOOKUP(B1781,'Priradenie pracov. balíkov'!B:F,5,FALSE))</f>
        <v/>
      </c>
      <c r="K1781" s="25" t="str">
        <f>IF(B1781="","",I1781*VLOOKUP(B1781,'Priradenie pracov. balíkov'!B:G,6,FALSE))</f>
        <v/>
      </c>
      <c r="L1781" s="25" t="str">
        <f>IF(B1781="","",K1781*VLOOKUP(B1781,'Priradenie pracov. balíkov'!B:F,5,FALSE))</f>
        <v/>
      </c>
      <c r="M1781" s="1"/>
      <c r="N1781" s="2" t="str">
        <f t="shared" si="135"/>
        <v/>
      </c>
      <c r="O1781" s="1" t="str">
        <f t="shared" si="136"/>
        <v/>
      </c>
    </row>
    <row r="1782" spans="1:15" x14ac:dyDescent="0.2">
      <c r="A1782" s="26" t="str">
        <f t="shared" si="137"/>
        <v/>
      </c>
      <c r="B1782" s="40"/>
      <c r="C1782" s="28" t="str">
        <f>IF(B1782="","",VLOOKUP(B1782,'Priradenie pracov. balíkov'!B:E,3,FALSE))</f>
        <v/>
      </c>
      <c r="D1782" s="29" t="str">
        <f>IF(B1782="","",CONCATENATE(VLOOKUP(B1782,Ciselniky!$A$38:$B$71,2,FALSE),"P",'Osobné výdavky (OV)'!A1782))</f>
        <v/>
      </c>
      <c r="E1782" s="41"/>
      <c r="F1782" s="25" t="str">
        <f t="shared" si="138"/>
        <v/>
      </c>
      <c r="G1782" s="99"/>
      <c r="H1782" s="97"/>
      <c r="I1782" s="25" t="str">
        <f t="shared" si="139"/>
        <v/>
      </c>
      <c r="J1782" s="25" t="str">
        <f>IF(B1782="","",I1782*VLOOKUP(B1782,'Priradenie pracov. balíkov'!B:F,5,FALSE))</f>
        <v/>
      </c>
      <c r="K1782" s="25" t="str">
        <f>IF(B1782="","",I1782*VLOOKUP(B1782,'Priradenie pracov. balíkov'!B:G,6,FALSE))</f>
        <v/>
      </c>
      <c r="L1782" s="25" t="str">
        <f>IF(B1782="","",K1782*VLOOKUP(B1782,'Priradenie pracov. balíkov'!B:F,5,FALSE))</f>
        <v/>
      </c>
      <c r="M1782" s="1"/>
      <c r="N1782" s="2" t="str">
        <f t="shared" si="135"/>
        <v/>
      </c>
      <c r="O1782" s="1" t="str">
        <f t="shared" si="136"/>
        <v/>
      </c>
    </row>
    <row r="1783" spans="1:15" x14ac:dyDescent="0.2">
      <c r="A1783" s="26" t="str">
        <f t="shared" si="137"/>
        <v/>
      </c>
      <c r="B1783" s="40"/>
      <c r="C1783" s="28" t="str">
        <f>IF(B1783="","",VLOOKUP(B1783,'Priradenie pracov. balíkov'!B:E,3,FALSE))</f>
        <v/>
      </c>
      <c r="D1783" s="29" t="str">
        <f>IF(B1783="","",CONCATENATE(VLOOKUP(B1783,Ciselniky!$A$38:$B$71,2,FALSE),"P",'Osobné výdavky (OV)'!A1783))</f>
        <v/>
      </c>
      <c r="E1783" s="41"/>
      <c r="F1783" s="25" t="str">
        <f t="shared" si="138"/>
        <v/>
      </c>
      <c r="G1783" s="99"/>
      <c r="H1783" s="97"/>
      <c r="I1783" s="25" t="str">
        <f t="shared" si="139"/>
        <v/>
      </c>
      <c r="J1783" s="25" t="str">
        <f>IF(B1783="","",I1783*VLOOKUP(B1783,'Priradenie pracov. balíkov'!B:F,5,FALSE))</f>
        <v/>
      </c>
      <c r="K1783" s="25" t="str">
        <f>IF(B1783="","",I1783*VLOOKUP(B1783,'Priradenie pracov. balíkov'!B:G,6,FALSE))</f>
        <v/>
      </c>
      <c r="L1783" s="25" t="str">
        <f>IF(B1783="","",K1783*VLOOKUP(B1783,'Priradenie pracov. balíkov'!B:F,5,FALSE))</f>
        <v/>
      </c>
      <c r="M1783" s="1"/>
      <c r="N1783" s="2" t="str">
        <f t="shared" si="135"/>
        <v/>
      </c>
      <c r="O1783" s="1" t="str">
        <f t="shared" si="136"/>
        <v/>
      </c>
    </row>
    <row r="1784" spans="1:15" x14ac:dyDescent="0.2">
      <c r="A1784" s="26" t="str">
        <f t="shared" si="137"/>
        <v/>
      </c>
      <c r="B1784" s="40"/>
      <c r="C1784" s="28" t="str">
        <f>IF(B1784="","",VLOOKUP(B1784,'Priradenie pracov. balíkov'!B:E,3,FALSE))</f>
        <v/>
      </c>
      <c r="D1784" s="29" t="str">
        <f>IF(B1784="","",CONCATENATE(VLOOKUP(B1784,Ciselniky!$A$38:$B$71,2,FALSE),"P",'Osobné výdavky (OV)'!A1784))</f>
        <v/>
      </c>
      <c r="E1784" s="41"/>
      <c r="F1784" s="25" t="str">
        <f t="shared" si="138"/>
        <v/>
      </c>
      <c r="G1784" s="99"/>
      <c r="H1784" s="97"/>
      <c r="I1784" s="25" t="str">
        <f t="shared" si="139"/>
        <v/>
      </c>
      <c r="J1784" s="25" t="str">
        <f>IF(B1784="","",I1784*VLOOKUP(B1784,'Priradenie pracov. balíkov'!B:F,5,FALSE))</f>
        <v/>
      </c>
      <c r="K1784" s="25" t="str">
        <f>IF(B1784="","",I1784*VLOOKUP(B1784,'Priradenie pracov. balíkov'!B:G,6,FALSE))</f>
        <v/>
      </c>
      <c r="L1784" s="25" t="str">
        <f>IF(B1784="","",K1784*VLOOKUP(B1784,'Priradenie pracov. balíkov'!B:F,5,FALSE))</f>
        <v/>
      </c>
      <c r="M1784" s="1"/>
      <c r="N1784" s="2" t="str">
        <f t="shared" si="135"/>
        <v/>
      </c>
      <c r="O1784" s="1" t="str">
        <f t="shared" si="136"/>
        <v/>
      </c>
    </row>
    <row r="1785" spans="1:15" x14ac:dyDescent="0.2">
      <c r="A1785" s="26" t="str">
        <f t="shared" si="137"/>
        <v/>
      </c>
      <c r="B1785" s="40"/>
      <c r="C1785" s="28" t="str">
        <f>IF(B1785="","",VLOOKUP(B1785,'Priradenie pracov. balíkov'!B:E,3,FALSE))</f>
        <v/>
      </c>
      <c r="D1785" s="29" t="str">
        <f>IF(B1785="","",CONCATENATE(VLOOKUP(B1785,Ciselniky!$A$38:$B$71,2,FALSE),"P",'Osobné výdavky (OV)'!A1785))</f>
        <v/>
      </c>
      <c r="E1785" s="41"/>
      <c r="F1785" s="25" t="str">
        <f t="shared" si="138"/>
        <v/>
      </c>
      <c r="G1785" s="99"/>
      <c r="H1785" s="97"/>
      <c r="I1785" s="25" t="str">
        <f t="shared" si="139"/>
        <v/>
      </c>
      <c r="J1785" s="25" t="str">
        <f>IF(B1785="","",I1785*VLOOKUP(B1785,'Priradenie pracov. balíkov'!B:F,5,FALSE))</f>
        <v/>
      </c>
      <c r="K1785" s="25" t="str">
        <f>IF(B1785="","",I1785*VLOOKUP(B1785,'Priradenie pracov. balíkov'!B:G,6,FALSE))</f>
        <v/>
      </c>
      <c r="L1785" s="25" t="str">
        <f>IF(B1785="","",K1785*VLOOKUP(B1785,'Priradenie pracov. balíkov'!B:F,5,FALSE))</f>
        <v/>
      </c>
      <c r="M1785" s="1"/>
      <c r="N1785" s="2" t="str">
        <f t="shared" si="135"/>
        <v/>
      </c>
      <c r="O1785" s="1" t="str">
        <f t="shared" si="136"/>
        <v/>
      </c>
    </row>
    <row r="1786" spans="1:15" x14ac:dyDescent="0.2">
      <c r="A1786" s="26" t="str">
        <f t="shared" si="137"/>
        <v/>
      </c>
      <c r="B1786" s="40"/>
      <c r="C1786" s="28" t="str">
        <f>IF(B1786="","",VLOOKUP(B1786,'Priradenie pracov. balíkov'!B:E,3,FALSE))</f>
        <v/>
      </c>
      <c r="D1786" s="29" t="str">
        <f>IF(B1786="","",CONCATENATE(VLOOKUP(B1786,Ciselniky!$A$38:$B$71,2,FALSE),"P",'Osobné výdavky (OV)'!A1786))</f>
        <v/>
      </c>
      <c r="E1786" s="41"/>
      <c r="F1786" s="25" t="str">
        <f t="shared" si="138"/>
        <v/>
      </c>
      <c r="G1786" s="99"/>
      <c r="H1786" s="97"/>
      <c r="I1786" s="25" t="str">
        <f t="shared" si="139"/>
        <v/>
      </c>
      <c r="J1786" s="25" t="str">
        <f>IF(B1786="","",I1786*VLOOKUP(B1786,'Priradenie pracov. balíkov'!B:F,5,FALSE))</f>
        <v/>
      </c>
      <c r="K1786" s="25" t="str">
        <f>IF(B1786="","",I1786*VLOOKUP(B1786,'Priradenie pracov. balíkov'!B:G,6,FALSE))</f>
        <v/>
      </c>
      <c r="L1786" s="25" t="str">
        <f>IF(B1786="","",K1786*VLOOKUP(B1786,'Priradenie pracov. balíkov'!B:F,5,FALSE))</f>
        <v/>
      </c>
      <c r="M1786" s="1"/>
      <c r="N1786" s="2" t="str">
        <f t="shared" si="135"/>
        <v/>
      </c>
      <c r="O1786" s="1" t="str">
        <f t="shared" si="136"/>
        <v/>
      </c>
    </row>
    <row r="1787" spans="1:15" x14ac:dyDescent="0.2">
      <c r="A1787" s="26" t="str">
        <f t="shared" si="137"/>
        <v/>
      </c>
      <c r="B1787" s="40"/>
      <c r="C1787" s="28" t="str">
        <f>IF(B1787="","",VLOOKUP(B1787,'Priradenie pracov. balíkov'!B:E,3,FALSE))</f>
        <v/>
      </c>
      <c r="D1787" s="29" t="str">
        <f>IF(B1787="","",CONCATENATE(VLOOKUP(B1787,Ciselniky!$A$38:$B$71,2,FALSE),"P",'Osobné výdavky (OV)'!A1787))</f>
        <v/>
      </c>
      <c r="E1787" s="41"/>
      <c r="F1787" s="25" t="str">
        <f t="shared" si="138"/>
        <v/>
      </c>
      <c r="G1787" s="99"/>
      <c r="H1787" s="97"/>
      <c r="I1787" s="25" t="str">
        <f t="shared" si="139"/>
        <v/>
      </c>
      <c r="J1787" s="25" t="str">
        <f>IF(B1787="","",I1787*VLOOKUP(B1787,'Priradenie pracov. balíkov'!B:F,5,FALSE))</f>
        <v/>
      </c>
      <c r="K1787" s="25" t="str">
        <f>IF(B1787="","",I1787*VLOOKUP(B1787,'Priradenie pracov. balíkov'!B:G,6,FALSE))</f>
        <v/>
      </c>
      <c r="L1787" s="25" t="str">
        <f>IF(B1787="","",K1787*VLOOKUP(B1787,'Priradenie pracov. balíkov'!B:F,5,FALSE))</f>
        <v/>
      </c>
      <c r="M1787" s="1"/>
      <c r="N1787" s="2" t="str">
        <f t="shared" si="135"/>
        <v/>
      </c>
      <c r="O1787" s="1" t="str">
        <f t="shared" si="136"/>
        <v/>
      </c>
    </row>
    <row r="1788" spans="1:15" x14ac:dyDescent="0.2">
      <c r="A1788" s="26" t="str">
        <f t="shared" si="137"/>
        <v/>
      </c>
      <c r="B1788" s="40"/>
      <c r="C1788" s="28" t="str">
        <f>IF(B1788="","",VLOOKUP(B1788,'Priradenie pracov. balíkov'!B:E,3,FALSE))</f>
        <v/>
      </c>
      <c r="D1788" s="29" t="str">
        <f>IF(B1788="","",CONCATENATE(VLOOKUP(B1788,Ciselniky!$A$38:$B$71,2,FALSE),"P",'Osobné výdavky (OV)'!A1788))</f>
        <v/>
      </c>
      <c r="E1788" s="41"/>
      <c r="F1788" s="25" t="str">
        <f t="shared" si="138"/>
        <v/>
      </c>
      <c r="G1788" s="99"/>
      <c r="H1788" s="97"/>
      <c r="I1788" s="25" t="str">
        <f t="shared" si="139"/>
        <v/>
      </c>
      <c r="J1788" s="25" t="str">
        <f>IF(B1788="","",I1788*VLOOKUP(B1788,'Priradenie pracov. balíkov'!B:F,5,FALSE))</f>
        <v/>
      </c>
      <c r="K1788" s="25" t="str">
        <f>IF(B1788="","",I1788*VLOOKUP(B1788,'Priradenie pracov. balíkov'!B:G,6,FALSE))</f>
        <v/>
      </c>
      <c r="L1788" s="25" t="str">
        <f>IF(B1788="","",K1788*VLOOKUP(B1788,'Priradenie pracov. balíkov'!B:F,5,FALSE))</f>
        <v/>
      </c>
      <c r="M1788" s="1"/>
      <c r="N1788" s="2" t="str">
        <f t="shared" si="135"/>
        <v/>
      </c>
      <c r="O1788" s="1" t="str">
        <f t="shared" si="136"/>
        <v/>
      </c>
    </row>
    <row r="1789" spans="1:15" x14ac:dyDescent="0.2">
      <c r="A1789" s="26" t="str">
        <f t="shared" si="137"/>
        <v/>
      </c>
      <c r="B1789" s="40"/>
      <c r="C1789" s="28" t="str">
        <f>IF(B1789="","",VLOOKUP(B1789,'Priradenie pracov. balíkov'!B:E,3,FALSE))</f>
        <v/>
      </c>
      <c r="D1789" s="29" t="str">
        <f>IF(B1789="","",CONCATENATE(VLOOKUP(B1789,Ciselniky!$A$38:$B$71,2,FALSE),"P",'Osobné výdavky (OV)'!A1789))</f>
        <v/>
      </c>
      <c r="E1789" s="41"/>
      <c r="F1789" s="25" t="str">
        <f t="shared" si="138"/>
        <v/>
      </c>
      <c r="G1789" s="99"/>
      <c r="H1789" s="97"/>
      <c r="I1789" s="25" t="str">
        <f t="shared" si="139"/>
        <v/>
      </c>
      <c r="J1789" s="25" t="str">
        <f>IF(B1789="","",I1789*VLOOKUP(B1789,'Priradenie pracov. balíkov'!B:F,5,FALSE))</f>
        <v/>
      </c>
      <c r="K1789" s="25" t="str">
        <f>IF(B1789="","",I1789*VLOOKUP(B1789,'Priradenie pracov. balíkov'!B:G,6,FALSE))</f>
        <v/>
      </c>
      <c r="L1789" s="25" t="str">
        <f>IF(B1789="","",K1789*VLOOKUP(B1789,'Priradenie pracov. balíkov'!B:F,5,FALSE))</f>
        <v/>
      </c>
      <c r="M1789" s="1"/>
      <c r="N1789" s="2" t="str">
        <f t="shared" si="135"/>
        <v/>
      </c>
      <c r="O1789" s="1" t="str">
        <f t="shared" si="136"/>
        <v/>
      </c>
    </row>
    <row r="1790" spans="1:15" x14ac:dyDescent="0.2">
      <c r="A1790" s="26" t="str">
        <f t="shared" si="137"/>
        <v/>
      </c>
      <c r="B1790" s="40"/>
      <c r="C1790" s="28" t="str">
        <f>IF(B1790="","",VLOOKUP(B1790,'Priradenie pracov. balíkov'!B:E,3,FALSE))</f>
        <v/>
      </c>
      <c r="D1790" s="29" t="str">
        <f>IF(B1790="","",CONCATENATE(VLOOKUP(B1790,Ciselniky!$A$38:$B$71,2,FALSE),"P",'Osobné výdavky (OV)'!A1790))</f>
        <v/>
      </c>
      <c r="E1790" s="41"/>
      <c r="F1790" s="25" t="str">
        <f t="shared" si="138"/>
        <v/>
      </c>
      <c r="G1790" s="99"/>
      <c r="H1790" s="97"/>
      <c r="I1790" s="25" t="str">
        <f t="shared" si="139"/>
        <v/>
      </c>
      <c r="J1790" s="25" t="str">
        <f>IF(B1790="","",I1790*VLOOKUP(B1790,'Priradenie pracov. balíkov'!B:F,5,FALSE))</f>
        <v/>
      </c>
      <c r="K1790" s="25" t="str">
        <f>IF(B1790="","",I1790*VLOOKUP(B1790,'Priradenie pracov. balíkov'!B:G,6,FALSE))</f>
        <v/>
      </c>
      <c r="L1790" s="25" t="str">
        <f>IF(B1790="","",K1790*VLOOKUP(B1790,'Priradenie pracov. balíkov'!B:F,5,FALSE))</f>
        <v/>
      </c>
      <c r="M1790" s="1"/>
      <c r="N1790" s="2" t="str">
        <f t="shared" si="135"/>
        <v/>
      </c>
      <c r="O1790" s="1" t="str">
        <f t="shared" si="136"/>
        <v/>
      </c>
    </row>
    <row r="1791" spans="1:15" x14ac:dyDescent="0.2">
      <c r="A1791" s="26" t="str">
        <f t="shared" si="137"/>
        <v/>
      </c>
      <c r="B1791" s="40"/>
      <c r="C1791" s="28" t="str">
        <f>IF(B1791="","",VLOOKUP(B1791,'Priradenie pracov. balíkov'!B:E,3,FALSE))</f>
        <v/>
      </c>
      <c r="D1791" s="29" t="str">
        <f>IF(B1791="","",CONCATENATE(VLOOKUP(B1791,Ciselniky!$A$38:$B$71,2,FALSE),"P",'Osobné výdavky (OV)'!A1791))</f>
        <v/>
      </c>
      <c r="E1791" s="41"/>
      <c r="F1791" s="25" t="str">
        <f t="shared" si="138"/>
        <v/>
      </c>
      <c r="G1791" s="99"/>
      <c r="H1791" s="97"/>
      <c r="I1791" s="25" t="str">
        <f t="shared" si="139"/>
        <v/>
      </c>
      <c r="J1791" s="25" t="str">
        <f>IF(B1791="","",I1791*VLOOKUP(B1791,'Priradenie pracov. balíkov'!B:F,5,FALSE))</f>
        <v/>
      </c>
      <c r="K1791" s="25" t="str">
        <f>IF(B1791="","",I1791*VLOOKUP(B1791,'Priradenie pracov. balíkov'!B:G,6,FALSE))</f>
        <v/>
      </c>
      <c r="L1791" s="25" t="str">
        <f>IF(B1791="","",K1791*VLOOKUP(B1791,'Priradenie pracov. balíkov'!B:F,5,FALSE))</f>
        <v/>
      </c>
      <c r="M1791" s="1"/>
      <c r="N1791" s="2" t="str">
        <f t="shared" si="135"/>
        <v/>
      </c>
      <c r="O1791" s="1" t="str">
        <f t="shared" si="136"/>
        <v/>
      </c>
    </row>
    <row r="1792" spans="1:15" x14ac:dyDescent="0.2">
      <c r="A1792" s="26" t="str">
        <f t="shared" si="137"/>
        <v/>
      </c>
      <c r="B1792" s="40"/>
      <c r="C1792" s="28" t="str">
        <f>IF(B1792="","",VLOOKUP(B1792,'Priradenie pracov. balíkov'!B:E,3,FALSE))</f>
        <v/>
      </c>
      <c r="D1792" s="29" t="str">
        <f>IF(B1792="","",CONCATENATE(VLOOKUP(B1792,Ciselniky!$A$38:$B$71,2,FALSE),"P",'Osobné výdavky (OV)'!A1792))</f>
        <v/>
      </c>
      <c r="E1792" s="41"/>
      <c r="F1792" s="25" t="str">
        <f t="shared" si="138"/>
        <v/>
      </c>
      <c r="G1792" s="99"/>
      <c r="H1792" s="97"/>
      <c r="I1792" s="25" t="str">
        <f t="shared" si="139"/>
        <v/>
      </c>
      <c r="J1792" s="25" t="str">
        <f>IF(B1792="","",I1792*VLOOKUP(B1792,'Priradenie pracov. balíkov'!B:F,5,FALSE))</f>
        <v/>
      </c>
      <c r="K1792" s="25" t="str">
        <f>IF(B1792="","",I1792*VLOOKUP(B1792,'Priradenie pracov. balíkov'!B:G,6,FALSE))</f>
        <v/>
      </c>
      <c r="L1792" s="25" t="str">
        <f>IF(B1792="","",K1792*VLOOKUP(B1792,'Priradenie pracov. balíkov'!B:F,5,FALSE))</f>
        <v/>
      </c>
      <c r="M1792" s="1"/>
      <c r="N1792" s="2" t="str">
        <f t="shared" si="135"/>
        <v/>
      </c>
      <c r="O1792" s="1" t="str">
        <f t="shared" si="136"/>
        <v/>
      </c>
    </row>
    <row r="1793" spans="1:15" x14ac:dyDescent="0.2">
      <c r="A1793" s="26" t="str">
        <f t="shared" si="137"/>
        <v/>
      </c>
      <c r="B1793" s="40"/>
      <c r="C1793" s="28" t="str">
        <f>IF(B1793="","",VLOOKUP(B1793,'Priradenie pracov. balíkov'!B:E,3,FALSE))</f>
        <v/>
      </c>
      <c r="D1793" s="29" t="str">
        <f>IF(B1793="","",CONCATENATE(VLOOKUP(B1793,Ciselniky!$A$38:$B$71,2,FALSE),"P",'Osobné výdavky (OV)'!A1793))</f>
        <v/>
      </c>
      <c r="E1793" s="41"/>
      <c r="F1793" s="25" t="str">
        <f t="shared" si="138"/>
        <v/>
      </c>
      <c r="G1793" s="99"/>
      <c r="H1793" s="97"/>
      <c r="I1793" s="25" t="str">
        <f t="shared" si="139"/>
        <v/>
      </c>
      <c r="J1793" s="25" t="str">
        <f>IF(B1793="","",I1793*VLOOKUP(B1793,'Priradenie pracov. balíkov'!B:F,5,FALSE))</f>
        <v/>
      </c>
      <c r="K1793" s="25" t="str">
        <f>IF(B1793="","",I1793*VLOOKUP(B1793,'Priradenie pracov. balíkov'!B:G,6,FALSE))</f>
        <v/>
      </c>
      <c r="L1793" s="25" t="str">
        <f>IF(B1793="","",K1793*VLOOKUP(B1793,'Priradenie pracov. balíkov'!B:F,5,FALSE))</f>
        <v/>
      </c>
      <c r="M1793" s="1"/>
      <c r="N1793" s="2" t="str">
        <f t="shared" si="135"/>
        <v/>
      </c>
      <c r="O1793" s="1" t="str">
        <f t="shared" si="136"/>
        <v/>
      </c>
    </row>
    <row r="1794" spans="1:15" x14ac:dyDescent="0.2">
      <c r="A1794" s="26" t="str">
        <f t="shared" si="137"/>
        <v/>
      </c>
      <c r="B1794" s="40"/>
      <c r="C1794" s="28" t="str">
        <f>IF(B1794="","",VLOOKUP(B1794,'Priradenie pracov. balíkov'!B:E,3,FALSE))</f>
        <v/>
      </c>
      <c r="D1794" s="29" t="str">
        <f>IF(B1794="","",CONCATENATE(VLOOKUP(B1794,Ciselniky!$A$38:$B$71,2,FALSE),"P",'Osobné výdavky (OV)'!A1794))</f>
        <v/>
      </c>
      <c r="E1794" s="41"/>
      <c r="F1794" s="25" t="str">
        <f t="shared" si="138"/>
        <v/>
      </c>
      <c r="G1794" s="99"/>
      <c r="H1794" s="97"/>
      <c r="I1794" s="25" t="str">
        <f t="shared" si="139"/>
        <v/>
      </c>
      <c r="J1794" s="25" t="str">
        <f>IF(B1794="","",I1794*VLOOKUP(B1794,'Priradenie pracov. balíkov'!B:F,5,FALSE))</f>
        <v/>
      </c>
      <c r="K1794" s="25" t="str">
        <f>IF(B1794="","",I1794*VLOOKUP(B1794,'Priradenie pracov. balíkov'!B:G,6,FALSE))</f>
        <v/>
      </c>
      <c r="L1794" s="25" t="str">
        <f>IF(B1794="","",K1794*VLOOKUP(B1794,'Priradenie pracov. balíkov'!B:F,5,FALSE))</f>
        <v/>
      </c>
      <c r="M1794" s="1"/>
      <c r="N1794" s="2" t="str">
        <f t="shared" si="135"/>
        <v/>
      </c>
      <c r="O1794" s="1" t="str">
        <f t="shared" si="136"/>
        <v/>
      </c>
    </row>
    <row r="1795" spans="1:15" x14ac:dyDescent="0.2">
      <c r="A1795" s="26" t="str">
        <f t="shared" si="137"/>
        <v/>
      </c>
      <c r="B1795" s="40"/>
      <c r="C1795" s="28" t="str">
        <f>IF(B1795="","",VLOOKUP(B1795,'Priradenie pracov. balíkov'!B:E,3,FALSE))</f>
        <v/>
      </c>
      <c r="D1795" s="29" t="str">
        <f>IF(B1795="","",CONCATENATE(VLOOKUP(B1795,Ciselniky!$A$38:$B$71,2,FALSE),"P",'Osobné výdavky (OV)'!A1795))</f>
        <v/>
      </c>
      <c r="E1795" s="41"/>
      <c r="F1795" s="25" t="str">
        <f t="shared" si="138"/>
        <v/>
      </c>
      <c r="G1795" s="99"/>
      <c r="H1795" s="97"/>
      <c r="I1795" s="25" t="str">
        <f t="shared" si="139"/>
        <v/>
      </c>
      <c r="J1795" s="25" t="str">
        <f>IF(B1795="","",I1795*VLOOKUP(B1795,'Priradenie pracov. balíkov'!B:F,5,FALSE))</f>
        <v/>
      </c>
      <c r="K1795" s="25" t="str">
        <f>IF(B1795="","",I1795*VLOOKUP(B1795,'Priradenie pracov. balíkov'!B:G,6,FALSE))</f>
        <v/>
      </c>
      <c r="L1795" s="25" t="str">
        <f>IF(B1795="","",K1795*VLOOKUP(B1795,'Priradenie pracov. balíkov'!B:F,5,FALSE))</f>
        <v/>
      </c>
      <c r="M1795" s="1"/>
      <c r="N1795" s="2" t="str">
        <f t="shared" si="135"/>
        <v/>
      </c>
      <c r="O1795" s="1" t="str">
        <f t="shared" si="136"/>
        <v/>
      </c>
    </row>
    <row r="1796" spans="1:15" x14ac:dyDescent="0.2">
      <c r="A1796" s="26" t="str">
        <f t="shared" si="137"/>
        <v/>
      </c>
      <c r="B1796" s="40"/>
      <c r="C1796" s="28" t="str">
        <f>IF(B1796="","",VLOOKUP(B1796,'Priradenie pracov. balíkov'!B:E,3,FALSE))</f>
        <v/>
      </c>
      <c r="D1796" s="29" t="str">
        <f>IF(B1796="","",CONCATENATE(VLOOKUP(B1796,Ciselniky!$A$38:$B$71,2,FALSE),"P",'Osobné výdavky (OV)'!A1796))</f>
        <v/>
      </c>
      <c r="E1796" s="41"/>
      <c r="F1796" s="25" t="str">
        <f t="shared" si="138"/>
        <v/>
      </c>
      <c r="G1796" s="99"/>
      <c r="H1796" s="97"/>
      <c r="I1796" s="25" t="str">
        <f t="shared" si="139"/>
        <v/>
      </c>
      <c r="J1796" s="25" t="str">
        <f>IF(B1796="","",I1796*VLOOKUP(B1796,'Priradenie pracov. balíkov'!B:F,5,FALSE))</f>
        <v/>
      </c>
      <c r="K1796" s="25" t="str">
        <f>IF(B1796="","",I1796*VLOOKUP(B1796,'Priradenie pracov. balíkov'!B:G,6,FALSE))</f>
        <v/>
      </c>
      <c r="L1796" s="25" t="str">
        <f>IF(B1796="","",K1796*VLOOKUP(B1796,'Priradenie pracov. balíkov'!B:F,5,FALSE))</f>
        <v/>
      </c>
      <c r="M1796" s="1"/>
      <c r="N1796" s="2" t="str">
        <f t="shared" ref="N1796:N1859" si="140">TRIM(LEFT(B1796,4))</f>
        <v/>
      </c>
      <c r="O1796" s="1" t="str">
        <f t="shared" ref="O1796:O1859" si="141">C1796</f>
        <v/>
      </c>
    </row>
    <row r="1797" spans="1:15" x14ac:dyDescent="0.2">
      <c r="A1797" s="26" t="str">
        <f t="shared" ref="A1797:A1860" si="142">IF(B1796&lt;&gt;"",ROW()-2,"")</f>
        <v/>
      </c>
      <c r="B1797" s="40"/>
      <c r="C1797" s="28" t="str">
        <f>IF(B1797="","",VLOOKUP(B1797,'Priradenie pracov. balíkov'!B:E,3,FALSE))</f>
        <v/>
      </c>
      <c r="D1797" s="29" t="str">
        <f>IF(B1797="","",CONCATENATE(VLOOKUP(B1797,Ciselniky!$A$38:$B$71,2,FALSE),"P",'Osobné výdavky (OV)'!A1797))</f>
        <v/>
      </c>
      <c r="E1797" s="41"/>
      <c r="F1797" s="25" t="str">
        <f t="shared" ref="F1797:F1860" si="143">IF(B1797="","",3684)</f>
        <v/>
      </c>
      <c r="G1797" s="99"/>
      <c r="H1797" s="97"/>
      <c r="I1797" s="25" t="str">
        <f t="shared" ref="I1797:I1860" si="144">IF(B1797="","",F1797*(G1797*H1797))</f>
        <v/>
      </c>
      <c r="J1797" s="25" t="str">
        <f>IF(B1797="","",I1797*VLOOKUP(B1797,'Priradenie pracov. balíkov'!B:F,5,FALSE))</f>
        <v/>
      </c>
      <c r="K1797" s="25" t="str">
        <f>IF(B1797="","",I1797*VLOOKUP(B1797,'Priradenie pracov. balíkov'!B:G,6,FALSE))</f>
        <v/>
      </c>
      <c r="L1797" s="25" t="str">
        <f>IF(B1797="","",K1797*VLOOKUP(B1797,'Priradenie pracov. balíkov'!B:F,5,FALSE))</f>
        <v/>
      </c>
      <c r="M1797" s="1"/>
      <c r="N1797" s="2" t="str">
        <f t="shared" si="140"/>
        <v/>
      </c>
      <c r="O1797" s="1" t="str">
        <f t="shared" si="141"/>
        <v/>
      </c>
    </row>
    <row r="1798" spans="1:15" x14ac:dyDescent="0.2">
      <c r="A1798" s="26" t="str">
        <f t="shared" si="142"/>
        <v/>
      </c>
      <c r="B1798" s="40"/>
      <c r="C1798" s="28" t="str">
        <f>IF(B1798="","",VLOOKUP(B1798,'Priradenie pracov. balíkov'!B:E,3,FALSE))</f>
        <v/>
      </c>
      <c r="D1798" s="29" t="str">
        <f>IF(B1798="","",CONCATENATE(VLOOKUP(B1798,Ciselniky!$A$38:$B$71,2,FALSE),"P",'Osobné výdavky (OV)'!A1798))</f>
        <v/>
      </c>
      <c r="E1798" s="41"/>
      <c r="F1798" s="25" t="str">
        <f t="shared" si="143"/>
        <v/>
      </c>
      <c r="G1798" s="99"/>
      <c r="H1798" s="97"/>
      <c r="I1798" s="25" t="str">
        <f t="shared" si="144"/>
        <v/>
      </c>
      <c r="J1798" s="25" t="str">
        <f>IF(B1798="","",I1798*VLOOKUP(B1798,'Priradenie pracov. balíkov'!B:F,5,FALSE))</f>
        <v/>
      </c>
      <c r="K1798" s="25" t="str">
        <f>IF(B1798="","",I1798*VLOOKUP(B1798,'Priradenie pracov. balíkov'!B:G,6,FALSE))</f>
        <v/>
      </c>
      <c r="L1798" s="25" t="str">
        <f>IF(B1798="","",K1798*VLOOKUP(B1798,'Priradenie pracov. balíkov'!B:F,5,FALSE))</f>
        <v/>
      </c>
      <c r="M1798" s="1"/>
      <c r="N1798" s="2" t="str">
        <f t="shared" si="140"/>
        <v/>
      </c>
      <c r="O1798" s="1" t="str">
        <f t="shared" si="141"/>
        <v/>
      </c>
    </row>
    <row r="1799" spans="1:15" x14ac:dyDescent="0.2">
      <c r="A1799" s="26" t="str">
        <f t="shared" si="142"/>
        <v/>
      </c>
      <c r="B1799" s="40"/>
      <c r="C1799" s="28" t="str">
        <f>IF(B1799="","",VLOOKUP(B1799,'Priradenie pracov. balíkov'!B:E,3,FALSE))</f>
        <v/>
      </c>
      <c r="D1799" s="29" t="str">
        <f>IF(B1799="","",CONCATENATE(VLOOKUP(B1799,Ciselniky!$A$38:$B$71,2,FALSE),"P",'Osobné výdavky (OV)'!A1799))</f>
        <v/>
      </c>
      <c r="E1799" s="41"/>
      <c r="F1799" s="25" t="str">
        <f t="shared" si="143"/>
        <v/>
      </c>
      <c r="G1799" s="99"/>
      <c r="H1799" s="97"/>
      <c r="I1799" s="25" t="str">
        <f t="shared" si="144"/>
        <v/>
      </c>
      <c r="J1799" s="25" t="str">
        <f>IF(B1799="","",I1799*VLOOKUP(B1799,'Priradenie pracov. balíkov'!B:F,5,FALSE))</f>
        <v/>
      </c>
      <c r="K1799" s="25" t="str">
        <f>IF(B1799="","",I1799*VLOOKUP(B1799,'Priradenie pracov. balíkov'!B:G,6,FALSE))</f>
        <v/>
      </c>
      <c r="L1799" s="25" t="str">
        <f>IF(B1799="","",K1799*VLOOKUP(B1799,'Priradenie pracov. balíkov'!B:F,5,FALSE))</f>
        <v/>
      </c>
      <c r="M1799" s="1"/>
      <c r="N1799" s="2" t="str">
        <f t="shared" si="140"/>
        <v/>
      </c>
      <c r="O1799" s="1" t="str">
        <f t="shared" si="141"/>
        <v/>
      </c>
    </row>
    <row r="1800" spans="1:15" x14ac:dyDescent="0.2">
      <c r="A1800" s="26" t="str">
        <f t="shared" si="142"/>
        <v/>
      </c>
      <c r="B1800" s="40"/>
      <c r="C1800" s="28" t="str">
        <f>IF(B1800="","",VLOOKUP(B1800,'Priradenie pracov. balíkov'!B:E,3,FALSE))</f>
        <v/>
      </c>
      <c r="D1800" s="29" t="str">
        <f>IF(B1800="","",CONCATENATE(VLOOKUP(B1800,Ciselniky!$A$38:$B$71,2,FALSE),"P",'Osobné výdavky (OV)'!A1800))</f>
        <v/>
      </c>
      <c r="E1800" s="41"/>
      <c r="F1800" s="25" t="str">
        <f t="shared" si="143"/>
        <v/>
      </c>
      <c r="G1800" s="99"/>
      <c r="H1800" s="97"/>
      <c r="I1800" s="25" t="str">
        <f t="shared" si="144"/>
        <v/>
      </c>
      <c r="J1800" s="25" t="str">
        <f>IF(B1800="","",I1800*VLOOKUP(B1800,'Priradenie pracov. balíkov'!B:F,5,FALSE))</f>
        <v/>
      </c>
      <c r="K1800" s="25" t="str">
        <f>IF(B1800="","",I1800*VLOOKUP(B1800,'Priradenie pracov. balíkov'!B:G,6,FALSE))</f>
        <v/>
      </c>
      <c r="L1800" s="25" t="str">
        <f>IF(B1800="","",K1800*VLOOKUP(B1800,'Priradenie pracov. balíkov'!B:F,5,FALSE))</f>
        <v/>
      </c>
      <c r="M1800" s="1"/>
      <c r="N1800" s="2" t="str">
        <f t="shared" si="140"/>
        <v/>
      </c>
      <c r="O1800" s="1" t="str">
        <f t="shared" si="141"/>
        <v/>
      </c>
    </row>
    <row r="1801" spans="1:15" x14ac:dyDescent="0.2">
      <c r="A1801" s="26" t="str">
        <f t="shared" si="142"/>
        <v/>
      </c>
      <c r="B1801" s="40"/>
      <c r="C1801" s="28" t="str">
        <f>IF(B1801="","",VLOOKUP(B1801,'Priradenie pracov. balíkov'!B:E,3,FALSE))</f>
        <v/>
      </c>
      <c r="D1801" s="29" t="str">
        <f>IF(B1801="","",CONCATENATE(VLOOKUP(B1801,Ciselniky!$A$38:$B$71,2,FALSE),"P",'Osobné výdavky (OV)'!A1801))</f>
        <v/>
      </c>
      <c r="E1801" s="41"/>
      <c r="F1801" s="25" t="str">
        <f t="shared" si="143"/>
        <v/>
      </c>
      <c r="G1801" s="99"/>
      <c r="H1801" s="97"/>
      <c r="I1801" s="25" t="str">
        <f t="shared" si="144"/>
        <v/>
      </c>
      <c r="J1801" s="25" t="str">
        <f>IF(B1801="","",I1801*VLOOKUP(B1801,'Priradenie pracov. balíkov'!B:F,5,FALSE))</f>
        <v/>
      </c>
      <c r="K1801" s="25" t="str">
        <f>IF(B1801="","",I1801*VLOOKUP(B1801,'Priradenie pracov. balíkov'!B:G,6,FALSE))</f>
        <v/>
      </c>
      <c r="L1801" s="25" t="str">
        <f>IF(B1801="","",K1801*VLOOKUP(B1801,'Priradenie pracov. balíkov'!B:F,5,FALSE))</f>
        <v/>
      </c>
      <c r="M1801" s="1"/>
      <c r="N1801" s="2" t="str">
        <f t="shared" si="140"/>
        <v/>
      </c>
      <c r="O1801" s="1" t="str">
        <f t="shared" si="141"/>
        <v/>
      </c>
    </row>
    <row r="1802" spans="1:15" x14ac:dyDescent="0.2">
      <c r="A1802" s="26" t="str">
        <f t="shared" si="142"/>
        <v/>
      </c>
      <c r="B1802" s="40"/>
      <c r="C1802" s="28" t="str">
        <f>IF(B1802="","",VLOOKUP(B1802,'Priradenie pracov. balíkov'!B:E,3,FALSE))</f>
        <v/>
      </c>
      <c r="D1802" s="29" t="str">
        <f>IF(B1802="","",CONCATENATE(VLOOKUP(B1802,Ciselniky!$A$38:$B$71,2,FALSE),"P",'Osobné výdavky (OV)'!A1802))</f>
        <v/>
      </c>
      <c r="E1802" s="41"/>
      <c r="F1802" s="25" t="str">
        <f t="shared" si="143"/>
        <v/>
      </c>
      <c r="G1802" s="99"/>
      <c r="H1802" s="97"/>
      <c r="I1802" s="25" t="str">
        <f t="shared" si="144"/>
        <v/>
      </c>
      <c r="J1802" s="25" t="str">
        <f>IF(B1802="","",I1802*VLOOKUP(B1802,'Priradenie pracov. balíkov'!B:F,5,FALSE))</f>
        <v/>
      </c>
      <c r="K1802" s="25" t="str">
        <f>IF(B1802="","",I1802*VLOOKUP(B1802,'Priradenie pracov. balíkov'!B:G,6,FALSE))</f>
        <v/>
      </c>
      <c r="L1802" s="25" t="str">
        <f>IF(B1802="","",K1802*VLOOKUP(B1802,'Priradenie pracov. balíkov'!B:F,5,FALSE))</f>
        <v/>
      </c>
      <c r="M1802" s="1"/>
      <c r="N1802" s="2" t="str">
        <f t="shared" si="140"/>
        <v/>
      </c>
      <c r="O1802" s="1" t="str">
        <f t="shared" si="141"/>
        <v/>
      </c>
    </row>
    <row r="1803" spans="1:15" x14ac:dyDescent="0.2">
      <c r="A1803" s="26" t="str">
        <f t="shared" si="142"/>
        <v/>
      </c>
      <c r="B1803" s="40"/>
      <c r="C1803" s="28" t="str">
        <f>IF(B1803="","",VLOOKUP(B1803,'Priradenie pracov. balíkov'!B:E,3,FALSE))</f>
        <v/>
      </c>
      <c r="D1803" s="29" t="str">
        <f>IF(B1803="","",CONCATENATE(VLOOKUP(B1803,Ciselniky!$A$38:$B$71,2,FALSE),"P",'Osobné výdavky (OV)'!A1803))</f>
        <v/>
      </c>
      <c r="E1803" s="41"/>
      <c r="F1803" s="25" t="str">
        <f t="shared" si="143"/>
        <v/>
      </c>
      <c r="G1803" s="99"/>
      <c r="H1803" s="97"/>
      <c r="I1803" s="25" t="str">
        <f t="shared" si="144"/>
        <v/>
      </c>
      <c r="J1803" s="25" t="str">
        <f>IF(B1803="","",I1803*VLOOKUP(B1803,'Priradenie pracov. balíkov'!B:F,5,FALSE))</f>
        <v/>
      </c>
      <c r="K1803" s="25" t="str">
        <f>IF(B1803="","",I1803*VLOOKUP(B1803,'Priradenie pracov. balíkov'!B:G,6,FALSE))</f>
        <v/>
      </c>
      <c r="L1803" s="25" t="str">
        <f>IF(B1803="","",K1803*VLOOKUP(B1803,'Priradenie pracov. balíkov'!B:F,5,FALSE))</f>
        <v/>
      </c>
      <c r="M1803" s="1"/>
      <c r="N1803" s="2" t="str">
        <f t="shared" si="140"/>
        <v/>
      </c>
      <c r="O1803" s="1" t="str">
        <f t="shared" si="141"/>
        <v/>
      </c>
    </row>
    <row r="1804" spans="1:15" x14ac:dyDescent="0.2">
      <c r="A1804" s="26" t="str">
        <f t="shared" si="142"/>
        <v/>
      </c>
      <c r="B1804" s="40"/>
      <c r="C1804" s="28" t="str">
        <f>IF(B1804="","",VLOOKUP(B1804,'Priradenie pracov. balíkov'!B:E,3,FALSE))</f>
        <v/>
      </c>
      <c r="D1804" s="29" t="str">
        <f>IF(B1804="","",CONCATENATE(VLOOKUP(B1804,Ciselniky!$A$38:$B$71,2,FALSE),"P",'Osobné výdavky (OV)'!A1804))</f>
        <v/>
      </c>
      <c r="E1804" s="41"/>
      <c r="F1804" s="25" t="str">
        <f t="shared" si="143"/>
        <v/>
      </c>
      <c r="G1804" s="99"/>
      <c r="H1804" s="97"/>
      <c r="I1804" s="25" t="str">
        <f t="shared" si="144"/>
        <v/>
      </c>
      <c r="J1804" s="25" t="str">
        <f>IF(B1804="","",I1804*VLOOKUP(B1804,'Priradenie pracov. balíkov'!B:F,5,FALSE))</f>
        <v/>
      </c>
      <c r="K1804" s="25" t="str">
        <f>IF(B1804="","",I1804*VLOOKUP(B1804,'Priradenie pracov. balíkov'!B:G,6,FALSE))</f>
        <v/>
      </c>
      <c r="L1804" s="25" t="str">
        <f>IF(B1804="","",K1804*VLOOKUP(B1804,'Priradenie pracov. balíkov'!B:F,5,FALSE))</f>
        <v/>
      </c>
      <c r="M1804" s="1"/>
      <c r="N1804" s="2" t="str">
        <f t="shared" si="140"/>
        <v/>
      </c>
      <c r="O1804" s="1" t="str">
        <f t="shared" si="141"/>
        <v/>
      </c>
    </row>
    <row r="1805" spans="1:15" x14ac:dyDescent="0.2">
      <c r="A1805" s="26" t="str">
        <f t="shared" si="142"/>
        <v/>
      </c>
      <c r="B1805" s="40"/>
      <c r="C1805" s="28" t="str">
        <f>IF(B1805="","",VLOOKUP(B1805,'Priradenie pracov. balíkov'!B:E,3,FALSE))</f>
        <v/>
      </c>
      <c r="D1805" s="29" t="str">
        <f>IF(B1805="","",CONCATENATE(VLOOKUP(B1805,Ciselniky!$A$38:$B$71,2,FALSE),"P",'Osobné výdavky (OV)'!A1805))</f>
        <v/>
      </c>
      <c r="E1805" s="41"/>
      <c r="F1805" s="25" t="str">
        <f t="shared" si="143"/>
        <v/>
      </c>
      <c r="G1805" s="99"/>
      <c r="H1805" s="97"/>
      <c r="I1805" s="25" t="str">
        <f t="shared" si="144"/>
        <v/>
      </c>
      <c r="J1805" s="25" t="str">
        <f>IF(B1805="","",I1805*VLOOKUP(B1805,'Priradenie pracov. balíkov'!B:F,5,FALSE))</f>
        <v/>
      </c>
      <c r="K1805" s="25" t="str">
        <f>IF(B1805="","",I1805*VLOOKUP(B1805,'Priradenie pracov. balíkov'!B:G,6,FALSE))</f>
        <v/>
      </c>
      <c r="L1805" s="25" t="str">
        <f>IF(B1805="","",K1805*VLOOKUP(B1805,'Priradenie pracov. balíkov'!B:F,5,FALSE))</f>
        <v/>
      </c>
      <c r="M1805" s="1"/>
      <c r="N1805" s="2" t="str">
        <f t="shared" si="140"/>
        <v/>
      </c>
      <c r="O1805" s="1" t="str">
        <f t="shared" si="141"/>
        <v/>
      </c>
    </row>
    <row r="1806" spans="1:15" x14ac:dyDescent="0.2">
      <c r="A1806" s="26" t="str">
        <f t="shared" si="142"/>
        <v/>
      </c>
      <c r="B1806" s="40"/>
      <c r="C1806" s="28" t="str">
        <f>IF(B1806="","",VLOOKUP(B1806,'Priradenie pracov. balíkov'!B:E,3,FALSE))</f>
        <v/>
      </c>
      <c r="D1806" s="29" t="str">
        <f>IF(B1806="","",CONCATENATE(VLOOKUP(B1806,Ciselniky!$A$38:$B$71,2,FALSE),"P",'Osobné výdavky (OV)'!A1806))</f>
        <v/>
      </c>
      <c r="E1806" s="41"/>
      <c r="F1806" s="25" t="str">
        <f t="shared" si="143"/>
        <v/>
      </c>
      <c r="G1806" s="99"/>
      <c r="H1806" s="97"/>
      <c r="I1806" s="25" t="str">
        <f t="shared" si="144"/>
        <v/>
      </c>
      <c r="J1806" s="25" t="str">
        <f>IF(B1806="","",I1806*VLOOKUP(B1806,'Priradenie pracov. balíkov'!B:F,5,FALSE))</f>
        <v/>
      </c>
      <c r="K1806" s="25" t="str">
        <f>IF(B1806="","",I1806*VLOOKUP(B1806,'Priradenie pracov. balíkov'!B:G,6,FALSE))</f>
        <v/>
      </c>
      <c r="L1806" s="25" t="str">
        <f>IF(B1806="","",K1806*VLOOKUP(B1806,'Priradenie pracov. balíkov'!B:F,5,FALSE))</f>
        <v/>
      </c>
      <c r="M1806" s="1"/>
      <c r="N1806" s="2" t="str">
        <f t="shared" si="140"/>
        <v/>
      </c>
      <c r="O1806" s="1" t="str">
        <f t="shared" si="141"/>
        <v/>
      </c>
    </row>
    <row r="1807" spans="1:15" x14ac:dyDescent="0.2">
      <c r="A1807" s="26" t="str">
        <f t="shared" si="142"/>
        <v/>
      </c>
      <c r="B1807" s="40"/>
      <c r="C1807" s="28" t="str">
        <f>IF(B1807="","",VLOOKUP(B1807,'Priradenie pracov. balíkov'!B:E,3,FALSE))</f>
        <v/>
      </c>
      <c r="D1807" s="29" t="str">
        <f>IF(B1807="","",CONCATENATE(VLOOKUP(B1807,Ciselniky!$A$38:$B$71,2,FALSE),"P",'Osobné výdavky (OV)'!A1807))</f>
        <v/>
      </c>
      <c r="E1807" s="41"/>
      <c r="F1807" s="25" t="str">
        <f t="shared" si="143"/>
        <v/>
      </c>
      <c r="G1807" s="99"/>
      <c r="H1807" s="97"/>
      <c r="I1807" s="25" t="str">
        <f t="shared" si="144"/>
        <v/>
      </c>
      <c r="J1807" s="25" t="str">
        <f>IF(B1807="","",I1807*VLOOKUP(B1807,'Priradenie pracov. balíkov'!B:F,5,FALSE))</f>
        <v/>
      </c>
      <c r="K1807" s="25" t="str">
        <f>IF(B1807="","",I1807*VLOOKUP(B1807,'Priradenie pracov. balíkov'!B:G,6,FALSE))</f>
        <v/>
      </c>
      <c r="L1807" s="25" t="str">
        <f>IF(B1807="","",K1807*VLOOKUP(B1807,'Priradenie pracov. balíkov'!B:F,5,FALSE))</f>
        <v/>
      </c>
      <c r="M1807" s="1"/>
      <c r="N1807" s="2" t="str">
        <f t="shared" si="140"/>
        <v/>
      </c>
      <c r="O1807" s="1" t="str">
        <f t="shared" si="141"/>
        <v/>
      </c>
    </row>
    <row r="1808" spans="1:15" x14ac:dyDescent="0.2">
      <c r="A1808" s="26" t="str">
        <f t="shared" si="142"/>
        <v/>
      </c>
      <c r="B1808" s="40"/>
      <c r="C1808" s="28" t="str">
        <f>IF(B1808="","",VLOOKUP(B1808,'Priradenie pracov. balíkov'!B:E,3,FALSE))</f>
        <v/>
      </c>
      <c r="D1808" s="29" t="str">
        <f>IF(B1808="","",CONCATENATE(VLOOKUP(B1808,Ciselniky!$A$38:$B$71,2,FALSE),"P",'Osobné výdavky (OV)'!A1808))</f>
        <v/>
      </c>
      <c r="E1808" s="41"/>
      <c r="F1808" s="25" t="str">
        <f t="shared" si="143"/>
        <v/>
      </c>
      <c r="G1808" s="99"/>
      <c r="H1808" s="97"/>
      <c r="I1808" s="25" t="str">
        <f t="shared" si="144"/>
        <v/>
      </c>
      <c r="J1808" s="25" t="str">
        <f>IF(B1808="","",I1808*VLOOKUP(B1808,'Priradenie pracov. balíkov'!B:F,5,FALSE))</f>
        <v/>
      </c>
      <c r="K1808" s="25" t="str">
        <f>IF(B1808="","",I1808*VLOOKUP(B1808,'Priradenie pracov. balíkov'!B:G,6,FALSE))</f>
        <v/>
      </c>
      <c r="L1808" s="25" t="str">
        <f>IF(B1808="","",K1808*VLOOKUP(B1808,'Priradenie pracov. balíkov'!B:F,5,FALSE))</f>
        <v/>
      </c>
      <c r="M1808" s="1"/>
      <c r="N1808" s="2" t="str">
        <f t="shared" si="140"/>
        <v/>
      </c>
      <c r="O1808" s="1" t="str">
        <f t="shared" si="141"/>
        <v/>
      </c>
    </row>
    <row r="1809" spans="1:15" x14ac:dyDescent="0.2">
      <c r="A1809" s="26" t="str">
        <f t="shared" si="142"/>
        <v/>
      </c>
      <c r="B1809" s="40"/>
      <c r="C1809" s="28" t="str">
        <f>IF(B1809="","",VLOOKUP(B1809,'Priradenie pracov. balíkov'!B:E,3,FALSE))</f>
        <v/>
      </c>
      <c r="D1809" s="29" t="str">
        <f>IF(B1809="","",CONCATENATE(VLOOKUP(B1809,Ciselniky!$A$38:$B$71,2,FALSE),"P",'Osobné výdavky (OV)'!A1809))</f>
        <v/>
      </c>
      <c r="E1809" s="41"/>
      <c r="F1809" s="25" t="str">
        <f t="shared" si="143"/>
        <v/>
      </c>
      <c r="G1809" s="99"/>
      <c r="H1809" s="97"/>
      <c r="I1809" s="25" t="str">
        <f t="shared" si="144"/>
        <v/>
      </c>
      <c r="J1809" s="25" t="str">
        <f>IF(B1809="","",I1809*VLOOKUP(B1809,'Priradenie pracov. balíkov'!B:F,5,FALSE))</f>
        <v/>
      </c>
      <c r="K1809" s="25" t="str">
        <f>IF(B1809="","",I1809*VLOOKUP(B1809,'Priradenie pracov. balíkov'!B:G,6,FALSE))</f>
        <v/>
      </c>
      <c r="L1809" s="25" t="str">
        <f>IF(B1809="","",K1809*VLOOKUP(B1809,'Priradenie pracov. balíkov'!B:F,5,FALSE))</f>
        <v/>
      </c>
      <c r="M1809" s="1"/>
      <c r="N1809" s="2" t="str">
        <f t="shared" si="140"/>
        <v/>
      </c>
      <c r="O1809" s="1" t="str">
        <f t="shared" si="141"/>
        <v/>
      </c>
    </row>
    <row r="1810" spans="1:15" x14ac:dyDescent="0.2">
      <c r="A1810" s="26" t="str">
        <f t="shared" si="142"/>
        <v/>
      </c>
      <c r="B1810" s="40"/>
      <c r="C1810" s="28" t="str">
        <f>IF(B1810="","",VLOOKUP(B1810,'Priradenie pracov. balíkov'!B:E,3,FALSE))</f>
        <v/>
      </c>
      <c r="D1810" s="29" t="str">
        <f>IF(B1810="","",CONCATENATE(VLOOKUP(B1810,Ciselniky!$A$38:$B$71,2,FALSE),"P",'Osobné výdavky (OV)'!A1810))</f>
        <v/>
      </c>
      <c r="E1810" s="41"/>
      <c r="F1810" s="25" t="str">
        <f t="shared" si="143"/>
        <v/>
      </c>
      <c r="G1810" s="99"/>
      <c r="H1810" s="97"/>
      <c r="I1810" s="25" t="str">
        <f t="shared" si="144"/>
        <v/>
      </c>
      <c r="J1810" s="25" t="str">
        <f>IF(B1810="","",I1810*VLOOKUP(B1810,'Priradenie pracov. balíkov'!B:F,5,FALSE))</f>
        <v/>
      </c>
      <c r="K1810" s="25" t="str">
        <f>IF(B1810="","",I1810*VLOOKUP(B1810,'Priradenie pracov. balíkov'!B:G,6,FALSE))</f>
        <v/>
      </c>
      <c r="L1810" s="25" t="str">
        <f>IF(B1810="","",K1810*VLOOKUP(B1810,'Priradenie pracov. balíkov'!B:F,5,FALSE))</f>
        <v/>
      </c>
      <c r="M1810" s="1"/>
      <c r="N1810" s="2" t="str">
        <f t="shared" si="140"/>
        <v/>
      </c>
      <c r="O1810" s="1" t="str">
        <f t="shared" si="141"/>
        <v/>
      </c>
    </row>
    <row r="1811" spans="1:15" x14ac:dyDescent="0.2">
      <c r="A1811" s="26" t="str">
        <f t="shared" si="142"/>
        <v/>
      </c>
      <c r="B1811" s="40"/>
      <c r="C1811" s="28" t="str">
        <f>IF(B1811="","",VLOOKUP(B1811,'Priradenie pracov. balíkov'!B:E,3,FALSE))</f>
        <v/>
      </c>
      <c r="D1811" s="29" t="str">
        <f>IF(B1811="","",CONCATENATE(VLOOKUP(B1811,Ciselniky!$A$38:$B$71,2,FALSE),"P",'Osobné výdavky (OV)'!A1811))</f>
        <v/>
      </c>
      <c r="E1811" s="41"/>
      <c r="F1811" s="25" t="str">
        <f t="shared" si="143"/>
        <v/>
      </c>
      <c r="G1811" s="99"/>
      <c r="H1811" s="97"/>
      <c r="I1811" s="25" t="str">
        <f t="shared" si="144"/>
        <v/>
      </c>
      <c r="J1811" s="25" t="str">
        <f>IF(B1811="","",I1811*VLOOKUP(B1811,'Priradenie pracov. balíkov'!B:F,5,FALSE))</f>
        <v/>
      </c>
      <c r="K1811" s="25" t="str">
        <f>IF(B1811="","",I1811*VLOOKUP(B1811,'Priradenie pracov. balíkov'!B:G,6,FALSE))</f>
        <v/>
      </c>
      <c r="L1811" s="25" t="str">
        <f>IF(B1811="","",K1811*VLOOKUP(B1811,'Priradenie pracov. balíkov'!B:F,5,FALSE))</f>
        <v/>
      </c>
      <c r="M1811" s="1"/>
      <c r="N1811" s="2" t="str">
        <f t="shared" si="140"/>
        <v/>
      </c>
      <c r="O1811" s="1" t="str">
        <f t="shared" si="141"/>
        <v/>
      </c>
    </row>
    <row r="1812" spans="1:15" x14ac:dyDescent="0.2">
      <c r="A1812" s="26" t="str">
        <f t="shared" si="142"/>
        <v/>
      </c>
      <c r="B1812" s="40"/>
      <c r="C1812" s="28" t="str">
        <f>IF(B1812="","",VLOOKUP(B1812,'Priradenie pracov. balíkov'!B:E,3,FALSE))</f>
        <v/>
      </c>
      <c r="D1812" s="29" t="str">
        <f>IF(B1812="","",CONCATENATE(VLOOKUP(B1812,Ciselniky!$A$38:$B$71,2,FALSE),"P",'Osobné výdavky (OV)'!A1812))</f>
        <v/>
      </c>
      <c r="E1812" s="41"/>
      <c r="F1812" s="25" t="str">
        <f t="shared" si="143"/>
        <v/>
      </c>
      <c r="G1812" s="99"/>
      <c r="H1812" s="97"/>
      <c r="I1812" s="25" t="str">
        <f t="shared" si="144"/>
        <v/>
      </c>
      <c r="J1812" s="25" t="str">
        <f>IF(B1812="","",I1812*VLOOKUP(B1812,'Priradenie pracov. balíkov'!B:F,5,FALSE))</f>
        <v/>
      </c>
      <c r="K1812" s="25" t="str">
        <f>IF(B1812="","",I1812*VLOOKUP(B1812,'Priradenie pracov. balíkov'!B:G,6,FALSE))</f>
        <v/>
      </c>
      <c r="L1812" s="25" t="str">
        <f>IF(B1812="","",K1812*VLOOKUP(B1812,'Priradenie pracov. balíkov'!B:F,5,FALSE))</f>
        <v/>
      </c>
      <c r="M1812" s="1"/>
      <c r="N1812" s="2" t="str">
        <f t="shared" si="140"/>
        <v/>
      </c>
      <c r="O1812" s="1" t="str">
        <f t="shared" si="141"/>
        <v/>
      </c>
    </row>
    <row r="1813" spans="1:15" x14ac:dyDescent="0.2">
      <c r="A1813" s="26" t="str">
        <f t="shared" si="142"/>
        <v/>
      </c>
      <c r="B1813" s="40"/>
      <c r="C1813" s="28" t="str">
        <f>IF(B1813="","",VLOOKUP(B1813,'Priradenie pracov. balíkov'!B:E,3,FALSE))</f>
        <v/>
      </c>
      <c r="D1813" s="29" t="str">
        <f>IF(B1813="","",CONCATENATE(VLOOKUP(B1813,Ciselniky!$A$38:$B$71,2,FALSE),"P",'Osobné výdavky (OV)'!A1813))</f>
        <v/>
      </c>
      <c r="E1813" s="41"/>
      <c r="F1813" s="25" t="str">
        <f t="shared" si="143"/>
        <v/>
      </c>
      <c r="G1813" s="99"/>
      <c r="H1813" s="97"/>
      <c r="I1813" s="25" t="str">
        <f t="shared" si="144"/>
        <v/>
      </c>
      <c r="J1813" s="25" t="str">
        <f>IF(B1813="","",I1813*VLOOKUP(B1813,'Priradenie pracov. balíkov'!B:F,5,FALSE))</f>
        <v/>
      </c>
      <c r="K1813" s="25" t="str">
        <f>IF(B1813="","",I1813*VLOOKUP(B1813,'Priradenie pracov. balíkov'!B:G,6,FALSE))</f>
        <v/>
      </c>
      <c r="L1813" s="25" t="str">
        <f>IF(B1813="","",K1813*VLOOKUP(B1813,'Priradenie pracov. balíkov'!B:F,5,FALSE))</f>
        <v/>
      </c>
      <c r="M1813" s="1"/>
      <c r="N1813" s="2" t="str">
        <f t="shared" si="140"/>
        <v/>
      </c>
      <c r="O1813" s="1" t="str">
        <f t="shared" si="141"/>
        <v/>
      </c>
    </row>
    <row r="1814" spans="1:15" x14ac:dyDescent="0.2">
      <c r="A1814" s="26" t="str">
        <f t="shared" si="142"/>
        <v/>
      </c>
      <c r="B1814" s="40"/>
      <c r="C1814" s="28" t="str">
        <f>IF(B1814="","",VLOOKUP(B1814,'Priradenie pracov. balíkov'!B:E,3,FALSE))</f>
        <v/>
      </c>
      <c r="D1814" s="29" t="str">
        <f>IF(B1814="","",CONCATENATE(VLOOKUP(B1814,Ciselniky!$A$38:$B$71,2,FALSE),"P",'Osobné výdavky (OV)'!A1814))</f>
        <v/>
      </c>
      <c r="E1814" s="41"/>
      <c r="F1814" s="25" t="str">
        <f t="shared" si="143"/>
        <v/>
      </c>
      <c r="G1814" s="99"/>
      <c r="H1814" s="97"/>
      <c r="I1814" s="25" t="str">
        <f t="shared" si="144"/>
        <v/>
      </c>
      <c r="J1814" s="25" t="str">
        <f>IF(B1814="","",I1814*VLOOKUP(B1814,'Priradenie pracov. balíkov'!B:F,5,FALSE))</f>
        <v/>
      </c>
      <c r="K1814" s="25" t="str">
        <f>IF(B1814="","",I1814*VLOOKUP(B1814,'Priradenie pracov. balíkov'!B:G,6,FALSE))</f>
        <v/>
      </c>
      <c r="L1814" s="25" t="str">
        <f>IF(B1814="","",K1814*VLOOKUP(B1814,'Priradenie pracov. balíkov'!B:F,5,FALSE))</f>
        <v/>
      </c>
      <c r="M1814" s="1"/>
      <c r="N1814" s="2" t="str">
        <f t="shared" si="140"/>
        <v/>
      </c>
      <c r="O1814" s="1" t="str">
        <f t="shared" si="141"/>
        <v/>
      </c>
    </row>
    <row r="1815" spans="1:15" x14ac:dyDescent="0.2">
      <c r="A1815" s="26" t="str">
        <f t="shared" si="142"/>
        <v/>
      </c>
      <c r="B1815" s="40"/>
      <c r="C1815" s="28" t="str">
        <f>IF(B1815="","",VLOOKUP(B1815,'Priradenie pracov. balíkov'!B:E,3,FALSE))</f>
        <v/>
      </c>
      <c r="D1815" s="29" t="str">
        <f>IF(B1815="","",CONCATENATE(VLOOKUP(B1815,Ciselniky!$A$38:$B$71,2,FALSE),"P",'Osobné výdavky (OV)'!A1815))</f>
        <v/>
      </c>
      <c r="E1815" s="41"/>
      <c r="F1815" s="25" t="str">
        <f t="shared" si="143"/>
        <v/>
      </c>
      <c r="G1815" s="99"/>
      <c r="H1815" s="97"/>
      <c r="I1815" s="25" t="str">
        <f t="shared" si="144"/>
        <v/>
      </c>
      <c r="J1815" s="25" t="str">
        <f>IF(B1815="","",I1815*VLOOKUP(B1815,'Priradenie pracov. balíkov'!B:F,5,FALSE))</f>
        <v/>
      </c>
      <c r="K1815" s="25" t="str">
        <f>IF(B1815="","",I1815*VLOOKUP(B1815,'Priradenie pracov. balíkov'!B:G,6,FALSE))</f>
        <v/>
      </c>
      <c r="L1815" s="25" t="str">
        <f>IF(B1815="","",K1815*VLOOKUP(B1815,'Priradenie pracov. balíkov'!B:F,5,FALSE))</f>
        <v/>
      </c>
      <c r="M1815" s="1"/>
      <c r="N1815" s="2" t="str">
        <f t="shared" si="140"/>
        <v/>
      </c>
      <c r="O1815" s="1" t="str">
        <f t="shared" si="141"/>
        <v/>
      </c>
    </row>
    <row r="1816" spans="1:15" x14ac:dyDescent="0.2">
      <c r="A1816" s="26" t="str">
        <f t="shared" si="142"/>
        <v/>
      </c>
      <c r="B1816" s="40"/>
      <c r="C1816" s="28" t="str">
        <f>IF(B1816="","",VLOOKUP(B1816,'Priradenie pracov. balíkov'!B:E,3,FALSE))</f>
        <v/>
      </c>
      <c r="D1816" s="29" t="str">
        <f>IF(B1816="","",CONCATENATE(VLOOKUP(B1816,Ciselniky!$A$38:$B$71,2,FALSE),"P",'Osobné výdavky (OV)'!A1816))</f>
        <v/>
      </c>
      <c r="E1816" s="41"/>
      <c r="F1816" s="25" t="str">
        <f t="shared" si="143"/>
        <v/>
      </c>
      <c r="G1816" s="99"/>
      <c r="H1816" s="97"/>
      <c r="I1816" s="25" t="str">
        <f t="shared" si="144"/>
        <v/>
      </c>
      <c r="J1816" s="25" t="str">
        <f>IF(B1816="","",I1816*VLOOKUP(B1816,'Priradenie pracov. balíkov'!B:F,5,FALSE))</f>
        <v/>
      </c>
      <c r="K1816" s="25" t="str">
        <f>IF(B1816="","",I1816*VLOOKUP(B1816,'Priradenie pracov. balíkov'!B:G,6,FALSE))</f>
        <v/>
      </c>
      <c r="L1816" s="25" t="str">
        <f>IF(B1816="","",K1816*VLOOKUP(B1816,'Priradenie pracov. balíkov'!B:F,5,FALSE))</f>
        <v/>
      </c>
      <c r="M1816" s="1"/>
      <c r="N1816" s="2" t="str">
        <f t="shared" si="140"/>
        <v/>
      </c>
      <c r="O1816" s="1" t="str">
        <f t="shared" si="141"/>
        <v/>
      </c>
    </row>
    <row r="1817" spans="1:15" x14ac:dyDescent="0.2">
      <c r="A1817" s="26" t="str">
        <f t="shared" si="142"/>
        <v/>
      </c>
      <c r="B1817" s="40"/>
      <c r="C1817" s="28" t="str">
        <f>IF(B1817="","",VLOOKUP(B1817,'Priradenie pracov. balíkov'!B:E,3,FALSE))</f>
        <v/>
      </c>
      <c r="D1817" s="29" t="str">
        <f>IF(B1817="","",CONCATENATE(VLOOKUP(B1817,Ciselniky!$A$38:$B$71,2,FALSE),"P",'Osobné výdavky (OV)'!A1817))</f>
        <v/>
      </c>
      <c r="E1817" s="41"/>
      <c r="F1817" s="25" t="str">
        <f t="shared" si="143"/>
        <v/>
      </c>
      <c r="G1817" s="99"/>
      <c r="H1817" s="97"/>
      <c r="I1817" s="25" t="str">
        <f t="shared" si="144"/>
        <v/>
      </c>
      <c r="J1817" s="25" t="str">
        <f>IF(B1817="","",I1817*VLOOKUP(B1817,'Priradenie pracov. balíkov'!B:F,5,FALSE))</f>
        <v/>
      </c>
      <c r="K1817" s="25" t="str">
        <f>IF(B1817="","",I1817*VLOOKUP(B1817,'Priradenie pracov. balíkov'!B:G,6,FALSE))</f>
        <v/>
      </c>
      <c r="L1817" s="25" t="str">
        <f>IF(B1817="","",K1817*VLOOKUP(B1817,'Priradenie pracov. balíkov'!B:F,5,FALSE))</f>
        <v/>
      </c>
      <c r="M1817" s="1"/>
      <c r="N1817" s="2" t="str">
        <f t="shared" si="140"/>
        <v/>
      </c>
      <c r="O1817" s="1" t="str">
        <f t="shared" si="141"/>
        <v/>
      </c>
    </row>
    <row r="1818" spans="1:15" x14ac:dyDescent="0.2">
      <c r="A1818" s="26" t="str">
        <f t="shared" si="142"/>
        <v/>
      </c>
      <c r="B1818" s="40"/>
      <c r="C1818" s="28" t="str">
        <f>IF(B1818="","",VLOOKUP(B1818,'Priradenie pracov. balíkov'!B:E,3,FALSE))</f>
        <v/>
      </c>
      <c r="D1818" s="29" t="str">
        <f>IF(B1818="","",CONCATENATE(VLOOKUP(B1818,Ciselniky!$A$38:$B$71,2,FALSE),"P",'Osobné výdavky (OV)'!A1818))</f>
        <v/>
      </c>
      <c r="E1818" s="41"/>
      <c r="F1818" s="25" t="str">
        <f t="shared" si="143"/>
        <v/>
      </c>
      <c r="G1818" s="99"/>
      <c r="H1818" s="97"/>
      <c r="I1818" s="25" t="str">
        <f t="shared" si="144"/>
        <v/>
      </c>
      <c r="J1818" s="25" t="str">
        <f>IF(B1818="","",I1818*VLOOKUP(B1818,'Priradenie pracov. balíkov'!B:F,5,FALSE))</f>
        <v/>
      </c>
      <c r="K1818" s="25" t="str">
        <f>IF(B1818="","",I1818*VLOOKUP(B1818,'Priradenie pracov. balíkov'!B:G,6,FALSE))</f>
        <v/>
      </c>
      <c r="L1818" s="25" t="str">
        <f>IF(B1818="","",K1818*VLOOKUP(B1818,'Priradenie pracov. balíkov'!B:F,5,FALSE))</f>
        <v/>
      </c>
      <c r="M1818" s="1"/>
      <c r="N1818" s="2" t="str">
        <f t="shared" si="140"/>
        <v/>
      </c>
      <c r="O1818" s="1" t="str">
        <f t="shared" si="141"/>
        <v/>
      </c>
    </row>
    <row r="1819" spans="1:15" x14ac:dyDescent="0.2">
      <c r="A1819" s="26" t="str">
        <f t="shared" si="142"/>
        <v/>
      </c>
      <c r="B1819" s="40"/>
      <c r="C1819" s="28" t="str">
        <f>IF(B1819="","",VLOOKUP(B1819,'Priradenie pracov. balíkov'!B:E,3,FALSE))</f>
        <v/>
      </c>
      <c r="D1819" s="29" t="str">
        <f>IF(B1819="","",CONCATENATE(VLOOKUP(B1819,Ciselniky!$A$38:$B$71,2,FALSE),"P",'Osobné výdavky (OV)'!A1819))</f>
        <v/>
      </c>
      <c r="E1819" s="41"/>
      <c r="F1819" s="25" t="str">
        <f t="shared" si="143"/>
        <v/>
      </c>
      <c r="G1819" s="99"/>
      <c r="H1819" s="97"/>
      <c r="I1819" s="25" t="str">
        <f t="shared" si="144"/>
        <v/>
      </c>
      <c r="J1819" s="25" t="str">
        <f>IF(B1819="","",I1819*VLOOKUP(B1819,'Priradenie pracov. balíkov'!B:F,5,FALSE))</f>
        <v/>
      </c>
      <c r="K1819" s="25" t="str">
        <f>IF(B1819="","",I1819*VLOOKUP(B1819,'Priradenie pracov. balíkov'!B:G,6,FALSE))</f>
        <v/>
      </c>
      <c r="L1819" s="25" t="str">
        <f>IF(B1819="","",K1819*VLOOKUP(B1819,'Priradenie pracov. balíkov'!B:F,5,FALSE))</f>
        <v/>
      </c>
      <c r="M1819" s="1"/>
      <c r="N1819" s="2" t="str">
        <f t="shared" si="140"/>
        <v/>
      </c>
      <c r="O1819" s="1" t="str">
        <f t="shared" si="141"/>
        <v/>
      </c>
    </row>
    <row r="1820" spans="1:15" x14ac:dyDescent="0.2">
      <c r="A1820" s="26" t="str">
        <f t="shared" si="142"/>
        <v/>
      </c>
      <c r="B1820" s="40"/>
      <c r="C1820" s="28" t="str">
        <f>IF(B1820="","",VLOOKUP(B1820,'Priradenie pracov. balíkov'!B:E,3,FALSE))</f>
        <v/>
      </c>
      <c r="D1820" s="29" t="str">
        <f>IF(B1820="","",CONCATENATE(VLOOKUP(B1820,Ciselniky!$A$38:$B$71,2,FALSE),"P",'Osobné výdavky (OV)'!A1820))</f>
        <v/>
      </c>
      <c r="E1820" s="41"/>
      <c r="F1820" s="25" t="str">
        <f t="shared" si="143"/>
        <v/>
      </c>
      <c r="G1820" s="99"/>
      <c r="H1820" s="97"/>
      <c r="I1820" s="25" t="str">
        <f t="shared" si="144"/>
        <v/>
      </c>
      <c r="J1820" s="25" t="str">
        <f>IF(B1820="","",I1820*VLOOKUP(B1820,'Priradenie pracov. balíkov'!B:F,5,FALSE))</f>
        <v/>
      </c>
      <c r="K1820" s="25" t="str">
        <f>IF(B1820="","",I1820*VLOOKUP(B1820,'Priradenie pracov. balíkov'!B:G,6,FALSE))</f>
        <v/>
      </c>
      <c r="L1820" s="25" t="str">
        <f>IF(B1820="","",K1820*VLOOKUP(B1820,'Priradenie pracov. balíkov'!B:F,5,FALSE))</f>
        <v/>
      </c>
      <c r="M1820" s="1"/>
      <c r="N1820" s="2" t="str">
        <f t="shared" si="140"/>
        <v/>
      </c>
      <c r="O1820" s="1" t="str">
        <f t="shared" si="141"/>
        <v/>
      </c>
    </row>
    <row r="1821" spans="1:15" x14ac:dyDescent="0.2">
      <c r="A1821" s="26" t="str">
        <f t="shared" si="142"/>
        <v/>
      </c>
      <c r="B1821" s="40"/>
      <c r="C1821" s="28" t="str">
        <f>IF(B1821="","",VLOOKUP(B1821,'Priradenie pracov. balíkov'!B:E,3,FALSE))</f>
        <v/>
      </c>
      <c r="D1821" s="29" t="str">
        <f>IF(B1821="","",CONCATENATE(VLOOKUP(B1821,Ciselniky!$A$38:$B$71,2,FALSE),"P",'Osobné výdavky (OV)'!A1821))</f>
        <v/>
      </c>
      <c r="E1821" s="41"/>
      <c r="F1821" s="25" t="str">
        <f t="shared" si="143"/>
        <v/>
      </c>
      <c r="G1821" s="99"/>
      <c r="H1821" s="97"/>
      <c r="I1821" s="25" t="str">
        <f t="shared" si="144"/>
        <v/>
      </c>
      <c r="J1821" s="25" t="str">
        <f>IF(B1821="","",I1821*VLOOKUP(B1821,'Priradenie pracov. balíkov'!B:F,5,FALSE))</f>
        <v/>
      </c>
      <c r="K1821" s="25" t="str">
        <f>IF(B1821="","",I1821*VLOOKUP(B1821,'Priradenie pracov. balíkov'!B:G,6,FALSE))</f>
        <v/>
      </c>
      <c r="L1821" s="25" t="str">
        <f>IF(B1821="","",K1821*VLOOKUP(B1821,'Priradenie pracov. balíkov'!B:F,5,FALSE))</f>
        <v/>
      </c>
      <c r="M1821" s="1"/>
      <c r="N1821" s="2" t="str">
        <f t="shared" si="140"/>
        <v/>
      </c>
      <c r="O1821" s="1" t="str">
        <f t="shared" si="141"/>
        <v/>
      </c>
    </row>
    <row r="1822" spans="1:15" x14ac:dyDescent="0.2">
      <c r="A1822" s="26" t="str">
        <f t="shared" si="142"/>
        <v/>
      </c>
      <c r="B1822" s="40"/>
      <c r="C1822" s="28" t="str">
        <f>IF(B1822="","",VLOOKUP(B1822,'Priradenie pracov. balíkov'!B:E,3,FALSE))</f>
        <v/>
      </c>
      <c r="D1822" s="29" t="str">
        <f>IF(B1822="","",CONCATENATE(VLOOKUP(B1822,Ciselniky!$A$38:$B$71,2,FALSE),"P",'Osobné výdavky (OV)'!A1822))</f>
        <v/>
      </c>
      <c r="E1822" s="41"/>
      <c r="F1822" s="25" t="str">
        <f t="shared" si="143"/>
        <v/>
      </c>
      <c r="G1822" s="99"/>
      <c r="H1822" s="97"/>
      <c r="I1822" s="25" t="str">
        <f t="shared" si="144"/>
        <v/>
      </c>
      <c r="J1822" s="25" t="str">
        <f>IF(B1822="","",I1822*VLOOKUP(B1822,'Priradenie pracov. balíkov'!B:F,5,FALSE))</f>
        <v/>
      </c>
      <c r="K1822" s="25" t="str">
        <f>IF(B1822="","",I1822*VLOOKUP(B1822,'Priradenie pracov. balíkov'!B:G,6,FALSE))</f>
        <v/>
      </c>
      <c r="L1822" s="25" t="str">
        <f>IF(B1822="","",K1822*VLOOKUP(B1822,'Priradenie pracov. balíkov'!B:F,5,FALSE))</f>
        <v/>
      </c>
      <c r="M1822" s="1"/>
      <c r="N1822" s="2" t="str">
        <f t="shared" si="140"/>
        <v/>
      </c>
      <c r="O1822" s="1" t="str">
        <f t="shared" si="141"/>
        <v/>
      </c>
    </row>
    <row r="1823" spans="1:15" x14ac:dyDescent="0.2">
      <c r="A1823" s="26" t="str">
        <f t="shared" si="142"/>
        <v/>
      </c>
      <c r="B1823" s="40"/>
      <c r="C1823" s="28" t="str">
        <f>IF(B1823="","",VLOOKUP(B1823,'Priradenie pracov. balíkov'!B:E,3,FALSE))</f>
        <v/>
      </c>
      <c r="D1823" s="29" t="str">
        <f>IF(B1823="","",CONCATENATE(VLOOKUP(B1823,Ciselniky!$A$38:$B$71,2,FALSE),"P",'Osobné výdavky (OV)'!A1823))</f>
        <v/>
      </c>
      <c r="E1823" s="41"/>
      <c r="F1823" s="25" t="str">
        <f t="shared" si="143"/>
        <v/>
      </c>
      <c r="G1823" s="99"/>
      <c r="H1823" s="97"/>
      <c r="I1823" s="25" t="str">
        <f t="shared" si="144"/>
        <v/>
      </c>
      <c r="J1823" s="25" t="str">
        <f>IF(B1823="","",I1823*VLOOKUP(B1823,'Priradenie pracov. balíkov'!B:F,5,FALSE))</f>
        <v/>
      </c>
      <c r="K1823" s="25" t="str">
        <f>IF(B1823="","",I1823*VLOOKUP(B1823,'Priradenie pracov. balíkov'!B:G,6,FALSE))</f>
        <v/>
      </c>
      <c r="L1823" s="25" t="str">
        <f>IF(B1823="","",K1823*VLOOKUP(B1823,'Priradenie pracov. balíkov'!B:F,5,FALSE))</f>
        <v/>
      </c>
      <c r="M1823" s="1"/>
      <c r="N1823" s="2" t="str">
        <f t="shared" si="140"/>
        <v/>
      </c>
      <c r="O1823" s="1" t="str">
        <f t="shared" si="141"/>
        <v/>
      </c>
    </row>
    <row r="1824" spans="1:15" x14ac:dyDescent="0.2">
      <c r="A1824" s="26" t="str">
        <f t="shared" si="142"/>
        <v/>
      </c>
      <c r="B1824" s="40"/>
      <c r="C1824" s="28" t="str">
        <f>IF(B1824="","",VLOOKUP(B1824,'Priradenie pracov. balíkov'!B:E,3,FALSE))</f>
        <v/>
      </c>
      <c r="D1824" s="29" t="str">
        <f>IF(B1824="","",CONCATENATE(VLOOKUP(B1824,Ciselniky!$A$38:$B$71,2,FALSE),"P",'Osobné výdavky (OV)'!A1824))</f>
        <v/>
      </c>
      <c r="E1824" s="41"/>
      <c r="F1824" s="25" t="str">
        <f t="shared" si="143"/>
        <v/>
      </c>
      <c r="G1824" s="99"/>
      <c r="H1824" s="97"/>
      <c r="I1824" s="25" t="str">
        <f t="shared" si="144"/>
        <v/>
      </c>
      <c r="J1824" s="25" t="str">
        <f>IF(B1824="","",I1824*VLOOKUP(B1824,'Priradenie pracov. balíkov'!B:F,5,FALSE))</f>
        <v/>
      </c>
      <c r="K1824" s="25" t="str">
        <f>IF(B1824="","",I1824*VLOOKUP(B1824,'Priradenie pracov. balíkov'!B:G,6,FALSE))</f>
        <v/>
      </c>
      <c r="L1824" s="25" t="str">
        <f>IF(B1824="","",K1824*VLOOKUP(B1824,'Priradenie pracov. balíkov'!B:F,5,FALSE))</f>
        <v/>
      </c>
      <c r="M1824" s="1"/>
      <c r="N1824" s="2" t="str">
        <f t="shared" si="140"/>
        <v/>
      </c>
      <c r="O1824" s="1" t="str">
        <f t="shared" si="141"/>
        <v/>
      </c>
    </row>
    <row r="1825" spans="1:15" x14ac:dyDescent="0.2">
      <c r="A1825" s="26" t="str">
        <f t="shared" si="142"/>
        <v/>
      </c>
      <c r="B1825" s="40"/>
      <c r="C1825" s="28" t="str">
        <f>IF(B1825="","",VLOOKUP(B1825,'Priradenie pracov. balíkov'!B:E,3,FALSE))</f>
        <v/>
      </c>
      <c r="D1825" s="29" t="str">
        <f>IF(B1825="","",CONCATENATE(VLOOKUP(B1825,Ciselniky!$A$38:$B$71,2,FALSE),"P",'Osobné výdavky (OV)'!A1825))</f>
        <v/>
      </c>
      <c r="E1825" s="41"/>
      <c r="F1825" s="25" t="str">
        <f t="shared" si="143"/>
        <v/>
      </c>
      <c r="G1825" s="99"/>
      <c r="H1825" s="97"/>
      <c r="I1825" s="25" t="str">
        <f t="shared" si="144"/>
        <v/>
      </c>
      <c r="J1825" s="25" t="str">
        <f>IF(B1825="","",I1825*VLOOKUP(B1825,'Priradenie pracov. balíkov'!B:F,5,FALSE))</f>
        <v/>
      </c>
      <c r="K1825" s="25" t="str">
        <f>IF(B1825="","",I1825*VLOOKUP(B1825,'Priradenie pracov. balíkov'!B:G,6,FALSE))</f>
        <v/>
      </c>
      <c r="L1825" s="25" t="str">
        <f>IF(B1825="","",K1825*VLOOKUP(B1825,'Priradenie pracov. balíkov'!B:F,5,FALSE))</f>
        <v/>
      </c>
      <c r="M1825" s="1"/>
      <c r="N1825" s="2" t="str">
        <f t="shared" si="140"/>
        <v/>
      </c>
      <c r="O1825" s="1" t="str">
        <f t="shared" si="141"/>
        <v/>
      </c>
    </row>
    <row r="1826" spans="1:15" x14ac:dyDescent="0.2">
      <c r="A1826" s="26" t="str">
        <f t="shared" si="142"/>
        <v/>
      </c>
      <c r="B1826" s="40"/>
      <c r="C1826" s="28" t="str">
        <f>IF(B1826="","",VLOOKUP(B1826,'Priradenie pracov. balíkov'!B:E,3,FALSE))</f>
        <v/>
      </c>
      <c r="D1826" s="29" t="str">
        <f>IF(B1826="","",CONCATENATE(VLOOKUP(B1826,Ciselniky!$A$38:$B$71,2,FALSE),"P",'Osobné výdavky (OV)'!A1826))</f>
        <v/>
      </c>
      <c r="E1826" s="41"/>
      <c r="F1826" s="25" t="str">
        <f t="shared" si="143"/>
        <v/>
      </c>
      <c r="G1826" s="99"/>
      <c r="H1826" s="97"/>
      <c r="I1826" s="25" t="str">
        <f t="shared" si="144"/>
        <v/>
      </c>
      <c r="J1826" s="25" t="str">
        <f>IF(B1826="","",I1826*VLOOKUP(B1826,'Priradenie pracov. balíkov'!B:F,5,FALSE))</f>
        <v/>
      </c>
      <c r="K1826" s="25" t="str">
        <f>IF(B1826="","",I1826*VLOOKUP(B1826,'Priradenie pracov. balíkov'!B:G,6,FALSE))</f>
        <v/>
      </c>
      <c r="L1826" s="25" t="str">
        <f>IF(B1826="","",K1826*VLOOKUP(B1826,'Priradenie pracov. balíkov'!B:F,5,FALSE))</f>
        <v/>
      </c>
      <c r="M1826" s="1"/>
      <c r="N1826" s="2" t="str">
        <f t="shared" si="140"/>
        <v/>
      </c>
      <c r="O1826" s="1" t="str">
        <f t="shared" si="141"/>
        <v/>
      </c>
    </row>
    <row r="1827" spans="1:15" x14ac:dyDescent="0.2">
      <c r="A1827" s="26" t="str">
        <f t="shared" si="142"/>
        <v/>
      </c>
      <c r="B1827" s="40"/>
      <c r="C1827" s="28" t="str">
        <f>IF(B1827="","",VLOOKUP(B1827,'Priradenie pracov. balíkov'!B:E,3,FALSE))</f>
        <v/>
      </c>
      <c r="D1827" s="29" t="str">
        <f>IF(B1827="","",CONCATENATE(VLOOKUP(B1827,Ciselniky!$A$38:$B$71,2,FALSE),"P",'Osobné výdavky (OV)'!A1827))</f>
        <v/>
      </c>
      <c r="E1827" s="41"/>
      <c r="F1827" s="25" t="str">
        <f t="shared" si="143"/>
        <v/>
      </c>
      <c r="G1827" s="99"/>
      <c r="H1827" s="97"/>
      <c r="I1827" s="25" t="str">
        <f t="shared" si="144"/>
        <v/>
      </c>
      <c r="J1827" s="25" t="str">
        <f>IF(B1827="","",I1827*VLOOKUP(B1827,'Priradenie pracov. balíkov'!B:F,5,FALSE))</f>
        <v/>
      </c>
      <c r="K1827" s="25" t="str">
        <f>IF(B1827="","",I1827*VLOOKUP(B1827,'Priradenie pracov. balíkov'!B:G,6,FALSE))</f>
        <v/>
      </c>
      <c r="L1827" s="25" t="str">
        <f>IF(B1827="","",K1827*VLOOKUP(B1827,'Priradenie pracov. balíkov'!B:F,5,FALSE))</f>
        <v/>
      </c>
      <c r="M1827" s="1"/>
      <c r="N1827" s="2" t="str">
        <f t="shared" si="140"/>
        <v/>
      </c>
      <c r="O1827" s="1" t="str">
        <f t="shared" si="141"/>
        <v/>
      </c>
    </row>
    <row r="1828" spans="1:15" x14ac:dyDescent="0.2">
      <c r="A1828" s="26" t="str">
        <f t="shared" si="142"/>
        <v/>
      </c>
      <c r="B1828" s="40"/>
      <c r="C1828" s="28" t="str">
        <f>IF(B1828="","",VLOOKUP(B1828,'Priradenie pracov. balíkov'!B:E,3,FALSE))</f>
        <v/>
      </c>
      <c r="D1828" s="29" t="str">
        <f>IF(B1828="","",CONCATENATE(VLOOKUP(B1828,Ciselniky!$A$38:$B$71,2,FALSE),"P",'Osobné výdavky (OV)'!A1828))</f>
        <v/>
      </c>
      <c r="E1828" s="41"/>
      <c r="F1828" s="25" t="str">
        <f t="shared" si="143"/>
        <v/>
      </c>
      <c r="G1828" s="99"/>
      <c r="H1828" s="97"/>
      <c r="I1828" s="25" t="str">
        <f t="shared" si="144"/>
        <v/>
      </c>
      <c r="J1828" s="25" t="str">
        <f>IF(B1828="","",I1828*VLOOKUP(B1828,'Priradenie pracov. balíkov'!B:F,5,FALSE))</f>
        <v/>
      </c>
      <c r="K1828" s="25" t="str">
        <f>IF(B1828="","",I1828*VLOOKUP(B1828,'Priradenie pracov. balíkov'!B:G,6,FALSE))</f>
        <v/>
      </c>
      <c r="L1828" s="25" t="str">
        <f>IF(B1828="","",K1828*VLOOKUP(B1828,'Priradenie pracov. balíkov'!B:F,5,FALSE))</f>
        <v/>
      </c>
      <c r="M1828" s="1"/>
      <c r="N1828" s="2" t="str">
        <f t="shared" si="140"/>
        <v/>
      </c>
      <c r="O1828" s="1" t="str">
        <f t="shared" si="141"/>
        <v/>
      </c>
    </row>
    <row r="1829" spans="1:15" x14ac:dyDescent="0.2">
      <c r="A1829" s="26" t="str">
        <f t="shared" si="142"/>
        <v/>
      </c>
      <c r="B1829" s="40"/>
      <c r="C1829" s="28" t="str">
        <f>IF(B1829="","",VLOOKUP(B1829,'Priradenie pracov. balíkov'!B:E,3,FALSE))</f>
        <v/>
      </c>
      <c r="D1829" s="29" t="str">
        <f>IF(B1829="","",CONCATENATE(VLOOKUP(B1829,Ciselniky!$A$38:$B$71,2,FALSE),"P",'Osobné výdavky (OV)'!A1829))</f>
        <v/>
      </c>
      <c r="E1829" s="41"/>
      <c r="F1829" s="25" t="str">
        <f t="shared" si="143"/>
        <v/>
      </c>
      <c r="G1829" s="99"/>
      <c r="H1829" s="97"/>
      <c r="I1829" s="25" t="str">
        <f t="shared" si="144"/>
        <v/>
      </c>
      <c r="J1829" s="25" t="str">
        <f>IF(B1829="","",I1829*VLOOKUP(B1829,'Priradenie pracov. balíkov'!B:F,5,FALSE))</f>
        <v/>
      </c>
      <c r="K1829" s="25" t="str">
        <f>IF(B1829="","",I1829*VLOOKUP(B1829,'Priradenie pracov. balíkov'!B:G,6,FALSE))</f>
        <v/>
      </c>
      <c r="L1829" s="25" t="str">
        <f>IF(B1829="","",K1829*VLOOKUP(B1829,'Priradenie pracov. balíkov'!B:F,5,FALSE))</f>
        <v/>
      </c>
      <c r="M1829" s="1"/>
      <c r="N1829" s="2" t="str">
        <f t="shared" si="140"/>
        <v/>
      </c>
      <c r="O1829" s="1" t="str">
        <f t="shared" si="141"/>
        <v/>
      </c>
    </row>
    <row r="1830" spans="1:15" x14ac:dyDescent="0.2">
      <c r="A1830" s="26" t="str">
        <f t="shared" si="142"/>
        <v/>
      </c>
      <c r="B1830" s="40"/>
      <c r="C1830" s="28" t="str">
        <f>IF(B1830="","",VLOOKUP(B1830,'Priradenie pracov. balíkov'!B:E,3,FALSE))</f>
        <v/>
      </c>
      <c r="D1830" s="29" t="str">
        <f>IF(B1830="","",CONCATENATE(VLOOKUP(B1830,Ciselniky!$A$38:$B$71,2,FALSE),"P",'Osobné výdavky (OV)'!A1830))</f>
        <v/>
      </c>
      <c r="E1830" s="41"/>
      <c r="F1830" s="25" t="str">
        <f t="shared" si="143"/>
        <v/>
      </c>
      <c r="G1830" s="99"/>
      <c r="H1830" s="97"/>
      <c r="I1830" s="25" t="str">
        <f t="shared" si="144"/>
        <v/>
      </c>
      <c r="J1830" s="25" t="str">
        <f>IF(B1830="","",I1830*VLOOKUP(B1830,'Priradenie pracov. balíkov'!B:F,5,FALSE))</f>
        <v/>
      </c>
      <c r="K1830" s="25" t="str">
        <f>IF(B1830="","",I1830*VLOOKUP(B1830,'Priradenie pracov. balíkov'!B:G,6,FALSE))</f>
        <v/>
      </c>
      <c r="L1830" s="25" t="str">
        <f>IF(B1830="","",K1830*VLOOKUP(B1830,'Priradenie pracov. balíkov'!B:F,5,FALSE))</f>
        <v/>
      </c>
      <c r="M1830" s="1"/>
      <c r="N1830" s="2" t="str">
        <f t="shared" si="140"/>
        <v/>
      </c>
      <c r="O1830" s="1" t="str">
        <f t="shared" si="141"/>
        <v/>
      </c>
    </row>
    <row r="1831" spans="1:15" x14ac:dyDescent="0.2">
      <c r="A1831" s="26" t="str">
        <f t="shared" si="142"/>
        <v/>
      </c>
      <c r="B1831" s="40"/>
      <c r="C1831" s="28" t="str">
        <f>IF(B1831="","",VLOOKUP(B1831,'Priradenie pracov. balíkov'!B:E,3,FALSE))</f>
        <v/>
      </c>
      <c r="D1831" s="29" t="str">
        <f>IF(B1831="","",CONCATENATE(VLOOKUP(B1831,Ciselniky!$A$38:$B$71,2,FALSE),"P",'Osobné výdavky (OV)'!A1831))</f>
        <v/>
      </c>
      <c r="E1831" s="41"/>
      <c r="F1831" s="25" t="str">
        <f t="shared" si="143"/>
        <v/>
      </c>
      <c r="G1831" s="99"/>
      <c r="H1831" s="97"/>
      <c r="I1831" s="25" t="str">
        <f t="shared" si="144"/>
        <v/>
      </c>
      <c r="J1831" s="25" t="str">
        <f>IF(B1831="","",I1831*VLOOKUP(B1831,'Priradenie pracov. balíkov'!B:F,5,FALSE))</f>
        <v/>
      </c>
      <c r="K1831" s="25" t="str">
        <f>IF(B1831="","",I1831*VLOOKUP(B1831,'Priradenie pracov. balíkov'!B:G,6,FALSE))</f>
        <v/>
      </c>
      <c r="L1831" s="25" t="str">
        <f>IF(B1831="","",K1831*VLOOKUP(B1831,'Priradenie pracov. balíkov'!B:F,5,FALSE))</f>
        <v/>
      </c>
      <c r="M1831" s="1"/>
      <c r="N1831" s="2" t="str">
        <f t="shared" si="140"/>
        <v/>
      </c>
      <c r="O1831" s="1" t="str">
        <f t="shared" si="141"/>
        <v/>
      </c>
    </row>
    <row r="1832" spans="1:15" x14ac:dyDescent="0.2">
      <c r="A1832" s="26" t="str">
        <f t="shared" si="142"/>
        <v/>
      </c>
      <c r="B1832" s="40"/>
      <c r="C1832" s="28" t="str">
        <f>IF(B1832="","",VLOOKUP(B1832,'Priradenie pracov. balíkov'!B:E,3,FALSE))</f>
        <v/>
      </c>
      <c r="D1832" s="29" t="str">
        <f>IF(B1832="","",CONCATENATE(VLOOKUP(B1832,Ciselniky!$A$38:$B$71,2,FALSE),"P",'Osobné výdavky (OV)'!A1832))</f>
        <v/>
      </c>
      <c r="E1832" s="41"/>
      <c r="F1832" s="25" t="str">
        <f t="shared" si="143"/>
        <v/>
      </c>
      <c r="G1832" s="99"/>
      <c r="H1832" s="97"/>
      <c r="I1832" s="25" t="str">
        <f t="shared" si="144"/>
        <v/>
      </c>
      <c r="J1832" s="25" t="str">
        <f>IF(B1832="","",I1832*VLOOKUP(B1832,'Priradenie pracov. balíkov'!B:F,5,FALSE))</f>
        <v/>
      </c>
      <c r="K1832" s="25" t="str">
        <f>IF(B1832="","",I1832*VLOOKUP(B1832,'Priradenie pracov. balíkov'!B:G,6,FALSE))</f>
        <v/>
      </c>
      <c r="L1832" s="25" t="str">
        <f>IF(B1832="","",K1832*VLOOKUP(B1832,'Priradenie pracov. balíkov'!B:F,5,FALSE))</f>
        <v/>
      </c>
      <c r="M1832" s="1"/>
      <c r="N1832" s="2" t="str">
        <f t="shared" si="140"/>
        <v/>
      </c>
      <c r="O1832" s="1" t="str">
        <f t="shared" si="141"/>
        <v/>
      </c>
    </row>
    <row r="1833" spans="1:15" x14ac:dyDescent="0.2">
      <c r="A1833" s="26" t="str">
        <f t="shared" si="142"/>
        <v/>
      </c>
      <c r="B1833" s="40"/>
      <c r="C1833" s="28" t="str">
        <f>IF(B1833="","",VLOOKUP(B1833,'Priradenie pracov. balíkov'!B:E,3,FALSE))</f>
        <v/>
      </c>
      <c r="D1833" s="29" t="str">
        <f>IF(B1833="","",CONCATENATE(VLOOKUP(B1833,Ciselniky!$A$38:$B$71,2,FALSE),"P",'Osobné výdavky (OV)'!A1833))</f>
        <v/>
      </c>
      <c r="E1833" s="41"/>
      <c r="F1833" s="25" t="str">
        <f t="shared" si="143"/>
        <v/>
      </c>
      <c r="G1833" s="99"/>
      <c r="H1833" s="97"/>
      <c r="I1833" s="25" t="str">
        <f t="shared" si="144"/>
        <v/>
      </c>
      <c r="J1833" s="25" t="str">
        <f>IF(B1833="","",I1833*VLOOKUP(B1833,'Priradenie pracov. balíkov'!B:F,5,FALSE))</f>
        <v/>
      </c>
      <c r="K1833" s="25" t="str">
        <f>IF(B1833="","",I1833*VLOOKUP(B1833,'Priradenie pracov. balíkov'!B:G,6,FALSE))</f>
        <v/>
      </c>
      <c r="L1833" s="25" t="str">
        <f>IF(B1833="","",K1833*VLOOKUP(B1833,'Priradenie pracov. balíkov'!B:F,5,FALSE))</f>
        <v/>
      </c>
      <c r="M1833" s="1"/>
      <c r="N1833" s="2" t="str">
        <f t="shared" si="140"/>
        <v/>
      </c>
      <c r="O1833" s="1" t="str">
        <f t="shared" si="141"/>
        <v/>
      </c>
    </row>
    <row r="1834" spans="1:15" x14ac:dyDescent="0.2">
      <c r="A1834" s="26" t="str">
        <f t="shared" si="142"/>
        <v/>
      </c>
      <c r="B1834" s="40"/>
      <c r="C1834" s="28" t="str">
        <f>IF(B1834="","",VLOOKUP(B1834,'Priradenie pracov. balíkov'!B:E,3,FALSE))</f>
        <v/>
      </c>
      <c r="D1834" s="29" t="str">
        <f>IF(B1834="","",CONCATENATE(VLOOKUP(B1834,Ciselniky!$A$38:$B$71,2,FALSE),"P",'Osobné výdavky (OV)'!A1834))</f>
        <v/>
      </c>
      <c r="E1834" s="41"/>
      <c r="F1834" s="25" t="str">
        <f t="shared" si="143"/>
        <v/>
      </c>
      <c r="G1834" s="99"/>
      <c r="H1834" s="97"/>
      <c r="I1834" s="25" t="str">
        <f t="shared" si="144"/>
        <v/>
      </c>
      <c r="J1834" s="25" t="str">
        <f>IF(B1834="","",I1834*VLOOKUP(B1834,'Priradenie pracov. balíkov'!B:F,5,FALSE))</f>
        <v/>
      </c>
      <c r="K1834" s="25" t="str">
        <f>IF(B1834="","",I1834*VLOOKUP(B1834,'Priradenie pracov. balíkov'!B:G,6,FALSE))</f>
        <v/>
      </c>
      <c r="L1834" s="25" t="str">
        <f>IF(B1834="","",K1834*VLOOKUP(B1834,'Priradenie pracov. balíkov'!B:F,5,FALSE))</f>
        <v/>
      </c>
      <c r="M1834" s="1"/>
      <c r="N1834" s="2" t="str">
        <f t="shared" si="140"/>
        <v/>
      </c>
      <c r="O1834" s="1" t="str">
        <f t="shared" si="141"/>
        <v/>
      </c>
    </row>
    <row r="1835" spans="1:15" x14ac:dyDescent="0.2">
      <c r="A1835" s="26" t="str">
        <f t="shared" si="142"/>
        <v/>
      </c>
      <c r="B1835" s="40"/>
      <c r="C1835" s="28" t="str">
        <f>IF(B1835="","",VLOOKUP(B1835,'Priradenie pracov. balíkov'!B:E,3,FALSE))</f>
        <v/>
      </c>
      <c r="D1835" s="29" t="str">
        <f>IF(B1835="","",CONCATENATE(VLOOKUP(B1835,Ciselniky!$A$38:$B$71,2,FALSE),"P",'Osobné výdavky (OV)'!A1835))</f>
        <v/>
      </c>
      <c r="E1835" s="41"/>
      <c r="F1835" s="25" t="str">
        <f t="shared" si="143"/>
        <v/>
      </c>
      <c r="G1835" s="99"/>
      <c r="H1835" s="97"/>
      <c r="I1835" s="25" t="str">
        <f t="shared" si="144"/>
        <v/>
      </c>
      <c r="J1835" s="25" t="str">
        <f>IF(B1835="","",I1835*VLOOKUP(B1835,'Priradenie pracov. balíkov'!B:F,5,FALSE))</f>
        <v/>
      </c>
      <c r="K1835" s="25" t="str">
        <f>IF(B1835="","",I1835*VLOOKUP(B1835,'Priradenie pracov. balíkov'!B:G,6,FALSE))</f>
        <v/>
      </c>
      <c r="L1835" s="25" t="str">
        <f>IF(B1835="","",K1835*VLOOKUP(B1835,'Priradenie pracov. balíkov'!B:F,5,FALSE))</f>
        <v/>
      </c>
      <c r="M1835" s="1"/>
      <c r="N1835" s="2" t="str">
        <f t="shared" si="140"/>
        <v/>
      </c>
      <c r="O1835" s="1" t="str">
        <f t="shared" si="141"/>
        <v/>
      </c>
    </row>
    <row r="1836" spans="1:15" x14ac:dyDescent="0.2">
      <c r="A1836" s="26" t="str">
        <f t="shared" si="142"/>
        <v/>
      </c>
      <c r="B1836" s="40"/>
      <c r="C1836" s="28" t="str">
        <f>IF(B1836="","",VLOOKUP(B1836,'Priradenie pracov. balíkov'!B:E,3,FALSE))</f>
        <v/>
      </c>
      <c r="D1836" s="29" t="str">
        <f>IF(B1836="","",CONCATENATE(VLOOKUP(B1836,Ciselniky!$A$38:$B$71,2,FALSE),"P",'Osobné výdavky (OV)'!A1836))</f>
        <v/>
      </c>
      <c r="E1836" s="41"/>
      <c r="F1836" s="25" t="str">
        <f t="shared" si="143"/>
        <v/>
      </c>
      <c r="G1836" s="99"/>
      <c r="H1836" s="97"/>
      <c r="I1836" s="25" t="str">
        <f t="shared" si="144"/>
        <v/>
      </c>
      <c r="J1836" s="25" t="str">
        <f>IF(B1836="","",I1836*VLOOKUP(B1836,'Priradenie pracov. balíkov'!B:F,5,FALSE))</f>
        <v/>
      </c>
      <c r="K1836" s="25" t="str">
        <f>IF(B1836="","",I1836*VLOOKUP(B1836,'Priradenie pracov. balíkov'!B:G,6,FALSE))</f>
        <v/>
      </c>
      <c r="L1836" s="25" t="str">
        <f>IF(B1836="","",K1836*VLOOKUP(B1836,'Priradenie pracov. balíkov'!B:F,5,FALSE))</f>
        <v/>
      </c>
      <c r="M1836" s="1"/>
      <c r="N1836" s="2" t="str">
        <f t="shared" si="140"/>
        <v/>
      </c>
      <c r="O1836" s="1" t="str">
        <f t="shared" si="141"/>
        <v/>
      </c>
    </row>
    <row r="1837" spans="1:15" x14ac:dyDescent="0.2">
      <c r="A1837" s="26" t="str">
        <f t="shared" si="142"/>
        <v/>
      </c>
      <c r="B1837" s="40"/>
      <c r="C1837" s="28" t="str">
        <f>IF(B1837="","",VLOOKUP(B1837,'Priradenie pracov. balíkov'!B:E,3,FALSE))</f>
        <v/>
      </c>
      <c r="D1837" s="29" t="str">
        <f>IF(B1837="","",CONCATENATE(VLOOKUP(B1837,Ciselniky!$A$38:$B$71,2,FALSE),"P",'Osobné výdavky (OV)'!A1837))</f>
        <v/>
      </c>
      <c r="E1837" s="41"/>
      <c r="F1837" s="25" t="str">
        <f t="shared" si="143"/>
        <v/>
      </c>
      <c r="G1837" s="99"/>
      <c r="H1837" s="97"/>
      <c r="I1837" s="25" t="str">
        <f t="shared" si="144"/>
        <v/>
      </c>
      <c r="J1837" s="25" t="str">
        <f>IF(B1837="","",I1837*VLOOKUP(B1837,'Priradenie pracov. balíkov'!B:F,5,FALSE))</f>
        <v/>
      </c>
      <c r="K1837" s="25" t="str">
        <f>IF(B1837="","",I1837*VLOOKUP(B1837,'Priradenie pracov. balíkov'!B:G,6,FALSE))</f>
        <v/>
      </c>
      <c r="L1837" s="25" t="str">
        <f>IF(B1837="","",K1837*VLOOKUP(B1837,'Priradenie pracov. balíkov'!B:F,5,FALSE))</f>
        <v/>
      </c>
      <c r="M1837" s="1"/>
      <c r="N1837" s="2" t="str">
        <f t="shared" si="140"/>
        <v/>
      </c>
      <c r="O1837" s="1" t="str">
        <f t="shared" si="141"/>
        <v/>
      </c>
    </row>
    <row r="1838" spans="1:15" x14ac:dyDescent="0.2">
      <c r="A1838" s="26" t="str">
        <f t="shared" si="142"/>
        <v/>
      </c>
      <c r="B1838" s="40"/>
      <c r="C1838" s="28" t="str">
        <f>IF(B1838="","",VLOOKUP(B1838,'Priradenie pracov. balíkov'!B:E,3,FALSE))</f>
        <v/>
      </c>
      <c r="D1838" s="29" t="str">
        <f>IF(B1838="","",CONCATENATE(VLOOKUP(B1838,Ciselniky!$A$38:$B$71,2,FALSE),"P",'Osobné výdavky (OV)'!A1838))</f>
        <v/>
      </c>
      <c r="E1838" s="41"/>
      <c r="F1838" s="25" t="str">
        <f t="shared" si="143"/>
        <v/>
      </c>
      <c r="G1838" s="99"/>
      <c r="H1838" s="97"/>
      <c r="I1838" s="25" t="str">
        <f t="shared" si="144"/>
        <v/>
      </c>
      <c r="J1838" s="25" t="str">
        <f>IF(B1838="","",I1838*VLOOKUP(B1838,'Priradenie pracov. balíkov'!B:F,5,FALSE))</f>
        <v/>
      </c>
      <c r="K1838" s="25" t="str">
        <f>IF(B1838="","",I1838*VLOOKUP(B1838,'Priradenie pracov. balíkov'!B:G,6,FALSE))</f>
        <v/>
      </c>
      <c r="L1838" s="25" t="str">
        <f>IF(B1838="","",K1838*VLOOKUP(B1838,'Priradenie pracov. balíkov'!B:F,5,FALSE))</f>
        <v/>
      </c>
      <c r="M1838" s="1"/>
      <c r="N1838" s="2" t="str">
        <f t="shared" si="140"/>
        <v/>
      </c>
      <c r="O1838" s="1" t="str">
        <f t="shared" si="141"/>
        <v/>
      </c>
    </row>
    <row r="1839" spans="1:15" x14ac:dyDescent="0.2">
      <c r="A1839" s="26" t="str">
        <f t="shared" si="142"/>
        <v/>
      </c>
      <c r="B1839" s="40"/>
      <c r="C1839" s="28" t="str">
        <f>IF(B1839="","",VLOOKUP(B1839,'Priradenie pracov. balíkov'!B:E,3,FALSE))</f>
        <v/>
      </c>
      <c r="D1839" s="29" t="str">
        <f>IF(B1839="","",CONCATENATE(VLOOKUP(B1839,Ciselniky!$A$38:$B$71,2,FALSE),"P",'Osobné výdavky (OV)'!A1839))</f>
        <v/>
      </c>
      <c r="E1839" s="41"/>
      <c r="F1839" s="25" t="str">
        <f t="shared" si="143"/>
        <v/>
      </c>
      <c r="G1839" s="99"/>
      <c r="H1839" s="97"/>
      <c r="I1839" s="25" t="str">
        <f t="shared" si="144"/>
        <v/>
      </c>
      <c r="J1839" s="25" t="str">
        <f>IF(B1839="","",I1839*VLOOKUP(B1839,'Priradenie pracov. balíkov'!B:F,5,FALSE))</f>
        <v/>
      </c>
      <c r="K1839" s="25" t="str">
        <f>IF(B1839="","",I1839*VLOOKUP(B1839,'Priradenie pracov. balíkov'!B:G,6,FALSE))</f>
        <v/>
      </c>
      <c r="L1839" s="25" t="str">
        <f>IF(B1839="","",K1839*VLOOKUP(B1839,'Priradenie pracov. balíkov'!B:F,5,FALSE))</f>
        <v/>
      </c>
      <c r="M1839" s="1"/>
      <c r="N1839" s="2" t="str">
        <f t="shared" si="140"/>
        <v/>
      </c>
      <c r="O1839" s="1" t="str">
        <f t="shared" si="141"/>
        <v/>
      </c>
    </row>
    <row r="1840" spans="1:15" x14ac:dyDescent="0.2">
      <c r="A1840" s="26" t="str">
        <f t="shared" si="142"/>
        <v/>
      </c>
      <c r="B1840" s="40"/>
      <c r="C1840" s="28" t="str">
        <f>IF(B1840="","",VLOOKUP(B1840,'Priradenie pracov. balíkov'!B:E,3,FALSE))</f>
        <v/>
      </c>
      <c r="D1840" s="29" t="str">
        <f>IF(B1840="","",CONCATENATE(VLOOKUP(B1840,Ciselniky!$A$38:$B$71,2,FALSE),"P",'Osobné výdavky (OV)'!A1840))</f>
        <v/>
      </c>
      <c r="E1840" s="41"/>
      <c r="F1840" s="25" t="str">
        <f t="shared" si="143"/>
        <v/>
      </c>
      <c r="G1840" s="99"/>
      <c r="H1840" s="97"/>
      <c r="I1840" s="25" t="str">
        <f t="shared" si="144"/>
        <v/>
      </c>
      <c r="J1840" s="25" t="str">
        <f>IF(B1840="","",I1840*VLOOKUP(B1840,'Priradenie pracov. balíkov'!B:F,5,FALSE))</f>
        <v/>
      </c>
      <c r="K1840" s="25" t="str">
        <f>IF(B1840="","",I1840*VLOOKUP(B1840,'Priradenie pracov. balíkov'!B:G,6,FALSE))</f>
        <v/>
      </c>
      <c r="L1840" s="25" t="str">
        <f>IF(B1840="","",K1840*VLOOKUP(B1840,'Priradenie pracov. balíkov'!B:F,5,FALSE))</f>
        <v/>
      </c>
      <c r="M1840" s="1"/>
      <c r="N1840" s="2" t="str">
        <f t="shared" si="140"/>
        <v/>
      </c>
      <c r="O1840" s="1" t="str">
        <f t="shared" si="141"/>
        <v/>
      </c>
    </row>
    <row r="1841" spans="1:15" x14ac:dyDescent="0.2">
      <c r="A1841" s="26" t="str">
        <f t="shared" si="142"/>
        <v/>
      </c>
      <c r="B1841" s="40"/>
      <c r="C1841" s="28" t="str">
        <f>IF(B1841="","",VLOOKUP(B1841,'Priradenie pracov. balíkov'!B:E,3,FALSE))</f>
        <v/>
      </c>
      <c r="D1841" s="29" t="str">
        <f>IF(B1841="","",CONCATENATE(VLOOKUP(B1841,Ciselniky!$A$38:$B$71,2,FALSE),"P",'Osobné výdavky (OV)'!A1841))</f>
        <v/>
      </c>
      <c r="E1841" s="41"/>
      <c r="F1841" s="25" t="str">
        <f t="shared" si="143"/>
        <v/>
      </c>
      <c r="G1841" s="99"/>
      <c r="H1841" s="97"/>
      <c r="I1841" s="25" t="str">
        <f t="shared" si="144"/>
        <v/>
      </c>
      <c r="J1841" s="25" t="str">
        <f>IF(B1841="","",I1841*VLOOKUP(B1841,'Priradenie pracov. balíkov'!B:F,5,FALSE))</f>
        <v/>
      </c>
      <c r="K1841" s="25" t="str">
        <f>IF(B1841="","",I1841*VLOOKUP(B1841,'Priradenie pracov. balíkov'!B:G,6,FALSE))</f>
        <v/>
      </c>
      <c r="L1841" s="25" t="str">
        <f>IF(B1841="","",K1841*VLOOKUP(B1841,'Priradenie pracov. balíkov'!B:F,5,FALSE))</f>
        <v/>
      </c>
      <c r="M1841" s="1"/>
      <c r="N1841" s="2" t="str">
        <f t="shared" si="140"/>
        <v/>
      </c>
      <c r="O1841" s="1" t="str">
        <f t="shared" si="141"/>
        <v/>
      </c>
    </row>
    <row r="1842" spans="1:15" x14ac:dyDescent="0.2">
      <c r="A1842" s="26" t="str">
        <f t="shared" si="142"/>
        <v/>
      </c>
      <c r="B1842" s="40"/>
      <c r="C1842" s="28" t="str">
        <f>IF(B1842="","",VLOOKUP(B1842,'Priradenie pracov. balíkov'!B:E,3,FALSE))</f>
        <v/>
      </c>
      <c r="D1842" s="29" t="str">
        <f>IF(B1842="","",CONCATENATE(VLOOKUP(B1842,Ciselniky!$A$38:$B$71,2,FALSE),"P",'Osobné výdavky (OV)'!A1842))</f>
        <v/>
      </c>
      <c r="E1842" s="41"/>
      <c r="F1842" s="25" t="str">
        <f t="shared" si="143"/>
        <v/>
      </c>
      <c r="G1842" s="99"/>
      <c r="H1842" s="97"/>
      <c r="I1842" s="25" t="str">
        <f t="shared" si="144"/>
        <v/>
      </c>
      <c r="J1842" s="25" t="str">
        <f>IF(B1842="","",I1842*VLOOKUP(B1842,'Priradenie pracov. balíkov'!B:F,5,FALSE))</f>
        <v/>
      </c>
      <c r="K1842" s="25" t="str">
        <f>IF(B1842="","",I1842*VLOOKUP(B1842,'Priradenie pracov. balíkov'!B:G,6,FALSE))</f>
        <v/>
      </c>
      <c r="L1842" s="25" t="str">
        <f>IF(B1842="","",K1842*VLOOKUP(B1842,'Priradenie pracov. balíkov'!B:F,5,FALSE))</f>
        <v/>
      </c>
      <c r="M1842" s="1"/>
      <c r="N1842" s="2" t="str">
        <f t="shared" si="140"/>
        <v/>
      </c>
      <c r="O1842" s="1" t="str">
        <f t="shared" si="141"/>
        <v/>
      </c>
    </row>
    <row r="1843" spans="1:15" x14ac:dyDescent="0.2">
      <c r="A1843" s="26" t="str">
        <f t="shared" si="142"/>
        <v/>
      </c>
      <c r="B1843" s="40"/>
      <c r="C1843" s="28" t="str">
        <f>IF(B1843="","",VLOOKUP(B1843,'Priradenie pracov. balíkov'!B:E,3,FALSE))</f>
        <v/>
      </c>
      <c r="D1843" s="29" t="str">
        <f>IF(B1843="","",CONCATENATE(VLOOKUP(B1843,Ciselniky!$A$38:$B$71,2,FALSE),"P",'Osobné výdavky (OV)'!A1843))</f>
        <v/>
      </c>
      <c r="E1843" s="41"/>
      <c r="F1843" s="25" t="str">
        <f t="shared" si="143"/>
        <v/>
      </c>
      <c r="G1843" s="99"/>
      <c r="H1843" s="97"/>
      <c r="I1843" s="25" t="str">
        <f t="shared" si="144"/>
        <v/>
      </c>
      <c r="J1843" s="25" t="str">
        <f>IF(B1843="","",I1843*VLOOKUP(B1843,'Priradenie pracov. balíkov'!B:F,5,FALSE))</f>
        <v/>
      </c>
      <c r="K1843" s="25" t="str">
        <f>IF(B1843="","",I1843*VLOOKUP(B1843,'Priradenie pracov. balíkov'!B:G,6,FALSE))</f>
        <v/>
      </c>
      <c r="L1843" s="25" t="str">
        <f>IF(B1843="","",K1843*VLOOKUP(B1843,'Priradenie pracov. balíkov'!B:F,5,FALSE))</f>
        <v/>
      </c>
      <c r="M1843" s="1"/>
      <c r="N1843" s="2" t="str">
        <f t="shared" si="140"/>
        <v/>
      </c>
      <c r="O1843" s="1" t="str">
        <f t="shared" si="141"/>
        <v/>
      </c>
    </row>
    <row r="1844" spans="1:15" x14ac:dyDescent="0.2">
      <c r="A1844" s="26" t="str">
        <f t="shared" si="142"/>
        <v/>
      </c>
      <c r="B1844" s="40"/>
      <c r="C1844" s="28" t="str">
        <f>IF(B1844="","",VLOOKUP(B1844,'Priradenie pracov. balíkov'!B:E,3,FALSE))</f>
        <v/>
      </c>
      <c r="D1844" s="29" t="str">
        <f>IF(B1844="","",CONCATENATE(VLOOKUP(B1844,Ciselniky!$A$38:$B$71,2,FALSE),"P",'Osobné výdavky (OV)'!A1844))</f>
        <v/>
      </c>
      <c r="E1844" s="41"/>
      <c r="F1844" s="25" t="str">
        <f t="shared" si="143"/>
        <v/>
      </c>
      <c r="G1844" s="99"/>
      <c r="H1844" s="97"/>
      <c r="I1844" s="25" t="str">
        <f t="shared" si="144"/>
        <v/>
      </c>
      <c r="J1844" s="25" t="str">
        <f>IF(B1844="","",I1844*VLOOKUP(B1844,'Priradenie pracov. balíkov'!B:F,5,FALSE))</f>
        <v/>
      </c>
      <c r="K1844" s="25" t="str">
        <f>IF(B1844="","",I1844*VLOOKUP(B1844,'Priradenie pracov. balíkov'!B:G,6,FALSE))</f>
        <v/>
      </c>
      <c r="L1844" s="25" t="str">
        <f>IF(B1844="","",K1844*VLOOKUP(B1844,'Priradenie pracov. balíkov'!B:F,5,FALSE))</f>
        <v/>
      </c>
      <c r="M1844" s="1"/>
      <c r="N1844" s="2" t="str">
        <f t="shared" si="140"/>
        <v/>
      </c>
      <c r="O1844" s="1" t="str">
        <f t="shared" si="141"/>
        <v/>
      </c>
    </row>
    <row r="1845" spans="1:15" x14ac:dyDescent="0.2">
      <c r="A1845" s="26" t="str">
        <f t="shared" si="142"/>
        <v/>
      </c>
      <c r="B1845" s="40"/>
      <c r="C1845" s="28" t="str">
        <f>IF(B1845="","",VLOOKUP(B1845,'Priradenie pracov. balíkov'!B:E,3,FALSE))</f>
        <v/>
      </c>
      <c r="D1845" s="29" t="str">
        <f>IF(B1845="","",CONCATENATE(VLOOKUP(B1845,Ciselniky!$A$38:$B$71,2,FALSE),"P",'Osobné výdavky (OV)'!A1845))</f>
        <v/>
      </c>
      <c r="E1845" s="41"/>
      <c r="F1845" s="25" t="str">
        <f t="shared" si="143"/>
        <v/>
      </c>
      <c r="G1845" s="99"/>
      <c r="H1845" s="97"/>
      <c r="I1845" s="25" t="str">
        <f t="shared" si="144"/>
        <v/>
      </c>
      <c r="J1845" s="25" t="str">
        <f>IF(B1845="","",I1845*VLOOKUP(B1845,'Priradenie pracov. balíkov'!B:F,5,FALSE))</f>
        <v/>
      </c>
      <c r="K1845" s="25" t="str">
        <f>IF(B1845="","",I1845*VLOOKUP(B1845,'Priradenie pracov. balíkov'!B:G,6,FALSE))</f>
        <v/>
      </c>
      <c r="L1845" s="25" t="str">
        <f>IF(B1845="","",K1845*VLOOKUP(B1845,'Priradenie pracov. balíkov'!B:F,5,FALSE))</f>
        <v/>
      </c>
      <c r="M1845" s="1"/>
      <c r="N1845" s="2" t="str">
        <f t="shared" si="140"/>
        <v/>
      </c>
      <c r="O1845" s="1" t="str">
        <f t="shared" si="141"/>
        <v/>
      </c>
    </row>
    <row r="1846" spans="1:15" x14ac:dyDescent="0.2">
      <c r="A1846" s="26" t="str">
        <f t="shared" si="142"/>
        <v/>
      </c>
      <c r="B1846" s="40"/>
      <c r="C1846" s="28" t="str">
        <f>IF(B1846="","",VLOOKUP(B1846,'Priradenie pracov. balíkov'!B:E,3,FALSE))</f>
        <v/>
      </c>
      <c r="D1846" s="29" t="str">
        <f>IF(B1846="","",CONCATENATE(VLOOKUP(B1846,Ciselniky!$A$38:$B$71,2,FALSE),"P",'Osobné výdavky (OV)'!A1846))</f>
        <v/>
      </c>
      <c r="E1846" s="41"/>
      <c r="F1846" s="25" t="str">
        <f t="shared" si="143"/>
        <v/>
      </c>
      <c r="G1846" s="99"/>
      <c r="H1846" s="97"/>
      <c r="I1846" s="25" t="str">
        <f t="shared" si="144"/>
        <v/>
      </c>
      <c r="J1846" s="25" t="str">
        <f>IF(B1846="","",I1846*VLOOKUP(B1846,'Priradenie pracov. balíkov'!B:F,5,FALSE))</f>
        <v/>
      </c>
      <c r="K1846" s="25" t="str">
        <f>IF(B1846="","",I1846*VLOOKUP(B1846,'Priradenie pracov. balíkov'!B:G,6,FALSE))</f>
        <v/>
      </c>
      <c r="L1846" s="25" t="str">
        <f>IF(B1846="","",K1846*VLOOKUP(B1846,'Priradenie pracov. balíkov'!B:F,5,FALSE))</f>
        <v/>
      </c>
      <c r="M1846" s="1"/>
      <c r="N1846" s="2" t="str">
        <f t="shared" si="140"/>
        <v/>
      </c>
      <c r="O1846" s="1" t="str">
        <f t="shared" si="141"/>
        <v/>
      </c>
    </row>
    <row r="1847" spans="1:15" x14ac:dyDescent="0.2">
      <c r="A1847" s="26" t="str">
        <f t="shared" si="142"/>
        <v/>
      </c>
      <c r="B1847" s="40"/>
      <c r="C1847" s="28" t="str">
        <f>IF(B1847="","",VLOOKUP(B1847,'Priradenie pracov. balíkov'!B:E,3,FALSE))</f>
        <v/>
      </c>
      <c r="D1847" s="29" t="str">
        <f>IF(B1847="","",CONCATENATE(VLOOKUP(B1847,Ciselniky!$A$38:$B$71,2,FALSE),"P",'Osobné výdavky (OV)'!A1847))</f>
        <v/>
      </c>
      <c r="E1847" s="41"/>
      <c r="F1847" s="25" t="str">
        <f t="shared" si="143"/>
        <v/>
      </c>
      <c r="G1847" s="99"/>
      <c r="H1847" s="97"/>
      <c r="I1847" s="25" t="str">
        <f t="shared" si="144"/>
        <v/>
      </c>
      <c r="J1847" s="25" t="str">
        <f>IF(B1847="","",I1847*VLOOKUP(B1847,'Priradenie pracov. balíkov'!B:F,5,FALSE))</f>
        <v/>
      </c>
      <c r="K1847" s="25" t="str">
        <f>IF(B1847="","",I1847*VLOOKUP(B1847,'Priradenie pracov. balíkov'!B:G,6,FALSE))</f>
        <v/>
      </c>
      <c r="L1847" s="25" t="str">
        <f>IF(B1847="","",K1847*VLOOKUP(B1847,'Priradenie pracov. balíkov'!B:F,5,FALSE))</f>
        <v/>
      </c>
      <c r="M1847" s="1"/>
      <c r="N1847" s="2" t="str">
        <f t="shared" si="140"/>
        <v/>
      </c>
      <c r="O1847" s="1" t="str">
        <f t="shared" si="141"/>
        <v/>
      </c>
    </row>
    <row r="1848" spans="1:15" x14ac:dyDescent="0.2">
      <c r="A1848" s="26" t="str">
        <f t="shared" si="142"/>
        <v/>
      </c>
      <c r="B1848" s="40"/>
      <c r="C1848" s="28" t="str">
        <f>IF(B1848="","",VLOOKUP(B1848,'Priradenie pracov. balíkov'!B:E,3,FALSE))</f>
        <v/>
      </c>
      <c r="D1848" s="29" t="str">
        <f>IF(B1848="","",CONCATENATE(VLOOKUP(B1848,Ciselniky!$A$38:$B$71,2,FALSE),"P",'Osobné výdavky (OV)'!A1848))</f>
        <v/>
      </c>
      <c r="E1848" s="41"/>
      <c r="F1848" s="25" t="str">
        <f t="shared" si="143"/>
        <v/>
      </c>
      <c r="G1848" s="99"/>
      <c r="H1848" s="97"/>
      <c r="I1848" s="25" t="str">
        <f t="shared" si="144"/>
        <v/>
      </c>
      <c r="J1848" s="25" t="str">
        <f>IF(B1848="","",I1848*VLOOKUP(B1848,'Priradenie pracov. balíkov'!B:F,5,FALSE))</f>
        <v/>
      </c>
      <c r="K1848" s="25" t="str">
        <f>IF(B1848="","",I1848*VLOOKUP(B1848,'Priradenie pracov. balíkov'!B:G,6,FALSE))</f>
        <v/>
      </c>
      <c r="L1848" s="25" t="str">
        <f>IF(B1848="","",K1848*VLOOKUP(B1848,'Priradenie pracov. balíkov'!B:F,5,FALSE))</f>
        <v/>
      </c>
      <c r="M1848" s="1"/>
      <c r="N1848" s="2" t="str">
        <f t="shared" si="140"/>
        <v/>
      </c>
      <c r="O1848" s="1" t="str">
        <f t="shared" si="141"/>
        <v/>
      </c>
    </row>
    <row r="1849" spans="1:15" x14ac:dyDescent="0.2">
      <c r="A1849" s="26" t="str">
        <f t="shared" si="142"/>
        <v/>
      </c>
      <c r="B1849" s="40"/>
      <c r="C1849" s="28" t="str">
        <f>IF(B1849="","",VLOOKUP(B1849,'Priradenie pracov. balíkov'!B:E,3,FALSE))</f>
        <v/>
      </c>
      <c r="D1849" s="29" t="str">
        <f>IF(B1849="","",CONCATENATE(VLOOKUP(B1849,Ciselniky!$A$38:$B$71,2,FALSE),"P",'Osobné výdavky (OV)'!A1849))</f>
        <v/>
      </c>
      <c r="E1849" s="41"/>
      <c r="F1849" s="25" t="str">
        <f t="shared" si="143"/>
        <v/>
      </c>
      <c r="G1849" s="99"/>
      <c r="H1849" s="97"/>
      <c r="I1849" s="25" t="str">
        <f t="shared" si="144"/>
        <v/>
      </c>
      <c r="J1849" s="25" t="str">
        <f>IF(B1849="","",I1849*VLOOKUP(B1849,'Priradenie pracov. balíkov'!B:F,5,FALSE))</f>
        <v/>
      </c>
      <c r="K1849" s="25" t="str">
        <f>IF(B1849="","",I1849*VLOOKUP(B1849,'Priradenie pracov. balíkov'!B:G,6,FALSE))</f>
        <v/>
      </c>
      <c r="L1849" s="25" t="str">
        <f>IF(B1849="","",K1849*VLOOKUP(B1849,'Priradenie pracov. balíkov'!B:F,5,FALSE))</f>
        <v/>
      </c>
      <c r="M1849" s="1"/>
      <c r="N1849" s="2" t="str">
        <f t="shared" si="140"/>
        <v/>
      </c>
      <c r="O1849" s="1" t="str">
        <f t="shared" si="141"/>
        <v/>
      </c>
    </row>
    <row r="1850" spans="1:15" x14ac:dyDescent="0.2">
      <c r="A1850" s="26" t="str">
        <f t="shared" si="142"/>
        <v/>
      </c>
      <c r="B1850" s="40"/>
      <c r="C1850" s="28" t="str">
        <f>IF(B1850="","",VLOOKUP(B1850,'Priradenie pracov. balíkov'!B:E,3,FALSE))</f>
        <v/>
      </c>
      <c r="D1850" s="29" t="str">
        <f>IF(B1850="","",CONCATENATE(VLOOKUP(B1850,Ciselniky!$A$38:$B$71,2,FALSE),"P",'Osobné výdavky (OV)'!A1850))</f>
        <v/>
      </c>
      <c r="E1850" s="41"/>
      <c r="F1850" s="25" t="str">
        <f t="shared" si="143"/>
        <v/>
      </c>
      <c r="G1850" s="99"/>
      <c r="H1850" s="97"/>
      <c r="I1850" s="25" t="str">
        <f t="shared" si="144"/>
        <v/>
      </c>
      <c r="J1850" s="25" t="str">
        <f>IF(B1850="","",I1850*VLOOKUP(B1850,'Priradenie pracov. balíkov'!B:F,5,FALSE))</f>
        <v/>
      </c>
      <c r="K1850" s="25" t="str">
        <f>IF(B1850="","",I1850*VLOOKUP(B1850,'Priradenie pracov. balíkov'!B:G,6,FALSE))</f>
        <v/>
      </c>
      <c r="L1850" s="25" t="str">
        <f>IF(B1850="","",K1850*VLOOKUP(B1850,'Priradenie pracov. balíkov'!B:F,5,FALSE))</f>
        <v/>
      </c>
      <c r="M1850" s="1"/>
      <c r="N1850" s="2" t="str">
        <f t="shared" si="140"/>
        <v/>
      </c>
      <c r="O1850" s="1" t="str">
        <f t="shared" si="141"/>
        <v/>
      </c>
    </row>
    <row r="1851" spans="1:15" x14ac:dyDescent="0.2">
      <c r="A1851" s="26" t="str">
        <f t="shared" si="142"/>
        <v/>
      </c>
      <c r="B1851" s="40"/>
      <c r="C1851" s="28" t="str">
        <f>IF(B1851="","",VLOOKUP(B1851,'Priradenie pracov. balíkov'!B:E,3,FALSE))</f>
        <v/>
      </c>
      <c r="D1851" s="29" t="str">
        <f>IF(B1851="","",CONCATENATE(VLOOKUP(B1851,Ciselniky!$A$38:$B$71,2,FALSE),"P",'Osobné výdavky (OV)'!A1851))</f>
        <v/>
      </c>
      <c r="E1851" s="41"/>
      <c r="F1851" s="25" t="str">
        <f t="shared" si="143"/>
        <v/>
      </c>
      <c r="G1851" s="99"/>
      <c r="H1851" s="97"/>
      <c r="I1851" s="25" t="str">
        <f t="shared" si="144"/>
        <v/>
      </c>
      <c r="J1851" s="25" t="str">
        <f>IF(B1851="","",I1851*VLOOKUP(B1851,'Priradenie pracov. balíkov'!B:F,5,FALSE))</f>
        <v/>
      </c>
      <c r="K1851" s="25" t="str">
        <f>IF(B1851="","",I1851*VLOOKUP(B1851,'Priradenie pracov. balíkov'!B:G,6,FALSE))</f>
        <v/>
      </c>
      <c r="L1851" s="25" t="str">
        <f>IF(B1851="","",K1851*VLOOKUP(B1851,'Priradenie pracov. balíkov'!B:F,5,FALSE))</f>
        <v/>
      </c>
      <c r="M1851" s="1"/>
      <c r="N1851" s="2" t="str">
        <f t="shared" si="140"/>
        <v/>
      </c>
      <c r="O1851" s="1" t="str">
        <f t="shared" si="141"/>
        <v/>
      </c>
    </row>
    <row r="1852" spans="1:15" x14ac:dyDescent="0.2">
      <c r="A1852" s="26" t="str">
        <f t="shared" si="142"/>
        <v/>
      </c>
      <c r="B1852" s="40"/>
      <c r="C1852" s="28" t="str">
        <f>IF(B1852="","",VLOOKUP(B1852,'Priradenie pracov. balíkov'!B:E,3,FALSE))</f>
        <v/>
      </c>
      <c r="D1852" s="29" t="str">
        <f>IF(B1852="","",CONCATENATE(VLOOKUP(B1852,Ciselniky!$A$38:$B$71,2,FALSE),"P",'Osobné výdavky (OV)'!A1852))</f>
        <v/>
      </c>
      <c r="E1852" s="41"/>
      <c r="F1852" s="25" t="str">
        <f t="shared" si="143"/>
        <v/>
      </c>
      <c r="G1852" s="99"/>
      <c r="H1852" s="97"/>
      <c r="I1852" s="25" t="str">
        <f t="shared" si="144"/>
        <v/>
      </c>
      <c r="J1852" s="25" t="str">
        <f>IF(B1852="","",I1852*VLOOKUP(B1852,'Priradenie pracov. balíkov'!B:F,5,FALSE))</f>
        <v/>
      </c>
      <c r="K1852" s="25" t="str">
        <f>IF(B1852="","",I1852*VLOOKUP(B1852,'Priradenie pracov. balíkov'!B:G,6,FALSE))</f>
        <v/>
      </c>
      <c r="L1852" s="25" t="str">
        <f>IF(B1852="","",K1852*VLOOKUP(B1852,'Priradenie pracov. balíkov'!B:F,5,FALSE))</f>
        <v/>
      </c>
      <c r="M1852" s="1"/>
      <c r="N1852" s="2" t="str">
        <f t="shared" si="140"/>
        <v/>
      </c>
      <c r="O1852" s="1" t="str">
        <f t="shared" si="141"/>
        <v/>
      </c>
    </row>
    <row r="1853" spans="1:15" x14ac:dyDescent="0.2">
      <c r="A1853" s="26" t="str">
        <f t="shared" si="142"/>
        <v/>
      </c>
      <c r="B1853" s="40"/>
      <c r="C1853" s="28" t="str">
        <f>IF(B1853="","",VLOOKUP(B1853,'Priradenie pracov. balíkov'!B:E,3,FALSE))</f>
        <v/>
      </c>
      <c r="D1853" s="29" t="str">
        <f>IF(B1853="","",CONCATENATE(VLOOKUP(B1853,Ciselniky!$A$38:$B$71,2,FALSE),"P",'Osobné výdavky (OV)'!A1853))</f>
        <v/>
      </c>
      <c r="E1853" s="41"/>
      <c r="F1853" s="25" t="str">
        <f t="shared" si="143"/>
        <v/>
      </c>
      <c r="G1853" s="99"/>
      <c r="H1853" s="97"/>
      <c r="I1853" s="25" t="str">
        <f t="shared" si="144"/>
        <v/>
      </c>
      <c r="J1853" s="25" t="str">
        <f>IF(B1853="","",I1853*VLOOKUP(B1853,'Priradenie pracov. balíkov'!B:F,5,FALSE))</f>
        <v/>
      </c>
      <c r="K1853" s="25" t="str">
        <f>IF(B1853="","",I1853*VLOOKUP(B1853,'Priradenie pracov. balíkov'!B:G,6,FALSE))</f>
        <v/>
      </c>
      <c r="L1853" s="25" t="str">
        <f>IF(B1853="","",K1853*VLOOKUP(B1853,'Priradenie pracov. balíkov'!B:F,5,FALSE))</f>
        <v/>
      </c>
      <c r="M1853" s="1"/>
      <c r="N1853" s="2" t="str">
        <f t="shared" si="140"/>
        <v/>
      </c>
      <c r="O1853" s="1" t="str">
        <f t="shared" si="141"/>
        <v/>
      </c>
    </row>
    <row r="1854" spans="1:15" x14ac:dyDescent="0.2">
      <c r="A1854" s="26" t="str">
        <f t="shared" si="142"/>
        <v/>
      </c>
      <c r="B1854" s="40"/>
      <c r="C1854" s="28" t="str">
        <f>IF(B1854="","",VLOOKUP(B1854,'Priradenie pracov. balíkov'!B:E,3,FALSE))</f>
        <v/>
      </c>
      <c r="D1854" s="29" t="str">
        <f>IF(B1854="","",CONCATENATE(VLOOKUP(B1854,Ciselniky!$A$38:$B$71,2,FALSE),"P",'Osobné výdavky (OV)'!A1854))</f>
        <v/>
      </c>
      <c r="E1854" s="41"/>
      <c r="F1854" s="25" t="str">
        <f t="shared" si="143"/>
        <v/>
      </c>
      <c r="G1854" s="99"/>
      <c r="H1854" s="97"/>
      <c r="I1854" s="25" t="str">
        <f t="shared" si="144"/>
        <v/>
      </c>
      <c r="J1854" s="25" t="str">
        <f>IF(B1854="","",I1854*VLOOKUP(B1854,'Priradenie pracov. balíkov'!B:F,5,FALSE))</f>
        <v/>
      </c>
      <c r="K1854" s="25" t="str">
        <f>IF(B1854="","",I1854*VLOOKUP(B1854,'Priradenie pracov. balíkov'!B:G,6,FALSE))</f>
        <v/>
      </c>
      <c r="L1854" s="25" t="str">
        <f>IF(B1854="","",K1854*VLOOKUP(B1854,'Priradenie pracov. balíkov'!B:F,5,FALSE))</f>
        <v/>
      </c>
      <c r="M1854" s="1"/>
      <c r="N1854" s="2" t="str">
        <f t="shared" si="140"/>
        <v/>
      </c>
      <c r="O1854" s="1" t="str">
        <f t="shared" si="141"/>
        <v/>
      </c>
    </row>
    <row r="1855" spans="1:15" x14ac:dyDescent="0.2">
      <c r="A1855" s="26" t="str">
        <f t="shared" si="142"/>
        <v/>
      </c>
      <c r="B1855" s="40"/>
      <c r="C1855" s="28" t="str">
        <f>IF(B1855="","",VLOOKUP(B1855,'Priradenie pracov. balíkov'!B:E,3,FALSE))</f>
        <v/>
      </c>
      <c r="D1855" s="29" t="str">
        <f>IF(B1855="","",CONCATENATE(VLOOKUP(B1855,Ciselniky!$A$38:$B$71,2,FALSE),"P",'Osobné výdavky (OV)'!A1855))</f>
        <v/>
      </c>
      <c r="E1855" s="41"/>
      <c r="F1855" s="25" t="str">
        <f t="shared" si="143"/>
        <v/>
      </c>
      <c r="G1855" s="99"/>
      <c r="H1855" s="97"/>
      <c r="I1855" s="25" t="str">
        <f t="shared" si="144"/>
        <v/>
      </c>
      <c r="J1855" s="25" t="str">
        <f>IF(B1855="","",I1855*VLOOKUP(B1855,'Priradenie pracov. balíkov'!B:F,5,FALSE))</f>
        <v/>
      </c>
      <c r="K1855" s="25" t="str">
        <f>IF(B1855="","",I1855*VLOOKUP(B1855,'Priradenie pracov. balíkov'!B:G,6,FALSE))</f>
        <v/>
      </c>
      <c r="L1855" s="25" t="str">
        <f>IF(B1855="","",K1855*VLOOKUP(B1855,'Priradenie pracov. balíkov'!B:F,5,FALSE))</f>
        <v/>
      </c>
      <c r="M1855" s="1"/>
      <c r="N1855" s="2" t="str">
        <f t="shared" si="140"/>
        <v/>
      </c>
      <c r="O1855" s="1" t="str">
        <f t="shared" si="141"/>
        <v/>
      </c>
    </row>
    <row r="1856" spans="1:15" x14ac:dyDescent="0.2">
      <c r="A1856" s="26" t="str">
        <f t="shared" si="142"/>
        <v/>
      </c>
      <c r="B1856" s="40"/>
      <c r="C1856" s="28" t="str">
        <f>IF(B1856="","",VLOOKUP(B1856,'Priradenie pracov. balíkov'!B:E,3,FALSE))</f>
        <v/>
      </c>
      <c r="D1856" s="29" t="str">
        <f>IF(B1856="","",CONCATENATE(VLOOKUP(B1856,Ciselniky!$A$38:$B$71,2,FALSE),"P",'Osobné výdavky (OV)'!A1856))</f>
        <v/>
      </c>
      <c r="E1856" s="41"/>
      <c r="F1856" s="25" t="str">
        <f t="shared" si="143"/>
        <v/>
      </c>
      <c r="G1856" s="99"/>
      <c r="H1856" s="97"/>
      <c r="I1856" s="25" t="str">
        <f t="shared" si="144"/>
        <v/>
      </c>
      <c r="J1856" s="25" t="str">
        <f>IF(B1856="","",I1856*VLOOKUP(B1856,'Priradenie pracov. balíkov'!B:F,5,FALSE))</f>
        <v/>
      </c>
      <c r="K1856" s="25" t="str">
        <f>IF(B1856="","",I1856*VLOOKUP(B1856,'Priradenie pracov. balíkov'!B:G,6,FALSE))</f>
        <v/>
      </c>
      <c r="L1856" s="25" t="str">
        <f>IF(B1856="","",K1856*VLOOKUP(B1856,'Priradenie pracov. balíkov'!B:F,5,FALSE))</f>
        <v/>
      </c>
      <c r="M1856" s="1"/>
      <c r="N1856" s="2" t="str">
        <f t="shared" si="140"/>
        <v/>
      </c>
      <c r="O1856" s="1" t="str">
        <f t="shared" si="141"/>
        <v/>
      </c>
    </row>
    <row r="1857" spans="1:15" x14ac:dyDescent="0.2">
      <c r="A1857" s="26" t="str">
        <f t="shared" si="142"/>
        <v/>
      </c>
      <c r="B1857" s="40"/>
      <c r="C1857" s="28" t="str">
        <f>IF(B1857="","",VLOOKUP(B1857,'Priradenie pracov. balíkov'!B:E,3,FALSE))</f>
        <v/>
      </c>
      <c r="D1857" s="29" t="str">
        <f>IF(B1857="","",CONCATENATE(VLOOKUP(B1857,Ciselniky!$A$38:$B$71,2,FALSE),"P",'Osobné výdavky (OV)'!A1857))</f>
        <v/>
      </c>
      <c r="E1857" s="41"/>
      <c r="F1857" s="25" t="str">
        <f t="shared" si="143"/>
        <v/>
      </c>
      <c r="G1857" s="99"/>
      <c r="H1857" s="97"/>
      <c r="I1857" s="25" t="str">
        <f t="shared" si="144"/>
        <v/>
      </c>
      <c r="J1857" s="25" t="str">
        <f>IF(B1857="","",I1857*VLOOKUP(B1857,'Priradenie pracov. balíkov'!B:F,5,FALSE))</f>
        <v/>
      </c>
      <c r="K1857" s="25" t="str">
        <f>IF(B1857="","",I1857*VLOOKUP(B1857,'Priradenie pracov. balíkov'!B:G,6,FALSE))</f>
        <v/>
      </c>
      <c r="L1857" s="25" t="str">
        <f>IF(B1857="","",K1857*VLOOKUP(B1857,'Priradenie pracov. balíkov'!B:F,5,FALSE))</f>
        <v/>
      </c>
      <c r="M1857" s="1"/>
      <c r="N1857" s="2" t="str">
        <f t="shared" si="140"/>
        <v/>
      </c>
      <c r="O1857" s="1" t="str">
        <f t="shared" si="141"/>
        <v/>
      </c>
    </row>
    <row r="1858" spans="1:15" x14ac:dyDescent="0.2">
      <c r="A1858" s="26" t="str">
        <f t="shared" si="142"/>
        <v/>
      </c>
      <c r="B1858" s="40"/>
      <c r="C1858" s="28" t="str">
        <f>IF(B1858="","",VLOOKUP(B1858,'Priradenie pracov. balíkov'!B:E,3,FALSE))</f>
        <v/>
      </c>
      <c r="D1858" s="29" t="str">
        <f>IF(B1858="","",CONCATENATE(VLOOKUP(B1858,Ciselniky!$A$38:$B$71,2,FALSE),"P",'Osobné výdavky (OV)'!A1858))</f>
        <v/>
      </c>
      <c r="E1858" s="41"/>
      <c r="F1858" s="25" t="str">
        <f t="shared" si="143"/>
        <v/>
      </c>
      <c r="G1858" s="99"/>
      <c r="H1858" s="97"/>
      <c r="I1858" s="25" t="str">
        <f t="shared" si="144"/>
        <v/>
      </c>
      <c r="J1858" s="25" t="str">
        <f>IF(B1858="","",I1858*VLOOKUP(B1858,'Priradenie pracov. balíkov'!B:F,5,FALSE))</f>
        <v/>
      </c>
      <c r="K1858" s="25" t="str">
        <f>IF(B1858="","",I1858*VLOOKUP(B1858,'Priradenie pracov. balíkov'!B:G,6,FALSE))</f>
        <v/>
      </c>
      <c r="L1858" s="25" t="str">
        <f>IF(B1858="","",K1858*VLOOKUP(B1858,'Priradenie pracov. balíkov'!B:F,5,FALSE))</f>
        <v/>
      </c>
      <c r="M1858" s="1"/>
      <c r="N1858" s="2" t="str">
        <f t="shared" si="140"/>
        <v/>
      </c>
      <c r="O1858" s="1" t="str">
        <f t="shared" si="141"/>
        <v/>
      </c>
    </row>
    <row r="1859" spans="1:15" x14ac:dyDescent="0.2">
      <c r="A1859" s="26" t="str">
        <f t="shared" si="142"/>
        <v/>
      </c>
      <c r="B1859" s="40"/>
      <c r="C1859" s="28" t="str">
        <f>IF(B1859="","",VLOOKUP(B1859,'Priradenie pracov. balíkov'!B:E,3,FALSE))</f>
        <v/>
      </c>
      <c r="D1859" s="29" t="str">
        <f>IF(B1859="","",CONCATENATE(VLOOKUP(B1859,Ciselniky!$A$38:$B$71,2,FALSE),"P",'Osobné výdavky (OV)'!A1859))</f>
        <v/>
      </c>
      <c r="E1859" s="41"/>
      <c r="F1859" s="25" t="str">
        <f t="shared" si="143"/>
        <v/>
      </c>
      <c r="G1859" s="99"/>
      <c r="H1859" s="97"/>
      <c r="I1859" s="25" t="str">
        <f t="shared" si="144"/>
        <v/>
      </c>
      <c r="J1859" s="25" t="str">
        <f>IF(B1859="","",I1859*VLOOKUP(B1859,'Priradenie pracov. balíkov'!B:F,5,FALSE))</f>
        <v/>
      </c>
      <c r="K1859" s="25" t="str">
        <f>IF(B1859="","",I1859*VLOOKUP(B1859,'Priradenie pracov. balíkov'!B:G,6,FALSE))</f>
        <v/>
      </c>
      <c r="L1859" s="25" t="str">
        <f>IF(B1859="","",K1859*VLOOKUP(B1859,'Priradenie pracov. balíkov'!B:F,5,FALSE))</f>
        <v/>
      </c>
      <c r="M1859" s="1"/>
      <c r="N1859" s="2" t="str">
        <f t="shared" si="140"/>
        <v/>
      </c>
      <c r="O1859" s="1" t="str">
        <f t="shared" si="141"/>
        <v/>
      </c>
    </row>
    <row r="1860" spans="1:15" x14ac:dyDescent="0.2">
      <c r="A1860" s="26" t="str">
        <f t="shared" si="142"/>
        <v/>
      </c>
      <c r="B1860" s="40"/>
      <c r="C1860" s="28" t="str">
        <f>IF(B1860="","",VLOOKUP(B1860,'Priradenie pracov. balíkov'!B:E,3,FALSE))</f>
        <v/>
      </c>
      <c r="D1860" s="29" t="str">
        <f>IF(B1860="","",CONCATENATE(VLOOKUP(B1860,Ciselniky!$A$38:$B$71,2,FALSE),"P",'Osobné výdavky (OV)'!A1860))</f>
        <v/>
      </c>
      <c r="E1860" s="41"/>
      <c r="F1860" s="25" t="str">
        <f t="shared" si="143"/>
        <v/>
      </c>
      <c r="G1860" s="99"/>
      <c r="H1860" s="97"/>
      <c r="I1860" s="25" t="str">
        <f t="shared" si="144"/>
        <v/>
      </c>
      <c r="J1860" s="25" t="str">
        <f>IF(B1860="","",I1860*VLOOKUP(B1860,'Priradenie pracov. balíkov'!B:F,5,FALSE))</f>
        <v/>
      </c>
      <c r="K1860" s="25" t="str">
        <f>IF(B1860="","",I1860*VLOOKUP(B1860,'Priradenie pracov. balíkov'!B:G,6,FALSE))</f>
        <v/>
      </c>
      <c r="L1860" s="25" t="str">
        <f>IF(B1860="","",K1860*VLOOKUP(B1860,'Priradenie pracov. balíkov'!B:F,5,FALSE))</f>
        <v/>
      </c>
      <c r="M1860" s="1"/>
      <c r="N1860" s="2" t="str">
        <f t="shared" ref="N1860:N1923" si="145">TRIM(LEFT(B1860,4))</f>
        <v/>
      </c>
      <c r="O1860" s="1" t="str">
        <f t="shared" ref="O1860:O1923" si="146">C1860</f>
        <v/>
      </c>
    </row>
    <row r="1861" spans="1:15" x14ac:dyDescent="0.2">
      <c r="A1861" s="26" t="str">
        <f t="shared" ref="A1861:A1924" si="147">IF(B1860&lt;&gt;"",ROW()-2,"")</f>
        <v/>
      </c>
      <c r="B1861" s="40"/>
      <c r="C1861" s="28" t="str">
        <f>IF(B1861="","",VLOOKUP(B1861,'Priradenie pracov. balíkov'!B:E,3,FALSE))</f>
        <v/>
      </c>
      <c r="D1861" s="29" t="str">
        <f>IF(B1861="","",CONCATENATE(VLOOKUP(B1861,Ciselniky!$A$38:$B$71,2,FALSE),"P",'Osobné výdavky (OV)'!A1861))</f>
        <v/>
      </c>
      <c r="E1861" s="41"/>
      <c r="F1861" s="25" t="str">
        <f t="shared" ref="F1861:F1924" si="148">IF(B1861="","",3684)</f>
        <v/>
      </c>
      <c r="G1861" s="99"/>
      <c r="H1861" s="97"/>
      <c r="I1861" s="25" t="str">
        <f t="shared" ref="I1861:I1924" si="149">IF(B1861="","",F1861*(G1861*H1861))</f>
        <v/>
      </c>
      <c r="J1861" s="25" t="str">
        <f>IF(B1861="","",I1861*VLOOKUP(B1861,'Priradenie pracov. balíkov'!B:F,5,FALSE))</f>
        <v/>
      </c>
      <c r="K1861" s="25" t="str">
        <f>IF(B1861="","",I1861*VLOOKUP(B1861,'Priradenie pracov. balíkov'!B:G,6,FALSE))</f>
        <v/>
      </c>
      <c r="L1861" s="25" t="str">
        <f>IF(B1861="","",K1861*VLOOKUP(B1861,'Priradenie pracov. balíkov'!B:F,5,FALSE))</f>
        <v/>
      </c>
      <c r="M1861" s="1"/>
      <c r="N1861" s="2" t="str">
        <f t="shared" si="145"/>
        <v/>
      </c>
      <c r="O1861" s="1" t="str">
        <f t="shared" si="146"/>
        <v/>
      </c>
    </row>
    <row r="1862" spans="1:15" x14ac:dyDescent="0.2">
      <c r="A1862" s="26" t="str">
        <f t="shared" si="147"/>
        <v/>
      </c>
      <c r="B1862" s="40"/>
      <c r="C1862" s="28" t="str">
        <f>IF(B1862="","",VLOOKUP(B1862,'Priradenie pracov. balíkov'!B:E,3,FALSE))</f>
        <v/>
      </c>
      <c r="D1862" s="29" t="str">
        <f>IF(B1862="","",CONCATENATE(VLOOKUP(B1862,Ciselniky!$A$38:$B$71,2,FALSE),"P",'Osobné výdavky (OV)'!A1862))</f>
        <v/>
      </c>
      <c r="E1862" s="41"/>
      <c r="F1862" s="25" t="str">
        <f t="shared" si="148"/>
        <v/>
      </c>
      <c r="G1862" s="99"/>
      <c r="H1862" s="97"/>
      <c r="I1862" s="25" t="str">
        <f t="shared" si="149"/>
        <v/>
      </c>
      <c r="J1862" s="25" t="str">
        <f>IF(B1862="","",I1862*VLOOKUP(B1862,'Priradenie pracov. balíkov'!B:F,5,FALSE))</f>
        <v/>
      </c>
      <c r="K1862" s="25" t="str">
        <f>IF(B1862="","",I1862*VLOOKUP(B1862,'Priradenie pracov. balíkov'!B:G,6,FALSE))</f>
        <v/>
      </c>
      <c r="L1862" s="25" t="str">
        <f>IF(B1862="","",K1862*VLOOKUP(B1862,'Priradenie pracov. balíkov'!B:F,5,FALSE))</f>
        <v/>
      </c>
      <c r="M1862" s="1"/>
      <c r="N1862" s="2" t="str">
        <f t="shared" si="145"/>
        <v/>
      </c>
      <c r="O1862" s="1" t="str">
        <f t="shared" si="146"/>
        <v/>
      </c>
    </row>
    <row r="1863" spans="1:15" x14ac:dyDescent="0.2">
      <c r="A1863" s="26" t="str">
        <f t="shared" si="147"/>
        <v/>
      </c>
      <c r="B1863" s="40"/>
      <c r="C1863" s="28" t="str">
        <f>IF(B1863="","",VLOOKUP(B1863,'Priradenie pracov. balíkov'!B:E,3,FALSE))</f>
        <v/>
      </c>
      <c r="D1863" s="29" t="str">
        <f>IF(B1863="","",CONCATENATE(VLOOKUP(B1863,Ciselniky!$A$38:$B$71,2,FALSE),"P",'Osobné výdavky (OV)'!A1863))</f>
        <v/>
      </c>
      <c r="E1863" s="41"/>
      <c r="F1863" s="25" t="str">
        <f t="shared" si="148"/>
        <v/>
      </c>
      <c r="G1863" s="99"/>
      <c r="H1863" s="97"/>
      <c r="I1863" s="25" t="str">
        <f t="shared" si="149"/>
        <v/>
      </c>
      <c r="J1863" s="25" t="str">
        <f>IF(B1863="","",I1863*VLOOKUP(B1863,'Priradenie pracov. balíkov'!B:F,5,FALSE))</f>
        <v/>
      </c>
      <c r="K1863" s="25" t="str">
        <f>IF(B1863="","",I1863*VLOOKUP(B1863,'Priradenie pracov. balíkov'!B:G,6,FALSE))</f>
        <v/>
      </c>
      <c r="L1863" s="25" t="str">
        <f>IF(B1863="","",K1863*VLOOKUP(B1863,'Priradenie pracov. balíkov'!B:F,5,FALSE))</f>
        <v/>
      </c>
      <c r="M1863" s="1"/>
      <c r="N1863" s="2" t="str">
        <f t="shared" si="145"/>
        <v/>
      </c>
      <c r="O1863" s="1" t="str">
        <f t="shared" si="146"/>
        <v/>
      </c>
    </row>
    <row r="1864" spans="1:15" x14ac:dyDescent="0.2">
      <c r="A1864" s="26" t="str">
        <f t="shared" si="147"/>
        <v/>
      </c>
      <c r="B1864" s="40"/>
      <c r="C1864" s="28" t="str">
        <f>IF(B1864="","",VLOOKUP(B1864,'Priradenie pracov. balíkov'!B:E,3,FALSE))</f>
        <v/>
      </c>
      <c r="D1864" s="29" t="str">
        <f>IF(B1864="","",CONCATENATE(VLOOKUP(B1864,Ciselniky!$A$38:$B$71,2,FALSE),"P",'Osobné výdavky (OV)'!A1864))</f>
        <v/>
      </c>
      <c r="E1864" s="41"/>
      <c r="F1864" s="25" t="str">
        <f t="shared" si="148"/>
        <v/>
      </c>
      <c r="G1864" s="99"/>
      <c r="H1864" s="97"/>
      <c r="I1864" s="25" t="str">
        <f t="shared" si="149"/>
        <v/>
      </c>
      <c r="J1864" s="25" t="str">
        <f>IF(B1864="","",I1864*VLOOKUP(B1864,'Priradenie pracov. balíkov'!B:F,5,FALSE))</f>
        <v/>
      </c>
      <c r="K1864" s="25" t="str">
        <f>IF(B1864="","",I1864*VLOOKUP(B1864,'Priradenie pracov. balíkov'!B:G,6,FALSE))</f>
        <v/>
      </c>
      <c r="L1864" s="25" t="str">
        <f>IF(B1864="","",K1864*VLOOKUP(B1864,'Priradenie pracov. balíkov'!B:F,5,FALSE))</f>
        <v/>
      </c>
      <c r="M1864" s="1"/>
      <c r="N1864" s="2" t="str">
        <f t="shared" si="145"/>
        <v/>
      </c>
      <c r="O1864" s="1" t="str">
        <f t="shared" si="146"/>
        <v/>
      </c>
    </row>
    <row r="1865" spans="1:15" x14ac:dyDescent="0.2">
      <c r="A1865" s="26" t="str">
        <f t="shared" si="147"/>
        <v/>
      </c>
      <c r="B1865" s="40"/>
      <c r="C1865" s="28" t="str">
        <f>IF(B1865="","",VLOOKUP(B1865,'Priradenie pracov. balíkov'!B:E,3,FALSE))</f>
        <v/>
      </c>
      <c r="D1865" s="29" t="str">
        <f>IF(B1865="","",CONCATENATE(VLOOKUP(B1865,Ciselniky!$A$38:$B$71,2,FALSE),"P",'Osobné výdavky (OV)'!A1865))</f>
        <v/>
      </c>
      <c r="E1865" s="41"/>
      <c r="F1865" s="25" t="str">
        <f t="shared" si="148"/>
        <v/>
      </c>
      <c r="G1865" s="99"/>
      <c r="H1865" s="97"/>
      <c r="I1865" s="25" t="str">
        <f t="shared" si="149"/>
        <v/>
      </c>
      <c r="J1865" s="25" t="str">
        <f>IF(B1865="","",I1865*VLOOKUP(B1865,'Priradenie pracov. balíkov'!B:F,5,FALSE))</f>
        <v/>
      </c>
      <c r="K1865" s="25" t="str">
        <f>IF(B1865="","",I1865*VLOOKUP(B1865,'Priradenie pracov. balíkov'!B:G,6,FALSE))</f>
        <v/>
      </c>
      <c r="L1865" s="25" t="str">
        <f>IF(B1865="","",K1865*VLOOKUP(B1865,'Priradenie pracov. balíkov'!B:F,5,FALSE))</f>
        <v/>
      </c>
      <c r="M1865" s="1"/>
      <c r="N1865" s="2" t="str">
        <f t="shared" si="145"/>
        <v/>
      </c>
      <c r="O1865" s="1" t="str">
        <f t="shared" si="146"/>
        <v/>
      </c>
    </row>
    <row r="1866" spans="1:15" x14ac:dyDescent="0.2">
      <c r="A1866" s="26" t="str">
        <f t="shared" si="147"/>
        <v/>
      </c>
      <c r="B1866" s="40"/>
      <c r="C1866" s="28" t="str">
        <f>IF(B1866="","",VLOOKUP(B1866,'Priradenie pracov. balíkov'!B:E,3,FALSE))</f>
        <v/>
      </c>
      <c r="D1866" s="29" t="str">
        <f>IF(B1866="","",CONCATENATE(VLOOKUP(B1866,Ciselniky!$A$38:$B$71,2,FALSE),"P",'Osobné výdavky (OV)'!A1866))</f>
        <v/>
      </c>
      <c r="E1866" s="41"/>
      <c r="F1866" s="25" t="str">
        <f t="shared" si="148"/>
        <v/>
      </c>
      <c r="G1866" s="99"/>
      <c r="H1866" s="97"/>
      <c r="I1866" s="25" t="str">
        <f t="shared" si="149"/>
        <v/>
      </c>
      <c r="J1866" s="25" t="str">
        <f>IF(B1866="","",I1866*VLOOKUP(B1866,'Priradenie pracov. balíkov'!B:F,5,FALSE))</f>
        <v/>
      </c>
      <c r="K1866" s="25" t="str">
        <f>IF(B1866="","",I1866*VLOOKUP(B1866,'Priradenie pracov. balíkov'!B:G,6,FALSE))</f>
        <v/>
      </c>
      <c r="L1866" s="25" t="str">
        <f>IF(B1866="","",K1866*VLOOKUP(B1866,'Priradenie pracov. balíkov'!B:F,5,FALSE))</f>
        <v/>
      </c>
      <c r="M1866" s="1"/>
      <c r="N1866" s="2" t="str">
        <f t="shared" si="145"/>
        <v/>
      </c>
      <c r="O1866" s="1" t="str">
        <f t="shared" si="146"/>
        <v/>
      </c>
    </row>
    <row r="1867" spans="1:15" x14ac:dyDescent="0.2">
      <c r="A1867" s="26" t="str">
        <f t="shared" si="147"/>
        <v/>
      </c>
      <c r="B1867" s="40"/>
      <c r="C1867" s="28" t="str">
        <f>IF(B1867="","",VLOOKUP(B1867,'Priradenie pracov. balíkov'!B:E,3,FALSE))</f>
        <v/>
      </c>
      <c r="D1867" s="29" t="str">
        <f>IF(B1867="","",CONCATENATE(VLOOKUP(B1867,Ciselniky!$A$38:$B$71,2,FALSE),"P",'Osobné výdavky (OV)'!A1867))</f>
        <v/>
      </c>
      <c r="E1867" s="41"/>
      <c r="F1867" s="25" t="str">
        <f t="shared" si="148"/>
        <v/>
      </c>
      <c r="G1867" s="99"/>
      <c r="H1867" s="97"/>
      <c r="I1867" s="25" t="str">
        <f t="shared" si="149"/>
        <v/>
      </c>
      <c r="J1867" s="25" t="str">
        <f>IF(B1867="","",I1867*VLOOKUP(B1867,'Priradenie pracov. balíkov'!B:F,5,FALSE))</f>
        <v/>
      </c>
      <c r="K1867" s="25" t="str">
        <f>IF(B1867="","",I1867*VLOOKUP(B1867,'Priradenie pracov. balíkov'!B:G,6,FALSE))</f>
        <v/>
      </c>
      <c r="L1867" s="25" t="str">
        <f>IF(B1867="","",K1867*VLOOKUP(B1867,'Priradenie pracov. balíkov'!B:F,5,FALSE))</f>
        <v/>
      </c>
      <c r="M1867" s="1"/>
      <c r="N1867" s="2" t="str">
        <f t="shared" si="145"/>
        <v/>
      </c>
      <c r="O1867" s="1" t="str">
        <f t="shared" si="146"/>
        <v/>
      </c>
    </row>
    <row r="1868" spans="1:15" x14ac:dyDescent="0.2">
      <c r="A1868" s="26" t="str">
        <f t="shared" si="147"/>
        <v/>
      </c>
      <c r="B1868" s="40"/>
      <c r="C1868" s="28" t="str">
        <f>IF(B1868="","",VLOOKUP(B1868,'Priradenie pracov. balíkov'!B:E,3,FALSE))</f>
        <v/>
      </c>
      <c r="D1868" s="29" t="str">
        <f>IF(B1868="","",CONCATENATE(VLOOKUP(B1868,Ciselniky!$A$38:$B$71,2,FALSE),"P",'Osobné výdavky (OV)'!A1868))</f>
        <v/>
      </c>
      <c r="E1868" s="41"/>
      <c r="F1868" s="25" t="str">
        <f t="shared" si="148"/>
        <v/>
      </c>
      <c r="G1868" s="99"/>
      <c r="H1868" s="97"/>
      <c r="I1868" s="25" t="str">
        <f t="shared" si="149"/>
        <v/>
      </c>
      <c r="J1868" s="25" t="str">
        <f>IF(B1868="","",I1868*VLOOKUP(B1868,'Priradenie pracov. balíkov'!B:F,5,FALSE))</f>
        <v/>
      </c>
      <c r="K1868" s="25" t="str">
        <f>IF(B1868="","",I1868*VLOOKUP(B1868,'Priradenie pracov. balíkov'!B:G,6,FALSE))</f>
        <v/>
      </c>
      <c r="L1868" s="25" t="str">
        <f>IF(B1868="","",K1868*VLOOKUP(B1868,'Priradenie pracov. balíkov'!B:F,5,FALSE))</f>
        <v/>
      </c>
      <c r="M1868" s="1"/>
      <c r="N1868" s="2" t="str">
        <f t="shared" si="145"/>
        <v/>
      </c>
      <c r="O1868" s="1" t="str">
        <f t="shared" si="146"/>
        <v/>
      </c>
    </row>
    <row r="1869" spans="1:15" x14ac:dyDescent="0.2">
      <c r="A1869" s="26" t="str">
        <f t="shared" si="147"/>
        <v/>
      </c>
      <c r="B1869" s="40"/>
      <c r="C1869" s="28" t="str">
        <f>IF(B1869="","",VLOOKUP(B1869,'Priradenie pracov. balíkov'!B:E,3,FALSE))</f>
        <v/>
      </c>
      <c r="D1869" s="29" t="str">
        <f>IF(B1869="","",CONCATENATE(VLOOKUP(B1869,Ciselniky!$A$38:$B$71,2,FALSE),"P",'Osobné výdavky (OV)'!A1869))</f>
        <v/>
      </c>
      <c r="E1869" s="41"/>
      <c r="F1869" s="25" t="str">
        <f t="shared" si="148"/>
        <v/>
      </c>
      <c r="G1869" s="99"/>
      <c r="H1869" s="97"/>
      <c r="I1869" s="25" t="str">
        <f t="shared" si="149"/>
        <v/>
      </c>
      <c r="J1869" s="25" t="str">
        <f>IF(B1869="","",I1869*VLOOKUP(B1869,'Priradenie pracov. balíkov'!B:F,5,FALSE))</f>
        <v/>
      </c>
      <c r="K1869" s="25" t="str">
        <f>IF(B1869="","",I1869*VLOOKUP(B1869,'Priradenie pracov. balíkov'!B:G,6,FALSE))</f>
        <v/>
      </c>
      <c r="L1869" s="25" t="str">
        <f>IF(B1869="","",K1869*VLOOKUP(B1869,'Priradenie pracov. balíkov'!B:F,5,FALSE))</f>
        <v/>
      </c>
      <c r="M1869" s="1"/>
      <c r="N1869" s="2" t="str">
        <f t="shared" si="145"/>
        <v/>
      </c>
      <c r="O1869" s="1" t="str">
        <f t="shared" si="146"/>
        <v/>
      </c>
    </row>
    <row r="1870" spans="1:15" x14ac:dyDescent="0.2">
      <c r="A1870" s="26" t="str">
        <f t="shared" si="147"/>
        <v/>
      </c>
      <c r="B1870" s="40"/>
      <c r="C1870" s="28" t="str">
        <f>IF(B1870="","",VLOOKUP(B1870,'Priradenie pracov. balíkov'!B:E,3,FALSE))</f>
        <v/>
      </c>
      <c r="D1870" s="29" t="str">
        <f>IF(B1870="","",CONCATENATE(VLOOKUP(B1870,Ciselniky!$A$38:$B$71,2,FALSE),"P",'Osobné výdavky (OV)'!A1870))</f>
        <v/>
      </c>
      <c r="E1870" s="41"/>
      <c r="F1870" s="25" t="str">
        <f t="shared" si="148"/>
        <v/>
      </c>
      <c r="G1870" s="99"/>
      <c r="H1870" s="97"/>
      <c r="I1870" s="25" t="str">
        <f t="shared" si="149"/>
        <v/>
      </c>
      <c r="J1870" s="25" t="str">
        <f>IF(B1870="","",I1870*VLOOKUP(B1870,'Priradenie pracov. balíkov'!B:F,5,FALSE))</f>
        <v/>
      </c>
      <c r="K1870" s="25" t="str">
        <f>IF(B1870="","",I1870*VLOOKUP(B1870,'Priradenie pracov. balíkov'!B:G,6,FALSE))</f>
        <v/>
      </c>
      <c r="L1870" s="25" t="str">
        <f>IF(B1870="","",K1870*VLOOKUP(B1870,'Priradenie pracov. balíkov'!B:F,5,FALSE))</f>
        <v/>
      </c>
      <c r="M1870" s="1"/>
      <c r="N1870" s="2" t="str">
        <f t="shared" si="145"/>
        <v/>
      </c>
      <c r="O1870" s="1" t="str">
        <f t="shared" si="146"/>
        <v/>
      </c>
    </row>
    <row r="1871" spans="1:15" x14ac:dyDescent="0.2">
      <c r="A1871" s="26" t="str">
        <f t="shared" si="147"/>
        <v/>
      </c>
      <c r="B1871" s="40"/>
      <c r="C1871" s="28" t="str">
        <f>IF(B1871="","",VLOOKUP(B1871,'Priradenie pracov. balíkov'!B:E,3,FALSE))</f>
        <v/>
      </c>
      <c r="D1871" s="29" t="str">
        <f>IF(B1871="","",CONCATENATE(VLOOKUP(B1871,Ciselniky!$A$38:$B$71,2,FALSE),"P",'Osobné výdavky (OV)'!A1871))</f>
        <v/>
      </c>
      <c r="E1871" s="41"/>
      <c r="F1871" s="25" t="str">
        <f t="shared" si="148"/>
        <v/>
      </c>
      <c r="G1871" s="99"/>
      <c r="H1871" s="97"/>
      <c r="I1871" s="25" t="str">
        <f t="shared" si="149"/>
        <v/>
      </c>
      <c r="J1871" s="25" t="str">
        <f>IF(B1871="","",I1871*VLOOKUP(B1871,'Priradenie pracov. balíkov'!B:F,5,FALSE))</f>
        <v/>
      </c>
      <c r="K1871" s="25" t="str">
        <f>IF(B1871="","",I1871*VLOOKUP(B1871,'Priradenie pracov. balíkov'!B:G,6,FALSE))</f>
        <v/>
      </c>
      <c r="L1871" s="25" t="str">
        <f>IF(B1871="","",K1871*VLOOKUP(B1871,'Priradenie pracov. balíkov'!B:F,5,FALSE))</f>
        <v/>
      </c>
      <c r="M1871" s="1"/>
      <c r="N1871" s="2" t="str">
        <f t="shared" si="145"/>
        <v/>
      </c>
      <c r="O1871" s="1" t="str">
        <f t="shared" si="146"/>
        <v/>
      </c>
    </row>
    <row r="1872" spans="1:15" x14ac:dyDescent="0.2">
      <c r="A1872" s="26" t="str">
        <f t="shared" si="147"/>
        <v/>
      </c>
      <c r="B1872" s="40"/>
      <c r="C1872" s="28" t="str">
        <f>IF(B1872="","",VLOOKUP(B1872,'Priradenie pracov. balíkov'!B:E,3,FALSE))</f>
        <v/>
      </c>
      <c r="D1872" s="29" t="str">
        <f>IF(B1872="","",CONCATENATE(VLOOKUP(B1872,Ciselniky!$A$38:$B$71,2,FALSE),"P",'Osobné výdavky (OV)'!A1872))</f>
        <v/>
      </c>
      <c r="E1872" s="41"/>
      <c r="F1872" s="25" t="str">
        <f t="shared" si="148"/>
        <v/>
      </c>
      <c r="G1872" s="99"/>
      <c r="H1872" s="97"/>
      <c r="I1872" s="25" t="str">
        <f t="shared" si="149"/>
        <v/>
      </c>
      <c r="J1872" s="25" t="str">
        <f>IF(B1872="","",I1872*VLOOKUP(B1872,'Priradenie pracov. balíkov'!B:F,5,FALSE))</f>
        <v/>
      </c>
      <c r="K1872" s="25" t="str">
        <f>IF(B1872="","",I1872*VLOOKUP(B1872,'Priradenie pracov. balíkov'!B:G,6,FALSE))</f>
        <v/>
      </c>
      <c r="L1872" s="25" t="str">
        <f>IF(B1872="","",K1872*VLOOKUP(B1872,'Priradenie pracov. balíkov'!B:F,5,FALSE))</f>
        <v/>
      </c>
      <c r="M1872" s="1"/>
      <c r="N1872" s="2" t="str">
        <f t="shared" si="145"/>
        <v/>
      </c>
      <c r="O1872" s="1" t="str">
        <f t="shared" si="146"/>
        <v/>
      </c>
    </row>
    <row r="1873" spans="1:15" x14ac:dyDescent="0.2">
      <c r="A1873" s="26" t="str">
        <f t="shared" si="147"/>
        <v/>
      </c>
      <c r="B1873" s="40"/>
      <c r="C1873" s="28" t="str">
        <f>IF(B1873="","",VLOOKUP(B1873,'Priradenie pracov. balíkov'!B:E,3,FALSE))</f>
        <v/>
      </c>
      <c r="D1873" s="29" t="str">
        <f>IF(B1873="","",CONCATENATE(VLOOKUP(B1873,Ciselniky!$A$38:$B$71,2,FALSE),"P",'Osobné výdavky (OV)'!A1873))</f>
        <v/>
      </c>
      <c r="E1873" s="41"/>
      <c r="F1873" s="25" t="str">
        <f t="shared" si="148"/>
        <v/>
      </c>
      <c r="G1873" s="99"/>
      <c r="H1873" s="97"/>
      <c r="I1873" s="25" t="str">
        <f t="shared" si="149"/>
        <v/>
      </c>
      <c r="J1873" s="25" t="str">
        <f>IF(B1873="","",I1873*VLOOKUP(B1873,'Priradenie pracov. balíkov'!B:F,5,FALSE))</f>
        <v/>
      </c>
      <c r="K1873" s="25" t="str">
        <f>IF(B1873="","",I1873*VLOOKUP(B1873,'Priradenie pracov. balíkov'!B:G,6,FALSE))</f>
        <v/>
      </c>
      <c r="L1873" s="25" t="str">
        <f>IF(B1873="","",K1873*VLOOKUP(B1873,'Priradenie pracov. balíkov'!B:F,5,FALSE))</f>
        <v/>
      </c>
      <c r="M1873" s="1"/>
      <c r="N1873" s="2" t="str">
        <f t="shared" si="145"/>
        <v/>
      </c>
      <c r="O1873" s="1" t="str">
        <f t="shared" si="146"/>
        <v/>
      </c>
    </row>
    <row r="1874" spans="1:15" x14ac:dyDescent="0.2">
      <c r="A1874" s="26" t="str">
        <f t="shared" si="147"/>
        <v/>
      </c>
      <c r="B1874" s="40"/>
      <c r="C1874" s="28" t="str">
        <f>IF(B1874="","",VLOOKUP(B1874,'Priradenie pracov. balíkov'!B:E,3,FALSE))</f>
        <v/>
      </c>
      <c r="D1874" s="29" t="str">
        <f>IF(B1874="","",CONCATENATE(VLOOKUP(B1874,Ciselniky!$A$38:$B$71,2,FALSE),"P",'Osobné výdavky (OV)'!A1874))</f>
        <v/>
      </c>
      <c r="E1874" s="41"/>
      <c r="F1874" s="25" t="str">
        <f t="shared" si="148"/>
        <v/>
      </c>
      <c r="G1874" s="99"/>
      <c r="H1874" s="97"/>
      <c r="I1874" s="25" t="str">
        <f t="shared" si="149"/>
        <v/>
      </c>
      <c r="J1874" s="25" t="str">
        <f>IF(B1874="","",I1874*VLOOKUP(B1874,'Priradenie pracov. balíkov'!B:F,5,FALSE))</f>
        <v/>
      </c>
      <c r="K1874" s="25" t="str">
        <f>IF(B1874="","",I1874*VLOOKUP(B1874,'Priradenie pracov. balíkov'!B:G,6,FALSE))</f>
        <v/>
      </c>
      <c r="L1874" s="25" t="str">
        <f>IF(B1874="","",K1874*VLOOKUP(B1874,'Priradenie pracov. balíkov'!B:F,5,FALSE))</f>
        <v/>
      </c>
      <c r="M1874" s="1"/>
      <c r="N1874" s="2" t="str">
        <f t="shared" si="145"/>
        <v/>
      </c>
      <c r="O1874" s="1" t="str">
        <f t="shared" si="146"/>
        <v/>
      </c>
    </row>
    <row r="1875" spans="1:15" x14ac:dyDescent="0.2">
      <c r="A1875" s="26" t="str">
        <f t="shared" si="147"/>
        <v/>
      </c>
      <c r="B1875" s="40"/>
      <c r="C1875" s="28" t="str">
        <f>IF(B1875="","",VLOOKUP(B1875,'Priradenie pracov. balíkov'!B:E,3,FALSE))</f>
        <v/>
      </c>
      <c r="D1875" s="29" t="str">
        <f>IF(B1875="","",CONCATENATE(VLOOKUP(B1875,Ciselniky!$A$38:$B$71,2,FALSE),"P",'Osobné výdavky (OV)'!A1875))</f>
        <v/>
      </c>
      <c r="E1875" s="41"/>
      <c r="F1875" s="25" t="str">
        <f t="shared" si="148"/>
        <v/>
      </c>
      <c r="G1875" s="99"/>
      <c r="H1875" s="97"/>
      <c r="I1875" s="25" t="str">
        <f t="shared" si="149"/>
        <v/>
      </c>
      <c r="J1875" s="25" t="str">
        <f>IF(B1875="","",I1875*VLOOKUP(B1875,'Priradenie pracov. balíkov'!B:F,5,FALSE))</f>
        <v/>
      </c>
      <c r="K1875" s="25" t="str">
        <f>IF(B1875="","",I1875*VLOOKUP(B1875,'Priradenie pracov. balíkov'!B:G,6,FALSE))</f>
        <v/>
      </c>
      <c r="L1875" s="25" t="str">
        <f>IF(B1875="","",K1875*VLOOKUP(B1875,'Priradenie pracov. balíkov'!B:F,5,FALSE))</f>
        <v/>
      </c>
      <c r="M1875" s="1"/>
      <c r="N1875" s="2" t="str">
        <f t="shared" si="145"/>
        <v/>
      </c>
      <c r="O1875" s="1" t="str">
        <f t="shared" si="146"/>
        <v/>
      </c>
    </row>
    <row r="1876" spans="1:15" x14ac:dyDescent="0.2">
      <c r="A1876" s="26" t="str">
        <f t="shared" si="147"/>
        <v/>
      </c>
      <c r="B1876" s="40"/>
      <c r="C1876" s="28" t="str">
        <f>IF(B1876="","",VLOOKUP(B1876,'Priradenie pracov. balíkov'!B:E,3,FALSE))</f>
        <v/>
      </c>
      <c r="D1876" s="29" t="str">
        <f>IF(B1876="","",CONCATENATE(VLOOKUP(B1876,Ciselniky!$A$38:$B$71,2,FALSE),"P",'Osobné výdavky (OV)'!A1876))</f>
        <v/>
      </c>
      <c r="E1876" s="41"/>
      <c r="F1876" s="25" t="str">
        <f t="shared" si="148"/>
        <v/>
      </c>
      <c r="G1876" s="99"/>
      <c r="H1876" s="97"/>
      <c r="I1876" s="25" t="str">
        <f t="shared" si="149"/>
        <v/>
      </c>
      <c r="J1876" s="25" t="str">
        <f>IF(B1876="","",I1876*VLOOKUP(B1876,'Priradenie pracov. balíkov'!B:F,5,FALSE))</f>
        <v/>
      </c>
      <c r="K1876" s="25" t="str">
        <f>IF(B1876="","",I1876*VLOOKUP(B1876,'Priradenie pracov. balíkov'!B:G,6,FALSE))</f>
        <v/>
      </c>
      <c r="L1876" s="25" t="str">
        <f>IF(B1876="","",K1876*VLOOKUP(B1876,'Priradenie pracov. balíkov'!B:F,5,FALSE))</f>
        <v/>
      </c>
      <c r="M1876" s="1"/>
      <c r="N1876" s="2" t="str">
        <f t="shared" si="145"/>
        <v/>
      </c>
      <c r="O1876" s="1" t="str">
        <f t="shared" si="146"/>
        <v/>
      </c>
    </row>
    <row r="1877" spans="1:15" x14ac:dyDescent="0.2">
      <c r="A1877" s="26" t="str">
        <f t="shared" si="147"/>
        <v/>
      </c>
      <c r="B1877" s="40"/>
      <c r="C1877" s="28" t="str">
        <f>IF(B1877="","",VLOOKUP(B1877,'Priradenie pracov. balíkov'!B:E,3,FALSE))</f>
        <v/>
      </c>
      <c r="D1877" s="29" t="str">
        <f>IF(B1877="","",CONCATENATE(VLOOKUP(B1877,Ciselniky!$A$38:$B$71,2,FALSE),"P",'Osobné výdavky (OV)'!A1877))</f>
        <v/>
      </c>
      <c r="E1877" s="41"/>
      <c r="F1877" s="25" t="str">
        <f t="shared" si="148"/>
        <v/>
      </c>
      <c r="G1877" s="99"/>
      <c r="H1877" s="97"/>
      <c r="I1877" s="25" t="str">
        <f t="shared" si="149"/>
        <v/>
      </c>
      <c r="J1877" s="25" t="str">
        <f>IF(B1877="","",I1877*VLOOKUP(B1877,'Priradenie pracov. balíkov'!B:F,5,FALSE))</f>
        <v/>
      </c>
      <c r="K1877" s="25" t="str">
        <f>IF(B1877="","",I1877*VLOOKUP(B1877,'Priradenie pracov. balíkov'!B:G,6,FALSE))</f>
        <v/>
      </c>
      <c r="L1877" s="25" t="str">
        <f>IF(B1877="","",K1877*VLOOKUP(B1877,'Priradenie pracov. balíkov'!B:F,5,FALSE))</f>
        <v/>
      </c>
      <c r="M1877" s="1"/>
      <c r="N1877" s="2" t="str">
        <f t="shared" si="145"/>
        <v/>
      </c>
      <c r="O1877" s="1" t="str">
        <f t="shared" si="146"/>
        <v/>
      </c>
    </row>
    <row r="1878" spans="1:15" x14ac:dyDescent="0.2">
      <c r="A1878" s="26" t="str">
        <f t="shared" si="147"/>
        <v/>
      </c>
      <c r="B1878" s="40"/>
      <c r="C1878" s="28" t="str">
        <f>IF(B1878="","",VLOOKUP(B1878,'Priradenie pracov. balíkov'!B:E,3,FALSE))</f>
        <v/>
      </c>
      <c r="D1878" s="29" t="str">
        <f>IF(B1878="","",CONCATENATE(VLOOKUP(B1878,Ciselniky!$A$38:$B$71,2,FALSE),"P",'Osobné výdavky (OV)'!A1878))</f>
        <v/>
      </c>
      <c r="E1878" s="41"/>
      <c r="F1878" s="25" t="str">
        <f t="shared" si="148"/>
        <v/>
      </c>
      <c r="G1878" s="99"/>
      <c r="H1878" s="97"/>
      <c r="I1878" s="25" t="str">
        <f t="shared" si="149"/>
        <v/>
      </c>
      <c r="J1878" s="25" t="str">
        <f>IF(B1878="","",I1878*VLOOKUP(B1878,'Priradenie pracov. balíkov'!B:F,5,FALSE))</f>
        <v/>
      </c>
      <c r="K1878" s="25" t="str">
        <f>IF(B1878="","",I1878*VLOOKUP(B1878,'Priradenie pracov. balíkov'!B:G,6,FALSE))</f>
        <v/>
      </c>
      <c r="L1878" s="25" t="str">
        <f>IF(B1878="","",K1878*VLOOKUP(B1878,'Priradenie pracov. balíkov'!B:F,5,FALSE))</f>
        <v/>
      </c>
      <c r="M1878" s="1"/>
      <c r="N1878" s="2" t="str">
        <f t="shared" si="145"/>
        <v/>
      </c>
      <c r="O1878" s="1" t="str">
        <f t="shared" si="146"/>
        <v/>
      </c>
    </row>
    <row r="1879" spans="1:15" x14ac:dyDescent="0.2">
      <c r="A1879" s="26" t="str">
        <f t="shared" si="147"/>
        <v/>
      </c>
      <c r="B1879" s="40"/>
      <c r="C1879" s="28" t="str">
        <f>IF(B1879="","",VLOOKUP(B1879,'Priradenie pracov. balíkov'!B:E,3,FALSE))</f>
        <v/>
      </c>
      <c r="D1879" s="29" t="str">
        <f>IF(B1879="","",CONCATENATE(VLOOKUP(B1879,Ciselniky!$A$38:$B$71,2,FALSE),"P",'Osobné výdavky (OV)'!A1879))</f>
        <v/>
      </c>
      <c r="E1879" s="41"/>
      <c r="F1879" s="25" t="str">
        <f t="shared" si="148"/>
        <v/>
      </c>
      <c r="G1879" s="99"/>
      <c r="H1879" s="97"/>
      <c r="I1879" s="25" t="str">
        <f t="shared" si="149"/>
        <v/>
      </c>
      <c r="J1879" s="25" t="str">
        <f>IF(B1879="","",I1879*VLOOKUP(B1879,'Priradenie pracov. balíkov'!B:F,5,FALSE))</f>
        <v/>
      </c>
      <c r="K1879" s="25" t="str">
        <f>IF(B1879="","",I1879*VLOOKUP(B1879,'Priradenie pracov. balíkov'!B:G,6,FALSE))</f>
        <v/>
      </c>
      <c r="L1879" s="25" t="str">
        <f>IF(B1879="","",K1879*VLOOKUP(B1879,'Priradenie pracov. balíkov'!B:F,5,FALSE))</f>
        <v/>
      </c>
      <c r="M1879" s="1"/>
      <c r="N1879" s="2" t="str">
        <f t="shared" si="145"/>
        <v/>
      </c>
      <c r="O1879" s="1" t="str">
        <f t="shared" si="146"/>
        <v/>
      </c>
    </row>
    <row r="1880" spans="1:15" x14ac:dyDescent="0.2">
      <c r="A1880" s="26" t="str">
        <f t="shared" si="147"/>
        <v/>
      </c>
      <c r="B1880" s="40"/>
      <c r="C1880" s="28" t="str">
        <f>IF(B1880="","",VLOOKUP(B1880,'Priradenie pracov. balíkov'!B:E,3,FALSE))</f>
        <v/>
      </c>
      <c r="D1880" s="29" t="str">
        <f>IF(B1880="","",CONCATENATE(VLOOKUP(B1880,Ciselniky!$A$38:$B$71,2,FALSE),"P",'Osobné výdavky (OV)'!A1880))</f>
        <v/>
      </c>
      <c r="E1880" s="41"/>
      <c r="F1880" s="25" t="str">
        <f t="shared" si="148"/>
        <v/>
      </c>
      <c r="G1880" s="99"/>
      <c r="H1880" s="97"/>
      <c r="I1880" s="25" t="str">
        <f t="shared" si="149"/>
        <v/>
      </c>
      <c r="J1880" s="25" t="str">
        <f>IF(B1880="","",I1880*VLOOKUP(B1880,'Priradenie pracov. balíkov'!B:F,5,FALSE))</f>
        <v/>
      </c>
      <c r="K1880" s="25" t="str">
        <f>IF(B1880="","",I1880*VLOOKUP(B1880,'Priradenie pracov. balíkov'!B:G,6,FALSE))</f>
        <v/>
      </c>
      <c r="L1880" s="25" t="str">
        <f>IF(B1880="","",K1880*VLOOKUP(B1880,'Priradenie pracov. balíkov'!B:F,5,FALSE))</f>
        <v/>
      </c>
      <c r="M1880" s="1"/>
      <c r="N1880" s="2" t="str">
        <f t="shared" si="145"/>
        <v/>
      </c>
      <c r="O1880" s="1" t="str">
        <f t="shared" si="146"/>
        <v/>
      </c>
    </row>
    <row r="1881" spans="1:15" x14ac:dyDescent="0.2">
      <c r="A1881" s="26" t="str">
        <f t="shared" si="147"/>
        <v/>
      </c>
      <c r="B1881" s="40"/>
      <c r="C1881" s="28" t="str">
        <f>IF(B1881="","",VLOOKUP(B1881,'Priradenie pracov. balíkov'!B:E,3,FALSE))</f>
        <v/>
      </c>
      <c r="D1881" s="29" t="str">
        <f>IF(B1881="","",CONCATENATE(VLOOKUP(B1881,Ciselniky!$A$38:$B$71,2,FALSE),"P",'Osobné výdavky (OV)'!A1881))</f>
        <v/>
      </c>
      <c r="E1881" s="41"/>
      <c r="F1881" s="25" t="str">
        <f t="shared" si="148"/>
        <v/>
      </c>
      <c r="G1881" s="99"/>
      <c r="H1881" s="97"/>
      <c r="I1881" s="25" t="str">
        <f t="shared" si="149"/>
        <v/>
      </c>
      <c r="J1881" s="25" t="str">
        <f>IF(B1881="","",I1881*VLOOKUP(B1881,'Priradenie pracov. balíkov'!B:F,5,FALSE))</f>
        <v/>
      </c>
      <c r="K1881" s="25" t="str">
        <f>IF(B1881="","",I1881*VLOOKUP(B1881,'Priradenie pracov. balíkov'!B:G,6,FALSE))</f>
        <v/>
      </c>
      <c r="L1881" s="25" t="str">
        <f>IF(B1881="","",K1881*VLOOKUP(B1881,'Priradenie pracov. balíkov'!B:F,5,FALSE))</f>
        <v/>
      </c>
      <c r="M1881" s="1"/>
      <c r="N1881" s="2" t="str">
        <f t="shared" si="145"/>
        <v/>
      </c>
      <c r="O1881" s="1" t="str">
        <f t="shared" si="146"/>
        <v/>
      </c>
    </row>
    <row r="1882" spans="1:15" x14ac:dyDescent="0.2">
      <c r="A1882" s="26" t="str">
        <f t="shared" si="147"/>
        <v/>
      </c>
      <c r="B1882" s="40"/>
      <c r="C1882" s="28" t="str">
        <f>IF(B1882="","",VLOOKUP(B1882,'Priradenie pracov. balíkov'!B:E,3,FALSE))</f>
        <v/>
      </c>
      <c r="D1882" s="29" t="str">
        <f>IF(B1882="","",CONCATENATE(VLOOKUP(B1882,Ciselniky!$A$38:$B$71,2,FALSE),"P",'Osobné výdavky (OV)'!A1882))</f>
        <v/>
      </c>
      <c r="E1882" s="41"/>
      <c r="F1882" s="25" t="str">
        <f t="shared" si="148"/>
        <v/>
      </c>
      <c r="G1882" s="99"/>
      <c r="H1882" s="97"/>
      <c r="I1882" s="25" t="str">
        <f t="shared" si="149"/>
        <v/>
      </c>
      <c r="J1882" s="25" t="str">
        <f>IF(B1882="","",I1882*VLOOKUP(B1882,'Priradenie pracov. balíkov'!B:F,5,FALSE))</f>
        <v/>
      </c>
      <c r="K1882" s="25" t="str">
        <f>IF(B1882="","",I1882*VLOOKUP(B1882,'Priradenie pracov. balíkov'!B:G,6,FALSE))</f>
        <v/>
      </c>
      <c r="L1882" s="25" t="str">
        <f>IF(B1882="","",K1882*VLOOKUP(B1882,'Priradenie pracov. balíkov'!B:F,5,FALSE))</f>
        <v/>
      </c>
      <c r="M1882" s="1"/>
      <c r="N1882" s="2" t="str">
        <f t="shared" si="145"/>
        <v/>
      </c>
      <c r="O1882" s="1" t="str">
        <f t="shared" si="146"/>
        <v/>
      </c>
    </row>
    <row r="1883" spans="1:15" x14ac:dyDescent="0.2">
      <c r="A1883" s="26" t="str">
        <f t="shared" si="147"/>
        <v/>
      </c>
      <c r="B1883" s="40"/>
      <c r="C1883" s="28" t="str">
        <f>IF(B1883="","",VLOOKUP(B1883,'Priradenie pracov. balíkov'!B:E,3,FALSE))</f>
        <v/>
      </c>
      <c r="D1883" s="29" t="str">
        <f>IF(B1883="","",CONCATENATE(VLOOKUP(B1883,Ciselniky!$A$38:$B$71,2,FALSE),"P",'Osobné výdavky (OV)'!A1883))</f>
        <v/>
      </c>
      <c r="E1883" s="41"/>
      <c r="F1883" s="25" t="str">
        <f t="shared" si="148"/>
        <v/>
      </c>
      <c r="G1883" s="99"/>
      <c r="H1883" s="97"/>
      <c r="I1883" s="25" t="str">
        <f t="shared" si="149"/>
        <v/>
      </c>
      <c r="J1883" s="25" t="str">
        <f>IF(B1883="","",I1883*VLOOKUP(B1883,'Priradenie pracov. balíkov'!B:F,5,FALSE))</f>
        <v/>
      </c>
      <c r="K1883" s="25" t="str">
        <f>IF(B1883="","",I1883*VLOOKUP(B1883,'Priradenie pracov. balíkov'!B:G,6,FALSE))</f>
        <v/>
      </c>
      <c r="L1883" s="25" t="str">
        <f>IF(B1883="","",K1883*VLOOKUP(B1883,'Priradenie pracov. balíkov'!B:F,5,FALSE))</f>
        <v/>
      </c>
      <c r="M1883" s="1"/>
      <c r="N1883" s="2" t="str">
        <f t="shared" si="145"/>
        <v/>
      </c>
      <c r="O1883" s="1" t="str">
        <f t="shared" si="146"/>
        <v/>
      </c>
    </row>
    <row r="1884" spans="1:15" x14ac:dyDescent="0.2">
      <c r="A1884" s="26" t="str">
        <f t="shared" si="147"/>
        <v/>
      </c>
      <c r="B1884" s="40"/>
      <c r="C1884" s="28" t="str">
        <f>IF(B1884="","",VLOOKUP(B1884,'Priradenie pracov. balíkov'!B:E,3,FALSE))</f>
        <v/>
      </c>
      <c r="D1884" s="29" t="str">
        <f>IF(B1884="","",CONCATENATE(VLOOKUP(B1884,Ciselniky!$A$38:$B$71,2,FALSE),"P",'Osobné výdavky (OV)'!A1884))</f>
        <v/>
      </c>
      <c r="E1884" s="41"/>
      <c r="F1884" s="25" t="str">
        <f t="shared" si="148"/>
        <v/>
      </c>
      <c r="G1884" s="99"/>
      <c r="H1884" s="97"/>
      <c r="I1884" s="25" t="str">
        <f t="shared" si="149"/>
        <v/>
      </c>
      <c r="J1884" s="25" t="str">
        <f>IF(B1884="","",I1884*VLOOKUP(B1884,'Priradenie pracov. balíkov'!B:F,5,FALSE))</f>
        <v/>
      </c>
      <c r="K1884" s="25" t="str">
        <f>IF(B1884="","",I1884*VLOOKUP(B1884,'Priradenie pracov. balíkov'!B:G,6,FALSE))</f>
        <v/>
      </c>
      <c r="L1884" s="25" t="str">
        <f>IF(B1884="","",K1884*VLOOKUP(B1884,'Priradenie pracov. balíkov'!B:F,5,FALSE))</f>
        <v/>
      </c>
      <c r="M1884" s="1"/>
      <c r="N1884" s="2" t="str">
        <f t="shared" si="145"/>
        <v/>
      </c>
      <c r="O1884" s="1" t="str">
        <f t="shared" si="146"/>
        <v/>
      </c>
    </row>
    <row r="1885" spans="1:15" x14ac:dyDescent="0.2">
      <c r="A1885" s="26" t="str">
        <f t="shared" si="147"/>
        <v/>
      </c>
      <c r="B1885" s="40"/>
      <c r="C1885" s="28" t="str">
        <f>IF(B1885="","",VLOOKUP(B1885,'Priradenie pracov. balíkov'!B:E,3,FALSE))</f>
        <v/>
      </c>
      <c r="D1885" s="29" t="str">
        <f>IF(B1885="","",CONCATENATE(VLOOKUP(B1885,Ciselniky!$A$38:$B$71,2,FALSE),"P",'Osobné výdavky (OV)'!A1885))</f>
        <v/>
      </c>
      <c r="E1885" s="41"/>
      <c r="F1885" s="25" t="str">
        <f t="shared" si="148"/>
        <v/>
      </c>
      <c r="G1885" s="99"/>
      <c r="H1885" s="97"/>
      <c r="I1885" s="25" t="str">
        <f t="shared" si="149"/>
        <v/>
      </c>
      <c r="J1885" s="25" t="str">
        <f>IF(B1885="","",I1885*VLOOKUP(B1885,'Priradenie pracov. balíkov'!B:F,5,FALSE))</f>
        <v/>
      </c>
      <c r="K1885" s="25" t="str">
        <f>IF(B1885="","",I1885*VLOOKUP(B1885,'Priradenie pracov. balíkov'!B:G,6,FALSE))</f>
        <v/>
      </c>
      <c r="L1885" s="25" t="str">
        <f>IF(B1885="","",K1885*VLOOKUP(B1885,'Priradenie pracov. balíkov'!B:F,5,FALSE))</f>
        <v/>
      </c>
      <c r="M1885" s="1"/>
      <c r="N1885" s="2" t="str">
        <f t="shared" si="145"/>
        <v/>
      </c>
      <c r="O1885" s="1" t="str">
        <f t="shared" si="146"/>
        <v/>
      </c>
    </row>
    <row r="1886" spans="1:15" x14ac:dyDescent="0.2">
      <c r="A1886" s="26" t="str">
        <f t="shared" si="147"/>
        <v/>
      </c>
      <c r="B1886" s="40"/>
      <c r="C1886" s="28" t="str">
        <f>IF(B1886="","",VLOOKUP(B1886,'Priradenie pracov. balíkov'!B:E,3,FALSE))</f>
        <v/>
      </c>
      <c r="D1886" s="29" t="str">
        <f>IF(B1886="","",CONCATENATE(VLOOKUP(B1886,Ciselniky!$A$38:$B$71,2,FALSE),"P",'Osobné výdavky (OV)'!A1886))</f>
        <v/>
      </c>
      <c r="E1886" s="41"/>
      <c r="F1886" s="25" t="str">
        <f t="shared" si="148"/>
        <v/>
      </c>
      <c r="G1886" s="99"/>
      <c r="H1886" s="97"/>
      <c r="I1886" s="25" t="str">
        <f t="shared" si="149"/>
        <v/>
      </c>
      <c r="J1886" s="25" t="str">
        <f>IF(B1886="","",I1886*VLOOKUP(B1886,'Priradenie pracov. balíkov'!B:F,5,FALSE))</f>
        <v/>
      </c>
      <c r="K1886" s="25" t="str">
        <f>IF(B1886="","",I1886*VLOOKUP(B1886,'Priradenie pracov. balíkov'!B:G,6,FALSE))</f>
        <v/>
      </c>
      <c r="L1886" s="25" t="str">
        <f>IF(B1886="","",K1886*VLOOKUP(B1886,'Priradenie pracov. balíkov'!B:F,5,FALSE))</f>
        <v/>
      </c>
      <c r="M1886" s="1"/>
      <c r="N1886" s="2" t="str">
        <f t="shared" si="145"/>
        <v/>
      </c>
      <c r="O1886" s="1" t="str">
        <f t="shared" si="146"/>
        <v/>
      </c>
    </row>
    <row r="1887" spans="1:15" x14ac:dyDescent="0.2">
      <c r="A1887" s="26" t="str">
        <f t="shared" si="147"/>
        <v/>
      </c>
      <c r="B1887" s="40"/>
      <c r="C1887" s="28" t="str">
        <f>IF(B1887="","",VLOOKUP(B1887,'Priradenie pracov. balíkov'!B:E,3,FALSE))</f>
        <v/>
      </c>
      <c r="D1887" s="29" t="str">
        <f>IF(B1887="","",CONCATENATE(VLOOKUP(B1887,Ciselniky!$A$38:$B$71,2,FALSE),"P",'Osobné výdavky (OV)'!A1887))</f>
        <v/>
      </c>
      <c r="E1887" s="41"/>
      <c r="F1887" s="25" t="str">
        <f t="shared" si="148"/>
        <v/>
      </c>
      <c r="G1887" s="99"/>
      <c r="H1887" s="97"/>
      <c r="I1887" s="25" t="str">
        <f t="shared" si="149"/>
        <v/>
      </c>
      <c r="J1887" s="25" t="str">
        <f>IF(B1887="","",I1887*VLOOKUP(B1887,'Priradenie pracov. balíkov'!B:F,5,FALSE))</f>
        <v/>
      </c>
      <c r="K1887" s="25" t="str">
        <f>IF(B1887="","",I1887*VLOOKUP(B1887,'Priradenie pracov. balíkov'!B:G,6,FALSE))</f>
        <v/>
      </c>
      <c r="L1887" s="25" t="str">
        <f>IF(B1887="","",K1887*VLOOKUP(B1887,'Priradenie pracov. balíkov'!B:F,5,FALSE))</f>
        <v/>
      </c>
      <c r="M1887" s="1"/>
      <c r="N1887" s="2" t="str">
        <f t="shared" si="145"/>
        <v/>
      </c>
      <c r="O1887" s="1" t="str">
        <f t="shared" si="146"/>
        <v/>
      </c>
    </row>
    <row r="1888" spans="1:15" x14ac:dyDescent="0.2">
      <c r="A1888" s="26" t="str">
        <f t="shared" si="147"/>
        <v/>
      </c>
      <c r="B1888" s="40"/>
      <c r="C1888" s="28" t="str">
        <f>IF(B1888="","",VLOOKUP(B1888,'Priradenie pracov. balíkov'!B:E,3,FALSE))</f>
        <v/>
      </c>
      <c r="D1888" s="29" t="str">
        <f>IF(B1888="","",CONCATENATE(VLOOKUP(B1888,Ciselniky!$A$38:$B$71,2,FALSE),"P",'Osobné výdavky (OV)'!A1888))</f>
        <v/>
      </c>
      <c r="E1888" s="41"/>
      <c r="F1888" s="25" t="str">
        <f t="shared" si="148"/>
        <v/>
      </c>
      <c r="G1888" s="99"/>
      <c r="H1888" s="97"/>
      <c r="I1888" s="25" t="str">
        <f t="shared" si="149"/>
        <v/>
      </c>
      <c r="J1888" s="25" t="str">
        <f>IF(B1888="","",I1888*VLOOKUP(B1888,'Priradenie pracov. balíkov'!B:F,5,FALSE))</f>
        <v/>
      </c>
      <c r="K1888" s="25" t="str">
        <f>IF(B1888="","",I1888*VLOOKUP(B1888,'Priradenie pracov. balíkov'!B:G,6,FALSE))</f>
        <v/>
      </c>
      <c r="L1888" s="25" t="str">
        <f>IF(B1888="","",K1888*VLOOKUP(B1888,'Priradenie pracov. balíkov'!B:F,5,FALSE))</f>
        <v/>
      </c>
      <c r="M1888" s="1"/>
      <c r="N1888" s="2" t="str">
        <f t="shared" si="145"/>
        <v/>
      </c>
      <c r="O1888" s="1" t="str">
        <f t="shared" si="146"/>
        <v/>
      </c>
    </row>
    <row r="1889" spans="1:15" x14ac:dyDescent="0.2">
      <c r="A1889" s="26" t="str">
        <f t="shared" si="147"/>
        <v/>
      </c>
      <c r="B1889" s="40"/>
      <c r="C1889" s="28" t="str">
        <f>IF(B1889="","",VLOOKUP(B1889,'Priradenie pracov. balíkov'!B:E,3,FALSE))</f>
        <v/>
      </c>
      <c r="D1889" s="29" t="str">
        <f>IF(B1889="","",CONCATENATE(VLOOKUP(B1889,Ciselniky!$A$38:$B$71,2,FALSE),"P",'Osobné výdavky (OV)'!A1889))</f>
        <v/>
      </c>
      <c r="E1889" s="41"/>
      <c r="F1889" s="25" t="str">
        <f t="shared" si="148"/>
        <v/>
      </c>
      <c r="G1889" s="99"/>
      <c r="H1889" s="97"/>
      <c r="I1889" s="25" t="str">
        <f t="shared" si="149"/>
        <v/>
      </c>
      <c r="J1889" s="25" t="str">
        <f>IF(B1889="","",I1889*VLOOKUP(B1889,'Priradenie pracov. balíkov'!B:F,5,FALSE))</f>
        <v/>
      </c>
      <c r="K1889" s="25" t="str">
        <f>IF(B1889="","",I1889*VLOOKUP(B1889,'Priradenie pracov. balíkov'!B:G,6,FALSE))</f>
        <v/>
      </c>
      <c r="L1889" s="25" t="str">
        <f>IF(B1889="","",K1889*VLOOKUP(B1889,'Priradenie pracov. balíkov'!B:F,5,FALSE))</f>
        <v/>
      </c>
      <c r="M1889" s="1"/>
      <c r="N1889" s="2" t="str">
        <f t="shared" si="145"/>
        <v/>
      </c>
      <c r="O1889" s="1" t="str">
        <f t="shared" si="146"/>
        <v/>
      </c>
    </row>
    <row r="1890" spans="1:15" x14ac:dyDescent="0.2">
      <c r="A1890" s="26" t="str">
        <f t="shared" si="147"/>
        <v/>
      </c>
      <c r="B1890" s="40"/>
      <c r="C1890" s="28" t="str">
        <f>IF(B1890="","",VLOOKUP(B1890,'Priradenie pracov. balíkov'!B:E,3,FALSE))</f>
        <v/>
      </c>
      <c r="D1890" s="29" t="str">
        <f>IF(B1890="","",CONCATENATE(VLOOKUP(B1890,Ciselniky!$A$38:$B$71,2,FALSE),"P",'Osobné výdavky (OV)'!A1890))</f>
        <v/>
      </c>
      <c r="E1890" s="41"/>
      <c r="F1890" s="25" t="str">
        <f t="shared" si="148"/>
        <v/>
      </c>
      <c r="G1890" s="99"/>
      <c r="H1890" s="97"/>
      <c r="I1890" s="25" t="str">
        <f t="shared" si="149"/>
        <v/>
      </c>
      <c r="J1890" s="25" t="str">
        <f>IF(B1890="","",I1890*VLOOKUP(B1890,'Priradenie pracov. balíkov'!B:F,5,FALSE))</f>
        <v/>
      </c>
      <c r="K1890" s="25" t="str">
        <f>IF(B1890="","",I1890*VLOOKUP(B1890,'Priradenie pracov. balíkov'!B:G,6,FALSE))</f>
        <v/>
      </c>
      <c r="L1890" s="25" t="str">
        <f>IF(B1890="","",K1890*VLOOKUP(B1890,'Priradenie pracov. balíkov'!B:F,5,FALSE))</f>
        <v/>
      </c>
      <c r="M1890" s="1"/>
      <c r="N1890" s="2" t="str">
        <f t="shared" si="145"/>
        <v/>
      </c>
      <c r="O1890" s="1" t="str">
        <f t="shared" si="146"/>
        <v/>
      </c>
    </row>
    <row r="1891" spans="1:15" x14ac:dyDescent="0.2">
      <c r="A1891" s="26" t="str">
        <f t="shared" si="147"/>
        <v/>
      </c>
      <c r="B1891" s="40"/>
      <c r="C1891" s="28" t="str">
        <f>IF(B1891="","",VLOOKUP(B1891,'Priradenie pracov. balíkov'!B:E,3,FALSE))</f>
        <v/>
      </c>
      <c r="D1891" s="29" t="str">
        <f>IF(B1891="","",CONCATENATE(VLOOKUP(B1891,Ciselniky!$A$38:$B$71,2,FALSE),"P",'Osobné výdavky (OV)'!A1891))</f>
        <v/>
      </c>
      <c r="E1891" s="41"/>
      <c r="F1891" s="25" t="str">
        <f t="shared" si="148"/>
        <v/>
      </c>
      <c r="G1891" s="99"/>
      <c r="H1891" s="97"/>
      <c r="I1891" s="25" t="str">
        <f t="shared" si="149"/>
        <v/>
      </c>
      <c r="J1891" s="25" t="str">
        <f>IF(B1891="","",I1891*VLOOKUP(B1891,'Priradenie pracov. balíkov'!B:F,5,FALSE))</f>
        <v/>
      </c>
      <c r="K1891" s="25" t="str">
        <f>IF(B1891="","",I1891*VLOOKUP(B1891,'Priradenie pracov. balíkov'!B:G,6,FALSE))</f>
        <v/>
      </c>
      <c r="L1891" s="25" t="str">
        <f>IF(B1891="","",K1891*VLOOKUP(B1891,'Priradenie pracov. balíkov'!B:F,5,FALSE))</f>
        <v/>
      </c>
      <c r="M1891" s="1"/>
      <c r="N1891" s="2" t="str">
        <f t="shared" si="145"/>
        <v/>
      </c>
      <c r="O1891" s="1" t="str">
        <f t="shared" si="146"/>
        <v/>
      </c>
    </row>
    <row r="1892" spans="1:15" x14ac:dyDescent="0.2">
      <c r="A1892" s="26" t="str">
        <f t="shared" si="147"/>
        <v/>
      </c>
      <c r="B1892" s="40"/>
      <c r="C1892" s="28" t="str">
        <f>IF(B1892="","",VLOOKUP(B1892,'Priradenie pracov. balíkov'!B:E,3,FALSE))</f>
        <v/>
      </c>
      <c r="D1892" s="29" t="str">
        <f>IF(B1892="","",CONCATENATE(VLOOKUP(B1892,Ciselniky!$A$38:$B$71,2,FALSE),"P",'Osobné výdavky (OV)'!A1892))</f>
        <v/>
      </c>
      <c r="E1892" s="41"/>
      <c r="F1892" s="25" t="str">
        <f t="shared" si="148"/>
        <v/>
      </c>
      <c r="G1892" s="99"/>
      <c r="H1892" s="97"/>
      <c r="I1892" s="25" t="str">
        <f t="shared" si="149"/>
        <v/>
      </c>
      <c r="J1892" s="25" t="str">
        <f>IF(B1892="","",I1892*VLOOKUP(B1892,'Priradenie pracov. balíkov'!B:F,5,FALSE))</f>
        <v/>
      </c>
      <c r="K1892" s="25" t="str">
        <f>IF(B1892="","",I1892*VLOOKUP(B1892,'Priradenie pracov. balíkov'!B:G,6,FALSE))</f>
        <v/>
      </c>
      <c r="L1892" s="25" t="str">
        <f>IF(B1892="","",K1892*VLOOKUP(B1892,'Priradenie pracov. balíkov'!B:F,5,FALSE))</f>
        <v/>
      </c>
      <c r="M1892" s="1"/>
      <c r="N1892" s="2" t="str">
        <f t="shared" si="145"/>
        <v/>
      </c>
      <c r="O1892" s="1" t="str">
        <f t="shared" si="146"/>
        <v/>
      </c>
    </row>
    <row r="1893" spans="1:15" x14ac:dyDescent="0.2">
      <c r="A1893" s="26" t="str">
        <f t="shared" si="147"/>
        <v/>
      </c>
      <c r="B1893" s="40"/>
      <c r="C1893" s="28" t="str">
        <f>IF(B1893="","",VLOOKUP(B1893,'Priradenie pracov. balíkov'!B:E,3,FALSE))</f>
        <v/>
      </c>
      <c r="D1893" s="29" t="str">
        <f>IF(B1893="","",CONCATENATE(VLOOKUP(B1893,Ciselniky!$A$38:$B$71,2,FALSE),"P",'Osobné výdavky (OV)'!A1893))</f>
        <v/>
      </c>
      <c r="E1893" s="41"/>
      <c r="F1893" s="25" t="str">
        <f t="shared" si="148"/>
        <v/>
      </c>
      <c r="G1893" s="99"/>
      <c r="H1893" s="97"/>
      <c r="I1893" s="25" t="str">
        <f t="shared" si="149"/>
        <v/>
      </c>
      <c r="J1893" s="25" t="str">
        <f>IF(B1893="","",I1893*VLOOKUP(B1893,'Priradenie pracov. balíkov'!B:F,5,FALSE))</f>
        <v/>
      </c>
      <c r="K1893" s="25" t="str">
        <f>IF(B1893="","",I1893*VLOOKUP(B1893,'Priradenie pracov. balíkov'!B:G,6,FALSE))</f>
        <v/>
      </c>
      <c r="L1893" s="25" t="str">
        <f>IF(B1893="","",K1893*VLOOKUP(B1893,'Priradenie pracov. balíkov'!B:F,5,FALSE))</f>
        <v/>
      </c>
      <c r="M1893" s="1"/>
      <c r="N1893" s="2" t="str">
        <f t="shared" si="145"/>
        <v/>
      </c>
      <c r="O1893" s="1" t="str">
        <f t="shared" si="146"/>
        <v/>
      </c>
    </row>
    <row r="1894" spans="1:15" x14ac:dyDescent="0.2">
      <c r="A1894" s="26" t="str">
        <f t="shared" si="147"/>
        <v/>
      </c>
      <c r="B1894" s="40"/>
      <c r="C1894" s="28" t="str">
        <f>IF(B1894="","",VLOOKUP(B1894,'Priradenie pracov. balíkov'!B:E,3,FALSE))</f>
        <v/>
      </c>
      <c r="D1894" s="29" t="str">
        <f>IF(B1894="","",CONCATENATE(VLOOKUP(B1894,Ciselniky!$A$38:$B$71,2,FALSE),"P",'Osobné výdavky (OV)'!A1894))</f>
        <v/>
      </c>
      <c r="E1894" s="41"/>
      <c r="F1894" s="25" t="str">
        <f t="shared" si="148"/>
        <v/>
      </c>
      <c r="G1894" s="99"/>
      <c r="H1894" s="97"/>
      <c r="I1894" s="25" t="str">
        <f t="shared" si="149"/>
        <v/>
      </c>
      <c r="J1894" s="25" t="str">
        <f>IF(B1894="","",I1894*VLOOKUP(B1894,'Priradenie pracov. balíkov'!B:F,5,FALSE))</f>
        <v/>
      </c>
      <c r="K1894" s="25" t="str">
        <f>IF(B1894="","",I1894*VLOOKUP(B1894,'Priradenie pracov. balíkov'!B:G,6,FALSE))</f>
        <v/>
      </c>
      <c r="L1894" s="25" t="str">
        <f>IF(B1894="","",K1894*VLOOKUP(B1894,'Priradenie pracov. balíkov'!B:F,5,FALSE))</f>
        <v/>
      </c>
      <c r="M1894" s="1"/>
      <c r="N1894" s="2" t="str">
        <f t="shared" si="145"/>
        <v/>
      </c>
      <c r="O1894" s="1" t="str">
        <f t="shared" si="146"/>
        <v/>
      </c>
    </row>
    <row r="1895" spans="1:15" x14ac:dyDescent="0.2">
      <c r="A1895" s="26" t="str">
        <f t="shared" si="147"/>
        <v/>
      </c>
      <c r="B1895" s="40"/>
      <c r="C1895" s="28" t="str">
        <f>IF(B1895="","",VLOOKUP(B1895,'Priradenie pracov. balíkov'!B:E,3,FALSE))</f>
        <v/>
      </c>
      <c r="D1895" s="29" t="str">
        <f>IF(B1895="","",CONCATENATE(VLOOKUP(B1895,Ciselniky!$A$38:$B$71,2,FALSE),"P",'Osobné výdavky (OV)'!A1895))</f>
        <v/>
      </c>
      <c r="E1895" s="41"/>
      <c r="F1895" s="25" t="str">
        <f t="shared" si="148"/>
        <v/>
      </c>
      <c r="G1895" s="99"/>
      <c r="H1895" s="97"/>
      <c r="I1895" s="25" t="str">
        <f t="shared" si="149"/>
        <v/>
      </c>
      <c r="J1895" s="25" t="str">
        <f>IF(B1895="","",I1895*VLOOKUP(B1895,'Priradenie pracov. balíkov'!B:F,5,FALSE))</f>
        <v/>
      </c>
      <c r="K1895" s="25" t="str">
        <f>IF(B1895="","",I1895*VLOOKUP(B1895,'Priradenie pracov. balíkov'!B:G,6,FALSE))</f>
        <v/>
      </c>
      <c r="L1895" s="25" t="str">
        <f>IF(B1895="","",K1895*VLOOKUP(B1895,'Priradenie pracov. balíkov'!B:F,5,FALSE))</f>
        <v/>
      </c>
      <c r="M1895" s="1"/>
      <c r="N1895" s="2" t="str">
        <f t="shared" si="145"/>
        <v/>
      </c>
      <c r="O1895" s="1" t="str">
        <f t="shared" si="146"/>
        <v/>
      </c>
    </row>
    <row r="1896" spans="1:15" x14ac:dyDescent="0.2">
      <c r="A1896" s="26" t="str">
        <f t="shared" si="147"/>
        <v/>
      </c>
      <c r="B1896" s="40"/>
      <c r="C1896" s="28" t="str">
        <f>IF(B1896="","",VLOOKUP(B1896,'Priradenie pracov. balíkov'!B:E,3,FALSE))</f>
        <v/>
      </c>
      <c r="D1896" s="29" t="str">
        <f>IF(B1896="","",CONCATENATE(VLOOKUP(B1896,Ciselniky!$A$38:$B$71,2,FALSE),"P",'Osobné výdavky (OV)'!A1896))</f>
        <v/>
      </c>
      <c r="E1896" s="41"/>
      <c r="F1896" s="25" t="str">
        <f t="shared" si="148"/>
        <v/>
      </c>
      <c r="G1896" s="99"/>
      <c r="H1896" s="97"/>
      <c r="I1896" s="25" t="str">
        <f t="shared" si="149"/>
        <v/>
      </c>
      <c r="J1896" s="25" t="str">
        <f>IF(B1896="","",I1896*VLOOKUP(B1896,'Priradenie pracov. balíkov'!B:F,5,FALSE))</f>
        <v/>
      </c>
      <c r="K1896" s="25" t="str">
        <f>IF(B1896="","",I1896*VLOOKUP(B1896,'Priradenie pracov. balíkov'!B:G,6,FALSE))</f>
        <v/>
      </c>
      <c r="L1896" s="25" t="str">
        <f>IF(B1896="","",K1896*VLOOKUP(B1896,'Priradenie pracov. balíkov'!B:F,5,FALSE))</f>
        <v/>
      </c>
      <c r="M1896" s="1"/>
      <c r="N1896" s="2" t="str">
        <f t="shared" si="145"/>
        <v/>
      </c>
      <c r="O1896" s="1" t="str">
        <f t="shared" si="146"/>
        <v/>
      </c>
    </row>
    <row r="1897" spans="1:15" x14ac:dyDescent="0.2">
      <c r="A1897" s="26" t="str">
        <f t="shared" si="147"/>
        <v/>
      </c>
      <c r="B1897" s="40"/>
      <c r="C1897" s="28" t="str">
        <f>IF(B1897="","",VLOOKUP(B1897,'Priradenie pracov. balíkov'!B:E,3,FALSE))</f>
        <v/>
      </c>
      <c r="D1897" s="29" t="str">
        <f>IF(B1897="","",CONCATENATE(VLOOKUP(B1897,Ciselniky!$A$38:$B$71,2,FALSE),"P",'Osobné výdavky (OV)'!A1897))</f>
        <v/>
      </c>
      <c r="E1897" s="41"/>
      <c r="F1897" s="25" t="str">
        <f t="shared" si="148"/>
        <v/>
      </c>
      <c r="G1897" s="99"/>
      <c r="H1897" s="97"/>
      <c r="I1897" s="25" t="str">
        <f t="shared" si="149"/>
        <v/>
      </c>
      <c r="J1897" s="25" t="str">
        <f>IF(B1897="","",I1897*VLOOKUP(B1897,'Priradenie pracov. balíkov'!B:F,5,FALSE))</f>
        <v/>
      </c>
      <c r="K1897" s="25" t="str">
        <f>IF(B1897="","",I1897*VLOOKUP(B1897,'Priradenie pracov. balíkov'!B:G,6,FALSE))</f>
        <v/>
      </c>
      <c r="L1897" s="25" t="str">
        <f>IF(B1897="","",K1897*VLOOKUP(B1897,'Priradenie pracov. balíkov'!B:F,5,FALSE))</f>
        <v/>
      </c>
      <c r="M1897" s="1"/>
      <c r="N1897" s="2" t="str">
        <f t="shared" si="145"/>
        <v/>
      </c>
      <c r="O1897" s="1" t="str">
        <f t="shared" si="146"/>
        <v/>
      </c>
    </row>
    <row r="1898" spans="1:15" x14ac:dyDescent="0.2">
      <c r="A1898" s="26" t="str">
        <f t="shared" si="147"/>
        <v/>
      </c>
      <c r="B1898" s="40"/>
      <c r="C1898" s="28" t="str">
        <f>IF(B1898="","",VLOOKUP(B1898,'Priradenie pracov. balíkov'!B:E,3,FALSE))</f>
        <v/>
      </c>
      <c r="D1898" s="29" t="str">
        <f>IF(B1898="","",CONCATENATE(VLOOKUP(B1898,Ciselniky!$A$38:$B$71,2,FALSE),"P",'Osobné výdavky (OV)'!A1898))</f>
        <v/>
      </c>
      <c r="E1898" s="41"/>
      <c r="F1898" s="25" t="str">
        <f t="shared" si="148"/>
        <v/>
      </c>
      <c r="G1898" s="99"/>
      <c r="H1898" s="97"/>
      <c r="I1898" s="25" t="str">
        <f t="shared" si="149"/>
        <v/>
      </c>
      <c r="J1898" s="25" t="str">
        <f>IF(B1898="","",I1898*VLOOKUP(B1898,'Priradenie pracov. balíkov'!B:F,5,FALSE))</f>
        <v/>
      </c>
      <c r="K1898" s="25" t="str">
        <f>IF(B1898="","",I1898*VLOOKUP(B1898,'Priradenie pracov. balíkov'!B:G,6,FALSE))</f>
        <v/>
      </c>
      <c r="L1898" s="25" t="str">
        <f>IF(B1898="","",K1898*VLOOKUP(B1898,'Priradenie pracov. balíkov'!B:F,5,FALSE))</f>
        <v/>
      </c>
      <c r="M1898" s="1"/>
      <c r="N1898" s="2" t="str">
        <f t="shared" si="145"/>
        <v/>
      </c>
      <c r="O1898" s="1" t="str">
        <f t="shared" si="146"/>
        <v/>
      </c>
    </row>
    <row r="1899" spans="1:15" x14ac:dyDescent="0.2">
      <c r="A1899" s="26" t="str">
        <f t="shared" si="147"/>
        <v/>
      </c>
      <c r="B1899" s="40"/>
      <c r="C1899" s="28" t="str">
        <f>IF(B1899="","",VLOOKUP(B1899,'Priradenie pracov. balíkov'!B:E,3,FALSE))</f>
        <v/>
      </c>
      <c r="D1899" s="29" t="str">
        <f>IF(B1899="","",CONCATENATE(VLOOKUP(B1899,Ciselniky!$A$38:$B$71,2,FALSE),"P",'Osobné výdavky (OV)'!A1899))</f>
        <v/>
      </c>
      <c r="E1899" s="41"/>
      <c r="F1899" s="25" t="str">
        <f t="shared" si="148"/>
        <v/>
      </c>
      <c r="G1899" s="99"/>
      <c r="H1899" s="97"/>
      <c r="I1899" s="25" t="str">
        <f t="shared" si="149"/>
        <v/>
      </c>
      <c r="J1899" s="25" t="str">
        <f>IF(B1899="","",I1899*VLOOKUP(B1899,'Priradenie pracov. balíkov'!B:F,5,FALSE))</f>
        <v/>
      </c>
      <c r="K1899" s="25" t="str">
        <f>IF(B1899="","",I1899*VLOOKUP(B1899,'Priradenie pracov. balíkov'!B:G,6,FALSE))</f>
        <v/>
      </c>
      <c r="L1899" s="25" t="str">
        <f>IF(B1899="","",K1899*VLOOKUP(B1899,'Priradenie pracov. balíkov'!B:F,5,FALSE))</f>
        <v/>
      </c>
      <c r="M1899" s="1"/>
      <c r="N1899" s="2" t="str">
        <f t="shared" si="145"/>
        <v/>
      </c>
      <c r="O1899" s="1" t="str">
        <f t="shared" si="146"/>
        <v/>
      </c>
    </row>
    <row r="1900" spans="1:15" x14ac:dyDescent="0.2">
      <c r="A1900" s="26" t="str">
        <f t="shared" si="147"/>
        <v/>
      </c>
      <c r="B1900" s="40"/>
      <c r="C1900" s="28" t="str">
        <f>IF(B1900="","",VLOOKUP(B1900,'Priradenie pracov. balíkov'!B:E,3,FALSE))</f>
        <v/>
      </c>
      <c r="D1900" s="29" t="str">
        <f>IF(B1900="","",CONCATENATE(VLOOKUP(B1900,Ciselniky!$A$38:$B$71,2,FALSE),"P",'Osobné výdavky (OV)'!A1900))</f>
        <v/>
      </c>
      <c r="E1900" s="41"/>
      <c r="F1900" s="25" t="str">
        <f t="shared" si="148"/>
        <v/>
      </c>
      <c r="G1900" s="99"/>
      <c r="H1900" s="97"/>
      <c r="I1900" s="25" t="str">
        <f t="shared" si="149"/>
        <v/>
      </c>
      <c r="J1900" s="25" t="str">
        <f>IF(B1900="","",I1900*VLOOKUP(B1900,'Priradenie pracov. balíkov'!B:F,5,FALSE))</f>
        <v/>
      </c>
      <c r="K1900" s="25" t="str">
        <f>IF(B1900="","",I1900*VLOOKUP(B1900,'Priradenie pracov. balíkov'!B:G,6,FALSE))</f>
        <v/>
      </c>
      <c r="L1900" s="25" t="str">
        <f>IF(B1900="","",K1900*VLOOKUP(B1900,'Priradenie pracov. balíkov'!B:F,5,FALSE))</f>
        <v/>
      </c>
      <c r="M1900" s="1"/>
      <c r="N1900" s="2" t="str">
        <f t="shared" si="145"/>
        <v/>
      </c>
      <c r="O1900" s="1" t="str">
        <f t="shared" si="146"/>
        <v/>
      </c>
    </row>
    <row r="1901" spans="1:15" x14ac:dyDescent="0.2">
      <c r="A1901" s="26" t="str">
        <f t="shared" si="147"/>
        <v/>
      </c>
      <c r="B1901" s="40"/>
      <c r="C1901" s="28" t="str">
        <f>IF(B1901="","",VLOOKUP(B1901,'Priradenie pracov. balíkov'!B:E,3,FALSE))</f>
        <v/>
      </c>
      <c r="D1901" s="29" t="str">
        <f>IF(B1901="","",CONCATENATE(VLOOKUP(B1901,Ciselniky!$A$38:$B$71,2,FALSE),"P",'Osobné výdavky (OV)'!A1901))</f>
        <v/>
      </c>
      <c r="E1901" s="41"/>
      <c r="F1901" s="25" t="str">
        <f t="shared" si="148"/>
        <v/>
      </c>
      <c r="G1901" s="99"/>
      <c r="H1901" s="97"/>
      <c r="I1901" s="25" t="str">
        <f t="shared" si="149"/>
        <v/>
      </c>
      <c r="J1901" s="25" t="str">
        <f>IF(B1901="","",I1901*VLOOKUP(B1901,'Priradenie pracov. balíkov'!B:F,5,FALSE))</f>
        <v/>
      </c>
      <c r="K1901" s="25" t="str">
        <f>IF(B1901="","",I1901*VLOOKUP(B1901,'Priradenie pracov. balíkov'!B:G,6,FALSE))</f>
        <v/>
      </c>
      <c r="L1901" s="25" t="str">
        <f>IF(B1901="","",K1901*VLOOKUP(B1901,'Priradenie pracov. balíkov'!B:F,5,FALSE))</f>
        <v/>
      </c>
      <c r="M1901" s="1"/>
      <c r="N1901" s="2" t="str">
        <f t="shared" si="145"/>
        <v/>
      </c>
      <c r="O1901" s="1" t="str">
        <f t="shared" si="146"/>
        <v/>
      </c>
    </row>
    <row r="1902" spans="1:15" x14ac:dyDescent="0.2">
      <c r="A1902" s="26" t="str">
        <f t="shared" si="147"/>
        <v/>
      </c>
      <c r="B1902" s="40"/>
      <c r="C1902" s="28" t="str">
        <f>IF(B1902="","",VLOOKUP(B1902,'Priradenie pracov. balíkov'!B:E,3,FALSE))</f>
        <v/>
      </c>
      <c r="D1902" s="29" t="str">
        <f>IF(B1902="","",CONCATENATE(VLOOKUP(B1902,Ciselniky!$A$38:$B$71,2,FALSE),"P",'Osobné výdavky (OV)'!A1902))</f>
        <v/>
      </c>
      <c r="E1902" s="41"/>
      <c r="F1902" s="25" t="str">
        <f t="shared" si="148"/>
        <v/>
      </c>
      <c r="G1902" s="99"/>
      <c r="H1902" s="97"/>
      <c r="I1902" s="25" t="str">
        <f t="shared" si="149"/>
        <v/>
      </c>
      <c r="J1902" s="25" t="str">
        <f>IF(B1902="","",I1902*VLOOKUP(B1902,'Priradenie pracov. balíkov'!B:F,5,FALSE))</f>
        <v/>
      </c>
      <c r="K1902" s="25" t="str">
        <f>IF(B1902="","",I1902*VLOOKUP(B1902,'Priradenie pracov. balíkov'!B:G,6,FALSE))</f>
        <v/>
      </c>
      <c r="L1902" s="25" t="str">
        <f>IF(B1902="","",K1902*VLOOKUP(B1902,'Priradenie pracov. balíkov'!B:F,5,FALSE))</f>
        <v/>
      </c>
      <c r="M1902" s="1"/>
      <c r="N1902" s="2" t="str">
        <f t="shared" si="145"/>
        <v/>
      </c>
      <c r="O1902" s="1" t="str">
        <f t="shared" si="146"/>
        <v/>
      </c>
    </row>
    <row r="1903" spans="1:15" x14ac:dyDescent="0.2">
      <c r="A1903" s="26" t="str">
        <f t="shared" si="147"/>
        <v/>
      </c>
      <c r="B1903" s="40"/>
      <c r="C1903" s="28" t="str">
        <f>IF(B1903="","",VLOOKUP(B1903,'Priradenie pracov. balíkov'!B:E,3,FALSE))</f>
        <v/>
      </c>
      <c r="D1903" s="29" t="str">
        <f>IF(B1903="","",CONCATENATE(VLOOKUP(B1903,Ciselniky!$A$38:$B$71,2,FALSE),"P",'Osobné výdavky (OV)'!A1903))</f>
        <v/>
      </c>
      <c r="E1903" s="41"/>
      <c r="F1903" s="25" t="str">
        <f t="shared" si="148"/>
        <v/>
      </c>
      <c r="G1903" s="99"/>
      <c r="H1903" s="97"/>
      <c r="I1903" s="25" t="str">
        <f t="shared" si="149"/>
        <v/>
      </c>
      <c r="J1903" s="25" t="str">
        <f>IF(B1903="","",I1903*VLOOKUP(B1903,'Priradenie pracov. balíkov'!B:F,5,FALSE))</f>
        <v/>
      </c>
      <c r="K1903" s="25" t="str">
        <f>IF(B1903="","",I1903*VLOOKUP(B1903,'Priradenie pracov. balíkov'!B:G,6,FALSE))</f>
        <v/>
      </c>
      <c r="L1903" s="25" t="str">
        <f>IF(B1903="","",K1903*VLOOKUP(B1903,'Priradenie pracov. balíkov'!B:F,5,FALSE))</f>
        <v/>
      </c>
      <c r="M1903" s="1"/>
      <c r="N1903" s="2" t="str">
        <f t="shared" si="145"/>
        <v/>
      </c>
      <c r="O1903" s="1" t="str">
        <f t="shared" si="146"/>
        <v/>
      </c>
    </row>
    <row r="1904" spans="1:15" x14ac:dyDescent="0.2">
      <c r="A1904" s="26" t="str">
        <f t="shared" si="147"/>
        <v/>
      </c>
      <c r="B1904" s="40"/>
      <c r="C1904" s="28" t="str">
        <f>IF(B1904="","",VLOOKUP(B1904,'Priradenie pracov. balíkov'!B:E,3,FALSE))</f>
        <v/>
      </c>
      <c r="D1904" s="29" t="str">
        <f>IF(B1904="","",CONCATENATE(VLOOKUP(B1904,Ciselniky!$A$38:$B$71,2,FALSE),"P",'Osobné výdavky (OV)'!A1904))</f>
        <v/>
      </c>
      <c r="E1904" s="41"/>
      <c r="F1904" s="25" t="str">
        <f t="shared" si="148"/>
        <v/>
      </c>
      <c r="G1904" s="99"/>
      <c r="H1904" s="97"/>
      <c r="I1904" s="25" t="str">
        <f t="shared" si="149"/>
        <v/>
      </c>
      <c r="J1904" s="25" t="str">
        <f>IF(B1904="","",I1904*VLOOKUP(B1904,'Priradenie pracov. balíkov'!B:F,5,FALSE))</f>
        <v/>
      </c>
      <c r="K1904" s="25" t="str">
        <f>IF(B1904="","",I1904*VLOOKUP(B1904,'Priradenie pracov. balíkov'!B:G,6,FALSE))</f>
        <v/>
      </c>
      <c r="L1904" s="25" t="str">
        <f>IF(B1904="","",K1904*VLOOKUP(B1904,'Priradenie pracov. balíkov'!B:F,5,FALSE))</f>
        <v/>
      </c>
      <c r="M1904" s="1"/>
      <c r="N1904" s="2" t="str">
        <f t="shared" si="145"/>
        <v/>
      </c>
      <c r="O1904" s="1" t="str">
        <f t="shared" si="146"/>
        <v/>
      </c>
    </row>
    <row r="1905" spans="1:15" x14ac:dyDescent="0.2">
      <c r="A1905" s="26" t="str">
        <f t="shared" si="147"/>
        <v/>
      </c>
      <c r="B1905" s="40"/>
      <c r="C1905" s="28" t="str">
        <f>IF(B1905="","",VLOOKUP(B1905,'Priradenie pracov. balíkov'!B:E,3,FALSE))</f>
        <v/>
      </c>
      <c r="D1905" s="29" t="str">
        <f>IF(B1905="","",CONCATENATE(VLOOKUP(B1905,Ciselniky!$A$38:$B$71,2,FALSE),"P",'Osobné výdavky (OV)'!A1905))</f>
        <v/>
      </c>
      <c r="E1905" s="41"/>
      <c r="F1905" s="25" t="str">
        <f t="shared" si="148"/>
        <v/>
      </c>
      <c r="G1905" s="99"/>
      <c r="H1905" s="97"/>
      <c r="I1905" s="25" t="str">
        <f t="shared" si="149"/>
        <v/>
      </c>
      <c r="J1905" s="25" t="str">
        <f>IF(B1905="","",I1905*VLOOKUP(B1905,'Priradenie pracov. balíkov'!B:F,5,FALSE))</f>
        <v/>
      </c>
      <c r="K1905" s="25" t="str">
        <f>IF(B1905="","",I1905*VLOOKUP(B1905,'Priradenie pracov. balíkov'!B:G,6,FALSE))</f>
        <v/>
      </c>
      <c r="L1905" s="25" t="str">
        <f>IF(B1905="","",K1905*VLOOKUP(B1905,'Priradenie pracov. balíkov'!B:F,5,FALSE))</f>
        <v/>
      </c>
      <c r="M1905" s="1"/>
      <c r="N1905" s="2" t="str">
        <f t="shared" si="145"/>
        <v/>
      </c>
      <c r="O1905" s="1" t="str">
        <f t="shared" si="146"/>
        <v/>
      </c>
    </row>
    <row r="1906" spans="1:15" x14ac:dyDescent="0.2">
      <c r="A1906" s="26" t="str">
        <f t="shared" si="147"/>
        <v/>
      </c>
      <c r="B1906" s="40"/>
      <c r="C1906" s="28" t="str">
        <f>IF(B1906="","",VLOOKUP(B1906,'Priradenie pracov. balíkov'!B:E,3,FALSE))</f>
        <v/>
      </c>
      <c r="D1906" s="29" t="str">
        <f>IF(B1906="","",CONCATENATE(VLOOKUP(B1906,Ciselniky!$A$38:$B$71,2,FALSE),"P",'Osobné výdavky (OV)'!A1906))</f>
        <v/>
      </c>
      <c r="E1906" s="41"/>
      <c r="F1906" s="25" t="str">
        <f t="shared" si="148"/>
        <v/>
      </c>
      <c r="G1906" s="99"/>
      <c r="H1906" s="97"/>
      <c r="I1906" s="25" t="str">
        <f t="shared" si="149"/>
        <v/>
      </c>
      <c r="J1906" s="25" t="str">
        <f>IF(B1906="","",I1906*VLOOKUP(B1906,'Priradenie pracov. balíkov'!B:F,5,FALSE))</f>
        <v/>
      </c>
      <c r="K1906" s="25" t="str">
        <f>IF(B1906="","",I1906*VLOOKUP(B1906,'Priradenie pracov. balíkov'!B:G,6,FALSE))</f>
        <v/>
      </c>
      <c r="L1906" s="25" t="str">
        <f>IF(B1906="","",K1906*VLOOKUP(B1906,'Priradenie pracov. balíkov'!B:F,5,FALSE))</f>
        <v/>
      </c>
      <c r="M1906" s="1"/>
      <c r="N1906" s="2" t="str">
        <f t="shared" si="145"/>
        <v/>
      </c>
      <c r="O1906" s="1" t="str">
        <f t="shared" si="146"/>
        <v/>
      </c>
    </row>
    <row r="1907" spans="1:15" x14ac:dyDescent="0.2">
      <c r="A1907" s="26" t="str">
        <f t="shared" si="147"/>
        <v/>
      </c>
      <c r="B1907" s="40"/>
      <c r="C1907" s="28" t="str">
        <f>IF(B1907="","",VLOOKUP(B1907,'Priradenie pracov. balíkov'!B:E,3,FALSE))</f>
        <v/>
      </c>
      <c r="D1907" s="29" t="str">
        <f>IF(B1907="","",CONCATENATE(VLOOKUP(B1907,Ciselniky!$A$38:$B$71,2,FALSE),"P",'Osobné výdavky (OV)'!A1907))</f>
        <v/>
      </c>
      <c r="E1907" s="41"/>
      <c r="F1907" s="25" t="str">
        <f t="shared" si="148"/>
        <v/>
      </c>
      <c r="G1907" s="99"/>
      <c r="H1907" s="97"/>
      <c r="I1907" s="25" t="str">
        <f t="shared" si="149"/>
        <v/>
      </c>
      <c r="J1907" s="25" t="str">
        <f>IF(B1907="","",I1907*VLOOKUP(B1907,'Priradenie pracov. balíkov'!B:F,5,FALSE))</f>
        <v/>
      </c>
      <c r="K1907" s="25" t="str">
        <f>IF(B1907="","",I1907*VLOOKUP(B1907,'Priradenie pracov. balíkov'!B:G,6,FALSE))</f>
        <v/>
      </c>
      <c r="L1907" s="25" t="str">
        <f>IF(B1907="","",K1907*VLOOKUP(B1907,'Priradenie pracov. balíkov'!B:F,5,FALSE))</f>
        <v/>
      </c>
      <c r="M1907" s="1"/>
      <c r="N1907" s="2" t="str">
        <f t="shared" si="145"/>
        <v/>
      </c>
      <c r="O1907" s="1" t="str">
        <f t="shared" si="146"/>
        <v/>
      </c>
    </row>
    <row r="1908" spans="1:15" x14ac:dyDescent="0.2">
      <c r="A1908" s="26" t="str">
        <f t="shared" si="147"/>
        <v/>
      </c>
      <c r="B1908" s="40"/>
      <c r="C1908" s="28" t="str">
        <f>IF(B1908="","",VLOOKUP(B1908,'Priradenie pracov. balíkov'!B:E,3,FALSE))</f>
        <v/>
      </c>
      <c r="D1908" s="29" t="str">
        <f>IF(B1908="","",CONCATENATE(VLOOKUP(B1908,Ciselniky!$A$38:$B$71,2,FALSE),"P",'Osobné výdavky (OV)'!A1908))</f>
        <v/>
      </c>
      <c r="E1908" s="41"/>
      <c r="F1908" s="25" t="str">
        <f t="shared" si="148"/>
        <v/>
      </c>
      <c r="G1908" s="99"/>
      <c r="H1908" s="97"/>
      <c r="I1908" s="25" t="str">
        <f t="shared" si="149"/>
        <v/>
      </c>
      <c r="J1908" s="25" t="str">
        <f>IF(B1908="","",I1908*VLOOKUP(B1908,'Priradenie pracov. balíkov'!B:F,5,FALSE))</f>
        <v/>
      </c>
      <c r="K1908" s="25" t="str">
        <f>IF(B1908="","",I1908*VLOOKUP(B1908,'Priradenie pracov. balíkov'!B:G,6,FALSE))</f>
        <v/>
      </c>
      <c r="L1908" s="25" t="str">
        <f>IF(B1908="","",K1908*VLOOKUP(B1908,'Priradenie pracov. balíkov'!B:F,5,FALSE))</f>
        <v/>
      </c>
      <c r="M1908" s="1"/>
      <c r="N1908" s="2" t="str">
        <f t="shared" si="145"/>
        <v/>
      </c>
      <c r="O1908" s="1" t="str">
        <f t="shared" si="146"/>
        <v/>
      </c>
    </row>
    <row r="1909" spans="1:15" x14ac:dyDescent="0.2">
      <c r="A1909" s="26" t="str">
        <f t="shared" si="147"/>
        <v/>
      </c>
      <c r="B1909" s="40"/>
      <c r="C1909" s="28" t="str">
        <f>IF(B1909="","",VLOOKUP(B1909,'Priradenie pracov. balíkov'!B:E,3,FALSE))</f>
        <v/>
      </c>
      <c r="D1909" s="29" t="str">
        <f>IF(B1909="","",CONCATENATE(VLOOKUP(B1909,Ciselniky!$A$38:$B$71,2,FALSE),"P",'Osobné výdavky (OV)'!A1909))</f>
        <v/>
      </c>
      <c r="E1909" s="41"/>
      <c r="F1909" s="25" t="str">
        <f t="shared" si="148"/>
        <v/>
      </c>
      <c r="G1909" s="99"/>
      <c r="H1909" s="97"/>
      <c r="I1909" s="25" t="str">
        <f t="shared" si="149"/>
        <v/>
      </c>
      <c r="J1909" s="25" t="str">
        <f>IF(B1909="","",I1909*VLOOKUP(B1909,'Priradenie pracov. balíkov'!B:F,5,FALSE))</f>
        <v/>
      </c>
      <c r="K1909" s="25" t="str">
        <f>IF(B1909="","",I1909*VLOOKUP(B1909,'Priradenie pracov. balíkov'!B:G,6,FALSE))</f>
        <v/>
      </c>
      <c r="L1909" s="25" t="str">
        <f>IF(B1909="","",K1909*VLOOKUP(B1909,'Priradenie pracov. balíkov'!B:F,5,FALSE))</f>
        <v/>
      </c>
      <c r="M1909" s="1"/>
      <c r="N1909" s="2" t="str">
        <f t="shared" si="145"/>
        <v/>
      </c>
      <c r="O1909" s="1" t="str">
        <f t="shared" si="146"/>
        <v/>
      </c>
    </row>
    <row r="1910" spans="1:15" x14ac:dyDescent="0.2">
      <c r="A1910" s="26" t="str">
        <f t="shared" si="147"/>
        <v/>
      </c>
      <c r="B1910" s="40"/>
      <c r="C1910" s="28" t="str">
        <f>IF(B1910="","",VLOOKUP(B1910,'Priradenie pracov. balíkov'!B:E,3,FALSE))</f>
        <v/>
      </c>
      <c r="D1910" s="29" t="str">
        <f>IF(B1910="","",CONCATENATE(VLOOKUP(B1910,Ciselniky!$A$38:$B$71,2,FALSE),"P",'Osobné výdavky (OV)'!A1910))</f>
        <v/>
      </c>
      <c r="E1910" s="41"/>
      <c r="F1910" s="25" t="str">
        <f t="shared" si="148"/>
        <v/>
      </c>
      <c r="G1910" s="99"/>
      <c r="H1910" s="97"/>
      <c r="I1910" s="25" t="str">
        <f t="shared" si="149"/>
        <v/>
      </c>
      <c r="J1910" s="25" t="str">
        <f>IF(B1910="","",I1910*VLOOKUP(B1910,'Priradenie pracov. balíkov'!B:F,5,FALSE))</f>
        <v/>
      </c>
      <c r="K1910" s="25" t="str">
        <f>IF(B1910="","",I1910*VLOOKUP(B1910,'Priradenie pracov. balíkov'!B:G,6,FALSE))</f>
        <v/>
      </c>
      <c r="L1910" s="25" t="str">
        <f>IF(B1910="","",K1910*VLOOKUP(B1910,'Priradenie pracov. balíkov'!B:F,5,FALSE))</f>
        <v/>
      </c>
      <c r="M1910" s="1"/>
      <c r="N1910" s="2" t="str">
        <f t="shared" si="145"/>
        <v/>
      </c>
      <c r="O1910" s="1" t="str">
        <f t="shared" si="146"/>
        <v/>
      </c>
    </row>
    <row r="1911" spans="1:15" x14ac:dyDescent="0.2">
      <c r="A1911" s="26" t="str">
        <f t="shared" si="147"/>
        <v/>
      </c>
      <c r="B1911" s="40"/>
      <c r="C1911" s="28" t="str">
        <f>IF(B1911="","",VLOOKUP(B1911,'Priradenie pracov. balíkov'!B:E,3,FALSE))</f>
        <v/>
      </c>
      <c r="D1911" s="29" t="str">
        <f>IF(B1911="","",CONCATENATE(VLOOKUP(B1911,Ciselniky!$A$38:$B$71,2,FALSE),"P",'Osobné výdavky (OV)'!A1911))</f>
        <v/>
      </c>
      <c r="E1911" s="41"/>
      <c r="F1911" s="25" t="str">
        <f t="shared" si="148"/>
        <v/>
      </c>
      <c r="G1911" s="99"/>
      <c r="H1911" s="97"/>
      <c r="I1911" s="25" t="str">
        <f t="shared" si="149"/>
        <v/>
      </c>
      <c r="J1911" s="25" t="str">
        <f>IF(B1911="","",I1911*VLOOKUP(B1911,'Priradenie pracov. balíkov'!B:F,5,FALSE))</f>
        <v/>
      </c>
      <c r="K1911" s="25" t="str">
        <f>IF(B1911="","",I1911*VLOOKUP(B1911,'Priradenie pracov. balíkov'!B:G,6,FALSE))</f>
        <v/>
      </c>
      <c r="L1911" s="25" t="str">
        <f>IF(B1911="","",K1911*VLOOKUP(B1911,'Priradenie pracov. balíkov'!B:F,5,FALSE))</f>
        <v/>
      </c>
      <c r="M1911" s="1"/>
      <c r="N1911" s="2" t="str">
        <f t="shared" si="145"/>
        <v/>
      </c>
      <c r="O1911" s="1" t="str">
        <f t="shared" si="146"/>
        <v/>
      </c>
    </row>
    <row r="1912" spans="1:15" x14ac:dyDescent="0.2">
      <c r="A1912" s="26" t="str">
        <f t="shared" si="147"/>
        <v/>
      </c>
      <c r="B1912" s="40"/>
      <c r="C1912" s="28" t="str">
        <f>IF(B1912="","",VLOOKUP(B1912,'Priradenie pracov. balíkov'!B:E,3,FALSE))</f>
        <v/>
      </c>
      <c r="D1912" s="29" t="str">
        <f>IF(B1912="","",CONCATENATE(VLOOKUP(B1912,Ciselniky!$A$38:$B$71,2,FALSE),"P",'Osobné výdavky (OV)'!A1912))</f>
        <v/>
      </c>
      <c r="E1912" s="41"/>
      <c r="F1912" s="25" t="str">
        <f t="shared" si="148"/>
        <v/>
      </c>
      <c r="G1912" s="99"/>
      <c r="H1912" s="97"/>
      <c r="I1912" s="25" t="str">
        <f t="shared" si="149"/>
        <v/>
      </c>
      <c r="J1912" s="25" t="str">
        <f>IF(B1912="","",I1912*VLOOKUP(B1912,'Priradenie pracov. balíkov'!B:F,5,FALSE))</f>
        <v/>
      </c>
      <c r="K1912" s="25" t="str">
        <f>IF(B1912="","",I1912*VLOOKUP(B1912,'Priradenie pracov. balíkov'!B:G,6,FALSE))</f>
        <v/>
      </c>
      <c r="L1912" s="25" t="str">
        <f>IF(B1912="","",K1912*VLOOKUP(B1912,'Priradenie pracov. balíkov'!B:F,5,FALSE))</f>
        <v/>
      </c>
      <c r="M1912" s="1"/>
      <c r="N1912" s="2" t="str">
        <f t="shared" si="145"/>
        <v/>
      </c>
      <c r="O1912" s="1" t="str">
        <f t="shared" si="146"/>
        <v/>
      </c>
    </row>
    <row r="1913" spans="1:15" x14ac:dyDescent="0.2">
      <c r="A1913" s="26" t="str">
        <f t="shared" si="147"/>
        <v/>
      </c>
      <c r="B1913" s="40"/>
      <c r="C1913" s="28" t="str">
        <f>IF(B1913="","",VLOOKUP(B1913,'Priradenie pracov. balíkov'!B:E,3,FALSE))</f>
        <v/>
      </c>
      <c r="D1913" s="29" t="str">
        <f>IF(B1913="","",CONCATENATE(VLOOKUP(B1913,Ciselniky!$A$38:$B$71,2,FALSE),"P",'Osobné výdavky (OV)'!A1913))</f>
        <v/>
      </c>
      <c r="E1913" s="41"/>
      <c r="F1913" s="25" t="str">
        <f t="shared" si="148"/>
        <v/>
      </c>
      <c r="G1913" s="99"/>
      <c r="H1913" s="97"/>
      <c r="I1913" s="25" t="str">
        <f t="shared" si="149"/>
        <v/>
      </c>
      <c r="J1913" s="25" t="str">
        <f>IF(B1913="","",I1913*VLOOKUP(B1913,'Priradenie pracov. balíkov'!B:F,5,FALSE))</f>
        <v/>
      </c>
      <c r="K1913" s="25" t="str">
        <f>IF(B1913="","",I1913*VLOOKUP(B1913,'Priradenie pracov. balíkov'!B:G,6,FALSE))</f>
        <v/>
      </c>
      <c r="L1913" s="25" t="str">
        <f>IF(B1913="","",K1913*VLOOKUP(B1913,'Priradenie pracov. balíkov'!B:F,5,FALSE))</f>
        <v/>
      </c>
      <c r="M1913" s="1"/>
      <c r="N1913" s="2" t="str">
        <f t="shared" si="145"/>
        <v/>
      </c>
      <c r="O1913" s="1" t="str">
        <f t="shared" si="146"/>
        <v/>
      </c>
    </row>
    <row r="1914" spans="1:15" x14ac:dyDescent="0.2">
      <c r="A1914" s="26" t="str">
        <f t="shared" si="147"/>
        <v/>
      </c>
      <c r="B1914" s="40"/>
      <c r="C1914" s="28" t="str">
        <f>IF(B1914="","",VLOOKUP(B1914,'Priradenie pracov. balíkov'!B:E,3,FALSE))</f>
        <v/>
      </c>
      <c r="D1914" s="29" t="str">
        <f>IF(B1914="","",CONCATENATE(VLOOKUP(B1914,Ciselniky!$A$38:$B$71,2,FALSE),"P",'Osobné výdavky (OV)'!A1914))</f>
        <v/>
      </c>
      <c r="E1914" s="41"/>
      <c r="F1914" s="25" t="str">
        <f t="shared" si="148"/>
        <v/>
      </c>
      <c r="G1914" s="99"/>
      <c r="H1914" s="97"/>
      <c r="I1914" s="25" t="str">
        <f t="shared" si="149"/>
        <v/>
      </c>
      <c r="J1914" s="25" t="str">
        <f>IF(B1914="","",I1914*VLOOKUP(B1914,'Priradenie pracov. balíkov'!B:F,5,FALSE))</f>
        <v/>
      </c>
      <c r="K1914" s="25" t="str">
        <f>IF(B1914="","",I1914*VLOOKUP(B1914,'Priradenie pracov. balíkov'!B:G,6,FALSE))</f>
        <v/>
      </c>
      <c r="L1914" s="25" t="str">
        <f>IF(B1914="","",K1914*VLOOKUP(B1914,'Priradenie pracov. balíkov'!B:F,5,FALSE))</f>
        <v/>
      </c>
      <c r="M1914" s="1"/>
      <c r="N1914" s="2" t="str">
        <f t="shared" si="145"/>
        <v/>
      </c>
      <c r="O1914" s="1" t="str">
        <f t="shared" si="146"/>
        <v/>
      </c>
    </row>
    <row r="1915" spans="1:15" x14ac:dyDescent="0.2">
      <c r="A1915" s="26" t="str">
        <f t="shared" si="147"/>
        <v/>
      </c>
      <c r="B1915" s="40"/>
      <c r="C1915" s="28" t="str">
        <f>IF(B1915="","",VLOOKUP(B1915,'Priradenie pracov. balíkov'!B:E,3,FALSE))</f>
        <v/>
      </c>
      <c r="D1915" s="29" t="str">
        <f>IF(B1915="","",CONCATENATE(VLOOKUP(B1915,Ciselniky!$A$38:$B$71,2,FALSE),"P",'Osobné výdavky (OV)'!A1915))</f>
        <v/>
      </c>
      <c r="E1915" s="41"/>
      <c r="F1915" s="25" t="str">
        <f t="shared" si="148"/>
        <v/>
      </c>
      <c r="G1915" s="99"/>
      <c r="H1915" s="97"/>
      <c r="I1915" s="25" t="str">
        <f t="shared" si="149"/>
        <v/>
      </c>
      <c r="J1915" s="25" t="str">
        <f>IF(B1915="","",I1915*VLOOKUP(B1915,'Priradenie pracov. balíkov'!B:F,5,FALSE))</f>
        <v/>
      </c>
      <c r="K1915" s="25" t="str">
        <f>IF(B1915="","",I1915*VLOOKUP(B1915,'Priradenie pracov. balíkov'!B:G,6,FALSE))</f>
        <v/>
      </c>
      <c r="L1915" s="25" t="str">
        <f>IF(B1915="","",K1915*VLOOKUP(B1915,'Priradenie pracov. balíkov'!B:F,5,FALSE))</f>
        <v/>
      </c>
      <c r="M1915" s="1"/>
      <c r="N1915" s="2" t="str">
        <f t="shared" si="145"/>
        <v/>
      </c>
      <c r="O1915" s="1" t="str">
        <f t="shared" si="146"/>
        <v/>
      </c>
    </row>
    <row r="1916" spans="1:15" x14ac:dyDescent="0.2">
      <c r="A1916" s="26" t="str">
        <f t="shared" si="147"/>
        <v/>
      </c>
      <c r="B1916" s="40"/>
      <c r="C1916" s="28" t="str">
        <f>IF(B1916="","",VLOOKUP(B1916,'Priradenie pracov. balíkov'!B:E,3,FALSE))</f>
        <v/>
      </c>
      <c r="D1916" s="29" t="str">
        <f>IF(B1916="","",CONCATENATE(VLOOKUP(B1916,Ciselniky!$A$38:$B$71,2,FALSE),"P",'Osobné výdavky (OV)'!A1916))</f>
        <v/>
      </c>
      <c r="E1916" s="41"/>
      <c r="F1916" s="25" t="str">
        <f t="shared" si="148"/>
        <v/>
      </c>
      <c r="G1916" s="99"/>
      <c r="H1916" s="97"/>
      <c r="I1916" s="25" t="str">
        <f t="shared" si="149"/>
        <v/>
      </c>
      <c r="J1916" s="25" t="str">
        <f>IF(B1916="","",I1916*VLOOKUP(B1916,'Priradenie pracov. balíkov'!B:F,5,FALSE))</f>
        <v/>
      </c>
      <c r="K1916" s="25" t="str">
        <f>IF(B1916="","",I1916*VLOOKUP(B1916,'Priradenie pracov. balíkov'!B:G,6,FALSE))</f>
        <v/>
      </c>
      <c r="L1916" s="25" t="str">
        <f>IF(B1916="","",K1916*VLOOKUP(B1916,'Priradenie pracov. balíkov'!B:F,5,FALSE))</f>
        <v/>
      </c>
      <c r="M1916" s="1"/>
      <c r="N1916" s="2" t="str">
        <f t="shared" si="145"/>
        <v/>
      </c>
      <c r="O1916" s="1" t="str">
        <f t="shared" si="146"/>
        <v/>
      </c>
    </row>
    <row r="1917" spans="1:15" x14ac:dyDescent="0.2">
      <c r="A1917" s="26" t="str">
        <f t="shared" si="147"/>
        <v/>
      </c>
      <c r="B1917" s="40"/>
      <c r="C1917" s="28" t="str">
        <f>IF(B1917="","",VLOOKUP(B1917,'Priradenie pracov. balíkov'!B:E,3,FALSE))</f>
        <v/>
      </c>
      <c r="D1917" s="29" t="str">
        <f>IF(B1917="","",CONCATENATE(VLOOKUP(B1917,Ciselniky!$A$38:$B$71,2,FALSE),"P",'Osobné výdavky (OV)'!A1917))</f>
        <v/>
      </c>
      <c r="E1917" s="41"/>
      <c r="F1917" s="25" t="str">
        <f t="shared" si="148"/>
        <v/>
      </c>
      <c r="G1917" s="99"/>
      <c r="H1917" s="97"/>
      <c r="I1917" s="25" t="str">
        <f t="shared" si="149"/>
        <v/>
      </c>
      <c r="J1917" s="25" t="str">
        <f>IF(B1917="","",I1917*VLOOKUP(B1917,'Priradenie pracov. balíkov'!B:F,5,FALSE))</f>
        <v/>
      </c>
      <c r="K1917" s="25" t="str">
        <f>IF(B1917="","",I1917*VLOOKUP(B1917,'Priradenie pracov. balíkov'!B:G,6,FALSE))</f>
        <v/>
      </c>
      <c r="L1917" s="25" t="str">
        <f>IF(B1917="","",K1917*VLOOKUP(B1917,'Priradenie pracov. balíkov'!B:F,5,FALSE))</f>
        <v/>
      </c>
      <c r="M1917" s="1"/>
      <c r="N1917" s="2" t="str">
        <f t="shared" si="145"/>
        <v/>
      </c>
      <c r="O1917" s="1" t="str">
        <f t="shared" si="146"/>
        <v/>
      </c>
    </row>
    <row r="1918" spans="1:15" x14ac:dyDescent="0.2">
      <c r="A1918" s="26" t="str">
        <f t="shared" si="147"/>
        <v/>
      </c>
      <c r="B1918" s="40"/>
      <c r="C1918" s="28" t="str">
        <f>IF(B1918="","",VLOOKUP(B1918,'Priradenie pracov. balíkov'!B:E,3,FALSE))</f>
        <v/>
      </c>
      <c r="D1918" s="29" t="str">
        <f>IF(B1918="","",CONCATENATE(VLOOKUP(B1918,Ciselniky!$A$38:$B$71,2,FALSE),"P",'Osobné výdavky (OV)'!A1918))</f>
        <v/>
      </c>
      <c r="E1918" s="41"/>
      <c r="F1918" s="25" t="str">
        <f t="shared" si="148"/>
        <v/>
      </c>
      <c r="G1918" s="99"/>
      <c r="H1918" s="97"/>
      <c r="I1918" s="25" t="str">
        <f t="shared" si="149"/>
        <v/>
      </c>
      <c r="J1918" s="25" t="str">
        <f>IF(B1918="","",I1918*VLOOKUP(B1918,'Priradenie pracov. balíkov'!B:F,5,FALSE))</f>
        <v/>
      </c>
      <c r="K1918" s="25" t="str">
        <f>IF(B1918="","",I1918*VLOOKUP(B1918,'Priradenie pracov. balíkov'!B:G,6,FALSE))</f>
        <v/>
      </c>
      <c r="L1918" s="25" t="str">
        <f>IF(B1918="","",K1918*VLOOKUP(B1918,'Priradenie pracov. balíkov'!B:F,5,FALSE))</f>
        <v/>
      </c>
      <c r="M1918" s="1"/>
      <c r="N1918" s="2" t="str">
        <f t="shared" si="145"/>
        <v/>
      </c>
      <c r="O1918" s="1" t="str">
        <f t="shared" si="146"/>
        <v/>
      </c>
    </row>
    <row r="1919" spans="1:15" x14ac:dyDescent="0.2">
      <c r="A1919" s="26" t="str">
        <f t="shared" si="147"/>
        <v/>
      </c>
      <c r="B1919" s="40"/>
      <c r="C1919" s="28" t="str">
        <f>IF(B1919="","",VLOOKUP(B1919,'Priradenie pracov. balíkov'!B:E,3,FALSE))</f>
        <v/>
      </c>
      <c r="D1919" s="29" t="str">
        <f>IF(B1919="","",CONCATENATE(VLOOKUP(B1919,Ciselniky!$A$38:$B$71,2,FALSE),"P",'Osobné výdavky (OV)'!A1919))</f>
        <v/>
      </c>
      <c r="E1919" s="41"/>
      <c r="F1919" s="25" t="str">
        <f t="shared" si="148"/>
        <v/>
      </c>
      <c r="G1919" s="99"/>
      <c r="H1919" s="97"/>
      <c r="I1919" s="25" t="str">
        <f t="shared" si="149"/>
        <v/>
      </c>
      <c r="J1919" s="25" t="str">
        <f>IF(B1919="","",I1919*VLOOKUP(B1919,'Priradenie pracov. balíkov'!B:F,5,FALSE))</f>
        <v/>
      </c>
      <c r="K1919" s="25" t="str">
        <f>IF(B1919="","",I1919*VLOOKUP(B1919,'Priradenie pracov. balíkov'!B:G,6,FALSE))</f>
        <v/>
      </c>
      <c r="L1919" s="25" t="str">
        <f>IF(B1919="","",K1919*VLOOKUP(B1919,'Priradenie pracov. balíkov'!B:F,5,FALSE))</f>
        <v/>
      </c>
      <c r="M1919" s="1"/>
      <c r="N1919" s="2" t="str">
        <f t="shared" si="145"/>
        <v/>
      </c>
      <c r="O1919" s="1" t="str">
        <f t="shared" si="146"/>
        <v/>
      </c>
    </row>
    <row r="1920" spans="1:15" x14ac:dyDescent="0.2">
      <c r="A1920" s="26" t="str">
        <f t="shared" si="147"/>
        <v/>
      </c>
      <c r="B1920" s="40"/>
      <c r="C1920" s="28" t="str">
        <f>IF(B1920="","",VLOOKUP(B1920,'Priradenie pracov. balíkov'!B:E,3,FALSE))</f>
        <v/>
      </c>
      <c r="D1920" s="29" t="str">
        <f>IF(B1920="","",CONCATENATE(VLOOKUP(B1920,Ciselniky!$A$38:$B$71,2,FALSE),"P",'Osobné výdavky (OV)'!A1920))</f>
        <v/>
      </c>
      <c r="E1920" s="41"/>
      <c r="F1920" s="25" t="str">
        <f t="shared" si="148"/>
        <v/>
      </c>
      <c r="G1920" s="99"/>
      <c r="H1920" s="97"/>
      <c r="I1920" s="25" t="str">
        <f t="shared" si="149"/>
        <v/>
      </c>
      <c r="J1920" s="25" t="str">
        <f>IF(B1920="","",I1920*VLOOKUP(B1920,'Priradenie pracov. balíkov'!B:F,5,FALSE))</f>
        <v/>
      </c>
      <c r="K1920" s="25" t="str">
        <f>IF(B1920="","",I1920*VLOOKUP(B1920,'Priradenie pracov. balíkov'!B:G,6,FALSE))</f>
        <v/>
      </c>
      <c r="L1920" s="25" t="str">
        <f>IF(B1920="","",K1920*VLOOKUP(B1920,'Priradenie pracov. balíkov'!B:F,5,FALSE))</f>
        <v/>
      </c>
      <c r="M1920" s="1"/>
      <c r="N1920" s="2" t="str">
        <f t="shared" si="145"/>
        <v/>
      </c>
      <c r="O1920" s="1" t="str">
        <f t="shared" si="146"/>
        <v/>
      </c>
    </row>
    <row r="1921" spans="1:15" x14ac:dyDescent="0.2">
      <c r="A1921" s="26" t="str">
        <f t="shared" si="147"/>
        <v/>
      </c>
      <c r="B1921" s="40"/>
      <c r="C1921" s="28" t="str">
        <f>IF(B1921="","",VLOOKUP(B1921,'Priradenie pracov. balíkov'!B:E,3,FALSE))</f>
        <v/>
      </c>
      <c r="D1921" s="29" t="str">
        <f>IF(B1921="","",CONCATENATE(VLOOKUP(B1921,Ciselniky!$A$38:$B$71,2,FALSE),"P",'Osobné výdavky (OV)'!A1921))</f>
        <v/>
      </c>
      <c r="E1921" s="41"/>
      <c r="F1921" s="25" t="str">
        <f t="shared" si="148"/>
        <v/>
      </c>
      <c r="G1921" s="99"/>
      <c r="H1921" s="97"/>
      <c r="I1921" s="25" t="str">
        <f t="shared" si="149"/>
        <v/>
      </c>
      <c r="J1921" s="25" t="str">
        <f>IF(B1921="","",I1921*VLOOKUP(B1921,'Priradenie pracov. balíkov'!B:F,5,FALSE))</f>
        <v/>
      </c>
      <c r="K1921" s="25" t="str">
        <f>IF(B1921="","",I1921*VLOOKUP(B1921,'Priradenie pracov. balíkov'!B:G,6,FALSE))</f>
        <v/>
      </c>
      <c r="L1921" s="25" t="str">
        <f>IF(B1921="","",K1921*VLOOKUP(B1921,'Priradenie pracov. balíkov'!B:F,5,FALSE))</f>
        <v/>
      </c>
      <c r="M1921" s="1"/>
      <c r="N1921" s="2" t="str">
        <f t="shared" si="145"/>
        <v/>
      </c>
      <c r="O1921" s="1" t="str">
        <f t="shared" si="146"/>
        <v/>
      </c>
    </row>
    <row r="1922" spans="1:15" x14ac:dyDescent="0.2">
      <c r="A1922" s="26" t="str">
        <f t="shared" si="147"/>
        <v/>
      </c>
      <c r="B1922" s="40"/>
      <c r="C1922" s="28" t="str">
        <f>IF(B1922="","",VLOOKUP(B1922,'Priradenie pracov. balíkov'!B:E,3,FALSE))</f>
        <v/>
      </c>
      <c r="D1922" s="29" t="str">
        <f>IF(B1922="","",CONCATENATE(VLOOKUP(B1922,Ciselniky!$A$38:$B$71,2,FALSE),"P",'Osobné výdavky (OV)'!A1922))</f>
        <v/>
      </c>
      <c r="E1922" s="41"/>
      <c r="F1922" s="25" t="str">
        <f t="shared" si="148"/>
        <v/>
      </c>
      <c r="G1922" s="99"/>
      <c r="H1922" s="97"/>
      <c r="I1922" s="25" t="str">
        <f t="shared" si="149"/>
        <v/>
      </c>
      <c r="J1922" s="25" t="str">
        <f>IF(B1922="","",I1922*VLOOKUP(B1922,'Priradenie pracov. balíkov'!B:F,5,FALSE))</f>
        <v/>
      </c>
      <c r="K1922" s="25" t="str">
        <f>IF(B1922="","",I1922*VLOOKUP(B1922,'Priradenie pracov. balíkov'!B:G,6,FALSE))</f>
        <v/>
      </c>
      <c r="L1922" s="25" t="str">
        <f>IF(B1922="","",K1922*VLOOKUP(B1922,'Priradenie pracov. balíkov'!B:F,5,FALSE))</f>
        <v/>
      </c>
      <c r="M1922" s="1"/>
      <c r="N1922" s="2" t="str">
        <f t="shared" si="145"/>
        <v/>
      </c>
      <c r="O1922" s="1" t="str">
        <f t="shared" si="146"/>
        <v/>
      </c>
    </row>
    <row r="1923" spans="1:15" x14ac:dyDescent="0.2">
      <c r="A1923" s="26" t="str">
        <f t="shared" si="147"/>
        <v/>
      </c>
      <c r="B1923" s="40"/>
      <c r="C1923" s="28" t="str">
        <f>IF(B1923="","",VLOOKUP(B1923,'Priradenie pracov. balíkov'!B:E,3,FALSE))</f>
        <v/>
      </c>
      <c r="D1923" s="29" t="str">
        <f>IF(B1923="","",CONCATENATE(VLOOKUP(B1923,Ciselniky!$A$38:$B$71,2,FALSE),"P",'Osobné výdavky (OV)'!A1923))</f>
        <v/>
      </c>
      <c r="E1923" s="41"/>
      <c r="F1923" s="25" t="str">
        <f t="shared" si="148"/>
        <v/>
      </c>
      <c r="G1923" s="99"/>
      <c r="H1923" s="97"/>
      <c r="I1923" s="25" t="str">
        <f t="shared" si="149"/>
        <v/>
      </c>
      <c r="J1923" s="25" t="str">
        <f>IF(B1923="","",I1923*VLOOKUP(B1923,'Priradenie pracov. balíkov'!B:F,5,FALSE))</f>
        <v/>
      </c>
      <c r="K1923" s="25" t="str">
        <f>IF(B1923="","",I1923*VLOOKUP(B1923,'Priradenie pracov. balíkov'!B:G,6,FALSE))</f>
        <v/>
      </c>
      <c r="L1923" s="25" t="str">
        <f>IF(B1923="","",K1923*VLOOKUP(B1923,'Priradenie pracov. balíkov'!B:F,5,FALSE))</f>
        <v/>
      </c>
      <c r="M1923" s="1"/>
      <c r="N1923" s="2" t="str">
        <f t="shared" si="145"/>
        <v/>
      </c>
      <c r="O1923" s="1" t="str">
        <f t="shared" si="146"/>
        <v/>
      </c>
    </row>
    <row r="1924" spans="1:15" x14ac:dyDescent="0.2">
      <c r="A1924" s="26" t="str">
        <f t="shared" si="147"/>
        <v/>
      </c>
      <c r="B1924" s="40"/>
      <c r="C1924" s="28" t="str">
        <f>IF(B1924="","",VLOOKUP(B1924,'Priradenie pracov. balíkov'!B:E,3,FALSE))</f>
        <v/>
      </c>
      <c r="D1924" s="29" t="str">
        <f>IF(B1924="","",CONCATENATE(VLOOKUP(B1924,Ciselniky!$A$38:$B$71,2,FALSE),"P",'Osobné výdavky (OV)'!A1924))</f>
        <v/>
      </c>
      <c r="E1924" s="41"/>
      <c r="F1924" s="25" t="str">
        <f t="shared" si="148"/>
        <v/>
      </c>
      <c r="G1924" s="99"/>
      <c r="H1924" s="97"/>
      <c r="I1924" s="25" t="str">
        <f t="shared" si="149"/>
        <v/>
      </c>
      <c r="J1924" s="25" t="str">
        <f>IF(B1924="","",I1924*VLOOKUP(B1924,'Priradenie pracov. balíkov'!B:F,5,FALSE))</f>
        <v/>
      </c>
      <c r="K1924" s="25" t="str">
        <f>IF(B1924="","",I1924*VLOOKUP(B1924,'Priradenie pracov. balíkov'!B:G,6,FALSE))</f>
        <v/>
      </c>
      <c r="L1924" s="25" t="str">
        <f>IF(B1924="","",K1924*VLOOKUP(B1924,'Priradenie pracov. balíkov'!B:F,5,FALSE))</f>
        <v/>
      </c>
      <c r="M1924" s="1"/>
      <c r="N1924" s="2" t="str">
        <f t="shared" ref="N1924:N1987" si="150">TRIM(LEFT(B1924,4))</f>
        <v/>
      </c>
      <c r="O1924" s="1" t="str">
        <f t="shared" ref="O1924:O1987" si="151">C1924</f>
        <v/>
      </c>
    </row>
    <row r="1925" spans="1:15" x14ac:dyDescent="0.2">
      <c r="A1925" s="26" t="str">
        <f t="shared" ref="A1925:A1988" si="152">IF(B1924&lt;&gt;"",ROW()-2,"")</f>
        <v/>
      </c>
      <c r="B1925" s="40"/>
      <c r="C1925" s="28" t="str">
        <f>IF(B1925="","",VLOOKUP(B1925,'Priradenie pracov. balíkov'!B:E,3,FALSE))</f>
        <v/>
      </c>
      <c r="D1925" s="29" t="str">
        <f>IF(B1925="","",CONCATENATE(VLOOKUP(B1925,Ciselniky!$A$38:$B$71,2,FALSE),"P",'Osobné výdavky (OV)'!A1925))</f>
        <v/>
      </c>
      <c r="E1925" s="41"/>
      <c r="F1925" s="25" t="str">
        <f t="shared" ref="F1925:F1988" si="153">IF(B1925="","",3684)</f>
        <v/>
      </c>
      <c r="G1925" s="99"/>
      <c r="H1925" s="97"/>
      <c r="I1925" s="25" t="str">
        <f t="shared" ref="I1925:I1988" si="154">IF(B1925="","",F1925*(G1925*H1925))</f>
        <v/>
      </c>
      <c r="J1925" s="25" t="str">
        <f>IF(B1925="","",I1925*VLOOKUP(B1925,'Priradenie pracov. balíkov'!B:F,5,FALSE))</f>
        <v/>
      </c>
      <c r="K1925" s="25" t="str">
        <f>IF(B1925="","",I1925*VLOOKUP(B1925,'Priradenie pracov. balíkov'!B:G,6,FALSE))</f>
        <v/>
      </c>
      <c r="L1925" s="25" t="str">
        <f>IF(B1925="","",K1925*VLOOKUP(B1925,'Priradenie pracov. balíkov'!B:F,5,FALSE))</f>
        <v/>
      </c>
      <c r="M1925" s="1"/>
      <c r="N1925" s="2" t="str">
        <f t="shared" si="150"/>
        <v/>
      </c>
      <c r="O1925" s="1" t="str">
        <f t="shared" si="151"/>
        <v/>
      </c>
    </row>
    <row r="1926" spans="1:15" x14ac:dyDescent="0.2">
      <c r="A1926" s="26" t="str">
        <f t="shared" si="152"/>
        <v/>
      </c>
      <c r="B1926" s="40"/>
      <c r="C1926" s="28" t="str">
        <f>IF(B1926="","",VLOOKUP(B1926,'Priradenie pracov. balíkov'!B:E,3,FALSE))</f>
        <v/>
      </c>
      <c r="D1926" s="29" t="str">
        <f>IF(B1926="","",CONCATENATE(VLOOKUP(B1926,Ciselniky!$A$38:$B$71,2,FALSE),"P",'Osobné výdavky (OV)'!A1926))</f>
        <v/>
      </c>
      <c r="E1926" s="41"/>
      <c r="F1926" s="25" t="str">
        <f t="shared" si="153"/>
        <v/>
      </c>
      <c r="G1926" s="99"/>
      <c r="H1926" s="97"/>
      <c r="I1926" s="25" t="str">
        <f t="shared" si="154"/>
        <v/>
      </c>
      <c r="J1926" s="25" t="str">
        <f>IF(B1926="","",I1926*VLOOKUP(B1926,'Priradenie pracov. balíkov'!B:F,5,FALSE))</f>
        <v/>
      </c>
      <c r="K1926" s="25" t="str">
        <f>IF(B1926="","",I1926*VLOOKUP(B1926,'Priradenie pracov. balíkov'!B:G,6,FALSE))</f>
        <v/>
      </c>
      <c r="L1926" s="25" t="str">
        <f>IF(B1926="","",K1926*VLOOKUP(B1926,'Priradenie pracov. balíkov'!B:F,5,FALSE))</f>
        <v/>
      </c>
      <c r="M1926" s="1"/>
      <c r="N1926" s="2" t="str">
        <f t="shared" si="150"/>
        <v/>
      </c>
      <c r="O1926" s="1" t="str">
        <f t="shared" si="151"/>
        <v/>
      </c>
    </row>
    <row r="1927" spans="1:15" x14ac:dyDescent="0.2">
      <c r="A1927" s="26" t="str">
        <f t="shared" si="152"/>
        <v/>
      </c>
      <c r="B1927" s="40"/>
      <c r="C1927" s="28" t="str">
        <f>IF(B1927="","",VLOOKUP(B1927,'Priradenie pracov. balíkov'!B:E,3,FALSE))</f>
        <v/>
      </c>
      <c r="D1927" s="29" t="str">
        <f>IF(B1927="","",CONCATENATE(VLOOKUP(B1927,Ciselniky!$A$38:$B$71,2,FALSE),"P",'Osobné výdavky (OV)'!A1927))</f>
        <v/>
      </c>
      <c r="E1927" s="41"/>
      <c r="F1927" s="25" t="str">
        <f t="shared" si="153"/>
        <v/>
      </c>
      <c r="G1927" s="99"/>
      <c r="H1927" s="97"/>
      <c r="I1927" s="25" t="str">
        <f t="shared" si="154"/>
        <v/>
      </c>
      <c r="J1927" s="25" t="str">
        <f>IF(B1927="","",I1927*VLOOKUP(B1927,'Priradenie pracov. balíkov'!B:F,5,FALSE))</f>
        <v/>
      </c>
      <c r="K1927" s="25" t="str">
        <f>IF(B1927="","",I1927*VLOOKUP(B1927,'Priradenie pracov. balíkov'!B:G,6,FALSE))</f>
        <v/>
      </c>
      <c r="L1927" s="25" t="str">
        <f>IF(B1927="","",K1927*VLOOKUP(B1927,'Priradenie pracov. balíkov'!B:F,5,FALSE))</f>
        <v/>
      </c>
      <c r="M1927" s="1"/>
      <c r="N1927" s="2" t="str">
        <f t="shared" si="150"/>
        <v/>
      </c>
      <c r="O1927" s="1" t="str">
        <f t="shared" si="151"/>
        <v/>
      </c>
    </row>
    <row r="1928" spans="1:15" x14ac:dyDescent="0.2">
      <c r="A1928" s="26" t="str">
        <f t="shared" si="152"/>
        <v/>
      </c>
      <c r="B1928" s="40"/>
      <c r="C1928" s="28" t="str">
        <f>IF(B1928="","",VLOOKUP(B1928,'Priradenie pracov. balíkov'!B:E,3,FALSE))</f>
        <v/>
      </c>
      <c r="D1928" s="29" t="str">
        <f>IF(B1928="","",CONCATENATE(VLOOKUP(B1928,Ciselniky!$A$38:$B$71,2,FALSE),"P",'Osobné výdavky (OV)'!A1928))</f>
        <v/>
      </c>
      <c r="E1928" s="41"/>
      <c r="F1928" s="25" t="str">
        <f t="shared" si="153"/>
        <v/>
      </c>
      <c r="G1928" s="99"/>
      <c r="H1928" s="97"/>
      <c r="I1928" s="25" t="str">
        <f t="shared" si="154"/>
        <v/>
      </c>
      <c r="J1928" s="25" t="str">
        <f>IF(B1928="","",I1928*VLOOKUP(B1928,'Priradenie pracov. balíkov'!B:F,5,FALSE))</f>
        <v/>
      </c>
      <c r="K1928" s="25" t="str">
        <f>IF(B1928="","",I1928*VLOOKUP(B1928,'Priradenie pracov. balíkov'!B:G,6,FALSE))</f>
        <v/>
      </c>
      <c r="L1928" s="25" t="str">
        <f>IF(B1928="","",K1928*VLOOKUP(B1928,'Priradenie pracov. balíkov'!B:F,5,FALSE))</f>
        <v/>
      </c>
      <c r="M1928" s="1"/>
      <c r="N1928" s="2" t="str">
        <f t="shared" si="150"/>
        <v/>
      </c>
      <c r="O1928" s="1" t="str">
        <f t="shared" si="151"/>
        <v/>
      </c>
    </row>
    <row r="1929" spans="1:15" x14ac:dyDescent="0.2">
      <c r="A1929" s="26" t="str">
        <f t="shared" si="152"/>
        <v/>
      </c>
      <c r="B1929" s="40"/>
      <c r="C1929" s="28" t="str">
        <f>IF(B1929="","",VLOOKUP(B1929,'Priradenie pracov. balíkov'!B:E,3,FALSE))</f>
        <v/>
      </c>
      <c r="D1929" s="29" t="str">
        <f>IF(B1929="","",CONCATENATE(VLOOKUP(B1929,Ciselniky!$A$38:$B$71,2,FALSE),"P",'Osobné výdavky (OV)'!A1929))</f>
        <v/>
      </c>
      <c r="E1929" s="41"/>
      <c r="F1929" s="25" t="str">
        <f t="shared" si="153"/>
        <v/>
      </c>
      <c r="G1929" s="99"/>
      <c r="H1929" s="97"/>
      <c r="I1929" s="25" t="str">
        <f t="shared" si="154"/>
        <v/>
      </c>
      <c r="J1929" s="25" t="str">
        <f>IF(B1929="","",I1929*VLOOKUP(B1929,'Priradenie pracov. balíkov'!B:F,5,FALSE))</f>
        <v/>
      </c>
      <c r="K1929" s="25" t="str">
        <f>IF(B1929="","",I1929*VLOOKUP(B1929,'Priradenie pracov. balíkov'!B:G,6,FALSE))</f>
        <v/>
      </c>
      <c r="L1929" s="25" t="str">
        <f>IF(B1929="","",K1929*VLOOKUP(B1929,'Priradenie pracov. balíkov'!B:F,5,FALSE))</f>
        <v/>
      </c>
      <c r="M1929" s="1"/>
      <c r="N1929" s="2" t="str">
        <f t="shared" si="150"/>
        <v/>
      </c>
      <c r="O1929" s="1" t="str">
        <f t="shared" si="151"/>
        <v/>
      </c>
    </row>
    <row r="1930" spans="1:15" x14ac:dyDescent="0.2">
      <c r="A1930" s="26" t="str">
        <f t="shared" si="152"/>
        <v/>
      </c>
      <c r="B1930" s="40"/>
      <c r="C1930" s="28" t="str">
        <f>IF(B1930="","",VLOOKUP(B1930,'Priradenie pracov. balíkov'!B:E,3,FALSE))</f>
        <v/>
      </c>
      <c r="D1930" s="29" t="str">
        <f>IF(B1930="","",CONCATENATE(VLOOKUP(B1930,Ciselniky!$A$38:$B$71,2,FALSE),"P",'Osobné výdavky (OV)'!A1930))</f>
        <v/>
      </c>
      <c r="E1930" s="41"/>
      <c r="F1930" s="25" t="str">
        <f t="shared" si="153"/>
        <v/>
      </c>
      <c r="G1930" s="99"/>
      <c r="H1930" s="97"/>
      <c r="I1930" s="25" t="str">
        <f t="shared" si="154"/>
        <v/>
      </c>
      <c r="J1930" s="25" t="str">
        <f>IF(B1930="","",I1930*VLOOKUP(B1930,'Priradenie pracov. balíkov'!B:F,5,FALSE))</f>
        <v/>
      </c>
      <c r="K1930" s="25" t="str">
        <f>IF(B1930="","",I1930*VLOOKUP(B1930,'Priradenie pracov. balíkov'!B:G,6,FALSE))</f>
        <v/>
      </c>
      <c r="L1930" s="25" t="str">
        <f>IF(B1930="","",K1930*VLOOKUP(B1930,'Priradenie pracov. balíkov'!B:F,5,FALSE))</f>
        <v/>
      </c>
      <c r="M1930" s="1"/>
      <c r="N1930" s="2" t="str">
        <f t="shared" si="150"/>
        <v/>
      </c>
      <c r="O1930" s="1" t="str">
        <f t="shared" si="151"/>
        <v/>
      </c>
    </row>
    <row r="1931" spans="1:15" x14ac:dyDescent="0.2">
      <c r="A1931" s="26" t="str">
        <f t="shared" si="152"/>
        <v/>
      </c>
      <c r="B1931" s="40"/>
      <c r="C1931" s="28" t="str">
        <f>IF(B1931="","",VLOOKUP(B1931,'Priradenie pracov. balíkov'!B:E,3,FALSE))</f>
        <v/>
      </c>
      <c r="D1931" s="29" t="str">
        <f>IF(B1931="","",CONCATENATE(VLOOKUP(B1931,Ciselniky!$A$38:$B$71,2,FALSE),"P",'Osobné výdavky (OV)'!A1931))</f>
        <v/>
      </c>
      <c r="E1931" s="41"/>
      <c r="F1931" s="25" t="str">
        <f t="shared" si="153"/>
        <v/>
      </c>
      <c r="G1931" s="99"/>
      <c r="H1931" s="97"/>
      <c r="I1931" s="25" t="str">
        <f t="shared" si="154"/>
        <v/>
      </c>
      <c r="J1931" s="25" t="str">
        <f>IF(B1931="","",I1931*VLOOKUP(B1931,'Priradenie pracov. balíkov'!B:F,5,FALSE))</f>
        <v/>
      </c>
      <c r="K1931" s="25" t="str">
        <f>IF(B1931="","",I1931*VLOOKUP(B1931,'Priradenie pracov. balíkov'!B:G,6,FALSE))</f>
        <v/>
      </c>
      <c r="L1931" s="25" t="str">
        <f>IF(B1931="","",K1931*VLOOKUP(B1931,'Priradenie pracov. balíkov'!B:F,5,FALSE))</f>
        <v/>
      </c>
      <c r="M1931" s="1"/>
      <c r="N1931" s="2" t="str">
        <f t="shared" si="150"/>
        <v/>
      </c>
      <c r="O1931" s="1" t="str">
        <f t="shared" si="151"/>
        <v/>
      </c>
    </row>
    <row r="1932" spans="1:15" x14ac:dyDescent="0.2">
      <c r="A1932" s="26" t="str">
        <f t="shared" si="152"/>
        <v/>
      </c>
      <c r="B1932" s="40"/>
      <c r="C1932" s="28" t="str">
        <f>IF(B1932="","",VLOOKUP(B1932,'Priradenie pracov. balíkov'!B:E,3,FALSE))</f>
        <v/>
      </c>
      <c r="D1932" s="29" t="str">
        <f>IF(B1932="","",CONCATENATE(VLOOKUP(B1932,Ciselniky!$A$38:$B$71,2,FALSE),"P",'Osobné výdavky (OV)'!A1932))</f>
        <v/>
      </c>
      <c r="E1932" s="41"/>
      <c r="F1932" s="25" t="str">
        <f t="shared" si="153"/>
        <v/>
      </c>
      <c r="G1932" s="99"/>
      <c r="H1932" s="97"/>
      <c r="I1932" s="25" t="str">
        <f t="shared" si="154"/>
        <v/>
      </c>
      <c r="J1932" s="25" t="str">
        <f>IF(B1932="","",I1932*VLOOKUP(B1932,'Priradenie pracov. balíkov'!B:F,5,FALSE))</f>
        <v/>
      </c>
      <c r="K1932" s="25" t="str">
        <f>IF(B1932="","",I1932*VLOOKUP(B1932,'Priradenie pracov. balíkov'!B:G,6,FALSE))</f>
        <v/>
      </c>
      <c r="L1932" s="25" t="str">
        <f>IF(B1932="","",K1932*VLOOKUP(B1932,'Priradenie pracov. balíkov'!B:F,5,FALSE))</f>
        <v/>
      </c>
      <c r="M1932" s="1"/>
      <c r="N1932" s="2" t="str">
        <f t="shared" si="150"/>
        <v/>
      </c>
      <c r="O1932" s="1" t="str">
        <f t="shared" si="151"/>
        <v/>
      </c>
    </row>
    <row r="1933" spans="1:15" x14ac:dyDescent="0.2">
      <c r="A1933" s="26" t="str">
        <f t="shared" si="152"/>
        <v/>
      </c>
      <c r="B1933" s="40"/>
      <c r="C1933" s="28" t="str">
        <f>IF(B1933="","",VLOOKUP(B1933,'Priradenie pracov. balíkov'!B:E,3,FALSE))</f>
        <v/>
      </c>
      <c r="D1933" s="29" t="str">
        <f>IF(B1933="","",CONCATENATE(VLOOKUP(B1933,Ciselniky!$A$38:$B$71,2,FALSE),"P",'Osobné výdavky (OV)'!A1933))</f>
        <v/>
      </c>
      <c r="E1933" s="41"/>
      <c r="F1933" s="25" t="str">
        <f t="shared" si="153"/>
        <v/>
      </c>
      <c r="G1933" s="99"/>
      <c r="H1933" s="97"/>
      <c r="I1933" s="25" t="str">
        <f t="shared" si="154"/>
        <v/>
      </c>
      <c r="J1933" s="25" t="str">
        <f>IF(B1933="","",I1933*VLOOKUP(B1933,'Priradenie pracov. balíkov'!B:F,5,FALSE))</f>
        <v/>
      </c>
      <c r="K1933" s="25" t="str">
        <f>IF(B1933="","",I1933*VLOOKUP(B1933,'Priradenie pracov. balíkov'!B:G,6,FALSE))</f>
        <v/>
      </c>
      <c r="L1933" s="25" t="str">
        <f>IF(B1933="","",K1933*VLOOKUP(B1933,'Priradenie pracov. balíkov'!B:F,5,FALSE))</f>
        <v/>
      </c>
      <c r="M1933" s="1"/>
      <c r="N1933" s="2" t="str">
        <f t="shared" si="150"/>
        <v/>
      </c>
      <c r="O1933" s="1" t="str">
        <f t="shared" si="151"/>
        <v/>
      </c>
    </row>
    <row r="1934" spans="1:15" x14ac:dyDescent="0.2">
      <c r="A1934" s="26" t="str">
        <f t="shared" si="152"/>
        <v/>
      </c>
      <c r="B1934" s="40"/>
      <c r="C1934" s="28" t="str">
        <f>IF(B1934="","",VLOOKUP(B1934,'Priradenie pracov. balíkov'!B:E,3,FALSE))</f>
        <v/>
      </c>
      <c r="D1934" s="29" t="str">
        <f>IF(B1934="","",CONCATENATE(VLOOKUP(B1934,Ciselniky!$A$38:$B$71,2,FALSE),"P",'Osobné výdavky (OV)'!A1934))</f>
        <v/>
      </c>
      <c r="E1934" s="41"/>
      <c r="F1934" s="25" t="str">
        <f t="shared" si="153"/>
        <v/>
      </c>
      <c r="G1934" s="99"/>
      <c r="H1934" s="97"/>
      <c r="I1934" s="25" t="str">
        <f t="shared" si="154"/>
        <v/>
      </c>
      <c r="J1934" s="25" t="str">
        <f>IF(B1934="","",I1934*VLOOKUP(B1934,'Priradenie pracov. balíkov'!B:F,5,FALSE))</f>
        <v/>
      </c>
      <c r="K1934" s="25" t="str">
        <f>IF(B1934="","",I1934*VLOOKUP(B1934,'Priradenie pracov. balíkov'!B:G,6,FALSE))</f>
        <v/>
      </c>
      <c r="L1934" s="25" t="str">
        <f>IF(B1934="","",K1934*VLOOKUP(B1934,'Priradenie pracov. balíkov'!B:F,5,FALSE))</f>
        <v/>
      </c>
      <c r="M1934" s="1"/>
      <c r="N1934" s="2" t="str">
        <f t="shared" si="150"/>
        <v/>
      </c>
      <c r="O1934" s="1" t="str">
        <f t="shared" si="151"/>
        <v/>
      </c>
    </row>
    <row r="1935" spans="1:15" x14ac:dyDescent="0.2">
      <c r="A1935" s="26" t="str">
        <f t="shared" si="152"/>
        <v/>
      </c>
      <c r="B1935" s="40"/>
      <c r="C1935" s="28" t="str">
        <f>IF(B1935="","",VLOOKUP(B1935,'Priradenie pracov. balíkov'!B:E,3,FALSE))</f>
        <v/>
      </c>
      <c r="D1935" s="29" t="str">
        <f>IF(B1935="","",CONCATENATE(VLOOKUP(B1935,Ciselniky!$A$38:$B$71,2,FALSE),"P",'Osobné výdavky (OV)'!A1935))</f>
        <v/>
      </c>
      <c r="E1935" s="41"/>
      <c r="F1935" s="25" t="str">
        <f t="shared" si="153"/>
        <v/>
      </c>
      <c r="G1935" s="99"/>
      <c r="H1935" s="97"/>
      <c r="I1935" s="25" t="str">
        <f t="shared" si="154"/>
        <v/>
      </c>
      <c r="J1935" s="25" t="str">
        <f>IF(B1935="","",I1935*VLOOKUP(B1935,'Priradenie pracov. balíkov'!B:F,5,FALSE))</f>
        <v/>
      </c>
      <c r="K1935" s="25" t="str">
        <f>IF(B1935="","",I1935*VLOOKUP(B1935,'Priradenie pracov. balíkov'!B:G,6,FALSE))</f>
        <v/>
      </c>
      <c r="L1935" s="25" t="str">
        <f>IF(B1935="","",K1935*VLOOKUP(B1935,'Priradenie pracov. balíkov'!B:F,5,FALSE))</f>
        <v/>
      </c>
      <c r="M1935" s="1"/>
      <c r="N1935" s="2" t="str">
        <f t="shared" si="150"/>
        <v/>
      </c>
      <c r="O1935" s="1" t="str">
        <f t="shared" si="151"/>
        <v/>
      </c>
    </row>
    <row r="1936" spans="1:15" x14ac:dyDescent="0.2">
      <c r="A1936" s="26" t="str">
        <f t="shared" si="152"/>
        <v/>
      </c>
      <c r="B1936" s="40"/>
      <c r="C1936" s="28" t="str">
        <f>IF(B1936="","",VLOOKUP(B1936,'Priradenie pracov. balíkov'!B:E,3,FALSE))</f>
        <v/>
      </c>
      <c r="D1936" s="29" t="str">
        <f>IF(B1936="","",CONCATENATE(VLOOKUP(B1936,Ciselniky!$A$38:$B$71,2,FALSE),"P",'Osobné výdavky (OV)'!A1936))</f>
        <v/>
      </c>
      <c r="E1936" s="41"/>
      <c r="F1936" s="25" t="str">
        <f t="shared" si="153"/>
        <v/>
      </c>
      <c r="G1936" s="99"/>
      <c r="H1936" s="97"/>
      <c r="I1936" s="25" t="str">
        <f t="shared" si="154"/>
        <v/>
      </c>
      <c r="J1936" s="25" t="str">
        <f>IF(B1936="","",I1936*VLOOKUP(B1936,'Priradenie pracov. balíkov'!B:F,5,FALSE))</f>
        <v/>
      </c>
      <c r="K1936" s="25" t="str">
        <f>IF(B1936="","",I1936*VLOOKUP(B1936,'Priradenie pracov. balíkov'!B:G,6,FALSE))</f>
        <v/>
      </c>
      <c r="L1936" s="25" t="str">
        <f>IF(B1936="","",K1936*VLOOKUP(B1936,'Priradenie pracov. balíkov'!B:F,5,FALSE))</f>
        <v/>
      </c>
      <c r="M1936" s="1"/>
      <c r="N1936" s="2" t="str">
        <f t="shared" si="150"/>
        <v/>
      </c>
      <c r="O1936" s="1" t="str">
        <f t="shared" si="151"/>
        <v/>
      </c>
    </row>
    <row r="1937" spans="1:15" x14ac:dyDescent="0.2">
      <c r="A1937" s="26" t="str">
        <f t="shared" si="152"/>
        <v/>
      </c>
      <c r="B1937" s="40"/>
      <c r="C1937" s="28" t="str">
        <f>IF(B1937="","",VLOOKUP(B1937,'Priradenie pracov. balíkov'!B:E,3,FALSE))</f>
        <v/>
      </c>
      <c r="D1937" s="29" t="str">
        <f>IF(B1937="","",CONCATENATE(VLOOKUP(B1937,Ciselniky!$A$38:$B$71,2,FALSE),"P",'Osobné výdavky (OV)'!A1937))</f>
        <v/>
      </c>
      <c r="E1937" s="41"/>
      <c r="F1937" s="25" t="str">
        <f t="shared" si="153"/>
        <v/>
      </c>
      <c r="G1937" s="99"/>
      <c r="H1937" s="97"/>
      <c r="I1937" s="25" t="str">
        <f t="shared" si="154"/>
        <v/>
      </c>
      <c r="J1937" s="25" t="str">
        <f>IF(B1937="","",I1937*VLOOKUP(B1937,'Priradenie pracov. balíkov'!B:F,5,FALSE))</f>
        <v/>
      </c>
      <c r="K1937" s="25" t="str">
        <f>IF(B1937="","",I1937*VLOOKUP(B1937,'Priradenie pracov. balíkov'!B:G,6,FALSE))</f>
        <v/>
      </c>
      <c r="L1937" s="25" t="str">
        <f>IF(B1937="","",K1937*VLOOKUP(B1937,'Priradenie pracov. balíkov'!B:F,5,FALSE))</f>
        <v/>
      </c>
      <c r="M1937" s="1"/>
      <c r="N1937" s="2" t="str">
        <f t="shared" si="150"/>
        <v/>
      </c>
      <c r="O1937" s="1" t="str">
        <f t="shared" si="151"/>
        <v/>
      </c>
    </row>
    <row r="1938" spans="1:15" x14ac:dyDescent="0.2">
      <c r="A1938" s="26" t="str">
        <f t="shared" si="152"/>
        <v/>
      </c>
      <c r="B1938" s="40"/>
      <c r="C1938" s="28" t="str">
        <f>IF(B1938="","",VLOOKUP(B1938,'Priradenie pracov. balíkov'!B:E,3,FALSE))</f>
        <v/>
      </c>
      <c r="D1938" s="29" t="str">
        <f>IF(B1938="","",CONCATENATE(VLOOKUP(B1938,Ciselniky!$A$38:$B$71,2,FALSE),"P",'Osobné výdavky (OV)'!A1938))</f>
        <v/>
      </c>
      <c r="E1938" s="41"/>
      <c r="F1938" s="25" t="str">
        <f t="shared" si="153"/>
        <v/>
      </c>
      <c r="G1938" s="99"/>
      <c r="H1938" s="97"/>
      <c r="I1938" s="25" t="str">
        <f t="shared" si="154"/>
        <v/>
      </c>
      <c r="J1938" s="25" t="str">
        <f>IF(B1938="","",I1938*VLOOKUP(B1938,'Priradenie pracov. balíkov'!B:F,5,FALSE))</f>
        <v/>
      </c>
      <c r="K1938" s="25" t="str">
        <f>IF(B1938="","",I1938*VLOOKUP(B1938,'Priradenie pracov. balíkov'!B:G,6,FALSE))</f>
        <v/>
      </c>
      <c r="L1938" s="25" t="str">
        <f>IF(B1938="","",K1938*VLOOKUP(B1938,'Priradenie pracov. balíkov'!B:F,5,FALSE))</f>
        <v/>
      </c>
      <c r="M1938" s="1"/>
      <c r="N1938" s="2" t="str">
        <f t="shared" si="150"/>
        <v/>
      </c>
      <c r="O1938" s="1" t="str">
        <f t="shared" si="151"/>
        <v/>
      </c>
    </row>
    <row r="1939" spans="1:15" x14ac:dyDescent="0.2">
      <c r="A1939" s="26" t="str">
        <f t="shared" si="152"/>
        <v/>
      </c>
      <c r="B1939" s="40"/>
      <c r="C1939" s="28" t="str">
        <f>IF(B1939="","",VLOOKUP(B1939,'Priradenie pracov. balíkov'!B:E,3,FALSE))</f>
        <v/>
      </c>
      <c r="D1939" s="29" t="str">
        <f>IF(B1939="","",CONCATENATE(VLOOKUP(B1939,Ciselniky!$A$38:$B$71,2,FALSE),"P",'Osobné výdavky (OV)'!A1939))</f>
        <v/>
      </c>
      <c r="E1939" s="41"/>
      <c r="F1939" s="25" t="str">
        <f t="shared" si="153"/>
        <v/>
      </c>
      <c r="G1939" s="99"/>
      <c r="H1939" s="97"/>
      <c r="I1939" s="25" t="str">
        <f t="shared" si="154"/>
        <v/>
      </c>
      <c r="J1939" s="25" t="str">
        <f>IF(B1939="","",I1939*VLOOKUP(B1939,'Priradenie pracov. balíkov'!B:F,5,FALSE))</f>
        <v/>
      </c>
      <c r="K1939" s="25" t="str">
        <f>IF(B1939="","",I1939*VLOOKUP(B1939,'Priradenie pracov. balíkov'!B:G,6,FALSE))</f>
        <v/>
      </c>
      <c r="L1939" s="25" t="str">
        <f>IF(B1939="","",K1939*VLOOKUP(B1939,'Priradenie pracov. balíkov'!B:F,5,FALSE))</f>
        <v/>
      </c>
      <c r="M1939" s="1"/>
      <c r="N1939" s="2" t="str">
        <f t="shared" si="150"/>
        <v/>
      </c>
      <c r="O1939" s="1" t="str">
        <f t="shared" si="151"/>
        <v/>
      </c>
    </row>
    <row r="1940" spans="1:15" x14ac:dyDescent="0.2">
      <c r="A1940" s="26" t="str">
        <f t="shared" si="152"/>
        <v/>
      </c>
      <c r="B1940" s="40"/>
      <c r="C1940" s="28" t="str">
        <f>IF(B1940="","",VLOOKUP(B1940,'Priradenie pracov. balíkov'!B:E,3,FALSE))</f>
        <v/>
      </c>
      <c r="D1940" s="29" t="str">
        <f>IF(B1940="","",CONCATENATE(VLOOKUP(B1940,Ciselniky!$A$38:$B$71,2,FALSE),"P",'Osobné výdavky (OV)'!A1940))</f>
        <v/>
      </c>
      <c r="E1940" s="41"/>
      <c r="F1940" s="25" t="str">
        <f t="shared" si="153"/>
        <v/>
      </c>
      <c r="G1940" s="99"/>
      <c r="H1940" s="97"/>
      <c r="I1940" s="25" t="str">
        <f t="shared" si="154"/>
        <v/>
      </c>
      <c r="J1940" s="25" t="str">
        <f>IF(B1940="","",I1940*VLOOKUP(B1940,'Priradenie pracov. balíkov'!B:F,5,FALSE))</f>
        <v/>
      </c>
      <c r="K1940" s="25" t="str">
        <f>IF(B1940="","",I1940*VLOOKUP(B1940,'Priradenie pracov. balíkov'!B:G,6,FALSE))</f>
        <v/>
      </c>
      <c r="L1940" s="25" t="str">
        <f>IF(B1940="","",K1940*VLOOKUP(B1940,'Priradenie pracov. balíkov'!B:F,5,FALSE))</f>
        <v/>
      </c>
      <c r="M1940" s="1"/>
      <c r="N1940" s="2" t="str">
        <f t="shared" si="150"/>
        <v/>
      </c>
      <c r="O1940" s="1" t="str">
        <f t="shared" si="151"/>
        <v/>
      </c>
    </row>
    <row r="1941" spans="1:15" x14ac:dyDescent="0.2">
      <c r="A1941" s="26" t="str">
        <f t="shared" si="152"/>
        <v/>
      </c>
      <c r="B1941" s="40"/>
      <c r="C1941" s="28" t="str">
        <f>IF(B1941="","",VLOOKUP(B1941,'Priradenie pracov. balíkov'!B:E,3,FALSE))</f>
        <v/>
      </c>
      <c r="D1941" s="29" t="str">
        <f>IF(B1941="","",CONCATENATE(VLOOKUP(B1941,Ciselniky!$A$38:$B$71,2,FALSE),"P",'Osobné výdavky (OV)'!A1941))</f>
        <v/>
      </c>
      <c r="E1941" s="41"/>
      <c r="F1941" s="25" t="str">
        <f t="shared" si="153"/>
        <v/>
      </c>
      <c r="G1941" s="99"/>
      <c r="H1941" s="97"/>
      <c r="I1941" s="25" t="str">
        <f t="shared" si="154"/>
        <v/>
      </c>
      <c r="J1941" s="25" t="str">
        <f>IF(B1941="","",I1941*VLOOKUP(B1941,'Priradenie pracov. balíkov'!B:F,5,FALSE))</f>
        <v/>
      </c>
      <c r="K1941" s="25" t="str">
        <f>IF(B1941="","",I1941*VLOOKUP(B1941,'Priradenie pracov. balíkov'!B:G,6,FALSE))</f>
        <v/>
      </c>
      <c r="L1941" s="25" t="str">
        <f>IF(B1941="","",K1941*VLOOKUP(B1941,'Priradenie pracov. balíkov'!B:F,5,FALSE))</f>
        <v/>
      </c>
      <c r="M1941" s="1"/>
      <c r="N1941" s="2" t="str">
        <f t="shared" si="150"/>
        <v/>
      </c>
      <c r="O1941" s="1" t="str">
        <f t="shared" si="151"/>
        <v/>
      </c>
    </row>
    <row r="1942" spans="1:15" x14ac:dyDescent="0.2">
      <c r="A1942" s="26" t="str">
        <f t="shared" si="152"/>
        <v/>
      </c>
      <c r="B1942" s="40"/>
      <c r="C1942" s="28" t="str">
        <f>IF(B1942="","",VLOOKUP(B1942,'Priradenie pracov. balíkov'!B:E,3,FALSE))</f>
        <v/>
      </c>
      <c r="D1942" s="29" t="str">
        <f>IF(B1942="","",CONCATENATE(VLOOKUP(B1942,Ciselniky!$A$38:$B$71,2,FALSE),"P",'Osobné výdavky (OV)'!A1942))</f>
        <v/>
      </c>
      <c r="E1942" s="41"/>
      <c r="F1942" s="25" t="str">
        <f t="shared" si="153"/>
        <v/>
      </c>
      <c r="G1942" s="99"/>
      <c r="H1942" s="97"/>
      <c r="I1942" s="25" t="str">
        <f t="shared" si="154"/>
        <v/>
      </c>
      <c r="J1942" s="25" t="str">
        <f>IF(B1942="","",I1942*VLOOKUP(B1942,'Priradenie pracov. balíkov'!B:F,5,FALSE))</f>
        <v/>
      </c>
      <c r="K1942" s="25" t="str">
        <f>IF(B1942="","",I1942*VLOOKUP(B1942,'Priradenie pracov. balíkov'!B:G,6,FALSE))</f>
        <v/>
      </c>
      <c r="L1942" s="25" t="str">
        <f>IF(B1942="","",K1942*VLOOKUP(B1942,'Priradenie pracov. balíkov'!B:F,5,FALSE))</f>
        <v/>
      </c>
      <c r="M1942" s="1"/>
      <c r="N1942" s="2" t="str">
        <f t="shared" si="150"/>
        <v/>
      </c>
      <c r="O1942" s="1" t="str">
        <f t="shared" si="151"/>
        <v/>
      </c>
    </row>
    <row r="1943" spans="1:15" x14ac:dyDescent="0.2">
      <c r="A1943" s="26" t="str">
        <f t="shared" si="152"/>
        <v/>
      </c>
      <c r="B1943" s="40"/>
      <c r="C1943" s="28" t="str">
        <f>IF(B1943="","",VLOOKUP(B1943,'Priradenie pracov. balíkov'!B:E,3,FALSE))</f>
        <v/>
      </c>
      <c r="D1943" s="29" t="str">
        <f>IF(B1943="","",CONCATENATE(VLOOKUP(B1943,Ciselniky!$A$38:$B$71,2,FALSE),"P",'Osobné výdavky (OV)'!A1943))</f>
        <v/>
      </c>
      <c r="E1943" s="41"/>
      <c r="F1943" s="25" t="str">
        <f t="shared" si="153"/>
        <v/>
      </c>
      <c r="G1943" s="99"/>
      <c r="H1943" s="97"/>
      <c r="I1943" s="25" t="str">
        <f t="shared" si="154"/>
        <v/>
      </c>
      <c r="J1943" s="25" t="str">
        <f>IF(B1943="","",I1943*VLOOKUP(B1943,'Priradenie pracov. balíkov'!B:F,5,FALSE))</f>
        <v/>
      </c>
      <c r="K1943" s="25" t="str">
        <f>IF(B1943="","",I1943*VLOOKUP(B1943,'Priradenie pracov. balíkov'!B:G,6,FALSE))</f>
        <v/>
      </c>
      <c r="L1943" s="25" t="str">
        <f>IF(B1943="","",K1943*VLOOKUP(B1943,'Priradenie pracov. balíkov'!B:F,5,FALSE))</f>
        <v/>
      </c>
      <c r="M1943" s="1"/>
      <c r="N1943" s="2" t="str">
        <f t="shared" si="150"/>
        <v/>
      </c>
      <c r="O1943" s="1" t="str">
        <f t="shared" si="151"/>
        <v/>
      </c>
    </row>
    <row r="1944" spans="1:15" x14ac:dyDescent="0.2">
      <c r="A1944" s="26" t="str">
        <f t="shared" si="152"/>
        <v/>
      </c>
      <c r="B1944" s="40"/>
      <c r="C1944" s="28" t="str">
        <f>IF(B1944="","",VLOOKUP(B1944,'Priradenie pracov. balíkov'!B:E,3,FALSE))</f>
        <v/>
      </c>
      <c r="D1944" s="29" t="str">
        <f>IF(B1944="","",CONCATENATE(VLOOKUP(B1944,Ciselniky!$A$38:$B$71,2,FALSE),"P",'Osobné výdavky (OV)'!A1944))</f>
        <v/>
      </c>
      <c r="E1944" s="41"/>
      <c r="F1944" s="25" t="str">
        <f t="shared" si="153"/>
        <v/>
      </c>
      <c r="G1944" s="99"/>
      <c r="H1944" s="97"/>
      <c r="I1944" s="25" t="str">
        <f t="shared" si="154"/>
        <v/>
      </c>
      <c r="J1944" s="25" t="str">
        <f>IF(B1944="","",I1944*VLOOKUP(B1944,'Priradenie pracov. balíkov'!B:F,5,FALSE))</f>
        <v/>
      </c>
      <c r="K1944" s="25" t="str">
        <f>IF(B1944="","",I1944*VLOOKUP(B1944,'Priradenie pracov. balíkov'!B:G,6,FALSE))</f>
        <v/>
      </c>
      <c r="L1944" s="25" t="str">
        <f>IF(B1944="","",K1944*VLOOKUP(B1944,'Priradenie pracov. balíkov'!B:F,5,FALSE))</f>
        <v/>
      </c>
      <c r="M1944" s="1"/>
      <c r="N1944" s="2" t="str">
        <f t="shared" si="150"/>
        <v/>
      </c>
      <c r="O1944" s="1" t="str">
        <f t="shared" si="151"/>
        <v/>
      </c>
    </row>
    <row r="1945" spans="1:15" x14ac:dyDescent="0.2">
      <c r="A1945" s="26" t="str">
        <f t="shared" si="152"/>
        <v/>
      </c>
      <c r="B1945" s="40"/>
      <c r="C1945" s="28" t="str">
        <f>IF(B1945="","",VLOOKUP(B1945,'Priradenie pracov. balíkov'!B:E,3,FALSE))</f>
        <v/>
      </c>
      <c r="D1945" s="29" t="str">
        <f>IF(B1945="","",CONCATENATE(VLOOKUP(B1945,Ciselniky!$A$38:$B$71,2,FALSE),"P",'Osobné výdavky (OV)'!A1945))</f>
        <v/>
      </c>
      <c r="E1945" s="41"/>
      <c r="F1945" s="25" t="str">
        <f t="shared" si="153"/>
        <v/>
      </c>
      <c r="G1945" s="99"/>
      <c r="H1945" s="97"/>
      <c r="I1945" s="25" t="str">
        <f t="shared" si="154"/>
        <v/>
      </c>
      <c r="J1945" s="25" t="str">
        <f>IF(B1945="","",I1945*VLOOKUP(B1945,'Priradenie pracov. balíkov'!B:F,5,FALSE))</f>
        <v/>
      </c>
      <c r="K1945" s="25" t="str">
        <f>IF(B1945="","",I1945*VLOOKUP(B1945,'Priradenie pracov. balíkov'!B:G,6,FALSE))</f>
        <v/>
      </c>
      <c r="L1945" s="25" t="str">
        <f>IF(B1945="","",K1945*VLOOKUP(B1945,'Priradenie pracov. balíkov'!B:F,5,FALSE))</f>
        <v/>
      </c>
      <c r="M1945" s="1"/>
      <c r="N1945" s="2" t="str">
        <f t="shared" si="150"/>
        <v/>
      </c>
      <c r="O1945" s="1" t="str">
        <f t="shared" si="151"/>
        <v/>
      </c>
    </row>
    <row r="1946" spans="1:15" x14ac:dyDescent="0.2">
      <c r="A1946" s="26" t="str">
        <f t="shared" si="152"/>
        <v/>
      </c>
      <c r="B1946" s="40"/>
      <c r="C1946" s="28" t="str">
        <f>IF(B1946="","",VLOOKUP(B1946,'Priradenie pracov. balíkov'!B:E,3,FALSE))</f>
        <v/>
      </c>
      <c r="D1946" s="29" t="str">
        <f>IF(B1946="","",CONCATENATE(VLOOKUP(B1946,Ciselniky!$A$38:$B$71,2,FALSE),"P",'Osobné výdavky (OV)'!A1946))</f>
        <v/>
      </c>
      <c r="E1946" s="41"/>
      <c r="F1946" s="25" t="str">
        <f t="shared" si="153"/>
        <v/>
      </c>
      <c r="G1946" s="99"/>
      <c r="H1946" s="97"/>
      <c r="I1946" s="25" t="str">
        <f t="shared" si="154"/>
        <v/>
      </c>
      <c r="J1946" s="25" t="str">
        <f>IF(B1946="","",I1946*VLOOKUP(B1946,'Priradenie pracov. balíkov'!B:F,5,FALSE))</f>
        <v/>
      </c>
      <c r="K1946" s="25" t="str">
        <f>IF(B1946="","",I1946*VLOOKUP(B1946,'Priradenie pracov. balíkov'!B:G,6,FALSE))</f>
        <v/>
      </c>
      <c r="L1946" s="25" t="str">
        <f>IF(B1946="","",K1946*VLOOKUP(B1946,'Priradenie pracov. balíkov'!B:F,5,FALSE))</f>
        <v/>
      </c>
      <c r="M1946" s="1"/>
      <c r="N1946" s="2" t="str">
        <f t="shared" si="150"/>
        <v/>
      </c>
      <c r="O1946" s="1" t="str">
        <f t="shared" si="151"/>
        <v/>
      </c>
    </row>
    <row r="1947" spans="1:15" x14ac:dyDescent="0.2">
      <c r="A1947" s="26" t="str">
        <f t="shared" si="152"/>
        <v/>
      </c>
      <c r="B1947" s="40"/>
      <c r="C1947" s="28" t="str">
        <f>IF(B1947="","",VLOOKUP(B1947,'Priradenie pracov. balíkov'!B:E,3,FALSE))</f>
        <v/>
      </c>
      <c r="D1947" s="29" t="str">
        <f>IF(B1947="","",CONCATENATE(VLOOKUP(B1947,Ciselniky!$A$38:$B$71,2,FALSE),"P",'Osobné výdavky (OV)'!A1947))</f>
        <v/>
      </c>
      <c r="E1947" s="41"/>
      <c r="F1947" s="25" t="str">
        <f t="shared" si="153"/>
        <v/>
      </c>
      <c r="G1947" s="99"/>
      <c r="H1947" s="97"/>
      <c r="I1947" s="25" t="str">
        <f t="shared" si="154"/>
        <v/>
      </c>
      <c r="J1947" s="25" t="str">
        <f>IF(B1947="","",I1947*VLOOKUP(B1947,'Priradenie pracov. balíkov'!B:F,5,FALSE))</f>
        <v/>
      </c>
      <c r="K1947" s="25" t="str">
        <f>IF(B1947="","",I1947*VLOOKUP(B1947,'Priradenie pracov. balíkov'!B:G,6,FALSE))</f>
        <v/>
      </c>
      <c r="L1947" s="25" t="str">
        <f>IF(B1947="","",K1947*VLOOKUP(B1947,'Priradenie pracov. balíkov'!B:F,5,FALSE))</f>
        <v/>
      </c>
      <c r="M1947" s="1"/>
      <c r="N1947" s="2" t="str">
        <f t="shared" si="150"/>
        <v/>
      </c>
      <c r="O1947" s="1" t="str">
        <f t="shared" si="151"/>
        <v/>
      </c>
    </row>
    <row r="1948" spans="1:15" x14ac:dyDescent="0.2">
      <c r="A1948" s="26" t="str">
        <f t="shared" si="152"/>
        <v/>
      </c>
      <c r="B1948" s="40"/>
      <c r="C1948" s="28" t="str">
        <f>IF(B1948="","",VLOOKUP(B1948,'Priradenie pracov. balíkov'!B:E,3,FALSE))</f>
        <v/>
      </c>
      <c r="D1948" s="29" t="str">
        <f>IF(B1948="","",CONCATENATE(VLOOKUP(B1948,Ciselniky!$A$38:$B$71,2,FALSE),"P",'Osobné výdavky (OV)'!A1948))</f>
        <v/>
      </c>
      <c r="E1948" s="41"/>
      <c r="F1948" s="25" t="str">
        <f t="shared" si="153"/>
        <v/>
      </c>
      <c r="G1948" s="99"/>
      <c r="H1948" s="97"/>
      <c r="I1948" s="25" t="str">
        <f t="shared" si="154"/>
        <v/>
      </c>
      <c r="J1948" s="25" t="str">
        <f>IF(B1948="","",I1948*VLOOKUP(B1948,'Priradenie pracov. balíkov'!B:F,5,FALSE))</f>
        <v/>
      </c>
      <c r="K1948" s="25" t="str">
        <f>IF(B1948="","",I1948*VLOOKUP(B1948,'Priradenie pracov. balíkov'!B:G,6,FALSE))</f>
        <v/>
      </c>
      <c r="L1948" s="25" t="str">
        <f>IF(B1948="","",K1948*VLOOKUP(B1948,'Priradenie pracov. balíkov'!B:F,5,FALSE))</f>
        <v/>
      </c>
      <c r="M1948" s="1"/>
      <c r="N1948" s="2" t="str">
        <f t="shared" si="150"/>
        <v/>
      </c>
      <c r="O1948" s="1" t="str">
        <f t="shared" si="151"/>
        <v/>
      </c>
    </row>
    <row r="1949" spans="1:15" x14ac:dyDescent="0.2">
      <c r="A1949" s="26" t="str">
        <f t="shared" si="152"/>
        <v/>
      </c>
      <c r="B1949" s="40"/>
      <c r="C1949" s="28" t="str">
        <f>IF(B1949="","",VLOOKUP(B1949,'Priradenie pracov. balíkov'!B:E,3,FALSE))</f>
        <v/>
      </c>
      <c r="D1949" s="29" t="str">
        <f>IF(B1949="","",CONCATENATE(VLOOKUP(B1949,Ciselniky!$A$38:$B$71,2,FALSE),"P",'Osobné výdavky (OV)'!A1949))</f>
        <v/>
      </c>
      <c r="E1949" s="41"/>
      <c r="F1949" s="25" t="str">
        <f t="shared" si="153"/>
        <v/>
      </c>
      <c r="G1949" s="99"/>
      <c r="H1949" s="97"/>
      <c r="I1949" s="25" t="str">
        <f t="shared" si="154"/>
        <v/>
      </c>
      <c r="J1949" s="25" t="str">
        <f>IF(B1949="","",I1949*VLOOKUP(B1949,'Priradenie pracov. balíkov'!B:F,5,FALSE))</f>
        <v/>
      </c>
      <c r="K1949" s="25" t="str">
        <f>IF(B1949="","",I1949*VLOOKUP(B1949,'Priradenie pracov. balíkov'!B:G,6,FALSE))</f>
        <v/>
      </c>
      <c r="L1949" s="25" t="str">
        <f>IF(B1949="","",K1949*VLOOKUP(B1949,'Priradenie pracov. balíkov'!B:F,5,FALSE))</f>
        <v/>
      </c>
      <c r="M1949" s="1"/>
      <c r="N1949" s="2" t="str">
        <f t="shared" si="150"/>
        <v/>
      </c>
      <c r="O1949" s="1" t="str">
        <f t="shared" si="151"/>
        <v/>
      </c>
    </row>
    <row r="1950" spans="1:15" x14ac:dyDescent="0.2">
      <c r="A1950" s="26" t="str">
        <f t="shared" si="152"/>
        <v/>
      </c>
      <c r="B1950" s="40"/>
      <c r="C1950" s="28" t="str">
        <f>IF(B1950="","",VLOOKUP(B1950,'Priradenie pracov. balíkov'!B:E,3,FALSE))</f>
        <v/>
      </c>
      <c r="D1950" s="29" t="str">
        <f>IF(B1950="","",CONCATENATE(VLOOKUP(B1950,Ciselniky!$A$38:$B$71,2,FALSE),"P",'Osobné výdavky (OV)'!A1950))</f>
        <v/>
      </c>
      <c r="E1950" s="41"/>
      <c r="F1950" s="25" t="str">
        <f t="shared" si="153"/>
        <v/>
      </c>
      <c r="G1950" s="99"/>
      <c r="H1950" s="97"/>
      <c r="I1950" s="25" t="str">
        <f t="shared" si="154"/>
        <v/>
      </c>
      <c r="J1950" s="25" t="str">
        <f>IF(B1950="","",I1950*VLOOKUP(B1950,'Priradenie pracov. balíkov'!B:F,5,FALSE))</f>
        <v/>
      </c>
      <c r="K1950" s="25" t="str">
        <f>IF(B1950="","",I1950*VLOOKUP(B1950,'Priradenie pracov. balíkov'!B:G,6,FALSE))</f>
        <v/>
      </c>
      <c r="L1950" s="25" t="str">
        <f>IF(B1950="","",K1950*VLOOKUP(B1950,'Priradenie pracov. balíkov'!B:F,5,FALSE))</f>
        <v/>
      </c>
      <c r="M1950" s="1"/>
      <c r="N1950" s="2" t="str">
        <f t="shared" si="150"/>
        <v/>
      </c>
      <c r="O1950" s="1" t="str">
        <f t="shared" si="151"/>
        <v/>
      </c>
    </row>
    <row r="1951" spans="1:15" x14ac:dyDescent="0.2">
      <c r="A1951" s="26" t="str">
        <f t="shared" si="152"/>
        <v/>
      </c>
      <c r="B1951" s="40"/>
      <c r="C1951" s="28" t="str">
        <f>IF(B1951="","",VLOOKUP(B1951,'Priradenie pracov. balíkov'!B:E,3,FALSE))</f>
        <v/>
      </c>
      <c r="D1951" s="29" t="str">
        <f>IF(B1951="","",CONCATENATE(VLOOKUP(B1951,Ciselniky!$A$38:$B$71,2,FALSE),"P",'Osobné výdavky (OV)'!A1951))</f>
        <v/>
      </c>
      <c r="E1951" s="41"/>
      <c r="F1951" s="25" t="str">
        <f t="shared" si="153"/>
        <v/>
      </c>
      <c r="G1951" s="99"/>
      <c r="H1951" s="97"/>
      <c r="I1951" s="25" t="str">
        <f t="shared" si="154"/>
        <v/>
      </c>
      <c r="J1951" s="25" t="str">
        <f>IF(B1951="","",I1951*VLOOKUP(B1951,'Priradenie pracov. balíkov'!B:F,5,FALSE))</f>
        <v/>
      </c>
      <c r="K1951" s="25" t="str">
        <f>IF(B1951="","",I1951*VLOOKUP(B1951,'Priradenie pracov. balíkov'!B:G,6,FALSE))</f>
        <v/>
      </c>
      <c r="L1951" s="25" t="str">
        <f>IF(B1951="","",K1951*VLOOKUP(B1951,'Priradenie pracov. balíkov'!B:F,5,FALSE))</f>
        <v/>
      </c>
      <c r="M1951" s="1"/>
      <c r="N1951" s="2" t="str">
        <f t="shared" si="150"/>
        <v/>
      </c>
      <c r="O1951" s="1" t="str">
        <f t="shared" si="151"/>
        <v/>
      </c>
    </row>
    <row r="1952" spans="1:15" x14ac:dyDescent="0.2">
      <c r="A1952" s="26" t="str">
        <f t="shared" si="152"/>
        <v/>
      </c>
      <c r="B1952" s="40"/>
      <c r="C1952" s="28" t="str">
        <f>IF(B1952="","",VLOOKUP(B1952,'Priradenie pracov. balíkov'!B:E,3,FALSE))</f>
        <v/>
      </c>
      <c r="D1952" s="29" t="str">
        <f>IF(B1952="","",CONCATENATE(VLOOKUP(B1952,Ciselniky!$A$38:$B$71,2,FALSE),"P",'Osobné výdavky (OV)'!A1952))</f>
        <v/>
      </c>
      <c r="E1952" s="41"/>
      <c r="F1952" s="25" t="str">
        <f t="shared" si="153"/>
        <v/>
      </c>
      <c r="G1952" s="99"/>
      <c r="H1952" s="97"/>
      <c r="I1952" s="25" t="str">
        <f t="shared" si="154"/>
        <v/>
      </c>
      <c r="J1952" s="25" t="str">
        <f>IF(B1952="","",I1952*VLOOKUP(B1952,'Priradenie pracov. balíkov'!B:F,5,FALSE))</f>
        <v/>
      </c>
      <c r="K1952" s="25" t="str">
        <f>IF(B1952="","",I1952*VLOOKUP(B1952,'Priradenie pracov. balíkov'!B:G,6,FALSE))</f>
        <v/>
      </c>
      <c r="L1952" s="25" t="str">
        <f>IF(B1952="","",K1952*VLOOKUP(B1952,'Priradenie pracov. balíkov'!B:F,5,FALSE))</f>
        <v/>
      </c>
      <c r="M1952" s="1"/>
      <c r="N1952" s="2" t="str">
        <f t="shared" si="150"/>
        <v/>
      </c>
      <c r="O1952" s="1" t="str">
        <f t="shared" si="151"/>
        <v/>
      </c>
    </row>
    <row r="1953" spans="1:15" x14ac:dyDescent="0.2">
      <c r="A1953" s="26" t="str">
        <f t="shared" si="152"/>
        <v/>
      </c>
      <c r="B1953" s="40"/>
      <c r="C1953" s="28" t="str">
        <f>IF(B1953="","",VLOOKUP(B1953,'Priradenie pracov. balíkov'!B:E,3,FALSE))</f>
        <v/>
      </c>
      <c r="D1953" s="29" t="str">
        <f>IF(B1953="","",CONCATENATE(VLOOKUP(B1953,Ciselniky!$A$38:$B$71,2,FALSE),"P",'Osobné výdavky (OV)'!A1953))</f>
        <v/>
      </c>
      <c r="E1953" s="41"/>
      <c r="F1953" s="25" t="str">
        <f t="shared" si="153"/>
        <v/>
      </c>
      <c r="G1953" s="99"/>
      <c r="H1953" s="97"/>
      <c r="I1953" s="25" t="str">
        <f t="shared" si="154"/>
        <v/>
      </c>
      <c r="J1953" s="25" t="str">
        <f>IF(B1953="","",I1953*VLOOKUP(B1953,'Priradenie pracov. balíkov'!B:F,5,FALSE))</f>
        <v/>
      </c>
      <c r="K1953" s="25" t="str">
        <f>IF(B1953="","",I1953*VLOOKUP(B1953,'Priradenie pracov. balíkov'!B:G,6,FALSE))</f>
        <v/>
      </c>
      <c r="L1953" s="25" t="str">
        <f>IF(B1953="","",K1953*VLOOKUP(B1953,'Priradenie pracov. balíkov'!B:F,5,FALSE))</f>
        <v/>
      </c>
      <c r="M1953" s="1"/>
      <c r="N1953" s="2" t="str">
        <f t="shared" si="150"/>
        <v/>
      </c>
      <c r="O1953" s="1" t="str">
        <f t="shared" si="151"/>
        <v/>
      </c>
    </row>
    <row r="1954" spans="1:15" x14ac:dyDescent="0.2">
      <c r="A1954" s="26" t="str">
        <f t="shared" si="152"/>
        <v/>
      </c>
      <c r="B1954" s="40"/>
      <c r="C1954" s="28" t="str">
        <f>IF(B1954="","",VLOOKUP(B1954,'Priradenie pracov. balíkov'!B:E,3,FALSE))</f>
        <v/>
      </c>
      <c r="D1954" s="29" t="str">
        <f>IF(B1954="","",CONCATENATE(VLOOKUP(B1954,Ciselniky!$A$38:$B$71,2,FALSE),"P",'Osobné výdavky (OV)'!A1954))</f>
        <v/>
      </c>
      <c r="E1954" s="41"/>
      <c r="F1954" s="25" t="str">
        <f t="shared" si="153"/>
        <v/>
      </c>
      <c r="G1954" s="99"/>
      <c r="H1954" s="97"/>
      <c r="I1954" s="25" t="str">
        <f t="shared" si="154"/>
        <v/>
      </c>
      <c r="J1954" s="25" t="str">
        <f>IF(B1954="","",I1954*VLOOKUP(B1954,'Priradenie pracov. balíkov'!B:F,5,FALSE))</f>
        <v/>
      </c>
      <c r="K1954" s="25" t="str">
        <f>IF(B1954="","",I1954*VLOOKUP(B1954,'Priradenie pracov. balíkov'!B:G,6,FALSE))</f>
        <v/>
      </c>
      <c r="L1954" s="25" t="str">
        <f>IF(B1954="","",K1954*VLOOKUP(B1954,'Priradenie pracov. balíkov'!B:F,5,FALSE))</f>
        <v/>
      </c>
      <c r="M1954" s="1"/>
      <c r="N1954" s="2" t="str">
        <f t="shared" si="150"/>
        <v/>
      </c>
      <c r="O1954" s="1" t="str">
        <f t="shared" si="151"/>
        <v/>
      </c>
    </row>
    <row r="1955" spans="1:15" x14ac:dyDescent="0.2">
      <c r="A1955" s="26" t="str">
        <f t="shared" si="152"/>
        <v/>
      </c>
      <c r="B1955" s="40"/>
      <c r="C1955" s="28" t="str">
        <f>IF(B1955="","",VLOOKUP(B1955,'Priradenie pracov. balíkov'!B:E,3,FALSE))</f>
        <v/>
      </c>
      <c r="D1955" s="29" t="str">
        <f>IF(B1955="","",CONCATENATE(VLOOKUP(B1955,Ciselniky!$A$38:$B$71,2,FALSE),"P",'Osobné výdavky (OV)'!A1955))</f>
        <v/>
      </c>
      <c r="E1955" s="41"/>
      <c r="F1955" s="25" t="str">
        <f t="shared" si="153"/>
        <v/>
      </c>
      <c r="G1955" s="99"/>
      <c r="H1955" s="97"/>
      <c r="I1955" s="25" t="str">
        <f t="shared" si="154"/>
        <v/>
      </c>
      <c r="J1955" s="25" t="str">
        <f>IF(B1955="","",I1955*VLOOKUP(B1955,'Priradenie pracov. balíkov'!B:F,5,FALSE))</f>
        <v/>
      </c>
      <c r="K1955" s="25" t="str">
        <f>IF(B1955="","",I1955*VLOOKUP(B1955,'Priradenie pracov. balíkov'!B:G,6,FALSE))</f>
        <v/>
      </c>
      <c r="L1955" s="25" t="str">
        <f>IF(B1955="","",K1955*VLOOKUP(B1955,'Priradenie pracov. balíkov'!B:F,5,FALSE))</f>
        <v/>
      </c>
      <c r="M1955" s="1"/>
      <c r="N1955" s="2" t="str">
        <f t="shared" si="150"/>
        <v/>
      </c>
      <c r="O1955" s="1" t="str">
        <f t="shared" si="151"/>
        <v/>
      </c>
    </row>
    <row r="1956" spans="1:15" x14ac:dyDescent="0.2">
      <c r="A1956" s="26" t="str">
        <f t="shared" si="152"/>
        <v/>
      </c>
      <c r="B1956" s="40"/>
      <c r="C1956" s="28" t="str">
        <f>IF(B1956="","",VLOOKUP(B1956,'Priradenie pracov. balíkov'!B:E,3,FALSE))</f>
        <v/>
      </c>
      <c r="D1956" s="29" t="str">
        <f>IF(B1956="","",CONCATENATE(VLOOKUP(B1956,Ciselniky!$A$38:$B$71,2,FALSE),"P",'Osobné výdavky (OV)'!A1956))</f>
        <v/>
      </c>
      <c r="E1956" s="41"/>
      <c r="F1956" s="25" t="str">
        <f t="shared" si="153"/>
        <v/>
      </c>
      <c r="G1956" s="99"/>
      <c r="H1956" s="97"/>
      <c r="I1956" s="25" t="str">
        <f t="shared" si="154"/>
        <v/>
      </c>
      <c r="J1956" s="25" t="str">
        <f>IF(B1956="","",I1956*VLOOKUP(B1956,'Priradenie pracov. balíkov'!B:F,5,FALSE))</f>
        <v/>
      </c>
      <c r="K1956" s="25" t="str">
        <f>IF(B1956="","",I1956*VLOOKUP(B1956,'Priradenie pracov. balíkov'!B:G,6,FALSE))</f>
        <v/>
      </c>
      <c r="L1956" s="25" t="str">
        <f>IF(B1956="","",K1956*VLOOKUP(B1956,'Priradenie pracov. balíkov'!B:F,5,FALSE))</f>
        <v/>
      </c>
      <c r="M1956" s="1"/>
      <c r="N1956" s="2" t="str">
        <f t="shared" si="150"/>
        <v/>
      </c>
      <c r="O1956" s="1" t="str">
        <f t="shared" si="151"/>
        <v/>
      </c>
    </row>
    <row r="1957" spans="1:15" x14ac:dyDescent="0.2">
      <c r="A1957" s="26" t="str">
        <f t="shared" si="152"/>
        <v/>
      </c>
      <c r="B1957" s="40"/>
      <c r="C1957" s="28" t="str">
        <f>IF(B1957="","",VLOOKUP(B1957,'Priradenie pracov. balíkov'!B:E,3,FALSE))</f>
        <v/>
      </c>
      <c r="D1957" s="29" t="str">
        <f>IF(B1957="","",CONCATENATE(VLOOKUP(B1957,Ciselniky!$A$38:$B$71,2,FALSE),"P",'Osobné výdavky (OV)'!A1957))</f>
        <v/>
      </c>
      <c r="E1957" s="41"/>
      <c r="F1957" s="25" t="str">
        <f t="shared" si="153"/>
        <v/>
      </c>
      <c r="G1957" s="99"/>
      <c r="H1957" s="97"/>
      <c r="I1957" s="25" t="str">
        <f t="shared" si="154"/>
        <v/>
      </c>
      <c r="J1957" s="25" t="str">
        <f>IF(B1957="","",I1957*VLOOKUP(B1957,'Priradenie pracov. balíkov'!B:F,5,FALSE))</f>
        <v/>
      </c>
      <c r="K1957" s="25" t="str">
        <f>IF(B1957="","",I1957*VLOOKUP(B1957,'Priradenie pracov. balíkov'!B:G,6,FALSE))</f>
        <v/>
      </c>
      <c r="L1957" s="25" t="str">
        <f>IF(B1957="","",K1957*VLOOKUP(B1957,'Priradenie pracov. balíkov'!B:F,5,FALSE))</f>
        <v/>
      </c>
      <c r="M1957" s="1"/>
      <c r="N1957" s="2" t="str">
        <f t="shared" si="150"/>
        <v/>
      </c>
      <c r="O1957" s="1" t="str">
        <f t="shared" si="151"/>
        <v/>
      </c>
    </row>
    <row r="1958" spans="1:15" x14ac:dyDescent="0.2">
      <c r="A1958" s="26" t="str">
        <f t="shared" si="152"/>
        <v/>
      </c>
      <c r="B1958" s="40"/>
      <c r="C1958" s="28" t="str">
        <f>IF(B1958="","",VLOOKUP(B1958,'Priradenie pracov. balíkov'!B:E,3,FALSE))</f>
        <v/>
      </c>
      <c r="D1958" s="29" t="str">
        <f>IF(B1958="","",CONCATENATE(VLOOKUP(B1958,Ciselniky!$A$38:$B$71,2,FALSE),"P",'Osobné výdavky (OV)'!A1958))</f>
        <v/>
      </c>
      <c r="E1958" s="41"/>
      <c r="F1958" s="25" t="str">
        <f t="shared" si="153"/>
        <v/>
      </c>
      <c r="G1958" s="99"/>
      <c r="H1958" s="97"/>
      <c r="I1958" s="25" t="str">
        <f t="shared" si="154"/>
        <v/>
      </c>
      <c r="J1958" s="25" t="str">
        <f>IF(B1958="","",I1958*VLOOKUP(B1958,'Priradenie pracov. balíkov'!B:F,5,FALSE))</f>
        <v/>
      </c>
      <c r="K1958" s="25" t="str">
        <f>IF(B1958="","",I1958*VLOOKUP(B1958,'Priradenie pracov. balíkov'!B:G,6,FALSE))</f>
        <v/>
      </c>
      <c r="L1958" s="25" t="str">
        <f>IF(B1958="","",K1958*VLOOKUP(B1958,'Priradenie pracov. balíkov'!B:F,5,FALSE))</f>
        <v/>
      </c>
      <c r="M1958" s="1"/>
      <c r="N1958" s="2" t="str">
        <f t="shared" si="150"/>
        <v/>
      </c>
      <c r="O1958" s="1" t="str">
        <f t="shared" si="151"/>
        <v/>
      </c>
    </row>
    <row r="1959" spans="1:15" x14ac:dyDescent="0.2">
      <c r="A1959" s="26" t="str">
        <f t="shared" si="152"/>
        <v/>
      </c>
      <c r="B1959" s="40"/>
      <c r="C1959" s="28" t="str">
        <f>IF(B1959="","",VLOOKUP(B1959,'Priradenie pracov. balíkov'!B:E,3,FALSE))</f>
        <v/>
      </c>
      <c r="D1959" s="29" t="str">
        <f>IF(B1959="","",CONCATENATE(VLOOKUP(B1959,Ciselniky!$A$38:$B$71,2,FALSE),"P",'Osobné výdavky (OV)'!A1959))</f>
        <v/>
      </c>
      <c r="E1959" s="41"/>
      <c r="F1959" s="25" t="str">
        <f t="shared" si="153"/>
        <v/>
      </c>
      <c r="G1959" s="99"/>
      <c r="H1959" s="97"/>
      <c r="I1959" s="25" t="str">
        <f t="shared" si="154"/>
        <v/>
      </c>
      <c r="J1959" s="25" t="str">
        <f>IF(B1959="","",I1959*VLOOKUP(B1959,'Priradenie pracov. balíkov'!B:F,5,FALSE))</f>
        <v/>
      </c>
      <c r="K1959" s="25" t="str">
        <f>IF(B1959="","",I1959*VLOOKUP(B1959,'Priradenie pracov. balíkov'!B:G,6,FALSE))</f>
        <v/>
      </c>
      <c r="L1959" s="25" t="str">
        <f>IF(B1959="","",K1959*VLOOKUP(B1959,'Priradenie pracov. balíkov'!B:F,5,FALSE))</f>
        <v/>
      </c>
      <c r="M1959" s="1"/>
      <c r="N1959" s="2" t="str">
        <f t="shared" si="150"/>
        <v/>
      </c>
      <c r="O1959" s="1" t="str">
        <f t="shared" si="151"/>
        <v/>
      </c>
    </row>
    <row r="1960" spans="1:15" x14ac:dyDescent="0.2">
      <c r="A1960" s="26" t="str">
        <f t="shared" si="152"/>
        <v/>
      </c>
      <c r="B1960" s="40"/>
      <c r="C1960" s="28" t="str">
        <f>IF(B1960="","",VLOOKUP(B1960,'Priradenie pracov. balíkov'!B:E,3,FALSE))</f>
        <v/>
      </c>
      <c r="D1960" s="29" t="str">
        <f>IF(B1960="","",CONCATENATE(VLOOKUP(B1960,Ciselniky!$A$38:$B$71,2,FALSE),"P",'Osobné výdavky (OV)'!A1960))</f>
        <v/>
      </c>
      <c r="E1960" s="41"/>
      <c r="F1960" s="25" t="str">
        <f t="shared" si="153"/>
        <v/>
      </c>
      <c r="G1960" s="99"/>
      <c r="H1960" s="97"/>
      <c r="I1960" s="25" t="str">
        <f t="shared" si="154"/>
        <v/>
      </c>
      <c r="J1960" s="25" t="str">
        <f>IF(B1960="","",I1960*VLOOKUP(B1960,'Priradenie pracov. balíkov'!B:F,5,FALSE))</f>
        <v/>
      </c>
      <c r="K1960" s="25" t="str">
        <f>IF(B1960="","",I1960*VLOOKUP(B1960,'Priradenie pracov. balíkov'!B:G,6,FALSE))</f>
        <v/>
      </c>
      <c r="L1960" s="25" t="str">
        <f>IF(B1960="","",K1960*VLOOKUP(B1960,'Priradenie pracov. balíkov'!B:F,5,FALSE))</f>
        <v/>
      </c>
      <c r="M1960" s="1"/>
      <c r="N1960" s="2" t="str">
        <f t="shared" si="150"/>
        <v/>
      </c>
      <c r="O1960" s="1" t="str">
        <f t="shared" si="151"/>
        <v/>
      </c>
    </row>
    <row r="1961" spans="1:15" x14ac:dyDescent="0.2">
      <c r="A1961" s="26" t="str">
        <f t="shared" si="152"/>
        <v/>
      </c>
      <c r="B1961" s="40"/>
      <c r="C1961" s="28" t="str">
        <f>IF(B1961="","",VLOOKUP(B1961,'Priradenie pracov. balíkov'!B:E,3,FALSE))</f>
        <v/>
      </c>
      <c r="D1961" s="29" t="str">
        <f>IF(B1961="","",CONCATENATE(VLOOKUP(B1961,Ciselniky!$A$38:$B$71,2,FALSE),"P",'Osobné výdavky (OV)'!A1961))</f>
        <v/>
      </c>
      <c r="E1961" s="41"/>
      <c r="F1961" s="25" t="str">
        <f t="shared" si="153"/>
        <v/>
      </c>
      <c r="G1961" s="99"/>
      <c r="H1961" s="97"/>
      <c r="I1961" s="25" t="str">
        <f t="shared" si="154"/>
        <v/>
      </c>
      <c r="J1961" s="25" t="str">
        <f>IF(B1961="","",I1961*VLOOKUP(B1961,'Priradenie pracov. balíkov'!B:F,5,FALSE))</f>
        <v/>
      </c>
      <c r="K1961" s="25" t="str">
        <f>IF(B1961="","",I1961*VLOOKUP(B1961,'Priradenie pracov. balíkov'!B:G,6,FALSE))</f>
        <v/>
      </c>
      <c r="L1961" s="25" t="str">
        <f>IF(B1961="","",K1961*VLOOKUP(B1961,'Priradenie pracov. balíkov'!B:F,5,FALSE))</f>
        <v/>
      </c>
      <c r="M1961" s="1"/>
      <c r="N1961" s="2" t="str">
        <f t="shared" si="150"/>
        <v/>
      </c>
      <c r="O1961" s="1" t="str">
        <f t="shared" si="151"/>
        <v/>
      </c>
    </row>
    <row r="1962" spans="1:15" x14ac:dyDescent="0.2">
      <c r="A1962" s="26" t="str">
        <f t="shared" si="152"/>
        <v/>
      </c>
      <c r="B1962" s="40"/>
      <c r="C1962" s="28" t="str">
        <f>IF(B1962="","",VLOOKUP(B1962,'Priradenie pracov. balíkov'!B:E,3,FALSE))</f>
        <v/>
      </c>
      <c r="D1962" s="29" t="str">
        <f>IF(B1962="","",CONCATENATE(VLOOKUP(B1962,Ciselniky!$A$38:$B$71,2,FALSE),"P",'Osobné výdavky (OV)'!A1962))</f>
        <v/>
      </c>
      <c r="E1962" s="41"/>
      <c r="F1962" s="25" t="str">
        <f t="shared" si="153"/>
        <v/>
      </c>
      <c r="G1962" s="99"/>
      <c r="H1962" s="97"/>
      <c r="I1962" s="25" t="str">
        <f t="shared" si="154"/>
        <v/>
      </c>
      <c r="J1962" s="25" t="str">
        <f>IF(B1962="","",I1962*VLOOKUP(B1962,'Priradenie pracov. balíkov'!B:F,5,FALSE))</f>
        <v/>
      </c>
      <c r="K1962" s="25" t="str">
        <f>IF(B1962="","",I1962*VLOOKUP(B1962,'Priradenie pracov. balíkov'!B:G,6,FALSE))</f>
        <v/>
      </c>
      <c r="L1962" s="25" t="str">
        <f>IF(B1962="","",K1962*VLOOKUP(B1962,'Priradenie pracov. balíkov'!B:F,5,FALSE))</f>
        <v/>
      </c>
      <c r="M1962" s="1"/>
      <c r="N1962" s="2" t="str">
        <f t="shared" si="150"/>
        <v/>
      </c>
      <c r="O1962" s="1" t="str">
        <f t="shared" si="151"/>
        <v/>
      </c>
    </row>
    <row r="1963" spans="1:15" x14ac:dyDescent="0.2">
      <c r="A1963" s="26" t="str">
        <f t="shared" si="152"/>
        <v/>
      </c>
      <c r="B1963" s="40"/>
      <c r="C1963" s="28" t="str">
        <f>IF(B1963="","",VLOOKUP(B1963,'Priradenie pracov. balíkov'!B:E,3,FALSE))</f>
        <v/>
      </c>
      <c r="D1963" s="29" t="str">
        <f>IF(B1963="","",CONCATENATE(VLOOKUP(B1963,Ciselniky!$A$38:$B$71,2,FALSE),"P",'Osobné výdavky (OV)'!A1963))</f>
        <v/>
      </c>
      <c r="E1963" s="41"/>
      <c r="F1963" s="25" t="str">
        <f t="shared" si="153"/>
        <v/>
      </c>
      <c r="G1963" s="99"/>
      <c r="H1963" s="97"/>
      <c r="I1963" s="25" t="str">
        <f t="shared" si="154"/>
        <v/>
      </c>
      <c r="J1963" s="25" t="str">
        <f>IF(B1963="","",I1963*VLOOKUP(B1963,'Priradenie pracov. balíkov'!B:F,5,FALSE))</f>
        <v/>
      </c>
      <c r="K1963" s="25" t="str">
        <f>IF(B1963="","",I1963*VLOOKUP(B1963,'Priradenie pracov. balíkov'!B:G,6,FALSE))</f>
        <v/>
      </c>
      <c r="L1963" s="25" t="str">
        <f>IF(B1963="","",K1963*VLOOKUP(B1963,'Priradenie pracov. balíkov'!B:F,5,FALSE))</f>
        <v/>
      </c>
      <c r="M1963" s="1"/>
      <c r="N1963" s="2" t="str">
        <f t="shared" si="150"/>
        <v/>
      </c>
      <c r="O1963" s="1" t="str">
        <f t="shared" si="151"/>
        <v/>
      </c>
    </row>
    <row r="1964" spans="1:15" x14ac:dyDescent="0.2">
      <c r="A1964" s="26" t="str">
        <f t="shared" si="152"/>
        <v/>
      </c>
      <c r="B1964" s="40"/>
      <c r="C1964" s="28" t="str">
        <f>IF(B1964="","",VLOOKUP(B1964,'Priradenie pracov. balíkov'!B:E,3,FALSE))</f>
        <v/>
      </c>
      <c r="D1964" s="29" t="str">
        <f>IF(B1964="","",CONCATENATE(VLOOKUP(B1964,Ciselniky!$A$38:$B$71,2,FALSE),"P",'Osobné výdavky (OV)'!A1964))</f>
        <v/>
      </c>
      <c r="E1964" s="41"/>
      <c r="F1964" s="25" t="str">
        <f t="shared" si="153"/>
        <v/>
      </c>
      <c r="G1964" s="99"/>
      <c r="H1964" s="97"/>
      <c r="I1964" s="25" t="str">
        <f t="shared" si="154"/>
        <v/>
      </c>
      <c r="J1964" s="25" t="str">
        <f>IF(B1964="","",I1964*VLOOKUP(B1964,'Priradenie pracov. balíkov'!B:F,5,FALSE))</f>
        <v/>
      </c>
      <c r="K1964" s="25" t="str">
        <f>IF(B1964="","",I1964*VLOOKUP(B1964,'Priradenie pracov. balíkov'!B:G,6,FALSE))</f>
        <v/>
      </c>
      <c r="L1964" s="25" t="str">
        <f>IF(B1964="","",K1964*VLOOKUP(B1964,'Priradenie pracov. balíkov'!B:F,5,FALSE))</f>
        <v/>
      </c>
      <c r="M1964" s="1"/>
      <c r="N1964" s="2" t="str">
        <f t="shared" si="150"/>
        <v/>
      </c>
      <c r="O1964" s="1" t="str">
        <f t="shared" si="151"/>
        <v/>
      </c>
    </row>
    <row r="1965" spans="1:15" x14ac:dyDescent="0.2">
      <c r="A1965" s="26" t="str">
        <f t="shared" si="152"/>
        <v/>
      </c>
      <c r="B1965" s="40"/>
      <c r="C1965" s="28" t="str">
        <f>IF(B1965="","",VLOOKUP(B1965,'Priradenie pracov. balíkov'!B:E,3,FALSE))</f>
        <v/>
      </c>
      <c r="D1965" s="29" t="str">
        <f>IF(B1965="","",CONCATENATE(VLOOKUP(B1965,Ciselniky!$A$38:$B$71,2,FALSE),"P",'Osobné výdavky (OV)'!A1965))</f>
        <v/>
      </c>
      <c r="E1965" s="41"/>
      <c r="F1965" s="25" t="str">
        <f t="shared" si="153"/>
        <v/>
      </c>
      <c r="G1965" s="99"/>
      <c r="H1965" s="97"/>
      <c r="I1965" s="25" t="str">
        <f t="shared" si="154"/>
        <v/>
      </c>
      <c r="J1965" s="25" t="str">
        <f>IF(B1965="","",I1965*VLOOKUP(B1965,'Priradenie pracov. balíkov'!B:F,5,FALSE))</f>
        <v/>
      </c>
      <c r="K1965" s="25" t="str">
        <f>IF(B1965="","",I1965*VLOOKUP(B1965,'Priradenie pracov. balíkov'!B:G,6,FALSE))</f>
        <v/>
      </c>
      <c r="L1965" s="25" t="str">
        <f>IF(B1965="","",K1965*VLOOKUP(B1965,'Priradenie pracov. balíkov'!B:F,5,FALSE))</f>
        <v/>
      </c>
      <c r="M1965" s="1"/>
      <c r="N1965" s="2" t="str">
        <f t="shared" si="150"/>
        <v/>
      </c>
      <c r="O1965" s="1" t="str">
        <f t="shared" si="151"/>
        <v/>
      </c>
    </row>
    <row r="1966" spans="1:15" x14ac:dyDescent="0.2">
      <c r="A1966" s="26" t="str">
        <f t="shared" si="152"/>
        <v/>
      </c>
      <c r="B1966" s="40"/>
      <c r="C1966" s="28" t="str">
        <f>IF(B1966="","",VLOOKUP(B1966,'Priradenie pracov. balíkov'!B:E,3,FALSE))</f>
        <v/>
      </c>
      <c r="D1966" s="29" t="str">
        <f>IF(B1966="","",CONCATENATE(VLOOKUP(B1966,Ciselniky!$A$38:$B$71,2,FALSE),"P",'Osobné výdavky (OV)'!A1966))</f>
        <v/>
      </c>
      <c r="E1966" s="41"/>
      <c r="F1966" s="25" t="str">
        <f t="shared" si="153"/>
        <v/>
      </c>
      <c r="G1966" s="99"/>
      <c r="H1966" s="97"/>
      <c r="I1966" s="25" t="str">
        <f t="shared" si="154"/>
        <v/>
      </c>
      <c r="J1966" s="25" t="str">
        <f>IF(B1966="","",I1966*VLOOKUP(B1966,'Priradenie pracov. balíkov'!B:F,5,FALSE))</f>
        <v/>
      </c>
      <c r="K1966" s="25" t="str">
        <f>IF(B1966="","",I1966*VLOOKUP(B1966,'Priradenie pracov. balíkov'!B:G,6,FALSE))</f>
        <v/>
      </c>
      <c r="L1966" s="25" t="str">
        <f>IF(B1966="","",K1966*VLOOKUP(B1966,'Priradenie pracov. balíkov'!B:F,5,FALSE))</f>
        <v/>
      </c>
      <c r="M1966" s="1"/>
      <c r="N1966" s="2" t="str">
        <f t="shared" si="150"/>
        <v/>
      </c>
      <c r="O1966" s="1" t="str">
        <f t="shared" si="151"/>
        <v/>
      </c>
    </row>
    <row r="1967" spans="1:15" x14ac:dyDescent="0.2">
      <c r="A1967" s="26" t="str">
        <f t="shared" si="152"/>
        <v/>
      </c>
      <c r="B1967" s="40"/>
      <c r="C1967" s="28" t="str">
        <f>IF(B1967="","",VLOOKUP(B1967,'Priradenie pracov. balíkov'!B:E,3,FALSE))</f>
        <v/>
      </c>
      <c r="D1967" s="29" t="str">
        <f>IF(B1967="","",CONCATENATE(VLOOKUP(B1967,Ciselniky!$A$38:$B$71,2,FALSE),"P",'Osobné výdavky (OV)'!A1967))</f>
        <v/>
      </c>
      <c r="E1967" s="41"/>
      <c r="F1967" s="25" t="str">
        <f t="shared" si="153"/>
        <v/>
      </c>
      <c r="G1967" s="99"/>
      <c r="H1967" s="97"/>
      <c r="I1967" s="25" t="str">
        <f t="shared" si="154"/>
        <v/>
      </c>
      <c r="J1967" s="25" t="str">
        <f>IF(B1967="","",I1967*VLOOKUP(B1967,'Priradenie pracov. balíkov'!B:F,5,FALSE))</f>
        <v/>
      </c>
      <c r="K1967" s="25" t="str">
        <f>IF(B1967="","",I1967*VLOOKUP(B1967,'Priradenie pracov. balíkov'!B:G,6,FALSE))</f>
        <v/>
      </c>
      <c r="L1967" s="25" t="str">
        <f>IF(B1967="","",K1967*VLOOKUP(B1967,'Priradenie pracov. balíkov'!B:F,5,FALSE))</f>
        <v/>
      </c>
      <c r="M1967" s="1"/>
      <c r="N1967" s="2" t="str">
        <f t="shared" si="150"/>
        <v/>
      </c>
      <c r="O1967" s="1" t="str">
        <f t="shared" si="151"/>
        <v/>
      </c>
    </row>
    <row r="1968" spans="1:15" x14ac:dyDescent="0.2">
      <c r="A1968" s="26" t="str">
        <f t="shared" si="152"/>
        <v/>
      </c>
      <c r="B1968" s="40"/>
      <c r="C1968" s="28" t="str">
        <f>IF(B1968="","",VLOOKUP(B1968,'Priradenie pracov. balíkov'!B:E,3,FALSE))</f>
        <v/>
      </c>
      <c r="D1968" s="29" t="str">
        <f>IF(B1968="","",CONCATENATE(VLOOKUP(B1968,Ciselniky!$A$38:$B$71,2,FALSE),"P",'Osobné výdavky (OV)'!A1968))</f>
        <v/>
      </c>
      <c r="E1968" s="41"/>
      <c r="F1968" s="25" t="str">
        <f t="shared" si="153"/>
        <v/>
      </c>
      <c r="G1968" s="99"/>
      <c r="H1968" s="97"/>
      <c r="I1968" s="25" t="str">
        <f t="shared" si="154"/>
        <v/>
      </c>
      <c r="J1968" s="25" t="str">
        <f>IF(B1968="","",I1968*VLOOKUP(B1968,'Priradenie pracov. balíkov'!B:F,5,FALSE))</f>
        <v/>
      </c>
      <c r="K1968" s="25" t="str">
        <f>IF(B1968="","",I1968*VLOOKUP(B1968,'Priradenie pracov. balíkov'!B:G,6,FALSE))</f>
        <v/>
      </c>
      <c r="L1968" s="25" t="str">
        <f>IF(B1968="","",K1968*VLOOKUP(B1968,'Priradenie pracov. balíkov'!B:F,5,FALSE))</f>
        <v/>
      </c>
      <c r="M1968" s="1"/>
      <c r="N1968" s="2" t="str">
        <f t="shared" si="150"/>
        <v/>
      </c>
      <c r="O1968" s="1" t="str">
        <f t="shared" si="151"/>
        <v/>
      </c>
    </row>
    <row r="1969" spans="1:15" x14ac:dyDescent="0.2">
      <c r="A1969" s="26" t="str">
        <f t="shared" si="152"/>
        <v/>
      </c>
      <c r="B1969" s="40"/>
      <c r="C1969" s="28" t="str">
        <f>IF(B1969="","",VLOOKUP(B1969,'Priradenie pracov. balíkov'!B:E,3,FALSE))</f>
        <v/>
      </c>
      <c r="D1969" s="29" t="str">
        <f>IF(B1969="","",CONCATENATE(VLOOKUP(B1969,Ciselniky!$A$38:$B$71,2,FALSE),"P",'Osobné výdavky (OV)'!A1969))</f>
        <v/>
      </c>
      <c r="E1969" s="41"/>
      <c r="F1969" s="25" t="str">
        <f t="shared" si="153"/>
        <v/>
      </c>
      <c r="G1969" s="99"/>
      <c r="H1969" s="97"/>
      <c r="I1969" s="25" t="str">
        <f t="shared" si="154"/>
        <v/>
      </c>
      <c r="J1969" s="25" t="str">
        <f>IF(B1969="","",I1969*VLOOKUP(B1969,'Priradenie pracov. balíkov'!B:F,5,FALSE))</f>
        <v/>
      </c>
      <c r="K1969" s="25" t="str">
        <f>IF(B1969="","",I1969*VLOOKUP(B1969,'Priradenie pracov. balíkov'!B:G,6,FALSE))</f>
        <v/>
      </c>
      <c r="L1969" s="25" t="str">
        <f>IF(B1969="","",K1969*VLOOKUP(B1969,'Priradenie pracov. balíkov'!B:F,5,FALSE))</f>
        <v/>
      </c>
      <c r="M1969" s="1"/>
      <c r="N1969" s="2" t="str">
        <f t="shared" si="150"/>
        <v/>
      </c>
      <c r="O1969" s="1" t="str">
        <f t="shared" si="151"/>
        <v/>
      </c>
    </row>
    <row r="1970" spans="1:15" x14ac:dyDescent="0.2">
      <c r="A1970" s="26" t="str">
        <f t="shared" si="152"/>
        <v/>
      </c>
      <c r="B1970" s="40"/>
      <c r="C1970" s="28" t="str">
        <f>IF(B1970="","",VLOOKUP(B1970,'Priradenie pracov. balíkov'!B:E,3,FALSE))</f>
        <v/>
      </c>
      <c r="D1970" s="29" t="str">
        <f>IF(B1970="","",CONCATENATE(VLOOKUP(B1970,Ciselniky!$A$38:$B$71,2,FALSE),"P",'Osobné výdavky (OV)'!A1970))</f>
        <v/>
      </c>
      <c r="E1970" s="41"/>
      <c r="F1970" s="25" t="str">
        <f t="shared" si="153"/>
        <v/>
      </c>
      <c r="G1970" s="99"/>
      <c r="H1970" s="97"/>
      <c r="I1970" s="25" t="str">
        <f t="shared" si="154"/>
        <v/>
      </c>
      <c r="J1970" s="25" t="str">
        <f>IF(B1970="","",I1970*VLOOKUP(B1970,'Priradenie pracov. balíkov'!B:F,5,FALSE))</f>
        <v/>
      </c>
      <c r="K1970" s="25" t="str">
        <f>IF(B1970="","",I1970*VLOOKUP(B1970,'Priradenie pracov. balíkov'!B:G,6,FALSE))</f>
        <v/>
      </c>
      <c r="L1970" s="25" t="str">
        <f>IF(B1970="","",K1970*VLOOKUP(B1970,'Priradenie pracov. balíkov'!B:F,5,FALSE))</f>
        <v/>
      </c>
      <c r="M1970" s="1"/>
      <c r="N1970" s="2" t="str">
        <f t="shared" si="150"/>
        <v/>
      </c>
      <c r="O1970" s="1" t="str">
        <f t="shared" si="151"/>
        <v/>
      </c>
    </row>
    <row r="1971" spans="1:15" x14ac:dyDescent="0.2">
      <c r="A1971" s="26" t="str">
        <f t="shared" si="152"/>
        <v/>
      </c>
      <c r="B1971" s="40"/>
      <c r="C1971" s="28" t="str">
        <f>IF(B1971="","",VLOOKUP(B1971,'Priradenie pracov. balíkov'!B:E,3,FALSE))</f>
        <v/>
      </c>
      <c r="D1971" s="29" t="str">
        <f>IF(B1971="","",CONCATENATE(VLOOKUP(B1971,Ciselniky!$A$38:$B$71,2,FALSE),"P",'Osobné výdavky (OV)'!A1971))</f>
        <v/>
      </c>
      <c r="E1971" s="41"/>
      <c r="F1971" s="25" t="str">
        <f t="shared" si="153"/>
        <v/>
      </c>
      <c r="G1971" s="99"/>
      <c r="H1971" s="97"/>
      <c r="I1971" s="25" t="str">
        <f t="shared" si="154"/>
        <v/>
      </c>
      <c r="J1971" s="25" t="str">
        <f>IF(B1971="","",I1971*VLOOKUP(B1971,'Priradenie pracov. balíkov'!B:F,5,FALSE))</f>
        <v/>
      </c>
      <c r="K1971" s="25" t="str">
        <f>IF(B1971="","",I1971*VLOOKUP(B1971,'Priradenie pracov. balíkov'!B:G,6,FALSE))</f>
        <v/>
      </c>
      <c r="L1971" s="25" t="str">
        <f>IF(B1971="","",K1971*VLOOKUP(B1971,'Priradenie pracov. balíkov'!B:F,5,FALSE))</f>
        <v/>
      </c>
      <c r="M1971" s="1"/>
      <c r="N1971" s="2" t="str">
        <f t="shared" si="150"/>
        <v/>
      </c>
      <c r="O1971" s="1" t="str">
        <f t="shared" si="151"/>
        <v/>
      </c>
    </row>
    <row r="1972" spans="1:15" x14ac:dyDescent="0.2">
      <c r="A1972" s="26" t="str">
        <f t="shared" si="152"/>
        <v/>
      </c>
      <c r="B1972" s="40"/>
      <c r="C1972" s="28" t="str">
        <f>IF(B1972="","",VLOOKUP(B1972,'Priradenie pracov. balíkov'!B:E,3,FALSE))</f>
        <v/>
      </c>
      <c r="D1972" s="29" t="str">
        <f>IF(B1972="","",CONCATENATE(VLOOKUP(B1972,Ciselniky!$A$38:$B$71,2,FALSE),"P",'Osobné výdavky (OV)'!A1972))</f>
        <v/>
      </c>
      <c r="E1972" s="41"/>
      <c r="F1972" s="25" t="str">
        <f t="shared" si="153"/>
        <v/>
      </c>
      <c r="G1972" s="99"/>
      <c r="H1972" s="97"/>
      <c r="I1972" s="25" t="str">
        <f t="shared" si="154"/>
        <v/>
      </c>
      <c r="J1972" s="25" t="str">
        <f>IF(B1972="","",I1972*VLOOKUP(B1972,'Priradenie pracov. balíkov'!B:F,5,FALSE))</f>
        <v/>
      </c>
      <c r="K1972" s="25" t="str">
        <f>IF(B1972="","",I1972*VLOOKUP(B1972,'Priradenie pracov. balíkov'!B:G,6,FALSE))</f>
        <v/>
      </c>
      <c r="L1972" s="25" t="str">
        <f>IF(B1972="","",K1972*VLOOKUP(B1972,'Priradenie pracov. balíkov'!B:F,5,FALSE))</f>
        <v/>
      </c>
      <c r="M1972" s="1"/>
      <c r="N1972" s="2" t="str">
        <f t="shared" si="150"/>
        <v/>
      </c>
      <c r="O1972" s="1" t="str">
        <f t="shared" si="151"/>
        <v/>
      </c>
    </row>
    <row r="1973" spans="1:15" x14ac:dyDescent="0.2">
      <c r="A1973" s="26" t="str">
        <f t="shared" si="152"/>
        <v/>
      </c>
      <c r="B1973" s="40"/>
      <c r="C1973" s="28" t="str">
        <f>IF(B1973="","",VLOOKUP(B1973,'Priradenie pracov. balíkov'!B:E,3,FALSE))</f>
        <v/>
      </c>
      <c r="D1973" s="29" t="str">
        <f>IF(B1973="","",CONCATENATE(VLOOKUP(B1973,Ciselniky!$A$38:$B$71,2,FALSE),"P",'Osobné výdavky (OV)'!A1973))</f>
        <v/>
      </c>
      <c r="E1973" s="41"/>
      <c r="F1973" s="25" t="str">
        <f t="shared" si="153"/>
        <v/>
      </c>
      <c r="G1973" s="99"/>
      <c r="H1973" s="97"/>
      <c r="I1973" s="25" t="str">
        <f t="shared" si="154"/>
        <v/>
      </c>
      <c r="J1973" s="25" t="str">
        <f>IF(B1973="","",I1973*VLOOKUP(B1973,'Priradenie pracov. balíkov'!B:F,5,FALSE))</f>
        <v/>
      </c>
      <c r="K1973" s="25" t="str">
        <f>IF(B1973="","",I1973*VLOOKUP(B1973,'Priradenie pracov. balíkov'!B:G,6,FALSE))</f>
        <v/>
      </c>
      <c r="L1973" s="25" t="str">
        <f>IF(B1973="","",K1973*VLOOKUP(B1973,'Priradenie pracov. balíkov'!B:F,5,FALSE))</f>
        <v/>
      </c>
      <c r="M1973" s="1"/>
      <c r="N1973" s="2" t="str">
        <f t="shared" si="150"/>
        <v/>
      </c>
      <c r="O1973" s="1" t="str">
        <f t="shared" si="151"/>
        <v/>
      </c>
    </row>
    <row r="1974" spans="1:15" x14ac:dyDescent="0.2">
      <c r="A1974" s="26" t="str">
        <f t="shared" si="152"/>
        <v/>
      </c>
      <c r="B1974" s="40"/>
      <c r="C1974" s="28" t="str">
        <f>IF(B1974="","",VLOOKUP(B1974,'Priradenie pracov. balíkov'!B:E,3,FALSE))</f>
        <v/>
      </c>
      <c r="D1974" s="29" t="str">
        <f>IF(B1974="","",CONCATENATE(VLOOKUP(B1974,Ciselniky!$A$38:$B$71,2,FALSE),"P",'Osobné výdavky (OV)'!A1974))</f>
        <v/>
      </c>
      <c r="E1974" s="41"/>
      <c r="F1974" s="25" t="str">
        <f t="shared" si="153"/>
        <v/>
      </c>
      <c r="G1974" s="99"/>
      <c r="H1974" s="97"/>
      <c r="I1974" s="25" t="str">
        <f t="shared" si="154"/>
        <v/>
      </c>
      <c r="J1974" s="25" t="str">
        <f>IF(B1974="","",I1974*VLOOKUP(B1974,'Priradenie pracov. balíkov'!B:F,5,FALSE))</f>
        <v/>
      </c>
      <c r="K1974" s="25" t="str">
        <f>IF(B1974="","",I1974*VLOOKUP(B1974,'Priradenie pracov. balíkov'!B:G,6,FALSE))</f>
        <v/>
      </c>
      <c r="L1974" s="25" t="str">
        <f>IF(B1974="","",K1974*VLOOKUP(B1974,'Priradenie pracov. balíkov'!B:F,5,FALSE))</f>
        <v/>
      </c>
      <c r="M1974" s="1"/>
      <c r="N1974" s="2" t="str">
        <f t="shared" si="150"/>
        <v/>
      </c>
      <c r="O1974" s="1" t="str">
        <f t="shared" si="151"/>
        <v/>
      </c>
    </row>
    <row r="1975" spans="1:15" x14ac:dyDescent="0.2">
      <c r="A1975" s="26" t="str">
        <f t="shared" si="152"/>
        <v/>
      </c>
      <c r="B1975" s="40"/>
      <c r="C1975" s="28" t="str">
        <f>IF(B1975="","",VLOOKUP(B1975,'Priradenie pracov. balíkov'!B:E,3,FALSE))</f>
        <v/>
      </c>
      <c r="D1975" s="29" t="str">
        <f>IF(B1975="","",CONCATENATE(VLOOKUP(B1975,Ciselniky!$A$38:$B$71,2,FALSE),"P",'Osobné výdavky (OV)'!A1975))</f>
        <v/>
      </c>
      <c r="E1975" s="41"/>
      <c r="F1975" s="25" t="str">
        <f t="shared" si="153"/>
        <v/>
      </c>
      <c r="G1975" s="99"/>
      <c r="H1975" s="97"/>
      <c r="I1975" s="25" t="str">
        <f t="shared" si="154"/>
        <v/>
      </c>
      <c r="J1975" s="25" t="str">
        <f>IF(B1975="","",I1975*VLOOKUP(B1975,'Priradenie pracov. balíkov'!B:F,5,FALSE))</f>
        <v/>
      </c>
      <c r="K1975" s="25" t="str">
        <f>IF(B1975="","",I1975*VLOOKUP(B1975,'Priradenie pracov. balíkov'!B:G,6,FALSE))</f>
        <v/>
      </c>
      <c r="L1975" s="25" t="str">
        <f>IF(B1975="","",K1975*VLOOKUP(B1975,'Priradenie pracov. balíkov'!B:F,5,FALSE))</f>
        <v/>
      </c>
      <c r="M1975" s="1"/>
      <c r="N1975" s="2" t="str">
        <f t="shared" si="150"/>
        <v/>
      </c>
      <c r="O1975" s="1" t="str">
        <f t="shared" si="151"/>
        <v/>
      </c>
    </row>
    <row r="1976" spans="1:15" x14ac:dyDescent="0.2">
      <c r="A1976" s="26" t="str">
        <f t="shared" si="152"/>
        <v/>
      </c>
      <c r="B1976" s="40"/>
      <c r="C1976" s="28" t="str">
        <f>IF(B1976="","",VLOOKUP(B1976,'Priradenie pracov. balíkov'!B:E,3,FALSE))</f>
        <v/>
      </c>
      <c r="D1976" s="29" t="str">
        <f>IF(B1976="","",CONCATENATE(VLOOKUP(B1976,Ciselniky!$A$38:$B$71,2,FALSE),"P",'Osobné výdavky (OV)'!A1976))</f>
        <v/>
      </c>
      <c r="E1976" s="41"/>
      <c r="F1976" s="25" t="str">
        <f t="shared" si="153"/>
        <v/>
      </c>
      <c r="G1976" s="99"/>
      <c r="H1976" s="97"/>
      <c r="I1976" s="25" t="str">
        <f t="shared" si="154"/>
        <v/>
      </c>
      <c r="J1976" s="25" t="str">
        <f>IF(B1976="","",I1976*VLOOKUP(B1976,'Priradenie pracov. balíkov'!B:F,5,FALSE))</f>
        <v/>
      </c>
      <c r="K1976" s="25" t="str">
        <f>IF(B1976="","",I1976*VLOOKUP(B1976,'Priradenie pracov. balíkov'!B:G,6,FALSE))</f>
        <v/>
      </c>
      <c r="L1976" s="25" t="str">
        <f>IF(B1976="","",K1976*VLOOKUP(B1976,'Priradenie pracov. balíkov'!B:F,5,FALSE))</f>
        <v/>
      </c>
      <c r="M1976" s="1"/>
      <c r="N1976" s="2" t="str">
        <f t="shared" si="150"/>
        <v/>
      </c>
      <c r="O1976" s="1" t="str">
        <f t="shared" si="151"/>
        <v/>
      </c>
    </row>
    <row r="1977" spans="1:15" x14ac:dyDescent="0.2">
      <c r="A1977" s="26" t="str">
        <f t="shared" si="152"/>
        <v/>
      </c>
      <c r="B1977" s="40"/>
      <c r="C1977" s="28" t="str">
        <f>IF(B1977="","",VLOOKUP(B1977,'Priradenie pracov. balíkov'!B:E,3,FALSE))</f>
        <v/>
      </c>
      <c r="D1977" s="29" t="str">
        <f>IF(B1977="","",CONCATENATE(VLOOKUP(B1977,Ciselniky!$A$38:$B$71,2,FALSE),"P",'Osobné výdavky (OV)'!A1977))</f>
        <v/>
      </c>
      <c r="E1977" s="41"/>
      <c r="F1977" s="25" t="str">
        <f t="shared" si="153"/>
        <v/>
      </c>
      <c r="G1977" s="99"/>
      <c r="H1977" s="97"/>
      <c r="I1977" s="25" t="str">
        <f t="shared" si="154"/>
        <v/>
      </c>
      <c r="J1977" s="25" t="str">
        <f>IF(B1977="","",I1977*VLOOKUP(B1977,'Priradenie pracov. balíkov'!B:F,5,FALSE))</f>
        <v/>
      </c>
      <c r="K1977" s="25" t="str">
        <f>IF(B1977="","",I1977*VLOOKUP(B1977,'Priradenie pracov. balíkov'!B:G,6,FALSE))</f>
        <v/>
      </c>
      <c r="L1977" s="25" t="str">
        <f>IF(B1977="","",K1977*VLOOKUP(B1977,'Priradenie pracov. balíkov'!B:F,5,FALSE))</f>
        <v/>
      </c>
      <c r="M1977" s="1"/>
      <c r="N1977" s="2" t="str">
        <f t="shared" si="150"/>
        <v/>
      </c>
      <c r="O1977" s="1" t="str">
        <f t="shared" si="151"/>
        <v/>
      </c>
    </row>
    <row r="1978" spans="1:15" x14ac:dyDescent="0.2">
      <c r="A1978" s="26" t="str">
        <f t="shared" si="152"/>
        <v/>
      </c>
      <c r="B1978" s="40"/>
      <c r="C1978" s="28" t="str">
        <f>IF(B1978="","",VLOOKUP(B1978,'Priradenie pracov. balíkov'!B:E,3,FALSE))</f>
        <v/>
      </c>
      <c r="D1978" s="29" t="str">
        <f>IF(B1978="","",CONCATENATE(VLOOKUP(B1978,Ciselniky!$A$38:$B$71,2,FALSE),"P",'Osobné výdavky (OV)'!A1978))</f>
        <v/>
      </c>
      <c r="E1978" s="41"/>
      <c r="F1978" s="25" t="str">
        <f t="shared" si="153"/>
        <v/>
      </c>
      <c r="G1978" s="99"/>
      <c r="H1978" s="97"/>
      <c r="I1978" s="25" t="str">
        <f t="shared" si="154"/>
        <v/>
      </c>
      <c r="J1978" s="25" t="str">
        <f>IF(B1978="","",I1978*VLOOKUP(B1978,'Priradenie pracov. balíkov'!B:F,5,FALSE))</f>
        <v/>
      </c>
      <c r="K1978" s="25" t="str">
        <f>IF(B1978="","",I1978*VLOOKUP(B1978,'Priradenie pracov. balíkov'!B:G,6,FALSE))</f>
        <v/>
      </c>
      <c r="L1978" s="25" t="str">
        <f>IF(B1978="","",K1978*VLOOKUP(B1978,'Priradenie pracov. balíkov'!B:F,5,FALSE))</f>
        <v/>
      </c>
      <c r="M1978" s="1"/>
      <c r="N1978" s="2" t="str">
        <f t="shared" si="150"/>
        <v/>
      </c>
      <c r="O1978" s="1" t="str">
        <f t="shared" si="151"/>
        <v/>
      </c>
    </row>
    <row r="1979" spans="1:15" x14ac:dyDescent="0.2">
      <c r="A1979" s="26" t="str">
        <f t="shared" si="152"/>
        <v/>
      </c>
      <c r="B1979" s="40"/>
      <c r="C1979" s="28" t="str">
        <f>IF(B1979="","",VLOOKUP(B1979,'Priradenie pracov. balíkov'!B:E,3,FALSE))</f>
        <v/>
      </c>
      <c r="D1979" s="29" t="str">
        <f>IF(B1979="","",CONCATENATE(VLOOKUP(B1979,Ciselniky!$A$38:$B$71,2,FALSE),"P",'Osobné výdavky (OV)'!A1979))</f>
        <v/>
      </c>
      <c r="E1979" s="41"/>
      <c r="F1979" s="25" t="str">
        <f t="shared" si="153"/>
        <v/>
      </c>
      <c r="G1979" s="99"/>
      <c r="H1979" s="97"/>
      <c r="I1979" s="25" t="str">
        <f t="shared" si="154"/>
        <v/>
      </c>
      <c r="J1979" s="25" t="str">
        <f>IF(B1979="","",I1979*VLOOKUP(B1979,'Priradenie pracov. balíkov'!B:F,5,FALSE))</f>
        <v/>
      </c>
      <c r="K1979" s="25" t="str">
        <f>IF(B1979="","",I1979*VLOOKUP(B1979,'Priradenie pracov. balíkov'!B:G,6,FALSE))</f>
        <v/>
      </c>
      <c r="L1979" s="25" t="str">
        <f>IF(B1979="","",K1979*VLOOKUP(B1979,'Priradenie pracov. balíkov'!B:F,5,FALSE))</f>
        <v/>
      </c>
      <c r="M1979" s="1"/>
      <c r="N1979" s="2" t="str">
        <f t="shared" si="150"/>
        <v/>
      </c>
      <c r="O1979" s="1" t="str">
        <f t="shared" si="151"/>
        <v/>
      </c>
    </row>
    <row r="1980" spans="1:15" x14ac:dyDescent="0.2">
      <c r="A1980" s="26" t="str">
        <f t="shared" si="152"/>
        <v/>
      </c>
      <c r="B1980" s="40"/>
      <c r="C1980" s="28" t="str">
        <f>IF(B1980="","",VLOOKUP(B1980,'Priradenie pracov. balíkov'!B:E,3,FALSE))</f>
        <v/>
      </c>
      <c r="D1980" s="29" t="str">
        <f>IF(B1980="","",CONCATENATE(VLOOKUP(B1980,Ciselniky!$A$38:$B$71,2,FALSE),"P",'Osobné výdavky (OV)'!A1980))</f>
        <v/>
      </c>
      <c r="E1980" s="41"/>
      <c r="F1980" s="25" t="str">
        <f t="shared" si="153"/>
        <v/>
      </c>
      <c r="G1980" s="99"/>
      <c r="H1980" s="97"/>
      <c r="I1980" s="25" t="str">
        <f t="shared" si="154"/>
        <v/>
      </c>
      <c r="J1980" s="25" t="str">
        <f>IF(B1980="","",I1980*VLOOKUP(B1980,'Priradenie pracov. balíkov'!B:F,5,FALSE))</f>
        <v/>
      </c>
      <c r="K1980" s="25" t="str">
        <f>IF(B1980="","",I1980*VLOOKUP(B1980,'Priradenie pracov. balíkov'!B:G,6,FALSE))</f>
        <v/>
      </c>
      <c r="L1980" s="25" t="str">
        <f>IF(B1980="","",K1980*VLOOKUP(B1980,'Priradenie pracov. balíkov'!B:F,5,FALSE))</f>
        <v/>
      </c>
      <c r="M1980" s="1"/>
      <c r="N1980" s="2" t="str">
        <f t="shared" si="150"/>
        <v/>
      </c>
      <c r="O1980" s="1" t="str">
        <f t="shared" si="151"/>
        <v/>
      </c>
    </row>
    <row r="1981" spans="1:15" x14ac:dyDescent="0.2">
      <c r="A1981" s="26" t="str">
        <f t="shared" si="152"/>
        <v/>
      </c>
      <c r="B1981" s="40"/>
      <c r="C1981" s="28" t="str">
        <f>IF(B1981="","",VLOOKUP(B1981,'Priradenie pracov. balíkov'!B:E,3,FALSE))</f>
        <v/>
      </c>
      <c r="D1981" s="29" t="str">
        <f>IF(B1981="","",CONCATENATE(VLOOKUP(B1981,Ciselniky!$A$38:$B$71,2,FALSE),"P",'Osobné výdavky (OV)'!A1981))</f>
        <v/>
      </c>
      <c r="E1981" s="41"/>
      <c r="F1981" s="25" t="str">
        <f t="shared" si="153"/>
        <v/>
      </c>
      <c r="G1981" s="99"/>
      <c r="H1981" s="97"/>
      <c r="I1981" s="25" t="str">
        <f t="shared" si="154"/>
        <v/>
      </c>
      <c r="J1981" s="25" t="str">
        <f>IF(B1981="","",I1981*VLOOKUP(B1981,'Priradenie pracov. balíkov'!B:F,5,FALSE))</f>
        <v/>
      </c>
      <c r="K1981" s="25" t="str">
        <f>IF(B1981="","",I1981*VLOOKUP(B1981,'Priradenie pracov. balíkov'!B:G,6,FALSE))</f>
        <v/>
      </c>
      <c r="L1981" s="25" t="str">
        <f>IF(B1981="","",K1981*VLOOKUP(B1981,'Priradenie pracov. balíkov'!B:F,5,FALSE))</f>
        <v/>
      </c>
      <c r="M1981" s="1"/>
      <c r="N1981" s="2" t="str">
        <f t="shared" si="150"/>
        <v/>
      </c>
      <c r="O1981" s="1" t="str">
        <f t="shared" si="151"/>
        <v/>
      </c>
    </row>
    <row r="1982" spans="1:15" x14ac:dyDescent="0.2">
      <c r="A1982" s="26" t="str">
        <f t="shared" si="152"/>
        <v/>
      </c>
      <c r="B1982" s="40"/>
      <c r="C1982" s="28" t="str">
        <f>IF(B1982="","",VLOOKUP(B1982,'Priradenie pracov. balíkov'!B:E,3,FALSE))</f>
        <v/>
      </c>
      <c r="D1982" s="29" t="str">
        <f>IF(B1982="","",CONCATENATE(VLOOKUP(B1982,Ciselniky!$A$38:$B$71,2,FALSE),"P",'Osobné výdavky (OV)'!A1982))</f>
        <v/>
      </c>
      <c r="E1982" s="41"/>
      <c r="F1982" s="25" t="str">
        <f t="shared" si="153"/>
        <v/>
      </c>
      <c r="G1982" s="99"/>
      <c r="H1982" s="97"/>
      <c r="I1982" s="25" t="str">
        <f t="shared" si="154"/>
        <v/>
      </c>
      <c r="J1982" s="25" t="str">
        <f>IF(B1982="","",I1982*VLOOKUP(B1982,'Priradenie pracov. balíkov'!B:F,5,FALSE))</f>
        <v/>
      </c>
      <c r="K1982" s="25" t="str">
        <f>IF(B1982="","",I1982*VLOOKUP(B1982,'Priradenie pracov. balíkov'!B:G,6,FALSE))</f>
        <v/>
      </c>
      <c r="L1982" s="25" t="str">
        <f>IF(B1982="","",K1982*VLOOKUP(B1982,'Priradenie pracov. balíkov'!B:F,5,FALSE))</f>
        <v/>
      </c>
      <c r="M1982" s="1"/>
      <c r="N1982" s="2" t="str">
        <f t="shared" si="150"/>
        <v/>
      </c>
      <c r="O1982" s="1" t="str">
        <f t="shared" si="151"/>
        <v/>
      </c>
    </row>
    <row r="1983" spans="1:15" x14ac:dyDescent="0.2">
      <c r="A1983" s="26" t="str">
        <f t="shared" si="152"/>
        <v/>
      </c>
      <c r="B1983" s="40"/>
      <c r="C1983" s="28" t="str">
        <f>IF(B1983="","",VLOOKUP(B1983,'Priradenie pracov. balíkov'!B:E,3,FALSE))</f>
        <v/>
      </c>
      <c r="D1983" s="29" t="str">
        <f>IF(B1983="","",CONCATENATE(VLOOKUP(B1983,Ciselniky!$A$38:$B$71,2,FALSE),"P",'Osobné výdavky (OV)'!A1983))</f>
        <v/>
      </c>
      <c r="E1983" s="41"/>
      <c r="F1983" s="25" t="str">
        <f t="shared" si="153"/>
        <v/>
      </c>
      <c r="G1983" s="99"/>
      <c r="H1983" s="97"/>
      <c r="I1983" s="25" t="str">
        <f t="shared" si="154"/>
        <v/>
      </c>
      <c r="J1983" s="25" t="str">
        <f>IF(B1983="","",I1983*VLOOKUP(B1983,'Priradenie pracov. balíkov'!B:F,5,FALSE))</f>
        <v/>
      </c>
      <c r="K1983" s="25" t="str">
        <f>IF(B1983="","",I1983*VLOOKUP(B1983,'Priradenie pracov. balíkov'!B:G,6,FALSE))</f>
        <v/>
      </c>
      <c r="L1983" s="25" t="str">
        <f>IF(B1983="","",K1983*VLOOKUP(B1983,'Priradenie pracov. balíkov'!B:F,5,FALSE))</f>
        <v/>
      </c>
      <c r="M1983" s="1"/>
      <c r="N1983" s="2" t="str">
        <f t="shared" si="150"/>
        <v/>
      </c>
      <c r="O1983" s="1" t="str">
        <f t="shared" si="151"/>
        <v/>
      </c>
    </row>
    <row r="1984" spans="1:15" x14ac:dyDescent="0.2">
      <c r="A1984" s="26" t="str">
        <f t="shared" si="152"/>
        <v/>
      </c>
      <c r="B1984" s="40"/>
      <c r="C1984" s="28" t="str">
        <f>IF(B1984="","",VLOOKUP(B1984,'Priradenie pracov. balíkov'!B:E,3,FALSE))</f>
        <v/>
      </c>
      <c r="D1984" s="29" t="str">
        <f>IF(B1984="","",CONCATENATE(VLOOKUP(B1984,Ciselniky!$A$38:$B$71,2,FALSE),"P",'Osobné výdavky (OV)'!A1984))</f>
        <v/>
      </c>
      <c r="E1984" s="41"/>
      <c r="F1984" s="25" t="str">
        <f t="shared" si="153"/>
        <v/>
      </c>
      <c r="G1984" s="99"/>
      <c r="H1984" s="97"/>
      <c r="I1984" s="25" t="str">
        <f t="shared" si="154"/>
        <v/>
      </c>
      <c r="J1984" s="25" t="str">
        <f>IF(B1984="","",I1984*VLOOKUP(B1984,'Priradenie pracov. balíkov'!B:F,5,FALSE))</f>
        <v/>
      </c>
      <c r="K1984" s="25" t="str">
        <f>IF(B1984="","",I1984*VLOOKUP(B1984,'Priradenie pracov. balíkov'!B:G,6,FALSE))</f>
        <v/>
      </c>
      <c r="L1984" s="25" t="str">
        <f>IF(B1984="","",K1984*VLOOKUP(B1984,'Priradenie pracov. balíkov'!B:F,5,FALSE))</f>
        <v/>
      </c>
      <c r="M1984" s="1"/>
      <c r="N1984" s="2" t="str">
        <f t="shared" si="150"/>
        <v/>
      </c>
      <c r="O1984" s="1" t="str">
        <f t="shared" si="151"/>
        <v/>
      </c>
    </row>
    <row r="1985" spans="1:15" x14ac:dyDescent="0.2">
      <c r="A1985" s="26" t="str">
        <f t="shared" si="152"/>
        <v/>
      </c>
      <c r="B1985" s="40"/>
      <c r="C1985" s="28" t="str">
        <f>IF(B1985="","",VLOOKUP(B1985,'Priradenie pracov. balíkov'!B:E,3,FALSE))</f>
        <v/>
      </c>
      <c r="D1985" s="29" t="str">
        <f>IF(B1985="","",CONCATENATE(VLOOKUP(B1985,Ciselniky!$A$38:$B$71,2,FALSE),"P",'Osobné výdavky (OV)'!A1985))</f>
        <v/>
      </c>
      <c r="E1985" s="41"/>
      <c r="F1985" s="25" t="str">
        <f t="shared" si="153"/>
        <v/>
      </c>
      <c r="G1985" s="99"/>
      <c r="H1985" s="97"/>
      <c r="I1985" s="25" t="str">
        <f t="shared" si="154"/>
        <v/>
      </c>
      <c r="J1985" s="25" t="str">
        <f>IF(B1985="","",I1985*VLOOKUP(B1985,'Priradenie pracov. balíkov'!B:F,5,FALSE))</f>
        <v/>
      </c>
      <c r="K1985" s="25" t="str">
        <f>IF(B1985="","",I1985*VLOOKUP(B1985,'Priradenie pracov. balíkov'!B:G,6,FALSE))</f>
        <v/>
      </c>
      <c r="L1985" s="25" t="str">
        <f>IF(B1985="","",K1985*VLOOKUP(B1985,'Priradenie pracov. balíkov'!B:F,5,FALSE))</f>
        <v/>
      </c>
      <c r="M1985" s="1"/>
      <c r="N1985" s="2" t="str">
        <f t="shared" si="150"/>
        <v/>
      </c>
      <c r="O1985" s="1" t="str">
        <f t="shared" si="151"/>
        <v/>
      </c>
    </row>
    <row r="1986" spans="1:15" x14ac:dyDescent="0.2">
      <c r="A1986" s="26" t="str">
        <f t="shared" si="152"/>
        <v/>
      </c>
      <c r="B1986" s="40"/>
      <c r="C1986" s="28" t="str">
        <f>IF(B1986="","",VLOOKUP(B1986,'Priradenie pracov. balíkov'!B:E,3,FALSE))</f>
        <v/>
      </c>
      <c r="D1986" s="29" t="str">
        <f>IF(B1986="","",CONCATENATE(VLOOKUP(B1986,Ciselniky!$A$38:$B$71,2,FALSE),"P",'Osobné výdavky (OV)'!A1986))</f>
        <v/>
      </c>
      <c r="E1986" s="41"/>
      <c r="F1986" s="25" t="str">
        <f t="shared" si="153"/>
        <v/>
      </c>
      <c r="G1986" s="99"/>
      <c r="H1986" s="97"/>
      <c r="I1986" s="25" t="str">
        <f t="shared" si="154"/>
        <v/>
      </c>
      <c r="J1986" s="25" t="str">
        <f>IF(B1986="","",I1986*VLOOKUP(B1986,'Priradenie pracov. balíkov'!B:F,5,FALSE))</f>
        <v/>
      </c>
      <c r="K1986" s="25" t="str">
        <f>IF(B1986="","",I1986*VLOOKUP(B1986,'Priradenie pracov. balíkov'!B:G,6,FALSE))</f>
        <v/>
      </c>
      <c r="L1986" s="25" t="str">
        <f>IF(B1986="","",K1986*VLOOKUP(B1986,'Priradenie pracov. balíkov'!B:F,5,FALSE))</f>
        <v/>
      </c>
      <c r="M1986" s="1"/>
      <c r="N1986" s="2" t="str">
        <f t="shared" si="150"/>
        <v/>
      </c>
      <c r="O1986" s="1" t="str">
        <f t="shared" si="151"/>
        <v/>
      </c>
    </row>
    <row r="1987" spans="1:15" x14ac:dyDescent="0.2">
      <c r="A1987" s="26" t="str">
        <f t="shared" si="152"/>
        <v/>
      </c>
      <c r="B1987" s="40"/>
      <c r="C1987" s="28" t="str">
        <f>IF(B1987="","",VLOOKUP(B1987,'Priradenie pracov. balíkov'!B:E,3,FALSE))</f>
        <v/>
      </c>
      <c r="D1987" s="29" t="str">
        <f>IF(B1987="","",CONCATENATE(VLOOKUP(B1987,Ciselniky!$A$38:$B$71,2,FALSE),"P",'Osobné výdavky (OV)'!A1987))</f>
        <v/>
      </c>
      <c r="E1987" s="41"/>
      <c r="F1987" s="25" t="str">
        <f t="shared" si="153"/>
        <v/>
      </c>
      <c r="G1987" s="99"/>
      <c r="H1987" s="97"/>
      <c r="I1987" s="25" t="str">
        <f t="shared" si="154"/>
        <v/>
      </c>
      <c r="J1987" s="25" t="str">
        <f>IF(B1987="","",I1987*VLOOKUP(B1987,'Priradenie pracov. balíkov'!B:F,5,FALSE))</f>
        <v/>
      </c>
      <c r="K1987" s="25" t="str">
        <f>IF(B1987="","",I1987*VLOOKUP(B1987,'Priradenie pracov. balíkov'!B:G,6,FALSE))</f>
        <v/>
      </c>
      <c r="L1987" s="25" t="str">
        <f>IF(B1987="","",K1987*VLOOKUP(B1987,'Priradenie pracov. balíkov'!B:F,5,FALSE))</f>
        <v/>
      </c>
      <c r="M1987" s="1"/>
      <c r="N1987" s="2" t="str">
        <f t="shared" si="150"/>
        <v/>
      </c>
      <c r="O1987" s="1" t="str">
        <f t="shared" si="151"/>
        <v/>
      </c>
    </row>
    <row r="1988" spans="1:15" x14ac:dyDescent="0.2">
      <c r="A1988" s="26" t="str">
        <f t="shared" si="152"/>
        <v/>
      </c>
      <c r="B1988" s="40"/>
      <c r="C1988" s="28" t="str">
        <f>IF(B1988="","",VLOOKUP(B1988,'Priradenie pracov. balíkov'!B:E,3,FALSE))</f>
        <v/>
      </c>
      <c r="D1988" s="29" t="str">
        <f>IF(B1988="","",CONCATENATE(VLOOKUP(B1988,Ciselniky!$A$38:$B$71,2,FALSE),"P",'Osobné výdavky (OV)'!A1988))</f>
        <v/>
      </c>
      <c r="E1988" s="41"/>
      <c r="F1988" s="25" t="str">
        <f t="shared" si="153"/>
        <v/>
      </c>
      <c r="G1988" s="99"/>
      <c r="H1988" s="97"/>
      <c r="I1988" s="25" t="str">
        <f t="shared" si="154"/>
        <v/>
      </c>
      <c r="J1988" s="25" t="str">
        <f>IF(B1988="","",I1988*VLOOKUP(B1988,'Priradenie pracov. balíkov'!B:F,5,FALSE))</f>
        <v/>
      </c>
      <c r="K1988" s="25" t="str">
        <f>IF(B1988="","",I1988*VLOOKUP(B1988,'Priradenie pracov. balíkov'!B:G,6,FALSE))</f>
        <v/>
      </c>
      <c r="L1988" s="25" t="str">
        <f>IF(B1988="","",K1988*VLOOKUP(B1988,'Priradenie pracov. balíkov'!B:F,5,FALSE))</f>
        <v/>
      </c>
      <c r="M1988" s="1"/>
      <c r="N1988" s="2" t="str">
        <f t="shared" ref="N1988:N2002" si="155">TRIM(LEFT(B1988,4))</f>
        <v/>
      </c>
      <c r="O1988" s="1" t="str">
        <f t="shared" ref="O1988:O2002" si="156">C1988</f>
        <v/>
      </c>
    </row>
    <row r="1989" spans="1:15" x14ac:dyDescent="0.2">
      <c r="A1989" s="26" t="str">
        <f t="shared" ref="A1989:A2002" si="157">IF(B1988&lt;&gt;"",ROW()-2,"")</f>
        <v/>
      </c>
      <c r="B1989" s="40"/>
      <c r="C1989" s="28" t="str">
        <f>IF(B1989="","",VLOOKUP(B1989,'Priradenie pracov. balíkov'!B:E,3,FALSE))</f>
        <v/>
      </c>
      <c r="D1989" s="29" t="str">
        <f>IF(B1989="","",CONCATENATE(VLOOKUP(B1989,Ciselniky!$A$38:$B$71,2,FALSE),"P",'Osobné výdavky (OV)'!A1989))</f>
        <v/>
      </c>
      <c r="E1989" s="41"/>
      <c r="F1989" s="25" t="str">
        <f t="shared" ref="F1989:F2002" si="158">IF(B1989="","",3684)</f>
        <v/>
      </c>
      <c r="G1989" s="99"/>
      <c r="H1989" s="97"/>
      <c r="I1989" s="25" t="str">
        <f t="shared" ref="I1989:I2002" si="159">IF(B1989="","",F1989*(G1989*H1989))</f>
        <v/>
      </c>
      <c r="J1989" s="25" t="str">
        <f>IF(B1989="","",I1989*VLOOKUP(B1989,'Priradenie pracov. balíkov'!B:F,5,FALSE))</f>
        <v/>
      </c>
      <c r="K1989" s="25" t="str">
        <f>IF(B1989="","",I1989*VLOOKUP(B1989,'Priradenie pracov. balíkov'!B:G,6,FALSE))</f>
        <v/>
      </c>
      <c r="L1989" s="25" t="str">
        <f>IF(B1989="","",K1989*VLOOKUP(B1989,'Priradenie pracov. balíkov'!B:F,5,FALSE))</f>
        <v/>
      </c>
      <c r="M1989" s="1"/>
      <c r="N1989" s="2" t="str">
        <f t="shared" si="155"/>
        <v/>
      </c>
      <c r="O1989" s="1" t="str">
        <f t="shared" si="156"/>
        <v/>
      </c>
    </row>
    <row r="1990" spans="1:15" x14ac:dyDescent="0.2">
      <c r="A1990" s="26" t="str">
        <f t="shared" si="157"/>
        <v/>
      </c>
      <c r="B1990" s="40"/>
      <c r="C1990" s="28" t="str">
        <f>IF(B1990="","",VLOOKUP(B1990,'Priradenie pracov. balíkov'!B:E,3,FALSE))</f>
        <v/>
      </c>
      <c r="D1990" s="29" t="str">
        <f>IF(B1990="","",CONCATENATE(VLOOKUP(B1990,Ciselniky!$A$38:$B$71,2,FALSE),"P",'Osobné výdavky (OV)'!A1990))</f>
        <v/>
      </c>
      <c r="E1990" s="41"/>
      <c r="F1990" s="25" t="str">
        <f t="shared" si="158"/>
        <v/>
      </c>
      <c r="G1990" s="99"/>
      <c r="H1990" s="97"/>
      <c r="I1990" s="25" t="str">
        <f t="shared" si="159"/>
        <v/>
      </c>
      <c r="J1990" s="25" t="str">
        <f>IF(B1990="","",I1990*VLOOKUP(B1990,'Priradenie pracov. balíkov'!B:F,5,FALSE))</f>
        <v/>
      </c>
      <c r="K1990" s="25" t="str">
        <f>IF(B1990="","",I1990*VLOOKUP(B1990,'Priradenie pracov. balíkov'!B:G,6,FALSE))</f>
        <v/>
      </c>
      <c r="L1990" s="25" t="str">
        <f>IF(B1990="","",K1990*VLOOKUP(B1990,'Priradenie pracov. balíkov'!B:F,5,FALSE))</f>
        <v/>
      </c>
      <c r="M1990" s="1"/>
      <c r="N1990" s="2" t="str">
        <f t="shared" si="155"/>
        <v/>
      </c>
      <c r="O1990" s="1" t="str">
        <f t="shared" si="156"/>
        <v/>
      </c>
    </row>
    <row r="1991" spans="1:15" x14ac:dyDescent="0.2">
      <c r="A1991" s="26" t="str">
        <f t="shared" si="157"/>
        <v/>
      </c>
      <c r="B1991" s="40"/>
      <c r="C1991" s="28" t="str">
        <f>IF(B1991="","",VLOOKUP(B1991,'Priradenie pracov. balíkov'!B:E,3,FALSE))</f>
        <v/>
      </c>
      <c r="D1991" s="29" t="str">
        <f>IF(B1991="","",CONCATENATE(VLOOKUP(B1991,Ciselniky!$A$38:$B$71,2,FALSE),"P",'Osobné výdavky (OV)'!A1991))</f>
        <v/>
      </c>
      <c r="E1991" s="41"/>
      <c r="F1991" s="25" t="str">
        <f t="shared" si="158"/>
        <v/>
      </c>
      <c r="G1991" s="99"/>
      <c r="H1991" s="97"/>
      <c r="I1991" s="25" t="str">
        <f t="shared" si="159"/>
        <v/>
      </c>
      <c r="J1991" s="25" t="str">
        <f>IF(B1991="","",I1991*VLOOKUP(B1991,'Priradenie pracov. balíkov'!B:F,5,FALSE))</f>
        <v/>
      </c>
      <c r="K1991" s="25" t="str">
        <f>IF(B1991="","",I1991*VLOOKUP(B1991,'Priradenie pracov. balíkov'!B:G,6,FALSE))</f>
        <v/>
      </c>
      <c r="L1991" s="25" t="str">
        <f>IF(B1991="","",K1991*VLOOKUP(B1991,'Priradenie pracov. balíkov'!B:F,5,FALSE))</f>
        <v/>
      </c>
      <c r="M1991" s="1"/>
      <c r="N1991" s="2" t="str">
        <f t="shared" si="155"/>
        <v/>
      </c>
      <c r="O1991" s="1" t="str">
        <f t="shared" si="156"/>
        <v/>
      </c>
    </row>
    <row r="1992" spans="1:15" x14ac:dyDescent="0.2">
      <c r="A1992" s="26" t="str">
        <f t="shared" si="157"/>
        <v/>
      </c>
      <c r="B1992" s="40"/>
      <c r="C1992" s="28" t="str">
        <f>IF(B1992="","",VLOOKUP(B1992,'Priradenie pracov. balíkov'!B:E,3,FALSE))</f>
        <v/>
      </c>
      <c r="D1992" s="29" t="str">
        <f>IF(B1992="","",CONCATENATE(VLOOKUP(B1992,Ciselniky!$A$38:$B$71,2,FALSE),"P",'Osobné výdavky (OV)'!A1992))</f>
        <v/>
      </c>
      <c r="E1992" s="41"/>
      <c r="F1992" s="25" t="str">
        <f t="shared" si="158"/>
        <v/>
      </c>
      <c r="G1992" s="99"/>
      <c r="H1992" s="97"/>
      <c r="I1992" s="25" t="str">
        <f t="shared" si="159"/>
        <v/>
      </c>
      <c r="J1992" s="25" t="str">
        <f>IF(B1992="","",I1992*VLOOKUP(B1992,'Priradenie pracov. balíkov'!B:F,5,FALSE))</f>
        <v/>
      </c>
      <c r="K1992" s="25" t="str">
        <f>IF(B1992="","",I1992*VLOOKUP(B1992,'Priradenie pracov. balíkov'!B:G,6,FALSE))</f>
        <v/>
      </c>
      <c r="L1992" s="25" t="str">
        <f>IF(B1992="","",K1992*VLOOKUP(B1992,'Priradenie pracov. balíkov'!B:F,5,FALSE))</f>
        <v/>
      </c>
      <c r="M1992" s="1"/>
      <c r="N1992" s="2" t="str">
        <f t="shared" si="155"/>
        <v/>
      </c>
      <c r="O1992" s="1" t="str">
        <f t="shared" si="156"/>
        <v/>
      </c>
    </row>
    <row r="1993" spans="1:15" x14ac:dyDescent="0.2">
      <c r="A1993" s="26" t="str">
        <f t="shared" si="157"/>
        <v/>
      </c>
      <c r="B1993" s="40"/>
      <c r="C1993" s="28" t="str">
        <f>IF(B1993="","",VLOOKUP(B1993,'Priradenie pracov. balíkov'!B:E,3,FALSE))</f>
        <v/>
      </c>
      <c r="D1993" s="29" t="str">
        <f>IF(B1993="","",CONCATENATE(VLOOKUP(B1993,Ciselniky!$A$38:$B$71,2,FALSE),"P",'Osobné výdavky (OV)'!A1993))</f>
        <v/>
      </c>
      <c r="E1993" s="41"/>
      <c r="F1993" s="25" t="str">
        <f t="shared" si="158"/>
        <v/>
      </c>
      <c r="G1993" s="99"/>
      <c r="H1993" s="97"/>
      <c r="I1993" s="25" t="str">
        <f t="shared" si="159"/>
        <v/>
      </c>
      <c r="J1993" s="25" t="str">
        <f>IF(B1993="","",I1993*VLOOKUP(B1993,'Priradenie pracov. balíkov'!B:F,5,FALSE))</f>
        <v/>
      </c>
      <c r="K1993" s="25" t="str">
        <f>IF(B1993="","",I1993*VLOOKUP(B1993,'Priradenie pracov. balíkov'!B:G,6,FALSE))</f>
        <v/>
      </c>
      <c r="L1993" s="25" t="str">
        <f>IF(B1993="","",K1993*VLOOKUP(B1993,'Priradenie pracov. balíkov'!B:F,5,FALSE))</f>
        <v/>
      </c>
      <c r="M1993" s="1"/>
      <c r="N1993" s="2" t="str">
        <f t="shared" si="155"/>
        <v/>
      </c>
      <c r="O1993" s="1" t="str">
        <f t="shared" si="156"/>
        <v/>
      </c>
    </row>
    <row r="1994" spans="1:15" x14ac:dyDescent="0.2">
      <c r="A1994" s="26" t="str">
        <f t="shared" si="157"/>
        <v/>
      </c>
      <c r="B1994" s="40"/>
      <c r="C1994" s="28" t="str">
        <f>IF(B1994="","",VLOOKUP(B1994,'Priradenie pracov. balíkov'!B:E,3,FALSE))</f>
        <v/>
      </c>
      <c r="D1994" s="29" t="str">
        <f>IF(B1994="","",CONCATENATE(VLOOKUP(B1994,Ciselniky!$A$38:$B$71,2,FALSE),"P",'Osobné výdavky (OV)'!A1994))</f>
        <v/>
      </c>
      <c r="E1994" s="41"/>
      <c r="F1994" s="25" t="str">
        <f t="shared" si="158"/>
        <v/>
      </c>
      <c r="G1994" s="99"/>
      <c r="H1994" s="97"/>
      <c r="I1994" s="25" t="str">
        <f t="shared" si="159"/>
        <v/>
      </c>
      <c r="J1994" s="25" t="str">
        <f>IF(B1994="","",I1994*VLOOKUP(B1994,'Priradenie pracov. balíkov'!B:F,5,FALSE))</f>
        <v/>
      </c>
      <c r="K1994" s="25" t="str">
        <f>IF(B1994="","",I1994*VLOOKUP(B1994,'Priradenie pracov. balíkov'!B:G,6,FALSE))</f>
        <v/>
      </c>
      <c r="L1994" s="25" t="str">
        <f>IF(B1994="","",K1994*VLOOKUP(B1994,'Priradenie pracov. balíkov'!B:F,5,FALSE))</f>
        <v/>
      </c>
      <c r="M1994" s="1"/>
      <c r="N1994" s="2" t="str">
        <f t="shared" si="155"/>
        <v/>
      </c>
      <c r="O1994" s="1" t="str">
        <f t="shared" si="156"/>
        <v/>
      </c>
    </row>
    <row r="1995" spans="1:15" x14ac:dyDescent="0.2">
      <c r="A1995" s="26" t="str">
        <f t="shared" si="157"/>
        <v/>
      </c>
      <c r="B1995" s="40"/>
      <c r="C1995" s="28" t="str">
        <f>IF(B1995="","",VLOOKUP(B1995,'Priradenie pracov. balíkov'!B:E,3,FALSE))</f>
        <v/>
      </c>
      <c r="D1995" s="29" t="str">
        <f>IF(B1995="","",CONCATENATE(VLOOKUP(B1995,Ciselniky!$A$38:$B$71,2,FALSE),"P",'Osobné výdavky (OV)'!A1995))</f>
        <v/>
      </c>
      <c r="E1995" s="41"/>
      <c r="F1995" s="25" t="str">
        <f t="shared" si="158"/>
        <v/>
      </c>
      <c r="G1995" s="99"/>
      <c r="H1995" s="97"/>
      <c r="I1995" s="25" t="str">
        <f t="shared" si="159"/>
        <v/>
      </c>
      <c r="J1995" s="25" t="str">
        <f>IF(B1995="","",I1995*VLOOKUP(B1995,'Priradenie pracov. balíkov'!B:F,5,FALSE))</f>
        <v/>
      </c>
      <c r="K1995" s="25" t="str">
        <f>IF(B1995="","",I1995*VLOOKUP(B1995,'Priradenie pracov. balíkov'!B:G,6,FALSE))</f>
        <v/>
      </c>
      <c r="L1995" s="25" t="str">
        <f>IF(B1995="","",K1995*VLOOKUP(B1995,'Priradenie pracov. balíkov'!B:F,5,FALSE))</f>
        <v/>
      </c>
      <c r="M1995" s="1"/>
      <c r="N1995" s="2" t="str">
        <f t="shared" si="155"/>
        <v/>
      </c>
      <c r="O1995" s="1" t="str">
        <f t="shared" si="156"/>
        <v/>
      </c>
    </row>
    <row r="1996" spans="1:15" x14ac:dyDescent="0.2">
      <c r="A1996" s="26" t="str">
        <f t="shared" si="157"/>
        <v/>
      </c>
      <c r="B1996" s="40"/>
      <c r="C1996" s="28" t="str">
        <f>IF(B1996="","",VLOOKUP(B1996,'Priradenie pracov. balíkov'!B:E,3,FALSE))</f>
        <v/>
      </c>
      <c r="D1996" s="29" t="str">
        <f>IF(B1996="","",CONCATENATE(VLOOKUP(B1996,Ciselniky!$A$38:$B$71,2,FALSE),"P",'Osobné výdavky (OV)'!A1996))</f>
        <v/>
      </c>
      <c r="E1996" s="41"/>
      <c r="F1996" s="25" t="str">
        <f t="shared" si="158"/>
        <v/>
      </c>
      <c r="G1996" s="99"/>
      <c r="H1996" s="97"/>
      <c r="I1996" s="25" t="str">
        <f t="shared" si="159"/>
        <v/>
      </c>
      <c r="J1996" s="25" t="str">
        <f>IF(B1996="","",I1996*VLOOKUP(B1996,'Priradenie pracov. balíkov'!B:F,5,FALSE))</f>
        <v/>
      </c>
      <c r="K1996" s="25" t="str">
        <f>IF(B1996="","",I1996*VLOOKUP(B1996,'Priradenie pracov. balíkov'!B:G,6,FALSE))</f>
        <v/>
      </c>
      <c r="L1996" s="25" t="str">
        <f>IF(B1996="","",K1996*VLOOKUP(B1996,'Priradenie pracov. balíkov'!B:F,5,FALSE))</f>
        <v/>
      </c>
      <c r="M1996" s="1"/>
      <c r="N1996" s="2" t="str">
        <f t="shared" si="155"/>
        <v/>
      </c>
      <c r="O1996" s="1" t="str">
        <f t="shared" si="156"/>
        <v/>
      </c>
    </row>
    <row r="1997" spans="1:15" x14ac:dyDescent="0.2">
      <c r="A1997" s="26" t="str">
        <f t="shared" si="157"/>
        <v/>
      </c>
      <c r="B1997" s="40"/>
      <c r="C1997" s="28" t="str">
        <f>IF(B1997="","",VLOOKUP(B1997,'Priradenie pracov. balíkov'!B:E,3,FALSE))</f>
        <v/>
      </c>
      <c r="D1997" s="29" t="str">
        <f>IF(B1997="","",CONCATENATE(VLOOKUP(B1997,Ciselniky!$A$38:$B$71,2,FALSE),"P",'Osobné výdavky (OV)'!A1997))</f>
        <v/>
      </c>
      <c r="E1997" s="41"/>
      <c r="F1997" s="25" t="str">
        <f t="shared" si="158"/>
        <v/>
      </c>
      <c r="G1997" s="99"/>
      <c r="H1997" s="97"/>
      <c r="I1997" s="25" t="str">
        <f t="shared" si="159"/>
        <v/>
      </c>
      <c r="J1997" s="25" t="str">
        <f>IF(B1997="","",I1997*VLOOKUP(B1997,'Priradenie pracov. balíkov'!B:F,5,FALSE))</f>
        <v/>
      </c>
      <c r="K1997" s="25" t="str">
        <f>IF(B1997="","",I1997*VLOOKUP(B1997,'Priradenie pracov. balíkov'!B:G,6,FALSE))</f>
        <v/>
      </c>
      <c r="L1997" s="25" t="str">
        <f>IF(B1997="","",K1997*VLOOKUP(B1997,'Priradenie pracov. balíkov'!B:F,5,FALSE))</f>
        <v/>
      </c>
      <c r="M1997" s="1"/>
      <c r="N1997" s="2" t="str">
        <f t="shared" si="155"/>
        <v/>
      </c>
      <c r="O1997" s="1" t="str">
        <f t="shared" si="156"/>
        <v/>
      </c>
    </row>
    <row r="1998" spans="1:15" x14ac:dyDescent="0.2">
      <c r="A1998" s="26" t="str">
        <f t="shared" si="157"/>
        <v/>
      </c>
      <c r="B1998" s="40"/>
      <c r="C1998" s="28" t="str">
        <f>IF(B1998="","",VLOOKUP(B1998,'Priradenie pracov. balíkov'!B:E,3,FALSE))</f>
        <v/>
      </c>
      <c r="D1998" s="29" t="str">
        <f>IF(B1998="","",CONCATENATE(VLOOKUP(B1998,Ciselniky!$A$38:$B$71,2,FALSE),"P",'Osobné výdavky (OV)'!A1998))</f>
        <v/>
      </c>
      <c r="E1998" s="41"/>
      <c r="F1998" s="25" t="str">
        <f t="shared" si="158"/>
        <v/>
      </c>
      <c r="G1998" s="99"/>
      <c r="H1998" s="97"/>
      <c r="I1998" s="25" t="str">
        <f t="shared" si="159"/>
        <v/>
      </c>
      <c r="J1998" s="25" t="str">
        <f>IF(B1998="","",I1998*VLOOKUP(B1998,'Priradenie pracov. balíkov'!B:F,5,FALSE))</f>
        <v/>
      </c>
      <c r="K1998" s="25" t="str">
        <f>IF(B1998="","",I1998*VLOOKUP(B1998,'Priradenie pracov. balíkov'!B:G,6,FALSE))</f>
        <v/>
      </c>
      <c r="L1998" s="25" t="str">
        <f>IF(B1998="","",K1998*VLOOKUP(B1998,'Priradenie pracov. balíkov'!B:F,5,FALSE))</f>
        <v/>
      </c>
      <c r="M1998" s="1"/>
      <c r="N1998" s="2" t="str">
        <f t="shared" si="155"/>
        <v/>
      </c>
      <c r="O1998" s="1" t="str">
        <f t="shared" si="156"/>
        <v/>
      </c>
    </row>
    <row r="1999" spans="1:15" x14ac:dyDescent="0.2">
      <c r="A1999" s="26" t="str">
        <f t="shared" si="157"/>
        <v/>
      </c>
      <c r="B1999" s="40"/>
      <c r="C1999" s="28" t="str">
        <f>IF(B1999="","",VLOOKUP(B1999,'Priradenie pracov. balíkov'!B:E,3,FALSE))</f>
        <v/>
      </c>
      <c r="D1999" s="29" t="str">
        <f>IF(B1999="","",CONCATENATE(VLOOKUP(B1999,Ciselniky!$A$38:$B$71,2,FALSE),"P",'Osobné výdavky (OV)'!A1999))</f>
        <v/>
      </c>
      <c r="E1999" s="41"/>
      <c r="F1999" s="25" t="str">
        <f t="shared" si="158"/>
        <v/>
      </c>
      <c r="G1999" s="99"/>
      <c r="H1999" s="97"/>
      <c r="I1999" s="25" t="str">
        <f t="shared" si="159"/>
        <v/>
      </c>
      <c r="J1999" s="25" t="str">
        <f>IF(B1999="","",I1999*VLOOKUP(B1999,'Priradenie pracov. balíkov'!B:F,5,FALSE))</f>
        <v/>
      </c>
      <c r="K1999" s="25" t="str">
        <f>IF(B1999="","",I1999*VLOOKUP(B1999,'Priradenie pracov. balíkov'!B:G,6,FALSE))</f>
        <v/>
      </c>
      <c r="L1999" s="25" t="str">
        <f>IF(B1999="","",K1999*VLOOKUP(B1999,'Priradenie pracov. balíkov'!B:F,5,FALSE))</f>
        <v/>
      </c>
      <c r="M1999" s="1"/>
      <c r="N1999" s="2" t="str">
        <f t="shared" si="155"/>
        <v/>
      </c>
      <c r="O1999" s="1" t="str">
        <f t="shared" si="156"/>
        <v/>
      </c>
    </row>
    <row r="2000" spans="1:15" x14ac:dyDescent="0.2">
      <c r="A2000" s="26" t="str">
        <f t="shared" si="157"/>
        <v/>
      </c>
      <c r="B2000" s="40"/>
      <c r="C2000" s="28" t="str">
        <f>IF(B2000="","",VLOOKUP(B2000,'Priradenie pracov. balíkov'!B:E,3,FALSE))</f>
        <v/>
      </c>
      <c r="D2000" s="29" t="str">
        <f>IF(B2000="","",CONCATENATE(VLOOKUP(B2000,Ciselniky!$A$38:$B$71,2,FALSE),"P",'Osobné výdavky (OV)'!A2000))</f>
        <v/>
      </c>
      <c r="E2000" s="41"/>
      <c r="F2000" s="25" t="str">
        <f t="shared" si="158"/>
        <v/>
      </c>
      <c r="G2000" s="99"/>
      <c r="H2000" s="97"/>
      <c r="I2000" s="25" t="str">
        <f t="shared" si="159"/>
        <v/>
      </c>
      <c r="J2000" s="25" t="str">
        <f>IF(B2000="","",I2000*VLOOKUP(B2000,'Priradenie pracov. balíkov'!B:F,5,FALSE))</f>
        <v/>
      </c>
      <c r="K2000" s="25" t="str">
        <f>IF(B2000="","",I2000*VLOOKUP(B2000,'Priradenie pracov. balíkov'!B:G,6,FALSE))</f>
        <v/>
      </c>
      <c r="L2000" s="25" t="str">
        <f>IF(B2000="","",K2000*VLOOKUP(B2000,'Priradenie pracov. balíkov'!B:F,5,FALSE))</f>
        <v/>
      </c>
      <c r="M2000" s="1"/>
      <c r="N2000" s="2" t="str">
        <f t="shared" si="155"/>
        <v/>
      </c>
      <c r="O2000" s="1" t="str">
        <f t="shared" si="156"/>
        <v/>
      </c>
    </row>
    <row r="2001" spans="1:15" x14ac:dyDescent="0.2">
      <c r="A2001" s="26" t="str">
        <f t="shared" si="157"/>
        <v/>
      </c>
      <c r="B2001" s="40"/>
      <c r="C2001" s="28" t="str">
        <f>IF(B2001="","",VLOOKUP(B2001,'Priradenie pracov. balíkov'!B:E,3,FALSE))</f>
        <v/>
      </c>
      <c r="D2001" s="29" t="str">
        <f>IF(B2001="","",CONCATENATE(VLOOKUP(B2001,Ciselniky!$A$38:$B$71,2,FALSE),"P",'Osobné výdavky (OV)'!A2001))</f>
        <v/>
      </c>
      <c r="E2001" s="41"/>
      <c r="F2001" s="25" t="str">
        <f t="shared" si="158"/>
        <v/>
      </c>
      <c r="G2001" s="99"/>
      <c r="H2001" s="97"/>
      <c r="I2001" s="25" t="str">
        <f t="shared" si="159"/>
        <v/>
      </c>
      <c r="J2001" s="25" t="str">
        <f>IF(B2001="","",I2001*VLOOKUP(B2001,'Priradenie pracov. balíkov'!B:F,5,FALSE))</f>
        <v/>
      </c>
      <c r="K2001" s="25" t="str">
        <f>IF(B2001="","",I2001*VLOOKUP(B2001,'Priradenie pracov. balíkov'!B:G,6,FALSE))</f>
        <v/>
      </c>
      <c r="L2001" s="25" t="str">
        <f>IF(B2001="","",K2001*VLOOKUP(B2001,'Priradenie pracov. balíkov'!B:F,5,FALSE))</f>
        <v/>
      </c>
      <c r="M2001" s="1"/>
      <c r="N2001" s="2" t="str">
        <f t="shared" si="155"/>
        <v/>
      </c>
      <c r="O2001" s="1" t="str">
        <f t="shared" si="156"/>
        <v/>
      </c>
    </row>
    <row r="2002" spans="1:15" x14ac:dyDescent="0.2">
      <c r="A2002" s="26" t="str">
        <f t="shared" si="157"/>
        <v/>
      </c>
      <c r="B2002" s="40"/>
      <c r="C2002" s="28" t="str">
        <f>IF(B2002="","",VLOOKUP(B2002,'Priradenie pracov. balíkov'!B:E,3,FALSE))</f>
        <v/>
      </c>
      <c r="D2002" s="29" t="str">
        <f>IF(B2002="","",CONCATENATE(VLOOKUP(B2002,Ciselniky!$A$38:$B$71,2,FALSE),"P",'Osobné výdavky (OV)'!A2002))</f>
        <v/>
      </c>
      <c r="E2002" s="41"/>
      <c r="F2002" s="25" t="str">
        <f t="shared" si="158"/>
        <v/>
      </c>
      <c r="G2002" s="99"/>
      <c r="H2002" s="97"/>
      <c r="I2002" s="25" t="str">
        <f t="shared" si="159"/>
        <v/>
      </c>
      <c r="J2002" s="25" t="str">
        <f>IF(B2002="","",I2002*VLOOKUP(B2002,'Priradenie pracov. balíkov'!B:F,5,FALSE))</f>
        <v/>
      </c>
      <c r="K2002" s="25" t="str">
        <f>IF(B2002="","",I2002*VLOOKUP(B2002,'Priradenie pracov. balíkov'!B:G,6,FALSE))</f>
        <v/>
      </c>
      <c r="L2002" s="25" t="str">
        <f>IF(B2002="","",K2002*VLOOKUP(B2002,'Priradenie pracov. balíkov'!B:F,5,FALSE))</f>
        <v/>
      </c>
      <c r="M2002" s="1"/>
      <c r="N2002" s="2" t="str">
        <f t="shared" si="155"/>
        <v/>
      </c>
      <c r="O2002" s="1" t="str">
        <f t="shared" si="156"/>
        <v/>
      </c>
    </row>
  </sheetData>
  <sheetProtection algorithmName="SHA-512" hashValue="fvpy+mvgkggZcUf0mDCMDRPRELRKucIO8uvizxyZHRiokrF5hT9bMI8IzpIPVa2tNz4kaxCYmeTI6c3s54IoGA==" saltValue="nOj88kaurpBBElFfF7Ylig==" spinCount="100000" sheet="1" formatCells="0" formatColumns="0" formatRows="0" selectLockedCells="1" sort="0" autoFilter="0" pivotTables="0"/>
  <autoFilter ref="B2:J2" xr:uid="{00000000-0009-0000-0000-000005000000}"/>
  <dataConsolidate/>
  <mergeCells count="1">
    <mergeCell ref="A1:J1"/>
  </mergeCells>
  <conditionalFormatting sqref="A4:L2002">
    <cfRule type="expression" dxfId="53" priority="3">
      <formula>AND($B3="")</formula>
    </cfRule>
  </conditionalFormatting>
  <dataValidations count="5">
    <dataValidation type="custom" operator="greaterThan" allowBlank="1" showErrorMessage="1" errorTitle="Zadajte správne číslo" error="Počet jednotiek je možné zadávať maximálne na dve desatinné miesta." sqref="H3:H2002" xr:uid="{00000000-0002-0000-0500-000000000000}">
      <formula1>H3*100-ROUND(H3,2)*100=0</formula1>
    </dataValidation>
    <dataValidation operator="greaterThan" allowBlank="1" errorTitle="Zadajte celé číslo" error="Pre správny výpočet je potrebné zadať celé číslo." sqref="G2:H2" xr:uid="{00000000-0002-0000-0500-000001000000}"/>
    <dataValidation type="custom" operator="greaterThan" allowBlank="1" showErrorMessage="1" errorTitle="Zadajte celé číslo" error="Pre správny výpočet je potrebné zadať celé číslo." sqref="G2003:H1048576" xr:uid="{00000000-0002-0000-0500-000002000000}">
      <formula1>G2003*100-ROUND(G2003,2)*100=0</formula1>
    </dataValidation>
    <dataValidation allowBlank="1" showInputMessage="1" showErrorMessage="1" error="Vyberte z preddefinovaného zoznamu" sqref="C3:C2002" xr:uid="{00000000-0002-0000-0500-000003000000}"/>
    <dataValidation allowBlank="1" showInputMessage="1" showErrorMessage="1" errorTitle="Zadajte len dve desatiné miesta" error="Pre správny výpočet zadajte len dve desatiné miesta. Príklad: 100,23. Nie je možné zadávať hodnotu napríklad 100,2345" sqref="F3:F1048576" xr:uid="{00000000-0002-0000-0500-000004000000}"/>
  </dataValidations>
  <printOptions horizontalCentered="1"/>
  <pageMargins left="0.27559055118110237" right="0.23622047244094491" top="0.23622047244094491" bottom="0.35433070866141736" header="0" footer="0"/>
  <pageSetup paperSize="9" scale="72" fitToHeight="0" orientation="landscape" r:id="rId1"/>
  <headerFooter>
    <oddFooter>&amp;C&amp;P/&amp;N</oddFooter>
  </headerFooter>
  <rowBreaks count="1" manualBreakCount="1">
    <brk id="47" max="15" man="1"/>
  </rowBreaks>
  <ignoredErrors>
    <ignoredError sqref="F4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5000000}">
          <x14:formula1>
            <xm:f>Ciselniky!$A$38:$A$138</xm:f>
          </x14:formula1>
          <xm:sqref>B3:B2002</xm:sqref>
        </x14:dataValidation>
        <x14:dataValidation type="custom" operator="greaterThan" allowBlank="1" showErrorMessage="1" errorTitle="Zadajte správne číslo" error="Počet mesiacov práce pracovníka na projekte je vyššie ako celková dĺžka trvania projektu!" xr:uid="{00000000-0002-0000-0500-000006000000}">
          <x14:formula1>
            <xm:f>G3&lt;='Údaje o projekte'!$F$11</xm:f>
          </x14:formula1>
          <xm:sqref>G3:G2002</xm:sqref>
        </x14:dataValidation>
        <x14:dataValidation type="list" allowBlank="1" showInputMessage="1" showErrorMessage="1" xr:uid="{00000000-0002-0000-0500-000007000000}">
          <x14:formula1>
            <xm:f>Ciselniky!$I$4:$I$13</xm:f>
          </x14:formula1>
          <xm:sqref>E3:E1048576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árok6">
    <tabColor rgb="FF00B0F0"/>
  </sheetPr>
  <dimension ref="A1:P3001"/>
  <sheetViews>
    <sheetView topLeftCell="B1" workbookViewId="0">
      <selection activeCell="N24" sqref="N24"/>
    </sheetView>
  </sheetViews>
  <sheetFormatPr defaultColWidth="9.140625" defaultRowHeight="12.75" x14ac:dyDescent="0.2"/>
  <cols>
    <col min="1" max="1" width="8.5703125" style="30" hidden="1" customWidth="1"/>
    <col min="2" max="2" width="20" style="30" customWidth="1"/>
    <col min="3" max="3" width="24.5703125" style="30" customWidth="1"/>
    <col min="4" max="4" width="23.85546875" style="30" customWidth="1"/>
    <col min="5" max="5" width="16.85546875" style="30" customWidth="1"/>
    <col min="6" max="6" width="21" style="145" customWidth="1"/>
    <col min="7" max="7" width="15.140625" style="30" customWidth="1"/>
    <col min="8" max="8" width="23" style="146" customWidth="1"/>
    <col min="9" max="9" width="23" style="147" customWidth="1"/>
    <col min="10" max="10" width="23" style="30" customWidth="1"/>
    <col min="11" max="11" width="21.85546875" style="30" customWidth="1"/>
    <col min="12" max="12" width="16.42578125" style="30" customWidth="1"/>
    <col min="13" max="13" width="20.28515625" style="148" customWidth="1"/>
    <col min="14" max="14" width="23.85546875" style="148" customWidth="1"/>
    <col min="15" max="15" width="24.5703125" style="30" customWidth="1"/>
    <col min="16" max="16" width="49.85546875" style="30" customWidth="1"/>
    <col min="17" max="16384" width="9.140625" style="30"/>
  </cols>
  <sheetData>
    <row r="1" spans="1:16" x14ac:dyDescent="0.2">
      <c r="A1" s="457" t="s">
        <v>204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</row>
    <row r="2" spans="1:16" ht="63.75" x14ac:dyDescent="0.2">
      <c r="A2" s="116" t="s">
        <v>196</v>
      </c>
      <c r="B2" s="116" t="s">
        <v>205</v>
      </c>
      <c r="C2" s="131" t="s">
        <v>206</v>
      </c>
      <c r="D2" s="117" t="s">
        <v>80</v>
      </c>
      <c r="E2" s="131" t="s">
        <v>207</v>
      </c>
      <c r="F2" s="117" t="s">
        <v>208</v>
      </c>
      <c r="G2" s="117" t="s">
        <v>86</v>
      </c>
      <c r="H2" s="117" t="s">
        <v>209</v>
      </c>
      <c r="I2" s="117" t="s">
        <v>90</v>
      </c>
      <c r="J2" s="117" t="s">
        <v>210</v>
      </c>
      <c r="K2" s="117" t="s">
        <v>211</v>
      </c>
      <c r="L2" s="117" t="s">
        <v>212</v>
      </c>
      <c r="M2" s="118" t="s">
        <v>213</v>
      </c>
      <c r="N2" s="118" t="s">
        <v>214</v>
      </c>
      <c r="O2" s="117" t="s">
        <v>215</v>
      </c>
      <c r="P2" s="117" t="s">
        <v>216</v>
      </c>
    </row>
    <row r="3" spans="1:16" x14ac:dyDescent="0.2">
      <c r="A3" s="19"/>
      <c r="B3" s="164"/>
      <c r="C3" s="164"/>
      <c r="D3" s="164"/>
      <c r="E3" s="164"/>
      <c r="F3" s="165"/>
      <c r="G3" s="164"/>
      <c r="H3" s="166"/>
      <c r="I3" s="167"/>
      <c r="J3" s="168" t="str">
        <f>IF(F3="","",IF(G3=nepodnik,1,IF(VLOOKUP(G3,Ciselniky!$G$41:$I$48,3,FALSE)&gt;'Údaje o projekte'!$F$11,'Údaje o projekte'!$F$11,VLOOKUP(G3,Ciselniky!$G$41:$I$48,3,FALSE))))</f>
        <v/>
      </c>
      <c r="K3" s="169" t="str">
        <f>IF(J3="","",IF(G3="Nerelevantné",E3*F3,((E3*F3)/VLOOKUP(G3,Ciselniky!$G$43:$I$48,3,FALSE))*'Dlhodobý majetok (DM)'!I3)*H3)</f>
        <v/>
      </c>
      <c r="L3" s="169" t="str">
        <f>IF(K3="","",IF('Základné údaje'!$H$8="áno",0,K3*0.2))</f>
        <v/>
      </c>
      <c r="M3" s="156" t="str">
        <f>IF(K3="","",K3*VLOOKUP(CONCATENATE(C3," / ",'Základné údaje'!$D$8),'Priradenie pracov. balíkov'!A:F,6,FALSE))</f>
        <v/>
      </c>
      <c r="N3" s="156" t="str">
        <f>IF(L3="","",L3*VLOOKUP(CONCATENATE(C3," / ",'Základné údaje'!$D$8),'Priradenie pracov. balíkov'!A:F,6,FALSE))</f>
        <v/>
      </c>
      <c r="O3" s="164"/>
      <c r="P3" s="164"/>
    </row>
    <row r="4" spans="1:16" x14ac:dyDescent="0.2">
      <c r="A4" s="19"/>
      <c r="B4" s="164"/>
      <c r="C4" s="164"/>
      <c r="D4" s="164"/>
      <c r="E4" s="164"/>
      <c r="F4" s="165"/>
      <c r="G4" s="164"/>
      <c r="H4" s="166"/>
      <c r="I4" s="167"/>
      <c r="J4" s="168" t="str">
        <f>IF(F4="","",IF(G4=nepodnik,1,IF(VLOOKUP(G4,Ciselniky!$G$41:$I$48,3,FALSE)&gt;'Údaje o projekte'!$F$11,'Údaje o projekte'!$F$11,VLOOKUP(G4,Ciselniky!$G$41:$I$48,3,FALSE))))</f>
        <v/>
      </c>
      <c r="K4" s="169" t="str">
        <f>IF(J4="","",IF(G4="Nerelevantné",E4*F4,((E4*F4)/VLOOKUP(G4,Ciselniky!$G$43:$I$48,3,FALSE))*'Dlhodobý majetok (DM)'!I4)*H4)</f>
        <v/>
      </c>
      <c r="L4" s="169" t="str">
        <f>IF(K4="","",IF('Základné údaje'!$H$8="áno",0,K4*0.2))</f>
        <v/>
      </c>
      <c r="M4" s="156" t="str">
        <f>IF(K4="","",K4*VLOOKUP(CONCATENATE(C4," / ",'Základné údaje'!$D$8),'Priradenie pracov. balíkov'!A:F,6,FALSE))</f>
        <v/>
      </c>
      <c r="N4" s="156" t="str">
        <f>IF(L4="","",L4*VLOOKUP(CONCATENATE(C4," / ",'Základné údaje'!$D$8),'Priradenie pracov. balíkov'!A:F,6,FALSE))</f>
        <v/>
      </c>
      <c r="O4" s="164"/>
      <c r="P4" s="164"/>
    </row>
    <row r="5" spans="1:16" x14ac:dyDescent="0.2">
      <c r="A5" s="19"/>
      <c r="B5" s="164"/>
      <c r="C5" s="164"/>
      <c r="D5" s="164"/>
      <c r="E5" s="164"/>
      <c r="F5" s="165"/>
      <c r="G5" s="164"/>
      <c r="H5" s="166"/>
      <c r="I5" s="167"/>
      <c r="J5" s="168" t="str">
        <f>IF(F5="","",IF(G5=nepodnik,1,IF(VLOOKUP(G5,Ciselniky!$G$41:$I$48,3,FALSE)&gt;'Údaje o projekte'!$F$11,'Údaje o projekte'!$F$11,VLOOKUP(G5,Ciselniky!$G$41:$I$48,3,FALSE))))</f>
        <v/>
      </c>
      <c r="K5" s="169" t="str">
        <f>IF(J5="","",IF(G5="Nerelevantné",E5*F5,((E5*F5)/VLOOKUP(G5,Ciselniky!$G$43:$I$48,3,FALSE))*'Dlhodobý majetok (DM)'!I5)*H5)</f>
        <v/>
      </c>
      <c r="L5" s="169" t="str">
        <f>IF(K5="","",IF('Základné údaje'!$H$8="áno",0,K5*0.2))</f>
        <v/>
      </c>
      <c r="M5" s="156" t="str">
        <f>IF(K5="","",K5*VLOOKUP(CONCATENATE(C5," / ",'Základné údaje'!$D$8),'Priradenie pracov. balíkov'!A:F,6,FALSE))</f>
        <v/>
      </c>
      <c r="N5" s="156" t="str">
        <f>IF(L5="","",L5*VLOOKUP(CONCATENATE(C5," / ",'Základné údaje'!$D$8),'Priradenie pracov. balíkov'!A:F,6,FALSE))</f>
        <v/>
      </c>
      <c r="O5" s="164"/>
      <c r="P5" s="164"/>
    </row>
    <row r="6" spans="1:16" x14ac:dyDescent="0.2">
      <c r="A6" s="19"/>
      <c r="B6" s="164"/>
      <c r="C6" s="164"/>
      <c r="D6" s="164"/>
      <c r="E6" s="164"/>
      <c r="F6" s="165"/>
      <c r="G6" s="164"/>
      <c r="H6" s="166"/>
      <c r="I6" s="167"/>
      <c r="J6" s="168" t="str">
        <f>IF(F6="","",IF(G6=nepodnik,1,IF(VLOOKUP(G6,Ciselniky!$G$41:$I$48,3,FALSE)&gt;'Údaje o projekte'!$F$11,'Údaje o projekte'!$F$11,VLOOKUP(G6,Ciselniky!$G$41:$I$48,3,FALSE))))</f>
        <v/>
      </c>
      <c r="K6" s="169" t="str">
        <f>IF(J6="","",IF(G6="Nerelevantné",E6*F6,((E6*F6)/VLOOKUP(G6,Ciselniky!$G$43:$I$48,3,FALSE))*'Dlhodobý majetok (DM)'!I6)*H6)</f>
        <v/>
      </c>
      <c r="L6" s="169" t="str">
        <f>IF(K6="","",IF('Základné údaje'!$H$8="áno",0,K6*0.2))</f>
        <v/>
      </c>
      <c r="M6" s="156" t="str">
        <f>IF(K6="","",K6*VLOOKUP(CONCATENATE(C6," / ",'Základné údaje'!$D$8),'Priradenie pracov. balíkov'!A:F,6,FALSE))</f>
        <v/>
      </c>
      <c r="N6" s="156" t="str">
        <f>IF(L6="","",L6*VLOOKUP(CONCATENATE(C6," / ",'Základné údaje'!$D$8),'Priradenie pracov. balíkov'!A:F,6,FALSE))</f>
        <v/>
      </c>
      <c r="O6" s="164"/>
      <c r="P6" s="164"/>
    </row>
    <row r="7" spans="1:16" x14ac:dyDescent="0.2">
      <c r="A7" s="19"/>
      <c r="B7" s="164"/>
      <c r="C7" s="164"/>
      <c r="D7" s="164"/>
      <c r="E7" s="164"/>
      <c r="F7" s="165"/>
      <c r="G7" s="164"/>
      <c r="H7" s="166"/>
      <c r="I7" s="167"/>
      <c r="J7" s="168" t="str">
        <f>IF(F7="","",IF(G7=nepodnik,1,IF(VLOOKUP(G7,Ciselniky!$G$41:$I$48,3,FALSE)&gt;'Údaje o projekte'!$F$11,'Údaje o projekte'!$F$11,VLOOKUP(G7,Ciselniky!$G$41:$I$48,3,FALSE))))</f>
        <v/>
      </c>
      <c r="K7" s="169" t="str">
        <f>IF(J7="","",IF(G7="Nerelevantné",E7*F7,((E7*F7)/VLOOKUP(G7,Ciselniky!$G$43:$I$48,3,FALSE))*'Dlhodobý majetok (DM)'!I7)*H7)</f>
        <v/>
      </c>
      <c r="L7" s="169" t="str">
        <f>IF(K7="","",IF('Základné údaje'!$H$8="áno",0,K7*0.2))</f>
        <v/>
      </c>
      <c r="M7" s="156" t="str">
        <f>IF(K7="","",K7*VLOOKUP(CONCATENATE(C7," / ",'Základné údaje'!$D$8),'Priradenie pracov. balíkov'!A:F,6,FALSE))</f>
        <v/>
      </c>
      <c r="N7" s="156" t="str">
        <f>IF(L7="","",L7*VLOOKUP(CONCATENATE(C7," / ",'Základné údaje'!$D$8),'Priradenie pracov. balíkov'!A:F,6,FALSE))</f>
        <v/>
      </c>
      <c r="O7" s="164"/>
      <c r="P7" s="164"/>
    </row>
    <row r="8" spans="1:16" x14ac:dyDescent="0.2">
      <c r="A8" s="19"/>
      <c r="B8" s="164"/>
      <c r="C8" s="164"/>
      <c r="D8" s="164"/>
      <c r="E8" s="164"/>
      <c r="F8" s="165"/>
      <c r="G8" s="164"/>
      <c r="H8" s="166"/>
      <c r="I8" s="167"/>
      <c r="J8" s="168" t="str">
        <f>IF(F8="","",IF(G8=nepodnik,1,IF(VLOOKUP(G8,Ciselniky!$G$41:$I$48,3,FALSE)&gt;'Údaje o projekte'!$F$11,'Údaje o projekte'!$F$11,VLOOKUP(G8,Ciselniky!$G$41:$I$48,3,FALSE))))</f>
        <v/>
      </c>
      <c r="K8" s="169" t="str">
        <f>IF(J8="","",IF(G8="Nerelevantné",E8*F8,((E8*F8)/VLOOKUP(G8,Ciselniky!$G$43:$I$48,3,FALSE))*'Dlhodobý majetok (DM)'!I8)*H8)</f>
        <v/>
      </c>
      <c r="L8" s="169" t="str">
        <f>IF(K8="","",IF('Základné údaje'!$H$8="áno",0,K8*0.2))</f>
        <v/>
      </c>
      <c r="M8" s="156" t="str">
        <f>IF(K8="","",K8*VLOOKUP(CONCATENATE(C8," / ",'Základné údaje'!$D$8),'Priradenie pracov. balíkov'!A:F,6,FALSE))</f>
        <v/>
      </c>
      <c r="N8" s="156" t="str">
        <f>IF(L8="","",L8*VLOOKUP(CONCATENATE(C8," / ",'Základné údaje'!$D$8),'Priradenie pracov. balíkov'!A:F,6,FALSE))</f>
        <v/>
      </c>
      <c r="O8" s="164"/>
      <c r="P8" s="164"/>
    </row>
    <row r="9" spans="1:16" x14ac:dyDescent="0.2">
      <c r="A9" s="19"/>
      <c r="B9" s="164"/>
      <c r="C9" s="164"/>
      <c r="D9" s="164"/>
      <c r="E9" s="164"/>
      <c r="F9" s="165"/>
      <c r="G9" s="164"/>
      <c r="H9" s="166"/>
      <c r="I9" s="167"/>
      <c r="J9" s="168" t="str">
        <f>IF(F9="","",IF(G9=nepodnik,1,IF(VLOOKUP(G9,Ciselniky!$G$41:$I$48,3,FALSE)&gt;'Údaje o projekte'!$F$11,'Údaje o projekte'!$F$11,VLOOKUP(G9,Ciselniky!$G$41:$I$48,3,FALSE))))</f>
        <v/>
      </c>
      <c r="K9" s="169" t="str">
        <f>IF(J9="","",IF(G9="Nerelevantné",E9*F9,((E9*F9)/VLOOKUP(G9,Ciselniky!$G$43:$I$48,3,FALSE))*'Dlhodobý majetok (DM)'!I9)*H9)</f>
        <v/>
      </c>
      <c r="L9" s="169" t="str">
        <f>IF(K9="","",IF('Základné údaje'!$H$8="áno",0,K9*0.2))</f>
        <v/>
      </c>
      <c r="M9" s="156" t="str">
        <f>IF(K9="","",K9*VLOOKUP(CONCATENATE(C9," / ",'Základné údaje'!$D$8),'Priradenie pracov. balíkov'!A:F,6,FALSE))</f>
        <v/>
      </c>
      <c r="N9" s="156" t="str">
        <f>IF(L9="","",L9*VLOOKUP(CONCATENATE(C9," / ",'Základné údaje'!$D$8),'Priradenie pracov. balíkov'!A:F,6,FALSE))</f>
        <v/>
      </c>
      <c r="O9" s="164"/>
      <c r="P9" s="164"/>
    </row>
    <row r="10" spans="1:16" x14ac:dyDescent="0.2">
      <c r="A10" s="19"/>
      <c r="B10" s="164"/>
      <c r="C10" s="164"/>
      <c r="D10" s="164"/>
      <c r="E10" s="164"/>
      <c r="F10" s="165"/>
      <c r="G10" s="164"/>
      <c r="H10" s="166"/>
      <c r="I10" s="167"/>
      <c r="J10" s="168" t="str">
        <f>IF(F10="","",IF(G10=nepodnik,1,IF(VLOOKUP(G10,Ciselniky!$G$41:$I$48,3,FALSE)&gt;'Údaje o projekte'!$F$11,'Údaje o projekte'!$F$11,VLOOKUP(G10,Ciselniky!$G$41:$I$48,3,FALSE))))</f>
        <v/>
      </c>
      <c r="K10" s="169" t="str">
        <f>IF(J10="","",IF(G10="Nerelevantné",E10*F10,((E10*F10)/VLOOKUP(G10,Ciselniky!$G$43:$I$48,3,FALSE))*'Dlhodobý majetok (DM)'!I10)*H10)</f>
        <v/>
      </c>
      <c r="L10" s="169" t="str">
        <f>IF(K10="","",IF('Základné údaje'!$H$8="áno",0,K10*0.2))</f>
        <v/>
      </c>
      <c r="M10" s="156" t="str">
        <f>IF(K10="","",K10*VLOOKUP(CONCATENATE(C10," / ",'Základné údaje'!$D$8),'Priradenie pracov. balíkov'!A:F,6,FALSE))</f>
        <v/>
      </c>
      <c r="N10" s="156" t="str">
        <f>IF(L10="","",L10*VLOOKUP(CONCATENATE(C10," / ",'Základné údaje'!$D$8),'Priradenie pracov. balíkov'!A:F,6,FALSE))</f>
        <v/>
      </c>
      <c r="O10" s="164"/>
      <c r="P10" s="164"/>
    </row>
    <row r="11" spans="1:16" x14ac:dyDescent="0.2">
      <c r="A11" s="19"/>
      <c r="B11" s="164"/>
      <c r="C11" s="164"/>
      <c r="D11" s="164"/>
      <c r="E11" s="164"/>
      <c r="F11" s="165"/>
      <c r="G11" s="164"/>
      <c r="H11" s="166"/>
      <c r="I11" s="167"/>
      <c r="J11" s="168" t="str">
        <f>IF(F11="","",IF(G11=nepodnik,1,IF(VLOOKUP(G11,Ciselniky!$G$41:$I$48,3,FALSE)&gt;'Údaje o projekte'!$F$11,'Údaje o projekte'!$F$11,VLOOKUP(G11,Ciselniky!$G$41:$I$48,3,FALSE))))</f>
        <v/>
      </c>
      <c r="K11" s="169" t="str">
        <f>IF(J11="","",IF(G11="Nerelevantné",E11*F11,((E11*F11)/VLOOKUP(G11,Ciselniky!$G$43:$I$48,3,FALSE))*'Dlhodobý majetok (DM)'!I11)*H11)</f>
        <v/>
      </c>
      <c r="L11" s="169" t="str">
        <f>IF(K11="","",IF('Základné údaje'!$H$8="áno",0,K11*0.2))</f>
        <v/>
      </c>
      <c r="M11" s="156" t="str">
        <f>IF(K11="","",K11*VLOOKUP(CONCATENATE(C11," / ",'Základné údaje'!$D$8),'Priradenie pracov. balíkov'!A:F,6,FALSE))</f>
        <v/>
      </c>
      <c r="N11" s="156" t="str">
        <f>IF(L11="","",L11*VLOOKUP(CONCATENATE(C11," / ",'Základné údaje'!$D$8),'Priradenie pracov. balíkov'!A:F,6,FALSE))</f>
        <v/>
      </c>
      <c r="O11" s="164"/>
      <c r="P11" s="164"/>
    </row>
    <row r="12" spans="1:16" x14ac:dyDescent="0.2">
      <c r="A12" s="19"/>
      <c r="B12" s="164"/>
      <c r="C12" s="164"/>
      <c r="D12" s="164"/>
      <c r="E12" s="164"/>
      <c r="F12" s="165"/>
      <c r="G12" s="164"/>
      <c r="H12" s="166"/>
      <c r="I12" s="167"/>
      <c r="J12" s="168" t="str">
        <f>IF(F12="","",IF(G12=nepodnik,1,IF(VLOOKUP(G12,Ciselniky!$G$41:$I$48,3,FALSE)&gt;'Údaje o projekte'!$F$11,'Údaje o projekte'!$F$11,VLOOKUP(G12,Ciselniky!$G$41:$I$48,3,FALSE))))</f>
        <v/>
      </c>
      <c r="K12" s="169" t="str">
        <f>IF(J12="","",IF(G12="Nerelevantné",E12*F12,((E12*F12)/VLOOKUP(G12,Ciselniky!$G$43:$I$48,3,FALSE))*'Dlhodobý majetok (DM)'!I12)*H12)</f>
        <v/>
      </c>
      <c r="L12" s="169" t="str">
        <f>IF(K12="","",IF('Základné údaje'!$H$8="áno",0,K12*0.2))</f>
        <v/>
      </c>
      <c r="M12" s="156" t="str">
        <f>IF(K12="","",K12*VLOOKUP(CONCATENATE(C12," / ",'Základné údaje'!$D$8),'Priradenie pracov. balíkov'!A:F,6,FALSE))</f>
        <v/>
      </c>
      <c r="N12" s="156" t="str">
        <f>IF(L12="","",L12*VLOOKUP(CONCATENATE(C12," / ",'Základné údaje'!$D$8),'Priradenie pracov. balíkov'!A:F,6,FALSE))</f>
        <v/>
      </c>
      <c r="O12" s="164"/>
      <c r="P12" s="164"/>
    </row>
    <row r="13" spans="1:16" x14ac:dyDescent="0.2">
      <c r="A13" s="19"/>
      <c r="B13" s="164"/>
      <c r="C13" s="164"/>
      <c r="D13" s="164"/>
      <c r="E13" s="164"/>
      <c r="F13" s="165"/>
      <c r="G13" s="164"/>
      <c r="H13" s="166"/>
      <c r="I13" s="167"/>
      <c r="J13" s="168" t="str">
        <f>IF(F13="","",IF(G13=nepodnik,1,IF(VLOOKUP(G13,Ciselniky!$G$41:$I$48,3,FALSE)&gt;'Údaje o projekte'!$F$11,'Údaje o projekte'!$F$11,VLOOKUP(G13,Ciselniky!$G$41:$I$48,3,FALSE))))</f>
        <v/>
      </c>
      <c r="K13" s="169" t="str">
        <f>IF(J13="","",IF(G13="Nerelevantné",E13*F13,((E13*F13)/VLOOKUP(G13,Ciselniky!$G$43:$I$48,3,FALSE))*'Dlhodobý majetok (DM)'!I13)*H13)</f>
        <v/>
      </c>
      <c r="L13" s="169" t="str">
        <f>IF(K13="","",IF('Základné údaje'!$H$8="áno",0,K13*0.2))</f>
        <v/>
      </c>
      <c r="M13" s="156" t="str">
        <f>IF(K13="","",K13*VLOOKUP(CONCATENATE(C13," / ",'Základné údaje'!$D$8),'Priradenie pracov. balíkov'!A:F,6,FALSE))</f>
        <v/>
      </c>
      <c r="N13" s="156" t="str">
        <f>IF(L13="","",L13*VLOOKUP(CONCATENATE(C13," / ",'Základné údaje'!$D$8),'Priradenie pracov. balíkov'!A:F,6,FALSE))</f>
        <v/>
      </c>
      <c r="O13" s="164"/>
      <c r="P13" s="164"/>
    </row>
    <row r="14" spans="1:16" x14ac:dyDescent="0.2">
      <c r="A14" s="19"/>
      <c r="B14" s="164"/>
      <c r="C14" s="164"/>
      <c r="D14" s="164"/>
      <c r="E14" s="164"/>
      <c r="F14" s="165"/>
      <c r="G14" s="164"/>
      <c r="H14" s="166"/>
      <c r="I14" s="167"/>
      <c r="J14" s="168" t="str">
        <f>IF(F14="","",IF(G14=nepodnik,1,IF(VLOOKUP(G14,Ciselniky!$G$41:$I$48,3,FALSE)&gt;'Údaje o projekte'!$F$11,'Údaje o projekte'!$F$11,VLOOKUP(G14,Ciselniky!$G$41:$I$48,3,FALSE))))</f>
        <v/>
      </c>
      <c r="K14" s="169" t="str">
        <f>IF(J14="","",IF(G14="Nerelevantné",E14*F14,((E14*F14)/VLOOKUP(G14,Ciselniky!$G$43:$I$48,3,FALSE))*'Dlhodobý majetok (DM)'!I14)*H14)</f>
        <v/>
      </c>
      <c r="L14" s="169" t="str">
        <f>IF(K14="","",IF('Základné údaje'!$H$8="áno",0,K14*0.2))</f>
        <v/>
      </c>
      <c r="M14" s="156" t="str">
        <f>IF(K14="","",K14*VLOOKUP(CONCATENATE(C14," / ",'Základné údaje'!$D$8),'Priradenie pracov. balíkov'!A:F,6,FALSE))</f>
        <v/>
      </c>
      <c r="N14" s="156" t="str">
        <f>IF(L14="","",L14*VLOOKUP(CONCATENATE(C14," / ",'Základné údaje'!$D$8),'Priradenie pracov. balíkov'!A:F,6,FALSE))</f>
        <v/>
      </c>
      <c r="O14" s="164"/>
      <c r="P14" s="164"/>
    </row>
    <row r="15" spans="1:16" x14ac:dyDescent="0.2">
      <c r="A15" s="19"/>
      <c r="B15" s="164"/>
      <c r="C15" s="164"/>
      <c r="D15" s="164"/>
      <c r="E15" s="164"/>
      <c r="F15" s="165"/>
      <c r="G15" s="164"/>
      <c r="H15" s="166"/>
      <c r="I15" s="167"/>
      <c r="J15" s="168" t="str">
        <f>IF(F15="","",IF(G15=nepodnik,1,IF(VLOOKUP(G15,Ciselniky!$G$41:$I$48,3,FALSE)&gt;'Údaje o projekte'!$F$11,'Údaje o projekte'!$F$11,VLOOKUP(G15,Ciselniky!$G$41:$I$48,3,FALSE))))</f>
        <v/>
      </c>
      <c r="K15" s="169" t="str">
        <f>IF(J15="","",IF(G15="Nerelevantné",E15*F15,((E15*F15)/VLOOKUP(G15,Ciselniky!$G$43:$I$48,3,FALSE))*'Dlhodobý majetok (DM)'!I15)*H15)</f>
        <v/>
      </c>
      <c r="L15" s="169" t="str">
        <f>IF(K15="","",IF('Základné údaje'!$H$8="áno",0,K15*0.2))</f>
        <v/>
      </c>
      <c r="M15" s="156" t="str">
        <f>IF(K15="","",K15*VLOOKUP(CONCATENATE(C15," / ",'Základné údaje'!$D$8),'Priradenie pracov. balíkov'!A:F,6,FALSE))</f>
        <v/>
      </c>
      <c r="N15" s="156" t="str">
        <f>IF(L15="","",L15*VLOOKUP(CONCATENATE(C15," / ",'Základné údaje'!$D$8),'Priradenie pracov. balíkov'!A:F,6,FALSE))</f>
        <v/>
      </c>
      <c r="O15" s="164"/>
      <c r="P15" s="164"/>
    </row>
    <row r="16" spans="1:16" x14ac:dyDescent="0.2">
      <c r="A16" s="19"/>
      <c r="B16" s="164"/>
      <c r="C16" s="164"/>
      <c r="D16" s="164"/>
      <c r="E16" s="164"/>
      <c r="F16" s="165"/>
      <c r="G16" s="164"/>
      <c r="H16" s="166"/>
      <c r="I16" s="167"/>
      <c r="J16" s="168" t="str">
        <f>IF(F16="","",IF(G16=nepodnik,1,IF(VLOOKUP(G16,Ciselniky!$G$41:$I$48,3,FALSE)&gt;'Údaje o projekte'!$F$11,'Údaje o projekte'!$F$11,VLOOKUP(G16,Ciselniky!$G$41:$I$48,3,FALSE))))</f>
        <v/>
      </c>
      <c r="K16" s="169" t="str">
        <f>IF(J16="","",IF(G16="Nerelevantné",E16*F16,((E16*F16)/VLOOKUP(G16,Ciselniky!$G$43:$I$48,3,FALSE))*'Dlhodobý majetok (DM)'!I16)*H16)</f>
        <v/>
      </c>
      <c r="L16" s="169" t="str">
        <f>IF(K16="","",IF('Základné údaje'!$H$8="áno",0,K16*0.2))</f>
        <v/>
      </c>
      <c r="M16" s="156" t="str">
        <f>IF(K16="","",K16*VLOOKUP(CONCATENATE(C16," / ",'Základné údaje'!$D$8),'Priradenie pracov. balíkov'!A:F,6,FALSE))</f>
        <v/>
      </c>
      <c r="N16" s="156" t="str">
        <f>IF(L16="","",L16*VLOOKUP(CONCATENATE(C16," / ",'Základné údaje'!$D$8),'Priradenie pracov. balíkov'!A:F,6,FALSE))</f>
        <v/>
      </c>
      <c r="O16" s="164"/>
      <c r="P16" s="164"/>
    </row>
    <row r="17" spans="1:16" x14ac:dyDescent="0.2">
      <c r="A17" s="19"/>
      <c r="B17" s="164"/>
      <c r="C17" s="164"/>
      <c r="D17" s="164"/>
      <c r="E17" s="164"/>
      <c r="F17" s="165"/>
      <c r="G17" s="164"/>
      <c r="H17" s="166"/>
      <c r="I17" s="167"/>
      <c r="J17" s="168" t="str">
        <f>IF(F17="","",IF(G17=nepodnik,1,IF(VLOOKUP(G17,Ciselniky!$G$41:$I$48,3,FALSE)&gt;'Údaje o projekte'!$F$11,'Údaje o projekte'!$F$11,VLOOKUP(G17,Ciselniky!$G$41:$I$48,3,FALSE))))</f>
        <v/>
      </c>
      <c r="K17" s="169" t="str">
        <f>IF(J17="","",IF(G17="Nerelevantné",E17*F17,((E17*F17)/VLOOKUP(G17,Ciselniky!$G$43:$I$48,3,FALSE))*'Dlhodobý majetok (DM)'!I17)*H17)</f>
        <v/>
      </c>
      <c r="L17" s="169" t="str">
        <f>IF(K17="","",IF('Základné údaje'!$H$8="áno",0,K17*0.2))</f>
        <v/>
      </c>
      <c r="M17" s="156" t="str">
        <f>IF(K17="","",K17*VLOOKUP(CONCATENATE(C17," / ",'Základné údaje'!$D$8),'Priradenie pracov. balíkov'!A:F,6,FALSE))</f>
        <v/>
      </c>
      <c r="N17" s="156" t="str">
        <f>IF(L17="","",L17*VLOOKUP(CONCATENATE(C17," / ",'Základné údaje'!$D$8),'Priradenie pracov. balíkov'!A:F,6,FALSE))</f>
        <v/>
      </c>
      <c r="O17" s="164"/>
      <c r="P17" s="164"/>
    </row>
    <row r="18" spans="1:16" x14ac:dyDescent="0.2">
      <c r="A18" s="19"/>
      <c r="B18" s="164"/>
      <c r="C18" s="164"/>
      <c r="D18" s="164"/>
      <c r="E18" s="164"/>
      <c r="F18" s="165"/>
      <c r="G18" s="164"/>
      <c r="H18" s="166"/>
      <c r="I18" s="167"/>
      <c r="J18" s="168" t="str">
        <f>IF(F18="","",IF(G18=nepodnik,1,IF(VLOOKUP(G18,Ciselniky!$G$41:$I$48,3,FALSE)&gt;'Údaje o projekte'!$F$11,'Údaje o projekte'!$F$11,VLOOKUP(G18,Ciselniky!$G$41:$I$48,3,FALSE))))</f>
        <v/>
      </c>
      <c r="K18" s="169" t="str">
        <f>IF(J18="","",IF(G18="Nerelevantné",E18*F18,((E18*F18)/VLOOKUP(G18,Ciselniky!$G$43:$I$48,3,FALSE))*'Dlhodobý majetok (DM)'!I18)*H18)</f>
        <v/>
      </c>
      <c r="L18" s="169" t="str">
        <f>IF(K18="","",IF('Základné údaje'!$H$8="áno",0,K18*0.2))</f>
        <v/>
      </c>
      <c r="M18" s="156" t="str">
        <f>IF(K18="","",K18*VLOOKUP(CONCATENATE(C18," / ",'Základné údaje'!$D$8),'Priradenie pracov. balíkov'!A:F,6,FALSE))</f>
        <v/>
      </c>
      <c r="N18" s="156" t="str">
        <f>IF(L18="","",L18*VLOOKUP(CONCATENATE(C18," / ",'Základné údaje'!$D$8),'Priradenie pracov. balíkov'!A:F,6,FALSE))</f>
        <v/>
      </c>
      <c r="O18" s="164"/>
      <c r="P18" s="164"/>
    </row>
    <row r="19" spans="1:16" x14ac:dyDescent="0.2">
      <c r="A19" s="19"/>
      <c r="B19" s="164"/>
      <c r="C19" s="164"/>
      <c r="D19" s="164"/>
      <c r="E19" s="164"/>
      <c r="F19" s="165"/>
      <c r="G19" s="164"/>
      <c r="H19" s="166"/>
      <c r="I19" s="167"/>
      <c r="J19" s="168" t="str">
        <f>IF(F19="","",IF(G19=nepodnik,1,IF(VLOOKUP(G19,Ciselniky!$G$41:$I$48,3,FALSE)&gt;'Údaje o projekte'!$F$11,'Údaje o projekte'!$F$11,VLOOKUP(G19,Ciselniky!$G$41:$I$48,3,FALSE))))</f>
        <v/>
      </c>
      <c r="K19" s="169" t="str">
        <f>IF(J19="","",IF(G19="Nerelevantné",E19*F19,((E19*F19)/VLOOKUP(G19,Ciselniky!$G$43:$I$48,3,FALSE))*'Dlhodobý majetok (DM)'!I19)*H19)</f>
        <v/>
      </c>
      <c r="L19" s="169" t="str">
        <f>IF(K19="","",IF('Základné údaje'!$H$8="áno",0,K19*0.2))</f>
        <v/>
      </c>
      <c r="M19" s="156" t="str">
        <f>IF(K19="","",K19*VLOOKUP(CONCATENATE(C19," / ",'Základné údaje'!$D$8),'Priradenie pracov. balíkov'!A:F,6,FALSE))</f>
        <v/>
      </c>
      <c r="N19" s="156" t="str">
        <f>IF(L19="","",L19*VLOOKUP(CONCATENATE(C19," / ",'Základné údaje'!$D$8),'Priradenie pracov. balíkov'!A:F,6,FALSE))</f>
        <v/>
      </c>
      <c r="O19" s="164"/>
      <c r="P19" s="164"/>
    </row>
    <row r="20" spans="1:16" x14ac:dyDescent="0.2">
      <c r="A20" s="19"/>
      <c r="B20" s="164"/>
      <c r="C20" s="164"/>
      <c r="D20" s="164"/>
      <c r="E20" s="164"/>
      <c r="F20" s="165"/>
      <c r="G20" s="164"/>
      <c r="H20" s="166"/>
      <c r="I20" s="167"/>
      <c r="J20" s="168" t="str">
        <f>IF(F20="","",IF(G20=nepodnik,1,IF(VLOOKUP(G20,Ciselniky!$G$41:$I$48,3,FALSE)&gt;'Údaje o projekte'!$F$11,'Údaje o projekte'!$F$11,VLOOKUP(G20,Ciselniky!$G$41:$I$48,3,FALSE))))</f>
        <v/>
      </c>
      <c r="K20" s="169" t="str">
        <f>IF(J20="","",IF(G20="Nerelevantné",E20*F20,((E20*F20)/VLOOKUP(G20,Ciselniky!$G$43:$I$48,3,FALSE))*'Dlhodobý majetok (DM)'!I20)*H20)</f>
        <v/>
      </c>
      <c r="L20" s="169" t="str">
        <f>IF(K20="","",IF('Základné údaje'!$H$8="áno",0,K20*0.2))</f>
        <v/>
      </c>
      <c r="M20" s="156" t="str">
        <f>IF(K20="","",K20*VLOOKUP(CONCATENATE(C20," / ",'Základné údaje'!$D$8),'Priradenie pracov. balíkov'!A:F,6,FALSE))</f>
        <v/>
      </c>
      <c r="N20" s="156" t="str">
        <f>IF(L20="","",L20*VLOOKUP(CONCATENATE(C20," / ",'Základné údaje'!$D$8),'Priradenie pracov. balíkov'!A:F,6,FALSE))</f>
        <v/>
      </c>
      <c r="O20" s="164"/>
      <c r="P20" s="164"/>
    </row>
    <row r="21" spans="1:16" x14ac:dyDescent="0.2">
      <c r="A21" s="19"/>
      <c r="B21" s="164"/>
      <c r="C21" s="164"/>
      <c r="D21" s="164"/>
      <c r="E21" s="164"/>
      <c r="F21" s="165"/>
      <c r="G21" s="164"/>
      <c r="H21" s="166"/>
      <c r="I21" s="167"/>
      <c r="J21" s="168" t="str">
        <f>IF(F21="","",IF(G21=nepodnik,1,IF(VLOOKUP(G21,Ciselniky!$G$41:$I$48,3,FALSE)&gt;'Údaje o projekte'!$F$11,'Údaje o projekte'!$F$11,VLOOKUP(G21,Ciselniky!$G$41:$I$48,3,FALSE))))</f>
        <v/>
      </c>
      <c r="K21" s="169" t="str">
        <f>IF(J21="","",IF(G21="Nerelevantné",E21*F21,((E21*F21)/VLOOKUP(G21,Ciselniky!$G$43:$I$48,3,FALSE))*'Dlhodobý majetok (DM)'!I21)*H21)</f>
        <v/>
      </c>
      <c r="L21" s="169" t="str">
        <f>IF(K21="","",IF('Základné údaje'!$H$8="áno",0,K21*0.2))</f>
        <v/>
      </c>
      <c r="M21" s="156" t="str">
        <f>IF(K21="","",K21*VLOOKUP(CONCATENATE(C21," / ",'Základné údaje'!$D$8),'Priradenie pracov. balíkov'!A:F,6,FALSE))</f>
        <v/>
      </c>
      <c r="N21" s="156" t="str">
        <f>IF(L21="","",L21*VLOOKUP(CONCATENATE(C21," / ",'Základné údaje'!$D$8),'Priradenie pracov. balíkov'!A:F,6,FALSE))</f>
        <v/>
      </c>
      <c r="O21" s="164"/>
      <c r="P21" s="164"/>
    </row>
    <row r="22" spans="1:16" x14ac:dyDescent="0.2">
      <c r="A22" s="19"/>
      <c r="B22" s="164"/>
      <c r="C22" s="164"/>
      <c r="D22" s="164"/>
      <c r="E22" s="164"/>
      <c r="F22" s="165"/>
      <c r="G22" s="164"/>
      <c r="H22" s="166"/>
      <c r="I22" s="167"/>
      <c r="J22" s="168" t="str">
        <f>IF(F22="","",IF(G22=nepodnik,1,IF(VLOOKUP(G22,Ciselniky!$G$41:$I$48,3,FALSE)&gt;'Údaje o projekte'!$F$11,'Údaje o projekte'!$F$11,VLOOKUP(G22,Ciselniky!$G$41:$I$48,3,FALSE))))</f>
        <v/>
      </c>
      <c r="K22" s="169" t="str">
        <f>IF(J22="","",IF(G22="Nerelevantné",E22*F22,((E22*F22)/VLOOKUP(G22,Ciselniky!$G$43:$I$48,3,FALSE))*'Dlhodobý majetok (DM)'!I22)*H22)</f>
        <v/>
      </c>
      <c r="L22" s="169" t="str">
        <f>IF(K22="","",IF('Základné údaje'!$H$8="áno",0,K22*0.2))</f>
        <v/>
      </c>
      <c r="M22" s="156" t="str">
        <f>IF(K22="","",K22*VLOOKUP(CONCATENATE(C22," / ",'Základné údaje'!$D$8),'Priradenie pracov. balíkov'!A:F,6,FALSE))</f>
        <v/>
      </c>
      <c r="N22" s="156" t="str">
        <f>IF(L22="","",L22*VLOOKUP(CONCATENATE(C22," / ",'Základné údaje'!$D$8),'Priradenie pracov. balíkov'!A:F,6,FALSE))</f>
        <v/>
      </c>
      <c r="O22" s="164"/>
      <c r="P22" s="164"/>
    </row>
    <row r="23" spans="1:16" x14ac:dyDescent="0.2">
      <c r="A23" s="19"/>
      <c r="B23" s="164"/>
      <c r="C23" s="164"/>
      <c r="D23" s="164"/>
      <c r="E23" s="164"/>
      <c r="F23" s="165"/>
      <c r="G23" s="164"/>
      <c r="H23" s="166"/>
      <c r="I23" s="167"/>
      <c r="J23" s="168" t="str">
        <f>IF(F23="","",IF(G23=nepodnik,1,IF(VLOOKUP(G23,Ciselniky!$G$41:$I$48,3,FALSE)&gt;'Údaje o projekte'!$F$11,'Údaje o projekte'!$F$11,VLOOKUP(G23,Ciselniky!$G$41:$I$48,3,FALSE))))</f>
        <v/>
      </c>
      <c r="K23" s="169" t="str">
        <f>IF(J23="","",IF(G23="Nerelevantné",E23*F23,((E23*F23)/VLOOKUP(G23,Ciselniky!$G$43:$I$48,3,FALSE))*'Dlhodobý majetok (DM)'!I23)*H23)</f>
        <v/>
      </c>
      <c r="L23" s="169" t="str">
        <f>IF(K23="","",IF('Základné údaje'!$H$8="áno",0,K23*0.2))</f>
        <v/>
      </c>
      <c r="M23" s="156" t="str">
        <f>IF(K23="","",K23*VLOOKUP(CONCATENATE(C23," / ",'Základné údaje'!$D$8),'Priradenie pracov. balíkov'!A:F,6,FALSE))</f>
        <v/>
      </c>
      <c r="N23" s="156" t="str">
        <f>IF(L23="","",L23*VLOOKUP(CONCATENATE(C23," / ",'Základné údaje'!$D$8),'Priradenie pracov. balíkov'!A:F,6,FALSE))</f>
        <v/>
      </c>
      <c r="O23" s="164"/>
      <c r="P23" s="164"/>
    </row>
    <row r="24" spans="1:16" x14ac:dyDescent="0.2">
      <c r="A24" s="19"/>
      <c r="B24" s="164"/>
      <c r="C24" s="164"/>
      <c r="D24" s="164"/>
      <c r="E24" s="164"/>
      <c r="F24" s="165"/>
      <c r="G24" s="164"/>
      <c r="H24" s="166"/>
      <c r="I24" s="167"/>
      <c r="J24" s="168" t="str">
        <f>IF(F24="","",IF(G24=nepodnik,1,IF(VLOOKUP(G24,Ciselniky!$G$41:$I$48,3,FALSE)&gt;'Údaje o projekte'!$F$11,'Údaje o projekte'!$F$11,VLOOKUP(G24,Ciselniky!$G$41:$I$48,3,FALSE))))</f>
        <v/>
      </c>
      <c r="K24" s="169" t="str">
        <f>IF(J24="","",IF(G24="Nerelevantné",E24*F24,((E24*F24)/VLOOKUP(G24,Ciselniky!$G$43:$I$48,3,FALSE))*'Dlhodobý majetok (DM)'!I24)*H24)</f>
        <v/>
      </c>
      <c r="L24" s="169" t="str">
        <f>IF(K24="","",IF('Základné údaje'!$H$8="áno",0,K24*0.2))</f>
        <v/>
      </c>
      <c r="M24" s="156" t="str">
        <f>IF(K24="","",K24*VLOOKUP(CONCATENATE(C24," / ",'Základné údaje'!$D$8),'Priradenie pracov. balíkov'!A:F,6,FALSE))</f>
        <v/>
      </c>
      <c r="N24" s="156" t="str">
        <f>IF(L24="","",L24*VLOOKUP(CONCATENATE(C24," / ",'Základné údaje'!$D$8),'Priradenie pracov. balíkov'!A:F,6,FALSE))</f>
        <v/>
      </c>
      <c r="O24" s="164"/>
      <c r="P24" s="164"/>
    </row>
    <row r="25" spans="1:16" x14ac:dyDescent="0.2">
      <c r="A25" s="19"/>
      <c r="B25" s="164"/>
      <c r="C25" s="164"/>
      <c r="D25" s="164"/>
      <c r="E25" s="164"/>
      <c r="F25" s="165"/>
      <c r="G25" s="164"/>
      <c r="H25" s="166"/>
      <c r="I25" s="167"/>
      <c r="J25" s="168" t="str">
        <f>IF(F25="","",IF(G25=nepodnik,1,IF(VLOOKUP(G25,Ciselniky!$G$41:$I$48,3,FALSE)&gt;'Údaje o projekte'!$F$11,'Údaje o projekte'!$F$11,VLOOKUP(G25,Ciselniky!$G$41:$I$48,3,FALSE))))</f>
        <v/>
      </c>
      <c r="K25" s="169" t="str">
        <f>IF(J25="","",IF(G25="Nerelevantné",E25*F25,((E25*F25)/VLOOKUP(G25,Ciselniky!$G$43:$I$48,3,FALSE))*'Dlhodobý majetok (DM)'!I25)*H25)</f>
        <v/>
      </c>
      <c r="L25" s="169" t="str">
        <f>IF(K25="","",IF('Základné údaje'!$H$8="áno",0,K25*0.2))</f>
        <v/>
      </c>
      <c r="M25" s="156" t="str">
        <f>IF(K25="","",K25*VLOOKUP(CONCATENATE(C25," / ",'Základné údaje'!$D$8),'Priradenie pracov. balíkov'!A:F,6,FALSE))</f>
        <v/>
      </c>
      <c r="N25" s="156" t="str">
        <f>IF(L25="","",L25*VLOOKUP(CONCATENATE(C25," / ",'Základné údaje'!$D$8),'Priradenie pracov. balíkov'!A:F,6,FALSE))</f>
        <v/>
      </c>
      <c r="O25" s="164"/>
      <c r="P25" s="164"/>
    </row>
    <row r="26" spans="1:16" x14ac:dyDescent="0.2">
      <c r="A26" s="19"/>
      <c r="B26" s="164"/>
      <c r="C26" s="164"/>
      <c r="D26" s="164"/>
      <c r="E26" s="164"/>
      <c r="F26" s="165"/>
      <c r="G26" s="164"/>
      <c r="H26" s="166"/>
      <c r="I26" s="167"/>
      <c r="J26" s="168" t="str">
        <f>IF(F26="","",IF(G26=nepodnik,1,IF(VLOOKUP(G26,Ciselniky!$G$41:$I$48,3,FALSE)&gt;'Údaje o projekte'!$F$11,'Údaje o projekte'!$F$11,VLOOKUP(G26,Ciselniky!$G$41:$I$48,3,FALSE))))</f>
        <v/>
      </c>
      <c r="K26" s="169" t="str">
        <f>IF(J26="","",IF(G26="Nerelevantné",E26*F26,((E26*F26)/VLOOKUP(G26,Ciselniky!$G$43:$I$48,3,FALSE))*'Dlhodobý majetok (DM)'!I26)*H26)</f>
        <v/>
      </c>
      <c r="L26" s="169" t="str">
        <f>IF(K26="","",IF('Základné údaje'!$H$8="áno",0,K26*0.2))</f>
        <v/>
      </c>
      <c r="M26" s="156" t="str">
        <f>IF(K26="","",K26*VLOOKUP(CONCATENATE(C26," / ",'Základné údaje'!$D$8),'Priradenie pracov. balíkov'!A:F,6,FALSE))</f>
        <v/>
      </c>
      <c r="N26" s="156" t="str">
        <f>IF(L26="","",L26*VLOOKUP(CONCATENATE(C26," / ",'Základné údaje'!$D$8),'Priradenie pracov. balíkov'!A:F,6,FALSE))</f>
        <v/>
      </c>
      <c r="O26" s="164"/>
      <c r="P26" s="164"/>
    </row>
    <row r="27" spans="1:16" x14ac:dyDescent="0.2">
      <c r="A27" s="19"/>
      <c r="B27" s="164"/>
      <c r="C27" s="164"/>
      <c r="D27" s="164"/>
      <c r="E27" s="164"/>
      <c r="F27" s="165"/>
      <c r="G27" s="164"/>
      <c r="H27" s="166"/>
      <c r="I27" s="167"/>
      <c r="J27" s="168" t="str">
        <f>IF(F27="","",IF(G27=nepodnik,1,IF(VLOOKUP(G27,Ciselniky!$G$41:$I$48,3,FALSE)&gt;'Údaje o projekte'!$F$11,'Údaje o projekte'!$F$11,VLOOKUP(G27,Ciselniky!$G$41:$I$48,3,FALSE))))</f>
        <v/>
      </c>
      <c r="K27" s="169" t="str">
        <f>IF(J27="","",IF(G27="Nerelevantné",E27*F27,((E27*F27)/VLOOKUP(G27,Ciselniky!$G$43:$I$48,3,FALSE))*'Dlhodobý majetok (DM)'!I27)*H27)</f>
        <v/>
      </c>
      <c r="L27" s="169" t="str">
        <f>IF(K27="","",IF('Základné údaje'!$H$8="áno",0,K27*0.2))</f>
        <v/>
      </c>
      <c r="M27" s="156" t="str">
        <f>IF(K27="","",K27*VLOOKUP(CONCATENATE(C27," / ",'Základné údaje'!$D$8),'Priradenie pracov. balíkov'!A:F,6,FALSE))</f>
        <v/>
      </c>
      <c r="N27" s="156" t="str">
        <f>IF(L27="","",L27*VLOOKUP(CONCATENATE(C27," / ",'Základné údaje'!$D$8),'Priradenie pracov. balíkov'!A:F,6,FALSE))</f>
        <v/>
      </c>
      <c r="O27" s="164"/>
      <c r="P27" s="164"/>
    </row>
    <row r="28" spans="1:16" x14ac:dyDescent="0.2">
      <c r="A28" s="19"/>
      <c r="B28" s="164"/>
      <c r="C28" s="164"/>
      <c r="D28" s="164"/>
      <c r="E28" s="164"/>
      <c r="F28" s="165"/>
      <c r="G28" s="164"/>
      <c r="H28" s="166"/>
      <c r="I28" s="167"/>
      <c r="J28" s="168" t="str">
        <f>IF(F28="","",IF(G28=nepodnik,1,IF(VLOOKUP(G28,Ciselniky!$G$41:$I$48,3,FALSE)&gt;'Údaje o projekte'!$F$11,'Údaje o projekte'!$F$11,VLOOKUP(G28,Ciselniky!$G$41:$I$48,3,FALSE))))</f>
        <v/>
      </c>
      <c r="K28" s="169" t="str">
        <f>IF(J28="","",IF(G28="Nerelevantné",E28*F28,((E28*F28)/VLOOKUP(G28,Ciselniky!$G$43:$I$48,3,FALSE))*'Dlhodobý majetok (DM)'!I28)*H28)</f>
        <v/>
      </c>
      <c r="L28" s="169" t="str">
        <f>IF(K28="","",IF('Základné údaje'!$H$8="áno",0,K28*0.2))</f>
        <v/>
      </c>
      <c r="M28" s="156" t="str">
        <f>IF(K28="","",K28*VLOOKUP(CONCATENATE(C28," / ",'Základné údaje'!$D$8),'Priradenie pracov. balíkov'!A:F,6,FALSE))</f>
        <v/>
      </c>
      <c r="N28" s="156" t="str">
        <f>IF(L28="","",L28*VLOOKUP(CONCATENATE(C28," / ",'Základné údaje'!$D$8),'Priradenie pracov. balíkov'!A:F,6,FALSE))</f>
        <v/>
      </c>
      <c r="O28" s="164"/>
      <c r="P28" s="164"/>
    </row>
    <row r="29" spans="1:16" x14ac:dyDescent="0.2">
      <c r="A29" s="19"/>
      <c r="B29" s="164"/>
      <c r="C29" s="164"/>
      <c r="D29" s="164"/>
      <c r="E29" s="164"/>
      <c r="F29" s="165"/>
      <c r="G29" s="164"/>
      <c r="H29" s="166"/>
      <c r="I29" s="167"/>
      <c r="J29" s="168" t="str">
        <f>IF(F29="","",IF(G29=nepodnik,1,IF(VLOOKUP(G29,Ciselniky!$G$41:$I$48,3,FALSE)&gt;'Údaje o projekte'!$F$11,'Údaje o projekte'!$F$11,VLOOKUP(G29,Ciselniky!$G$41:$I$48,3,FALSE))))</f>
        <v/>
      </c>
      <c r="K29" s="169" t="str">
        <f>IF(J29="","",IF(G29="Nerelevantné",E29*F29,((E29*F29)/VLOOKUP(G29,Ciselniky!$G$43:$I$48,3,FALSE))*'Dlhodobý majetok (DM)'!I29)*H29)</f>
        <v/>
      </c>
      <c r="L29" s="169" t="str">
        <f>IF(K29="","",IF('Základné údaje'!$H$8="áno",0,K29*0.2))</f>
        <v/>
      </c>
      <c r="M29" s="156" t="str">
        <f>IF(K29="","",K29*VLOOKUP(CONCATENATE(C29," / ",'Základné údaje'!$D$8),'Priradenie pracov. balíkov'!A:F,6,FALSE))</f>
        <v/>
      </c>
      <c r="N29" s="156" t="str">
        <f>IF(L29="","",L29*VLOOKUP(CONCATENATE(C29," / ",'Základné údaje'!$D$8),'Priradenie pracov. balíkov'!A:F,6,FALSE))</f>
        <v/>
      </c>
      <c r="O29" s="164"/>
      <c r="P29" s="164"/>
    </row>
    <row r="30" spans="1:16" x14ac:dyDescent="0.2">
      <c r="A30" s="19"/>
      <c r="B30" s="164"/>
      <c r="C30" s="164"/>
      <c r="D30" s="164"/>
      <c r="E30" s="164"/>
      <c r="F30" s="165"/>
      <c r="G30" s="164"/>
      <c r="H30" s="166"/>
      <c r="I30" s="167"/>
      <c r="J30" s="168" t="str">
        <f>IF(F30="","",IF(G30=nepodnik,1,IF(VLOOKUP(G30,Ciselniky!$G$41:$I$48,3,FALSE)&gt;'Údaje o projekte'!$F$11,'Údaje o projekte'!$F$11,VLOOKUP(G30,Ciselniky!$G$41:$I$48,3,FALSE))))</f>
        <v/>
      </c>
      <c r="K30" s="169" t="str">
        <f>IF(J30="","",IF(G30="Nerelevantné",E30*F30,((E30*F30)/VLOOKUP(G30,Ciselniky!$G$43:$I$48,3,FALSE))*'Dlhodobý majetok (DM)'!I30)*H30)</f>
        <v/>
      </c>
      <c r="L30" s="169" t="str">
        <f>IF(K30="","",IF('Základné údaje'!$H$8="áno",0,K30*0.2))</f>
        <v/>
      </c>
      <c r="M30" s="156" t="str">
        <f>IF(K30="","",K30*VLOOKUP(CONCATENATE(C30," / ",'Základné údaje'!$D$8),'Priradenie pracov. balíkov'!A:F,6,FALSE))</f>
        <v/>
      </c>
      <c r="N30" s="156" t="str">
        <f>IF(L30="","",L30*VLOOKUP(CONCATENATE(C30," / ",'Základné údaje'!$D$8),'Priradenie pracov. balíkov'!A:F,6,FALSE))</f>
        <v/>
      </c>
      <c r="O30" s="164"/>
      <c r="P30" s="164"/>
    </row>
    <row r="31" spans="1:16" x14ac:dyDescent="0.2">
      <c r="A31" s="19"/>
      <c r="B31" s="164"/>
      <c r="C31" s="164"/>
      <c r="D31" s="164"/>
      <c r="E31" s="164"/>
      <c r="F31" s="165"/>
      <c r="G31" s="164"/>
      <c r="H31" s="166"/>
      <c r="I31" s="167"/>
      <c r="J31" s="168" t="str">
        <f>IF(F31="","",IF(G31=nepodnik,1,IF(VLOOKUP(G31,Ciselniky!$G$41:$I$48,3,FALSE)&gt;'Údaje o projekte'!$F$11,'Údaje o projekte'!$F$11,VLOOKUP(G31,Ciselniky!$G$41:$I$48,3,FALSE))))</f>
        <v/>
      </c>
      <c r="K31" s="169" t="str">
        <f>IF(J31="","",IF(G31="Nerelevantné",E31*F31,((E31*F31)/VLOOKUP(G31,Ciselniky!$G$43:$I$48,3,FALSE))*'Dlhodobý majetok (DM)'!I31)*H31)</f>
        <v/>
      </c>
      <c r="L31" s="169" t="str">
        <f>IF(K31="","",IF('Základné údaje'!$H$8="áno",0,K31*0.2))</f>
        <v/>
      </c>
      <c r="M31" s="156" t="str">
        <f>IF(K31="","",K31*VLOOKUP(CONCATENATE(C31," / ",'Základné údaje'!$D$8),'Priradenie pracov. balíkov'!A:F,6,FALSE))</f>
        <v/>
      </c>
      <c r="N31" s="156" t="str">
        <f>IF(L31="","",L31*VLOOKUP(CONCATENATE(C31," / ",'Základné údaje'!$D$8),'Priradenie pracov. balíkov'!A:F,6,FALSE))</f>
        <v/>
      </c>
      <c r="O31" s="164"/>
      <c r="P31" s="164"/>
    </row>
    <row r="32" spans="1:16" x14ac:dyDescent="0.2">
      <c r="A32" s="19"/>
      <c r="B32" s="164"/>
      <c r="C32" s="164"/>
      <c r="D32" s="164"/>
      <c r="E32" s="164"/>
      <c r="F32" s="165"/>
      <c r="G32" s="164"/>
      <c r="H32" s="166"/>
      <c r="I32" s="167"/>
      <c r="J32" s="168" t="str">
        <f>IF(F32="","",IF(G32=nepodnik,1,IF(VLOOKUP(G32,Ciselniky!$G$41:$I$48,3,FALSE)&gt;'Údaje o projekte'!$F$11,'Údaje o projekte'!$F$11,VLOOKUP(G32,Ciselniky!$G$41:$I$48,3,FALSE))))</f>
        <v/>
      </c>
      <c r="K32" s="169" t="str">
        <f>IF(J32="","",IF(G32="Nerelevantné",E32*F32,((E32*F32)/VLOOKUP(G32,Ciselniky!$G$43:$I$48,3,FALSE))*'Dlhodobý majetok (DM)'!I32)*H32)</f>
        <v/>
      </c>
      <c r="L32" s="169" t="str">
        <f>IF(K32="","",IF('Základné údaje'!$H$8="áno",0,K32*0.2))</f>
        <v/>
      </c>
      <c r="M32" s="156" t="str">
        <f>IF(K32="","",K32*VLOOKUP(CONCATENATE(C32," / ",'Základné údaje'!$D$8),'Priradenie pracov. balíkov'!A:F,6,FALSE))</f>
        <v/>
      </c>
      <c r="N32" s="156" t="str">
        <f>IF(L32="","",L32*VLOOKUP(CONCATENATE(C32," / ",'Základné údaje'!$D$8),'Priradenie pracov. balíkov'!A:F,6,FALSE))</f>
        <v/>
      </c>
      <c r="O32" s="164"/>
      <c r="P32" s="164"/>
    </row>
    <row r="33" spans="1:16" x14ac:dyDescent="0.2">
      <c r="A33" s="19"/>
      <c r="B33" s="164"/>
      <c r="C33" s="164"/>
      <c r="D33" s="164"/>
      <c r="E33" s="164"/>
      <c r="F33" s="165"/>
      <c r="G33" s="164"/>
      <c r="H33" s="166"/>
      <c r="I33" s="167"/>
      <c r="J33" s="168" t="str">
        <f>IF(F33="","",IF(G33=nepodnik,1,IF(VLOOKUP(G33,Ciselniky!$G$41:$I$48,3,FALSE)&gt;'Údaje o projekte'!$F$11,'Údaje o projekte'!$F$11,VLOOKUP(G33,Ciselniky!$G$41:$I$48,3,FALSE))))</f>
        <v/>
      </c>
      <c r="K33" s="169" t="str">
        <f>IF(J33="","",IF(G33="Nerelevantné",E33*F33,((E33*F33)/VLOOKUP(G33,Ciselniky!$G$43:$I$48,3,FALSE))*'Dlhodobý majetok (DM)'!I33)*H33)</f>
        <v/>
      </c>
      <c r="L33" s="169" t="str">
        <f>IF(K33="","",IF('Základné údaje'!$H$8="áno",0,K33*0.2))</f>
        <v/>
      </c>
      <c r="M33" s="156" t="str">
        <f>IF(K33="","",K33*VLOOKUP(CONCATENATE(C33," / ",'Základné údaje'!$D$8),'Priradenie pracov. balíkov'!A:F,6,FALSE))</f>
        <v/>
      </c>
      <c r="N33" s="156" t="str">
        <f>IF(L33="","",L33*VLOOKUP(CONCATENATE(C33," / ",'Základné údaje'!$D$8),'Priradenie pracov. balíkov'!A:F,6,FALSE))</f>
        <v/>
      </c>
      <c r="O33" s="164"/>
      <c r="P33" s="164"/>
    </row>
    <row r="34" spans="1:16" x14ac:dyDescent="0.2">
      <c r="A34" s="19"/>
      <c r="B34" s="164"/>
      <c r="C34" s="164"/>
      <c r="D34" s="164"/>
      <c r="E34" s="164"/>
      <c r="F34" s="165"/>
      <c r="G34" s="164"/>
      <c r="H34" s="166"/>
      <c r="I34" s="167"/>
      <c r="J34" s="168" t="str">
        <f>IF(F34="","",IF(G34=nepodnik,1,IF(VLOOKUP(G34,Ciselniky!$G$41:$I$48,3,FALSE)&gt;'Údaje o projekte'!$F$11,'Údaje o projekte'!$F$11,VLOOKUP(G34,Ciselniky!$G$41:$I$48,3,FALSE))))</f>
        <v/>
      </c>
      <c r="K34" s="169" t="str">
        <f>IF(J34="","",IF(G34="Nerelevantné",E34*F34,((E34*F34)/VLOOKUP(G34,Ciselniky!$G$43:$I$48,3,FALSE))*'Dlhodobý majetok (DM)'!I34)*H34)</f>
        <v/>
      </c>
      <c r="L34" s="169" t="str">
        <f>IF(K34="","",IF('Základné údaje'!$H$8="áno",0,K34*0.2))</f>
        <v/>
      </c>
      <c r="M34" s="156" t="str">
        <f>IF(K34="","",K34*VLOOKUP(CONCATENATE(C34," / ",'Základné údaje'!$D$8),'Priradenie pracov. balíkov'!A:F,6,FALSE))</f>
        <v/>
      </c>
      <c r="N34" s="156" t="str">
        <f>IF(L34="","",L34*VLOOKUP(CONCATENATE(C34," / ",'Základné údaje'!$D$8),'Priradenie pracov. balíkov'!A:F,6,FALSE))</f>
        <v/>
      </c>
      <c r="O34" s="164"/>
      <c r="P34" s="164"/>
    </row>
    <row r="35" spans="1:16" x14ac:dyDescent="0.2">
      <c r="A35" s="19"/>
      <c r="B35" s="164"/>
      <c r="C35" s="164"/>
      <c r="D35" s="164"/>
      <c r="E35" s="164"/>
      <c r="F35" s="165"/>
      <c r="G35" s="164"/>
      <c r="H35" s="166"/>
      <c r="I35" s="167"/>
      <c r="J35" s="168" t="str">
        <f>IF(F35="","",IF(G35=nepodnik,1,IF(VLOOKUP(G35,Ciselniky!$G$41:$I$48,3,FALSE)&gt;'Údaje o projekte'!$F$11,'Údaje o projekte'!$F$11,VLOOKUP(G35,Ciselniky!$G$41:$I$48,3,FALSE))))</f>
        <v/>
      </c>
      <c r="K35" s="169" t="str">
        <f>IF(J35="","",IF(G35="Nerelevantné",E35*F35,((E35*F35)/VLOOKUP(G35,Ciselniky!$G$43:$I$48,3,FALSE))*'Dlhodobý majetok (DM)'!I35)*H35)</f>
        <v/>
      </c>
      <c r="L35" s="169" t="str">
        <f>IF(K35="","",IF('Základné údaje'!$H$8="áno",0,K35*0.2))</f>
        <v/>
      </c>
      <c r="M35" s="156" t="str">
        <f>IF(K35="","",K35*VLOOKUP(CONCATENATE(C35," / ",'Základné údaje'!$D$8),'Priradenie pracov. balíkov'!A:F,6,FALSE))</f>
        <v/>
      </c>
      <c r="N35" s="156" t="str">
        <f>IF(L35="","",L35*VLOOKUP(CONCATENATE(C35," / ",'Základné údaje'!$D$8),'Priradenie pracov. balíkov'!A:F,6,FALSE))</f>
        <v/>
      </c>
      <c r="O35" s="164"/>
      <c r="P35" s="164"/>
    </row>
    <row r="36" spans="1:16" x14ac:dyDescent="0.2">
      <c r="A36" s="19"/>
      <c r="B36" s="164"/>
      <c r="C36" s="164"/>
      <c r="D36" s="164"/>
      <c r="E36" s="164"/>
      <c r="F36" s="165"/>
      <c r="G36" s="164"/>
      <c r="H36" s="166"/>
      <c r="I36" s="167"/>
      <c r="J36" s="168" t="str">
        <f>IF(F36="","",IF(G36=nepodnik,1,IF(VLOOKUP(G36,Ciselniky!$G$41:$I$48,3,FALSE)&gt;'Údaje o projekte'!$F$11,'Údaje o projekte'!$F$11,VLOOKUP(G36,Ciselniky!$G$41:$I$48,3,FALSE))))</f>
        <v/>
      </c>
      <c r="K36" s="169" t="str">
        <f>IF(J36="","",IF(G36="Nerelevantné",E36*F36,((E36*F36)/VLOOKUP(G36,Ciselniky!$G$43:$I$48,3,FALSE))*'Dlhodobý majetok (DM)'!I36)*H36)</f>
        <v/>
      </c>
      <c r="L36" s="169" t="str">
        <f>IF(K36="","",IF('Základné údaje'!$H$8="áno",0,K36*0.2))</f>
        <v/>
      </c>
      <c r="M36" s="156" t="str">
        <f>IF(K36="","",K36*VLOOKUP(CONCATENATE(C36," / ",'Základné údaje'!$D$8),'Priradenie pracov. balíkov'!A:F,6,FALSE))</f>
        <v/>
      </c>
      <c r="N36" s="156" t="str">
        <f>IF(L36="","",L36*VLOOKUP(CONCATENATE(C36," / ",'Základné údaje'!$D$8),'Priradenie pracov. balíkov'!A:F,6,FALSE))</f>
        <v/>
      </c>
      <c r="O36" s="164"/>
      <c r="P36" s="164"/>
    </row>
    <row r="37" spans="1:16" x14ac:dyDescent="0.2">
      <c r="A37" s="19"/>
      <c r="B37" s="164"/>
      <c r="C37" s="164"/>
      <c r="D37" s="164"/>
      <c r="E37" s="164"/>
      <c r="F37" s="165"/>
      <c r="G37" s="164"/>
      <c r="H37" s="166"/>
      <c r="I37" s="167"/>
      <c r="J37" s="168" t="str">
        <f>IF(F37="","",IF(G37=nepodnik,1,IF(VLOOKUP(G37,Ciselniky!$G$41:$I$48,3,FALSE)&gt;'Údaje o projekte'!$F$11,'Údaje o projekte'!$F$11,VLOOKUP(G37,Ciselniky!$G$41:$I$48,3,FALSE))))</f>
        <v/>
      </c>
      <c r="K37" s="169" t="str">
        <f>IF(J37="","",IF(G37="Nerelevantné",E37*F37,((E37*F37)/VLOOKUP(G37,Ciselniky!$G$43:$I$48,3,FALSE))*'Dlhodobý majetok (DM)'!I37)*H37)</f>
        <v/>
      </c>
      <c r="L37" s="169" t="str">
        <f>IF(K37="","",IF('Základné údaje'!$H$8="áno",0,K37*0.2))</f>
        <v/>
      </c>
      <c r="M37" s="156" t="str">
        <f>IF(K37="","",K37*VLOOKUP(CONCATENATE(C37," / ",'Základné údaje'!$D$8),'Priradenie pracov. balíkov'!A:F,6,FALSE))</f>
        <v/>
      </c>
      <c r="N37" s="156" t="str">
        <f>IF(L37="","",L37*VLOOKUP(CONCATENATE(C37," / ",'Základné údaje'!$D$8),'Priradenie pracov. balíkov'!A:F,6,FALSE))</f>
        <v/>
      </c>
      <c r="O37" s="164"/>
      <c r="P37" s="164"/>
    </row>
    <row r="38" spans="1:16" x14ac:dyDescent="0.2">
      <c r="A38" s="19"/>
      <c r="B38" s="164"/>
      <c r="C38" s="164"/>
      <c r="D38" s="164"/>
      <c r="E38" s="164"/>
      <c r="F38" s="165"/>
      <c r="G38" s="164"/>
      <c r="H38" s="166"/>
      <c r="I38" s="167"/>
      <c r="J38" s="168" t="str">
        <f>IF(F38="","",IF(G38=nepodnik,1,IF(VLOOKUP(G38,Ciselniky!$G$41:$I$48,3,FALSE)&gt;'Údaje o projekte'!$F$11,'Údaje o projekte'!$F$11,VLOOKUP(G38,Ciselniky!$G$41:$I$48,3,FALSE))))</f>
        <v/>
      </c>
      <c r="K38" s="169" t="str">
        <f>IF(J38="","",IF(G38="Nerelevantné",E38*F38,((E38*F38)/VLOOKUP(G38,Ciselniky!$G$43:$I$48,3,FALSE))*'Dlhodobý majetok (DM)'!I38)*H38)</f>
        <v/>
      </c>
      <c r="L38" s="169" t="str">
        <f>IF(K38="","",IF('Základné údaje'!$H$8="áno",0,K38*0.2))</f>
        <v/>
      </c>
      <c r="M38" s="156" t="str">
        <f>IF(K38="","",K38*VLOOKUP(CONCATENATE(C38," / ",'Základné údaje'!$D$8),'Priradenie pracov. balíkov'!A:F,6,FALSE))</f>
        <v/>
      </c>
      <c r="N38" s="156" t="str">
        <f>IF(L38="","",L38*VLOOKUP(CONCATENATE(C38," / ",'Základné údaje'!$D$8),'Priradenie pracov. balíkov'!A:F,6,FALSE))</f>
        <v/>
      </c>
      <c r="O38" s="164"/>
      <c r="P38" s="164"/>
    </row>
    <row r="39" spans="1:16" x14ac:dyDescent="0.2">
      <c r="A39" s="19"/>
      <c r="B39" s="164"/>
      <c r="C39" s="164"/>
      <c r="D39" s="164"/>
      <c r="E39" s="164"/>
      <c r="F39" s="165"/>
      <c r="G39" s="164"/>
      <c r="H39" s="166"/>
      <c r="I39" s="167"/>
      <c r="J39" s="168" t="str">
        <f>IF(F39="","",IF(G39=nepodnik,1,IF(VLOOKUP(G39,Ciselniky!$G$41:$I$48,3,FALSE)&gt;'Údaje o projekte'!$F$11,'Údaje o projekte'!$F$11,VLOOKUP(G39,Ciselniky!$G$41:$I$48,3,FALSE))))</f>
        <v/>
      </c>
      <c r="K39" s="169" t="str">
        <f>IF(J39="","",IF(G39="Nerelevantné",E39*F39,((E39*F39)/VLOOKUP(G39,Ciselniky!$G$43:$I$48,3,FALSE))*'Dlhodobý majetok (DM)'!I39)*H39)</f>
        <v/>
      </c>
      <c r="L39" s="169" t="str">
        <f>IF(K39="","",IF('Základné údaje'!$H$8="áno",0,K39*0.2))</f>
        <v/>
      </c>
      <c r="M39" s="156" t="str">
        <f>IF(K39="","",K39*VLOOKUP(CONCATENATE(C39," / ",'Základné údaje'!$D$8),'Priradenie pracov. balíkov'!A:F,6,FALSE))</f>
        <v/>
      </c>
      <c r="N39" s="156" t="str">
        <f>IF(L39="","",L39*VLOOKUP(CONCATENATE(C39," / ",'Základné údaje'!$D$8),'Priradenie pracov. balíkov'!A:F,6,FALSE))</f>
        <v/>
      </c>
      <c r="O39" s="164"/>
      <c r="P39" s="164"/>
    </row>
    <row r="40" spans="1:16" x14ac:dyDescent="0.2">
      <c r="A40" s="19"/>
      <c r="B40" s="164"/>
      <c r="C40" s="164"/>
      <c r="D40" s="164"/>
      <c r="E40" s="164"/>
      <c r="F40" s="165"/>
      <c r="G40" s="164"/>
      <c r="H40" s="166"/>
      <c r="I40" s="167"/>
      <c r="J40" s="168" t="str">
        <f>IF(F40="","",IF(G40=nepodnik,1,IF(VLOOKUP(G40,Ciselniky!$G$41:$I$48,3,FALSE)&gt;'Údaje o projekte'!$F$11,'Údaje o projekte'!$F$11,VLOOKUP(G40,Ciselniky!$G$41:$I$48,3,FALSE))))</f>
        <v/>
      </c>
      <c r="K40" s="169" t="str">
        <f>IF(J40="","",IF(G40="Nerelevantné",E40*F40,((E40*F40)/VLOOKUP(G40,Ciselniky!$G$43:$I$48,3,FALSE))*'Dlhodobý majetok (DM)'!I40)*H40)</f>
        <v/>
      </c>
      <c r="L40" s="169" t="str">
        <f>IF(K40="","",IF('Základné údaje'!$H$8="áno",0,K40*0.2))</f>
        <v/>
      </c>
      <c r="M40" s="156" t="str">
        <f>IF(K40="","",K40*VLOOKUP(CONCATENATE(C40," / ",'Základné údaje'!$D$8),'Priradenie pracov. balíkov'!A:F,6,FALSE))</f>
        <v/>
      </c>
      <c r="N40" s="156" t="str">
        <f>IF(L40="","",L40*VLOOKUP(CONCATENATE(C40," / ",'Základné údaje'!$D$8),'Priradenie pracov. balíkov'!A:F,6,FALSE))</f>
        <v/>
      </c>
      <c r="O40" s="164"/>
      <c r="P40" s="164"/>
    </row>
    <row r="41" spans="1:16" x14ac:dyDescent="0.2">
      <c r="A41" s="19"/>
      <c r="B41" s="164"/>
      <c r="C41" s="164"/>
      <c r="D41" s="164"/>
      <c r="E41" s="164"/>
      <c r="F41" s="165"/>
      <c r="G41" s="164"/>
      <c r="H41" s="166"/>
      <c r="I41" s="167"/>
      <c r="J41" s="168" t="str">
        <f>IF(F41="","",IF(G41=nepodnik,1,IF(VLOOKUP(G41,Ciselniky!$G$41:$I$48,3,FALSE)&gt;'Údaje o projekte'!$F$11,'Údaje o projekte'!$F$11,VLOOKUP(G41,Ciselniky!$G$41:$I$48,3,FALSE))))</f>
        <v/>
      </c>
      <c r="K41" s="169" t="str">
        <f>IF(J41="","",IF(G41="Nerelevantné",E41*F41,((E41*F41)/VLOOKUP(G41,Ciselniky!$G$43:$I$48,3,FALSE))*'Dlhodobý majetok (DM)'!I41)*H41)</f>
        <v/>
      </c>
      <c r="L41" s="169" t="str">
        <f>IF(K41="","",IF('Základné údaje'!$H$8="áno",0,K41*0.2))</f>
        <v/>
      </c>
      <c r="M41" s="156" t="str">
        <f>IF(K41="","",K41*VLOOKUP(CONCATENATE(C41," / ",'Základné údaje'!$D$8),'Priradenie pracov. balíkov'!A:F,6,FALSE))</f>
        <v/>
      </c>
      <c r="N41" s="156" t="str">
        <f>IF(L41="","",L41*VLOOKUP(CONCATENATE(C41," / ",'Základné údaje'!$D$8),'Priradenie pracov. balíkov'!A:F,6,FALSE))</f>
        <v/>
      </c>
      <c r="O41" s="164"/>
      <c r="P41" s="164"/>
    </row>
    <row r="42" spans="1:16" x14ac:dyDescent="0.2">
      <c r="A42" s="19"/>
      <c r="B42" s="164"/>
      <c r="C42" s="164"/>
      <c r="D42" s="164"/>
      <c r="E42" s="164"/>
      <c r="F42" s="165"/>
      <c r="G42" s="164"/>
      <c r="H42" s="166"/>
      <c r="I42" s="167"/>
      <c r="J42" s="168" t="str">
        <f>IF(F42="","",IF(G42=nepodnik,1,IF(VLOOKUP(G42,Ciselniky!$G$41:$I$48,3,FALSE)&gt;'Údaje o projekte'!$F$11,'Údaje o projekte'!$F$11,VLOOKUP(G42,Ciselniky!$G$41:$I$48,3,FALSE))))</f>
        <v/>
      </c>
      <c r="K42" s="169" t="str">
        <f>IF(J42="","",IF(G42="Nerelevantné",E42*F42,((E42*F42)/VLOOKUP(G42,Ciselniky!$G$43:$I$48,3,FALSE))*'Dlhodobý majetok (DM)'!I42)*H42)</f>
        <v/>
      </c>
      <c r="L42" s="169" t="str">
        <f>IF(K42="","",IF('Základné údaje'!$H$8="áno",0,K42*0.2))</f>
        <v/>
      </c>
      <c r="M42" s="156" t="str">
        <f>IF(K42="","",K42*VLOOKUP(CONCATENATE(C42," / ",'Základné údaje'!$D$8),'Priradenie pracov. balíkov'!A:F,6,FALSE))</f>
        <v/>
      </c>
      <c r="N42" s="156" t="str">
        <f>IF(L42="","",L42*VLOOKUP(CONCATENATE(C42," / ",'Základné údaje'!$D$8),'Priradenie pracov. balíkov'!A:F,6,FALSE))</f>
        <v/>
      </c>
      <c r="O42" s="164"/>
      <c r="P42" s="164"/>
    </row>
    <row r="43" spans="1:16" x14ac:dyDescent="0.2">
      <c r="A43" s="19"/>
      <c r="B43" s="164"/>
      <c r="C43" s="164"/>
      <c r="D43" s="164"/>
      <c r="E43" s="164"/>
      <c r="F43" s="165"/>
      <c r="G43" s="164"/>
      <c r="H43" s="166"/>
      <c r="I43" s="167"/>
      <c r="J43" s="168" t="str">
        <f>IF(F43="","",IF(G43=nepodnik,1,IF(VLOOKUP(G43,Ciselniky!$G$41:$I$48,3,FALSE)&gt;'Údaje o projekte'!$F$11,'Údaje o projekte'!$F$11,VLOOKUP(G43,Ciselniky!$G$41:$I$48,3,FALSE))))</f>
        <v/>
      </c>
      <c r="K43" s="169" t="str">
        <f>IF(J43="","",IF(G43="Nerelevantné",E43*F43,((E43*F43)/VLOOKUP(G43,Ciselniky!$G$43:$I$48,3,FALSE))*'Dlhodobý majetok (DM)'!I43)*H43)</f>
        <v/>
      </c>
      <c r="L43" s="169" t="str">
        <f>IF(K43="","",IF('Základné údaje'!$H$8="áno",0,K43*0.2))</f>
        <v/>
      </c>
      <c r="M43" s="156" t="str">
        <f>IF(K43="","",K43*VLOOKUP(CONCATENATE(C43," / ",'Základné údaje'!$D$8),'Priradenie pracov. balíkov'!A:F,6,FALSE))</f>
        <v/>
      </c>
      <c r="N43" s="156" t="str">
        <f>IF(L43="","",L43*VLOOKUP(CONCATENATE(C43," / ",'Základné údaje'!$D$8),'Priradenie pracov. balíkov'!A:F,6,FALSE))</f>
        <v/>
      </c>
      <c r="O43" s="164"/>
      <c r="P43" s="164"/>
    </row>
    <row r="44" spans="1:16" x14ac:dyDescent="0.2">
      <c r="A44" s="19"/>
      <c r="B44" s="164"/>
      <c r="C44" s="164"/>
      <c r="D44" s="164"/>
      <c r="E44" s="164"/>
      <c r="F44" s="165"/>
      <c r="G44" s="164"/>
      <c r="H44" s="166"/>
      <c r="I44" s="167"/>
      <c r="J44" s="168" t="str">
        <f>IF(F44="","",IF(G44=nepodnik,1,IF(VLOOKUP(G44,Ciselniky!$G$41:$I$48,3,FALSE)&gt;'Údaje o projekte'!$F$11,'Údaje o projekte'!$F$11,VLOOKUP(G44,Ciselniky!$G$41:$I$48,3,FALSE))))</f>
        <v/>
      </c>
      <c r="K44" s="169" t="str">
        <f>IF(J44="","",IF(G44="Nerelevantné",E44*F44,((E44*F44)/VLOOKUP(G44,Ciselniky!$G$43:$I$48,3,FALSE))*'Dlhodobý majetok (DM)'!I44)*H44)</f>
        <v/>
      </c>
      <c r="L44" s="169" t="str">
        <f>IF(K44="","",IF('Základné údaje'!$H$8="áno",0,K44*0.2))</f>
        <v/>
      </c>
      <c r="M44" s="156" t="str">
        <f>IF(K44="","",K44*VLOOKUP(CONCATENATE(C44," / ",'Základné údaje'!$D$8),'Priradenie pracov. balíkov'!A:F,6,FALSE))</f>
        <v/>
      </c>
      <c r="N44" s="156" t="str">
        <f>IF(L44="","",L44*VLOOKUP(CONCATENATE(C44," / ",'Základné údaje'!$D$8),'Priradenie pracov. balíkov'!A:F,6,FALSE))</f>
        <v/>
      </c>
      <c r="O44" s="164"/>
      <c r="P44" s="164"/>
    </row>
    <row r="45" spans="1:16" x14ac:dyDescent="0.2">
      <c r="A45" s="19"/>
      <c r="B45" s="164"/>
      <c r="C45" s="164"/>
      <c r="D45" s="164"/>
      <c r="E45" s="164"/>
      <c r="F45" s="165"/>
      <c r="G45" s="164"/>
      <c r="H45" s="166"/>
      <c r="I45" s="167"/>
      <c r="J45" s="168" t="str">
        <f>IF(F45="","",IF(G45=nepodnik,1,IF(VLOOKUP(G45,Ciselniky!$G$41:$I$48,3,FALSE)&gt;'Údaje o projekte'!$F$11,'Údaje o projekte'!$F$11,VLOOKUP(G45,Ciselniky!$G$41:$I$48,3,FALSE))))</f>
        <v/>
      </c>
      <c r="K45" s="169" t="str">
        <f>IF(J45="","",IF(G45="Nerelevantné",E45*F45,((E45*F45)/VLOOKUP(G45,Ciselniky!$G$43:$I$48,3,FALSE))*'Dlhodobý majetok (DM)'!I45)*H45)</f>
        <v/>
      </c>
      <c r="L45" s="169" t="str">
        <f>IF(K45="","",IF('Základné údaje'!$H$8="áno",0,K45*0.2))</f>
        <v/>
      </c>
      <c r="M45" s="156" t="str">
        <f>IF(K45="","",K45*VLOOKUP(CONCATENATE(C45," / ",'Základné údaje'!$D$8),'Priradenie pracov. balíkov'!A:F,6,FALSE))</f>
        <v/>
      </c>
      <c r="N45" s="156" t="str">
        <f>IF(L45="","",L45*VLOOKUP(CONCATENATE(C45," / ",'Základné údaje'!$D$8),'Priradenie pracov. balíkov'!A:F,6,FALSE))</f>
        <v/>
      </c>
      <c r="O45" s="164"/>
      <c r="P45" s="164"/>
    </row>
    <row r="46" spans="1:16" x14ac:dyDescent="0.2">
      <c r="A46" s="19"/>
      <c r="B46" s="164"/>
      <c r="C46" s="164"/>
      <c r="D46" s="164"/>
      <c r="E46" s="164"/>
      <c r="F46" s="165"/>
      <c r="G46" s="164"/>
      <c r="H46" s="166"/>
      <c r="I46" s="167"/>
      <c r="J46" s="168" t="str">
        <f>IF(F46="","",IF(G46=nepodnik,1,IF(VLOOKUP(G46,Ciselniky!$G$41:$I$48,3,FALSE)&gt;'Údaje o projekte'!$F$11,'Údaje o projekte'!$F$11,VLOOKUP(G46,Ciselniky!$G$41:$I$48,3,FALSE))))</f>
        <v/>
      </c>
      <c r="K46" s="169" t="str">
        <f>IF(J46="","",IF(G46="Nerelevantné",E46*F46,((E46*F46)/VLOOKUP(G46,Ciselniky!$G$43:$I$48,3,FALSE))*'Dlhodobý majetok (DM)'!I46)*H46)</f>
        <v/>
      </c>
      <c r="L46" s="169" t="str">
        <f>IF(K46="","",IF('Základné údaje'!$H$8="áno",0,K46*0.2))</f>
        <v/>
      </c>
      <c r="M46" s="156" t="str">
        <f>IF(K46="","",K46*VLOOKUP(CONCATENATE(C46," / ",'Základné údaje'!$D$8),'Priradenie pracov. balíkov'!A:F,6,FALSE))</f>
        <v/>
      </c>
      <c r="N46" s="156" t="str">
        <f>IF(L46="","",L46*VLOOKUP(CONCATENATE(C46," / ",'Základné údaje'!$D$8),'Priradenie pracov. balíkov'!A:F,6,FALSE))</f>
        <v/>
      </c>
      <c r="O46" s="164"/>
      <c r="P46" s="164"/>
    </row>
    <row r="47" spans="1:16" x14ac:dyDescent="0.2">
      <c r="A47" s="19"/>
      <c r="B47" s="164"/>
      <c r="C47" s="164"/>
      <c r="D47" s="164"/>
      <c r="E47" s="164"/>
      <c r="F47" s="165"/>
      <c r="G47" s="164"/>
      <c r="H47" s="166"/>
      <c r="I47" s="167"/>
      <c r="J47" s="168" t="str">
        <f>IF(F47="","",IF(G47=nepodnik,1,IF(VLOOKUP(G47,Ciselniky!$G$41:$I$48,3,FALSE)&gt;'Údaje o projekte'!$F$11,'Údaje o projekte'!$F$11,VLOOKUP(G47,Ciselniky!$G$41:$I$48,3,FALSE))))</f>
        <v/>
      </c>
      <c r="K47" s="169" t="str">
        <f>IF(J47="","",IF(G47="Nerelevantné",E47*F47,((E47*F47)/VLOOKUP(G47,Ciselniky!$G$43:$I$48,3,FALSE))*'Dlhodobý majetok (DM)'!I47)*H47)</f>
        <v/>
      </c>
      <c r="L47" s="169" t="str">
        <f>IF(K47="","",IF('Základné údaje'!$H$8="áno",0,K47*0.2))</f>
        <v/>
      </c>
      <c r="M47" s="156" t="str">
        <f>IF(K47="","",K47*VLOOKUP(CONCATENATE(C47," / ",'Základné údaje'!$D$8),'Priradenie pracov. balíkov'!A:F,6,FALSE))</f>
        <v/>
      </c>
      <c r="N47" s="156" t="str">
        <f>IF(L47="","",L47*VLOOKUP(CONCATENATE(C47," / ",'Základné údaje'!$D$8),'Priradenie pracov. balíkov'!A:F,6,FALSE))</f>
        <v/>
      </c>
      <c r="O47" s="164"/>
      <c r="P47" s="164"/>
    </row>
    <row r="48" spans="1:16" x14ac:dyDescent="0.2">
      <c r="A48" s="19"/>
      <c r="B48" s="164"/>
      <c r="C48" s="164"/>
      <c r="D48" s="164"/>
      <c r="E48" s="164"/>
      <c r="F48" s="165"/>
      <c r="G48" s="164"/>
      <c r="H48" s="166"/>
      <c r="I48" s="167"/>
      <c r="J48" s="168" t="str">
        <f>IF(F48="","",IF(G48=nepodnik,1,IF(VLOOKUP(G48,Ciselniky!$G$41:$I$48,3,FALSE)&gt;'Údaje o projekte'!$F$11,'Údaje o projekte'!$F$11,VLOOKUP(G48,Ciselniky!$G$41:$I$48,3,FALSE))))</f>
        <v/>
      </c>
      <c r="K48" s="169" t="str">
        <f>IF(J48="","",IF(G48="Nerelevantné",E48*F48,((E48*F48)/VLOOKUP(G48,Ciselniky!$G$43:$I$48,3,FALSE))*'Dlhodobý majetok (DM)'!I48)*H48)</f>
        <v/>
      </c>
      <c r="L48" s="169" t="str">
        <f>IF(K48="","",IF('Základné údaje'!$H$8="áno",0,K48*0.2))</f>
        <v/>
      </c>
      <c r="M48" s="156" t="str">
        <f>IF(K48="","",K48*VLOOKUP(CONCATENATE(C48," / ",'Základné údaje'!$D$8),'Priradenie pracov. balíkov'!A:F,6,FALSE))</f>
        <v/>
      </c>
      <c r="N48" s="156" t="str">
        <f>IF(L48="","",L48*VLOOKUP(CONCATENATE(C48," / ",'Základné údaje'!$D$8),'Priradenie pracov. balíkov'!A:F,6,FALSE))</f>
        <v/>
      </c>
      <c r="O48" s="164"/>
      <c r="P48" s="164"/>
    </row>
    <row r="49" spans="1:16" x14ac:dyDescent="0.2">
      <c r="A49" s="19"/>
      <c r="B49" s="164"/>
      <c r="C49" s="164"/>
      <c r="D49" s="164"/>
      <c r="E49" s="164"/>
      <c r="F49" s="165"/>
      <c r="G49" s="164"/>
      <c r="H49" s="166"/>
      <c r="I49" s="167"/>
      <c r="J49" s="168" t="str">
        <f>IF(F49="","",IF(G49=nepodnik,1,IF(VLOOKUP(G49,Ciselniky!$G$41:$I$48,3,FALSE)&gt;'Údaje o projekte'!$F$11,'Údaje o projekte'!$F$11,VLOOKUP(G49,Ciselniky!$G$41:$I$48,3,FALSE))))</f>
        <v/>
      </c>
      <c r="K49" s="169" t="str">
        <f>IF(J49="","",IF(G49="Nerelevantné",E49*F49,((E49*F49)/VLOOKUP(G49,Ciselniky!$G$43:$I$48,3,FALSE))*'Dlhodobý majetok (DM)'!I49)*H49)</f>
        <v/>
      </c>
      <c r="L49" s="169" t="str">
        <f>IF(K49="","",IF('Základné údaje'!$H$8="áno",0,K49*0.2))</f>
        <v/>
      </c>
      <c r="M49" s="156" t="str">
        <f>IF(K49="","",K49*VLOOKUP(CONCATENATE(C49," / ",'Základné údaje'!$D$8),'Priradenie pracov. balíkov'!A:F,6,FALSE))</f>
        <v/>
      </c>
      <c r="N49" s="156" t="str">
        <f>IF(L49="","",L49*VLOOKUP(CONCATENATE(C49," / ",'Základné údaje'!$D$8),'Priradenie pracov. balíkov'!A:F,6,FALSE))</f>
        <v/>
      </c>
      <c r="O49" s="164"/>
      <c r="P49" s="164"/>
    </row>
    <row r="50" spans="1:16" x14ac:dyDescent="0.2">
      <c r="A50" s="19"/>
      <c r="B50" s="164"/>
      <c r="C50" s="164"/>
      <c r="D50" s="164"/>
      <c r="E50" s="164"/>
      <c r="F50" s="165"/>
      <c r="G50" s="164"/>
      <c r="H50" s="166"/>
      <c r="I50" s="167"/>
      <c r="J50" s="168" t="str">
        <f>IF(F50="","",IF(G50=nepodnik,1,IF(VLOOKUP(G50,Ciselniky!$G$41:$I$48,3,FALSE)&gt;'Údaje o projekte'!$F$11,'Údaje o projekte'!$F$11,VLOOKUP(G50,Ciselniky!$G$41:$I$48,3,FALSE))))</f>
        <v/>
      </c>
      <c r="K50" s="169" t="str">
        <f>IF(J50="","",IF(G50="Nerelevantné",E50*F50,((E50*F50)/VLOOKUP(G50,Ciselniky!$G$43:$I$48,3,FALSE))*'Dlhodobý majetok (DM)'!I50)*H50)</f>
        <v/>
      </c>
      <c r="L50" s="169" t="str">
        <f>IF(K50="","",IF('Základné údaje'!$H$8="áno",0,K50*0.2))</f>
        <v/>
      </c>
      <c r="M50" s="156" t="str">
        <f>IF(K50="","",K50*VLOOKUP(CONCATENATE(C50," / ",'Základné údaje'!$D$8),'Priradenie pracov. balíkov'!A:F,6,FALSE))</f>
        <v/>
      </c>
      <c r="N50" s="156" t="str">
        <f>IF(L50="","",L50*VLOOKUP(CONCATENATE(C50," / ",'Základné údaje'!$D$8),'Priradenie pracov. balíkov'!A:F,6,FALSE))</f>
        <v/>
      </c>
      <c r="O50" s="164"/>
      <c r="P50" s="164"/>
    </row>
    <row r="51" spans="1:16" x14ac:dyDescent="0.2">
      <c r="A51" s="19"/>
      <c r="B51" s="164"/>
      <c r="C51" s="164"/>
      <c r="D51" s="164"/>
      <c r="E51" s="164"/>
      <c r="F51" s="165"/>
      <c r="G51" s="164"/>
      <c r="H51" s="166"/>
      <c r="I51" s="167"/>
      <c r="J51" s="168" t="str">
        <f>IF(F51="","",IF(G51=nepodnik,1,IF(VLOOKUP(G51,Ciselniky!$G$41:$I$48,3,FALSE)&gt;'Údaje o projekte'!$F$11,'Údaje o projekte'!$F$11,VLOOKUP(G51,Ciselniky!$G$41:$I$48,3,FALSE))))</f>
        <v/>
      </c>
      <c r="K51" s="169" t="str">
        <f>IF(J51="","",IF(G51="Nerelevantné",E51*F51,((E51*F51)/VLOOKUP(G51,Ciselniky!$G$43:$I$48,3,FALSE))*'Dlhodobý majetok (DM)'!I51)*H51)</f>
        <v/>
      </c>
      <c r="L51" s="169" t="str">
        <f>IF(K51="","",IF('Základné údaje'!$H$8="áno",0,K51*0.2))</f>
        <v/>
      </c>
      <c r="M51" s="156" t="str">
        <f>IF(K51="","",K51*VLOOKUP(CONCATENATE(C51," / ",'Základné údaje'!$D$8),'Priradenie pracov. balíkov'!A:F,6,FALSE))</f>
        <v/>
      </c>
      <c r="N51" s="156" t="str">
        <f>IF(L51="","",L51*VLOOKUP(CONCATENATE(C51," / ",'Základné údaje'!$D$8),'Priradenie pracov. balíkov'!A:F,6,FALSE))</f>
        <v/>
      </c>
      <c r="O51" s="164"/>
      <c r="P51" s="164"/>
    </row>
    <row r="52" spans="1:16" x14ac:dyDescent="0.2">
      <c r="A52" s="19"/>
      <c r="B52" s="164"/>
      <c r="C52" s="164"/>
      <c r="D52" s="164"/>
      <c r="E52" s="164"/>
      <c r="F52" s="165"/>
      <c r="G52" s="164"/>
      <c r="H52" s="166"/>
      <c r="I52" s="167"/>
      <c r="J52" s="168" t="str">
        <f>IF(F52="","",IF(G52=nepodnik,1,IF(VLOOKUP(G52,Ciselniky!$G$41:$I$48,3,FALSE)&gt;'Údaje o projekte'!$F$11,'Údaje o projekte'!$F$11,VLOOKUP(G52,Ciselniky!$G$41:$I$48,3,FALSE))))</f>
        <v/>
      </c>
      <c r="K52" s="169" t="str">
        <f>IF(J52="","",IF(G52="Nerelevantné",E52*F52,((E52*F52)/VLOOKUP(G52,Ciselniky!$G$43:$I$48,3,FALSE))*'Dlhodobý majetok (DM)'!I52)*H52)</f>
        <v/>
      </c>
      <c r="L52" s="169" t="str">
        <f>IF(K52="","",IF('Základné údaje'!$H$8="áno",0,K52*0.2))</f>
        <v/>
      </c>
      <c r="M52" s="156" t="str">
        <f>IF(K52="","",K52*VLOOKUP(CONCATENATE(C52," / ",'Základné údaje'!$D$8),'Priradenie pracov. balíkov'!A:F,6,FALSE))</f>
        <v/>
      </c>
      <c r="N52" s="156" t="str">
        <f>IF(L52="","",L52*VLOOKUP(CONCATENATE(C52," / ",'Základné údaje'!$D$8),'Priradenie pracov. balíkov'!A:F,6,FALSE))</f>
        <v/>
      </c>
      <c r="O52" s="164"/>
      <c r="P52" s="164"/>
    </row>
    <row r="53" spans="1:16" x14ac:dyDescent="0.2">
      <c r="A53" s="19"/>
      <c r="B53" s="164"/>
      <c r="C53" s="164"/>
      <c r="D53" s="164"/>
      <c r="E53" s="164"/>
      <c r="F53" s="165"/>
      <c r="G53" s="164"/>
      <c r="H53" s="166"/>
      <c r="I53" s="167"/>
      <c r="J53" s="168" t="str">
        <f>IF(F53="","",IF(G53=nepodnik,1,IF(VLOOKUP(G53,Ciselniky!$G$41:$I$48,3,FALSE)&gt;'Údaje o projekte'!$F$11,'Údaje o projekte'!$F$11,VLOOKUP(G53,Ciselniky!$G$41:$I$48,3,FALSE))))</f>
        <v/>
      </c>
      <c r="K53" s="169" t="str">
        <f>IF(J53="","",IF(G53="Nerelevantné",E53*F53,((E53*F53)/VLOOKUP(G53,Ciselniky!$G$43:$I$48,3,FALSE))*'Dlhodobý majetok (DM)'!I53)*H53)</f>
        <v/>
      </c>
      <c r="L53" s="169" t="str">
        <f>IF(K53="","",IF('Základné údaje'!$H$8="áno",0,K53*0.2))</f>
        <v/>
      </c>
      <c r="M53" s="156" t="str">
        <f>IF(K53="","",K53*VLOOKUP(CONCATENATE(C53," / ",'Základné údaje'!$D$8),'Priradenie pracov. balíkov'!A:F,6,FALSE))</f>
        <v/>
      </c>
      <c r="N53" s="156" t="str">
        <f>IF(L53="","",L53*VLOOKUP(CONCATENATE(C53," / ",'Základné údaje'!$D$8),'Priradenie pracov. balíkov'!A:F,6,FALSE))</f>
        <v/>
      </c>
      <c r="O53" s="164"/>
      <c r="P53" s="164"/>
    </row>
    <row r="54" spans="1:16" x14ac:dyDescent="0.2">
      <c r="A54" s="19"/>
      <c r="B54" s="164"/>
      <c r="C54" s="164"/>
      <c r="D54" s="164"/>
      <c r="E54" s="164"/>
      <c r="F54" s="165"/>
      <c r="G54" s="164"/>
      <c r="H54" s="166"/>
      <c r="I54" s="167"/>
      <c r="J54" s="168" t="str">
        <f>IF(F54="","",IF(G54=nepodnik,1,IF(VLOOKUP(G54,Ciselniky!$G$41:$I$48,3,FALSE)&gt;'Údaje o projekte'!$F$11,'Údaje o projekte'!$F$11,VLOOKUP(G54,Ciselniky!$G$41:$I$48,3,FALSE))))</f>
        <v/>
      </c>
      <c r="K54" s="169" t="str">
        <f>IF(J54="","",IF(G54="Nerelevantné",E54*F54,((E54*F54)/VLOOKUP(G54,Ciselniky!$G$43:$I$48,3,FALSE))*'Dlhodobý majetok (DM)'!I54)*H54)</f>
        <v/>
      </c>
      <c r="L54" s="169" t="str">
        <f>IF(K54="","",IF('Základné údaje'!$H$8="áno",0,K54*0.2))</f>
        <v/>
      </c>
      <c r="M54" s="156" t="str">
        <f>IF(K54="","",K54*VLOOKUP(CONCATENATE(C54," / ",'Základné údaje'!$D$8),'Priradenie pracov. balíkov'!A:F,6,FALSE))</f>
        <v/>
      </c>
      <c r="N54" s="156" t="str">
        <f>IF(L54="","",L54*VLOOKUP(CONCATENATE(C54," / ",'Základné údaje'!$D$8),'Priradenie pracov. balíkov'!A:F,6,FALSE))</f>
        <v/>
      </c>
      <c r="O54" s="164"/>
      <c r="P54" s="164"/>
    </row>
    <row r="55" spans="1:16" x14ac:dyDescent="0.2">
      <c r="A55" s="19"/>
      <c r="B55" s="164"/>
      <c r="C55" s="164"/>
      <c r="D55" s="164"/>
      <c r="E55" s="164"/>
      <c r="F55" s="165"/>
      <c r="G55" s="164"/>
      <c r="H55" s="166"/>
      <c r="I55" s="167"/>
      <c r="J55" s="168" t="str">
        <f>IF(F55="","",IF(G55=nepodnik,1,IF(VLOOKUP(G55,Ciselniky!$G$41:$I$48,3,FALSE)&gt;'Údaje o projekte'!$F$11,'Údaje o projekte'!$F$11,VLOOKUP(G55,Ciselniky!$G$41:$I$48,3,FALSE))))</f>
        <v/>
      </c>
      <c r="K55" s="169" t="str">
        <f>IF(J55="","",IF(G55="Nerelevantné",E55*F55,((E55*F55)/VLOOKUP(G55,Ciselniky!$G$43:$I$48,3,FALSE))*'Dlhodobý majetok (DM)'!I55)*H55)</f>
        <v/>
      </c>
      <c r="L55" s="169" t="str">
        <f>IF(K55="","",IF('Základné údaje'!$H$8="áno",0,K55*0.2))</f>
        <v/>
      </c>
      <c r="M55" s="156" t="str">
        <f>IF(K55="","",K55*VLOOKUP(CONCATENATE(C55," / ",'Základné údaje'!$D$8),'Priradenie pracov. balíkov'!A:F,6,FALSE))</f>
        <v/>
      </c>
      <c r="N55" s="156" t="str">
        <f>IF(L55="","",L55*VLOOKUP(CONCATENATE(C55," / ",'Základné údaje'!$D$8),'Priradenie pracov. balíkov'!A:F,6,FALSE))</f>
        <v/>
      </c>
      <c r="O55" s="164"/>
      <c r="P55" s="164"/>
    </row>
    <row r="56" spans="1:16" x14ac:dyDescent="0.2">
      <c r="A56" s="19"/>
      <c r="B56" s="164"/>
      <c r="C56" s="164"/>
      <c r="D56" s="164"/>
      <c r="E56" s="164"/>
      <c r="F56" s="165"/>
      <c r="G56" s="164"/>
      <c r="H56" s="166"/>
      <c r="I56" s="167"/>
      <c r="J56" s="168" t="str">
        <f>IF(F56="","",IF(G56=nepodnik,1,IF(VLOOKUP(G56,Ciselniky!$G$41:$I$48,3,FALSE)&gt;'Údaje o projekte'!$F$11,'Údaje o projekte'!$F$11,VLOOKUP(G56,Ciselniky!$G$41:$I$48,3,FALSE))))</f>
        <v/>
      </c>
      <c r="K56" s="169" t="str">
        <f>IF(J56="","",IF(G56="Nerelevantné",E56*F56,((E56*F56)/VLOOKUP(G56,Ciselniky!$G$43:$I$48,3,FALSE))*'Dlhodobý majetok (DM)'!I56)*H56)</f>
        <v/>
      </c>
      <c r="L56" s="169" t="str">
        <f>IF(K56="","",IF('Základné údaje'!$H$8="áno",0,K56*0.2))</f>
        <v/>
      </c>
      <c r="M56" s="156" t="str">
        <f>IF(K56="","",K56*VLOOKUP(CONCATENATE(C56," / ",'Základné údaje'!$D$8),'Priradenie pracov. balíkov'!A:F,6,FALSE))</f>
        <v/>
      </c>
      <c r="N56" s="156" t="str">
        <f>IF(L56="","",L56*VLOOKUP(CONCATENATE(C56," / ",'Základné údaje'!$D$8),'Priradenie pracov. balíkov'!A:F,6,FALSE))</f>
        <v/>
      </c>
      <c r="O56" s="164"/>
      <c r="P56" s="164"/>
    </row>
    <row r="57" spans="1:16" x14ac:dyDescent="0.2">
      <c r="A57" s="19"/>
      <c r="B57" s="164"/>
      <c r="C57" s="164"/>
      <c r="D57" s="164"/>
      <c r="E57" s="164"/>
      <c r="F57" s="165"/>
      <c r="G57" s="164"/>
      <c r="H57" s="166"/>
      <c r="I57" s="167"/>
      <c r="J57" s="168" t="str">
        <f>IF(F57="","",IF(G57=nepodnik,1,IF(VLOOKUP(G57,Ciselniky!$G$41:$I$48,3,FALSE)&gt;'Údaje o projekte'!$F$11,'Údaje o projekte'!$F$11,VLOOKUP(G57,Ciselniky!$G$41:$I$48,3,FALSE))))</f>
        <v/>
      </c>
      <c r="K57" s="169" t="str">
        <f>IF(J57="","",IF(G57="Nerelevantné",E57*F57,((E57*F57)/VLOOKUP(G57,Ciselniky!$G$43:$I$48,3,FALSE))*'Dlhodobý majetok (DM)'!I57)*H57)</f>
        <v/>
      </c>
      <c r="L57" s="169" t="str">
        <f>IF(K57="","",IF('Základné údaje'!$H$8="áno",0,K57*0.2))</f>
        <v/>
      </c>
      <c r="M57" s="156" t="str">
        <f>IF(K57="","",K57*VLOOKUP(CONCATENATE(C57," / ",'Základné údaje'!$D$8),'Priradenie pracov. balíkov'!A:F,6,FALSE))</f>
        <v/>
      </c>
      <c r="N57" s="156" t="str">
        <f>IF(L57="","",L57*VLOOKUP(CONCATENATE(C57," / ",'Základné údaje'!$D$8),'Priradenie pracov. balíkov'!A:F,6,FALSE))</f>
        <v/>
      </c>
      <c r="O57" s="164"/>
      <c r="P57" s="164"/>
    </row>
    <row r="58" spans="1:16" x14ac:dyDescent="0.2">
      <c r="A58" s="19"/>
      <c r="B58" s="164"/>
      <c r="C58" s="164"/>
      <c r="D58" s="164"/>
      <c r="E58" s="164"/>
      <c r="F58" s="165"/>
      <c r="G58" s="164"/>
      <c r="H58" s="166"/>
      <c r="I58" s="167"/>
      <c r="J58" s="168" t="str">
        <f>IF(F58="","",IF(G58=nepodnik,1,IF(VLOOKUP(G58,Ciselniky!$G$41:$I$48,3,FALSE)&gt;'Údaje o projekte'!$F$11,'Údaje o projekte'!$F$11,VLOOKUP(G58,Ciselniky!$G$41:$I$48,3,FALSE))))</f>
        <v/>
      </c>
      <c r="K58" s="169" t="str">
        <f>IF(J58="","",IF(G58="Nerelevantné",E58*F58,((E58*F58)/VLOOKUP(G58,Ciselniky!$G$43:$I$48,3,FALSE))*'Dlhodobý majetok (DM)'!I58)*H58)</f>
        <v/>
      </c>
      <c r="L58" s="169" t="str">
        <f>IF(K58="","",IF('Základné údaje'!$H$8="áno",0,K58*0.2))</f>
        <v/>
      </c>
      <c r="M58" s="156" t="str">
        <f>IF(K58="","",K58*VLOOKUP(CONCATENATE(C58," / ",'Základné údaje'!$D$8),'Priradenie pracov. balíkov'!A:F,6,FALSE))</f>
        <v/>
      </c>
      <c r="N58" s="156" t="str">
        <f>IF(L58="","",L58*VLOOKUP(CONCATENATE(C58," / ",'Základné údaje'!$D$8),'Priradenie pracov. balíkov'!A:F,6,FALSE))</f>
        <v/>
      </c>
      <c r="O58" s="164"/>
      <c r="P58" s="164"/>
    </row>
    <row r="59" spans="1:16" x14ac:dyDescent="0.2">
      <c r="A59" s="19"/>
      <c r="B59" s="164"/>
      <c r="C59" s="164"/>
      <c r="D59" s="164"/>
      <c r="E59" s="164"/>
      <c r="F59" s="165"/>
      <c r="G59" s="164"/>
      <c r="H59" s="166"/>
      <c r="I59" s="167"/>
      <c r="J59" s="168" t="str">
        <f>IF(F59="","",IF(G59=nepodnik,1,IF(VLOOKUP(G59,Ciselniky!$G$41:$I$48,3,FALSE)&gt;'Údaje o projekte'!$F$11,'Údaje o projekte'!$F$11,VLOOKUP(G59,Ciselniky!$G$41:$I$48,3,FALSE))))</f>
        <v/>
      </c>
      <c r="K59" s="169" t="str">
        <f>IF(J59="","",IF(G59="Nerelevantné",E59*F59,((E59*F59)/VLOOKUP(G59,Ciselniky!$G$43:$I$48,3,FALSE))*'Dlhodobý majetok (DM)'!I59)*H59)</f>
        <v/>
      </c>
      <c r="L59" s="169" t="str">
        <f>IF(K59="","",IF('Základné údaje'!$H$8="áno",0,K59*0.2))</f>
        <v/>
      </c>
      <c r="M59" s="156" t="str">
        <f>IF(K59="","",K59*VLOOKUP(CONCATENATE(C59," / ",'Základné údaje'!$D$8),'Priradenie pracov. balíkov'!A:F,6,FALSE))</f>
        <v/>
      </c>
      <c r="N59" s="156" t="str">
        <f>IF(L59="","",L59*VLOOKUP(CONCATENATE(C59," / ",'Základné údaje'!$D$8),'Priradenie pracov. balíkov'!A:F,6,FALSE))</f>
        <v/>
      </c>
      <c r="O59" s="164"/>
      <c r="P59" s="164"/>
    </row>
    <row r="60" spans="1:16" x14ac:dyDescent="0.2">
      <c r="A60" s="19"/>
      <c r="B60" s="164"/>
      <c r="C60" s="164"/>
      <c r="D60" s="164"/>
      <c r="E60" s="164"/>
      <c r="F60" s="165"/>
      <c r="G60" s="164"/>
      <c r="H60" s="166"/>
      <c r="I60" s="167"/>
      <c r="J60" s="168" t="str">
        <f>IF(F60="","",IF(G60=nepodnik,1,IF(VLOOKUP(G60,Ciselniky!$G$41:$I$48,3,FALSE)&gt;'Údaje o projekte'!$F$11,'Údaje o projekte'!$F$11,VLOOKUP(G60,Ciselniky!$G$41:$I$48,3,FALSE))))</f>
        <v/>
      </c>
      <c r="K60" s="169" t="str">
        <f>IF(J60="","",IF(G60="Nerelevantné",E60*F60,((E60*F60)/VLOOKUP(G60,Ciselniky!$G$43:$I$48,3,FALSE))*'Dlhodobý majetok (DM)'!I60)*H60)</f>
        <v/>
      </c>
      <c r="L60" s="169" t="str">
        <f>IF(K60="","",IF('Základné údaje'!$H$8="áno",0,K60*0.2))</f>
        <v/>
      </c>
      <c r="M60" s="156" t="str">
        <f>IF(K60="","",K60*VLOOKUP(CONCATENATE(C60," / ",'Základné údaje'!$D$8),'Priradenie pracov. balíkov'!A:F,6,FALSE))</f>
        <v/>
      </c>
      <c r="N60" s="156" t="str">
        <f>IF(L60="","",L60*VLOOKUP(CONCATENATE(C60," / ",'Základné údaje'!$D$8),'Priradenie pracov. balíkov'!A:F,6,FALSE))</f>
        <v/>
      </c>
      <c r="O60" s="164"/>
      <c r="P60" s="164"/>
    </row>
    <row r="61" spans="1:16" x14ac:dyDescent="0.2">
      <c r="A61" s="19"/>
      <c r="B61" s="164"/>
      <c r="C61" s="164"/>
      <c r="D61" s="164"/>
      <c r="E61" s="164"/>
      <c r="F61" s="165"/>
      <c r="G61" s="164"/>
      <c r="H61" s="166"/>
      <c r="I61" s="167"/>
      <c r="J61" s="168" t="str">
        <f>IF(F61="","",IF(G61=nepodnik,1,IF(VLOOKUP(G61,Ciselniky!$G$41:$I$48,3,FALSE)&gt;'Údaje o projekte'!$F$11,'Údaje o projekte'!$F$11,VLOOKUP(G61,Ciselniky!$G$41:$I$48,3,FALSE))))</f>
        <v/>
      </c>
      <c r="K61" s="169" t="str">
        <f>IF(J61="","",IF(G61="Nerelevantné",E61*F61,((E61*F61)/VLOOKUP(G61,Ciselniky!$G$43:$I$48,3,FALSE))*'Dlhodobý majetok (DM)'!I61)*H61)</f>
        <v/>
      </c>
      <c r="L61" s="169" t="str">
        <f>IF(K61="","",IF('Základné údaje'!$H$8="áno",0,K61*0.2))</f>
        <v/>
      </c>
      <c r="M61" s="156" t="str">
        <f>IF(K61="","",K61*VLOOKUP(CONCATENATE(C61," / ",'Základné údaje'!$D$8),'Priradenie pracov. balíkov'!A:F,6,FALSE))</f>
        <v/>
      </c>
      <c r="N61" s="156" t="str">
        <f>IF(L61="","",L61*VLOOKUP(CONCATENATE(C61," / ",'Základné údaje'!$D$8),'Priradenie pracov. balíkov'!A:F,6,FALSE))</f>
        <v/>
      </c>
      <c r="O61" s="164"/>
      <c r="P61" s="164"/>
    </row>
    <row r="62" spans="1:16" x14ac:dyDescent="0.2">
      <c r="A62" s="19"/>
      <c r="B62" s="164"/>
      <c r="C62" s="164"/>
      <c r="D62" s="164"/>
      <c r="E62" s="164"/>
      <c r="F62" s="165"/>
      <c r="G62" s="164"/>
      <c r="H62" s="166"/>
      <c r="I62" s="167"/>
      <c r="J62" s="168" t="str">
        <f>IF(F62="","",IF(G62=nepodnik,1,IF(VLOOKUP(G62,Ciselniky!$G$41:$I$48,3,FALSE)&gt;'Údaje o projekte'!$F$11,'Údaje o projekte'!$F$11,VLOOKUP(G62,Ciselniky!$G$41:$I$48,3,FALSE))))</f>
        <v/>
      </c>
      <c r="K62" s="169" t="str">
        <f>IF(J62="","",IF(G62="Nerelevantné",E62*F62,((E62*F62)/VLOOKUP(G62,Ciselniky!$G$43:$I$48,3,FALSE))*'Dlhodobý majetok (DM)'!I62)*H62)</f>
        <v/>
      </c>
      <c r="L62" s="169" t="str">
        <f>IF(K62="","",IF('Základné údaje'!$H$8="áno",0,K62*0.2))</f>
        <v/>
      </c>
      <c r="M62" s="156" t="str">
        <f>IF(K62="","",K62*VLOOKUP(CONCATENATE(C62," / ",'Základné údaje'!$D$8),'Priradenie pracov. balíkov'!A:F,6,FALSE))</f>
        <v/>
      </c>
      <c r="N62" s="156" t="str">
        <f>IF(L62="","",L62*VLOOKUP(CONCATENATE(C62," / ",'Základné údaje'!$D$8),'Priradenie pracov. balíkov'!A:F,6,FALSE))</f>
        <v/>
      </c>
      <c r="O62" s="164"/>
      <c r="P62" s="164"/>
    </row>
    <row r="63" spans="1:16" x14ac:dyDescent="0.2">
      <c r="A63" s="19"/>
      <c r="B63" s="164"/>
      <c r="C63" s="164"/>
      <c r="D63" s="164"/>
      <c r="E63" s="164"/>
      <c r="F63" s="165"/>
      <c r="G63" s="164"/>
      <c r="H63" s="166"/>
      <c r="I63" s="167"/>
      <c r="J63" s="168" t="str">
        <f>IF(F63="","",IF(G63=nepodnik,1,IF(VLOOKUP(G63,Ciselniky!$G$41:$I$48,3,FALSE)&gt;'Údaje o projekte'!$F$11,'Údaje o projekte'!$F$11,VLOOKUP(G63,Ciselniky!$G$41:$I$48,3,FALSE))))</f>
        <v/>
      </c>
      <c r="K63" s="169" t="str">
        <f>IF(J63="","",IF(G63="Nerelevantné",E63*F63,((E63*F63)/VLOOKUP(G63,Ciselniky!$G$43:$I$48,3,FALSE))*'Dlhodobý majetok (DM)'!I63)*H63)</f>
        <v/>
      </c>
      <c r="L63" s="169" t="str">
        <f>IF(K63="","",IF('Základné údaje'!$H$8="áno",0,K63*0.2))</f>
        <v/>
      </c>
      <c r="M63" s="156" t="str">
        <f>IF(K63="","",K63*VLOOKUP(CONCATENATE(C63," / ",'Základné údaje'!$D$8),'Priradenie pracov. balíkov'!A:F,6,FALSE))</f>
        <v/>
      </c>
      <c r="N63" s="156" t="str">
        <f>IF(L63="","",L63*VLOOKUP(CONCATENATE(C63," / ",'Základné údaje'!$D$8),'Priradenie pracov. balíkov'!A:F,6,FALSE))</f>
        <v/>
      </c>
      <c r="O63" s="164"/>
      <c r="P63" s="164"/>
    </row>
    <row r="64" spans="1:16" x14ac:dyDescent="0.2">
      <c r="A64" s="19"/>
      <c r="B64" s="164"/>
      <c r="C64" s="164"/>
      <c r="D64" s="164"/>
      <c r="E64" s="164"/>
      <c r="F64" s="165"/>
      <c r="G64" s="164"/>
      <c r="H64" s="166"/>
      <c r="I64" s="167"/>
      <c r="J64" s="168" t="str">
        <f>IF(F64="","",IF(G64=nepodnik,1,IF(VLOOKUP(G64,Ciselniky!$G$41:$I$48,3,FALSE)&gt;'Údaje o projekte'!$F$11,'Údaje o projekte'!$F$11,VLOOKUP(G64,Ciselniky!$G$41:$I$48,3,FALSE))))</f>
        <v/>
      </c>
      <c r="K64" s="169" t="str">
        <f>IF(J64="","",IF(G64="Nerelevantné",E64*F64,((E64*F64)/VLOOKUP(G64,Ciselniky!$G$43:$I$48,3,FALSE))*'Dlhodobý majetok (DM)'!I64)*H64)</f>
        <v/>
      </c>
      <c r="L64" s="169" t="str">
        <f>IF(K64="","",IF('Základné údaje'!$H$8="áno",0,K64*0.2))</f>
        <v/>
      </c>
      <c r="M64" s="156" t="str">
        <f>IF(K64="","",K64*VLOOKUP(CONCATENATE(C64," / ",'Základné údaje'!$D$8),'Priradenie pracov. balíkov'!A:F,6,FALSE))</f>
        <v/>
      </c>
      <c r="N64" s="156" t="str">
        <f>IF(L64="","",L64*VLOOKUP(CONCATENATE(C64," / ",'Základné údaje'!$D$8),'Priradenie pracov. balíkov'!A:F,6,FALSE))</f>
        <v/>
      </c>
      <c r="O64" s="164"/>
      <c r="P64" s="164"/>
    </row>
    <row r="65" spans="1:16" x14ac:dyDescent="0.2">
      <c r="A65" s="19"/>
      <c r="B65" s="164"/>
      <c r="C65" s="164"/>
      <c r="D65" s="164"/>
      <c r="E65" s="164"/>
      <c r="F65" s="165"/>
      <c r="G65" s="164"/>
      <c r="H65" s="166"/>
      <c r="I65" s="167"/>
      <c r="J65" s="168" t="str">
        <f>IF(F65="","",IF(G65=nepodnik,1,IF(VLOOKUP(G65,Ciselniky!$G$41:$I$48,3,FALSE)&gt;'Údaje o projekte'!$F$11,'Údaje o projekte'!$F$11,VLOOKUP(G65,Ciselniky!$G$41:$I$48,3,FALSE))))</f>
        <v/>
      </c>
      <c r="K65" s="169" t="str">
        <f>IF(J65="","",IF(G65="Nerelevantné",E65*F65,((E65*F65)/VLOOKUP(G65,Ciselniky!$G$43:$I$48,3,FALSE))*'Dlhodobý majetok (DM)'!I65)*H65)</f>
        <v/>
      </c>
      <c r="L65" s="169" t="str">
        <f>IF(K65="","",IF('Základné údaje'!$H$8="áno",0,K65*0.2))</f>
        <v/>
      </c>
      <c r="M65" s="156" t="str">
        <f>IF(K65="","",K65*VLOOKUP(CONCATENATE(C65," / ",'Základné údaje'!$D$8),'Priradenie pracov. balíkov'!A:F,6,FALSE))</f>
        <v/>
      </c>
      <c r="N65" s="156" t="str">
        <f>IF(L65="","",L65*VLOOKUP(CONCATENATE(C65," / ",'Základné údaje'!$D$8),'Priradenie pracov. balíkov'!A:F,6,FALSE))</f>
        <v/>
      </c>
      <c r="O65" s="164"/>
      <c r="P65" s="164"/>
    </row>
    <row r="66" spans="1:16" x14ac:dyDescent="0.2">
      <c r="A66" s="19"/>
      <c r="B66" s="164"/>
      <c r="C66" s="164"/>
      <c r="D66" s="164"/>
      <c r="E66" s="164"/>
      <c r="F66" s="165"/>
      <c r="G66" s="164"/>
      <c r="H66" s="166"/>
      <c r="I66" s="167"/>
      <c r="J66" s="168" t="str">
        <f>IF(F66="","",IF(G66=nepodnik,1,IF(VLOOKUP(G66,Ciselniky!$G$41:$I$48,3,FALSE)&gt;'Údaje o projekte'!$F$11,'Údaje o projekte'!$F$11,VLOOKUP(G66,Ciselniky!$G$41:$I$48,3,FALSE))))</f>
        <v/>
      </c>
      <c r="K66" s="169" t="str">
        <f>IF(J66="","",IF(G66="Nerelevantné",E66*F66,((E66*F66)/VLOOKUP(G66,Ciselniky!$G$43:$I$48,3,FALSE))*'Dlhodobý majetok (DM)'!I66)*H66)</f>
        <v/>
      </c>
      <c r="L66" s="169" t="str">
        <f>IF(K66="","",IF('Základné údaje'!$H$8="áno",0,K66*0.2))</f>
        <v/>
      </c>
      <c r="M66" s="156" t="str">
        <f>IF(K66="","",K66*VLOOKUP(CONCATENATE(C66," / ",'Základné údaje'!$D$8),'Priradenie pracov. balíkov'!A:F,6,FALSE))</f>
        <v/>
      </c>
      <c r="N66" s="156" t="str">
        <f>IF(L66="","",L66*VLOOKUP(CONCATENATE(C66," / ",'Základné údaje'!$D$8),'Priradenie pracov. balíkov'!A:F,6,FALSE))</f>
        <v/>
      </c>
      <c r="O66" s="164"/>
      <c r="P66" s="164"/>
    </row>
    <row r="67" spans="1:16" x14ac:dyDescent="0.2">
      <c r="A67" s="19"/>
      <c r="B67" s="164"/>
      <c r="C67" s="164"/>
      <c r="D67" s="164"/>
      <c r="E67" s="164"/>
      <c r="F67" s="165"/>
      <c r="G67" s="164"/>
      <c r="H67" s="166"/>
      <c r="I67" s="167"/>
      <c r="J67" s="168" t="str">
        <f>IF(F67="","",IF(G67=nepodnik,1,IF(VLOOKUP(G67,Ciselniky!$G$41:$I$48,3,FALSE)&gt;'Údaje o projekte'!$F$11,'Údaje o projekte'!$F$11,VLOOKUP(G67,Ciselniky!$G$41:$I$48,3,FALSE))))</f>
        <v/>
      </c>
      <c r="K67" s="169" t="str">
        <f>IF(J67="","",IF(G67="Nerelevantné",E67*F67,((E67*F67)/VLOOKUP(G67,Ciselniky!$G$43:$I$48,3,FALSE))*'Dlhodobý majetok (DM)'!I67)*H67)</f>
        <v/>
      </c>
      <c r="L67" s="169" t="str">
        <f>IF(K67="","",IF('Základné údaje'!$H$8="áno",0,K67*0.2))</f>
        <v/>
      </c>
      <c r="M67" s="156" t="str">
        <f>IF(K67="","",K67*VLOOKUP(CONCATENATE(C67," / ",'Základné údaje'!$D$8),'Priradenie pracov. balíkov'!A:F,6,FALSE))</f>
        <v/>
      </c>
      <c r="N67" s="156" t="str">
        <f>IF(L67="","",L67*VLOOKUP(CONCATENATE(C67," / ",'Základné údaje'!$D$8),'Priradenie pracov. balíkov'!A:F,6,FALSE))</f>
        <v/>
      </c>
      <c r="O67" s="164"/>
      <c r="P67" s="164"/>
    </row>
    <row r="68" spans="1:16" x14ac:dyDescent="0.2">
      <c r="A68" s="19"/>
      <c r="B68" s="164"/>
      <c r="C68" s="164"/>
      <c r="D68" s="164"/>
      <c r="E68" s="164"/>
      <c r="F68" s="165"/>
      <c r="G68" s="164"/>
      <c r="H68" s="166"/>
      <c r="I68" s="167"/>
      <c r="J68" s="168" t="str">
        <f>IF(F68="","",IF(G68=nepodnik,1,IF(VLOOKUP(G68,Ciselniky!$G$41:$I$48,3,FALSE)&gt;'Údaje o projekte'!$F$11,'Údaje o projekte'!$F$11,VLOOKUP(G68,Ciselniky!$G$41:$I$48,3,FALSE))))</f>
        <v/>
      </c>
      <c r="K68" s="169" t="str">
        <f>IF(J68="","",IF(G68="Nerelevantné",E68*F68,((E68*F68)/VLOOKUP(G68,Ciselniky!$G$43:$I$48,3,FALSE))*'Dlhodobý majetok (DM)'!I68)*H68)</f>
        <v/>
      </c>
      <c r="L68" s="169" t="str">
        <f>IF(K68="","",IF('Základné údaje'!$H$8="áno",0,K68*0.2))</f>
        <v/>
      </c>
      <c r="M68" s="156" t="str">
        <f>IF(K68="","",K68*VLOOKUP(CONCATENATE(C68," / ",'Základné údaje'!$D$8),'Priradenie pracov. balíkov'!A:F,6,FALSE))</f>
        <v/>
      </c>
      <c r="N68" s="156" t="str">
        <f>IF(L68="","",L68*VLOOKUP(CONCATENATE(C68," / ",'Základné údaje'!$D$8),'Priradenie pracov. balíkov'!A:F,6,FALSE))</f>
        <v/>
      </c>
      <c r="O68" s="164"/>
      <c r="P68" s="164"/>
    </row>
    <row r="69" spans="1:16" x14ac:dyDescent="0.2">
      <c r="A69" s="19"/>
      <c r="B69" s="164"/>
      <c r="C69" s="164"/>
      <c r="D69" s="164"/>
      <c r="E69" s="164"/>
      <c r="F69" s="165"/>
      <c r="G69" s="164"/>
      <c r="H69" s="166"/>
      <c r="I69" s="167"/>
      <c r="J69" s="168" t="str">
        <f>IF(F69="","",IF(G69=nepodnik,1,IF(VLOOKUP(G69,Ciselniky!$G$41:$I$48,3,FALSE)&gt;'Údaje o projekte'!$F$11,'Údaje o projekte'!$F$11,VLOOKUP(G69,Ciselniky!$G$41:$I$48,3,FALSE))))</f>
        <v/>
      </c>
      <c r="K69" s="169" t="str">
        <f>IF(J69="","",IF(G69="Nerelevantné",E69*F69,((E69*F69)/VLOOKUP(G69,Ciselniky!$G$43:$I$48,3,FALSE))*'Dlhodobý majetok (DM)'!I69)*H69)</f>
        <v/>
      </c>
      <c r="L69" s="169" t="str">
        <f>IF(K69="","",IF('Základné údaje'!$H$8="áno",0,K69*0.2))</f>
        <v/>
      </c>
      <c r="M69" s="156" t="str">
        <f>IF(K69="","",K69*VLOOKUP(CONCATENATE(C69," / ",'Základné údaje'!$D$8),'Priradenie pracov. balíkov'!A:F,6,FALSE))</f>
        <v/>
      </c>
      <c r="N69" s="156" t="str">
        <f>IF(L69="","",L69*VLOOKUP(CONCATENATE(C69," / ",'Základné údaje'!$D$8),'Priradenie pracov. balíkov'!A:F,6,FALSE))</f>
        <v/>
      </c>
      <c r="O69" s="164"/>
      <c r="P69" s="164"/>
    </row>
    <row r="70" spans="1:16" x14ac:dyDescent="0.2">
      <c r="A70" s="19"/>
      <c r="B70" s="164"/>
      <c r="C70" s="164"/>
      <c r="D70" s="164"/>
      <c r="E70" s="164"/>
      <c r="F70" s="165"/>
      <c r="G70" s="164"/>
      <c r="H70" s="166"/>
      <c r="I70" s="167"/>
      <c r="J70" s="168" t="str">
        <f>IF(F70="","",IF(G70=nepodnik,1,IF(VLOOKUP(G70,Ciselniky!$G$41:$I$48,3,FALSE)&gt;'Údaje o projekte'!$F$11,'Údaje o projekte'!$F$11,VLOOKUP(G70,Ciselniky!$G$41:$I$48,3,FALSE))))</f>
        <v/>
      </c>
      <c r="K70" s="169" t="str">
        <f>IF(J70="","",IF(G70="Nerelevantné",E70*F70,((E70*F70)/VLOOKUP(G70,Ciselniky!$G$43:$I$48,3,FALSE))*'Dlhodobý majetok (DM)'!I70)*H70)</f>
        <v/>
      </c>
      <c r="L70" s="169" t="str">
        <f>IF(K70="","",IF('Základné údaje'!$H$8="áno",0,K70*0.2))</f>
        <v/>
      </c>
      <c r="M70" s="156" t="str">
        <f>IF(K70="","",K70*VLOOKUP(CONCATENATE(C70," / ",'Základné údaje'!$D$8),'Priradenie pracov. balíkov'!A:F,6,FALSE))</f>
        <v/>
      </c>
      <c r="N70" s="156" t="str">
        <f>IF(L70="","",L70*VLOOKUP(CONCATENATE(C70," / ",'Základné údaje'!$D$8),'Priradenie pracov. balíkov'!A:F,6,FALSE))</f>
        <v/>
      </c>
      <c r="O70" s="164"/>
      <c r="P70" s="164"/>
    </row>
    <row r="71" spans="1:16" x14ac:dyDescent="0.2">
      <c r="A71" s="19"/>
      <c r="B71" s="164"/>
      <c r="C71" s="164"/>
      <c r="D71" s="164"/>
      <c r="E71" s="164"/>
      <c r="F71" s="165"/>
      <c r="G71" s="164"/>
      <c r="H71" s="166"/>
      <c r="I71" s="167"/>
      <c r="J71" s="168" t="str">
        <f>IF(F71="","",IF(G71=nepodnik,1,IF(VLOOKUP(G71,Ciselniky!$G$41:$I$48,3,FALSE)&gt;'Údaje o projekte'!$F$11,'Údaje o projekte'!$F$11,VLOOKUP(G71,Ciselniky!$G$41:$I$48,3,FALSE))))</f>
        <v/>
      </c>
      <c r="K71" s="169" t="str">
        <f>IF(J71="","",IF(G71="Nerelevantné",E71*F71,((E71*F71)/VLOOKUP(G71,Ciselniky!$G$43:$I$48,3,FALSE))*'Dlhodobý majetok (DM)'!I71)*H71)</f>
        <v/>
      </c>
      <c r="L71" s="169" t="str">
        <f>IF(K71="","",IF('Základné údaje'!$H$8="áno",0,K71*0.2))</f>
        <v/>
      </c>
      <c r="M71" s="156" t="str">
        <f>IF(K71="","",K71*VLOOKUP(CONCATENATE(C71," / ",'Základné údaje'!$D$8),'Priradenie pracov. balíkov'!A:F,6,FALSE))</f>
        <v/>
      </c>
      <c r="N71" s="156" t="str">
        <f>IF(L71="","",L71*VLOOKUP(CONCATENATE(C71," / ",'Základné údaje'!$D$8),'Priradenie pracov. balíkov'!A:F,6,FALSE))</f>
        <v/>
      </c>
      <c r="O71" s="164"/>
      <c r="P71" s="164"/>
    </row>
    <row r="72" spans="1:16" x14ac:dyDescent="0.2">
      <c r="A72" s="19"/>
      <c r="B72" s="164"/>
      <c r="C72" s="164"/>
      <c r="D72" s="164"/>
      <c r="E72" s="164"/>
      <c r="F72" s="165"/>
      <c r="G72" s="164"/>
      <c r="H72" s="166"/>
      <c r="I72" s="167"/>
      <c r="J72" s="168" t="str">
        <f>IF(F72="","",IF(G72=nepodnik,1,IF(VLOOKUP(G72,Ciselniky!$G$41:$I$48,3,FALSE)&gt;'Údaje o projekte'!$F$11,'Údaje o projekte'!$F$11,VLOOKUP(G72,Ciselniky!$G$41:$I$48,3,FALSE))))</f>
        <v/>
      </c>
      <c r="K72" s="169" t="str">
        <f>IF(J72="","",IF(G72="Nerelevantné",E72*F72,((E72*F72)/VLOOKUP(G72,Ciselniky!$G$43:$I$48,3,FALSE))*'Dlhodobý majetok (DM)'!I72)*H72)</f>
        <v/>
      </c>
      <c r="L72" s="169" t="str">
        <f>IF(K72="","",IF('Základné údaje'!$H$8="áno",0,K72*0.2))</f>
        <v/>
      </c>
      <c r="M72" s="156" t="str">
        <f>IF(K72="","",K72*VLOOKUP(CONCATENATE(C72," / ",'Základné údaje'!$D$8),'Priradenie pracov. balíkov'!A:F,6,FALSE))</f>
        <v/>
      </c>
      <c r="N72" s="156" t="str">
        <f>IF(L72="","",L72*VLOOKUP(CONCATENATE(C72," / ",'Základné údaje'!$D$8),'Priradenie pracov. balíkov'!A:F,6,FALSE))</f>
        <v/>
      </c>
      <c r="O72" s="164"/>
      <c r="P72" s="164"/>
    </row>
    <row r="73" spans="1:16" x14ac:dyDescent="0.2">
      <c r="A73" s="19"/>
      <c r="B73" s="164"/>
      <c r="C73" s="164"/>
      <c r="D73" s="164"/>
      <c r="E73" s="164"/>
      <c r="F73" s="165"/>
      <c r="G73" s="164"/>
      <c r="H73" s="166"/>
      <c r="I73" s="167"/>
      <c r="J73" s="168" t="str">
        <f>IF(F73="","",IF(G73=nepodnik,1,IF(VLOOKUP(G73,Ciselniky!$G$41:$I$48,3,FALSE)&gt;'Údaje o projekte'!$F$11,'Údaje o projekte'!$F$11,VLOOKUP(G73,Ciselniky!$G$41:$I$48,3,FALSE))))</f>
        <v/>
      </c>
      <c r="K73" s="169" t="str">
        <f>IF(J73="","",IF(G73="Nerelevantné",E73*F73,((E73*F73)/VLOOKUP(G73,Ciselniky!$G$43:$I$48,3,FALSE))*'Dlhodobý majetok (DM)'!I73)*H73)</f>
        <v/>
      </c>
      <c r="L73" s="169" t="str">
        <f>IF(K73="","",IF('Základné údaje'!$H$8="áno",0,K73*0.2))</f>
        <v/>
      </c>
      <c r="M73" s="156" t="str">
        <f>IF(K73="","",K73*VLOOKUP(CONCATENATE(C73," / ",'Základné údaje'!$D$8),'Priradenie pracov. balíkov'!A:F,6,FALSE))</f>
        <v/>
      </c>
      <c r="N73" s="156" t="str">
        <f>IF(L73="","",L73*VLOOKUP(CONCATENATE(C73," / ",'Základné údaje'!$D$8),'Priradenie pracov. balíkov'!A:F,6,FALSE))</f>
        <v/>
      </c>
      <c r="O73" s="164"/>
      <c r="P73" s="164"/>
    </row>
    <row r="74" spans="1:16" x14ac:dyDescent="0.2">
      <c r="A74" s="19"/>
      <c r="B74" s="164"/>
      <c r="C74" s="164"/>
      <c r="D74" s="164"/>
      <c r="E74" s="164"/>
      <c r="F74" s="165"/>
      <c r="G74" s="164"/>
      <c r="H74" s="166"/>
      <c r="I74" s="167"/>
      <c r="J74" s="168" t="str">
        <f>IF(F74="","",IF(G74=nepodnik,1,IF(VLOOKUP(G74,Ciselniky!$G$41:$I$48,3,FALSE)&gt;'Údaje o projekte'!$F$11,'Údaje o projekte'!$F$11,VLOOKUP(G74,Ciselniky!$G$41:$I$48,3,FALSE))))</f>
        <v/>
      </c>
      <c r="K74" s="169" t="str">
        <f>IF(J74="","",IF(G74="Nerelevantné",E74*F74,((E74*F74)/VLOOKUP(G74,Ciselniky!$G$43:$I$48,3,FALSE))*'Dlhodobý majetok (DM)'!I74)*H74)</f>
        <v/>
      </c>
      <c r="L74" s="169" t="str">
        <f>IF(K74="","",IF('Základné údaje'!$H$8="áno",0,K74*0.2))</f>
        <v/>
      </c>
      <c r="M74" s="156" t="str">
        <f>IF(K74="","",K74*VLOOKUP(CONCATENATE(C74," / ",'Základné údaje'!$D$8),'Priradenie pracov. balíkov'!A:F,6,FALSE))</f>
        <v/>
      </c>
      <c r="N74" s="156" t="str">
        <f>IF(L74="","",L74*VLOOKUP(CONCATENATE(C74," / ",'Základné údaje'!$D$8),'Priradenie pracov. balíkov'!A:F,6,FALSE))</f>
        <v/>
      </c>
      <c r="O74" s="164"/>
      <c r="P74" s="164"/>
    </row>
    <row r="75" spans="1:16" x14ac:dyDescent="0.2">
      <c r="A75" s="19"/>
      <c r="B75" s="164"/>
      <c r="C75" s="164"/>
      <c r="D75" s="164"/>
      <c r="E75" s="164"/>
      <c r="F75" s="165"/>
      <c r="G75" s="164"/>
      <c r="H75" s="166"/>
      <c r="I75" s="167"/>
      <c r="J75" s="168" t="str">
        <f>IF(F75="","",IF(G75=nepodnik,1,IF(VLOOKUP(G75,Ciselniky!$G$41:$I$48,3,FALSE)&gt;'Údaje o projekte'!$F$11,'Údaje o projekte'!$F$11,VLOOKUP(G75,Ciselniky!$G$41:$I$48,3,FALSE))))</f>
        <v/>
      </c>
      <c r="K75" s="169" t="str">
        <f>IF(J75="","",IF(G75="Nerelevantné",E75*F75,((E75*F75)/VLOOKUP(G75,Ciselniky!$G$43:$I$48,3,FALSE))*'Dlhodobý majetok (DM)'!I75)*H75)</f>
        <v/>
      </c>
      <c r="L75" s="169" t="str">
        <f>IF(K75="","",IF('Základné údaje'!$H$8="áno",0,K75*0.2))</f>
        <v/>
      </c>
      <c r="M75" s="156" t="str">
        <f>IF(K75="","",K75*VLOOKUP(CONCATENATE(C75," / ",'Základné údaje'!$D$8),'Priradenie pracov. balíkov'!A:F,6,FALSE))</f>
        <v/>
      </c>
      <c r="N75" s="156" t="str">
        <f>IF(L75="","",L75*VLOOKUP(CONCATENATE(C75," / ",'Základné údaje'!$D$8),'Priradenie pracov. balíkov'!A:F,6,FALSE))</f>
        <v/>
      </c>
      <c r="O75" s="164"/>
      <c r="P75" s="164"/>
    </row>
    <row r="76" spans="1:16" x14ac:dyDescent="0.2">
      <c r="A76" s="19"/>
      <c r="B76" s="164"/>
      <c r="C76" s="164"/>
      <c r="D76" s="164"/>
      <c r="E76" s="164"/>
      <c r="F76" s="165"/>
      <c r="G76" s="164"/>
      <c r="H76" s="166"/>
      <c r="I76" s="167"/>
      <c r="J76" s="168" t="str">
        <f>IF(F76="","",IF(G76=nepodnik,1,IF(VLOOKUP(G76,Ciselniky!$G$41:$I$48,3,FALSE)&gt;'Údaje o projekte'!$F$11,'Údaje o projekte'!$F$11,VLOOKUP(G76,Ciselniky!$G$41:$I$48,3,FALSE))))</f>
        <v/>
      </c>
      <c r="K76" s="169" t="str">
        <f>IF(J76="","",IF(G76="Nerelevantné",E76*F76,((E76*F76)/VLOOKUP(G76,Ciselniky!$G$43:$I$48,3,FALSE))*'Dlhodobý majetok (DM)'!I76)*H76)</f>
        <v/>
      </c>
      <c r="L76" s="169" t="str">
        <f>IF(K76="","",IF('Základné údaje'!$H$8="áno",0,K76*0.2))</f>
        <v/>
      </c>
      <c r="M76" s="156" t="str">
        <f>IF(K76="","",K76*VLOOKUP(CONCATENATE(C76," / ",'Základné údaje'!$D$8),'Priradenie pracov. balíkov'!A:F,6,FALSE))</f>
        <v/>
      </c>
      <c r="N76" s="156" t="str">
        <f>IF(L76="","",L76*VLOOKUP(CONCATENATE(C76," / ",'Základné údaje'!$D$8),'Priradenie pracov. balíkov'!A:F,6,FALSE))</f>
        <v/>
      </c>
      <c r="O76" s="164"/>
      <c r="P76" s="164"/>
    </row>
    <row r="77" spans="1:16" x14ac:dyDescent="0.2">
      <c r="A77" s="19"/>
      <c r="B77" s="164"/>
      <c r="C77" s="164"/>
      <c r="D77" s="164"/>
      <c r="E77" s="164"/>
      <c r="F77" s="165"/>
      <c r="G77" s="164"/>
      <c r="H77" s="166"/>
      <c r="I77" s="167"/>
      <c r="J77" s="168" t="str">
        <f>IF(F77="","",IF(G77=nepodnik,1,IF(VLOOKUP(G77,Ciselniky!$G$41:$I$48,3,FALSE)&gt;'Údaje o projekte'!$F$11,'Údaje o projekte'!$F$11,VLOOKUP(G77,Ciselniky!$G$41:$I$48,3,FALSE))))</f>
        <v/>
      </c>
      <c r="K77" s="169" t="str">
        <f>IF(J77="","",IF(G77="Nerelevantné",E77*F77,((E77*F77)/VLOOKUP(G77,Ciselniky!$G$43:$I$48,3,FALSE))*'Dlhodobý majetok (DM)'!I77)*H77)</f>
        <v/>
      </c>
      <c r="L77" s="169" t="str">
        <f>IF(K77="","",IF('Základné údaje'!$H$8="áno",0,K77*0.2))</f>
        <v/>
      </c>
      <c r="M77" s="156" t="str">
        <f>IF(K77="","",K77*VLOOKUP(CONCATENATE(C77," / ",'Základné údaje'!$D$8),'Priradenie pracov. balíkov'!A:F,6,FALSE))</f>
        <v/>
      </c>
      <c r="N77" s="156" t="str">
        <f>IF(L77="","",L77*VLOOKUP(CONCATENATE(C77," / ",'Základné údaje'!$D$8),'Priradenie pracov. balíkov'!A:F,6,FALSE))</f>
        <v/>
      </c>
      <c r="O77" s="164"/>
      <c r="P77" s="164"/>
    </row>
    <row r="78" spans="1:16" x14ac:dyDescent="0.2">
      <c r="A78" s="19"/>
      <c r="B78" s="164"/>
      <c r="C78" s="164"/>
      <c r="D78" s="164"/>
      <c r="E78" s="164"/>
      <c r="F78" s="165"/>
      <c r="G78" s="164"/>
      <c r="H78" s="166"/>
      <c r="I78" s="167"/>
      <c r="J78" s="168" t="str">
        <f>IF(F78="","",IF(G78=nepodnik,1,IF(VLOOKUP(G78,Ciselniky!$G$41:$I$48,3,FALSE)&gt;'Údaje o projekte'!$F$11,'Údaje o projekte'!$F$11,VLOOKUP(G78,Ciselniky!$G$41:$I$48,3,FALSE))))</f>
        <v/>
      </c>
      <c r="K78" s="169" t="str">
        <f>IF(J78="","",IF(G78="Nerelevantné",E78*F78,((E78*F78)/VLOOKUP(G78,Ciselniky!$G$43:$I$48,3,FALSE))*'Dlhodobý majetok (DM)'!I78)*H78)</f>
        <v/>
      </c>
      <c r="L78" s="169" t="str">
        <f>IF(K78="","",IF('Základné údaje'!$H$8="áno",0,K78*0.2))</f>
        <v/>
      </c>
      <c r="M78" s="156" t="str">
        <f>IF(K78="","",K78*VLOOKUP(CONCATENATE(C78," / ",'Základné údaje'!$D$8),'Priradenie pracov. balíkov'!A:F,6,FALSE))</f>
        <v/>
      </c>
      <c r="N78" s="156" t="str">
        <f>IF(L78="","",L78*VLOOKUP(CONCATENATE(C78," / ",'Základné údaje'!$D$8),'Priradenie pracov. balíkov'!A:F,6,FALSE))</f>
        <v/>
      </c>
      <c r="O78" s="164"/>
      <c r="P78" s="164"/>
    </row>
    <row r="79" spans="1:16" x14ac:dyDescent="0.2">
      <c r="A79" s="19"/>
      <c r="B79" s="164"/>
      <c r="C79" s="164"/>
      <c r="D79" s="164"/>
      <c r="E79" s="164"/>
      <c r="F79" s="165"/>
      <c r="G79" s="164"/>
      <c r="H79" s="166"/>
      <c r="I79" s="167"/>
      <c r="J79" s="168" t="str">
        <f>IF(F79="","",IF(G79=nepodnik,1,IF(VLOOKUP(G79,Ciselniky!$G$41:$I$48,3,FALSE)&gt;'Údaje o projekte'!$F$11,'Údaje o projekte'!$F$11,VLOOKUP(G79,Ciselniky!$G$41:$I$48,3,FALSE))))</f>
        <v/>
      </c>
      <c r="K79" s="169" t="str">
        <f>IF(J79="","",IF(G79="Nerelevantné",E79*F79,((E79*F79)/VLOOKUP(G79,Ciselniky!$G$43:$I$48,3,FALSE))*'Dlhodobý majetok (DM)'!I79)*H79)</f>
        <v/>
      </c>
      <c r="L79" s="169" t="str">
        <f>IF(K79="","",IF('Základné údaje'!$H$8="áno",0,K79*0.2))</f>
        <v/>
      </c>
      <c r="M79" s="156" t="str">
        <f>IF(K79="","",K79*VLOOKUP(CONCATENATE(C79," / ",'Základné údaje'!$D$8),'Priradenie pracov. balíkov'!A:F,6,FALSE))</f>
        <v/>
      </c>
      <c r="N79" s="156" t="str">
        <f>IF(L79="","",L79*VLOOKUP(CONCATENATE(C79," / ",'Základné údaje'!$D$8),'Priradenie pracov. balíkov'!A:F,6,FALSE))</f>
        <v/>
      </c>
      <c r="O79" s="164"/>
      <c r="P79" s="164"/>
    </row>
    <row r="80" spans="1:16" x14ac:dyDescent="0.2">
      <c r="A80" s="19"/>
      <c r="B80" s="164"/>
      <c r="C80" s="164"/>
      <c r="D80" s="164"/>
      <c r="E80" s="164"/>
      <c r="F80" s="165"/>
      <c r="G80" s="164"/>
      <c r="H80" s="166"/>
      <c r="I80" s="167"/>
      <c r="J80" s="168" t="str">
        <f>IF(F80="","",IF(G80=nepodnik,1,IF(VLOOKUP(G80,Ciselniky!$G$41:$I$48,3,FALSE)&gt;'Údaje o projekte'!$F$11,'Údaje o projekte'!$F$11,VLOOKUP(G80,Ciselniky!$G$41:$I$48,3,FALSE))))</f>
        <v/>
      </c>
      <c r="K80" s="169" t="str">
        <f>IF(J80="","",IF(G80="Nerelevantné",E80*F80,((E80*F80)/VLOOKUP(G80,Ciselniky!$G$43:$I$48,3,FALSE))*'Dlhodobý majetok (DM)'!I80)*H80)</f>
        <v/>
      </c>
      <c r="L80" s="169" t="str">
        <f>IF(K80="","",IF('Základné údaje'!$H$8="áno",0,K80*0.2))</f>
        <v/>
      </c>
      <c r="M80" s="156" t="str">
        <f>IF(K80="","",K80*VLOOKUP(CONCATENATE(C80," / ",'Základné údaje'!$D$8),'Priradenie pracov. balíkov'!A:F,6,FALSE))</f>
        <v/>
      </c>
      <c r="N80" s="156" t="str">
        <f>IF(L80="","",L80*VLOOKUP(CONCATENATE(C80," / ",'Základné údaje'!$D$8),'Priradenie pracov. balíkov'!A:F,6,FALSE))</f>
        <v/>
      </c>
      <c r="O80" s="164"/>
      <c r="P80" s="164"/>
    </row>
    <row r="81" spans="1:16" x14ac:dyDescent="0.2">
      <c r="A81" s="19"/>
      <c r="B81" s="164"/>
      <c r="C81" s="164"/>
      <c r="D81" s="164"/>
      <c r="E81" s="164"/>
      <c r="F81" s="165"/>
      <c r="G81" s="164"/>
      <c r="H81" s="166"/>
      <c r="I81" s="167"/>
      <c r="J81" s="168" t="str">
        <f>IF(F81="","",IF(G81=nepodnik,1,IF(VLOOKUP(G81,Ciselniky!$G$41:$I$48,3,FALSE)&gt;'Údaje o projekte'!$F$11,'Údaje o projekte'!$F$11,VLOOKUP(G81,Ciselniky!$G$41:$I$48,3,FALSE))))</f>
        <v/>
      </c>
      <c r="K81" s="169" t="str">
        <f>IF(J81="","",IF(G81="Nerelevantné",E81*F81,((E81*F81)/VLOOKUP(G81,Ciselniky!$G$43:$I$48,3,FALSE))*'Dlhodobý majetok (DM)'!I81)*H81)</f>
        <v/>
      </c>
      <c r="L81" s="169" t="str">
        <f>IF(K81="","",IF('Základné údaje'!$H$8="áno",0,K81*0.2))</f>
        <v/>
      </c>
      <c r="M81" s="156" t="str">
        <f>IF(K81="","",K81*VLOOKUP(CONCATENATE(C81," / ",'Základné údaje'!$D$8),'Priradenie pracov. balíkov'!A:F,6,FALSE))</f>
        <v/>
      </c>
      <c r="N81" s="156" t="str">
        <f>IF(L81="","",L81*VLOOKUP(CONCATENATE(C81," / ",'Základné údaje'!$D$8),'Priradenie pracov. balíkov'!A:F,6,FALSE))</f>
        <v/>
      </c>
      <c r="O81" s="164"/>
      <c r="P81" s="164"/>
    </row>
    <row r="82" spans="1:16" x14ac:dyDescent="0.2">
      <c r="A82" s="19"/>
      <c r="B82" s="164"/>
      <c r="C82" s="164"/>
      <c r="D82" s="164"/>
      <c r="E82" s="164"/>
      <c r="F82" s="165"/>
      <c r="G82" s="164"/>
      <c r="H82" s="166"/>
      <c r="I82" s="167"/>
      <c r="J82" s="168" t="str">
        <f>IF(F82="","",IF(G82=nepodnik,1,IF(VLOOKUP(G82,Ciselniky!$G$41:$I$48,3,FALSE)&gt;'Údaje o projekte'!$F$11,'Údaje o projekte'!$F$11,VLOOKUP(G82,Ciselniky!$G$41:$I$48,3,FALSE))))</f>
        <v/>
      </c>
      <c r="K82" s="169" t="str">
        <f>IF(J82="","",IF(G82="Nerelevantné",E82*F82,((E82*F82)/VLOOKUP(G82,Ciselniky!$G$43:$I$48,3,FALSE))*'Dlhodobý majetok (DM)'!I82)*H82)</f>
        <v/>
      </c>
      <c r="L82" s="169" t="str">
        <f>IF(K82="","",IF('Základné údaje'!$H$8="áno",0,K82*0.2))</f>
        <v/>
      </c>
      <c r="M82" s="156" t="str">
        <f>IF(K82="","",K82*VLOOKUP(CONCATENATE(C82," / ",'Základné údaje'!$D$8),'Priradenie pracov. balíkov'!A:F,6,FALSE))</f>
        <v/>
      </c>
      <c r="N82" s="156" t="str">
        <f>IF(L82="","",L82*VLOOKUP(CONCATENATE(C82," / ",'Základné údaje'!$D$8),'Priradenie pracov. balíkov'!A:F,6,FALSE))</f>
        <v/>
      </c>
      <c r="O82" s="164"/>
      <c r="P82" s="164"/>
    </row>
    <row r="83" spans="1:16" x14ac:dyDescent="0.2">
      <c r="A83" s="19"/>
      <c r="B83" s="164"/>
      <c r="C83" s="164"/>
      <c r="D83" s="164"/>
      <c r="E83" s="164"/>
      <c r="F83" s="165"/>
      <c r="G83" s="164"/>
      <c r="H83" s="166"/>
      <c r="I83" s="167"/>
      <c r="J83" s="168" t="str">
        <f>IF(F83="","",IF(G83=nepodnik,1,IF(VLOOKUP(G83,Ciselniky!$G$41:$I$48,3,FALSE)&gt;'Údaje o projekte'!$F$11,'Údaje o projekte'!$F$11,VLOOKUP(G83,Ciselniky!$G$41:$I$48,3,FALSE))))</f>
        <v/>
      </c>
      <c r="K83" s="169" t="str">
        <f>IF(J83="","",IF(G83="Nerelevantné",E83*F83,((E83*F83)/VLOOKUP(G83,Ciselniky!$G$43:$I$48,3,FALSE))*'Dlhodobý majetok (DM)'!I83)*H83)</f>
        <v/>
      </c>
      <c r="L83" s="169" t="str">
        <f>IF(K83="","",IF('Základné údaje'!$H$8="áno",0,K83*0.2))</f>
        <v/>
      </c>
      <c r="M83" s="156" t="str">
        <f>IF(K83="","",K83*VLOOKUP(CONCATENATE(C83," / ",'Základné údaje'!$D$8),'Priradenie pracov. balíkov'!A:F,6,FALSE))</f>
        <v/>
      </c>
      <c r="N83" s="156" t="str">
        <f>IF(L83="","",L83*VLOOKUP(CONCATENATE(C83," / ",'Základné údaje'!$D$8),'Priradenie pracov. balíkov'!A:F,6,FALSE))</f>
        <v/>
      </c>
      <c r="O83" s="164"/>
      <c r="P83" s="164"/>
    </row>
    <row r="84" spans="1:16" x14ac:dyDescent="0.2">
      <c r="A84" s="19"/>
      <c r="B84" s="164"/>
      <c r="C84" s="164"/>
      <c r="D84" s="164"/>
      <c r="E84" s="164"/>
      <c r="F84" s="165"/>
      <c r="G84" s="164"/>
      <c r="H84" s="166"/>
      <c r="I84" s="167"/>
      <c r="J84" s="168" t="str">
        <f>IF(F84="","",IF(G84=nepodnik,1,IF(VLOOKUP(G84,Ciselniky!$G$41:$I$48,3,FALSE)&gt;'Údaje o projekte'!$F$11,'Údaje o projekte'!$F$11,VLOOKUP(G84,Ciselniky!$G$41:$I$48,3,FALSE))))</f>
        <v/>
      </c>
      <c r="K84" s="169" t="str">
        <f>IF(J84="","",IF(G84="Nerelevantné",E84*F84,((E84*F84)/VLOOKUP(G84,Ciselniky!$G$43:$I$48,3,FALSE))*'Dlhodobý majetok (DM)'!I84)*H84)</f>
        <v/>
      </c>
      <c r="L84" s="169" t="str">
        <f>IF(K84="","",IF('Základné údaje'!$H$8="áno",0,K84*0.2))</f>
        <v/>
      </c>
      <c r="M84" s="156" t="str">
        <f>IF(K84="","",K84*VLOOKUP(CONCATENATE(C84," / ",'Základné údaje'!$D$8),'Priradenie pracov. balíkov'!A:F,6,FALSE))</f>
        <v/>
      </c>
      <c r="N84" s="156" t="str">
        <f>IF(L84="","",L84*VLOOKUP(CONCATENATE(C84," / ",'Základné údaje'!$D$8),'Priradenie pracov. balíkov'!A:F,6,FALSE))</f>
        <v/>
      </c>
      <c r="O84" s="164"/>
      <c r="P84" s="164"/>
    </row>
    <row r="85" spans="1:16" x14ac:dyDescent="0.2">
      <c r="A85" s="19"/>
      <c r="B85" s="164"/>
      <c r="C85" s="164"/>
      <c r="D85" s="164"/>
      <c r="E85" s="164"/>
      <c r="F85" s="165"/>
      <c r="G85" s="164"/>
      <c r="H85" s="166"/>
      <c r="I85" s="167"/>
      <c r="J85" s="168" t="str">
        <f>IF(F85="","",IF(G85=nepodnik,1,IF(VLOOKUP(G85,Ciselniky!$G$41:$I$48,3,FALSE)&gt;'Údaje o projekte'!$F$11,'Údaje o projekte'!$F$11,VLOOKUP(G85,Ciselniky!$G$41:$I$48,3,FALSE))))</f>
        <v/>
      </c>
      <c r="K85" s="169" t="str">
        <f>IF(J85="","",IF(G85="Nerelevantné",E85*F85,((E85*F85)/VLOOKUP(G85,Ciselniky!$G$43:$I$48,3,FALSE))*'Dlhodobý majetok (DM)'!I85)*H85)</f>
        <v/>
      </c>
      <c r="L85" s="169" t="str">
        <f>IF(K85="","",IF('Základné údaje'!$H$8="áno",0,K85*0.2))</f>
        <v/>
      </c>
      <c r="M85" s="156" t="str">
        <f>IF(K85="","",K85*VLOOKUP(CONCATENATE(C85," / ",'Základné údaje'!$D$8),'Priradenie pracov. balíkov'!A:F,6,FALSE))</f>
        <v/>
      </c>
      <c r="N85" s="156" t="str">
        <f>IF(L85="","",L85*VLOOKUP(CONCATENATE(C85," / ",'Základné údaje'!$D$8),'Priradenie pracov. balíkov'!A:F,6,FALSE))</f>
        <v/>
      </c>
      <c r="O85" s="164"/>
      <c r="P85" s="164"/>
    </row>
    <row r="86" spans="1:16" x14ac:dyDescent="0.2">
      <c r="A86" s="19"/>
      <c r="B86" s="164"/>
      <c r="C86" s="164"/>
      <c r="D86" s="164"/>
      <c r="E86" s="164"/>
      <c r="F86" s="165"/>
      <c r="G86" s="164"/>
      <c r="H86" s="166"/>
      <c r="I86" s="167"/>
      <c r="J86" s="168" t="str">
        <f>IF(F86="","",IF(G86=nepodnik,1,IF(VLOOKUP(G86,Ciselniky!$G$41:$I$48,3,FALSE)&gt;'Údaje o projekte'!$F$11,'Údaje o projekte'!$F$11,VLOOKUP(G86,Ciselniky!$G$41:$I$48,3,FALSE))))</f>
        <v/>
      </c>
      <c r="K86" s="169" t="str">
        <f>IF(J86="","",IF(G86="Nerelevantné",E86*F86,((E86*F86)/VLOOKUP(G86,Ciselniky!$G$43:$I$48,3,FALSE))*'Dlhodobý majetok (DM)'!I86)*H86)</f>
        <v/>
      </c>
      <c r="L86" s="169" t="str">
        <f>IF(K86="","",IF('Základné údaje'!$H$8="áno",0,K86*0.2))</f>
        <v/>
      </c>
      <c r="M86" s="156" t="str">
        <f>IF(K86="","",K86*VLOOKUP(CONCATENATE(C86," / ",'Základné údaje'!$D$8),'Priradenie pracov. balíkov'!A:F,6,FALSE))</f>
        <v/>
      </c>
      <c r="N86" s="156" t="str">
        <f>IF(L86="","",L86*VLOOKUP(CONCATENATE(C86," / ",'Základné údaje'!$D$8),'Priradenie pracov. balíkov'!A:F,6,FALSE))</f>
        <v/>
      </c>
      <c r="O86" s="164"/>
      <c r="P86" s="164"/>
    </row>
    <row r="87" spans="1:16" x14ac:dyDescent="0.2">
      <c r="A87" s="19"/>
      <c r="B87" s="164"/>
      <c r="C87" s="164"/>
      <c r="D87" s="164"/>
      <c r="E87" s="164"/>
      <c r="F87" s="165"/>
      <c r="G87" s="164"/>
      <c r="H87" s="166"/>
      <c r="I87" s="167"/>
      <c r="J87" s="168" t="str">
        <f>IF(F87="","",IF(G87=nepodnik,1,IF(VLOOKUP(G87,Ciselniky!$G$41:$I$48,3,FALSE)&gt;'Údaje o projekte'!$F$11,'Údaje o projekte'!$F$11,VLOOKUP(G87,Ciselniky!$G$41:$I$48,3,FALSE))))</f>
        <v/>
      </c>
      <c r="K87" s="169" t="str">
        <f>IF(J87="","",IF(G87="Nerelevantné",E87*F87,((E87*F87)/VLOOKUP(G87,Ciselniky!$G$43:$I$48,3,FALSE))*'Dlhodobý majetok (DM)'!I87)*H87)</f>
        <v/>
      </c>
      <c r="L87" s="169" t="str">
        <f>IF(K87="","",IF('Základné údaje'!$H$8="áno",0,K87*0.2))</f>
        <v/>
      </c>
      <c r="M87" s="156" t="str">
        <f>IF(K87="","",K87*VLOOKUP(CONCATENATE(C87," / ",'Základné údaje'!$D$8),'Priradenie pracov. balíkov'!A:F,6,FALSE))</f>
        <v/>
      </c>
      <c r="N87" s="156" t="str">
        <f>IF(L87="","",L87*VLOOKUP(CONCATENATE(C87," / ",'Základné údaje'!$D$8),'Priradenie pracov. balíkov'!A:F,6,FALSE))</f>
        <v/>
      </c>
      <c r="O87" s="164"/>
      <c r="P87" s="164"/>
    </row>
    <row r="88" spans="1:16" x14ac:dyDescent="0.2">
      <c r="A88" s="19"/>
      <c r="B88" s="164"/>
      <c r="C88" s="164"/>
      <c r="D88" s="164"/>
      <c r="E88" s="164"/>
      <c r="F88" s="165"/>
      <c r="G88" s="164"/>
      <c r="H88" s="166"/>
      <c r="I88" s="167"/>
      <c r="J88" s="168" t="str">
        <f>IF(F88="","",IF(G88=nepodnik,1,IF(VLOOKUP(G88,Ciselniky!$G$41:$I$48,3,FALSE)&gt;'Údaje o projekte'!$F$11,'Údaje o projekte'!$F$11,VLOOKUP(G88,Ciselniky!$G$41:$I$48,3,FALSE))))</f>
        <v/>
      </c>
      <c r="K88" s="169" t="str">
        <f>IF(J88="","",IF(G88="Nerelevantné",E88*F88,((E88*F88)/VLOOKUP(G88,Ciselniky!$G$43:$I$48,3,FALSE))*'Dlhodobý majetok (DM)'!I88)*H88)</f>
        <v/>
      </c>
      <c r="L88" s="169" t="str">
        <f>IF(K88="","",IF('Základné údaje'!$H$8="áno",0,K88*0.2))</f>
        <v/>
      </c>
      <c r="M88" s="156" t="str">
        <f>IF(K88="","",K88*VLOOKUP(CONCATENATE(C88," / ",'Základné údaje'!$D$8),'Priradenie pracov. balíkov'!A:F,6,FALSE))</f>
        <v/>
      </c>
      <c r="N88" s="156" t="str">
        <f>IF(L88="","",L88*VLOOKUP(CONCATENATE(C88," / ",'Základné údaje'!$D$8),'Priradenie pracov. balíkov'!A:F,6,FALSE))</f>
        <v/>
      </c>
      <c r="O88" s="164"/>
      <c r="P88" s="164"/>
    </row>
    <row r="89" spans="1:16" x14ac:dyDescent="0.2">
      <c r="A89" s="19"/>
      <c r="B89" s="164"/>
      <c r="C89" s="164"/>
      <c r="D89" s="164"/>
      <c r="E89" s="164"/>
      <c r="F89" s="165"/>
      <c r="G89" s="164"/>
      <c r="H89" s="166"/>
      <c r="I89" s="167"/>
      <c r="J89" s="168" t="str">
        <f>IF(F89="","",IF(G89=nepodnik,1,IF(VLOOKUP(G89,Ciselniky!$G$41:$I$48,3,FALSE)&gt;'Údaje o projekte'!$F$11,'Údaje o projekte'!$F$11,VLOOKUP(G89,Ciselniky!$G$41:$I$48,3,FALSE))))</f>
        <v/>
      </c>
      <c r="K89" s="169" t="str">
        <f>IF(J89="","",IF(G89="Nerelevantné",E89*F89,((E89*F89)/VLOOKUP(G89,Ciselniky!$G$43:$I$48,3,FALSE))*'Dlhodobý majetok (DM)'!I89)*H89)</f>
        <v/>
      </c>
      <c r="L89" s="169" t="str">
        <f>IF(K89="","",IF('Základné údaje'!$H$8="áno",0,K89*0.2))</f>
        <v/>
      </c>
      <c r="M89" s="156" t="str">
        <f>IF(K89="","",K89*VLOOKUP(CONCATENATE(C89," / ",'Základné údaje'!$D$8),'Priradenie pracov. balíkov'!A:F,6,FALSE))</f>
        <v/>
      </c>
      <c r="N89" s="156" t="str">
        <f>IF(L89="","",L89*VLOOKUP(CONCATENATE(C89," / ",'Základné údaje'!$D$8),'Priradenie pracov. balíkov'!A:F,6,FALSE))</f>
        <v/>
      </c>
      <c r="O89" s="164"/>
      <c r="P89" s="164"/>
    </row>
    <row r="90" spans="1:16" x14ac:dyDescent="0.2">
      <c r="A90" s="19"/>
      <c r="B90" s="164"/>
      <c r="C90" s="164"/>
      <c r="D90" s="164"/>
      <c r="E90" s="164"/>
      <c r="F90" s="165"/>
      <c r="G90" s="164"/>
      <c r="H90" s="166"/>
      <c r="I90" s="167"/>
      <c r="J90" s="168" t="str">
        <f>IF(F90="","",IF(G90=nepodnik,1,IF(VLOOKUP(G90,Ciselniky!$G$41:$I$48,3,FALSE)&gt;'Údaje o projekte'!$F$11,'Údaje o projekte'!$F$11,VLOOKUP(G90,Ciselniky!$G$41:$I$48,3,FALSE))))</f>
        <v/>
      </c>
      <c r="K90" s="169" t="str">
        <f>IF(J90="","",IF(G90="Nerelevantné",E90*F90,((E90*F90)/VLOOKUP(G90,Ciselniky!$G$43:$I$48,3,FALSE))*'Dlhodobý majetok (DM)'!I90)*H90)</f>
        <v/>
      </c>
      <c r="L90" s="169" t="str">
        <f>IF(K90="","",IF('Základné údaje'!$H$8="áno",0,K90*0.2))</f>
        <v/>
      </c>
      <c r="M90" s="156" t="str">
        <f>IF(K90="","",K90*VLOOKUP(CONCATENATE(C90," / ",'Základné údaje'!$D$8),'Priradenie pracov. balíkov'!A:F,6,FALSE))</f>
        <v/>
      </c>
      <c r="N90" s="156" t="str">
        <f>IF(L90="","",L90*VLOOKUP(CONCATENATE(C90," / ",'Základné údaje'!$D$8),'Priradenie pracov. balíkov'!A:F,6,FALSE))</f>
        <v/>
      </c>
      <c r="O90" s="164"/>
      <c r="P90" s="164"/>
    </row>
    <row r="91" spans="1:16" x14ac:dyDescent="0.2">
      <c r="A91" s="19"/>
      <c r="B91" s="164"/>
      <c r="C91" s="164"/>
      <c r="D91" s="164"/>
      <c r="E91" s="164"/>
      <c r="F91" s="165"/>
      <c r="G91" s="164"/>
      <c r="H91" s="166"/>
      <c r="I91" s="167"/>
      <c r="J91" s="168" t="str">
        <f>IF(F91="","",IF(G91=nepodnik,1,IF(VLOOKUP(G91,Ciselniky!$G$41:$I$48,3,FALSE)&gt;'Údaje o projekte'!$F$11,'Údaje o projekte'!$F$11,VLOOKUP(G91,Ciselniky!$G$41:$I$48,3,FALSE))))</f>
        <v/>
      </c>
      <c r="K91" s="169" t="str">
        <f>IF(J91="","",IF(G91="Nerelevantné",E91*F91,((E91*F91)/VLOOKUP(G91,Ciselniky!$G$43:$I$48,3,FALSE))*'Dlhodobý majetok (DM)'!I91)*H91)</f>
        <v/>
      </c>
      <c r="L91" s="169" t="str">
        <f>IF(K91="","",IF('Základné údaje'!$H$8="áno",0,K91*0.2))</f>
        <v/>
      </c>
      <c r="M91" s="156" t="str">
        <f>IF(K91="","",K91*VLOOKUP(CONCATENATE(C91," / ",'Základné údaje'!$D$8),'Priradenie pracov. balíkov'!A:F,6,FALSE))</f>
        <v/>
      </c>
      <c r="N91" s="156" t="str">
        <f>IF(L91="","",L91*VLOOKUP(CONCATENATE(C91," / ",'Základné údaje'!$D$8),'Priradenie pracov. balíkov'!A:F,6,FALSE))</f>
        <v/>
      </c>
      <c r="O91" s="164"/>
      <c r="P91" s="164"/>
    </row>
    <row r="92" spans="1:16" x14ac:dyDescent="0.2">
      <c r="A92" s="19"/>
      <c r="B92" s="164"/>
      <c r="C92" s="164"/>
      <c r="D92" s="164"/>
      <c r="E92" s="164"/>
      <c r="F92" s="165"/>
      <c r="G92" s="164"/>
      <c r="H92" s="166"/>
      <c r="I92" s="167"/>
      <c r="J92" s="168" t="str">
        <f>IF(F92="","",IF(G92=nepodnik,1,IF(VLOOKUP(G92,Ciselniky!$G$41:$I$48,3,FALSE)&gt;'Údaje o projekte'!$F$11,'Údaje o projekte'!$F$11,VLOOKUP(G92,Ciselniky!$G$41:$I$48,3,FALSE))))</f>
        <v/>
      </c>
      <c r="K92" s="169" t="str">
        <f>IF(J92="","",IF(G92="Nerelevantné",E92*F92,((E92*F92)/VLOOKUP(G92,Ciselniky!$G$43:$I$48,3,FALSE))*'Dlhodobý majetok (DM)'!I92)*H92)</f>
        <v/>
      </c>
      <c r="L92" s="169" t="str">
        <f>IF(K92="","",IF('Základné údaje'!$H$8="áno",0,K92*0.2))</f>
        <v/>
      </c>
      <c r="M92" s="156" t="str">
        <f>IF(K92="","",K92*VLOOKUP(CONCATENATE(C92," / ",'Základné údaje'!$D$8),'Priradenie pracov. balíkov'!A:F,6,FALSE))</f>
        <v/>
      </c>
      <c r="N92" s="156" t="str">
        <f>IF(L92="","",L92*VLOOKUP(CONCATENATE(C92," / ",'Základné údaje'!$D$8),'Priradenie pracov. balíkov'!A:F,6,FALSE))</f>
        <v/>
      </c>
      <c r="O92" s="164"/>
      <c r="P92" s="164"/>
    </row>
    <row r="93" spans="1:16" x14ac:dyDescent="0.2">
      <c r="A93" s="19"/>
      <c r="B93" s="164"/>
      <c r="C93" s="164"/>
      <c r="D93" s="164"/>
      <c r="E93" s="164"/>
      <c r="F93" s="165"/>
      <c r="G93" s="164"/>
      <c r="H93" s="166"/>
      <c r="I93" s="167"/>
      <c r="J93" s="168" t="str">
        <f>IF(F93="","",IF(G93=nepodnik,1,IF(VLOOKUP(G93,Ciselniky!$G$41:$I$48,3,FALSE)&gt;'Údaje o projekte'!$F$11,'Údaje o projekte'!$F$11,VLOOKUP(G93,Ciselniky!$G$41:$I$48,3,FALSE))))</f>
        <v/>
      </c>
      <c r="K93" s="169" t="str">
        <f>IF(J93="","",IF(G93="Nerelevantné",E93*F93,((E93*F93)/VLOOKUP(G93,Ciselniky!$G$43:$I$48,3,FALSE))*'Dlhodobý majetok (DM)'!I93)*H93)</f>
        <v/>
      </c>
      <c r="L93" s="169" t="str">
        <f>IF(K93="","",IF('Základné údaje'!$H$8="áno",0,K93*0.2))</f>
        <v/>
      </c>
      <c r="M93" s="156" t="str">
        <f>IF(K93="","",K93*VLOOKUP(CONCATENATE(C93," / ",'Základné údaje'!$D$8),'Priradenie pracov. balíkov'!A:F,6,FALSE))</f>
        <v/>
      </c>
      <c r="N93" s="156" t="str">
        <f>IF(L93="","",L93*VLOOKUP(CONCATENATE(C93," / ",'Základné údaje'!$D$8),'Priradenie pracov. balíkov'!A:F,6,FALSE))</f>
        <v/>
      </c>
      <c r="O93" s="164"/>
      <c r="P93" s="164"/>
    </row>
    <row r="94" spans="1:16" x14ac:dyDescent="0.2">
      <c r="A94" s="19"/>
      <c r="B94" s="164"/>
      <c r="C94" s="164"/>
      <c r="D94" s="164"/>
      <c r="E94" s="164"/>
      <c r="F94" s="165"/>
      <c r="G94" s="164"/>
      <c r="H94" s="166"/>
      <c r="I94" s="167"/>
      <c r="J94" s="168" t="str">
        <f>IF(F94="","",IF(G94=nepodnik,1,IF(VLOOKUP(G94,Ciselniky!$G$41:$I$48,3,FALSE)&gt;'Údaje o projekte'!$F$11,'Údaje o projekte'!$F$11,VLOOKUP(G94,Ciselniky!$G$41:$I$48,3,FALSE))))</f>
        <v/>
      </c>
      <c r="K94" s="169" t="str">
        <f>IF(J94="","",IF(G94="Nerelevantné",E94*F94,((E94*F94)/VLOOKUP(G94,Ciselniky!$G$43:$I$48,3,FALSE))*'Dlhodobý majetok (DM)'!I94)*H94)</f>
        <v/>
      </c>
      <c r="L94" s="169" t="str">
        <f>IF(K94="","",IF('Základné údaje'!$H$8="áno",0,K94*0.2))</f>
        <v/>
      </c>
      <c r="M94" s="156" t="str">
        <f>IF(K94="","",K94*VLOOKUP(CONCATENATE(C94," / ",'Základné údaje'!$D$8),'Priradenie pracov. balíkov'!A:F,6,FALSE))</f>
        <v/>
      </c>
      <c r="N94" s="156" t="str">
        <f>IF(L94="","",L94*VLOOKUP(CONCATENATE(C94," / ",'Základné údaje'!$D$8),'Priradenie pracov. balíkov'!A:F,6,FALSE))</f>
        <v/>
      </c>
      <c r="O94" s="164"/>
      <c r="P94" s="164"/>
    </row>
    <row r="95" spans="1:16" x14ac:dyDescent="0.2">
      <c r="A95" s="19"/>
      <c r="B95" s="164"/>
      <c r="C95" s="164"/>
      <c r="D95" s="164"/>
      <c r="E95" s="164"/>
      <c r="F95" s="165"/>
      <c r="G95" s="164"/>
      <c r="H95" s="166"/>
      <c r="I95" s="167"/>
      <c r="J95" s="168" t="str">
        <f>IF(F95="","",IF(G95=nepodnik,1,IF(VLOOKUP(G95,Ciselniky!$G$41:$I$48,3,FALSE)&gt;'Údaje o projekte'!$F$11,'Údaje o projekte'!$F$11,VLOOKUP(G95,Ciselniky!$G$41:$I$48,3,FALSE))))</f>
        <v/>
      </c>
      <c r="K95" s="169" t="str">
        <f>IF(J95="","",IF(G95="Nerelevantné",E95*F95,((E95*F95)/VLOOKUP(G95,Ciselniky!$G$43:$I$48,3,FALSE))*'Dlhodobý majetok (DM)'!I95)*H95)</f>
        <v/>
      </c>
      <c r="L95" s="169" t="str">
        <f>IF(K95="","",IF('Základné údaje'!$H$8="áno",0,K95*0.2))</f>
        <v/>
      </c>
      <c r="M95" s="156" t="str">
        <f>IF(K95="","",K95*VLOOKUP(CONCATENATE(C95," / ",'Základné údaje'!$D$8),'Priradenie pracov. balíkov'!A:F,6,FALSE))</f>
        <v/>
      </c>
      <c r="N95" s="156" t="str">
        <f>IF(L95="","",L95*VLOOKUP(CONCATENATE(C95," / ",'Základné údaje'!$D$8),'Priradenie pracov. balíkov'!A:F,6,FALSE))</f>
        <v/>
      </c>
      <c r="O95" s="164"/>
      <c r="P95" s="164"/>
    </row>
    <row r="96" spans="1:16" x14ac:dyDescent="0.2">
      <c r="A96" s="19"/>
      <c r="B96" s="164"/>
      <c r="C96" s="164"/>
      <c r="D96" s="164"/>
      <c r="E96" s="164"/>
      <c r="F96" s="165"/>
      <c r="G96" s="164"/>
      <c r="H96" s="166"/>
      <c r="I96" s="167"/>
      <c r="J96" s="168" t="str">
        <f>IF(F96="","",IF(G96=nepodnik,1,IF(VLOOKUP(G96,Ciselniky!$G$41:$I$48,3,FALSE)&gt;'Údaje o projekte'!$F$11,'Údaje o projekte'!$F$11,VLOOKUP(G96,Ciselniky!$G$41:$I$48,3,FALSE))))</f>
        <v/>
      </c>
      <c r="K96" s="169" t="str">
        <f>IF(J96="","",IF(G96="Nerelevantné",E96*F96,((E96*F96)/VLOOKUP(G96,Ciselniky!$G$43:$I$48,3,FALSE))*'Dlhodobý majetok (DM)'!I96)*H96)</f>
        <v/>
      </c>
      <c r="L96" s="169" t="str">
        <f>IF(K96="","",IF('Základné údaje'!$H$8="áno",0,K96*0.2))</f>
        <v/>
      </c>
      <c r="M96" s="156" t="str">
        <f>IF(K96="","",K96*VLOOKUP(CONCATENATE(C96," / ",'Základné údaje'!$D$8),'Priradenie pracov. balíkov'!A:F,6,FALSE))</f>
        <v/>
      </c>
      <c r="N96" s="156" t="str">
        <f>IF(L96="","",L96*VLOOKUP(CONCATENATE(C96," / ",'Základné údaje'!$D$8),'Priradenie pracov. balíkov'!A:F,6,FALSE))</f>
        <v/>
      </c>
      <c r="O96" s="164"/>
      <c r="P96" s="164"/>
    </row>
    <row r="97" spans="1:16" x14ac:dyDescent="0.2">
      <c r="A97" s="19"/>
      <c r="B97" s="164"/>
      <c r="C97" s="164"/>
      <c r="D97" s="164"/>
      <c r="E97" s="164"/>
      <c r="F97" s="165"/>
      <c r="G97" s="164"/>
      <c r="H97" s="166"/>
      <c r="I97" s="167"/>
      <c r="J97" s="168" t="str">
        <f>IF(F97="","",IF(G97=nepodnik,1,IF(VLOOKUP(G97,Ciselniky!$G$41:$I$48,3,FALSE)&gt;'Údaje o projekte'!$F$11,'Údaje o projekte'!$F$11,VLOOKUP(G97,Ciselniky!$G$41:$I$48,3,FALSE))))</f>
        <v/>
      </c>
      <c r="K97" s="169" t="str">
        <f>IF(J97="","",IF(G97="Nerelevantné",E97*F97,((E97*F97)/VLOOKUP(G97,Ciselniky!$G$43:$I$48,3,FALSE))*'Dlhodobý majetok (DM)'!I97)*H97)</f>
        <v/>
      </c>
      <c r="L97" s="169" t="str">
        <f>IF(K97="","",IF('Základné údaje'!$H$8="áno",0,K97*0.2))</f>
        <v/>
      </c>
      <c r="M97" s="156" t="str">
        <f>IF(K97="","",K97*VLOOKUP(CONCATENATE(C97," / ",'Základné údaje'!$D$8),'Priradenie pracov. balíkov'!A:F,6,FALSE))</f>
        <v/>
      </c>
      <c r="N97" s="156" t="str">
        <f>IF(L97="","",L97*VLOOKUP(CONCATENATE(C97," / ",'Základné údaje'!$D$8),'Priradenie pracov. balíkov'!A:F,6,FALSE))</f>
        <v/>
      </c>
      <c r="O97" s="164"/>
      <c r="P97" s="164"/>
    </row>
    <row r="98" spans="1:16" x14ac:dyDescent="0.2">
      <c r="A98" s="19"/>
      <c r="B98" s="164"/>
      <c r="C98" s="164"/>
      <c r="D98" s="164"/>
      <c r="E98" s="164"/>
      <c r="F98" s="165"/>
      <c r="G98" s="164"/>
      <c r="H98" s="166"/>
      <c r="I98" s="167"/>
      <c r="J98" s="168" t="str">
        <f>IF(F98="","",IF(G98=nepodnik,1,IF(VLOOKUP(G98,Ciselniky!$G$41:$I$48,3,FALSE)&gt;'Údaje o projekte'!$F$11,'Údaje o projekte'!$F$11,VLOOKUP(G98,Ciselniky!$G$41:$I$48,3,FALSE))))</f>
        <v/>
      </c>
      <c r="K98" s="169" t="str">
        <f>IF(J98="","",IF(G98="Nerelevantné",E98*F98,((E98*F98)/VLOOKUP(G98,Ciselniky!$G$43:$I$48,3,FALSE))*'Dlhodobý majetok (DM)'!I98)*H98)</f>
        <v/>
      </c>
      <c r="L98" s="169" t="str">
        <f>IF(K98="","",IF('Základné údaje'!$H$8="áno",0,K98*0.2))</f>
        <v/>
      </c>
      <c r="M98" s="156" t="str">
        <f>IF(K98="","",K98*VLOOKUP(CONCATENATE(C98," / ",'Základné údaje'!$D$8),'Priradenie pracov. balíkov'!A:F,6,FALSE))</f>
        <v/>
      </c>
      <c r="N98" s="156" t="str">
        <f>IF(L98="","",L98*VLOOKUP(CONCATENATE(C98," / ",'Základné údaje'!$D$8),'Priradenie pracov. balíkov'!A:F,6,FALSE))</f>
        <v/>
      </c>
      <c r="O98" s="164"/>
      <c r="P98" s="164"/>
    </row>
    <row r="99" spans="1:16" x14ac:dyDescent="0.2">
      <c r="A99" s="19"/>
      <c r="B99" s="164"/>
      <c r="C99" s="164"/>
      <c r="D99" s="164"/>
      <c r="E99" s="164"/>
      <c r="F99" s="165"/>
      <c r="G99" s="164"/>
      <c r="H99" s="166"/>
      <c r="I99" s="167"/>
      <c r="J99" s="168" t="str">
        <f>IF(F99="","",IF(G99=nepodnik,1,IF(VLOOKUP(G99,Ciselniky!$G$41:$I$48,3,FALSE)&gt;'Údaje o projekte'!$F$11,'Údaje o projekte'!$F$11,VLOOKUP(G99,Ciselniky!$G$41:$I$48,3,FALSE))))</f>
        <v/>
      </c>
      <c r="K99" s="169" t="str">
        <f>IF(J99="","",IF(G99="Nerelevantné",E99*F99,((E99*F99)/VLOOKUP(G99,Ciselniky!$G$43:$I$48,3,FALSE))*'Dlhodobý majetok (DM)'!I99)*H99)</f>
        <v/>
      </c>
      <c r="L99" s="169" t="str">
        <f>IF(K99="","",IF('Základné údaje'!$H$8="áno",0,K99*0.2))</f>
        <v/>
      </c>
      <c r="M99" s="156" t="str">
        <f>IF(K99="","",K99*VLOOKUP(CONCATENATE(C99," / ",'Základné údaje'!$D$8),'Priradenie pracov. balíkov'!A:F,6,FALSE))</f>
        <v/>
      </c>
      <c r="N99" s="156" t="str">
        <f>IF(L99="","",L99*VLOOKUP(CONCATENATE(C99," / ",'Základné údaje'!$D$8),'Priradenie pracov. balíkov'!A:F,6,FALSE))</f>
        <v/>
      </c>
      <c r="O99" s="164"/>
      <c r="P99" s="164"/>
    </row>
    <row r="100" spans="1:16" x14ac:dyDescent="0.2">
      <c r="A100" s="19"/>
      <c r="B100" s="164"/>
      <c r="C100" s="164"/>
      <c r="D100" s="164"/>
      <c r="E100" s="164"/>
      <c r="F100" s="165"/>
      <c r="G100" s="164"/>
      <c r="H100" s="166"/>
      <c r="I100" s="167"/>
      <c r="J100" s="168" t="str">
        <f>IF(F100="","",IF(G100=nepodnik,1,IF(VLOOKUP(G100,Ciselniky!$G$41:$I$48,3,FALSE)&gt;'Údaje o projekte'!$F$11,'Údaje o projekte'!$F$11,VLOOKUP(G100,Ciselniky!$G$41:$I$48,3,FALSE))))</f>
        <v/>
      </c>
      <c r="K100" s="169" t="str">
        <f>IF(J100="","",IF(G100="Nerelevantné",E100*F100,((E100*F100)/VLOOKUP(G100,Ciselniky!$G$43:$I$48,3,FALSE))*'Dlhodobý majetok (DM)'!I100)*H100)</f>
        <v/>
      </c>
      <c r="L100" s="169" t="str">
        <f>IF(K100="","",IF('Základné údaje'!$H$8="áno",0,K100*0.2))</f>
        <v/>
      </c>
      <c r="M100" s="156" t="str">
        <f>IF(K100="","",K100*VLOOKUP(CONCATENATE(C100," / ",'Základné údaje'!$D$8),'Priradenie pracov. balíkov'!A:F,6,FALSE))</f>
        <v/>
      </c>
      <c r="N100" s="156" t="str">
        <f>IF(L100="","",L100*VLOOKUP(CONCATENATE(C100," / ",'Základné údaje'!$D$8),'Priradenie pracov. balíkov'!A:F,6,FALSE))</f>
        <v/>
      </c>
      <c r="O100" s="164"/>
      <c r="P100" s="164"/>
    </row>
    <row r="101" spans="1:16" x14ac:dyDescent="0.2">
      <c r="A101" s="19"/>
      <c r="B101" s="164"/>
      <c r="C101" s="164"/>
      <c r="D101" s="164"/>
      <c r="E101" s="164"/>
      <c r="F101" s="165"/>
      <c r="G101" s="164"/>
      <c r="H101" s="166"/>
      <c r="I101" s="167"/>
      <c r="J101" s="168" t="str">
        <f>IF(F101="","",IF(G101=nepodnik,1,IF(VLOOKUP(G101,Ciselniky!$G$41:$I$48,3,FALSE)&gt;'Údaje o projekte'!$F$11,'Údaje o projekte'!$F$11,VLOOKUP(G101,Ciselniky!$G$41:$I$48,3,FALSE))))</f>
        <v/>
      </c>
      <c r="K101" s="169" t="str">
        <f>IF(J101="","",IF(G101="Nerelevantné",E101*F101,((E101*F101)/VLOOKUP(G101,Ciselniky!$G$43:$I$48,3,FALSE))*'Dlhodobý majetok (DM)'!I101)*H101)</f>
        <v/>
      </c>
      <c r="L101" s="169" t="str">
        <f>IF(K101="","",IF('Základné údaje'!$H$8="áno",0,K101*0.2))</f>
        <v/>
      </c>
      <c r="M101" s="156" t="str">
        <f>IF(K101="","",K101*VLOOKUP(CONCATENATE(C101," / ",'Základné údaje'!$D$8),'Priradenie pracov. balíkov'!A:F,6,FALSE))</f>
        <v/>
      </c>
      <c r="N101" s="156" t="str">
        <f>IF(L101="","",L101*VLOOKUP(CONCATENATE(C101," / ",'Základné údaje'!$D$8),'Priradenie pracov. balíkov'!A:F,6,FALSE))</f>
        <v/>
      </c>
      <c r="O101" s="164"/>
      <c r="P101" s="164"/>
    </row>
    <row r="102" spans="1:16" x14ac:dyDescent="0.2">
      <c r="A102" s="19"/>
      <c r="B102" s="164"/>
      <c r="C102" s="164"/>
      <c r="D102" s="164"/>
      <c r="E102" s="164"/>
      <c r="F102" s="165"/>
      <c r="G102" s="164"/>
      <c r="H102" s="166"/>
      <c r="I102" s="167"/>
      <c r="J102" s="168" t="str">
        <f>IF(F102="","",IF(G102=nepodnik,1,IF(VLOOKUP(G102,Ciselniky!$G$41:$I$48,3,FALSE)&gt;'Údaje o projekte'!$F$11,'Údaje o projekte'!$F$11,VLOOKUP(G102,Ciselniky!$G$41:$I$48,3,FALSE))))</f>
        <v/>
      </c>
      <c r="K102" s="169" t="str">
        <f>IF(J102="","",IF(G102="Nerelevantné",E102*F102,((E102*F102)/VLOOKUP(G102,Ciselniky!$G$43:$I$48,3,FALSE))*'Dlhodobý majetok (DM)'!I102)*H102)</f>
        <v/>
      </c>
      <c r="L102" s="169" t="str">
        <f>IF(K102="","",IF('Základné údaje'!$H$8="áno",0,K102*0.2))</f>
        <v/>
      </c>
      <c r="M102" s="156" t="str">
        <f>IF(K102="","",K102*VLOOKUP(CONCATENATE(C102," / ",'Základné údaje'!$D$8),'Priradenie pracov. balíkov'!A:F,6,FALSE))</f>
        <v/>
      </c>
      <c r="N102" s="156" t="str">
        <f>IF(L102="","",L102*VLOOKUP(CONCATENATE(C102," / ",'Základné údaje'!$D$8),'Priradenie pracov. balíkov'!A:F,6,FALSE))</f>
        <v/>
      </c>
      <c r="O102" s="164"/>
      <c r="P102" s="164"/>
    </row>
    <row r="103" spans="1:16" x14ac:dyDescent="0.2">
      <c r="A103" s="19"/>
      <c r="B103" s="164"/>
      <c r="C103" s="164"/>
      <c r="D103" s="164"/>
      <c r="E103" s="164"/>
      <c r="F103" s="165"/>
      <c r="G103" s="164"/>
      <c r="H103" s="166"/>
      <c r="I103" s="167"/>
      <c r="J103" s="168" t="str">
        <f>IF(F103="","",IF(G103=nepodnik,1,IF(VLOOKUP(G103,Ciselniky!$G$41:$I$48,3,FALSE)&gt;'Údaje o projekte'!$F$11,'Údaje o projekte'!$F$11,VLOOKUP(G103,Ciselniky!$G$41:$I$48,3,FALSE))))</f>
        <v/>
      </c>
      <c r="K103" s="169" t="str">
        <f>IF(J103="","",IF(G103="Nerelevantné",E103*F103,((E103*F103)/VLOOKUP(G103,Ciselniky!$G$43:$I$48,3,FALSE))*'Dlhodobý majetok (DM)'!I103)*H103)</f>
        <v/>
      </c>
      <c r="L103" s="169" t="str">
        <f>IF(K103="","",IF('Základné údaje'!$H$8="áno",0,K103*0.2))</f>
        <v/>
      </c>
      <c r="M103" s="156" t="str">
        <f>IF(K103="","",K103*VLOOKUP(CONCATENATE(C103," / ",'Základné údaje'!$D$8),'Priradenie pracov. balíkov'!A:F,6,FALSE))</f>
        <v/>
      </c>
      <c r="N103" s="156" t="str">
        <f>IF(L103="","",L103*VLOOKUP(CONCATENATE(C103," / ",'Základné údaje'!$D$8),'Priradenie pracov. balíkov'!A:F,6,FALSE))</f>
        <v/>
      </c>
      <c r="O103" s="164"/>
      <c r="P103" s="164"/>
    </row>
    <row r="104" spans="1:16" x14ac:dyDescent="0.2">
      <c r="A104" s="19"/>
      <c r="B104" s="164"/>
      <c r="C104" s="164"/>
      <c r="D104" s="164"/>
      <c r="E104" s="164"/>
      <c r="F104" s="165"/>
      <c r="G104" s="164"/>
      <c r="H104" s="166"/>
      <c r="I104" s="167"/>
      <c r="J104" s="168" t="str">
        <f>IF(F104="","",IF(G104=nepodnik,1,IF(VLOOKUP(G104,Ciselniky!$G$41:$I$48,3,FALSE)&gt;'Údaje o projekte'!$F$11,'Údaje o projekte'!$F$11,VLOOKUP(G104,Ciselniky!$G$41:$I$48,3,FALSE))))</f>
        <v/>
      </c>
      <c r="K104" s="169" t="str">
        <f>IF(J104="","",IF(G104="Nerelevantné",E104*F104,((E104*F104)/VLOOKUP(G104,Ciselniky!$G$43:$I$48,3,FALSE))*'Dlhodobý majetok (DM)'!I104)*H104)</f>
        <v/>
      </c>
      <c r="L104" s="169" t="str">
        <f>IF(K104="","",IF('Základné údaje'!$H$8="áno",0,K104*0.2))</f>
        <v/>
      </c>
      <c r="M104" s="156" t="str">
        <f>IF(K104="","",K104*VLOOKUP(CONCATENATE(C104," / ",'Základné údaje'!$D$8),'Priradenie pracov. balíkov'!A:F,6,FALSE))</f>
        <v/>
      </c>
      <c r="N104" s="156" t="str">
        <f>IF(L104="","",L104*VLOOKUP(CONCATENATE(C104," / ",'Základné údaje'!$D$8),'Priradenie pracov. balíkov'!A:F,6,FALSE))</f>
        <v/>
      </c>
      <c r="O104" s="164"/>
      <c r="P104" s="164"/>
    </row>
    <row r="105" spans="1:16" x14ac:dyDescent="0.2">
      <c r="A105" s="19"/>
      <c r="B105" s="164"/>
      <c r="C105" s="164"/>
      <c r="D105" s="164"/>
      <c r="E105" s="164"/>
      <c r="F105" s="165"/>
      <c r="G105" s="164"/>
      <c r="H105" s="166"/>
      <c r="I105" s="167"/>
      <c r="J105" s="168" t="str">
        <f>IF(F105="","",IF(G105=nepodnik,1,IF(VLOOKUP(G105,Ciselniky!$G$41:$I$48,3,FALSE)&gt;'Údaje o projekte'!$F$11,'Údaje o projekte'!$F$11,VLOOKUP(G105,Ciselniky!$G$41:$I$48,3,FALSE))))</f>
        <v/>
      </c>
      <c r="K105" s="169" t="str">
        <f>IF(J105="","",IF(G105="Nerelevantné",E105*F105,((E105*F105)/VLOOKUP(G105,Ciselniky!$G$43:$I$48,3,FALSE))*'Dlhodobý majetok (DM)'!I105)*H105)</f>
        <v/>
      </c>
      <c r="L105" s="169" t="str">
        <f>IF(K105="","",IF('Základné údaje'!$H$8="áno",0,K105*0.2))</f>
        <v/>
      </c>
      <c r="M105" s="156" t="str">
        <f>IF(K105="","",K105*VLOOKUP(CONCATENATE(C105," / ",'Základné údaje'!$D$8),'Priradenie pracov. balíkov'!A:F,6,FALSE))</f>
        <v/>
      </c>
      <c r="N105" s="156" t="str">
        <f>IF(L105="","",L105*VLOOKUP(CONCATENATE(C105," / ",'Základné údaje'!$D$8),'Priradenie pracov. balíkov'!A:F,6,FALSE))</f>
        <v/>
      </c>
      <c r="O105" s="164"/>
      <c r="P105" s="164"/>
    </row>
    <row r="106" spans="1:16" x14ac:dyDescent="0.2">
      <c r="A106" s="19"/>
      <c r="B106" s="164"/>
      <c r="C106" s="164"/>
      <c r="D106" s="164"/>
      <c r="E106" s="164"/>
      <c r="F106" s="165"/>
      <c r="G106" s="164"/>
      <c r="H106" s="166"/>
      <c r="I106" s="167"/>
      <c r="J106" s="168" t="str">
        <f>IF(F106="","",IF(G106=nepodnik,1,IF(VLOOKUP(G106,Ciselniky!$G$41:$I$48,3,FALSE)&gt;'Údaje o projekte'!$F$11,'Údaje o projekte'!$F$11,VLOOKUP(G106,Ciselniky!$G$41:$I$48,3,FALSE))))</f>
        <v/>
      </c>
      <c r="K106" s="169" t="str">
        <f>IF(J106="","",IF(G106="Nerelevantné",E106*F106,((E106*F106)/VLOOKUP(G106,Ciselniky!$G$43:$I$48,3,FALSE))*'Dlhodobý majetok (DM)'!I106)*H106)</f>
        <v/>
      </c>
      <c r="L106" s="169" t="str">
        <f>IF(K106="","",IF('Základné údaje'!$H$8="áno",0,K106*0.2))</f>
        <v/>
      </c>
      <c r="M106" s="156" t="str">
        <f>IF(K106="","",K106*VLOOKUP(CONCATENATE(C106," / ",'Základné údaje'!$D$8),'Priradenie pracov. balíkov'!A:F,6,FALSE))</f>
        <v/>
      </c>
      <c r="N106" s="156" t="str">
        <f>IF(L106="","",L106*VLOOKUP(CONCATENATE(C106," / ",'Základné údaje'!$D$8),'Priradenie pracov. balíkov'!A:F,6,FALSE))</f>
        <v/>
      </c>
      <c r="O106" s="164"/>
      <c r="P106" s="164"/>
    </row>
    <row r="107" spans="1:16" x14ac:dyDescent="0.2">
      <c r="A107" s="19"/>
      <c r="B107" s="164"/>
      <c r="C107" s="164"/>
      <c r="D107" s="164"/>
      <c r="E107" s="164"/>
      <c r="F107" s="165"/>
      <c r="G107" s="164"/>
      <c r="H107" s="166"/>
      <c r="I107" s="167"/>
      <c r="J107" s="168" t="str">
        <f>IF(F107="","",IF(G107=nepodnik,1,IF(VLOOKUP(G107,Ciselniky!$G$41:$I$48,3,FALSE)&gt;'Údaje o projekte'!$F$11,'Údaje o projekte'!$F$11,VLOOKUP(G107,Ciselniky!$G$41:$I$48,3,FALSE))))</f>
        <v/>
      </c>
      <c r="K107" s="169" t="str">
        <f>IF(J107="","",IF(G107="Nerelevantné",E107*F107,((E107*F107)/VLOOKUP(G107,Ciselniky!$G$43:$I$48,3,FALSE))*'Dlhodobý majetok (DM)'!I107)*H107)</f>
        <v/>
      </c>
      <c r="L107" s="169" t="str">
        <f>IF(K107="","",IF('Základné údaje'!$H$8="áno",0,K107*0.2))</f>
        <v/>
      </c>
      <c r="M107" s="156" t="str">
        <f>IF(K107="","",K107*VLOOKUP(CONCATENATE(C107," / ",'Základné údaje'!$D$8),'Priradenie pracov. balíkov'!A:F,6,FALSE))</f>
        <v/>
      </c>
      <c r="N107" s="156" t="str">
        <f>IF(L107="","",L107*VLOOKUP(CONCATENATE(C107," / ",'Základné údaje'!$D$8),'Priradenie pracov. balíkov'!A:F,6,FALSE))</f>
        <v/>
      </c>
      <c r="O107" s="164"/>
      <c r="P107" s="164"/>
    </row>
    <row r="108" spans="1:16" x14ac:dyDescent="0.2">
      <c r="A108" s="19"/>
      <c r="B108" s="164"/>
      <c r="C108" s="164"/>
      <c r="D108" s="164"/>
      <c r="E108" s="164"/>
      <c r="F108" s="165"/>
      <c r="G108" s="164"/>
      <c r="H108" s="166"/>
      <c r="I108" s="167"/>
      <c r="J108" s="168" t="str">
        <f>IF(F108="","",IF(G108=nepodnik,1,IF(VLOOKUP(G108,Ciselniky!$G$41:$I$48,3,FALSE)&gt;'Údaje o projekte'!$F$11,'Údaje o projekte'!$F$11,VLOOKUP(G108,Ciselniky!$G$41:$I$48,3,FALSE))))</f>
        <v/>
      </c>
      <c r="K108" s="169" t="str">
        <f>IF(J108="","",IF(G108="Nerelevantné",E108*F108,((E108*F108)/VLOOKUP(G108,Ciselniky!$G$43:$I$48,3,FALSE))*'Dlhodobý majetok (DM)'!I108)*H108)</f>
        <v/>
      </c>
      <c r="L108" s="169" t="str">
        <f>IF(K108="","",IF('Základné údaje'!$H$8="áno",0,K108*0.2))</f>
        <v/>
      </c>
      <c r="M108" s="156" t="str">
        <f>IF(K108="","",K108*VLOOKUP(CONCATENATE(C108," / ",'Základné údaje'!$D$8),'Priradenie pracov. balíkov'!A:F,6,FALSE))</f>
        <v/>
      </c>
      <c r="N108" s="156" t="str">
        <f>IF(L108="","",L108*VLOOKUP(CONCATENATE(C108," / ",'Základné údaje'!$D$8),'Priradenie pracov. balíkov'!A:F,6,FALSE))</f>
        <v/>
      </c>
      <c r="O108" s="164"/>
      <c r="P108" s="164"/>
    </row>
    <row r="109" spans="1:16" x14ac:dyDescent="0.2">
      <c r="A109" s="19"/>
      <c r="B109" s="164"/>
      <c r="C109" s="164"/>
      <c r="D109" s="164"/>
      <c r="E109" s="164"/>
      <c r="F109" s="165"/>
      <c r="G109" s="164"/>
      <c r="H109" s="166"/>
      <c r="I109" s="167"/>
      <c r="J109" s="168" t="str">
        <f>IF(F109="","",IF(G109=nepodnik,1,IF(VLOOKUP(G109,Ciselniky!$G$41:$I$48,3,FALSE)&gt;'Údaje o projekte'!$F$11,'Údaje o projekte'!$F$11,VLOOKUP(G109,Ciselniky!$G$41:$I$48,3,FALSE))))</f>
        <v/>
      </c>
      <c r="K109" s="169" t="str">
        <f>IF(J109="","",IF(G109="Nerelevantné",E109*F109,((E109*F109)/VLOOKUP(G109,Ciselniky!$G$43:$I$48,3,FALSE))*'Dlhodobý majetok (DM)'!I109)*H109)</f>
        <v/>
      </c>
      <c r="L109" s="169" t="str">
        <f>IF(K109="","",IF('Základné údaje'!$H$8="áno",0,K109*0.2))</f>
        <v/>
      </c>
      <c r="M109" s="156" t="str">
        <f>IF(K109="","",K109*VLOOKUP(CONCATENATE(C109," / ",'Základné údaje'!$D$8),'Priradenie pracov. balíkov'!A:F,6,FALSE))</f>
        <v/>
      </c>
      <c r="N109" s="156" t="str">
        <f>IF(L109="","",L109*VLOOKUP(CONCATENATE(C109," / ",'Základné údaje'!$D$8),'Priradenie pracov. balíkov'!A:F,6,FALSE))</f>
        <v/>
      </c>
      <c r="O109" s="164"/>
      <c r="P109" s="164"/>
    </row>
    <row r="110" spans="1:16" x14ac:dyDescent="0.2">
      <c r="A110" s="19"/>
      <c r="B110" s="164"/>
      <c r="C110" s="164"/>
      <c r="D110" s="164"/>
      <c r="E110" s="164"/>
      <c r="F110" s="165"/>
      <c r="G110" s="164"/>
      <c r="H110" s="166"/>
      <c r="I110" s="167"/>
      <c r="J110" s="168" t="str">
        <f>IF(F110="","",IF(G110=nepodnik,1,IF(VLOOKUP(G110,Ciselniky!$G$41:$I$48,3,FALSE)&gt;'Údaje o projekte'!$F$11,'Údaje o projekte'!$F$11,VLOOKUP(G110,Ciselniky!$G$41:$I$48,3,FALSE))))</f>
        <v/>
      </c>
      <c r="K110" s="169" t="str">
        <f>IF(J110="","",IF(G110="Nerelevantné",E110*F110,((E110*F110)/VLOOKUP(G110,Ciselniky!$G$43:$I$48,3,FALSE))*'Dlhodobý majetok (DM)'!I110)*H110)</f>
        <v/>
      </c>
      <c r="L110" s="169" t="str">
        <f>IF(K110="","",IF('Základné údaje'!$H$8="áno",0,K110*0.2))</f>
        <v/>
      </c>
      <c r="M110" s="156" t="str">
        <f>IF(K110="","",K110*VLOOKUP(CONCATENATE(C110," / ",'Základné údaje'!$D$8),'Priradenie pracov. balíkov'!A:F,6,FALSE))</f>
        <v/>
      </c>
      <c r="N110" s="156" t="str">
        <f>IF(L110="","",L110*VLOOKUP(CONCATENATE(C110," / ",'Základné údaje'!$D$8),'Priradenie pracov. balíkov'!A:F,6,FALSE))</f>
        <v/>
      </c>
      <c r="O110" s="164"/>
      <c r="P110" s="164"/>
    </row>
    <row r="111" spans="1:16" x14ac:dyDescent="0.2">
      <c r="A111" s="19"/>
      <c r="B111" s="164"/>
      <c r="C111" s="164"/>
      <c r="D111" s="164"/>
      <c r="E111" s="164"/>
      <c r="F111" s="165"/>
      <c r="G111" s="164"/>
      <c r="H111" s="166"/>
      <c r="I111" s="167"/>
      <c r="J111" s="168" t="str">
        <f>IF(F111="","",IF(G111=nepodnik,1,IF(VLOOKUP(G111,Ciselniky!$G$41:$I$48,3,FALSE)&gt;'Údaje o projekte'!$F$11,'Údaje o projekte'!$F$11,VLOOKUP(G111,Ciselniky!$G$41:$I$48,3,FALSE))))</f>
        <v/>
      </c>
      <c r="K111" s="169" t="str">
        <f>IF(J111="","",IF(G111="Nerelevantné",E111*F111,((E111*F111)/VLOOKUP(G111,Ciselniky!$G$43:$I$48,3,FALSE))*'Dlhodobý majetok (DM)'!I111)*H111)</f>
        <v/>
      </c>
      <c r="L111" s="169" t="str">
        <f>IF(K111="","",IF('Základné údaje'!$H$8="áno",0,K111*0.2))</f>
        <v/>
      </c>
      <c r="M111" s="156" t="str">
        <f>IF(K111="","",K111*VLOOKUP(CONCATENATE(C111," / ",'Základné údaje'!$D$8),'Priradenie pracov. balíkov'!A:F,6,FALSE))</f>
        <v/>
      </c>
      <c r="N111" s="156" t="str">
        <f>IF(L111="","",L111*VLOOKUP(CONCATENATE(C111," / ",'Základné údaje'!$D$8),'Priradenie pracov. balíkov'!A:F,6,FALSE))</f>
        <v/>
      </c>
      <c r="O111" s="164"/>
      <c r="P111" s="164"/>
    </row>
    <row r="112" spans="1:16" x14ac:dyDescent="0.2">
      <c r="A112" s="19"/>
      <c r="B112" s="164"/>
      <c r="C112" s="164"/>
      <c r="D112" s="164"/>
      <c r="E112" s="164"/>
      <c r="F112" s="165"/>
      <c r="G112" s="164"/>
      <c r="H112" s="166"/>
      <c r="I112" s="167"/>
      <c r="J112" s="168" t="str">
        <f>IF(F112="","",IF(G112=nepodnik,1,IF(VLOOKUP(G112,Ciselniky!$G$41:$I$48,3,FALSE)&gt;'Údaje o projekte'!$F$11,'Údaje o projekte'!$F$11,VLOOKUP(G112,Ciselniky!$G$41:$I$48,3,FALSE))))</f>
        <v/>
      </c>
      <c r="K112" s="169" t="str">
        <f>IF(J112="","",IF(G112="Nerelevantné",E112*F112,((E112*F112)/VLOOKUP(G112,Ciselniky!$G$43:$I$48,3,FALSE))*'Dlhodobý majetok (DM)'!I112)*H112)</f>
        <v/>
      </c>
      <c r="L112" s="169" t="str">
        <f>IF(K112="","",IF('Základné údaje'!$H$8="áno",0,K112*0.2))</f>
        <v/>
      </c>
      <c r="M112" s="156" t="str">
        <f>IF(K112="","",K112*VLOOKUP(CONCATENATE(C112," / ",'Základné údaje'!$D$8),'Priradenie pracov. balíkov'!A:F,6,FALSE))</f>
        <v/>
      </c>
      <c r="N112" s="156" t="str">
        <f>IF(L112="","",L112*VLOOKUP(CONCATENATE(C112," / ",'Základné údaje'!$D$8),'Priradenie pracov. balíkov'!A:F,6,FALSE))</f>
        <v/>
      </c>
      <c r="O112" s="164"/>
      <c r="P112" s="164"/>
    </row>
    <row r="113" spans="1:16" x14ac:dyDescent="0.2">
      <c r="A113" s="19"/>
      <c r="B113" s="164"/>
      <c r="C113" s="164"/>
      <c r="D113" s="164"/>
      <c r="E113" s="164"/>
      <c r="F113" s="165"/>
      <c r="G113" s="164"/>
      <c r="H113" s="166"/>
      <c r="I113" s="167"/>
      <c r="J113" s="168" t="str">
        <f>IF(F113="","",IF(G113=nepodnik,1,IF(VLOOKUP(G113,Ciselniky!$G$41:$I$48,3,FALSE)&gt;'Údaje o projekte'!$F$11,'Údaje o projekte'!$F$11,VLOOKUP(G113,Ciselniky!$G$41:$I$48,3,FALSE))))</f>
        <v/>
      </c>
      <c r="K113" s="169" t="str">
        <f>IF(J113="","",IF(G113="Nerelevantné",E113*F113,((E113*F113)/VLOOKUP(G113,Ciselniky!$G$43:$I$48,3,FALSE))*'Dlhodobý majetok (DM)'!I113)*H113)</f>
        <v/>
      </c>
      <c r="L113" s="169" t="str">
        <f>IF(K113="","",IF('Základné údaje'!$H$8="áno",0,K113*0.2))</f>
        <v/>
      </c>
      <c r="M113" s="156" t="str">
        <f>IF(K113="","",K113*VLOOKUP(CONCATENATE(C113," / ",'Základné údaje'!$D$8),'Priradenie pracov. balíkov'!A:F,6,FALSE))</f>
        <v/>
      </c>
      <c r="N113" s="156" t="str">
        <f>IF(L113="","",L113*VLOOKUP(CONCATENATE(C113," / ",'Základné údaje'!$D$8),'Priradenie pracov. balíkov'!A:F,6,FALSE))</f>
        <v/>
      </c>
      <c r="O113" s="164"/>
      <c r="P113" s="164"/>
    </row>
    <row r="114" spans="1:16" x14ac:dyDescent="0.2">
      <c r="A114" s="19"/>
      <c r="B114" s="164"/>
      <c r="C114" s="164"/>
      <c r="D114" s="164"/>
      <c r="E114" s="164"/>
      <c r="F114" s="165"/>
      <c r="G114" s="164"/>
      <c r="H114" s="166"/>
      <c r="I114" s="167"/>
      <c r="J114" s="168" t="str">
        <f>IF(F114="","",IF(G114=nepodnik,1,IF(VLOOKUP(G114,Ciselniky!$G$41:$I$48,3,FALSE)&gt;'Údaje o projekte'!$F$11,'Údaje o projekte'!$F$11,VLOOKUP(G114,Ciselniky!$G$41:$I$48,3,FALSE))))</f>
        <v/>
      </c>
      <c r="K114" s="169" t="str">
        <f>IF(J114="","",IF(G114="Nerelevantné",E114*F114,((E114*F114)/VLOOKUP(G114,Ciselniky!$G$43:$I$48,3,FALSE))*'Dlhodobý majetok (DM)'!I114)*H114)</f>
        <v/>
      </c>
      <c r="L114" s="169" t="str">
        <f>IF(K114="","",IF('Základné údaje'!$H$8="áno",0,K114*0.2))</f>
        <v/>
      </c>
      <c r="M114" s="156" t="str">
        <f>IF(K114="","",K114*VLOOKUP(CONCATENATE(C114," / ",'Základné údaje'!$D$8),'Priradenie pracov. balíkov'!A:F,6,FALSE))</f>
        <v/>
      </c>
      <c r="N114" s="156" t="str">
        <f>IF(L114="","",L114*VLOOKUP(CONCATENATE(C114," / ",'Základné údaje'!$D$8),'Priradenie pracov. balíkov'!A:F,6,FALSE))</f>
        <v/>
      </c>
      <c r="O114" s="164"/>
      <c r="P114" s="164"/>
    </row>
    <row r="115" spans="1:16" x14ac:dyDescent="0.2">
      <c r="A115" s="19"/>
      <c r="B115" s="164"/>
      <c r="C115" s="164"/>
      <c r="D115" s="164"/>
      <c r="E115" s="164"/>
      <c r="F115" s="165"/>
      <c r="G115" s="164"/>
      <c r="H115" s="166"/>
      <c r="I115" s="167"/>
      <c r="J115" s="168" t="str">
        <f>IF(F115="","",IF(G115=nepodnik,1,IF(VLOOKUP(G115,Ciselniky!$G$41:$I$48,3,FALSE)&gt;'Údaje o projekte'!$F$11,'Údaje o projekte'!$F$11,VLOOKUP(G115,Ciselniky!$G$41:$I$48,3,FALSE))))</f>
        <v/>
      </c>
      <c r="K115" s="169" t="str">
        <f>IF(J115="","",IF(G115="Nerelevantné",E115*F115,((E115*F115)/VLOOKUP(G115,Ciselniky!$G$43:$I$48,3,FALSE))*'Dlhodobý majetok (DM)'!I115)*H115)</f>
        <v/>
      </c>
      <c r="L115" s="169" t="str">
        <f>IF(K115="","",IF('Základné údaje'!$H$8="áno",0,K115*0.2))</f>
        <v/>
      </c>
      <c r="M115" s="156" t="str">
        <f>IF(K115="","",K115*VLOOKUP(CONCATENATE(C115," / ",'Základné údaje'!$D$8),'Priradenie pracov. balíkov'!A:F,6,FALSE))</f>
        <v/>
      </c>
      <c r="N115" s="156" t="str">
        <f>IF(L115="","",L115*VLOOKUP(CONCATENATE(C115," / ",'Základné údaje'!$D$8),'Priradenie pracov. balíkov'!A:F,6,FALSE))</f>
        <v/>
      </c>
      <c r="O115" s="164"/>
      <c r="P115" s="164"/>
    </row>
    <row r="116" spans="1:16" x14ac:dyDescent="0.2">
      <c r="A116" s="19"/>
      <c r="B116" s="164"/>
      <c r="C116" s="164"/>
      <c r="D116" s="164"/>
      <c r="E116" s="164"/>
      <c r="F116" s="165"/>
      <c r="G116" s="164"/>
      <c r="H116" s="166"/>
      <c r="I116" s="167"/>
      <c r="J116" s="168" t="str">
        <f>IF(F116="","",IF(G116=nepodnik,1,IF(VLOOKUP(G116,Ciselniky!$G$41:$I$48,3,FALSE)&gt;'Údaje o projekte'!$F$11,'Údaje o projekte'!$F$11,VLOOKUP(G116,Ciselniky!$G$41:$I$48,3,FALSE))))</f>
        <v/>
      </c>
      <c r="K116" s="169" t="str">
        <f>IF(J116="","",IF(G116="Nerelevantné",E116*F116,((E116*F116)/VLOOKUP(G116,Ciselniky!$G$43:$I$48,3,FALSE))*'Dlhodobý majetok (DM)'!I116)*H116)</f>
        <v/>
      </c>
      <c r="L116" s="169" t="str">
        <f>IF(K116="","",IF('Základné údaje'!$H$8="áno",0,K116*0.2))</f>
        <v/>
      </c>
      <c r="M116" s="156" t="str">
        <f>IF(K116="","",K116*VLOOKUP(CONCATENATE(C116," / ",'Základné údaje'!$D$8),'Priradenie pracov. balíkov'!A:F,6,FALSE))</f>
        <v/>
      </c>
      <c r="N116" s="156" t="str">
        <f>IF(L116="","",L116*VLOOKUP(CONCATENATE(C116," / ",'Základné údaje'!$D$8),'Priradenie pracov. balíkov'!A:F,6,FALSE))</f>
        <v/>
      </c>
      <c r="O116" s="164"/>
      <c r="P116" s="164"/>
    </row>
    <row r="117" spans="1:16" x14ac:dyDescent="0.2">
      <c r="A117" s="19"/>
      <c r="B117" s="164"/>
      <c r="C117" s="164"/>
      <c r="D117" s="164"/>
      <c r="E117" s="164"/>
      <c r="F117" s="165"/>
      <c r="G117" s="164"/>
      <c r="H117" s="166"/>
      <c r="I117" s="167"/>
      <c r="J117" s="168" t="str">
        <f>IF(F117="","",IF(G117=nepodnik,1,IF(VLOOKUP(G117,Ciselniky!$G$41:$I$48,3,FALSE)&gt;'Údaje o projekte'!$F$11,'Údaje o projekte'!$F$11,VLOOKUP(G117,Ciselniky!$G$41:$I$48,3,FALSE))))</f>
        <v/>
      </c>
      <c r="K117" s="169" t="str">
        <f>IF(J117="","",IF(G117="Nerelevantné",E117*F117,((E117*F117)/VLOOKUP(G117,Ciselniky!$G$43:$I$48,3,FALSE))*'Dlhodobý majetok (DM)'!I117)*H117)</f>
        <v/>
      </c>
      <c r="L117" s="169" t="str">
        <f>IF(K117="","",IF('Základné údaje'!$H$8="áno",0,K117*0.2))</f>
        <v/>
      </c>
      <c r="M117" s="156" t="str">
        <f>IF(K117="","",K117*VLOOKUP(CONCATENATE(C117," / ",'Základné údaje'!$D$8),'Priradenie pracov. balíkov'!A:F,6,FALSE))</f>
        <v/>
      </c>
      <c r="N117" s="156" t="str">
        <f>IF(L117="","",L117*VLOOKUP(CONCATENATE(C117," / ",'Základné údaje'!$D$8),'Priradenie pracov. balíkov'!A:F,6,FALSE))</f>
        <v/>
      </c>
      <c r="O117" s="164"/>
      <c r="P117" s="164"/>
    </row>
    <row r="118" spans="1:16" x14ac:dyDescent="0.2">
      <c r="A118" s="19"/>
      <c r="B118" s="164"/>
      <c r="C118" s="164"/>
      <c r="D118" s="164"/>
      <c r="E118" s="164"/>
      <c r="F118" s="165"/>
      <c r="G118" s="164"/>
      <c r="H118" s="166"/>
      <c r="I118" s="167"/>
      <c r="J118" s="168" t="str">
        <f>IF(F118="","",IF(G118=nepodnik,1,IF(VLOOKUP(G118,Ciselniky!$G$41:$I$48,3,FALSE)&gt;'Údaje o projekte'!$F$11,'Údaje o projekte'!$F$11,VLOOKUP(G118,Ciselniky!$G$41:$I$48,3,FALSE))))</f>
        <v/>
      </c>
      <c r="K118" s="169" t="str">
        <f>IF(J118="","",IF(G118="Nerelevantné",E118*F118,((E118*F118)/VLOOKUP(G118,Ciselniky!$G$43:$I$48,3,FALSE))*'Dlhodobý majetok (DM)'!I118)*H118)</f>
        <v/>
      </c>
      <c r="L118" s="169" t="str">
        <f>IF(K118="","",IF('Základné údaje'!$H$8="áno",0,K118*0.2))</f>
        <v/>
      </c>
      <c r="M118" s="156" t="str">
        <f>IF(K118="","",K118*VLOOKUP(CONCATENATE(C118," / ",'Základné údaje'!$D$8),'Priradenie pracov. balíkov'!A:F,6,FALSE))</f>
        <v/>
      </c>
      <c r="N118" s="156" t="str">
        <f>IF(L118="","",L118*VLOOKUP(CONCATENATE(C118," / ",'Základné údaje'!$D$8),'Priradenie pracov. balíkov'!A:F,6,FALSE))</f>
        <v/>
      </c>
      <c r="O118" s="164"/>
      <c r="P118" s="164"/>
    </row>
    <row r="119" spans="1:16" x14ac:dyDescent="0.2">
      <c r="A119" s="19"/>
      <c r="B119" s="164"/>
      <c r="C119" s="164"/>
      <c r="D119" s="164"/>
      <c r="E119" s="164"/>
      <c r="F119" s="165"/>
      <c r="G119" s="164"/>
      <c r="H119" s="166"/>
      <c r="I119" s="167"/>
      <c r="J119" s="168" t="str">
        <f>IF(F119="","",IF(G119=nepodnik,1,IF(VLOOKUP(G119,Ciselniky!$G$41:$I$48,3,FALSE)&gt;'Údaje o projekte'!$F$11,'Údaje o projekte'!$F$11,VLOOKUP(G119,Ciselniky!$G$41:$I$48,3,FALSE))))</f>
        <v/>
      </c>
      <c r="K119" s="169" t="str">
        <f>IF(J119="","",IF(G119="Nerelevantné",E119*F119,((E119*F119)/VLOOKUP(G119,Ciselniky!$G$43:$I$48,3,FALSE))*'Dlhodobý majetok (DM)'!I119)*H119)</f>
        <v/>
      </c>
      <c r="L119" s="169" t="str">
        <f>IF(K119="","",IF('Základné údaje'!$H$8="áno",0,K119*0.2))</f>
        <v/>
      </c>
      <c r="M119" s="156" t="str">
        <f>IF(K119="","",K119*VLOOKUP(CONCATENATE(C119," / ",'Základné údaje'!$D$8),'Priradenie pracov. balíkov'!A:F,6,FALSE))</f>
        <v/>
      </c>
      <c r="N119" s="156" t="str">
        <f>IF(L119="","",L119*VLOOKUP(CONCATENATE(C119," / ",'Základné údaje'!$D$8),'Priradenie pracov. balíkov'!A:F,6,FALSE))</f>
        <v/>
      </c>
      <c r="O119" s="164"/>
      <c r="P119" s="164"/>
    </row>
    <row r="120" spans="1:16" x14ac:dyDescent="0.2">
      <c r="A120" s="19"/>
      <c r="B120" s="164"/>
      <c r="C120" s="164"/>
      <c r="D120" s="164"/>
      <c r="E120" s="164"/>
      <c r="F120" s="165"/>
      <c r="G120" s="164"/>
      <c r="H120" s="166"/>
      <c r="I120" s="167"/>
      <c r="J120" s="168" t="str">
        <f>IF(F120="","",IF(G120=nepodnik,1,IF(VLOOKUP(G120,Ciselniky!$G$41:$I$48,3,FALSE)&gt;'Údaje o projekte'!$F$11,'Údaje o projekte'!$F$11,VLOOKUP(G120,Ciselniky!$G$41:$I$48,3,FALSE))))</f>
        <v/>
      </c>
      <c r="K120" s="169" t="str">
        <f>IF(J120="","",IF(G120="Nerelevantné",E120*F120,((E120*F120)/VLOOKUP(G120,Ciselniky!$G$43:$I$48,3,FALSE))*'Dlhodobý majetok (DM)'!I120)*H120)</f>
        <v/>
      </c>
      <c r="L120" s="169" t="str">
        <f>IF(K120="","",IF('Základné údaje'!$H$8="áno",0,K120*0.2))</f>
        <v/>
      </c>
      <c r="M120" s="156" t="str">
        <f>IF(K120="","",K120*VLOOKUP(CONCATENATE(C120," / ",'Základné údaje'!$D$8),'Priradenie pracov. balíkov'!A:F,6,FALSE))</f>
        <v/>
      </c>
      <c r="N120" s="156" t="str">
        <f>IF(L120="","",L120*VLOOKUP(CONCATENATE(C120," / ",'Základné údaje'!$D$8),'Priradenie pracov. balíkov'!A:F,6,FALSE))</f>
        <v/>
      </c>
      <c r="O120" s="164"/>
      <c r="P120" s="164"/>
    </row>
    <row r="121" spans="1:16" x14ac:dyDescent="0.2">
      <c r="A121" s="19"/>
      <c r="B121" s="164"/>
      <c r="C121" s="164"/>
      <c r="D121" s="164"/>
      <c r="E121" s="164"/>
      <c r="F121" s="165"/>
      <c r="G121" s="164"/>
      <c r="H121" s="166"/>
      <c r="I121" s="167"/>
      <c r="J121" s="168" t="str">
        <f>IF(F121="","",IF(G121=nepodnik,1,IF(VLOOKUP(G121,Ciselniky!$G$41:$I$48,3,FALSE)&gt;'Údaje o projekte'!$F$11,'Údaje o projekte'!$F$11,VLOOKUP(G121,Ciselniky!$G$41:$I$48,3,FALSE))))</f>
        <v/>
      </c>
      <c r="K121" s="169" t="str">
        <f>IF(J121="","",IF(G121="Nerelevantné",E121*F121,((E121*F121)/VLOOKUP(G121,Ciselniky!$G$43:$I$48,3,FALSE))*'Dlhodobý majetok (DM)'!I121)*H121)</f>
        <v/>
      </c>
      <c r="L121" s="169" t="str">
        <f>IF(K121="","",IF('Základné údaje'!$H$8="áno",0,K121*0.2))</f>
        <v/>
      </c>
      <c r="M121" s="156" t="str">
        <f>IF(K121="","",K121*VLOOKUP(CONCATENATE(C121," / ",'Základné údaje'!$D$8),'Priradenie pracov. balíkov'!A:F,6,FALSE))</f>
        <v/>
      </c>
      <c r="N121" s="156" t="str">
        <f>IF(L121="","",L121*VLOOKUP(CONCATENATE(C121," / ",'Základné údaje'!$D$8),'Priradenie pracov. balíkov'!A:F,6,FALSE))</f>
        <v/>
      </c>
      <c r="O121" s="164"/>
      <c r="P121" s="164"/>
    </row>
    <row r="122" spans="1:16" x14ac:dyDescent="0.2">
      <c r="A122" s="19"/>
      <c r="B122" s="164"/>
      <c r="C122" s="164"/>
      <c r="D122" s="164"/>
      <c r="E122" s="164"/>
      <c r="F122" s="165"/>
      <c r="G122" s="164"/>
      <c r="H122" s="166"/>
      <c r="I122" s="167"/>
      <c r="J122" s="168" t="str">
        <f>IF(F122="","",IF(G122=nepodnik,1,IF(VLOOKUP(G122,Ciselniky!$G$41:$I$48,3,FALSE)&gt;'Údaje o projekte'!$F$11,'Údaje o projekte'!$F$11,VLOOKUP(G122,Ciselniky!$G$41:$I$48,3,FALSE))))</f>
        <v/>
      </c>
      <c r="K122" s="169" t="str">
        <f>IF(J122="","",IF(G122="Nerelevantné",E122*F122,((E122*F122)/VLOOKUP(G122,Ciselniky!$G$43:$I$48,3,FALSE))*'Dlhodobý majetok (DM)'!I122)*H122)</f>
        <v/>
      </c>
      <c r="L122" s="169" t="str">
        <f>IF(K122="","",IF('Základné údaje'!$H$8="áno",0,K122*0.2))</f>
        <v/>
      </c>
      <c r="M122" s="156" t="str">
        <f>IF(K122="","",K122*VLOOKUP(CONCATENATE(C122," / ",'Základné údaje'!$D$8),'Priradenie pracov. balíkov'!A:F,6,FALSE))</f>
        <v/>
      </c>
      <c r="N122" s="156" t="str">
        <f>IF(L122="","",L122*VLOOKUP(CONCATENATE(C122," / ",'Základné údaje'!$D$8),'Priradenie pracov. balíkov'!A:F,6,FALSE))</f>
        <v/>
      </c>
      <c r="O122" s="164"/>
      <c r="P122" s="164"/>
    </row>
    <row r="123" spans="1:16" x14ac:dyDescent="0.2">
      <c r="A123" s="19"/>
      <c r="B123" s="164"/>
      <c r="C123" s="164"/>
      <c r="D123" s="164"/>
      <c r="E123" s="164"/>
      <c r="F123" s="165"/>
      <c r="G123" s="164"/>
      <c r="H123" s="166"/>
      <c r="I123" s="167"/>
      <c r="J123" s="168" t="str">
        <f>IF(F123="","",IF(G123=nepodnik,1,IF(VLOOKUP(G123,Ciselniky!$G$41:$I$48,3,FALSE)&gt;'Údaje o projekte'!$F$11,'Údaje o projekte'!$F$11,VLOOKUP(G123,Ciselniky!$G$41:$I$48,3,FALSE))))</f>
        <v/>
      </c>
      <c r="K123" s="169" t="str">
        <f>IF(J123="","",IF(G123="Nerelevantné",E123*F123,((E123*F123)/VLOOKUP(G123,Ciselniky!$G$43:$I$48,3,FALSE))*'Dlhodobý majetok (DM)'!I123)*H123)</f>
        <v/>
      </c>
      <c r="L123" s="169" t="str">
        <f>IF(K123="","",IF('Základné údaje'!$H$8="áno",0,K123*0.2))</f>
        <v/>
      </c>
      <c r="M123" s="156" t="str">
        <f>IF(K123="","",K123*VLOOKUP(CONCATENATE(C123," / ",'Základné údaje'!$D$8),'Priradenie pracov. balíkov'!A:F,6,FALSE))</f>
        <v/>
      </c>
      <c r="N123" s="156" t="str">
        <f>IF(L123="","",L123*VLOOKUP(CONCATENATE(C123," / ",'Základné údaje'!$D$8),'Priradenie pracov. balíkov'!A:F,6,FALSE))</f>
        <v/>
      </c>
      <c r="O123" s="164"/>
      <c r="P123" s="164"/>
    </row>
    <row r="124" spans="1:16" x14ac:dyDescent="0.2">
      <c r="A124" s="19"/>
      <c r="B124" s="164"/>
      <c r="C124" s="164"/>
      <c r="D124" s="164"/>
      <c r="E124" s="164"/>
      <c r="F124" s="165"/>
      <c r="G124" s="164"/>
      <c r="H124" s="166"/>
      <c r="I124" s="167"/>
      <c r="J124" s="168" t="str">
        <f>IF(F124="","",IF(G124=nepodnik,1,IF(VLOOKUP(G124,Ciselniky!$G$41:$I$48,3,FALSE)&gt;'Údaje o projekte'!$F$11,'Údaje o projekte'!$F$11,VLOOKUP(G124,Ciselniky!$G$41:$I$48,3,FALSE))))</f>
        <v/>
      </c>
      <c r="K124" s="169" t="str">
        <f>IF(J124="","",IF(G124="Nerelevantné",E124*F124,((E124*F124)/VLOOKUP(G124,Ciselniky!$G$43:$I$48,3,FALSE))*'Dlhodobý majetok (DM)'!I124)*H124)</f>
        <v/>
      </c>
      <c r="L124" s="169" t="str">
        <f>IF(K124="","",IF('Základné údaje'!$H$8="áno",0,K124*0.2))</f>
        <v/>
      </c>
      <c r="M124" s="156" t="str">
        <f>IF(K124="","",K124*VLOOKUP(CONCATENATE(C124," / ",'Základné údaje'!$D$8),'Priradenie pracov. balíkov'!A:F,6,FALSE))</f>
        <v/>
      </c>
      <c r="N124" s="156" t="str">
        <f>IF(L124="","",L124*VLOOKUP(CONCATENATE(C124," / ",'Základné údaje'!$D$8),'Priradenie pracov. balíkov'!A:F,6,FALSE))</f>
        <v/>
      </c>
      <c r="O124" s="164"/>
      <c r="P124" s="164"/>
    </row>
    <row r="125" spans="1:16" x14ac:dyDescent="0.2">
      <c r="A125" s="19"/>
      <c r="B125" s="164"/>
      <c r="C125" s="164"/>
      <c r="D125" s="164"/>
      <c r="E125" s="164"/>
      <c r="F125" s="165"/>
      <c r="G125" s="164"/>
      <c r="H125" s="166"/>
      <c r="I125" s="167"/>
      <c r="J125" s="168" t="str">
        <f>IF(F125="","",IF(G125=nepodnik,1,IF(VLOOKUP(G125,Ciselniky!$G$41:$I$48,3,FALSE)&gt;'Údaje o projekte'!$F$11,'Údaje o projekte'!$F$11,VLOOKUP(G125,Ciselniky!$G$41:$I$48,3,FALSE))))</f>
        <v/>
      </c>
      <c r="K125" s="169" t="str">
        <f>IF(J125="","",IF(G125="Nerelevantné",E125*F125,((E125*F125)/VLOOKUP(G125,Ciselniky!$G$43:$I$48,3,FALSE))*'Dlhodobý majetok (DM)'!I125)*H125)</f>
        <v/>
      </c>
      <c r="L125" s="169" t="str">
        <f>IF(K125="","",IF('Základné údaje'!$H$8="áno",0,K125*0.2))</f>
        <v/>
      </c>
      <c r="M125" s="156" t="str">
        <f>IF(K125="","",K125*VLOOKUP(CONCATENATE(C125," / ",'Základné údaje'!$D$8),'Priradenie pracov. balíkov'!A:F,6,FALSE))</f>
        <v/>
      </c>
      <c r="N125" s="156" t="str">
        <f>IF(L125="","",L125*VLOOKUP(CONCATENATE(C125," / ",'Základné údaje'!$D$8),'Priradenie pracov. balíkov'!A:F,6,FALSE))</f>
        <v/>
      </c>
      <c r="O125" s="164"/>
      <c r="P125" s="164"/>
    </row>
    <row r="126" spans="1:16" x14ac:dyDescent="0.2">
      <c r="A126" s="19"/>
      <c r="B126" s="164"/>
      <c r="C126" s="164"/>
      <c r="D126" s="164"/>
      <c r="E126" s="164"/>
      <c r="F126" s="165"/>
      <c r="G126" s="164"/>
      <c r="H126" s="166"/>
      <c r="I126" s="167"/>
      <c r="J126" s="168" t="str">
        <f>IF(F126="","",IF(G126=nepodnik,1,IF(VLOOKUP(G126,Ciselniky!$G$41:$I$48,3,FALSE)&gt;'Údaje o projekte'!$F$11,'Údaje o projekte'!$F$11,VLOOKUP(G126,Ciselniky!$G$41:$I$48,3,FALSE))))</f>
        <v/>
      </c>
      <c r="K126" s="169" t="str">
        <f>IF(J126="","",IF(G126="Nerelevantné",E126*F126,((E126*F126)/VLOOKUP(G126,Ciselniky!$G$43:$I$48,3,FALSE))*'Dlhodobý majetok (DM)'!I126)*H126)</f>
        <v/>
      </c>
      <c r="L126" s="169" t="str">
        <f>IF(K126="","",IF('Základné údaje'!$H$8="áno",0,K126*0.2))</f>
        <v/>
      </c>
      <c r="M126" s="156" t="str">
        <f>IF(K126="","",K126*VLOOKUP(CONCATENATE(C126," / ",'Základné údaje'!$D$8),'Priradenie pracov. balíkov'!A:F,6,FALSE))</f>
        <v/>
      </c>
      <c r="N126" s="156" t="str">
        <f>IF(L126="","",L126*VLOOKUP(CONCATENATE(C126," / ",'Základné údaje'!$D$8),'Priradenie pracov. balíkov'!A:F,6,FALSE))</f>
        <v/>
      </c>
      <c r="O126" s="164"/>
      <c r="P126" s="164"/>
    </row>
    <row r="127" spans="1:16" x14ac:dyDescent="0.2">
      <c r="A127" s="19"/>
      <c r="B127" s="164"/>
      <c r="C127" s="164"/>
      <c r="D127" s="164"/>
      <c r="E127" s="164"/>
      <c r="F127" s="165"/>
      <c r="G127" s="164"/>
      <c r="H127" s="166"/>
      <c r="I127" s="167"/>
      <c r="J127" s="168" t="str">
        <f>IF(F127="","",IF(G127=nepodnik,1,IF(VLOOKUP(G127,Ciselniky!$G$41:$I$48,3,FALSE)&gt;'Údaje o projekte'!$F$11,'Údaje o projekte'!$F$11,VLOOKUP(G127,Ciselniky!$G$41:$I$48,3,FALSE))))</f>
        <v/>
      </c>
      <c r="K127" s="169" t="str">
        <f>IF(J127="","",IF(G127="Nerelevantné",E127*F127,((E127*F127)/VLOOKUP(G127,Ciselniky!$G$43:$I$48,3,FALSE))*'Dlhodobý majetok (DM)'!I127)*H127)</f>
        <v/>
      </c>
      <c r="L127" s="169" t="str">
        <f>IF(K127="","",IF('Základné údaje'!$H$8="áno",0,K127*0.2))</f>
        <v/>
      </c>
      <c r="M127" s="156" t="str">
        <f>IF(K127="","",K127*VLOOKUP(CONCATENATE(C127," / ",'Základné údaje'!$D$8),'Priradenie pracov. balíkov'!A:F,6,FALSE))</f>
        <v/>
      </c>
      <c r="N127" s="156" t="str">
        <f>IF(L127="","",L127*VLOOKUP(CONCATENATE(C127," / ",'Základné údaje'!$D$8),'Priradenie pracov. balíkov'!A:F,6,FALSE))</f>
        <v/>
      </c>
      <c r="O127" s="164"/>
      <c r="P127" s="164"/>
    </row>
    <row r="128" spans="1:16" x14ac:dyDescent="0.2">
      <c r="A128" s="19"/>
      <c r="B128" s="164"/>
      <c r="C128" s="164"/>
      <c r="D128" s="164"/>
      <c r="E128" s="164"/>
      <c r="F128" s="165"/>
      <c r="G128" s="164"/>
      <c r="H128" s="166"/>
      <c r="I128" s="167"/>
      <c r="J128" s="168" t="str">
        <f>IF(F128="","",IF(G128=nepodnik,1,IF(VLOOKUP(G128,Ciselniky!$G$41:$I$48,3,FALSE)&gt;'Údaje o projekte'!$F$11,'Údaje o projekte'!$F$11,VLOOKUP(G128,Ciselniky!$G$41:$I$48,3,FALSE))))</f>
        <v/>
      </c>
      <c r="K128" s="169" t="str">
        <f>IF(J128="","",IF(G128="Nerelevantné",E128*F128,((E128*F128)/VLOOKUP(G128,Ciselniky!$G$43:$I$48,3,FALSE))*'Dlhodobý majetok (DM)'!I128)*H128)</f>
        <v/>
      </c>
      <c r="L128" s="169" t="str">
        <f>IF(K128="","",IF('Základné údaje'!$H$8="áno",0,K128*0.2))</f>
        <v/>
      </c>
      <c r="M128" s="156" t="str">
        <f>IF(K128="","",K128*VLOOKUP(CONCATENATE(C128," / ",'Základné údaje'!$D$8),'Priradenie pracov. balíkov'!A:F,6,FALSE))</f>
        <v/>
      </c>
      <c r="N128" s="156" t="str">
        <f>IF(L128="","",L128*VLOOKUP(CONCATENATE(C128," / ",'Základné údaje'!$D$8),'Priradenie pracov. balíkov'!A:F,6,FALSE))</f>
        <v/>
      </c>
      <c r="O128" s="164"/>
      <c r="P128" s="164"/>
    </row>
    <row r="129" spans="1:16" x14ac:dyDescent="0.2">
      <c r="A129" s="19"/>
      <c r="B129" s="164"/>
      <c r="C129" s="164"/>
      <c r="D129" s="164"/>
      <c r="E129" s="164"/>
      <c r="F129" s="165"/>
      <c r="G129" s="164"/>
      <c r="H129" s="166"/>
      <c r="I129" s="167"/>
      <c r="J129" s="168" t="str">
        <f>IF(F129="","",IF(G129=nepodnik,1,IF(VLOOKUP(G129,Ciselniky!$G$41:$I$48,3,FALSE)&gt;'Údaje o projekte'!$F$11,'Údaje o projekte'!$F$11,VLOOKUP(G129,Ciselniky!$G$41:$I$48,3,FALSE))))</f>
        <v/>
      </c>
      <c r="K129" s="169" t="str">
        <f>IF(J129="","",IF(G129="Nerelevantné",E129*F129,((E129*F129)/VLOOKUP(G129,Ciselniky!$G$43:$I$48,3,FALSE))*'Dlhodobý majetok (DM)'!I129)*H129)</f>
        <v/>
      </c>
      <c r="L129" s="169" t="str">
        <f>IF(K129="","",IF('Základné údaje'!$H$8="áno",0,K129*0.2))</f>
        <v/>
      </c>
      <c r="M129" s="156" t="str">
        <f>IF(K129="","",K129*VLOOKUP(CONCATENATE(C129," / ",'Základné údaje'!$D$8),'Priradenie pracov. balíkov'!A:F,6,FALSE))</f>
        <v/>
      </c>
      <c r="N129" s="156" t="str">
        <f>IF(L129="","",L129*VLOOKUP(CONCATENATE(C129," / ",'Základné údaje'!$D$8),'Priradenie pracov. balíkov'!A:F,6,FALSE))</f>
        <v/>
      </c>
      <c r="O129" s="164"/>
      <c r="P129" s="164"/>
    </row>
    <row r="130" spans="1:16" x14ac:dyDescent="0.2">
      <c r="A130" s="19"/>
      <c r="B130" s="164"/>
      <c r="C130" s="164"/>
      <c r="D130" s="164"/>
      <c r="E130" s="164"/>
      <c r="F130" s="165"/>
      <c r="G130" s="164"/>
      <c r="H130" s="166"/>
      <c r="I130" s="167"/>
      <c r="J130" s="168" t="str">
        <f>IF(F130="","",IF(G130=nepodnik,1,IF(VLOOKUP(G130,Ciselniky!$G$41:$I$48,3,FALSE)&gt;'Údaje o projekte'!$F$11,'Údaje o projekte'!$F$11,VLOOKUP(G130,Ciselniky!$G$41:$I$48,3,FALSE))))</f>
        <v/>
      </c>
      <c r="K130" s="169" t="str">
        <f>IF(J130="","",IF(G130="Nerelevantné",E130*F130,((E130*F130)/VLOOKUP(G130,Ciselniky!$G$43:$I$48,3,FALSE))*'Dlhodobý majetok (DM)'!I130)*H130)</f>
        <v/>
      </c>
      <c r="L130" s="169" t="str">
        <f>IF(K130="","",IF('Základné údaje'!$H$8="áno",0,K130*0.2))</f>
        <v/>
      </c>
      <c r="M130" s="156" t="str">
        <f>IF(K130="","",K130*VLOOKUP(CONCATENATE(C130," / ",'Základné údaje'!$D$8),'Priradenie pracov. balíkov'!A:F,6,FALSE))</f>
        <v/>
      </c>
      <c r="N130" s="156" t="str">
        <f>IF(L130="","",L130*VLOOKUP(CONCATENATE(C130," / ",'Základné údaje'!$D$8),'Priradenie pracov. balíkov'!A:F,6,FALSE))</f>
        <v/>
      </c>
      <c r="O130" s="164"/>
      <c r="P130" s="164"/>
    </row>
    <row r="131" spans="1:16" x14ac:dyDescent="0.2">
      <c r="A131" s="19"/>
      <c r="B131" s="164"/>
      <c r="C131" s="164"/>
      <c r="D131" s="164"/>
      <c r="E131" s="164"/>
      <c r="F131" s="165"/>
      <c r="G131" s="164"/>
      <c r="H131" s="166"/>
      <c r="I131" s="167"/>
      <c r="J131" s="168" t="str">
        <f>IF(F131="","",IF(G131=nepodnik,1,IF(VLOOKUP(G131,Ciselniky!$G$41:$I$48,3,FALSE)&gt;'Údaje o projekte'!$F$11,'Údaje o projekte'!$F$11,VLOOKUP(G131,Ciselniky!$G$41:$I$48,3,FALSE))))</f>
        <v/>
      </c>
      <c r="K131" s="169" t="str">
        <f>IF(J131="","",IF(G131="Nerelevantné",E131*F131,((E131*F131)/VLOOKUP(G131,Ciselniky!$G$43:$I$48,3,FALSE))*'Dlhodobý majetok (DM)'!I131)*H131)</f>
        <v/>
      </c>
      <c r="L131" s="169" t="str">
        <f>IF(K131="","",IF('Základné údaje'!$H$8="áno",0,K131*0.2))</f>
        <v/>
      </c>
      <c r="M131" s="156" t="str">
        <f>IF(K131="","",K131*VLOOKUP(CONCATENATE(C131," / ",'Základné údaje'!$D$8),'Priradenie pracov. balíkov'!A:F,6,FALSE))</f>
        <v/>
      </c>
      <c r="N131" s="156" t="str">
        <f>IF(L131="","",L131*VLOOKUP(CONCATENATE(C131," / ",'Základné údaje'!$D$8),'Priradenie pracov. balíkov'!A:F,6,FALSE))</f>
        <v/>
      </c>
      <c r="O131" s="164"/>
      <c r="P131" s="164"/>
    </row>
    <row r="132" spans="1:16" x14ac:dyDescent="0.2">
      <c r="A132" s="19"/>
      <c r="B132" s="164"/>
      <c r="C132" s="164"/>
      <c r="D132" s="164"/>
      <c r="E132" s="164"/>
      <c r="F132" s="165"/>
      <c r="G132" s="164"/>
      <c r="H132" s="166"/>
      <c r="I132" s="167"/>
      <c r="J132" s="168" t="str">
        <f>IF(F132="","",IF(G132=nepodnik,1,IF(VLOOKUP(G132,Ciselniky!$G$41:$I$48,3,FALSE)&gt;'Údaje o projekte'!$F$11,'Údaje o projekte'!$F$11,VLOOKUP(G132,Ciselniky!$G$41:$I$48,3,FALSE))))</f>
        <v/>
      </c>
      <c r="K132" s="169" t="str">
        <f>IF(J132="","",IF(G132="Nerelevantné",E132*F132,((E132*F132)/VLOOKUP(G132,Ciselniky!$G$43:$I$48,3,FALSE))*'Dlhodobý majetok (DM)'!I132)*H132)</f>
        <v/>
      </c>
      <c r="L132" s="169" t="str">
        <f>IF(K132="","",IF('Základné údaje'!$H$8="áno",0,K132*0.2))</f>
        <v/>
      </c>
      <c r="M132" s="156" t="str">
        <f>IF(K132="","",K132*VLOOKUP(CONCATENATE(C132," / ",'Základné údaje'!$D$8),'Priradenie pracov. balíkov'!A:F,6,FALSE))</f>
        <v/>
      </c>
      <c r="N132" s="156" t="str">
        <f>IF(L132="","",L132*VLOOKUP(CONCATENATE(C132," / ",'Základné údaje'!$D$8),'Priradenie pracov. balíkov'!A:F,6,FALSE))</f>
        <v/>
      </c>
      <c r="O132" s="164"/>
      <c r="P132" s="164"/>
    </row>
    <row r="133" spans="1:16" x14ac:dyDescent="0.2">
      <c r="A133" s="19"/>
      <c r="B133" s="164"/>
      <c r="C133" s="164"/>
      <c r="D133" s="164"/>
      <c r="E133" s="164"/>
      <c r="F133" s="165"/>
      <c r="G133" s="164"/>
      <c r="H133" s="166"/>
      <c r="I133" s="167"/>
      <c r="J133" s="168" t="str">
        <f>IF(F133="","",IF(G133=nepodnik,1,IF(VLOOKUP(G133,Ciselniky!$G$41:$I$48,3,FALSE)&gt;'Údaje o projekte'!$F$11,'Údaje o projekte'!$F$11,VLOOKUP(G133,Ciselniky!$G$41:$I$48,3,FALSE))))</f>
        <v/>
      </c>
      <c r="K133" s="169" t="str">
        <f>IF(J133="","",IF(G133="Nerelevantné",E133*F133,((E133*F133)/VLOOKUP(G133,Ciselniky!$G$43:$I$48,3,FALSE))*'Dlhodobý majetok (DM)'!I133)*H133)</f>
        <v/>
      </c>
      <c r="L133" s="169" t="str">
        <f>IF(K133="","",IF('Základné údaje'!$H$8="áno",0,K133*0.2))</f>
        <v/>
      </c>
      <c r="M133" s="156" t="str">
        <f>IF(K133="","",K133*VLOOKUP(CONCATENATE(C133," / ",'Základné údaje'!$D$8),'Priradenie pracov. balíkov'!A:F,6,FALSE))</f>
        <v/>
      </c>
      <c r="N133" s="156" t="str">
        <f>IF(L133="","",L133*VLOOKUP(CONCATENATE(C133," / ",'Základné údaje'!$D$8),'Priradenie pracov. balíkov'!A:F,6,FALSE))</f>
        <v/>
      </c>
      <c r="O133" s="164"/>
      <c r="P133" s="164"/>
    </row>
    <row r="134" spans="1:16" x14ac:dyDescent="0.2">
      <c r="A134" s="19"/>
      <c r="B134" s="164"/>
      <c r="C134" s="164"/>
      <c r="D134" s="164"/>
      <c r="E134" s="164"/>
      <c r="F134" s="165"/>
      <c r="G134" s="164"/>
      <c r="H134" s="166"/>
      <c r="I134" s="167"/>
      <c r="J134" s="168" t="str">
        <f>IF(F134="","",IF(G134=nepodnik,1,IF(VLOOKUP(G134,Ciselniky!$G$41:$I$48,3,FALSE)&gt;'Údaje o projekte'!$F$11,'Údaje o projekte'!$F$11,VLOOKUP(G134,Ciselniky!$G$41:$I$48,3,FALSE))))</f>
        <v/>
      </c>
      <c r="K134" s="169" t="str">
        <f>IF(J134="","",IF(G134="Nerelevantné",E134*F134,((E134*F134)/VLOOKUP(G134,Ciselniky!$G$43:$I$48,3,FALSE))*'Dlhodobý majetok (DM)'!I134)*H134)</f>
        <v/>
      </c>
      <c r="L134" s="169" t="str">
        <f>IF(K134="","",IF('Základné údaje'!$H$8="áno",0,K134*0.2))</f>
        <v/>
      </c>
      <c r="M134" s="156" t="str">
        <f>IF(K134="","",K134*VLOOKUP(CONCATENATE(C134," / ",'Základné údaje'!$D$8),'Priradenie pracov. balíkov'!A:F,6,FALSE))</f>
        <v/>
      </c>
      <c r="N134" s="156" t="str">
        <f>IF(L134="","",L134*VLOOKUP(CONCATENATE(C134," / ",'Základné údaje'!$D$8),'Priradenie pracov. balíkov'!A:F,6,FALSE))</f>
        <v/>
      </c>
      <c r="O134" s="164"/>
      <c r="P134" s="164"/>
    </row>
    <row r="135" spans="1:16" x14ac:dyDescent="0.2">
      <c r="A135" s="19"/>
      <c r="B135" s="164"/>
      <c r="C135" s="164"/>
      <c r="D135" s="164"/>
      <c r="E135" s="164"/>
      <c r="F135" s="165"/>
      <c r="G135" s="164"/>
      <c r="H135" s="166"/>
      <c r="I135" s="167"/>
      <c r="J135" s="168" t="str">
        <f>IF(F135="","",IF(G135=nepodnik,1,IF(VLOOKUP(G135,Ciselniky!$G$41:$I$48,3,FALSE)&gt;'Údaje o projekte'!$F$11,'Údaje o projekte'!$F$11,VLOOKUP(G135,Ciselniky!$G$41:$I$48,3,FALSE))))</f>
        <v/>
      </c>
      <c r="K135" s="169" t="str">
        <f>IF(J135="","",IF(G135="Nerelevantné",E135*F135,((E135*F135)/VLOOKUP(G135,Ciselniky!$G$43:$I$48,3,FALSE))*'Dlhodobý majetok (DM)'!I135)*H135)</f>
        <v/>
      </c>
      <c r="L135" s="169" t="str">
        <f>IF(K135="","",IF('Základné údaje'!$H$8="áno",0,K135*0.2))</f>
        <v/>
      </c>
      <c r="M135" s="156" t="str">
        <f>IF(K135="","",K135*VLOOKUP(CONCATENATE(C135," / ",'Základné údaje'!$D$8),'Priradenie pracov. balíkov'!A:F,6,FALSE))</f>
        <v/>
      </c>
      <c r="N135" s="156" t="str">
        <f>IF(L135="","",L135*VLOOKUP(CONCATENATE(C135," / ",'Základné údaje'!$D$8),'Priradenie pracov. balíkov'!A:F,6,FALSE))</f>
        <v/>
      </c>
      <c r="O135" s="164"/>
      <c r="P135" s="164"/>
    </row>
    <row r="136" spans="1:16" x14ac:dyDescent="0.2">
      <c r="A136" s="19"/>
      <c r="B136" s="164"/>
      <c r="C136" s="164"/>
      <c r="D136" s="164"/>
      <c r="E136" s="164"/>
      <c r="F136" s="165"/>
      <c r="G136" s="164"/>
      <c r="H136" s="166"/>
      <c r="I136" s="167"/>
      <c r="J136" s="168" t="str">
        <f>IF(F136="","",IF(G136=nepodnik,1,IF(VLOOKUP(G136,Ciselniky!$G$41:$I$48,3,FALSE)&gt;'Údaje o projekte'!$F$11,'Údaje o projekte'!$F$11,VLOOKUP(G136,Ciselniky!$G$41:$I$48,3,FALSE))))</f>
        <v/>
      </c>
      <c r="K136" s="169" t="str">
        <f>IF(J136="","",IF(G136="Nerelevantné",E136*F136,((E136*F136)/VLOOKUP(G136,Ciselniky!$G$43:$I$48,3,FALSE))*'Dlhodobý majetok (DM)'!I136)*H136)</f>
        <v/>
      </c>
      <c r="L136" s="169" t="str">
        <f>IF(K136="","",IF('Základné údaje'!$H$8="áno",0,K136*0.2))</f>
        <v/>
      </c>
      <c r="M136" s="156" t="str">
        <f>IF(K136="","",K136*VLOOKUP(CONCATENATE(C136," / ",'Základné údaje'!$D$8),'Priradenie pracov. balíkov'!A:F,6,FALSE))</f>
        <v/>
      </c>
      <c r="N136" s="156" t="str">
        <f>IF(L136="","",L136*VLOOKUP(CONCATENATE(C136," / ",'Základné údaje'!$D$8),'Priradenie pracov. balíkov'!A:F,6,FALSE))</f>
        <v/>
      </c>
      <c r="O136" s="164"/>
      <c r="P136" s="164"/>
    </row>
    <row r="137" spans="1:16" x14ac:dyDescent="0.2">
      <c r="A137" s="19"/>
      <c r="B137" s="164"/>
      <c r="C137" s="164"/>
      <c r="D137" s="164"/>
      <c r="E137" s="164"/>
      <c r="F137" s="165"/>
      <c r="G137" s="164"/>
      <c r="H137" s="166"/>
      <c r="I137" s="167"/>
      <c r="J137" s="168" t="str">
        <f>IF(F137="","",IF(G137=nepodnik,1,IF(VLOOKUP(G137,Ciselniky!$G$41:$I$48,3,FALSE)&gt;'Údaje o projekte'!$F$11,'Údaje o projekte'!$F$11,VLOOKUP(G137,Ciselniky!$G$41:$I$48,3,FALSE))))</f>
        <v/>
      </c>
      <c r="K137" s="169" t="str">
        <f>IF(J137="","",IF(G137="Nerelevantné",E137*F137,((E137*F137)/VLOOKUP(G137,Ciselniky!$G$43:$I$48,3,FALSE))*'Dlhodobý majetok (DM)'!I137)*H137)</f>
        <v/>
      </c>
      <c r="L137" s="169" t="str">
        <f>IF(K137="","",IF('Základné údaje'!$H$8="áno",0,K137*0.2))</f>
        <v/>
      </c>
      <c r="M137" s="156" t="str">
        <f>IF(K137="","",K137*VLOOKUP(CONCATENATE(C137," / ",'Základné údaje'!$D$8),'Priradenie pracov. balíkov'!A:F,6,FALSE))</f>
        <v/>
      </c>
      <c r="N137" s="156" t="str">
        <f>IF(L137="","",L137*VLOOKUP(CONCATENATE(C137," / ",'Základné údaje'!$D$8),'Priradenie pracov. balíkov'!A:F,6,FALSE))</f>
        <v/>
      </c>
      <c r="O137" s="164"/>
      <c r="P137" s="164"/>
    </row>
    <row r="138" spans="1:16" x14ac:dyDescent="0.2">
      <c r="A138" s="19"/>
      <c r="B138" s="164"/>
      <c r="C138" s="164"/>
      <c r="D138" s="164"/>
      <c r="E138" s="164"/>
      <c r="F138" s="165"/>
      <c r="G138" s="164"/>
      <c r="H138" s="166"/>
      <c r="I138" s="167"/>
      <c r="J138" s="168" t="str">
        <f>IF(F138="","",IF(G138=nepodnik,1,IF(VLOOKUP(G138,Ciselniky!$G$41:$I$48,3,FALSE)&gt;'Údaje o projekte'!$F$11,'Údaje o projekte'!$F$11,VLOOKUP(G138,Ciselniky!$G$41:$I$48,3,FALSE))))</f>
        <v/>
      </c>
      <c r="K138" s="169" t="str">
        <f>IF(J138="","",IF(G138="Nerelevantné",E138*F138,((E138*F138)/VLOOKUP(G138,Ciselniky!$G$43:$I$48,3,FALSE))*'Dlhodobý majetok (DM)'!I138)*H138)</f>
        <v/>
      </c>
      <c r="L138" s="169" t="str">
        <f>IF(K138="","",IF('Základné údaje'!$H$8="áno",0,K138*0.2))</f>
        <v/>
      </c>
      <c r="M138" s="156" t="str">
        <f>IF(K138="","",K138*VLOOKUP(CONCATENATE(C138," / ",'Základné údaje'!$D$8),'Priradenie pracov. balíkov'!A:F,6,FALSE))</f>
        <v/>
      </c>
      <c r="N138" s="156" t="str">
        <f>IF(L138="","",L138*VLOOKUP(CONCATENATE(C138," / ",'Základné údaje'!$D$8),'Priradenie pracov. balíkov'!A:F,6,FALSE))</f>
        <v/>
      </c>
      <c r="O138" s="164"/>
      <c r="P138" s="164"/>
    </row>
    <row r="139" spans="1:16" x14ac:dyDescent="0.2">
      <c r="A139" s="19"/>
      <c r="B139" s="164"/>
      <c r="C139" s="164"/>
      <c r="D139" s="164"/>
      <c r="E139" s="164"/>
      <c r="F139" s="165"/>
      <c r="G139" s="164"/>
      <c r="H139" s="166"/>
      <c r="I139" s="167"/>
      <c r="J139" s="168" t="str">
        <f>IF(F139="","",IF(G139=nepodnik,1,IF(VLOOKUP(G139,Ciselniky!$G$41:$I$48,3,FALSE)&gt;'Údaje o projekte'!$F$11,'Údaje o projekte'!$F$11,VLOOKUP(G139,Ciselniky!$G$41:$I$48,3,FALSE))))</f>
        <v/>
      </c>
      <c r="K139" s="169" t="str">
        <f>IF(J139="","",IF(G139="Nerelevantné",E139*F139,((E139*F139)/VLOOKUP(G139,Ciselniky!$G$43:$I$48,3,FALSE))*'Dlhodobý majetok (DM)'!I139)*H139)</f>
        <v/>
      </c>
      <c r="L139" s="169" t="str">
        <f>IF(K139="","",IF('Základné údaje'!$H$8="áno",0,K139*0.2))</f>
        <v/>
      </c>
      <c r="M139" s="156" t="str">
        <f>IF(K139="","",K139*VLOOKUP(CONCATENATE(C139," / ",'Základné údaje'!$D$8),'Priradenie pracov. balíkov'!A:F,6,FALSE))</f>
        <v/>
      </c>
      <c r="N139" s="156" t="str">
        <f>IF(L139="","",L139*VLOOKUP(CONCATENATE(C139," / ",'Základné údaje'!$D$8),'Priradenie pracov. balíkov'!A:F,6,FALSE))</f>
        <v/>
      </c>
      <c r="O139" s="164"/>
      <c r="P139" s="164"/>
    </row>
    <row r="140" spans="1:16" x14ac:dyDescent="0.2">
      <c r="A140" s="19"/>
      <c r="B140" s="164"/>
      <c r="C140" s="164"/>
      <c r="D140" s="164"/>
      <c r="E140" s="164"/>
      <c r="F140" s="165"/>
      <c r="G140" s="164"/>
      <c r="H140" s="166"/>
      <c r="I140" s="167"/>
      <c r="J140" s="168" t="str">
        <f>IF(F140="","",IF(G140=nepodnik,1,IF(VLOOKUP(G140,Ciselniky!$G$41:$I$48,3,FALSE)&gt;'Údaje o projekte'!$F$11,'Údaje o projekte'!$F$11,VLOOKUP(G140,Ciselniky!$G$41:$I$48,3,FALSE))))</f>
        <v/>
      </c>
      <c r="K140" s="169" t="str">
        <f>IF(J140="","",IF(G140="Nerelevantné",E140*F140,((E140*F140)/VLOOKUP(G140,Ciselniky!$G$43:$I$48,3,FALSE))*'Dlhodobý majetok (DM)'!I140)*H140)</f>
        <v/>
      </c>
      <c r="L140" s="169" t="str">
        <f>IF(K140="","",IF('Základné údaje'!$H$8="áno",0,K140*0.2))</f>
        <v/>
      </c>
      <c r="M140" s="156" t="str">
        <f>IF(K140="","",K140*VLOOKUP(CONCATENATE(C140," / ",'Základné údaje'!$D$8),'Priradenie pracov. balíkov'!A:F,6,FALSE))</f>
        <v/>
      </c>
      <c r="N140" s="156" t="str">
        <f>IF(L140="","",L140*VLOOKUP(CONCATENATE(C140," / ",'Základné údaje'!$D$8),'Priradenie pracov. balíkov'!A:F,6,FALSE))</f>
        <v/>
      </c>
      <c r="O140" s="164"/>
      <c r="P140" s="164"/>
    </row>
    <row r="141" spans="1:16" x14ac:dyDescent="0.2">
      <c r="A141" s="19"/>
      <c r="B141" s="164"/>
      <c r="C141" s="164"/>
      <c r="D141" s="164"/>
      <c r="E141" s="164"/>
      <c r="F141" s="165"/>
      <c r="G141" s="164"/>
      <c r="H141" s="166"/>
      <c r="I141" s="167"/>
      <c r="J141" s="168" t="str">
        <f>IF(F141="","",IF(G141=nepodnik,1,IF(VLOOKUP(G141,Ciselniky!$G$41:$I$48,3,FALSE)&gt;'Údaje o projekte'!$F$11,'Údaje o projekte'!$F$11,VLOOKUP(G141,Ciselniky!$G$41:$I$48,3,FALSE))))</f>
        <v/>
      </c>
      <c r="K141" s="169" t="str">
        <f>IF(J141="","",IF(G141="Nerelevantné",E141*F141,((E141*F141)/VLOOKUP(G141,Ciselniky!$G$43:$I$48,3,FALSE))*'Dlhodobý majetok (DM)'!I141)*H141)</f>
        <v/>
      </c>
      <c r="L141" s="169" t="str">
        <f>IF(K141="","",IF('Základné údaje'!$H$8="áno",0,K141*0.2))</f>
        <v/>
      </c>
      <c r="M141" s="156" t="str">
        <f>IF(K141="","",K141*VLOOKUP(CONCATENATE(C141," / ",'Základné údaje'!$D$8),'Priradenie pracov. balíkov'!A:F,6,FALSE))</f>
        <v/>
      </c>
      <c r="N141" s="156" t="str">
        <f>IF(L141="","",L141*VLOOKUP(CONCATENATE(C141," / ",'Základné údaje'!$D$8),'Priradenie pracov. balíkov'!A:F,6,FALSE))</f>
        <v/>
      </c>
      <c r="O141" s="164"/>
      <c r="P141" s="164"/>
    </row>
    <row r="142" spans="1:16" x14ac:dyDescent="0.2">
      <c r="A142" s="19"/>
      <c r="B142" s="164"/>
      <c r="C142" s="164"/>
      <c r="D142" s="164"/>
      <c r="E142" s="164"/>
      <c r="F142" s="165"/>
      <c r="G142" s="164"/>
      <c r="H142" s="166"/>
      <c r="I142" s="167"/>
      <c r="J142" s="168" t="str">
        <f>IF(F142="","",IF(G142=nepodnik,1,IF(VLOOKUP(G142,Ciselniky!$G$41:$I$48,3,FALSE)&gt;'Údaje o projekte'!$F$11,'Údaje o projekte'!$F$11,VLOOKUP(G142,Ciselniky!$G$41:$I$48,3,FALSE))))</f>
        <v/>
      </c>
      <c r="K142" s="169" t="str">
        <f>IF(J142="","",IF(G142="Nerelevantné",E142*F142,((E142*F142)/VLOOKUP(G142,Ciselniky!$G$43:$I$48,3,FALSE))*'Dlhodobý majetok (DM)'!I142)*H142)</f>
        <v/>
      </c>
      <c r="L142" s="169" t="str">
        <f>IF(K142="","",IF('Základné údaje'!$H$8="áno",0,K142*0.2))</f>
        <v/>
      </c>
      <c r="M142" s="156" t="str">
        <f>IF(K142="","",K142*VLOOKUP(CONCATENATE(C142," / ",'Základné údaje'!$D$8),'Priradenie pracov. balíkov'!A:F,6,FALSE))</f>
        <v/>
      </c>
      <c r="N142" s="156" t="str">
        <f>IF(L142="","",L142*VLOOKUP(CONCATENATE(C142," / ",'Základné údaje'!$D$8),'Priradenie pracov. balíkov'!A:F,6,FALSE))</f>
        <v/>
      </c>
      <c r="O142" s="164"/>
      <c r="P142" s="164"/>
    </row>
    <row r="143" spans="1:16" x14ac:dyDescent="0.2">
      <c r="A143" s="19"/>
      <c r="B143" s="164"/>
      <c r="C143" s="164"/>
      <c r="D143" s="164"/>
      <c r="E143" s="164"/>
      <c r="F143" s="165"/>
      <c r="G143" s="164"/>
      <c r="H143" s="166"/>
      <c r="I143" s="167"/>
      <c r="J143" s="168" t="str">
        <f>IF(F143="","",IF(G143=nepodnik,1,IF(VLOOKUP(G143,Ciselniky!$G$41:$I$48,3,FALSE)&gt;'Údaje o projekte'!$F$11,'Údaje o projekte'!$F$11,VLOOKUP(G143,Ciselniky!$G$41:$I$48,3,FALSE))))</f>
        <v/>
      </c>
      <c r="K143" s="169" t="str">
        <f>IF(J143="","",IF(G143="Nerelevantné",E143*F143,((E143*F143)/VLOOKUP(G143,Ciselniky!$G$43:$I$48,3,FALSE))*'Dlhodobý majetok (DM)'!I143)*H143)</f>
        <v/>
      </c>
      <c r="L143" s="169" t="str">
        <f>IF(K143="","",IF('Základné údaje'!$H$8="áno",0,K143*0.2))</f>
        <v/>
      </c>
      <c r="M143" s="156" t="str">
        <f>IF(K143="","",K143*VLOOKUP(CONCATENATE(C143," / ",'Základné údaje'!$D$8),'Priradenie pracov. balíkov'!A:F,6,FALSE))</f>
        <v/>
      </c>
      <c r="N143" s="156" t="str">
        <f>IF(L143="","",L143*VLOOKUP(CONCATENATE(C143," / ",'Základné údaje'!$D$8),'Priradenie pracov. balíkov'!A:F,6,FALSE))</f>
        <v/>
      </c>
      <c r="O143" s="164"/>
      <c r="P143" s="164"/>
    </row>
    <row r="144" spans="1:16" x14ac:dyDescent="0.2">
      <c r="A144" s="19"/>
      <c r="B144" s="164"/>
      <c r="C144" s="164"/>
      <c r="D144" s="164"/>
      <c r="E144" s="164"/>
      <c r="F144" s="165"/>
      <c r="G144" s="164"/>
      <c r="H144" s="166"/>
      <c r="I144" s="167"/>
      <c r="J144" s="168" t="str">
        <f>IF(F144="","",IF(G144=nepodnik,1,IF(VLOOKUP(G144,Ciselniky!$G$41:$I$48,3,FALSE)&gt;'Údaje o projekte'!$F$11,'Údaje o projekte'!$F$11,VLOOKUP(G144,Ciselniky!$G$41:$I$48,3,FALSE))))</f>
        <v/>
      </c>
      <c r="K144" s="169" t="str">
        <f>IF(J144="","",IF(G144="Nerelevantné",E144*F144,((E144*F144)/VLOOKUP(G144,Ciselniky!$G$43:$I$48,3,FALSE))*'Dlhodobý majetok (DM)'!I144)*H144)</f>
        <v/>
      </c>
      <c r="L144" s="169" t="str">
        <f>IF(K144="","",IF('Základné údaje'!$H$8="áno",0,K144*0.2))</f>
        <v/>
      </c>
      <c r="M144" s="156" t="str">
        <f>IF(K144="","",K144*VLOOKUP(CONCATENATE(C144," / ",'Základné údaje'!$D$8),'Priradenie pracov. balíkov'!A:F,6,FALSE))</f>
        <v/>
      </c>
      <c r="N144" s="156" t="str">
        <f>IF(L144="","",L144*VLOOKUP(CONCATENATE(C144," / ",'Základné údaje'!$D$8),'Priradenie pracov. balíkov'!A:F,6,FALSE))</f>
        <v/>
      </c>
      <c r="O144" s="164"/>
      <c r="P144" s="164"/>
    </row>
    <row r="145" spans="1:16" x14ac:dyDescent="0.2">
      <c r="A145" s="19"/>
      <c r="B145" s="164"/>
      <c r="C145" s="164"/>
      <c r="D145" s="164"/>
      <c r="E145" s="164"/>
      <c r="F145" s="165"/>
      <c r="G145" s="164"/>
      <c r="H145" s="166"/>
      <c r="I145" s="167"/>
      <c r="J145" s="168" t="str">
        <f>IF(F145="","",IF(G145=nepodnik,1,IF(VLOOKUP(G145,Ciselniky!$G$41:$I$48,3,FALSE)&gt;'Údaje o projekte'!$F$11,'Údaje o projekte'!$F$11,VLOOKUP(G145,Ciselniky!$G$41:$I$48,3,FALSE))))</f>
        <v/>
      </c>
      <c r="K145" s="169" t="str">
        <f>IF(J145="","",IF(G145="Nerelevantné",E145*F145,((E145*F145)/VLOOKUP(G145,Ciselniky!$G$43:$I$48,3,FALSE))*'Dlhodobý majetok (DM)'!I145)*H145)</f>
        <v/>
      </c>
      <c r="L145" s="169" t="str">
        <f>IF(K145="","",IF('Základné údaje'!$H$8="áno",0,K145*0.2))</f>
        <v/>
      </c>
      <c r="M145" s="156" t="str">
        <f>IF(K145="","",K145*VLOOKUP(CONCATENATE(C145," / ",'Základné údaje'!$D$8),'Priradenie pracov. balíkov'!A:F,6,FALSE))</f>
        <v/>
      </c>
      <c r="N145" s="156" t="str">
        <f>IF(L145="","",L145*VLOOKUP(CONCATENATE(C145," / ",'Základné údaje'!$D$8),'Priradenie pracov. balíkov'!A:F,6,FALSE))</f>
        <v/>
      </c>
      <c r="O145" s="164"/>
      <c r="P145" s="164"/>
    </row>
    <row r="146" spans="1:16" x14ac:dyDescent="0.2">
      <c r="A146" s="19"/>
      <c r="B146" s="164"/>
      <c r="C146" s="164"/>
      <c r="D146" s="164"/>
      <c r="E146" s="164"/>
      <c r="F146" s="165"/>
      <c r="G146" s="164"/>
      <c r="H146" s="166"/>
      <c r="I146" s="167"/>
      <c r="J146" s="168" t="str">
        <f>IF(F146="","",IF(G146=nepodnik,1,IF(VLOOKUP(G146,Ciselniky!$G$41:$I$48,3,FALSE)&gt;'Údaje o projekte'!$F$11,'Údaje o projekte'!$F$11,VLOOKUP(G146,Ciselniky!$G$41:$I$48,3,FALSE))))</f>
        <v/>
      </c>
      <c r="K146" s="169" t="str">
        <f>IF(J146="","",IF(G146="Nerelevantné",E146*F146,((E146*F146)/VLOOKUP(G146,Ciselniky!$G$43:$I$48,3,FALSE))*'Dlhodobý majetok (DM)'!I146)*H146)</f>
        <v/>
      </c>
      <c r="L146" s="169" t="str">
        <f>IF(K146="","",IF('Základné údaje'!$H$8="áno",0,K146*0.2))</f>
        <v/>
      </c>
      <c r="M146" s="156" t="str">
        <f>IF(K146="","",K146*VLOOKUP(CONCATENATE(C146," / ",'Základné údaje'!$D$8),'Priradenie pracov. balíkov'!A:F,6,FALSE))</f>
        <v/>
      </c>
      <c r="N146" s="156" t="str">
        <f>IF(L146="","",L146*VLOOKUP(CONCATENATE(C146," / ",'Základné údaje'!$D$8),'Priradenie pracov. balíkov'!A:F,6,FALSE))</f>
        <v/>
      </c>
      <c r="O146" s="164"/>
      <c r="P146" s="164"/>
    </row>
    <row r="147" spans="1:16" x14ac:dyDescent="0.2">
      <c r="A147" s="19"/>
      <c r="B147" s="164"/>
      <c r="C147" s="164"/>
      <c r="D147" s="164"/>
      <c r="E147" s="164"/>
      <c r="F147" s="165"/>
      <c r="G147" s="164"/>
      <c r="H147" s="166"/>
      <c r="I147" s="167"/>
      <c r="J147" s="168" t="str">
        <f>IF(F147="","",IF(G147=nepodnik,1,IF(VLOOKUP(G147,Ciselniky!$G$41:$I$48,3,FALSE)&gt;'Údaje o projekte'!$F$11,'Údaje o projekte'!$F$11,VLOOKUP(G147,Ciselniky!$G$41:$I$48,3,FALSE))))</f>
        <v/>
      </c>
      <c r="K147" s="169" t="str">
        <f>IF(J147="","",IF(G147="Nerelevantné",E147*F147,((E147*F147)/VLOOKUP(G147,Ciselniky!$G$43:$I$48,3,FALSE))*'Dlhodobý majetok (DM)'!I147)*H147)</f>
        <v/>
      </c>
      <c r="L147" s="169" t="str">
        <f>IF(K147="","",IF('Základné údaje'!$H$8="áno",0,K147*0.2))</f>
        <v/>
      </c>
      <c r="M147" s="156" t="str">
        <f>IF(K147="","",K147*VLOOKUP(CONCATENATE(C147," / ",'Základné údaje'!$D$8),'Priradenie pracov. balíkov'!A:F,6,FALSE))</f>
        <v/>
      </c>
      <c r="N147" s="156" t="str">
        <f>IF(L147="","",L147*VLOOKUP(CONCATENATE(C147," / ",'Základné údaje'!$D$8),'Priradenie pracov. balíkov'!A:F,6,FALSE))</f>
        <v/>
      </c>
      <c r="O147" s="164"/>
      <c r="P147" s="164"/>
    </row>
    <row r="148" spans="1:16" x14ac:dyDescent="0.2">
      <c r="A148" s="19"/>
      <c r="B148" s="164"/>
      <c r="C148" s="164"/>
      <c r="D148" s="164"/>
      <c r="E148" s="164"/>
      <c r="F148" s="165"/>
      <c r="G148" s="164"/>
      <c r="H148" s="166"/>
      <c r="I148" s="167"/>
      <c r="J148" s="168" t="str">
        <f>IF(F148="","",IF(G148=nepodnik,1,IF(VLOOKUP(G148,Ciselniky!$G$41:$I$48,3,FALSE)&gt;'Údaje o projekte'!$F$11,'Údaje o projekte'!$F$11,VLOOKUP(G148,Ciselniky!$G$41:$I$48,3,FALSE))))</f>
        <v/>
      </c>
      <c r="K148" s="169" t="str">
        <f>IF(J148="","",IF(G148="Nerelevantné",E148*F148,((E148*F148)/VLOOKUP(G148,Ciselniky!$G$43:$I$48,3,FALSE))*'Dlhodobý majetok (DM)'!I148)*H148)</f>
        <v/>
      </c>
      <c r="L148" s="169" t="str">
        <f>IF(K148="","",IF('Základné údaje'!$H$8="áno",0,K148*0.2))</f>
        <v/>
      </c>
      <c r="M148" s="156" t="str">
        <f>IF(K148="","",K148*VLOOKUP(CONCATENATE(C148," / ",'Základné údaje'!$D$8),'Priradenie pracov. balíkov'!A:F,6,FALSE))</f>
        <v/>
      </c>
      <c r="N148" s="156" t="str">
        <f>IF(L148="","",L148*VLOOKUP(CONCATENATE(C148," / ",'Základné údaje'!$D$8),'Priradenie pracov. balíkov'!A:F,6,FALSE))</f>
        <v/>
      </c>
      <c r="O148" s="164"/>
      <c r="P148" s="164"/>
    </row>
    <row r="149" spans="1:16" x14ac:dyDescent="0.2">
      <c r="A149" s="19"/>
      <c r="B149" s="164"/>
      <c r="C149" s="164"/>
      <c r="D149" s="164"/>
      <c r="E149" s="164"/>
      <c r="F149" s="165"/>
      <c r="G149" s="164"/>
      <c r="H149" s="166"/>
      <c r="I149" s="167"/>
      <c r="J149" s="168" t="str">
        <f>IF(F149="","",IF(G149=nepodnik,1,IF(VLOOKUP(G149,Ciselniky!$G$41:$I$48,3,FALSE)&gt;'Údaje o projekte'!$F$11,'Údaje o projekte'!$F$11,VLOOKUP(G149,Ciselniky!$G$41:$I$48,3,FALSE))))</f>
        <v/>
      </c>
      <c r="K149" s="169" t="str">
        <f>IF(J149="","",IF(G149="Nerelevantné",E149*F149,((E149*F149)/VLOOKUP(G149,Ciselniky!$G$43:$I$48,3,FALSE))*'Dlhodobý majetok (DM)'!I149)*H149)</f>
        <v/>
      </c>
      <c r="L149" s="169" t="str">
        <f>IF(K149="","",IF('Základné údaje'!$H$8="áno",0,K149*0.2))</f>
        <v/>
      </c>
      <c r="M149" s="156" t="str">
        <f>IF(K149="","",K149*VLOOKUP(CONCATENATE(C149," / ",'Základné údaje'!$D$8),'Priradenie pracov. balíkov'!A:F,6,FALSE))</f>
        <v/>
      </c>
      <c r="N149" s="156" t="str">
        <f>IF(L149="","",L149*VLOOKUP(CONCATENATE(C149," / ",'Základné údaje'!$D$8),'Priradenie pracov. balíkov'!A:F,6,FALSE))</f>
        <v/>
      </c>
      <c r="O149" s="164"/>
      <c r="P149" s="164"/>
    </row>
    <row r="150" spans="1:16" x14ac:dyDescent="0.2">
      <c r="A150" s="19"/>
      <c r="B150" s="164"/>
      <c r="C150" s="164"/>
      <c r="D150" s="164"/>
      <c r="E150" s="164"/>
      <c r="F150" s="165"/>
      <c r="G150" s="164"/>
      <c r="H150" s="166"/>
      <c r="I150" s="167"/>
      <c r="J150" s="168" t="str">
        <f>IF(F150="","",IF(G150=nepodnik,1,IF(VLOOKUP(G150,Ciselniky!$G$41:$I$48,3,FALSE)&gt;'Údaje o projekte'!$F$11,'Údaje o projekte'!$F$11,VLOOKUP(G150,Ciselniky!$G$41:$I$48,3,FALSE))))</f>
        <v/>
      </c>
      <c r="K150" s="169" t="str">
        <f>IF(J150="","",IF(G150="Nerelevantné",E150*F150,((E150*F150)/VLOOKUP(G150,Ciselniky!$G$43:$I$48,3,FALSE))*'Dlhodobý majetok (DM)'!I150)*H150)</f>
        <v/>
      </c>
      <c r="L150" s="169" t="str">
        <f>IF(K150="","",IF('Základné údaje'!$H$8="áno",0,K150*0.2))</f>
        <v/>
      </c>
      <c r="M150" s="156" t="str">
        <f>IF(K150="","",K150*VLOOKUP(CONCATENATE(C150," / ",'Základné údaje'!$D$8),'Priradenie pracov. balíkov'!A:F,6,FALSE))</f>
        <v/>
      </c>
      <c r="N150" s="156" t="str">
        <f>IF(L150="","",L150*VLOOKUP(CONCATENATE(C150," / ",'Základné údaje'!$D$8),'Priradenie pracov. balíkov'!A:F,6,FALSE))</f>
        <v/>
      </c>
      <c r="O150" s="164"/>
      <c r="P150" s="164"/>
    </row>
    <row r="151" spans="1:16" x14ac:dyDescent="0.2">
      <c r="A151" s="19"/>
      <c r="B151" s="164"/>
      <c r="C151" s="164"/>
      <c r="D151" s="164"/>
      <c r="E151" s="164"/>
      <c r="F151" s="165"/>
      <c r="G151" s="164"/>
      <c r="H151" s="166"/>
      <c r="I151" s="167"/>
      <c r="J151" s="168" t="str">
        <f>IF(F151="","",IF(G151=nepodnik,1,IF(VLOOKUP(G151,Ciselniky!$G$41:$I$48,3,FALSE)&gt;'Údaje o projekte'!$F$11,'Údaje o projekte'!$F$11,VLOOKUP(G151,Ciselniky!$G$41:$I$48,3,FALSE))))</f>
        <v/>
      </c>
      <c r="K151" s="169" t="str">
        <f>IF(J151="","",IF(G151="Nerelevantné",E151*F151,((E151*F151)/VLOOKUP(G151,Ciselniky!$G$43:$I$48,3,FALSE))*'Dlhodobý majetok (DM)'!I151)*H151)</f>
        <v/>
      </c>
      <c r="L151" s="169" t="str">
        <f>IF(K151="","",IF('Základné údaje'!$H$8="áno",0,K151*0.2))</f>
        <v/>
      </c>
      <c r="M151" s="156" t="str">
        <f>IF(K151="","",K151*VLOOKUP(CONCATENATE(C151," / ",'Základné údaje'!$D$8),'Priradenie pracov. balíkov'!A:F,6,FALSE))</f>
        <v/>
      </c>
      <c r="N151" s="156" t="str">
        <f>IF(L151="","",L151*VLOOKUP(CONCATENATE(C151," / ",'Základné údaje'!$D$8),'Priradenie pracov. balíkov'!A:F,6,FALSE))</f>
        <v/>
      </c>
      <c r="O151" s="164"/>
      <c r="P151" s="164"/>
    </row>
    <row r="152" spans="1:16" x14ac:dyDescent="0.2">
      <c r="A152" s="19"/>
      <c r="B152" s="164"/>
      <c r="C152" s="164"/>
      <c r="D152" s="164"/>
      <c r="E152" s="164"/>
      <c r="F152" s="165"/>
      <c r="G152" s="164"/>
      <c r="H152" s="166"/>
      <c r="I152" s="167"/>
      <c r="J152" s="168" t="str">
        <f>IF(F152="","",IF(G152=nepodnik,1,IF(VLOOKUP(G152,Ciselniky!$G$41:$I$48,3,FALSE)&gt;'Údaje o projekte'!$F$11,'Údaje o projekte'!$F$11,VLOOKUP(G152,Ciselniky!$G$41:$I$48,3,FALSE))))</f>
        <v/>
      </c>
      <c r="K152" s="169" t="str">
        <f>IF(J152="","",IF(G152="Nerelevantné",E152*F152,((E152*F152)/VLOOKUP(G152,Ciselniky!$G$43:$I$48,3,FALSE))*'Dlhodobý majetok (DM)'!I152)*H152)</f>
        <v/>
      </c>
      <c r="L152" s="169" t="str">
        <f>IF(K152="","",IF('Základné údaje'!$H$8="áno",0,K152*0.2))</f>
        <v/>
      </c>
      <c r="M152" s="156" t="str">
        <f>IF(K152="","",K152*VLOOKUP(CONCATENATE(C152," / ",'Základné údaje'!$D$8),'Priradenie pracov. balíkov'!A:F,6,FALSE))</f>
        <v/>
      </c>
      <c r="N152" s="156" t="str">
        <f>IF(L152="","",L152*VLOOKUP(CONCATENATE(C152," / ",'Základné údaje'!$D$8),'Priradenie pracov. balíkov'!A:F,6,FALSE))</f>
        <v/>
      </c>
      <c r="O152" s="164"/>
      <c r="P152" s="164"/>
    </row>
    <row r="153" spans="1:16" x14ac:dyDescent="0.2">
      <c r="A153" s="19"/>
      <c r="B153" s="164"/>
      <c r="C153" s="164"/>
      <c r="D153" s="164"/>
      <c r="E153" s="164"/>
      <c r="F153" s="165"/>
      <c r="G153" s="164"/>
      <c r="H153" s="166"/>
      <c r="I153" s="167"/>
      <c r="J153" s="168" t="str">
        <f>IF(F153="","",IF(G153=nepodnik,1,IF(VLOOKUP(G153,Ciselniky!$G$41:$I$48,3,FALSE)&gt;'Údaje o projekte'!$F$11,'Údaje o projekte'!$F$11,VLOOKUP(G153,Ciselniky!$G$41:$I$48,3,FALSE))))</f>
        <v/>
      </c>
      <c r="K153" s="169" t="str">
        <f>IF(J153="","",IF(G153="Nerelevantné",E153*F153,((E153*F153)/VLOOKUP(G153,Ciselniky!$G$43:$I$48,3,FALSE))*'Dlhodobý majetok (DM)'!I153)*H153)</f>
        <v/>
      </c>
      <c r="L153" s="169" t="str">
        <f>IF(K153="","",IF('Základné údaje'!$H$8="áno",0,K153*0.2))</f>
        <v/>
      </c>
      <c r="M153" s="156" t="str">
        <f>IF(K153="","",K153*VLOOKUP(CONCATENATE(C153," / ",'Základné údaje'!$D$8),'Priradenie pracov. balíkov'!A:F,6,FALSE))</f>
        <v/>
      </c>
      <c r="N153" s="156" t="str">
        <f>IF(L153="","",L153*VLOOKUP(CONCATENATE(C153," / ",'Základné údaje'!$D$8),'Priradenie pracov. balíkov'!A:F,6,FALSE))</f>
        <v/>
      </c>
      <c r="O153" s="164"/>
      <c r="P153" s="164"/>
    </row>
    <row r="154" spans="1:16" x14ac:dyDescent="0.2">
      <c r="A154" s="19"/>
      <c r="B154" s="164"/>
      <c r="C154" s="164"/>
      <c r="D154" s="164"/>
      <c r="E154" s="164"/>
      <c r="F154" s="165"/>
      <c r="G154" s="164"/>
      <c r="H154" s="166"/>
      <c r="I154" s="167"/>
      <c r="J154" s="168" t="str">
        <f>IF(F154="","",IF(G154=nepodnik,1,IF(VLOOKUP(G154,Ciselniky!$G$41:$I$48,3,FALSE)&gt;'Údaje o projekte'!$F$11,'Údaje o projekte'!$F$11,VLOOKUP(G154,Ciselniky!$G$41:$I$48,3,FALSE))))</f>
        <v/>
      </c>
      <c r="K154" s="169" t="str">
        <f>IF(J154="","",IF(G154="Nerelevantné",E154*F154,((E154*F154)/VLOOKUP(G154,Ciselniky!$G$43:$I$48,3,FALSE))*'Dlhodobý majetok (DM)'!I154)*H154)</f>
        <v/>
      </c>
      <c r="L154" s="169" t="str">
        <f>IF(K154="","",IF('Základné údaje'!$H$8="áno",0,K154*0.2))</f>
        <v/>
      </c>
      <c r="M154" s="156" t="str">
        <f>IF(K154="","",K154*VLOOKUP(CONCATENATE(C154," / ",'Základné údaje'!$D$8),'Priradenie pracov. balíkov'!A:F,6,FALSE))</f>
        <v/>
      </c>
      <c r="N154" s="156" t="str">
        <f>IF(L154="","",L154*VLOOKUP(CONCATENATE(C154," / ",'Základné údaje'!$D$8),'Priradenie pracov. balíkov'!A:F,6,FALSE))</f>
        <v/>
      </c>
      <c r="O154" s="164"/>
      <c r="P154" s="164"/>
    </row>
    <row r="155" spans="1:16" x14ac:dyDescent="0.2">
      <c r="A155" s="19"/>
      <c r="B155" s="164"/>
      <c r="C155" s="164"/>
      <c r="D155" s="164"/>
      <c r="E155" s="164"/>
      <c r="F155" s="165"/>
      <c r="G155" s="164"/>
      <c r="H155" s="166"/>
      <c r="I155" s="167"/>
      <c r="J155" s="168" t="str">
        <f>IF(F155="","",IF(G155=nepodnik,1,IF(VLOOKUP(G155,Ciselniky!$G$41:$I$48,3,FALSE)&gt;'Údaje o projekte'!$F$11,'Údaje o projekte'!$F$11,VLOOKUP(G155,Ciselniky!$G$41:$I$48,3,FALSE))))</f>
        <v/>
      </c>
      <c r="K155" s="169" t="str">
        <f>IF(J155="","",IF(G155="Nerelevantné",E155*F155,((E155*F155)/VLOOKUP(G155,Ciselniky!$G$43:$I$48,3,FALSE))*'Dlhodobý majetok (DM)'!I155)*H155)</f>
        <v/>
      </c>
      <c r="L155" s="169" t="str">
        <f>IF(K155="","",IF('Základné údaje'!$H$8="áno",0,K155*0.2))</f>
        <v/>
      </c>
      <c r="M155" s="156" t="str">
        <f>IF(K155="","",K155*VLOOKUP(CONCATENATE(C155," / ",'Základné údaje'!$D$8),'Priradenie pracov. balíkov'!A:F,6,FALSE))</f>
        <v/>
      </c>
      <c r="N155" s="156" t="str">
        <f>IF(L155="","",L155*VLOOKUP(CONCATENATE(C155," / ",'Základné údaje'!$D$8),'Priradenie pracov. balíkov'!A:F,6,FALSE))</f>
        <v/>
      </c>
      <c r="O155" s="164"/>
      <c r="P155" s="164"/>
    </row>
    <row r="156" spans="1:16" x14ac:dyDescent="0.2">
      <c r="A156" s="19"/>
      <c r="B156" s="164"/>
      <c r="C156" s="164"/>
      <c r="D156" s="164"/>
      <c r="E156" s="164"/>
      <c r="F156" s="165"/>
      <c r="G156" s="164"/>
      <c r="H156" s="166"/>
      <c r="I156" s="167"/>
      <c r="J156" s="168" t="str">
        <f>IF(F156="","",IF(G156=nepodnik,1,IF(VLOOKUP(G156,Ciselniky!$G$41:$I$48,3,FALSE)&gt;'Údaje o projekte'!$F$11,'Údaje o projekte'!$F$11,VLOOKUP(G156,Ciselniky!$G$41:$I$48,3,FALSE))))</f>
        <v/>
      </c>
      <c r="K156" s="169" t="str">
        <f>IF(J156="","",IF(G156="Nerelevantné",E156*F156,((E156*F156)/VLOOKUP(G156,Ciselniky!$G$43:$I$48,3,FALSE))*'Dlhodobý majetok (DM)'!I156)*H156)</f>
        <v/>
      </c>
      <c r="L156" s="169" t="str">
        <f>IF(K156="","",IF('Základné údaje'!$H$8="áno",0,K156*0.2))</f>
        <v/>
      </c>
      <c r="M156" s="156" t="str">
        <f>IF(K156="","",K156*VLOOKUP(CONCATENATE(C156," / ",'Základné údaje'!$D$8),'Priradenie pracov. balíkov'!A:F,6,FALSE))</f>
        <v/>
      </c>
      <c r="N156" s="156" t="str">
        <f>IF(L156="","",L156*VLOOKUP(CONCATENATE(C156," / ",'Základné údaje'!$D$8),'Priradenie pracov. balíkov'!A:F,6,FALSE))</f>
        <v/>
      </c>
      <c r="O156" s="164"/>
      <c r="P156" s="164"/>
    </row>
    <row r="157" spans="1:16" x14ac:dyDescent="0.2">
      <c r="A157" s="19"/>
      <c r="B157" s="164"/>
      <c r="C157" s="164"/>
      <c r="D157" s="164"/>
      <c r="E157" s="164"/>
      <c r="F157" s="165"/>
      <c r="G157" s="164"/>
      <c r="H157" s="166"/>
      <c r="I157" s="167"/>
      <c r="J157" s="168" t="str">
        <f>IF(F157="","",IF(G157=nepodnik,1,IF(VLOOKUP(G157,Ciselniky!$G$41:$I$48,3,FALSE)&gt;'Údaje o projekte'!$F$11,'Údaje o projekte'!$F$11,VLOOKUP(G157,Ciselniky!$G$41:$I$48,3,FALSE))))</f>
        <v/>
      </c>
      <c r="K157" s="169" t="str">
        <f>IF(J157="","",IF(G157="Nerelevantné",E157*F157,((E157*F157)/VLOOKUP(G157,Ciselniky!$G$43:$I$48,3,FALSE))*'Dlhodobý majetok (DM)'!I157)*H157)</f>
        <v/>
      </c>
      <c r="L157" s="169" t="str">
        <f>IF(K157="","",IF('Základné údaje'!$H$8="áno",0,K157*0.2))</f>
        <v/>
      </c>
      <c r="M157" s="156" t="str">
        <f>IF(K157="","",K157*VLOOKUP(CONCATENATE(C157," / ",'Základné údaje'!$D$8),'Priradenie pracov. balíkov'!A:F,6,FALSE))</f>
        <v/>
      </c>
      <c r="N157" s="156" t="str">
        <f>IF(L157="","",L157*VLOOKUP(CONCATENATE(C157," / ",'Základné údaje'!$D$8),'Priradenie pracov. balíkov'!A:F,6,FALSE))</f>
        <v/>
      </c>
      <c r="O157" s="164"/>
      <c r="P157" s="164"/>
    </row>
    <row r="158" spans="1:16" x14ac:dyDescent="0.2">
      <c r="A158" s="19"/>
      <c r="B158" s="164"/>
      <c r="C158" s="164"/>
      <c r="D158" s="164"/>
      <c r="E158" s="164"/>
      <c r="F158" s="165"/>
      <c r="G158" s="164"/>
      <c r="H158" s="166"/>
      <c r="I158" s="167"/>
      <c r="J158" s="168" t="str">
        <f>IF(F158="","",IF(G158=nepodnik,1,IF(VLOOKUP(G158,Ciselniky!$G$41:$I$48,3,FALSE)&gt;'Údaje o projekte'!$F$11,'Údaje o projekte'!$F$11,VLOOKUP(G158,Ciselniky!$G$41:$I$48,3,FALSE))))</f>
        <v/>
      </c>
      <c r="K158" s="169" t="str">
        <f>IF(J158="","",IF(G158="Nerelevantné",E158*F158,((E158*F158)/VLOOKUP(G158,Ciselniky!$G$43:$I$48,3,FALSE))*'Dlhodobý majetok (DM)'!I158)*H158)</f>
        <v/>
      </c>
      <c r="L158" s="169" t="str">
        <f>IF(K158="","",IF('Základné údaje'!$H$8="áno",0,K158*0.2))</f>
        <v/>
      </c>
      <c r="M158" s="156" t="str">
        <f>IF(K158="","",K158*VLOOKUP(CONCATENATE(C158," / ",'Základné údaje'!$D$8),'Priradenie pracov. balíkov'!A:F,6,FALSE))</f>
        <v/>
      </c>
      <c r="N158" s="156" t="str">
        <f>IF(L158="","",L158*VLOOKUP(CONCATENATE(C158," / ",'Základné údaje'!$D$8),'Priradenie pracov. balíkov'!A:F,6,FALSE))</f>
        <v/>
      </c>
      <c r="O158" s="164"/>
      <c r="P158" s="164"/>
    </row>
    <row r="159" spans="1:16" x14ac:dyDescent="0.2">
      <c r="A159" s="19"/>
      <c r="B159" s="164"/>
      <c r="C159" s="164"/>
      <c r="D159" s="164"/>
      <c r="E159" s="164"/>
      <c r="F159" s="165"/>
      <c r="G159" s="164"/>
      <c r="H159" s="166"/>
      <c r="I159" s="167"/>
      <c r="J159" s="168" t="str">
        <f>IF(F159="","",IF(G159=nepodnik,1,IF(VLOOKUP(G159,Ciselniky!$G$41:$I$48,3,FALSE)&gt;'Údaje o projekte'!$F$11,'Údaje o projekte'!$F$11,VLOOKUP(G159,Ciselniky!$G$41:$I$48,3,FALSE))))</f>
        <v/>
      </c>
      <c r="K159" s="169" t="str">
        <f>IF(J159="","",IF(G159="Nerelevantné",E159*F159,((E159*F159)/VLOOKUP(G159,Ciselniky!$G$43:$I$48,3,FALSE))*'Dlhodobý majetok (DM)'!I159)*H159)</f>
        <v/>
      </c>
      <c r="L159" s="169" t="str">
        <f>IF(K159="","",IF('Základné údaje'!$H$8="áno",0,K159*0.2))</f>
        <v/>
      </c>
      <c r="M159" s="156" t="str">
        <f>IF(K159="","",K159*VLOOKUP(CONCATENATE(C159," / ",'Základné údaje'!$D$8),'Priradenie pracov. balíkov'!A:F,6,FALSE))</f>
        <v/>
      </c>
      <c r="N159" s="156" t="str">
        <f>IF(L159="","",L159*VLOOKUP(CONCATENATE(C159," / ",'Základné údaje'!$D$8),'Priradenie pracov. balíkov'!A:F,6,FALSE))</f>
        <v/>
      </c>
      <c r="O159" s="164"/>
      <c r="P159" s="164"/>
    </row>
    <row r="160" spans="1:16" x14ac:dyDescent="0.2">
      <c r="A160" s="19"/>
      <c r="B160" s="164"/>
      <c r="C160" s="164"/>
      <c r="D160" s="164"/>
      <c r="E160" s="164"/>
      <c r="F160" s="165"/>
      <c r="G160" s="164"/>
      <c r="H160" s="166"/>
      <c r="I160" s="167"/>
      <c r="J160" s="168" t="str">
        <f>IF(F160="","",IF(G160=nepodnik,1,IF(VLOOKUP(G160,Ciselniky!$G$41:$I$48,3,FALSE)&gt;'Údaje o projekte'!$F$11,'Údaje o projekte'!$F$11,VLOOKUP(G160,Ciselniky!$G$41:$I$48,3,FALSE))))</f>
        <v/>
      </c>
      <c r="K160" s="169" t="str">
        <f>IF(J160="","",IF(G160="Nerelevantné",E160*F160,((E160*F160)/VLOOKUP(G160,Ciselniky!$G$43:$I$48,3,FALSE))*'Dlhodobý majetok (DM)'!I160)*H160)</f>
        <v/>
      </c>
      <c r="L160" s="169" t="str">
        <f>IF(K160="","",IF('Základné údaje'!$H$8="áno",0,K160*0.2))</f>
        <v/>
      </c>
      <c r="M160" s="156" t="str">
        <f>IF(K160="","",K160*VLOOKUP(CONCATENATE(C160," / ",'Základné údaje'!$D$8),'Priradenie pracov. balíkov'!A:F,6,FALSE))</f>
        <v/>
      </c>
      <c r="N160" s="156" t="str">
        <f>IF(L160="","",L160*VLOOKUP(CONCATENATE(C160," / ",'Základné údaje'!$D$8),'Priradenie pracov. balíkov'!A:F,6,FALSE))</f>
        <v/>
      </c>
      <c r="O160" s="164"/>
      <c r="P160" s="164"/>
    </row>
    <row r="161" spans="1:16" x14ac:dyDescent="0.2">
      <c r="A161" s="19"/>
      <c r="B161" s="164"/>
      <c r="C161" s="164"/>
      <c r="D161" s="164"/>
      <c r="E161" s="164"/>
      <c r="F161" s="165"/>
      <c r="G161" s="164"/>
      <c r="H161" s="166"/>
      <c r="I161" s="167"/>
      <c r="J161" s="168" t="str">
        <f>IF(F161="","",IF(G161=nepodnik,1,IF(VLOOKUP(G161,Ciselniky!$G$41:$I$48,3,FALSE)&gt;'Údaje o projekte'!$F$11,'Údaje o projekte'!$F$11,VLOOKUP(G161,Ciselniky!$G$41:$I$48,3,FALSE))))</f>
        <v/>
      </c>
      <c r="K161" s="169" t="str">
        <f>IF(J161="","",IF(G161="Nerelevantné",E161*F161,((E161*F161)/VLOOKUP(G161,Ciselniky!$G$43:$I$48,3,FALSE))*'Dlhodobý majetok (DM)'!I161)*H161)</f>
        <v/>
      </c>
      <c r="L161" s="169" t="str">
        <f>IF(K161="","",IF('Základné údaje'!$H$8="áno",0,K161*0.2))</f>
        <v/>
      </c>
      <c r="M161" s="156" t="str">
        <f>IF(K161="","",K161*VLOOKUP(CONCATENATE(C161," / ",'Základné údaje'!$D$8),'Priradenie pracov. balíkov'!A:F,6,FALSE))</f>
        <v/>
      </c>
      <c r="N161" s="156" t="str">
        <f>IF(L161="","",L161*VLOOKUP(CONCATENATE(C161," / ",'Základné údaje'!$D$8),'Priradenie pracov. balíkov'!A:F,6,FALSE))</f>
        <v/>
      </c>
      <c r="O161" s="164"/>
      <c r="P161" s="164"/>
    </row>
    <row r="162" spans="1:16" x14ac:dyDescent="0.2">
      <c r="A162" s="19"/>
      <c r="B162" s="164"/>
      <c r="C162" s="164"/>
      <c r="D162" s="164"/>
      <c r="E162" s="164"/>
      <c r="F162" s="165"/>
      <c r="G162" s="164"/>
      <c r="H162" s="166"/>
      <c r="I162" s="167"/>
      <c r="J162" s="168" t="str">
        <f>IF(F162="","",IF(G162=nepodnik,1,IF(VLOOKUP(G162,Ciselniky!$G$41:$I$48,3,FALSE)&gt;'Údaje o projekte'!$F$11,'Údaje o projekte'!$F$11,VLOOKUP(G162,Ciselniky!$G$41:$I$48,3,FALSE))))</f>
        <v/>
      </c>
      <c r="K162" s="169" t="str">
        <f>IF(J162="","",IF(G162="Nerelevantné",E162*F162,((E162*F162)/VLOOKUP(G162,Ciselniky!$G$43:$I$48,3,FALSE))*'Dlhodobý majetok (DM)'!I162)*H162)</f>
        <v/>
      </c>
      <c r="L162" s="169" t="str">
        <f>IF(K162="","",IF('Základné údaje'!$H$8="áno",0,K162*0.2))</f>
        <v/>
      </c>
      <c r="M162" s="156" t="str">
        <f>IF(K162="","",K162*VLOOKUP(CONCATENATE(C162," / ",'Základné údaje'!$D$8),'Priradenie pracov. balíkov'!A:F,6,FALSE))</f>
        <v/>
      </c>
      <c r="N162" s="156" t="str">
        <f>IF(L162="","",L162*VLOOKUP(CONCATENATE(C162," / ",'Základné údaje'!$D$8),'Priradenie pracov. balíkov'!A:F,6,FALSE))</f>
        <v/>
      </c>
      <c r="O162" s="164"/>
      <c r="P162" s="164"/>
    </row>
    <row r="163" spans="1:16" x14ac:dyDescent="0.2">
      <c r="A163" s="19"/>
      <c r="B163" s="164"/>
      <c r="C163" s="164"/>
      <c r="D163" s="164"/>
      <c r="E163" s="164"/>
      <c r="F163" s="165"/>
      <c r="G163" s="164"/>
      <c r="H163" s="166"/>
      <c r="I163" s="167"/>
      <c r="J163" s="168" t="str">
        <f>IF(F163="","",IF(G163=nepodnik,1,IF(VLOOKUP(G163,Ciselniky!$G$41:$I$48,3,FALSE)&gt;'Údaje o projekte'!$F$11,'Údaje o projekte'!$F$11,VLOOKUP(G163,Ciselniky!$G$41:$I$48,3,FALSE))))</f>
        <v/>
      </c>
      <c r="K163" s="169" t="str">
        <f>IF(J163="","",IF(G163="Nerelevantné",E163*F163,((E163*F163)/VLOOKUP(G163,Ciselniky!$G$43:$I$48,3,FALSE))*'Dlhodobý majetok (DM)'!I163)*H163)</f>
        <v/>
      </c>
      <c r="L163" s="169" t="str">
        <f>IF(K163="","",IF('Základné údaje'!$H$8="áno",0,K163*0.2))</f>
        <v/>
      </c>
      <c r="M163" s="156" t="str">
        <f>IF(K163="","",K163*VLOOKUP(CONCATENATE(C163," / ",'Základné údaje'!$D$8),'Priradenie pracov. balíkov'!A:F,6,FALSE))</f>
        <v/>
      </c>
      <c r="N163" s="156" t="str">
        <f>IF(L163="","",L163*VLOOKUP(CONCATENATE(C163," / ",'Základné údaje'!$D$8),'Priradenie pracov. balíkov'!A:F,6,FALSE))</f>
        <v/>
      </c>
      <c r="O163" s="164"/>
      <c r="P163" s="164"/>
    </row>
    <row r="164" spans="1:16" x14ac:dyDescent="0.2">
      <c r="A164" s="19"/>
      <c r="B164" s="164"/>
      <c r="C164" s="164"/>
      <c r="D164" s="164"/>
      <c r="E164" s="164"/>
      <c r="F164" s="165"/>
      <c r="G164" s="164"/>
      <c r="H164" s="166"/>
      <c r="I164" s="167"/>
      <c r="J164" s="168" t="str">
        <f>IF(F164="","",IF(G164=nepodnik,1,IF(VLOOKUP(G164,Ciselniky!$G$41:$I$48,3,FALSE)&gt;'Údaje o projekte'!$F$11,'Údaje o projekte'!$F$11,VLOOKUP(G164,Ciselniky!$G$41:$I$48,3,FALSE))))</f>
        <v/>
      </c>
      <c r="K164" s="169" t="str">
        <f>IF(J164="","",IF(G164="Nerelevantné",E164*F164,((E164*F164)/VLOOKUP(G164,Ciselniky!$G$43:$I$48,3,FALSE))*'Dlhodobý majetok (DM)'!I164)*H164)</f>
        <v/>
      </c>
      <c r="L164" s="169" t="str">
        <f>IF(K164="","",IF('Základné údaje'!$H$8="áno",0,K164*0.2))</f>
        <v/>
      </c>
      <c r="M164" s="156" t="str">
        <f>IF(K164="","",K164*VLOOKUP(CONCATENATE(C164," / ",'Základné údaje'!$D$8),'Priradenie pracov. balíkov'!A:F,6,FALSE))</f>
        <v/>
      </c>
      <c r="N164" s="156" t="str">
        <f>IF(L164="","",L164*VLOOKUP(CONCATENATE(C164," / ",'Základné údaje'!$D$8),'Priradenie pracov. balíkov'!A:F,6,FALSE))</f>
        <v/>
      </c>
      <c r="O164" s="164"/>
      <c r="P164" s="164"/>
    </row>
    <row r="165" spans="1:16" x14ac:dyDescent="0.2">
      <c r="A165" s="19"/>
      <c r="B165" s="164"/>
      <c r="C165" s="164"/>
      <c r="D165" s="164"/>
      <c r="E165" s="164"/>
      <c r="F165" s="165"/>
      <c r="G165" s="164"/>
      <c r="H165" s="166"/>
      <c r="I165" s="167"/>
      <c r="J165" s="168" t="str">
        <f>IF(F165="","",IF(G165=nepodnik,1,IF(VLOOKUP(G165,Ciselniky!$G$41:$I$48,3,FALSE)&gt;'Údaje o projekte'!$F$11,'Údaje o projekte'!$F$11,VLOOKUP(G165,Ciselniky!$G$41:$I$48,3,FALSE))))</f>
        <v/>
      </c>
      <c r="K165" s="169" t="str">
        <f>IF(J165="","",IF(G165="Nerelevantné",E165*F165,((E165*F165)/VLOOKUP(G165,Ciselniky!$G$43:$I$48,3,FALSE))*'Dlhodobý majetok (DM)'!I165)*H165)</f>
        <v/>
      </c>
      <c r="L165" s="169" t="str">
        <f>IF(K165="","",IF('Základné údaje'!$H$8="áno",0,K165*0.2))</f>
        <v/>
      </c>
      <c r="M165" s="156" t="str">
        <f>IF(K165="","",K165*VLOOKUP(CONCATENATE(C165," / ",'Základné údaje'!$D$8),'Priradenie pracov. balíkov'!A:F,6,FALSE))</f>
        <v/>
      </c>
      <c r="N165" s="156" t="str">
        <f>IF(L165="","",L165*VLOOKUP(CONCATENATE(C165," / ",'Základné údaje'!$D$8),'Priradenie pracov. balíkov'!A:F,6,FALSE))</f>
        <v/>
      </c>
      <c r="O165" s="164"/>
      <c r="P165" s="164"/>
    </row>
    <row r="166" spans="1:16" x14ac:dyDescent="0.2">
      <c r="A166" s="19"/>
      <c r="B166" s="164"/>
      <c r="C166" s="164"/>
      <c r="D166" s="164"/>
      <c r="E166" s="164"/>
      <c r="F166" s="165"/>
      <c r="G166" s="164"/>
      <c r="H166" s="166"/>
      <c r="I166" s="167"/>
      <c r="J166" s="168" t="str">
        <f>IF(F166="","",IF(G166=nepodnik,1,IF(VLOOKUP(G166,Ciselniky!$G$41:$I$48,3,FALSE)&gt;'Údaje o projekte'!$F$11,'Údaje o projekte'!$F$11,VLOOKUP(G166,Ciselniky!$G$41:$I$48,3,FALSE))))</f>
        <v/>
      </c>
      <c r="K166" s="169" t="str">
        <f>IF(J166="","",IF(G166="Nerelevantné",E166*F166,((E166*F166)/VLOOKUP(G166,Ciselniky!$G$43:$I$48,3,FALSE))*'Dlhodobý majetok (DM)'!I166)*H166)</f>
        <v/>
      </c>
      <c r="L166" s="169" t="str">
        <f>IF(K166="","",IF('Základné údaje'!$H$8="áno",0,K166*0.2))</f>
        <v/>
      </c>
      <c r="M166" s="156" t="str">
        <f>IF(K166="","",K166*VLOOKUP(CONCATENATE(C166," / ",'Základné údaje'!$D$8),'Priradenie pracov. balíkov'!A:F,6,FALSE))</f>
        <v/>
      </c>
      <c r="N166" s="156" t="str">
        <f>IF(L166="","",L166*VLOOKUP(CONCATENATE(C166," / ",'Základné údaje'!$D$8),'Priradenie pracov. balíkov'!A:F,6,FALSE))</f>
        <v/>
      </c>
      <c r="O166" s="164"/>
      <c r="P166" s="164"/>
    </row>
    <row r="167" spans="1:16" x14ac:dyDescent="0.2">
      <c r="A167" s="19"/>
      <c r="B167" s="164"/>
      <c r="C167" s="164"/>
      <c r="D167" s="164"/>
      <c r="E167" s="164"/>
      <c r="F167" s="165"/>
      <c r="G167" s="164"/>
      <c r="H167" s="166"/>
      <c r="I167" s="167"/>
      <c r="J167" s="168" t="str">
        <f>IF(F167="","",IF(G167=nepodnik,1,IF(VLOOKUP(G167,Ciselniky!$G$41:$I$48,3,FALSE)&gt;'Údaje o projekte'!$F$11,'Údaje o projekte'!$F$11,VLOOKUP(G167,Ciselniky!$G$41:$I$48,3,FALSE))))</f>
        <v/>
      </c>
      <c r="K167" s="169" t="str">
        <f>IF(J167="","",IF(G167="Nerelevantné",E167*F167,((E167*F167)/VLOOKUP(G167,Ciselniky!$G$43:$I$48,3,FALSE))*'Dlhodobý majetok (DM)'!I167)*H167)</f>
        <v/>
      </c>
      <c r="L167" s="169" t="str">
        <f>IF(K167="","",IF('Základné údaje'!$H$8="áno",0,K167*0.2))</f>
        <v/>
      </c>
      <c r="M167" s="156" t="str">
        <f>IF(K167="","",K167*VLOOKUP(CONCATENATE(C167," / ",'Základné údaje'!$D$8),'Priradenie pracov. balíkov'!A:F,6,FALSE))</f>
        <v/>
      </c>
      <c r="N167" s="156" t="str">
        <f>IF(L167="","",L167*VLOOKUP(CONCATENATE(C167," / ",'Základné údaje'!$D$8),'Priradenie pracov. balíkov'!A:F,6,FALSE))</f>
        <v/>
      </c>
      <c r="O167" s="164"/>
      <c r="P167" s="164"/>
    </row>
    <row r="168" spans="1:16" x14ac:dyDescent="0.2">
      <c r="A168" s="19"/>
      <c r="B168" s="164"/>
      <c r="C168" s="164"/>
      <c r="D168" s="164"/>
      <c r="E168" s="164"/>
      <c r="F168" s="165"/>
      <c r="G168" s="164"/>
      <c r="H168" s="166"/>
      <c r="I168" s="167"/>
      <c r="J168" s="168" t="str">
        <f>IF(F168="","",IF(G168=nepodnik,1,IF(VLOOKUP(G168,Ciselniky!$G$41:$I$48,3,FALSE)&gt;'Údaje o projekte'!$F$11,'Údaje o projekte'!$F$11,VLOOKUP(G168,Ciselniky!$G$41:$I$48,3,FALSE))))</f>
        <v/>
      </c>
      <c r="K168" s="169" t="str">
        <f>IF(J168="","",IF(G168="Nerelevantné",E168*F168,((E168*F168)/VLOOKUP(G168,Ciselniky!$G$43:$I$48,3,FALSE))*'Dlhodobý majetok (DM)'!I168)*H168)</f>
        <v/>
      </c>
      <c r="L168" s="169" t="str">
        <f>IF(K168="","",IF('Základné údaje'!$H$8="áno",0,K168*0.2))</f>
        <v/>
      </c>
      <c r="M168" s="156" t="str">
        <f>IF(K168="","",K168*VLOOKUP(CONCATENATE(C168," / ",'Základné údaje'!$D$8),'Priradenie pracov. balíkov'!A:F,6,FALSE))</f>
        <v/>
      </c>
      <c r="N168" s="156" t="str">
        <f>IF(L168="","",L168*VLOOKUP(CONCATENATE(C168," / ",'Základné údaje'!$D$8),'Priradenie pracov. balíkov'!A:F,6,FALSE))</f>
        <v/>
      </c>
      <c r="O168" s="164"/>
      <c r="P168" s="164"/>
    </row>
    <row r="169" spans="1:16" x14ac:dyDescent="0.2">
      <c r="A169" s="19"/>
      <c r="B169" s="164"/>
      <c r="C169" s="164"/>
      <c r="D169" s="164"/>
      <c r="E169" s="164"/>
      <c r="F169" s="165"/>
      <c r="G169" s="164"/>
      <c r="H169" s="166"/>
      <c r="I169" s="167"/>
      <c r="J169" s="168" t="str">
        <f>IF(F169="","",IF(G169=nepodnik,1,IF(VLOOKUP(G169,Ciselniky!$G$41:$I$48,3,FALSE)&gt;'Údaje o projekte'!$F$11,'Údaje o projekte'!$F$11,VLOOKUP(G169,Ciselniky!$G$41:$I$48,3,FALSE))))</f>
        <v/>
      </c>
      <c r="K169" s="169" t="str">
        <f>IF(J169="","",IF(G169="Nerelevantné",E169*F169,((E169*F169)/VLOOKUP(G169,Ciselniky!$G$43:$I$48,3,FALSE))*'Dlhodobý majetok (DM)'!I169)*H169)</f>
        <v/>
      </c>
      <c r="L169" s="169" t="str">
        <f>IF(K169="","",IF('Základné údaje'!$H$8="áno",0,K169*0.2))</f>
        <v/>
      </c>
      <c r="M169" s="156" t="str">
        <f>IF(K169="","",K169*VLOOKUP(CONCATENATE(C169," / ",'Základné údaje'!$D$8),'Priradenie pracov. balíkov'!A:F,6,FALSE))</f>
        <v/>
      </c>
      <c r="N169" s="156" t="str">
        <f>IF(L169="","",L169*VLOOKUP(CONCATENATE(C169," / ",'Základné údaje'!$D$8),'Priradenie pracov. balíkov'!A:F,6,FALSE))</f>
        <v/>
      </c>
      <c r="O169" s="164"/>
      <c r="P169" s="164"/>
    </row>
    <row r="170" spans="1:16" x14ac:dyDescent="0.2">
      <c r="A170" s="19"/>
      <c r="B170" s="164"/>
      <c r="C170" s="164"/>
      <c r="D170" s="164"/>
      <c r="E170" s="164"/>
      <c r="F170" s="165"/>
      <c r="G170" s="164"/>
      <c r="H170" s="166"/>
      <c r="I170" s="167"/>
      <c r="J170" s="168" t="str">
        <f>IF(F170="","",IF(G170=nepodnik,1,IF(VLOOKUP(G170,Ciselniky!$G$41:$I$48,3,FALSE)&gt;'Údaje o projekte'!$F$11,'Údaje o projekte'!$F$11,VLOOKUP(G170,Ciselniky!$G$41:$I$48,3,FALSE))))</f>
        <v/>
      </c>
      <c r="K170" s="169" t="str">
        <f>IF(J170="","",IF(G170="Nerelevantné",E170*F170,((E170*F170)/VLOOKUP(G170,Ciselniky!$G$43:$I$48,3,FALSE))*'Dlhodobý majetok (DM)'!I170)*H170)</f>
        <v/>
      </c>
      <c r="L170" s="169" t="str">
        <f>IF(K170="","",IF('Základné údaje'!$H$8="áno",0,K170*0.2))</f>
        <v/>
      </c>
      <c r="M170" s="156" t="str">
        <f>IF(K170="","",K170*VLOOKUP(CONCATENATE(C170," / ",'Základné údaje'!$D$8),'Priradenie pracov. balíkov'!A:F,6,FALSE))</f>
        <v/>
      </c>
      <c r="N170" s="156" t="str">
        <f>IF(L170="","",L170*VLOOKUP(CONCATENATE(C170," / ",'Základné údaje'!$D$8),'Priradenie pracov. balíkov'!A:F,6,FALSE))</f>
        <v/>
      </c>
      <c r="O170" s="164"/>
      <c r="P170" s="164"/>
    </row>
    <row r="171" spans="1:16" x14ac:dyDescent="0.2">
      <c r="A171" s="19"/>
      <c r="B171" s="164"/>
      <c r="C171" s="164"/>
      <c r="D171" s="164"/>
      <c r="E171" s="164"/>
      <c r="F171" s="165"/>
      <c r="G171" s="164"/>
      <c r="H171" s="166"/>
      <c r="I171" s="167"/>
      <c r="J171" s="168" t="str">
        <f>IF(F171="","",IF(G171=nepodnik,1,IF(VLOOKUP(G171,Ciselniky!$G$41:$I$48,3,FALSE)&gt;'Údaje o projekte'!$F$11,'Údaje o projekte'!$F$11,VLOOKUP(G171,Ciselniky!$G$41:$I$48,3,FALSE))))</f>
        <v/>
      </c>
      <c r="K171" s="169" t="str">
        <f>IF(J171="","",IF(G171="Nerelevantné",E171*F171,((E171*F171)/VLOOKUP(G171,Ciselniky!$G$43:$I$48,3,FALSE))*'Dlhodobý majetok (DM)'!I171)*H171)</f>
        <v/>
      </c>
      <c r="L171" s="169" t="str">
        <f>IF(K171="","",IF('Základné údaje'!$H$8="áno",0,K171*0.2))</f>
        <v/>
      </c>
      <c r="M171" s="156" t="str">
        <f>IF(K171="","",K171*VLOOKUP(CONCATENATE(C171," / ",'Základné údaje'!$D$8),'Priradenie pracov. balíkov'!A:F,6,FALSE))</f>
        <v/>
      </c>
      <c r="N171" s="156" t="str">
        <f>IF(L171="","",L171*VLOOKUP(CONCATENATE(C171," / ",'Základné údaje'!$D$8),'Priradenie pracov. balíkov'!A:F,6,FALSE))</f>
        <v/>
      </c>
      <c r="O171" s="164"/>
      <c r="P171" s="164"/>
    </row>
    <row r="172" spans="1:16" x14ac:dyDescent="0.2">
      <c r="A172" s="19"/>
      <c r="B172" s="164"/>
      <c r="C172" s="164"/>
      <c r="D172" s="164"/>
      <c r="E172" s="164"/>
      <c r="F172" s="165"/>
      <c r="G172" s="164"/>
      <c r="H172" s="166"/>
      <c r="I172" s="167"/>
      <c r="J172" s="168" t="str">
        <f>IF(F172="","",IF(G172=nepodnik,1,IF(VLOOKUP(G172,Ciselniky!$G$41:$I$48,3,FALSE)&gt;'Údaje o projekte'!$F$11,'Údaje o projekte'!$F$11,VLOOKUP(G172,Ciselniky!$G$41:$I$48,3,FALSE))))</f>
        <v/>
      </c>
      <c r="K172" s="169" t="str">
        <f>IF(J172="","",IF(G172="Nerelevantné",E172*F172,((E172*F172)/VLOOKUP(G172,Ciselniky!$G$43:$I$48,3,FALSE))*'Dlhodobý majetok (DM)'!I172)*H172)</f>
        <v/>
      </c>
      <c r="L172" s="169" t="str">
        <f>IF(K172="","",IF('Základné údaje'!$H$8="áno",0,K172*0.2))</f>
        <v/>
      </c>
      <c r="M172" s="156" t="str">
        <f>IF(K172="","",K172*VLOOKUP(CONCATENATE(C172," / ",'Základné údaje'!$D$8),'Priradenie pracov. balíkov'!A:F,6,FALSE))</f>
        <v/>
      </c>
      <c r="N172" s="156" t="str">
        <f>IF(L172="","",L172*VLOOKUP(CONCATENATE(C172," / ",'Základné údaje'!$D$8),'Priradenie pracov. balíkov'!A:F,6,FALSE))</f>
        <v/>
      </c>
      <c r="O172" s="164"/>
      <c r="P172" s="164"/>
    </row>
    <row r="173" spans="1:16" x14ac:dyDescent="0.2">
      <c r="A173" s="19"/>
      <c r="B173" s="164"/>
      <c r="C173" s="164"/>
      <c r="D173" s="164"/>
      <c r="E173" s="164"/>
      <c r="F173" s="165"/>
      <c r="G173" s="164"/>
      <c r="H173" s="166"/>
      <c r="I173" s="167"/>
      <c r="J173" s="168" t="str">
        <f>IF(F173="","",IF(G173=nepodnik,1,IF(VLOOKUP(G173,Ciselniky!$G$41:$I$48,3,FALSE)&gt;'Údaje o projekte'!$F$11,'Údaje o projekte'!$F$11,VLOOKUP(G173,Ciselniky!$G$41:$I$48,3,FALSE))))</f>
        <v/>
      </c>
      <c r="K173" s="169" t="str">
        <f>IF(J173="","",IF(G173="Nerelevantné",E173*F173,((E173*F173)/VLOOKUP(G173,Ciselniky!$G$43:$I$48,3,FALSE))*'Dlhodobý majetok (DM)'!I173)*H173)</f>
        <v/>
      </c>
      <c r="L173" s="169" t="str">
        <f>IF(K173="","",IF('Základné údaje'!$H$8="áno",0,K173*0.2))</f>
        <v/>
      </c>
      <c r="M173" s="156" t="str">
        <f>IF(K173="","",K173*VLOOKUP(CONCATENATE(C173," / ",'Základné údaje'!$D$8),'Priradenie pracov. balíkov'!A:F,6,FALSE))</f>
        <v/>
      </c>
      <c r="N173" s="156" t="str">
        <f>IF(L173="","",L173*VLOOKUP(CONCATENATE(C173," / ",'Základné údaje'!$D$8),'Priradenie pracov. balíkov'!A:F,6,FALSE))</f>
        <v/>
      </c>
      <c r="O173" s="164"/>
      <c r="P173" s="164"/>
    </row>
    <row r="174" spans="1:16" x14ac:dyDescent="0.2">
      <c r="A174" s="19"/>
      <c r="B174" s="164"/>
      <c r="C174" s="164"/>
      <c r="D174" s="164"/>
      <c r="E174" s="164"/>
      <c r="F174" s="165"/>
      <c r="G174" s="164"/>
      <c r="H174" s="166"/>
      <c r="I174" s="167"/>
      <c r="J174" s="168" t="str">
        <f>IF(F174="","",IF(G174=nepodnik,1,IF(VLOOKUP(G174,Ciselniky!$G$41:$I$48,3,FALSE)&gt;'Údaje o projekte'!$F$11,'Údaje o projekte'!$F$11,VLOOKUP(G174,Ciselniky!$G$41:$I$48,3,FALSE))))</f>
        <v/>
      </c>
      <c r="K174" s="169" t="str">
        <f>IF(J174="","",IF(G174="Nerelevantné",E174*F174,((E174*F174)/VLOOKUP(G174,Ciselniky!$G$43:$I$48,3,FALSE))*'Dlhodobý majetok (DM)'!I174)*H174)</f>
        <v/>
      </c>
      <c r="L174" s="169" t="str">
        <f>IF(K174="","",IF('Základné údaje'!$H$8="áno",0,K174*0.2))</f>
        <v/>
      </c>
      <c r="M174" s="156" t="str">
        <f>IF(K174="","",K174*VLOOKUP(CONCATENATE(C174," / ",'Základné údaje'!$D$8),'Priradenie pracov. balíkov'!A:F,6,FALSE))</f>
        <v/>
      </c>
      <c r="N174" s="156" t="str">
        <f>IF(L174="","",L174*VLOOKUP(CONCATENATE(C174," / ",'Základné údaje'!$D$8),'Priradenie pracov. balíkov'!A:F,6,FALSE))</f>
        <v/>
      </c>
      <c r="O174" s="164"/>
      <c r="P174" s="164"/>
    </row>
    <row r="175" spans="1:16" x14ac:dyDescent="0.2">
      <c r="A175" s="19"/>
      <c r="B175" s="164"/>
      <c r="C175" s="164"/>
      <c r="D175" s="164"/>
      <c r="E175" s="164"/>
      <c r="F175" s="165"/>
      <c r="G175" s="164"/>
      <c r="H175" s="166"/>
      <c r="I175" s="167"/>
      <c r="J175" s="168" t="str">
        <f>IF(F175="","",IF(G175=nepodnik,1,IF(VLOOKUP(G175,Ciselniky!$G$41:$I$48,3,FALSE)&gt;'Údaje o projekte'!$F$11,'Údaje o projekte'!$F$11,VLOOKUP(G175,Ciselniky!$G$41:$I$48,3,FALSE))))</f>
        <v/>
      </c>
      <c r="K175" s="169" t="str">
        <f>IF(J175="","",IF(G175="Nerelevantné",E175*F175,((E175*F175)/VLOOKUP(G175,Ciselniky!$G$43:$I$48,3,FALSE))*'Dlhodobý majetok (DM)'!I175)*H175)</f>
        <v/>
      </c>
      <c r="L175" s="169" t="str">
        <f>IF(K175="","",IF('Základné údaje'!$H$8="áno",0,K175*0.2))</f>
        <v/>
      </c>
      <c r="M175" s="156" t="str">
        <f>IF(K175="","",K175*VLOOKUP(CONCATENATE(C175," / ",'Základné údaje'!$D$8),'Priradenie pracov. balíkov'!A:F,6,FALSE))</f>
        <v/>
      </c>
      <c r="N175" s="156" t="str">
        <f>IF(L175="","",L175*VLOOKUP(CONCATENATE(C175," / ",'Základné údaje'!$D$8),'Priradenie pracov. balíkov'!A:F,6,FALSE))</f>
        <v/>
      </c>
      <c r="O175" s="164"/>
      <c r="P175" s="164"/>
    </row>
    <row r="176" spans="1:16" x14ac:dyDescent="0.2">
      <c r="A176" s="19"/>
      <c r="B176" s="164"/>
      <c r="C176" s="164"/>
      <c r="D176" s="164"/>
      <c r="E176" s="164"/>
      <c r="F176" s="165"/>
      <c r="G176" s="164"/>
      <c r="H176" s="166"/>
      <c r="I176" s="167"/>
      <c r="J176" s="168" t="str">
        <f>IF(F176="","",IF(G176=nepodnik,1,IF(VLOOKUP(G176,Ciselniky!$G$41:$I$48,3,FALSE)&gt;'Údaje o projekte'!$F$11,'Údaje o projekte'!$F$11,VLOOKUP(G176,Ciselniky!$G$41:$I$48,3,FALSE))))</f>
        <v/>
      </c>
      <c r="K176" s="169" t="str">
        <f>IF(J176="","",IF(G176="Nerelevantné",E176*F176,((E176*F176)/VLOOKUP(G176,Ciselniky!$G$43:$I$48,3,FALSE))*'Dlhodobý majetok (DM)'!I176)*H176)</f>
        <v/>
      </c>
      <c r="L176" s="169" t="str">
        <f>IF(K176="","",IF('Základné údaje'!$H$8="áno",0,K176*0.2))</f>
        <v/>
      </c>
      <c r="M176" s="156" t="str">
        <f>IF(K176="","",K176*VLOOKUP(CONCATENATE(C176," / ",'Základné údaje'!$D$8),'Priradenie pracov. balíkov'!A:F,6,FALSE))</f>
        <v/>
      </c>
      <c r="N176" s="156" t="str">
        <f>IF(L176="","",L176*VLOOKUP(CONCATENATE(C176," / ",'Základné údaje'!$D$8),'Priradenie pracov. balíkov'!A:F,6,FALSE))</f>
        <v/>
      </c>
      <c r="O176" s="164"/>
      <c r="P176" s="164"/>
    </row>
    <row r="177" spans="1:16" x14ac:dyDescent="0.2">
      <c r="A177" s="19"/>
      <c r="B177" s="164"/>
      <c r="C177" s="164"/>
      <c r="D177" s="164"/>
      <c r="E177" s="164"/>
      <c r="F177" s="165"/>
      <c r="G177" s="164"/>
      <c r="H177" s="166"/>
      <c r="I177" s="167"/>
      <c r="J177" s="168" t="str">
        <f>IF(F177="","",IF(G177=nepodnik,1,IF(VLOOKUP(G177,Ciselniky!$G$41:$I$48,3,FALSE)&gt;'Údaje o projekte'!$F$11,'Údaje o projekte'!$F$11,VLOOKUP(G177,Ciselniky!$G$41:$I$48,3,FALSE))))</f>
        <v/>
      </c>
      <c r="K177" s="169" t="str">
        <f>IF(J177="","",IF(G177="Nerelevantné",E177*F177,((E177*F177)/VLOOKUP(G177,Ciselniky!$G$43:$I$48,3,FALSE))*'Dlhodobý majetok (DM)'!I177)*H177)</f>
        <v/>
      </c>
      <c r="L177" s="169" t="str">
        <f>IF(K177="","",IF('Základné údaje'!$H$8="áno",0,K177*0.2))</f>
        <v/>
      </c>
      <c r="M177" s="156" t="str">
        <f>IF(K177="","",K177*VLOOKUP(CONCATENATE(C177," / ",'Základné údaje'!$D$8),'Priradenie pracov. balíkov'!A:F,6,FALSE))</f>
        <v/>
      </c>
      <c r="N177" s="156" t="str">
        <f>IF(L177="","",L177*VLOOKUP(CONCATENATE(C177," / ",'Základné údaje'!$D$8),'Priradenie pracov. balíkov'!A:F,6,FALSE))</f>
        <v/>
      </c>
      <c r="O177" s="164"/>
      <c r="P177" s="164"/>
    </row>
    <row r="178" spans="1:16" x14ac:dyDescent="0.2">
      <c r="A178" s="19"/>
      <c r="B178" s="164"/>
      <c r="C178" s="164"/>
      <c r="D178" s="164"/>
      <c r="E178" s="164"/>
      <c r="F178" s="165"/>
      <c r="G178" s="164"/>
      <c r="H178" s="166"/>
      <c r="I178" s="167"/>
      <c r="J178" s="168" t="str">
        <f>IF(F178="","",IF(G178=nepodnik,1,IF(VLOOKUP(G178,Ciselniky!$G$41:$I$48,3,FALSE)&gt;'Údaje o projekte'!$F$11,'Údaje o projekte'!$F$11,VLOOKUP(G178,Ciselniky!$G$41:$I$48,3,FALSE))))</f>
        <v/>
      </c>
      <c r="K178" s="169" t="str">
        <f>IF(J178="","",IF(G178="Nerelevantné",E178*F178,((E178*F178)/VLOOKUP(G178,Ciselniky!$G$43:$I$48,3,FALSE))*'Dlhodobý majetok (DM)'!I178)*H178)</f>
        <v/>
      </c>
      <c r="L178" s="169" t="str">
        <f>IF(K178="","",IF('Základné údaje'!$H$8="áno",0,K178*0.2))</f>
        <v/>
      </c>
      <c r="M178" s="156" t="str">
        <f>IF(K178="","",K178*VLOOKUP(CONCATENATE(C178," / ",'Základné údaje'!$D$8),'Priradenie pracov. balíkov'!A:F,6,FALSE))</f>
        <v/>
      </c>
      <c r="N178" s="156" t="str">
        <f>IF(L178="","",L178*VLOOKUP(CONCATENATE(C178," / ",'Základné údaje'!$D$8),'Priradenie pracov. balíkov'!A:F,6,FALSE))</f>
        <v/>
      </c>
      <c r="O178" s="164"/>
      <c r="P178" s="164"/>
    </row>
    <row r="179" spans="1:16" x14ac:dyDescent="0.2">
      <c r="A179" s="19"/>
      <c r="B179" s="164"/>
      <c r="C179" s="164"/>
      <c r="D179" s="164"/>
      <c r="E179" s="164"/>
      <c r="F179" s="165"/>
      <c r="G179" s="164"/>
      <c r="H179" s="166"/>
      <c r="I179" s="167"/>
      <c r="J179" s="168" t="str">
        <f>IF(F179="","",IF(G179=nepodnik,1,IF(VLOOKUP(G179,Ciselniky!$G$41:$I$48,3,FALSE)&gt;'Údaje o projekte'!$F$11,'Údaje o projekte'!$F$11,VLOOKUP(G179,Ciselniky!$G$41:$I$48,3,FALSE))))</f>
        <v/>
      </c>
      <c r="K179" s="169" t="str">
        <f>IF(J179="","",IF(G179="Nerelevantné",E179*F179,((E179*F179)/VLOOKUP(G179,Ciselniky!$G$43:$I$48,3,FALSE))*'Dlhodobý majetok (DM)'!I179)*H179)</f>
        <v/>
      </c>
      <c r="L179" s="169" t="str">
        <f>IF(K179="","",IF('Základné údaje'!$H$8="áno",0,K179*0.2))</f>
        <v/>
      </c>
      <c r="M179" s="156" t="str">
        <f>IF(K179="","",K179*VLOOKUP(CONCATENATE(C179," / ",'Základné údaje'!$D$8),'Priradenie pracov. balíkov'!A:F,6,FALSE))</f>
        <v/>
      </c>
      <c r="N179" s="156" t="str">
        <f>IF(L179="","",L179*VLOOKUP(CONCATENATE(C179," / ",'Základné údaje'!$D$8),'Priradenie pracov. balíkov'!A:F,6,FALSE))</f>
        <v/>
      </c>
      <c r="O179" s="164"/>
      <c r="P179" s="164"/>
    </row>
    <row r="180" spans="1:16" x14ac:dyDescent="0.2">
      <c r="A180" s="19"/>
      <c r="B180" s="164"/>
      <c r="C180" s="164"/>
      <c r="D180" s="164"/>
      <c r="E180" s="164"/>
      <c r="F180" s="165"/>
      <c r="G180" s="164"/>
      <c r="H180" s="166"/>
      <c r="I180" s="167"/>
      <c r="J180" s="168" t="str">
        <f>IF(F180="","",IF(G180=nepodnik,1,IF(VLOOKUP(G180,Ciselniky!$G$41:$I$48,3,FALSE)&gt;'Údaje o projekte'!$F$11,'Údaje o projekte'!$F$11,VLOOKUP(G180,Ciselniky!$G$41:$I$48,3,FALSE))))</f>
        <v/>
      </c>
      <c r="K180" s="169" t="str">
        <f>IF(J180="","",IF(G180="Nerelevantné",E180*F180,((E180*F180)/VLOOKUP(G180,Ciselniky!$G$43:$I$48,3,FALSE))*'Dlhodobý majetok (DM)'!I180)*H180)</f>
        <v/>
      </c>
      <c r="L180" s="169" t="str">
        <f>IF(K180="","",IF('Základné údaje'!$H$8="áno",0,K180*0.2))</f>
        <v/>
      </c>
      <c r="M180" s="156" t="str">
        <f>IF(K180="","",K180*VLOOKUP(CONCATENATE(C180," / ",'Základné údaje'!$D$8),'Priradenie pracov. balíkov'!A:F,6,FALSE))</f>
        <v/>
      </c>
      <c r="N180" s="156" t="str">
        <f>IF(L180="","",L180*VLOOKUP(CONCATENATE(C180," / ",'Základné údaje'!$D$8),'Priradenie pracov. balíkov'!A:F,6,FALSE))</f>
        <v/>
      </c>
      <c r="O180" s="164"/>
      <c r="P180" s="164"/>
    </row>
    <row r="181" spans="1:16" x14ac:dyDescent="0.2">
      <c r="A181" s="19"/>
      <c r="B181" s="164"/>
      <c r="C181" s="164"/>
      <c r="D181" s="164"/>
      <c r="E181" s="164"/>
      <c r="F181" s="165"/>
      <c r="G181" s="164"/>
      <c r="H181" s="166"/>
      <c r="I181" s="167"/>
      <c r="J181" s="168" t="str">
        <f>IF(F181="","",IF(G181=nepodnik,1,IF(VLOOKUP(G181,Ciselniky!$G$41:$I$48,3,FALSE)&gt;'Údaje o projekte'!$F$11,'Údaje o projekte'!$F$11,VLOOKUP(G181,Ciselniky!$G$41:$I$48,3,FALSE))))</f>
        <v/>
      </c>
      <c r="K181" s="169" t="str">
        <f>IF(J181="","",IF(G181="Nerelevantné",E181*F181,((E181*F181)/VLOOKUP(G181,Ciselniky!$G$43:$I$48,3,FALSE))*'Dlhodobý majetok (DM)'!I181)*H181)</f>
        <v/>
      </c>
      <c r="L181" s="169" t="str">
        <f>IF(K181="","",IF('Základné údaje'!$H$8="áno",0,K181*0.2))</f>
        <v/>
      </c>
      <c r="M181" s="156" t="str">
        <f>IF(K181="","",K181*VLOOKUP(CONCATENATE(C181," / ",'Základné údaje'!$D$8),'Priradenie pracov. balíkov'!A:F,6,FALSE))</f>
        <v/>
      </c>
      <c r="N181" s="156" t="str">
        <f>IF(L181="","",L181*VLOOKUP(CONCATENATE(C181," / ",'Základné údaje'!$D$8),'Priradenie pracov. balíkov'!A:F,6,FALSE))</f>
        <v/>
      </c>
      <c r="O181" s="164"/>
      <c r="P181" s="164"/>
    </row>
    <row r="182" spans="1:16" x14ac:dyDescent="0.2">
      <c r="A182" s="19"/>
      <c r="B182" s="164"/>
      <c r="C182" s="164"/>
      <c r="D182" s="164"/>
      <c r="E182" s="164"/>
      <c r="F182" s="165"/>
      <c r="G182" s="164"/>
      <c r="H182" s="166"/>
      <c r="I182" s="167"/>
      <c r="J182" s="168" t="str">
        <f>IF(F182="","",IF(G182=nepodnik,1,IF(VLOOKUP(G182,Ciselniky!$G$41:$I$48,3,FALSE)&gt;'Údaje o projekte'!$F$11,'Údaje o projekte'!$F$11,VLOOKUP(G182,Ciselniky!$G$41:$I$48,3,FALSE))))</f>
        <v/>
      </c>
      <c r="K182" s="169" t="str">
        <f>IF(J182="","",IF(G182="Nerelevantné",E182*F182,((E182*F182)/VLOOKUP(G182,Ciselniky!$G$43:$I$48,3,FALSE))*'Dlhodobý majetok (DM)'!I182)*H182)</f>
        <v/>
      </c>
      <c r="L182" s="169" t="str">
        <f>IF(K182="","",IF('Základné údaje'!$H$8="áno",0,K182*0.2))</f>
        <v/>
      </c>
      <c r="M182" s="156" t="str">
        <f>IF(K182="","",K182*VLOOKUP(CONCATENATE(C182," / ",'Základné údaje'!$D$8),'Priradenie pracov. balíkov'!A:F,6,FALSE))</f>
        <v/>
      </c>
      <c r="N182" s="156" t="str">
        <f>IF(L182="","",L182*VLOOKUP(CONCATENATE(C182," / ",'Základné údaje'!$D$8),'Priradenie pracov. balíkov'!A:F,6,FALSE))</f>
        <v/>
      </c>
      <c r="O182" s="164"/>
      <c r="P182" s="164"/>
    </row>
    <row r="183" spans="1:16" x14ac:dyDescent="0.2">
      <c r="A183" s="19"/>
      <c r="B183" s="164"/>
      <c r="C183" s="164"/>
      <c r="D183" s="164"/>
      <c r="E183" s="164"/>
      <c r="F183" s="165"/>
      <c r="G183" s="164"/>
      <c r="H183" s="166"/>
      <c r="I183" s="167"/>
      <c r="J183" s="168" t="str">
        <f>IF(F183="","",IF(G183=nepodnik,1,IF(VLOOKUP(G183,Ciselniky!$G$41:$I$48,3,FALSE)&gt;'Údaje o projekte'!$F$11,'Údaje o projekte'!$F$11,VLOOKUP(G183,Ciselniky!$G$41:$I$48,3,FALSE))))</f>
        <v/>
      </c>
      <c r="K183" s="169" t="str">
        <f>IF(J183="","",IF(G183="Nerelevantné",E183*F183,((E183*F183)/VLOOKUP(G183,Ciselniky!$G$43:$I$48,3,FALSE))*'Dlhodobý majetok (DM)'!I183)*H183)</f>
        <v/>
      </c>
      <c r="L183" s="169" t="str">
        <f>IF(K183="","",IF('Základné údaje'!$H$8="áno",0,K183*0.2))</f>
        <v/>
      </c>
      <c r="M183" s="156" t="str">
        <f>IF(K183="","",K183*VLOOKUP(CONCATENATE(C183," / ",'Základné údaje'!$D$8),'Priradenie pracov. balíkov'!A:F,6,FALSE))</f>
        <v/>
      </c>
      <c r="N183" s="156" t="str">
        <f>IF(L183="","",L183*VLOOKUP(CONCATENATE(C183," / ",'Základné údaje'!$D$8),'Priradenie pracov. balíkov'!A:F,6,FALSE))</f>
        <v/>
      </c>
      <c r="O183" s="164"/>
      <c r="P183" s="164"/>
    </row>
    <row r="184" spans="1:16" x14ac:dyDescent="0.2">
      <c r="A184" s="19"/>
      <c r="B184" s="164"/>
      <c r="C184" s="164"/>
      <c r="D184" s="164"/>
      <c r="E184" s="164"/>
      <c r="F184" s="165"/>
      <c r="G184" s="164"/>
      <c r="H184" s="166"/>
      <c r="I184" s="167"/>
      <c r="J184" s="168" t="str">
        <f>IF(F184="","",IF(G184=nepodnik,1,IF(VLOOKUP(G184,Ciselniky!$G$41:$I$48,3,FALSE)&gt;'Údaje o projekte'!$F$11,'Údaje o projekte'!$F$11,VLOOKUP(G184,Ciselniky!$G$41:$I$48,3,FALSE))))</f>
        <v/>
      </c>
      <c r="K184" s="169" t="str">
        <f>IF(J184="","",IF(G184="Nerelevantné",E184*F184,((E184*F184)/VLOOKUP(G184,Ciselniky!$G$43:$I$48,3,FALSE))*'Dlhodobý majetok (DM)'!I184)*H184)</f>
        <v/>
      </c>
      <c r="L184" s="169" t="str">
        <f>IF(K184="","",IF('Základné údaje'!$H$8="áno",0,K184*0.2))</f>
        <v/>
      </c>
      <c r="M184" s="156" t="str">
        <f>IF(K184="","",K184*VLOOKUP(CONCATENATE(C184," / ",'Základné údaje'!$D$8),'Priradenie pracov. balíkov'!A:F,6,FALSE))</f>
        <v/>
      </c>
      <c r="N184" s="156" t="str">
        <f>IF(L184="","",L184*VLOOKUP(CONCATENATE(C184," / ",'Základné údaje'!$D$8),'Priradenie pracov. balíkov'!A:F,6,FALSE))</f>
        <v/>
      </c>
      <c r="O184" s="164"/>
      <c r="P184" s="164"/>
    </row>
    <row r="185" spans="1:16" x14ac:dyDescent="0.2">
      <c r="A185" s="19"/>
      <c r="B185" s="164"/>
      <c r="C185" s="164"/>
      <c r="D185" s="164"/>
      <c r="E185" s="164"/>
      <c r="F185" s="165"/>
      <c r="G185" s="164"/>
      <c r="H185" s="166"/>
      <c r="I185" s="167"/>
      <c r="J185" s="168" t="str">
        <f>IF(F185="","",IF(G185=nepodnik,1,IF(VLOOKUP(G185,Ciselniky!$G$41:$I$48,3,FALSE)&gt;'Údaje o projekte'!$F$11,'Údaje o projekte'!$F$11,VLOOKUP(G185,Ciselniky!$G$41:$I$48,3,FALSE))))</f>
        <v/>
      </c>
      <c r="K185" s="169" t="str">
        <f>IF(J185="","",IF(G185="Nerelevantné",E185*F185,((E185*F185)/VLOOKUP(G185,Ciselniky!$G$43:$I$48,3,FALSE))*'Dlhodobý majetok (DM)'!I185)*H185)</f>
        <v/>
      </c>
      <c r="L185" s="169" t="str">
        <f>IF(K185="","",IF('Základné údaje'!$H$8="áno",0,K185*0.2))</f>
        <v/>
      </c>
      <c r="M185" s="156" t="str">
        <f>IF(K185="","",K185*VLOOKUP(CONCATENATE(C185," / ",'Základné údaje'!$D$8),'Priradenie pracov. balíkov'!A:F,6,FALSE))</f>
        <v/>
      </c>
      <c r="N185" s="156" t="str">
        <f>IF(L185="","",L185*VLOOKUP(CONCATENATE(C185," / ",'Základné údaje'!$D$8),'Priradenie pracov. balíkov'!A:F,6,FALSE))</f>
        <v/>
      </c>
      <c r="O185" s="164"/>
      <c r="P185" s="164"/>
    </row>
    <row r="186" spans="1:16" x14ac:dyDescent="0.2">
      <c r="A186" s="19"/>
      <c r="B186" s="164"/>
      <c r="C186" s="164"/>
      <c r="D186" s="164"/>
      <c r="E186" s="164"/>
      <c r="F186" s="165"/>
      <c r="G186" s="164"/>
      <c r="H186" s="166"/>
      <c r="I186" s="167"/>
      <c r="J186" s="168" t="str">
        <f>IF(F186="","",IF(G186=nepodnik,1,IF(VLOOKUP(G186,Ciselniky!$G$41:$I$48,3,FALSE)&gt;'Údaje o projekte'!$F$11,'Údaje o projekte'!$F$11,VLOOKUP(G186,Ciselniky!$G$41:$I$48,3,FALSE))))</f>
        <v/>
      </c>
      <c r="K186" s="169" t="str">
        <f>IF(J186="","",IF(G186="Nerelevantné",E186*F186,((E186*F186)/VLOOKUP(G186,Ciselniky!$G$43:$I$48,3,FALSE))*'Dlhodobý majetok (DM)'!I186)*H186)</f>
        <v/>
      </c>
      <c r="L186" s="169" t="str">
        <f>IF(K186="","",IF('Základné údaje'!$H$8="áno",0,K186*0.2))</f>
        <v/>
      </c>
      <c r="M186" s="156" t="str">
        <f>IF(K186="","",K186*VLOOKUP(CONCATENATE(C186," / ",'Základné údaje'!$D$8),'Priradenie pracov. balíkov'!A:F,6,FALSE))</f>
        <v/>
      </c>
      <c r="N186" s="156" t="str">
        <f>IF(L186="","",L186*VLOOKUP(CONCATENATE(C186," / ",'Základné údaje'!$D$8),'Priradenie pracov. balíkov'!A:F,6,FALSE))</f>
        <v/>
      </c>
      <c r="O186" s="164"/>
      <c r="P186" s="164"/>
    </row>
    <row r="187" spans="1:16" x14ac:dyDescent="0.2">
      <c r="A187" s="19"/>
      <c r="B187" s="164"/>
      <c r="C187" s="164"/>
      <c r="D187" s="164"/>
      <c r="E187" s="164"/>
      <c r="F187" s="165"/>
      <c r="G187" s="164"/>
      <c r="H187" s="166"/>
      <c r="I187" s="167"/>
      <c r="J187" s="168" t="str">
        <f>IF(F187="","",IF(G187=nepodnik,1,IF(VLOOKUP(G187,Ciselniky!$G$41:$I$48,3,FALSE)&gt;'Údaje o projekte'!$F$11,'Údaje o projekte'!$F$11,VLOOKUP(G187,Ciselniky!$G$41:$I$48,3,FALSE))))</f>
        <v/>
      </c>
      <c r="K187" s="169" t="str">
        <f>IF(J187="","",IF(G187="Nerelevantné",E187*F187,((E187*F187)/VLOOKUP(G187,Ciselniky!$G$43:$I$48,3,FALSE))*'Dlhodobý majetok (DM)'!I187)*H187)</f>
        <v/>
      </c>
      <c r="L187" s="169" t="str">
        <f>IF(K187="","",IF('Základné údaje'!$H$8="áno",0,K187*0.2))</f>
        <v/>
      </c>
      <c r="M187" s="156" t="str">
        <f>IF(K187="","",K187*VLOOKUP(CONCATENATE(C187," / ",'Základné údaje'!$D$8),'Priradenie pracov. balíkov'!A:F,6,FALSE))</f>
        <v/>
      </c>
      <c r="N187" s="156" t="str">
        <f>IF(L187="","",L187*VLOOKUP(CONCATENATE(C187," / ",'Základné údaje'!$D$8),'Priradenie pracov. balíkov'!A:F,6,FALSE))</f>
        <v/>
      </c>
      <c r="O187" s="164"/>
      <c r="P187" s="164"/>
    </row>
    <row r="188" spans="1:16" x14ac:dyDescent="0.2">
      <c r="A188" s="19"/>
      <c r="B188" s="164"/>
      <c r="C188" s="164"/>
      <c r="D188" s="164"/>
      <c r="E188" s="164"/>
      <c r="F188" s="165"/>
      <c r="G188" s="164"/>
      <c r="H188" s="166"/>
      <c r="I188" s="167"/>
      <c r="J188" s="168" t="str">
        <f>IF(F188="","",IF(G188=nepodnik,1,IF(VLOOKUP(G188,Ciselniky!$G$41:$I$48,3,FALSE)&gt;'Údaje o projekte'!$F$11,'Údaje o projekte'!$F$11,VLOOKUP(G188,Ciselniky!$G$41:$I$48,3,FALSE))))</f>
        <v/>
      </c>
      <c r="K188" s="169" t="str">
        <f>IF(J188="","",IF(G188="Nerelevantné",E188*F188,((E188*F188)/VLOOKUP(G188,Ciselniky!$G$43:$I$48,3,FALSE))*'Dlhodobý majetok (DM)'!I188)*H188)</f>
        <v/>
      </c>
      <c r="L188" s="169" t="str">
        <f>IF(K188="","",IF('Základné údaje'!$H$8="áno",0,K188*0.2))</f>
        <v/>
      </c>
      <c r="M188" s="156" t="str">
        <f>IF(K188="","",K188*VLOOKUP(CONCATENATE(C188," / ",'Základné údaje'!$D$8),'Priradenie pracov. balíkov'!A:F,6,FALSE))</f>
        <v/>
      </c>
      <c r="N188" s="156" t="str">
        <f>IF(L188="","",L188*VLOOKUP(CONCATENATE(C188," / ",'Základné údaje'!$D$8),'Priradenie pracov. balíkov'!A:F,6,FALSE))</f>
        <v/>
      </c>
      <c r="O188" s="164"/>
      <c r="P188" s="164"/>
    </row>
    <row r="189" spans="1:16" x14ac:dyDescent="0.2">
      <c r="A189" s="19"/>
      <c r="B189" s="164"/>
      <c r="C189" s="164"/>
      <c r="D189" s="164"/>
      <c r="E189" s="164"/>
      <c r="F189" s="165"/>
      <c r="G189" s="164"/>
      <c r="H189" s="166"/>
      <c r="I189" s="167"/>
      <c r="J189" s="168" t="str">
        <f>IF(F189="","",IF(G189=nepodnik,1,IF(VLOOKUP(G189,Ciselniky!$G$41:$I$48,3,FALSE)&gt;'Údaje o projekte'!$F$11,'Údaje o projekte'!$F$11,VLOOKUP(G189,Ciselniky!$G$41:$I$48,3,FALSE))))</f>
        <v/>
      </c>
      <c r="K189" s="169" t="str">
        <f>IF(J189="","",IF(G189="Nerelevantné",E189*F189,((E189*F189)/VLOOKUP(G189,Ciselniky!$G$43:$I$48,3,FALSE))*'Dlhodobý majetok (DM)'!I189)*H189)</f>
        <v/>
      </c>
      <c r="L189" s="169" t="str">
        <f>IF(K189="","",IF('Základné údaje'!$H$8="áno",0,K189*0.2))</f>
        <v/>
      </c>
      <c r="M189" s="156" t="str">
        <f>IF(K189="","",K189*VLOOKUP(CONCATENATE(C189," / ",'Základné údaje'!$D$8),'Priradenie pracov. balíkov'!A:F,6,FALSE))</f>
        <v/>
      </c>
      <c r="N189" s="156" t="str">
        <f>IF(L189="","",L189*VLOOKUP(CONCATENATE(C189," / ",'Základné údaje'!$D$8),'Priradenie pracov. balíkov'!A:F,6,FALSE))</f>
        <v/>
      </c>
      <c r="O189" s="164"/>
      <c r="P189" s="164"/>
    </row>
    <row r="190" spans="1:16" x14ac:dyDescent="0.2">
      <c r="A190" s="19"/>
      <c r="B190" s="164"/>
      <c r="C190" s="164"/>
      <c r="D190" s="164"/>
      <c r="E190" s="164"/>
      <c r="F190" s="165"/>
      <c r="G190" s="164"/>
      <c r="H190" s="166"/>
      <c r="I190" s="167"/>
      <c r="J190" s="168" t="str">
        <f>IF(F190="","",IF(G190=nepodnik,1,IF(VLOOKUP(G190,Ciselniky!$G$41:$I$48,3,FALSE)&gt;'Údaje o projekte'!$F$11,'Údaje o projekte'!$F$11,VLOOKUP(G190,Ciselniky!$G$41:$I$48,3,FALSE))))</f>
        <v/>
      </c>
      <c r="K190" s="169" t="str">
        <f>IF(J190="","",IF(G190="Nerelevantné",E190*F190,((E190*F190)/VLOOKUP(G190,Ciselniky!$G$43:$I$48,3,FALSE))*'Dlhodobý majetok (DM)'!I190)*H190)</f>
        <v/>
      </c>
      <c r="L190" s="169" t="str">
        <f>IF(K190="","",IF('Základné údaje'!$H$8="áno",0,K190*0.2))</f>
        <v/>
      </c>
      <c r="M190" s="156" t="str">
        <f>IF(K190="","",K190*VLOOKUP(CONCATENATE(C190," / ",'Základné údaje'!$D$8),'Priradenie pracov. balíkov'!A:F,6,FALSE))</f>
        <v/>
      </c>
      <c r="N190" s="156" t="str">
        <f>IF(L190="","",L190*VLOOKUP(CONCATENATE(C190," / ",'Základné údaje'!$D$8),'Priradenie pracov. balíkov'!A:F,6,FALSE))</f>
        <v/>
      </c>
      <c r="O190" s="164"/>
      <c r="P190" s="164"/>
    </row>
    <row r="191" spans="1:16" x14ac:dyDescent="0.2">
      <c r="A191" s="19"/>
      <c r="B191" s="164"/>
      <c r="C191" s="164"/>
      <c r="D191" s="164"/>
      <c r="E191" s="164"/>
      <c r="F191" s="165"/>
      <c r="G191" s="164"/>
      <c r="H191" s="166"/>
      <c r="I191" s="167"/>
      <c r="J191" s="168" t="str">
        <f>IF(F191="","",IF(G191=nepodnik,1,IF(VLOOKUP(G191,Ciselniky!$G$41:$I$48,3,FALSE)&gt;'Údaje o projekte'!$F$11,'Údaje o projekte'!$F$11,VLOOKUP(G191,Ciselniky!$G$41:$I$48,3,FALSE))))</f>
        <v/>
      </c>
      <c r="K191" s="169" t="str">
        <f>IF(J191="","",IF(G191="Nerelevantné",E191*F191,((E191*F191)/VLOOKUP(G191,Ciselniky!$G$43:$I$48,3,FALSE))*'Dlhodobý majetok (DM)'!I191)*H191)</f>
        <v/>
      </c>
      <c r="L191" s="169" t="str">
        <f>IF(K191="","",IF('Základné údaje'!$H$8="áno",0,K191*0.2))</f>
        <v/>
      </c>
      <c r="M191" s="156" t="str">
        <f>IF(K191="","",K191*VLOOKUP(CONCATENATE(C191," / ",'Základné údaje'!$D$8),'Priradenie pracov. balíkov'!A:F,6,FALSE))</f>
        <v/>
      </c>
      <c r="N191" s="156" t="str">
        <f>IF(L191="","",L191*VLOOKUP(CONCATENATE(C191," / ",'Základné údaje'!$D$8),'Priradenie pracov. balíkov'!A:F,6,FALSE))</f>
        <v/>
      </c>
      <c r="O191" s="164"/>
      <c r="P191" s="164"/>
    </row>
    <row r="192" spans="1:16" x14ac:dyDescent="0.2">
      <c r="A192" s="19"/>
      <c r="B192" s="164"/>
      <c r="C192" s="164"/>
      <c r="D192" s="164"/>
      <c r="E192" s="164"/>
      <c r="F192" s="165"/>
      <c r="G192" s="164"/>
      <c r="H192" s="166"/>
      <c r="I192" s="167"/>
      <c r="J192" s="168" t="str">
        <f>IF(F192="","",IF(G192=nepodnik,1,IF(VLOOKUP(G192,Ciselniky!$G$41:$I$48,3,FALSE)&gt;'Údaje o projekte'!$F$11,'Údaje o projekte'!$F$11,VLOOKUP(G192,Ciselniky!$G$41:$I$48,3,FALSE))))</f>
        <v/>
      </c>
      <c r="K192" s="169" t="str">
        <f>IF(J192="","",IF(G192="Nerelevantné",E192*F192,((E192*F192)/VLOOKUP(G192,Ciselniky!$G$43:$I$48,3,FALSE))*'Dlhodobý majetok (DM)'!I192)*H192)</f>
        <v/>
      </c>
      <c r="L192" s="169" t="str">
        <f>IF(K192="","",IF('Základné údaje'!$H$8="áno",0,K192*0.2))</f>
        <v/>
      </c>
      <c r="M192" s="156" t="str">
        <f>IF(K192="","",K192*VLOOKUP(CONCATENATE(C192," / ",'Základné údaje'!$D$8),'Priradenie pracov. balíkov'!A:F,6,FALSE))</f>
        <v/>
      </c>
      <c r="N192" s="156" t="str">
        <f>IF(L192="","",L192*VLOOKUP(CONCATENATE(C192," / ",'Základné údaje'!$D$8),'Priradenie pracov. balíkov'!A:F,6,FALSE))</f>
        <v/>
      </c>
      <c r="O192" s="164"/>
      <c r="P192" s="164"/>
    </row>
    <row r="193" spans="1:16" x14ac:dyDescent="0.2">
      <c r="A193" s="19"/>
      <c r="B193" s="164"/>
      <c r="C193" s="164"/>
      <c r="D193" s="164"/>
      <c r="E193" s="164"/>
      <c r="F193" s="165"/>
      <c r="G193" s="164"/>
      <c r="H193" s="166"/>
      <c r="I193" s="167"/>
      <c r="J193" s="168" t="str">
        <f>IF(F193="","",IF(G193=nepodnik,1,IF(VLOOKUP(G193,Ciselniky!$G$41:$I$48,3,FALSE)&gt;'Údaje o projekte'!$F$11,'Údaje o projekte'!$F$11,VLOOKUP(G193,Ciselniky!$G$41:$I$48,3,FALSE))))</f>
        <v/>
      </c>
      <c r="K193" s="169" t="str">
        <f>IF(J193="","",IF(G193="Nerelevantné",E193*F193,((E193*F193)/VLOOKUP(G193,Ciselniky!$G$43:$I$48,3,FALSE))*'Dlhodobý majetok (DM)'!I193)*H193)</f>
        <v/>
      </c>
      <c r="L193" s="169" t="str">
        <f>IF(K193="","",IF('Základné údaje'!$H$8="áno",0,K193*0.2))</f>
        <v/>
      </c>
      <c r="M193" s="156" t="str">
        <f>IF(K193="","",K193*VLOOKUP(CONCATENATE(C193," / ",'Základné údaje'!$D$8),'Priradenie pracov. balíkov'!A:F,6,FALSE))</f>
        <v/>
      </c>
      <c r="N193" s="156" t="str">
        <f>IF(L193="","",L193*VLOOKUP(CONCATENATE(C193," / ",'Základné údaje'!$D$8),'Priradenie pracov. balíkov'!A:F,6,FALSE))</f>
        <v/>
      </c>
      <c r="O193" s="164"/>
      <c r="P193" s="164"/>
    </row>
    <row r="194" spans="1:16" x14ac:dyDescent="0.2">
      <c r="A194" s="19"/>
      <c r="B194" s="164"/>
      <c r="C194" s="164"/>
      <c r="D194" s="164"/>
      <c r="E194" s="164"/>
      <c r="F194" s="165"/>
      <c r="G194" s="164"/>
      <c r="H194" s="166"/>
      <c r="I194" s="167"/>
      <c r="J194" s="168" t="str">
        <f>IF(F194="","",IF(G194=nepodnik,1,IF(VLOOKUP(G194,Ciselniky!$G$41:$I$48,3,FALSE)&gt;'Údaje o projekte'!$F$11,'Údaje o projekte'!$F$11,VLOOKUP(G194,Ciselniky!$G$41:$I$48,3,FALSE))))</f>
        <v/>
      </c>
      <c r="K194" s="169" t="str">
        <f>IF(J194="","",IF(G194="Nerelevantné",E194*F194,((E194*F194)/VLOOKUP(G194,Ciselniky!$G$43:$I$48,3,FALSE))*'Dlhodobý majetok (DM)'!I194)*H194)</f>
        <v/>
      </c>
      <c r="L194" s="169" t="str">
        <f>IF(K194="","",IF('Základné údaje'!$H$8="áno",0,K194*0.2))</f>
        <v/>
      </c>
      <c r="M194" s="156" t="str">
        <f>IF(K194="","",K194*VLOOKUP(CONCATENATE(C194," / ",'Základné údaje'!$D$8),'Priradenie pracov. balíkov'!A:F,6,FALSE))</f>
        <v/>
      </c>
      <c r="N194" s="156" t="str">
        <f>IF(L194="","",L194*VLOOKUP(CONCATENATE(C194," / ",'Základné údaje'!$D$8),'Priradenie pracov. balíkov'!A:F,6,FALSE))</f>
        <v/>
      </c>
      <c r="O194" s="164"/>
      <c r="P194" s="164"/>
    </row>
    <row r="195" spans="1:16" x14ac:dyDescent="0.2">
      <c r="A195" s="19"/>
      <c r="B195" s="164"/>
      <c r="C195" s="164"/>
      <c r="D195" s="164"/>
      <c r="E195" s="164"/>
      <c r="F195" s="165"/>
      <c r="G195" s="164"/>
      <c r="H195" s="166"/>
      <c r="I195" s="167"/>
      <c r="J195" s="168" t="str">
        <f>IF(F195="","",IF(G195=nepodnik,1,IF(VLOOKUP(G195,Ciselniky!$G$41:$I$48,3,FALSE)&gt;'Údaje o projekte'!$F$11,'Údaje o projekte'!$F$11,VLOOKUP(G195,Ciselniky!$G$41:$I$48,3,FALSE))))</f>
        <v/>
      </c>
      <c r="K195" s="169" t="str">
        <f>IF(J195="","",IF(G195="Nerelevantné",E195*F195,((E195*F195)/VLOOKUP(G195,Ciselniky!$G$43:$I$48,3,FALSE))*'Dlhodobý majetok (DM)'!I195)*H195)</f>
        <v/>
      </c>
      <c r="L195" s="169" t="str">
        <f>IF(K195="","",IF('Základné údaje'!$H$8="áno",0,K195*0.2))</f>
        <v/>
      </c>
      <c r="M195" s="156" t="str">
        <f>IF(K195="","",K195*VLOOKUP(CONCATENATE(C195," / ",'Základné údaje'!$D$8),'Priradenie pracov. balíkov'!A:F,6,FALSE))</f>
        <v/>
      </c>
      <c r="N195" s="156" t="str">
        <f>IF(L195="","",L195*VLOOKUP(CONCATENATE(C195," / ",'Základné údaje'!$D$8),'Priradenie pracov. balíkov'!A:F,6,FALSE))</f>
        <v/>
      </c>
      <c r="O195" s="164"/>
      <c r="P195" s="164"/>
    </row>
    <row r="196" spans="1:16" x14ac:dyDescent="0.2">
      <c r="A196" s="19"/>
      <c r="B196" s="164"/>
      <c r="C196" s="164"/>
      <c r="D196" s="164"/>
      <c r="E196" s="164"/>
      <c r="F196" s="165"/>
      <c r="G196" s="164"/>
      <c r="H196" s="166"/>
      <c r="I196" s="167"/>
      <c r="J196" s="168" t="str">
        <f>IF(F196="","",IF(G196=nepodnik,1,IF(VLOOKUP(G196,Ciselniky!$G$41:$I$48,3,FALSE)&gt;'Údaje o projekte'!$F$11,'Údaje o projekte'!$F$11,VLOOKUP(G196,Ciselniky!$G$41:$I$48,3,FALSE))))</f>
        <v/>
      </c>
      <c r="K196" s="169" t="str">
        <f>IF(J196="","",IF(G196="Nerelevantné",E196*F196,((E196*F196)/VLOOKUP(G196,Ciselniky!$G$43:$I$48,3,FALSE))*'Dlhodobý majetok (DM)'!I196)*H196)</f>
        <v/>
      </c>
      <c r="L196" s="169" t="str">
        <f>IF(K196="","",IF('Základné údaje'!$H$8="áno",0,K196*0.2))</f>
        <v/>
      </c>
      <c r="M196" s="156" t="str">
        <f>IF(K196="","",K196*VLOOKUP(CONCATENATE(C196," / ",'Základné údaje'!$D$8),'Priradenie pracov. balíkov'!A:F,6,FALSE))</f>
        <v/>
      </c>
      <c r="N196" s="156" t="str">
        <f>IF(L196="","",L196*VLOOKUP(CONCATENATE(C196," / ",'Základné údaje'!$D$8),'Priradenie pracov. balíkov'!A:F,6,FALSE))</f>
        <v/>
      </c>
      <c r="O196" s="164"/>
      <c r="P196" s="164"/>
    </row>
    <row r="197" spans="1:16" x14ac:dyDescent="0.2">
      <c r="A197" s="19"/>
      <c r="B197" s="164"/>
      <c r="C197" s="164"/>
      <c r="D197" s="164"/>
      <c r="E197" s="164"/>
      <c r="F197" s="165"/>
      <c r="G197" s="164"/>
      <c r="H197" s="166"/>
      <c r="I197" s="167"/>
      <c r="J197" s="168" t="str">
        <f>IF(F197="","",IF(G197=nepodnik,1,IF(VLOOKUP(G197,Ciselniky!$G$41:$I$48,3,FALSE)&gt;'Údaje o projekte'!$F$11,'Údaje o projekte'!$F$11,VLOOKUP(G197,Ciselniky!$G$41:$I$48,3,FALSE))))</f>
        <v/>
      </c>
      <c r="K197" s="169" t="str">
        <f>IF(J197="","",IF(G197="Nerelevantné",E197*F197,((E197*F197)/VLOOKUP(G197,Ciselniky!$G$43:$I$48,3,FALSE))*'Dlhodobý majetok (DM)'!I197)*H197)</f>
        <v/>
      </c>
      <c r="L197" s="169" t="str">
        <f>IF(K197="","",IF('Základné údaje'!$H$8="áno",0,K197*0.2))</f>
        <v/>
      </c>
      <c r="M197" s="156" t="str">
        <f>IF(K197="","",K197*VLOOKUP(CONCATENATE(C197," / ",'Základné údaje'!$D$8),'Priradenie pracov. balíkov'!A:F,6,FALSE))</f>
        <v/>
      </c>
      <c r="N197" s="156" t="str">
        <f>IF(L197="","",L197*VLOOKUP(CONCATENATE(C197," / ",'Základné údaje'!$D$8),'Priradenie pracov. balíkov'!A:F,6,FALSE))</f>
        <v/>
      </c>
      <c r="O197" s="164"/>
      <c r="P197" s="164"/>
    </row>
    <row r="198" spans="1:16" x14ac:dyDescent="0.2">
      <c r="A198" s="19"/>
      <c r="B198" s="164"/>
      <c r="C198" s="164"/>
      <c r="D198" s="164"/>
      <c r="E198" s="164"/>
      <c r="F198" s="165"/>
      <c r="G198" s="164"/>
      <c r="H198" s="166"/>
      <c r="I198" s="167"/>
      <c r="J198" s="168" t="str">
        <f>IF(F198="","",IF(G198=nepodnik,1,IF(VLOOKUP(G198,Ciselniky!$G$41:$I$48,3,FALSE)&gt;'Údaje o projekte'!$F$11,'Údaje o projekte'!$F$11,VLOOKUP(G198,Ciselniky!$G$41:$I$48,3,FALSE))))</f>
        <v/>
      </c>
      <c r="K198" s="169" t="str">
        <f>IF(J198="","",IF(G198="Nerelevantné",E198*F198,((E198*F198)/VLOOKUP(G198,Ciselniky!$G$43:$I$48,3,FALSE))*'Dlhodobý majetok (DM)'!I198)*H198)</f>
        <v/>
      </c>
      <c r="L198" s="169" t="str">
        <f>IF(K198="","",IF('Základné údaje'!$H$8="áno",0,K198*0.2))</f>
        <v/>
      </c>
      <c r="M198" s="156" t="str">
        <f>IF(K198="","",K198*VLOOKUP(CONCATENATE(C198," / ",'Základné údaje'!$D$8),'Priradenie pracov. balíkov'!A:F,6,FALSE))</f>
        <v/>
      </c>
      <c r="N198" s="156" t="str">
        <f>IF(L198="","",L198*VLOOKUP(CONCATENATE(C198," / ",'Základné údaje'!$D$8),'Priradenie pracov. balíkov'!A:F,6,FALSE))</f>
        <v/>
      </c>
      <c r="O198" s="164"/>
      <c r="P198" s="164"/>
    </row>
    <row r="199" spans="1:16" x14ac:dyDescent="0.2">
      <c r="A199" s="19"/>
      <c r="B199" s="164"/>
      <c r="C199" s="164"/>
      <c r="D199" s="164"/>
      <c r="E199" s="164"/>
      <c r="F199" s="165"/>
      <c r="G199" s="164"/>
      <c r="H199" s="166"/>
      <c r="I199" s="167"/>
      <c r="J199" s="168" t="str">
        <f>IF(F199="","",IF(G199=nepodnik,1,IF(VLOOKUP(G199,Ciselniky!$G$41:$I$48,3,FALSE)&gt;'Údaje o projekte'!$F$11,'Údaje o projekte'!$F$11,VLOOKUP(G199,Ciselniky!$G$41:$I$48,3,FALSE))))</f>
        <v/>
      </c>
      <c r="K199" s="169" t="str">
        <f>IF(J199="","",IF(G199="Nerelevantné",E199*F199,((E199*F199)/VLOOKUP(G199,Ciselniky!$G$43:$I$48,3,FALSE))*'Dlhodobý majetok (DM)'!I199)*H199)</f>
        <v/>
      </c>
      <c r="L199" s="169" t="str">
        <f>IF(K199="","",IF('Základné údaje'!$H$8="áno",0,K199*0.2))</f>
        <v/>
      </c>
      <c r="M199" s="156" t="str">
        <f>IF(K199="","",K199*VLOOKUP(CONCATENATE(C199," / ",'Základné údaje'!$D$8),'Priradenie pracov. balíkov'!A:F,6,FALSE))</f>
        <v/>
      </c>
      <c r="N199" s="156" t="str">
        <f>IF(L199="","",L199*VLOOKUP(CONCATENATE(C199," / ",'Základné údaje'!$D$8),'Priradenie pracov. balíkov'!A:F,6,FALSE))</f>
        <v/>
      </c>
      <c r="O199" s="164"/>
      <c r="P199" s="164"/>
    </row>
    <row r="200" spans="1:16" x14ac:dyDescent="0.2">
      <c r="A200" s="19"/>
      <c r="B200" s="164"/>
      <c r="C200" s="164"/>
      <c r="D200" s="164"/>
      <c r="E200" s="164"/>
      <c r="F200" s="165"/>
      <c r="G200" s="164"/>
      <c r="H200" s="166"/>
      <c r="I200" s="167"/>
      <c r="J200" s="168" t="str">
        <f>IF(F200="","",IF(G200=nepodnik,1,IF(VLOOKUP(G200,Ciselniky!$G$41:$I$48,3,FALSE)&gt;'Údaje o projekte'!$F$11,'Údaje o projekte'!$F$11,VLOOKUP(G200,Ciselniky!$G$41:$I$48,3,FALSE))))</f>
        <v/>
      </c>
      <c r="K200" s="169" t="str">
        <f>IF(J200="","",IF(G200="Nerelevantné",E200*F200,((E200*F200)/VLOOKUP(G200,Ciselniky!$G$43:$I$48,3,FALSE))*'Dlhodobý majetok (DM)'!I200)*H200)</f>
        <v/>
      </c>
      <c r="L200" s="169" t="str">
        <f>IF(K200="","",IF('Základné údaje'!$H$8="áno",0,K200*0.2))</f>
        <v/>
      </c>
      <c r="M200" s="156" t="str">
        <f>IF(K200="","",K200*VLOOKUP(CONCATENATE(C200," / ",'Základné údaje'!$D$8),'Priradenie pracov. balíkov'!A:F,6,FALSE))</f>
        <v/>
      </c>
      <c r="N200" s="156" t="str">
        <f>IF(L200="","",L200*VLOOKUP(CONCATENATE(C200," / ",'Základné údaje'!$D$8),'Priradenie pracov. balíkov'!A:F,6,FALSE))</f>
        <v/>
      </c>
      <c r="O200" s="164"/>
      <c r="P200" s="164"/>
    </row>
    <row r="201" spans="1:16" x14ac:dyDescent="0.2">
      <c r="A201" s="19"/>
      <c r="B201" s="164"/>
      <c r="C201" s="164"/>
      <c r="D201" s="164"/>
      <c r="E201" s="164"/>
      <c r="F201" s="165"/>
      <c r="G201" s="164"/>
      <c r="H201" s="166"/>
      <c r="I201" s="167"/>
      <c r="J201" s="168" t="str">
        <f>IF(F201="","",IF(G201=nepodnik,1,IF(VLOOKUP(G201,Ciselniky!$G$41:$I$48,3,FALSE)&gt;'Údaje o projekte'!$F$11,'Údaje o projekte'!$F$11,VLOOKUP(G201,Ciselniky!$G$41:$I$48,3,FALSE))))</f>
        <v/>
      </c>
      <c r="K201" s="169" t="str">
        <f>IF(J201="","",IF(G201="Nerelevantné",E201*F201,((E201*F201)/VLOOKUP(G201,Ciselniky!$G$43:$I$48,3,FALSE))*'Dlhodobý majetok (DM)'!I201)*H201)</f>
        <v/>
      </c>
      <c r="L201" s="169" t="str">
        <f>IF(K201="","",IF('Základné údaje'!$H$8="áno",0,K201*0.2))</f>
        <v/>
      </c>
      <c r="M201" s="156" t="str">
        <f>IF(K201="","",K201*VLOOKUP(CONCATENATE(C201," / ",'Základné údaje'!$D$8),'Priradenie pracov. balíkov'!A:F,6,FALSE))</f>
        <v/>
      </c>
      <c r="N201" s="156" t="str">
        <f>IF(L201="","",L201*VLOOKUP(CONCATENATE(C201," / ",'Základné údaje'!$D$8),'Priradenie pracov. balíkov'!A:F,6,FALSE))</f>
        <v/>
      </c>
      <c r="O201" s="164"/>
      <c r="P201" s="164"/>
    </row>
    <row r="202" spans="1:16" x14ac:dyDescent="0.2">
      <c r="A202" s="19"/>
      <c r="B202" s="164"/>
      <c r="C202" s="164"/>
      <c r="D202" s="164"/>
      <c r="E202" s="164"/>
      <c r="F202" s="165"/>
      <c r="G202" s="164"/>
      <c r="H202" s="166"/>
      <c r="I202" s="167"/>
      <c r="J202" s="168" t="str">
        <f>IF(F202="","",IF(G202=nepodnik,1,IF(VLOOKUP(G202,Ciselniky!$G$41:$I$48,3,FALSE)&gt;'Údaje o projekte'!$F$11,'Údaje o projekte'!$F$11,VLOOKUP(G202,Ciselniky!$G$41:$I$48,3,FALSE))))</f>
        <v/>
      </c>
      <c r="K202" s="169" t="str">
        <f>IF(J202="","",IF(G202="Nerelevantné",E202*F202,((E202*F202)/VLOOKUP(G202,Ciselniky!$G$43:$I$48,3,FALSE))*'Dlhodobý majetok (DM)'!I202)*H202)</f>
        <v/>
      </c>
      <c r="L202" s="169" t="str">
        <f>IF(K202="","",IF('Základné údaje'!$H$8="áno",0,K202*0.2))</f>
        <v/>
      </c>
      <c r="M202" s="156" t="str">
        <f>IF(K202="","",K202*VLOOKUP(CONCATENATE(C202," / ",'Základné údaje'!$D$8),'Priradenie pracov. balíkov'!A:F,6,FALSE))</f>
        <v/>
      </c>
      <c r="N202" s="156" t="str">
        <f>IF(L202="","",L202*VLOOKUP(CONCATENATE(C202," / ",'Základné údaje'!$D$8),'Priradenie pracov. balíkov'!A:F,6,FALSE))</f>
        <v/>
      </c>
      <c r="O202" s="164"/>
      <c r="P202" s="164"/>
    </row>
    <row r="203" spans="1:16" x14ac:dyDescent="0.2">
      <c r="A203" s="19"/>
      <c r="B203" s="164"/>
      <c r="C203" s="164"/>
      <c r="D203" s="164"/>
      <c r="E203" s="164"/>
      <c r="F203" s="165"/>
      <c r="G203" s="164"/>
      <c r="H203" s="166"/>
      <c r="I203" s="167"/>
      <c r="J203" s="168" t="str">
        <f>IF(F203="","",IF(G203=nepodnik,1,IF(VLOOKUP(G203,Ciselniky!$G$41:$I$48,3,FALSE)&gt;'Údaje o projekte'!$F$11,'Údaje o projekte'!$F$11,VLOOKUP(G203,Ciselniky!$G$41:$I$48,3,FALSE))))</f>
        <v/>
      </c>
      <c r="K203" s="169" t="str">
        <f>IF(J203="","",IF(G203="Nerelevantné",E203*F203,((E203*F203)/VLOOKUP(G203,Ciselniky!$G$43:$I$48,3,FALSE))*'Dlhodobý majetok (DM)'!I203)*H203)</f>
        <v/>
      </c>
      <c r="L203" s="169" t="str">
        <f>IF(K203="","",IF('Základné údaje'!$H$8="áno",0,K203*0.2))</f>
        <v/>
      </c>
      <c r="M203" s="156" t="str">
        <f>IF(K203="","",K203*VLOOKUP(CONCATENATE(C203," / ",'Základné údaje'!$D$8),'Priradenie pracov. balíkov'!A:F,6,FALSE))</f>
        <v/>
      </c>
      <c r="N203" s="156" t="str">
        <f>IF(L203="","",L203*VLOOKUP(CONCATENATE(C203," / ",'Základné údaje'!$D$8),'Priradenie pracov. balíkov'!A:F,6,FALSE))</f>
        <v/>
      </c>
      <c r="O203" s="164"/>
      <c r="P203" s="164"/>
    </row>
    <row r="204" spans="1:16" x14ac:dyDescent="0.2">
      <c r="A204" s="19"/>
      <c r="B204" s="164"/>
      <c r="C204" s="164"/>
      <c r="D204" s="164"/>
      <c r="E204" s="164"/>
      <c r="F204" s="165"/>
      <c r="G204" s="164"/>
      <c r="H204" s="166"/>
      <c r="I204" s="167"/>
      <c r="J204" s="168" t="str">
        <f>IF(F204="","",IF(G204=nepodnik,1,IF(VLOOKUP(G204,Ciselniky!$G$41:$I$48,3,FALSE)&gt;'Údaje o projekte'!$F$11,'Údaje o projekte'!$F$11,VLOOKUP(G204,Ciselniky!$G$41:$I$48,3,FALSE))))</f>
        <v/>
      </c>
      <c r="K204" s="169" t="str">
        <f>IF(J204="","",IF(G204="Nerelevantné",E204*F204,((E204*F204)/VLOOKUP(G204,Ciselniky!$G$43:$I$48,3,FALSE))*'Dlhodobý majetok (DM)'!I204)*H204)</f>
        <v/>
      </c>
      <c r="L204" s="169" t="str">
        <f>IF(K204="","",IF('Základné údaje'!$H$8="áno",0,K204*0.2))</f>
        <v/>
      </c>
      <c r="M204" s="156" t="str">
        <f>IF(K204="","",K204*VLOOKUP(CONCATENATE(C204," / ",'Základné údaje'!$D$8),'Priradenie pracov. balíkov'!A:F,6,FALSE))</f>
        <v/>
      </c>
      <c r="N204" s="156" t="str">
        <f>IF(L204="","",L204*VLOOKUP(CONCATENATE(C204," / ",'Základné údaje'!$D$8),'Priradenie pracov. balíkov'!A:F,6,FALSE))</f>
        <v/>
      </c>
      <c r="O204" s="164"/>
      <c r="P204" s="164"/>
    </row>
    <row r="205" spans="1:16" x14ac:dyDescent="0.2">
      <c r="A205" s="19"/>
      <c r="B205" s="164"/>
      <c r="C205" s="164"/>
      <c r="D205" s="164"/>
      <c r="E205" s="164"/>
      <c r="F205" s="165"/>
      <c r="G205" s="164"/>
      <c r="H205" s="166"/>
      <c r="I205" s="167"/>
      <c r="J205" s="168" t="str">
        <f>IF(F205="","",IF(G205=nepodnik,1,IF(VLOOKUP(G205,Ciselniky!$G$41:$I$48,3,FALSE)&gt;'Údaje o projekte'!$F$11,'Údaje o projekte'!$F$11,VLOOKUP(G205,Ciselniky!$G$41:$I$48,3,FALSE))))</f>
        <v/>
      </c>
      <c r="K205" s="169" t="str">
        <f>IF(J205="","",IF(G205="Nerelevantné",E205*F205,((E205*F205)/VLOOKUP(G205,Ciselniky!$G$43:$I$48,3,FALSE))*'Dlhodobý majetok (DM)'!I205)*H205)</f>
        <v/>
      </c>
      <c r="L205" s="169" t="str">
        <f>IF(K205="","",IF('Základné údaje'!$H$8="áno",0,K205*0.2))</f>
        <v/>
      </c>
      <c r="M205" s="156" t="str">
        <f>IF(K205="","",K205*VLOOKUP(CONCATENATE(C205," / ",'Základné údaje'!$D$8),'Priradenie pracov. balíkov'!A:F,6,FALSE))</f>
        <v/>
      </c>
      <c r="N205" s="156" t="str">
        <f>IF(L205="","",L205*VLOOKUP(CONCATENATE(C205," / ",'Základné údaje'!$D$8),'Priradenie pracov. balíkov'!A:F,6,FALSE))</f>
        <v/>
      </c>
      <c r="O205" s="164"/>
      <c r="P205" s="164"/>
    </row>
    <row r="206" spans="1:16" x14ac:dyDescent="0.2">
      <c r="A206" s="19"/>
      <c r="B206" s="164"/>
      <c r="C206" s="164"/>
      <c r="D206" s="164"/>
      <c r="E206" s="164"/>
      <c r="F206" s="165"/>
      <c r="G206" s="164"/>
      <c r="H206" s="166"/>
      <c r="I206" s="167"/>
      <c r="J206" s="168" t="str">
        <f>IF(F206="","",IF(G206=nepodnik,1,IF(VLOOKUP(G206,Ciselniky!$G$41:$I$48,3,FALSE)&gt;'Údaje o projekte'!$F$11,'Údaje o projekte'!$F$11,VLOOKUP(G206,Ciselniky!$G$41:$I$48,3,FALSE))))</f>
        <v/>
      </c>
      <c r="K206" s="169" t="str">
        <f>IF(J206="","",IF(G206="Nerelevantné",E206*F206,((E206*F206)/VLOOKUP(G206,Ciselniky!$G$43:$I$48,3,FALSE))*'Dlhodobý majetok (DM)'!I206)*H206)</f>
        <v/>
      </c>
      <c r="L206" s="169" t="str">
        <f>IF(K206="","",IF('Základné údaje'!$H$8="áno",0,K206*0.2))</f>
        <v/>
      </c>
      <c r="M206" s="156" t="str">
        <f>IF(K206="","",K206*VLOOKUP(CONCATENATE(C206," / ",'Základné údaje'!$D$8),'Priradenie pracov. balíkov'!A:F,6,FALSE))</f>
        <v/>
      </c>
      <c r="N206" s="156" t="str">
        <f>IF(L206="","",L206*VLOOKUP(CONCATENATE(C206," / ",'Základné údaje'!$D$8),'Priradenie pracov. balíkov'!A:F,6,FALSE))</f>
        <v/>
      </c>
      <c r="O206" s="164"/>
      <c r="P206" s="164"/>
    </row>
    <row r="207" spans="1:16" x14ac:dyDescent="0.2">
      <c r="A207" s="19"/>
      <c r="B207" s="164"/>
      <c r="C207" s="164"/>
      <c r="D207" s="164"/>
      <c r="E207" s="164"/>
      <c r="F207" s="165"/>
      <c r="G207" s="164"/>
      <c r="H207" s="166"/>
      <c r="I207" s="167"/>
      <c r="J207" s="168" t="str">
        <f>IF(F207="","",IF(G207=nepodnik,1,IF(VLOOKUP(G207,Ciselniky!$G$41:$I$48,3,FALSE)&gt;'Údaje o projekte'!$F$11,'Údaje o projekte'!$F$11,VLOOKUP(G207,Ciselniky!$G$41:$I$48,3,FALSE))))</f>
        <v/>
      </c>
      <c r="K207" s="169" t="str">
        <f>IF(J207="","",IF(G207="Nerelevantné",E207*F207,((E207*F207)/VLOOKUP(G207,Ciselniky!$G$43:$I$48,3,FALSE))*'Dlhodobý majetok (DM)'!I207)*H207)</f>
        <v/>
      </c>
      <c r="L207" s="169" t="str">
        <f>IF(K207="","",IF('Základné údaje'!$H$8="áno",0,K207*0.2))</f>
        <v/>
      </c>
      <c r="M207" s="156" t="str">
        <f>IF(K207="","",K207*VLOOKUP(CONCATENATE(C207," / ",'Základné údaje'!$D$8),'Priradenie pracov. balíkov'!A:F,6,FALSE))</f>
        <v/>
      </c>
      <c r="N207" s="156" t="str">
        <f>IF(L207="","",L207*VLOOKUP(CONCATENATE(C207," / ",'Základné údaje'!$D$8),'Priradenie pracov. balíkov'!A:F,6,FALSE))</f>
        <v/>
      </c>
      <c r="O207" s="164"/>
      <c r="P207" s="164"/>
    </row>
    <row r="208" spans="1:16" x14ac:dyDescent="0.2">
      <c r="A208" s="19"/>
      <c r="B208" s="164"/>
      <c r="C208" s="164"/>
      <c r="D208" s="164"/>
      <c r="E208" s="164"/>
      <c r="F208" s="165"/>
      <c r="G208" s="164"/>
      <c r="H208" s="166"/>
      <c r="I208" s="167"/>
      <c r="J208" s="168" t="str">
        <f>IF(F208="","",IF(G208=nepodnik,1,IF(VLOOKUP(G208,Ciselniky!$G$41:$I$48,3,FALSE)&gt;'Údaje o projekte'!$F$11,'Údaje o projekte'!$F$11,VLOOKUP(G208,Ciselniky!$G$41:$I$48,3,FALSE))))</f>
        <v/>
      </c>
      <c r="K208" s="169" t="str">
        <f>IF(J208="","",IF(G208="Nerelevantné",E208*F208,((E208*F208)/VLOOKUP(G208,Ciselniky!$G$43:$I$48,3,FALSE))*'Dlhodobý majetok (DM)'!I208)*H208)</f>
        <v/>
      </c>
      <c r="L208" s="169" t="str">
        <f>IF(K208="","",IF('Základné údaje'!$H$8="áno",0,K208*0.2))</f>
        <v/>
      </c>
      <c r="M208" s="156" t="str">
        <f>IF(K208="","",K208*VLOOKUP(CONCATENATE(C208," / ",'Základné údaje'!$D$8),'Priradenie pracov. balíkov'!A:F,6,FALSE))</f>
        <v/>
      </c>
      <c r="N208" s="156" t="str">
        <f>IF(L208="","",L208*VLOOKUP(CONCATENATE(C208," / ",'Základné údaje'!$D$8),'Priradenie pracov. balíkov'!A:F,6,FALSE))</f>
        <v/>
      </c>
      <c r="O208" s="164"/>
      <c r="P208" s="164"/>
    </row>
    <row r="209" spans="1:16" x14ac:dyDescent="0.2">
      <c r="A209" s="19"/>
      <c r="B209" s="164"/>
      <c r="C209" s="164"/>
      <c r="D209" s="164"/>
      <c r="E209" s="164"/>
      <c r="F209" s="165"/>
      <c r="G209" s="164"/>
      <c r="H209" s="166"/>
      <c r="I209" s="167"/>
      <c r="J209" s="168" t="str">
        <f>IF(F209="","",IF(G209=nepodnik,1,IF(VLOOKUP(G209,Ciselniky!$G$41:$I$48,3,FALSE)&gt;'Údaje o projekte'!$F$11,'Údaje o projekte'!$F$11,VLOOKUP(G209,Ciselniky!$G$41:$I$48,3,FALSE))))</f>
        <v/>
      </c>
      <c r="K209" s="169" t="str">
        <f>IF(J209="","",IF(G209="Nerelevantné",E209*F209,((E209*F209)/VLOOKUP(G209,Ciselniky!$G$43:$I$48,3,FALSE))*'Dlhodobý majetok (DM)'!I209)*H209)</f>
        <v/>
      </c>
      <c r="L209" s="169" t="str">
        <f>IF(K209="","",IF('Základné údaje'!$H$8="áno",0,K209*0.2))</f>
        <v/>
      </c>
      <c r="M209" s="156" t="str">
        <f>IF(K209="","",K209*VLOOKUP(CONCATENATE(C209," / ",'Základné údaje'!$D$8),'Priradenie pracov. balíkov'!A:F,6,FALSE))</f>
        <v/>
      </c>
      <c r="N209" s="156" t="str">
        <f>IF(L209="","",L209*VLOOKUP(CONCATENATE(C209," / ",'Základné údaje'!$D$8),'Priradenie pracov. balíkov'!A:F,6,FALSE))</f>
        <v/>
      </c>
      <c r="O209" s="164"/>
      <c r="P209" s="164"/>
    </row>
    <row r="210" spans="1:16" x14ac:dyDescent="0.2">
      <c r="A210" s="19"/>
      <c r="B210" s="164"/>
      <c r="C210" s="164"/>
      <c r="D210" s="164"/>
      <c r="E210" s="164"/>
      <c r="F210" s="165"/>
      <c r="G210" s="164"/>
      <c r="H210" s="166"/>
      <c r="I210" s="167"/>
      <c r="J210" s="168" t="str">
        <f>IF(F210="","",IF(G210=nepodnik,1,IF(VLOOKUP(G210,Ciselniky!$G$41:$I$48,3,FALSE)&gt;'Údaje o projekte'!$F$11,'Údaje o projekte'!$F$11,VLOOKUP(G210,Ciselniky!$G$41:$I$48,3,FALSE))))</f>
        <v/>
      </c>
      <c r="K210" s="169" t="str">
        <f>IF(J210="","",IF(G210="Nerelevantné",E210*F210,((E210*F210)/VLOOKUP(G210,Ciselniky!$G$43:$I$48,3,FALSE))*'Dlhodobý majetok (DM)'!I210)*H210)</f>
        <v/>
      </c>
      <c r="L210" s="169" t="str">
        <f>IF(K210="","",IF('Základné údaje'!$H$8="áno",0,K210*0.2))</f>
        <v/>
      </c>
      <c r="M210" s="156" t="str">
        <f>IF(K210="","",K210*VLOOKUP(CONCATENATE(C210," / ",'Základné údaje'!$D$8),'Priradenie pracov. balíkov'!A:F,6,FALSE))</f>
        <v/>
      </c>
      <c r="N210" s="156" t="str">
        <f>IF(L210="","",L210*VLOOKUP(CONCATENATE(C210," / ",'Základné údaje'!$D$8),'Priradenie pracov. balíkov'!A:F,6,FALSE))</f>
        <v/>
      </c>
      <c r="O210" s="164"/>
      <c r="P210" s="164"/>
    </row>
    <row r="211" spans="1:16" x14ac:dyDescent="0.2">
      <c r="A211" s="19"/>
      <c r="B211" s="164"/>
      <c r="C211" s="164"/>
      <c r="D211" s="164"/>
      <c r="E211" s="164"/>
      <c r="F211" s="165"/>
      <c r="G211" s="164"/>
      <c r="H211" s="166"/>
      <c r="I211" s="167"/>
      <c r="J211" s="168" t="str">
        <f>IF(F211="","",IF(G211=nepodnik,1,IF(VLOOKUP(G211,Ciselniky!$G$41:$I$48,3,FALSE)&gt;'Údaje o projekte'!$F$11,'Údaje o projekte'!$F$11,VLOOKUP(G211,Ciselniky!$G$41:$I$48,3,FALSE))))</f>
        <v/>
      </c>
      <c r="K211" s="169" t="str">
        <f>IF(J211="","",IF(G211="Nerelevantné",E211*F211,((E211*F211)/VLOOKUP(G211,Ciselniky!$G$43:$I$48,3,FALSE))*'Dlhodobý majetok (DM)'!I211)*H211)</f>
        <v/>
      </c>
      <c r="L211" s="169" t="str">
        <f>IF(K211="","",IF('Základné údaje'!$H$8="áno",0,K211*0.2))</f>
        <v/>
      </c>
      <c r="M211" s="156" t="str">
        <f>IF(K211="","",K211*VLOOKUP(CONCATENATE(C211," / ",'Základné údaje'!$D$8),'Priradenie pracov. balíkov'!A:F,6,FALSE))</f>
        <v/>
      </c>
      <c r="N211" s="156" t="str">
        <f>IF(L211="","",L211*VLOOKUP(CONCATENATE(C211," / ",'Základné údaje'!$D$8),'Priradenie pracov. balíkov'!A:F,6,FALSE))</f>
        <v/>
      </c>
      <c r="O211" s="164"/>
      <c r="P211" s="164"/>
    </row>
    <row r="212" spans="1:16" x14ac:dyDescent="0.2">
      <c r="A212" s="19"/>
      <c r="B212" s="164"/>
      <c r="C212" s="164"/>
      <c r="D212" s="164"/>
      <c r="E212" s="164"/>
      <c r="F212" s="165"/>
      <c r="G212" s="164"/>
      <c r="H212" s="166"/>
      <c r="I212" s="167"/>
      <c r="J212" s="168" t="str">
        <f>IF(F212="","",IF(G212=nepodnik,1,IF(VLOOKUP(G212,Ciselniky!$G$41:$I$48,3,FALSE)&gt;'Údaje o projekte'!$F$11,'Údaje o projekte'!$F$11,VLOOKUP(G212,Ciselniky!$G$41:$I$48,3,FALSE))))</f>
        <v/>
      </c>
      <c r="K212" s="169" t="str">
        <f>IF(J212="","",IF(G212="Nerelevantné",E212*F212,((E212*F212)/VLOOKUP(G212,Ciselniky!$G$43:$I$48,3,FALSE))*'Dlhodobý majetok (DM)'!I212)*H212)</f>
        <v/>
      </c>
      <c r="L212" s="169" t="str">
        <f>IF(K212="","",IF('Základné údaje'!$H$8="áno",0,K212*0.2))</f>
        <v/>
      </c>
      <c r="M212" s="156" t="str">
        <f>IF(K212="","",K212*VLOOKUP(CONCATENATE(C212," / ",'Základné údaje'!$D$8),'Priradenie pracov. balíkov'!A:F,6,FALSE))</f>
        <v/>
      </c>
      <c r="N212" s="156" t="str">
        <f>IF(L212="","",L212*VLOOKUP(CONCATENATE(C212," / ",'Základné údaje'!$D$8),'Priradenie pracov. balíkov'!A:F,6,FALSE))</f>
        <v/>
      </c>
      <c r="O212" s="164"/>
      <c r="P212" s="164"/>
    </row>
    <row r="213" spans="1:16" x14ac:dyDescent="0.2">
      <c r="A213" s="19"/>
      <c r="B213" s="164"/>
      <c r="C213" s="164"/>
      <c r="D213" s="164"/>
      <c r="E213" s="164"/>
      <c r="F213" s="165"/>
      <c r="G213" s="164"/>
      <c r="H213" s="166"/>
      <c r="I213" s="167"/>
      <c r="J213" s="168" t="str">
        <f>IF(F213="","",IF(G213=nepodnik,1,IF(VLOOKUP(G213,Ciselniky!$G$41:$I$48,3,FALSE)&gt;'Údaje o projekte'!$F$11,'Údaje o projekte'!$F$11,VLOOKUP(G213,Ciselniky!$G$41:$I$48,3,FALSE))))</f>
        <v/>
      </c>
      <c r="K213" s="169" t="str">
        <f>IF(J213="","",IF(G213="Nerelevantné",E213*F213,((E213*F213)/VLOOKUP(G213,Ciselniky!$G$43:$I$48,3,FALSE))*'Dlhodobý majetok (DM)'!I213)*H213)</f>
        <v/>
      </c>
      <c r="L213" s="169" t="str">
        <f>IF(K213="","",IF('Základné údaje'!$H$8="áno",0,K213*0.2))</f>
        <v/>
      </c>
      <c r="M213" s="156" t="str">
        <f>IF(K213="","",K213*VLOOKUP(CONCATENATE(C213," / ",'Základné údaje'!$D$8),'Priradenie pracov. balíkov'!A:F,6,FALSE))</f>
        <v/>
      </c>
      <c r="N213" s="156" t="str">
        <f>IF(L213="","",L213*VLOOKUP(CONCATENATE(C213," / ",'Základné údaje'!$D$8),'Priradenie pracov. balíkov'!A:F,6,FALSE))</f>
        <v/>
      </c>
      <c r="O213" s="164"/>
      <c r="P213" s="164"/>
    </row>
    <row r="214" spans="1:16" x14ac:dyDescent="0.2">
      <c r="A214" s="19"/>
      <c r="B214" s="164"/>
      <c r="C214" s="164"/>
      <c r="D214" s="164"/>
      <c r="E214" s="164"/>
      <c r="F214" s="165"/>
      <c r="G214" s="164"/>
      <c r="H214" s="166"/>
      <c r="I214" s="167"/>
      <c r="J214" s="168" t="str">
        <f>IF(F214="","",IF(G214=nepodnik,1,IF(VLOOKUP(G214,Ciselniky!$G$41:$I$48,3,FALSE)&gt;'Údaje o projekte'!$F$11,'Údaje o projekte'!$F$11,VLOOKUP(G214,Ciselniky!$G$41:$I$48,3,FALSE))))</f>
        <v/>
      </c>
      <c r="K214" s="169" t="str">
        <f>IF(J214="","",IF(G214="Nerelevantné",E214*F214,((E214*F214)/VLOOKUP(G214,Ciselniky!$G$43:$I$48,3,FALSE))*'Dlhodobý majetok (DM)'!I214)*H214)</f>
        <v/>
      </c>
      <c r="L214" s="169" t="str">
        <f>IF(K214="","",IF('Základné údaje'!$H$8="áno",0,K214*0.2))</f>
        <v/>
      </c>
      <c r="M214" s="156" t="str">
        <f>IF(K214="","",K214*VLOOKUP(CONCATENATE(C214," / ",'Základné údaje'!$D$8),'Priradenie pracov. balíkov'!A:F,6,FALSE))</f>
        <v/>
      </c>
      <c r="N214" s="156" t="str">
        <f>IF(L214="","",L214*VLOOKUP(CONCATENATE(C214," / ",'Základné údaje'!$D$8),'Priradenie pracov. balíkov'!A:F,6,FALSE))</f>
        <v/>
      </c>
      <c r="O214" s="164"/>
      <c r="P214" s="164"/>
    </row>
    <row r="215" spans="1:16" x14ac:dyDescent="0.2">
      <c r="A215" s="19"/>
      <c r="B215" s="164"/>
      <c r="C215" s="164"/>
      <c r="D215" s="164"/>
      <c r="E215" s="164"/>
      <c r="F215" s="165"/>
      <c r="G215" s="164"/>
      <c r="H215" s="166"/>
      <c r="I215" s="167"/>
      <c r="J215" s="168" t="str">
        <f>IF(F215="","",IF(G215=nepodnik,1,IF(VLOOKUP(G215,Ciselniky!$G$41:$I$48,3,FALSE)&gt;'Údaje o projekte'!$F$11,'Údaje o projekte'!$F$11,VLOOKUP(G215,Ciselniky!$G$41:$I$48,3,FALSE))))</f>
        <v/>
      </c>
      <c r="K215" s="169" t="str">
        <f>IF(J215="","",IF(G215="Nerelevantné",E215*F215,((E215*F215)/VLOOKUP(G215,Ciselniky!$G$43:$I$48,3,FALSE))*'Dlhodobý majetok (DM)'!I215)*H215)</f>
        <v/>
      </c>
      <c r="L215" s="169" t="str">
        <f>IF(K215="","",IF('Základné údaje'!$H$8="áno",0,K215*0.2))</f>
        <v/>
      </c>
      <c r="M215" s="156" t="str">
        <f>IF(K215="","",K215*VLOOKUP(CONCATENATE(C215," / ",'Základné údaje'!$D$8),'Priradenie pracov. balíkov'!A:F,6,FALSE))</f>
        <v/>
      </c>
      <c r="N215" s="156" t="str">
        <f>IF(L215="","",L215*VLOOKUP(CONCATENATE(C215," / ",'Základné údaje'!$D$8),'Priradenie pracov. balíkov'!A:F,6,FALSE))</f>
        <v/>
      </c>
      <c r="O215" s="164"/>
      <c r="P215" s="164"/>
    </row>
    <row r="216" spans="1:16" x14ac:dyDescent="0.2">
      <c r="A216" s="19"/>
      <c r="B216" s="164"/>
      <c r="C216" s="164"/>
      <c r="D216" s="164"/>
      <c r="E216" s="164"/>
      <c r="F216" s="165"/>
      <c r="G216" s="164"/>
      <c r="H216" s="166"/>
      <c r="I216" s="167"/>
      <c r="J216" s="168" t="str">
        <f>IF(F216="","",IF(G216=nepodnik,1,IF(VLOOKUP(G216,Ciselniky!$G$41:$I$48,3,FALSE)&gt;'Údaje o projekte'!$F$11,'Údaje o projekte'!$F$11,VLOOKUP(G216,Ciselniky!$G$41:$I$48,3,FALSE))))</f>
        <v/>
      </c>
      <c r="K216" s="169" t="str">
        <f>IF(J216="","",IF(G216="Nerelevantné",E216*F216,((E216*F216)/VLOOKUP(G216,Ciselniky!$G$43:$I$48,3,FALSE))*'Dlhodobý majetok (DM)'!I216)*H216)</f>
        <v/>
      </c>
      <c r="L216" s="169" t="str">
        <f>IF(K216="","",IF('Základné údaje'!$H$8="áno",0,K216*0.2))</f>
        <v/>
      </c>
      <c r="M216" s="156" t="str">
        <f>IF(K216="","",K216*VLOOKUP(CONCATENATE(C216," / ",'Základné údaje'!$D$8),'Priradenie pracov. balíkov'!A:F,6,FALSE))</f>
        <v/>
      </c>
      <c r="N216" s="156" t="str">
        <f>IF(L216="","",L216*VLOOKUP(CONCATENATE(C216," / ",'Základné údaje'!$D$8),'Priradenie pracov. balíkov'!A:F,6,FALSE))</f>
        <v/>
      </c>
      <c r="O216" s="164"/>
      <c r="P216" s="164"/>
    </row>
    <row r="217" spans="1:16" x14ac:dyDescent="0.2">
      <c r="A217" s="19"/>
      <c r="B217" s="164"/>
      <c r="C217" s="164"/>
      <c r="D217" s="164"/>
      <c r="E217" s="164"/>
      <c r="F217" s="165"/>
      <c r="G217" s="164"/>
      <c r="H217" s="166"/>
      <c r="I217" s="167"/>
      <c r="J217" s="168" t="str">
        <f>IF(F217="","",IF(G217=nepodnik,1,IF(VLOOKUP(G217,Ciselniky!$G$41:$I$48,3,FALSE)&gt;'Údaje o projekte'!$F$11,'Údaje o projekte'!$F$11,VLOOKUP(G217,Ciselniky!$G$41:$I$48,3,FALSE))))</f>
        <v/>
      </c>
      <c r="K217" s="169" t="str">
        <f>IF(J217="","",IF(G217="Nerelevantné",E217*F217,((E217*F217)/VLOOKUP(G217,Ciselniky!$G$43:$I$48,3,FALSE))*'Dlhodobý majetok (DM)'!I217)*H217)</f>
        <v/>
      </c>
      <c r="L217" s="169" t="str">
        <f>IF(K217="","",IF('Základné údaje'!$H$8="áno",0,K217*0.2))</f>
        <v/>
      </c>
      <c r="M217" s="156" t="str">
        <f>IF(K217="","",K217*VLOOKUP(CONCATENATE(C217," / ",'Základné údaje'!$D$8),'Priradenie pracov. balíkov'!A:F,6,FALSE))</f>
        <v/>
      </c>
      <c r="N217" s="156" t="str">
        <f>IF(L217="","",L217*VLOOKUP(CONCATENATE(C217," / ",'Základné údaje'!$D$8),'Priradenie pracov. balíkov'!A:F,6,FALSE))</f>
        <v/>
      </c>
      <c r="O217" s="164"/>
      <c r="P217" s="164"/>
    </row>
    <row r="218" spans="1:16" x14ac:dyDescent="0.2">
      <c r="A218" s="19"/>
      <c r="B218" s="164"/>
      <c r="C218" s="164"/>
      <c r="D218" s="164"/>
      <c r="E218" s="164"/>
      <c r="F218" s="165"/>
      <c r="G218" s="164"/>
      <c r="H218" s="166"/>
      <c r="I218" s="167"/>
      <c r="J218" s="168" t="str">
        <f>IF(F218="","",IF(G218=nepodnik,1,IF(VLOOKUP(G218,Ciselniky!$G$41:$I$48,3,FALSE)&gt;'Údaje o projekte'!$F$11,'Údaje o projekte'!$F$11,VLOOKUP(G218,Ciselniky!$G$41:$I$48,3,FALSE))))</f>
        <v/>
      </c>
      <c r="K218" s="169" t="str">
        <f>IF(J218="","",IF(G218="Nerelevantné",E218*F218,((E218*F218)/VLOOKUP(G218,Ciselniky!$G$43:$I$48,3,FALSE))*'Dlhodobý majetok (DM)'!I218)*H218)</f>
        <v/>
      </c>
      <c r="L218" s="169" t="str">
        <f>IF(K218="","",IF('Základné údaje'!$H$8="áno",0,K218*0.2))</f>
        <v/>
      </c>
      <c r="M218" s="156" t="str">
        <f>IF(K218="","",K218*VLOOKUP(CONCATENATE(C218," / ",'Základné údaje'!$D$8),'Priradenie pracov. balíkov'!A:F,6,FALSE))</f>
        <v/>
      </c>
      <c r="N218" s="156" t="str">
        <f>IF(L218="","",L218*VLOOKUP(CONCATENATE(C218," / ",'Základné údaje'!$D$8),'Priradenie pracov. balíkov'!A:F,6,FALSE))</f>
        <v/>
      </c>
      <c r="O218" s="164"/>
      <c r="P218" s="164"/>
    </row>
    <row r="219" spans="1:16" x14ac:dyDescent="0.2">
      <c r="A219" s="19"/>
      <c r="B219" s="164"/>
      <c r="C219" s="164"/>
      <c r="D219" s="164"/>
      <c r="E219" s="164"/>
      <c r="F219" s="165"/>
      <c r="G219" s="164"/>
      <c r="H219" s="166"/>
      <c r="I219" s="167"/>
      <c r="J219" s="168" t="str">
        <f>IF(F219="","",IF(G219=nepodnik,1,IF(VLOOKUP(G219,Ciselniky!$G$41:$I$48,3,FALSE)&gt;'Údaje o projekte'!$F$11,'Údaje o projekte'!$F$11,VLOOKUP(G219,Ciselniky!$G$41:$I$48,3,FALSE))))</f>
        <v/>
      </c>
      <c r="K219" s="169" t="str">
        <f>IF(J219="","",IF(G219="Nerelevantné",E219*F219,((E219*F219)/VLOOKUP(G219,Ciselniky!$G$43:$I$48,3,FALSE))*'Dlhodobý majetok (DM)'!I219)*H219)</f>
        <v/>
      </c>
      <c r="L219" s="169" t="str">
        <f>IF(K219="","",IF('Základné údaje'!$H$8="áno",0,K219*0.2))</f>
        <v/>
      </c>
      <c r="M219" s="156" t="str">
        <f>IF(K219="","",K219*VLOOKUP(CONCATENATE(C219," / ",'Základné údaje'!$D$8),'Priradenie pracov. balíkov'!A:F,6,FALSE))</f>
        <v/>
      </c>
      <c r="N219" s="156" t="str">
        <f>IF(L219="","",L219*VLOOKUP(CONCATENATE(C219," / ",'Základné údaje'!$D$8),'Priradenie pracov. balíkov'!A:F,6,FALSE))</f>
        <v/>
      </c>
      <c r="O219" s="164"/>
      <c r="P219" s="164"/>
    </row>
    <row r="220" spans="1:16" x14ac:dyDescent="0.2">
      <c r="A220" s="19"/>
      <c r="B220" s="164"/>
      <c r="C220" s="164"/>
      <c r="D220" s="164"/>
      <c r="E220" s="164"/>
      <c r="F220" s="165"/>
      <c r="G220" s="164"/>
      <c r="H220" s="166"/>
      <c r="I220" s="167"/>
      <c r="J220" s="168" t="str">
        <f>IF(F220="","",IF(G220=nepodnik,1,IF(VLOOKUP(G220,Ciselniky!$G$41:$I$48,3,FALSE)&gt;'Údaje o projekte'!$F$11,'Údaje o projekte'!$F$11,VLOOKUP(G220,Ciselniky!$G$41:$I$48,3,FALSE))))</f>
        <v/>
      </c>
      <c r="K220" s="169" t="str">
        <f>IF(J220="","",IF(G220="Nerelevantné",E220*F220,((E220*F220)/VLOOKUP(G220,Ciselniky!$G$43:$I$48,3,FALSE))*'Dlhodobý majetok (DM)'!I220)*H220)</f>
        <v/>
      </c>
      <c r="L220" s="169" t="str">
        <f>IF(K220="","",IF('Základné údaje'!$H$8="áno",0,K220*0.2))</f>
        <v/>
      </c>
      <c r="M220" s="156" t="str">
        <f>IF(K220="","",K220*VLOOKUP(CONCATENATE(C220," / ",'Základné údaje'!$D$8),'Priradenie pracov. balíkov'!A:F,6,FALSE))</f>
        <v/>
      </c>
      <c r="N220" s="156" t="str">
        <f>IF(L220="","",L220*VLOOKUP(CONCATENATE(C220," / ",'Základné údaje'!$D$8),'Priradenie pracov. balíkov'!A:F,6,FALSE))</f>
        <v/>
      </c>
      <c r="O220" s="164"/>
      <c r="P220" s="164"/>
    </row>
    <row r="221" spans="1:16" x14ac:dyDescent="0.2">
      <c r="A221" s="19"/>
      <c r="B221" s="164"/>
      <c r="C221" s="164"/>
      <c r="D221" s="164"/>
      <c r="E221" s="164"/>
      <c r="F221" s="165"/>
      <c r="G221" s="164"/>
      <c r="H221" s="166"/>
      <c r="I221" s="167"/>
      <c r="J221" s="168" t="str">
        <f>IF(F221="","",IF(G221=nepodnik,1,IF(VLOOKUP(G221,Ciselniky!$G$41:$I$48,3,FALSE)&gt;'Údaje o projekte'!$F$11,'Údaje o projekte'!$F$11,VLOOKUP(G221,Ciselniky!$G$41:$I$48,3,FALSE))))</f>
        <v/>
      </c>
      <c r="K221" s="169" t="str">
        <f>IF(J221="","",IF(G221="Nerelevantné",E221*F221,((E221*F221)/VLOOKUP(G221,Ciselniky!$G$43:$I$48,3,FALSE))*'Dlhodobý majetok (DM)'!I221)*H221)</f>
        <v/>
      </c>
      <c r="L221" s="169" t="str">
        <f>IF(K221="","",IF('Základné údaje'!$H$8="áno",0,K221*0.2))</f>
        <v/>
      </c>
      <c r="M221" s="156" t="str">
        <f>IF(K221="","",K221*VLOOKUP(CONCATENATE(C221," / ",'Základné údaje'!$D$8),'Priradenie pracov. balíkov'!A:F,6,FALSE))</f>
        <v/>
      </c>
      <c r="N221" s="156" t="str">
        <f>IF(L221="","",L221*VLOOKUP(CONCATENATE(C221," / ",'Základné údaje'!$D$8),'Priradenie pracov. balíkov'!A:F,6,FALSE))</f>
        <v/>
      </c>
      <c r="O221" s="164"/>
      <c r="P221" s="164"/>
    </row>
    <row r="222" spans="1:16" x14ac:dyDescent="0.2">
      <c r="A222" s="19"/>
      <c r="B222" s="164"/>
      <c r="C222" s="164"/>
      <c r="D222" s="164"/>
      <c r="E222" s="164"/>
      <c r="F222" s="165"/>
      <c r="G222" s="164"/>
      <c r="H222" s="166"/>
      <c r="I222" s="167"/>
      <c r="J222" s="168" t="str">
        <f>IF(F222="","",IF(G222=nepodnik,1,IF(VLOOKUP(G222,Ciselniky!$G$41:$I$48,3,FALSE)&gt;'Údaje o projekte'!$F$11,'Údaje o projekte'!$F$11,VLOOKUP(G222,Ciselniky!$G$41:$I$48,3,FALSE))))</f>
        <v/>
      </c>
      <c r="K222" s="169" t="str">
        <f>IF(J222="","",IF(G222="Nerelevantné",E222*F222,((E222*F222)/VLOOKUP(G222,Ciselniky!$G$43:$I$48,3,FALSE))*'Dlhodobý majetok (DM)'!I222)*H222)</f>
        <v/>
      </c>
      <c r="L222" s="169" t="str">
        <f>IF(K222="","",IF('Základné údaje'!$H$8="áno",0,K222*0.2))</f>
        <v/>
      </c>
      <c r="M222" s="156" t="str">
        <f>IF(K222="","",K222*VLOOKUP(CONCATENATE(C222," / ",'Základné údaje'!$D$8),'Priradenie pracov. balíkov'!A:F,6,FALSE))</f>
        <v/>
      </c>
      <c r="N222" s="156" t="str">
        <f>IF(L222="","",L222*VLOOKUP(CONCATENATE(C222," / ",'Základné údaje'!$D$8),'Priradenie pracov. balíkov'!A:F,6,FALSE))</f>
        <v/>
      </c>
      <c r="O222" s="164"/>
      <c r="P222" s="164"/>
    </row>
    <row r="223" spans="1:16" x14ac:dyDescent="0.2">
      <c r="A223" s="19"/>
      <c r="B223" s="164"/>
      <c r="C223" s="164"/>
      <c r="D223" s="164"/>
      <c r="E223" s="164"/>
      <c r="F223" s="165"/>
      <c r="G223" s="164"/>
      <c r="H223" s="166"/>
      <c r="I223" s="167"/>
      <c r="J223" s="168" t="str">
        <f>IF(F223="","",IF(G223=nepodnik,1,IF(VLOOKUP(G223,Ciselniky!$G$41:$I$48,3,FALSE)&gt;'Údaje o projekte'!$F$11,'Údaje o projekte'!$F$11,VLOOKUP(G223,Ciselniky!$G$41:$I$48,3,FALSE))))</f>
        <v/>
      </c>
      <c r="K223" s="169" t="str">
        <f>IF(J223="","",IF(G223="Nerelevantné",E223*F223,((E223*F223)/VLOOKUP(G223,Ciselniky!$G$43:$I$48,3,FALSE))*'Dlhodobý majetok (DM)'!I223)*H223)</f>
        <v/>
      </c>
      <c r="L223" s="169" t="str">
        <f>IF(K223="","",IF('Základné údaje'!$H$8="áno",0,K223*0.2))</f>
        <v/>
      </c>
      <c r="M223" s="156" t="str">
        <f>IF(K223="","",K223*VLOOKUP(CONCATENATE(C223," / ",'Základné údaje'!$D$8),'Priradenie pracov. balíkov'!A:F,6,FALSE))</f>
        <v/>
      </c>
      <c r="N223" s="156" t="str">
        <f>IF(L223="","",L223*VLOOKUP(CONCATENATE(C223," / ",'Základné údaje'!$D$8),'Priradenie pracov. balíkov'!A:F,6,FALSE))</f>
        <v/>
      </c>
      <c r="O223" s="164"/>
      <c r="P223" s="164"/>
    </row>
    <row r="224" spans="1:16" x14ac:dyDescent="0.2">
      <c r="A224" s="19"/>
      <c r="B224" s="164"/>
      <c r="C224" s="164"/>
      <c r="D224" s="164"/>
      <c r="E224" s="164"/>
      <c r="F224" s="165"/>
      <c r="G224" s="164"/>
      <c r="H224" s="166"/>
      <c r="I224" s="167"/>
      <c r="J224" s="168" t="str">
        <f>IF(F224="","",IF(G224=nepodnik,1,IF(VLOOKUP(G224,Ciselniky!$G$41:$I$48,3,FALSE)&gt;'Údaje o projekte'!$F$11,'Údaje o projekte'!$F$11,VLOOKUP(G224,Ciselniky!$G$41:$I$48,3,FALSE))))</f>
        <v/>
      </c>
      <c r="K224" s="169" t="str">
        <f>IF(J224="","",IF(G224="Nerelevantné",E224*F224,((E224*F224)/VLOOKUP(G224,Ciselniky!$G$43:$I$48,3,FALSE))*'Dlhodobý majetok (DM)'!I224)*H224)</f>
        <v/>
      </c>
      <c r="L224" s="169" t="str">
        <f>IF(K224="","",IF('Základné údaje'!$H$8="áno",0,K224*0.2))</f>
        <v/>
      </c>
      <c r="M224" s="156" t="str">
        <f>IF(K224="","",K224*VLOOKUP(CONCATENATE(C224," / ",'Základné údaje'!$D$8),'Priradenie pracov. balíkov'!A:F,6,FALSE))</f>
        <v/>
      </c>
      <c r="N224" s="156" t="str">
        <f>IF(L224="","",L224*VLOOKUP(CONCATENATE(C224," / ",'Základné údaje'!$D$8),'Priradenie pracov. balíkov'!A:F,6,FALSE))</f>
        <v/>
      </c>
      <c r="O224" s="164"/>
      <c r="P224" s="164"/>
    </row>
    <row r="225" spans="1:16" x14ac:dyDescent="0.2">
      <c r="A225" s="19"/>
      <c r="B225" s="164"/>
      <c r="C225" s="164"/>
      <c r="D225" s="164"/>
      <c r="E225" s="164"/>
      <c r="F225" s="165"/>
      <c r="G225" s="164"/>
      <c r="H225" s="166"/>
      <c r="I225" s="167"/>
      <c r="J225" s="168" t="str">
        <f>IF(F225="","",IF(G225=nepodnik,1,IF(VLOOKUP(G225,Ciselniky!$G$41:$I$48,3,FALSE)&gt;'Údaje o projekte'!$F$11,'Údaje o projekte'!$F$11,VLOOKUP(G225,Ciselniky!$G$41:$I$48,3,FALSE))))</f>
        <v/>
      </c>
      <c r="K225" s="169" t="str">
        <f>IF(J225="","",IF(G225="Nerelevantné",E225*F225,((E225*F225)/VLOOKUP(G225,Ciselniky!$G$43:$I$48,3,FALSE))*'Dlhodobý majetok (DM)'!I225)*H225)</f>
        <v/>
      </c>
      <c r="L225" s="169" t="str">
        <f>IF(K225="","",IF('Základné údaje'!$H$8="áno",0,K225*0.2))</f>
        <v/>
      </c>
      <c r="M225" s="156" t="str">
        <f>IF(K225="","",K225*VLOOKUP(CONCATENATE(C225," / ",'Základné údaje'!$D$8),'Priradenie pracov. balíkov'!A:F,6,FALSE))</f>
        <v/>
      </c>
      <c r="N225" s="156" t="str">
        <f>IF(L225="","",L225*VLOOKUP(CONCATENATE(C225," / ",'Základné údaje'!$D$8),'Priradenie pracov. balíkov'!A:F,6,FALSE))</f>
        <v/>
      </c>
      <c r="O225" s="164"/>
      <c r="P225" s="164"/>
    </row>
    <row r="226" spans="1:16" x14ac:dyDescent="0.2">
      <c r="A226" s="19"/>
      <c r="B226" s="164"/>
      <c r="C226" s="164"/>
      <c r="D226" s="164"/>
      <c r="E226" s="164"/>
      <c r="F226" s="165"/>
      <c r="G226" s="164"/>
      <c r="H226" s="166"/>
      <c r="I226" s="167"/>
      <c r="J226" s="168" t="str">
        <f>IF(F226="","",IF(G226=nepodnik,1,IF(VLOOKUP(G226,Ciselniky!$G$41:$I$48,3,FALSE)&gt;'Údaje o projekte'!$F$11,'Údaje o projekte'!$F$11,VLOOKUP(G226,Ciselniky!$G$41:$I$48,3,FALSE))))</f>
        <v/>
      </c>
      <c r="K226" s="169" t="str">
        <f>IF(J226="","",IF(G226="Nerelevantné",E226*F226,((E226*F226)/VLOOKUP(G226,Ciselniky!$G$43:$I$48,3,FALSE))*'Dlhodobý majetok (DM)'!I226)*H226)</f>
        <v/>
      </c>
      <c r="L226" s="169" t="str">
        <f>IF(K226="","",IF('Základné údaje'!$H$8="áno",0,K226*0.2))</f>
        <v/>
      </c>
      <c r="M226" s="156" t="str">
        <f>IF(K226="","",K226*VLOOKUP(CONCATENATE(C226," / ",'Základné údaje'!$D$8),'Priradenie pracov. balíkov'!A:F,6,FALSE))</f>
        <v/>
      </c>
      <c r="N226" s="156" t="str">
        <f>IF(L226="","",L226*VLOOKUP(CONCATENATE(C226," / ",'Základné údaje'!$D$8),'Priradenie pracov. balíkov'!A:F,6,FALSE))</f>
        <v/>
      </c>
      <c r="O226" s="164"/>
      <c r="P226" s="164"/>
    </row>
    <row r="227" spans="1:16" x14ac:dyDescent="0.2">
      <c r="A227" s="19"/>
      <c r="B227" s="164"/>
      <c r="C227" s="164"/>
      <c r="D227" s="164"/>
      <c r="E227" s="164"/>
      <c r="F227" s="165"/>
      <c r="G227" s="164"/>
      <c r="H227" s="166"/>
      <c r="I227" s="167"/>
      <c r="J227" s="168" t="str">
        <f>IF(F227="","",IF(G227=nepodnik,1,IF(VLOOKUP(G227,Ciselniky!$G$41:$I$48,3,FALSE)&gt;'Údaje o projekte'!$F$11,'Údaje o projekte'!$F$11,VLOOKUP(G227,Ciselniky!$G$41:$I$48,3,FALSE))))</f>
        <v/>
      </c>
      <c r="K227" s="169" t="str">
        <f>IF(J227="","",IF(G227="Nerelevantné",E227*F227,((E227*F227)/VLOOKUP(G227,Ciselniky!$G$43:$I$48,3,FALSE))*'Dlhodobý majetok (DM)'!I227)*H227)</f>
        <v/>
      </c>
      <c r="L227" s="169" t="str">
        <f>IF(K227="","",IF('Základné údaje'!$H$8="áno",0,K227*0.2))</f>
        <v/>
      </c>
      <c r="M227" s="156" t="str">
        <f>IF(K227="","",K227*VLOOKUP(CONCATENATE(C227," / ",'Základné údaje'!$D$8),'Priradenie pracov. balíkov'!A:F,6,FALSE))</f>
        <v/>
      </c>
      <c r="N227" s="156" t="str">
        <f>IF(L227="","",L227*VLOOKUP(CONCATENATE(C227," / ",'Základné údaje'!$D$8),'Priradenie pracov. balíkov'!A:F,6,FALSE))</f>
        <v/>
      </c>
      <c r="O227" s="164"/>
      <c r="P227" s="164"/>
    </row>
    <row r="228" spans="1:16" x14ac:dyDescent="0.2">
      <c r="A228" s="19"/>
      <c r="B228" s="164"/>
      <c r="C228" s="164"/>
      <c r="D228" s="164"/>
      <c r="E228" s="164"/>
      <c r="F228" s="165"/>
      <c r="G228" s="164"/>
      <c r="H228" s="166"/>
      <c r="I228" s="167"/>
      <c r="J228" s="168" t="str">
        <f>IF(F228="","",IF(G228=nepodnik,1,IF(VLOOKUP(G228,Ciselniky!$G$41:$I$48,3,FALSE)&gt;'Údaje o projekte'!$F$11,'Údaje o projekte'!$F$11,VLOOKUP(G228,Ciselniky!$G$41:$I$48,3,FALSE))))</f>
        <v/>
      </c>
      <c r="K228" s="169" t="str">
        <f>IF(J228="","",IF(G228="Nerelevantné",E228*F228,((E228*F228)/VLOOKUP(G228,Ciselniky!$G$43:$I$48,3,FALSE))*'Dlhodobý majetok (DM)'!I228)*H228)</f>
        <v/>
      </c>
      <c r="L228" s="169" t="str">
        <f>IF(K228="","",IF('Základné údaje'!$H$8="áno",0,K228*0.2))</f>
        <v/>
      </c>
      <c r="M228" s="156" t="str">
        <f>IF(K228="","",K228*VLOOKUP(CONCATENATE(C228," / ",'Základné údaje'!$D$8),'Priradenie pracov. balíkov'!A:F,6,FALSE))</f>
        <v/>
      </c>
      <c r="N228" s="156" t="str">
        <f>IF(L228="","",L228*VLOOKUP(CONCATENATE(C228," / ",'Základné údaje'!$D$8),'Priradenie pracov. balíkov'!A:F,6,FALSE))</f>
        <v/>
      </c>
      <c r="O228" s="164"/>
      <c r="P228" s="164"/>
    </row>
    <row r="229" spans="1:16" x14ac:dyDescent="0.2">
      <c r="A229" s="19"/>
      <c r="B229" s="164"/>
      <c r="C229" s="164"/>
      <c r="D229" s="164"/>
      <c r="E229" s="164"/>
      <c r="F229" s="165"/>
      <c r="G229" s="164"/>
      <c r="H229" s="166"/>
      <c r="I229" s="167"/>
      <c r="J229" s="168" t="str">
        <f>IF(F229="","",IF(G229=nepodnik,1,IF(VLOOKUP(G229,Ciselniky!$G$41:$I$48,3,FALSE)&gt;'Údaje o projekte'!$F$11,'Údaje o projekte'!$F$11,VLOOKUP(G229,Ciselniky!$G$41:$I$48,3,FALSE))))</f>
        <v/>
      </c>
      <c r="K229" s="169" t="str">
        <f>IF(J229="","",IF(G229="Nerelevantné",E229*F229,((E229*F229)/VLOOKUP(G229,Ciselniky!$G$43:$I$48,3,FALSE))*'Dlhodobý majetok (DM)'!I229)*H229)</f>
        <v/>
      </c>
      <c r="L229" s="169" t="str">
        <f>IF(K229="","",IF('Základné údaje'!$H$8="áno",0,K229*0.2))</f>
        <v/>
      </c>
      <c r="M229" s="156" t="str">
        <f>IF(K229="","",K229*VLOOKUP(CONCATENATE(C229," / ",'Základné údaje'!$D$8),'Priradenie pracov. balíkov'!A:F,6,FALSE))</f>
        <v/>
      </c>
      <c r="N229" s="156" t="str">
        <f>IF(L229="","",L229*VLOOKUP(CONCATENATE(C229," / ",'Základné údaje'!$D$8),'Priradenie pracov. balíkov'!A:F,6,FALSE))</f>
        <v/>
      </c>
      <c r="O229" s="164"/>
      <c r="P229" s="164"/>
    </row>
    <row r="230" spans="1:16" x14ac:dyDescent="0.2">
      <c r="A230" s="19"/>
      <c r="B230" s="164"/>
      <c r="C230" s="164"/>
      <c r="D230" s="164"/>
      <c r="E230" s="164"/>
      <c r="F230" s="165"/>
      <c r="G230" s="164"/>
      <c r="H230" s="166"/>
      <c r="I230" s="167"/>
      <c r="J230" s="168" t="str">
        <f>IF(F230="","",IF(G230=nepodnik,1,IF(VLOOKUP(G230,Ciselniky!$G$41:$I$48,3,FALSE)&gt;'Údaje o projekte'!$F$11,'Údaje o projekte'!$F$11,VLOOKUP(G230,Ciselniky!$G$41:$I$48,3,FALSE))))</f>
        <v/>
      </c>
      <c r="K230" s="169" t="str">
        <f>IF(J230="","",IF(G230="Nerelevantné",E230*F230,((E230*F230)/VLOOKUP(G230,Ciselniky!$G$43:$I$48,3,FALSE))*'Dlhodobý majetok (DM)'!I230)*H230)</f>
        <v/>
      </c>
      <c r="L230" s="169" t="str">
        <f>IF(K230="","",IF('Základné údaje'!$H$8="áno",0,K230*0.2))</f>
        <v/>
      </c>
      <c r="M230" s="156" t="str">
        <f>IF(K230="","",K230*VLOOKUP(CONCATENATE(C230," / ",'Základné údaje'!$D$8),'Priradenie pracov. balíkov'!A:F,6,FALSE))</f>
        <v/>
      </c>
      <c r="N230" s="156" t="str">
        <f>IF(L230="","",L230*VLOOKUP(CONCATENATE(C230," / ",'Základné údaje'!$D$8),'Priradenie pracov. balíkov'!A:F,6,FALSE))</f>
        <v/>
      </c>
      <c r="O230" s="164"/>
      <c r="P230" s="164"/>
    </row>
    <row r="231" spans="1:16" x14ac:dyDescent="0.2">
      <c r="A231" s="19"/>
      <c r="B231" s="164"/>
      <c r="C231" s="164"/>
      <c r="D231" s="164"/>
      <c r="E231" s="164"/>
      <c r="F231" s="165"/>
      <c r="G231" s="164"/>
      <c r="H231" s="166"/>
      <c r="I231" s="167"/>
      <c r="J231" s="168" t="str">
        <f>IF(F231="","",IF(G231=nepodnik,1,IF(VLOOKUP(G231,Ciselniky!$G$41:$I$48,3,FALSE)&gt;'Údaje o projekte'!$F$11,'Údaje o projekte'!$F$11,VLOOKUP(G231,Ciselniky!$G$41:$I$48,3,FALSE))))</f>
        <v/>
      </c>
      <c r="K231" s="169" t="str">
        <f>IF(J231="","",IF(G231="Nerelevantné",E231*F231,((E231*F231)/VLOOKUP(G231,Ciselniky!$G$43:$I$48,3,FALSE))*'Dlhodobý majetok (DM)'!I231)*H231)</f>
        <v/>
      </c>
      <c r="L231" s="169" t="str">
        <f>IF(K231="","",IF('Základné údaje'!$H$8="áno",0,K231*0.2))</f>
        <v/>
      </c>
      <c r="M231" s="156" t="str">
        <f>IF(K231="","",K231*VLOOKUP(CONCATENATE(C231," / ",'Základné údaje'!$D$8),'Priradenie pracov. balíkov'!A:F,6,FALSE))</f>
        <v/>
      </c>
      <c r="N231" s="156" t="str">
        <f>IF(L231="","",L231*VLOOKUP(CONCATENATE(C231," / ",'Základné údaje'!$D$8),'Priradenie pracov. balíkov'!A:F,6,FALSE))</f>
        <v/>
      </c>
      <c r="O231" s="164"/>
      <c r="P231" s="164"/>
    </row>
    <row r="232" spans="1:16" x14ac:dyDescent="0.2">
      <c r="A232" s="19"/>
      <c r="B232" s="164"/>
      <c r="C232" s="164"/>
      <c r="D232" s="164"/>
      <c r="E232" s="164"/>
      <c r="F232" s="165"/>
      <c r="G232" s="164"/>
      <c r="H232" s="166"/>
      <c r="I232" s="167"/>
      <c r="J232" s="168" t="str">
        <f>IF(F232="","",IF(G232=nepodnik,1,IF(VLOOKUP(G232,Ciselniky!$G$41:$I$48,3,FALSE)&gt;'Údaje o projekte'!$F$11,'Údaje o projekte'!$F$11,VLOOKUP(G232,Ciselniky!$G$41:$I$48,3,FALSE))))</f>
        <v/>
      </c>
      <c r="K232" s="169" t="str">
        <f>IF(J232="","",IF(G232="Nerelevantné",E232*F232,((E232*F232)/VLOOKUP(G232,Ciselniky!$G$43:$I$48,3,FALSE))*'Dlhodobý majetok (DM)'!I232)*H232)</f>
        <v/>
      </c>
      <c r="L232" s="169" t="str">
        <f>IF(K232="","",IF('Základné údaje'!$H$8="áno",0,K232*0.2))</f>
        <v/>
      </c>
      <c r="M232" s="156" t="str">
        <f>IF(K232="","",K232*VLOOKUP(CONCATENATE(C232," / ",'Základné údaje'!$D$8),'Priradenie pracov. balíkov'!A:F,6,FALSE))</f>
        <v/>
      </c>
      <c r="N232" s="156" t="str">
        <f>IF(L232="","",L232*VLOOKUP(CONCATENATE(C232," / ",'Základné údaje'!$D$8),'Priradenie pracov. balíkov'!A:F,6,FALSE))</f>
        <v/>
      </c>
      <c r="O232" s="164"/>
      <c r="P232" s="164"/>
    </row>
    <row r="233" spans="1:16" x14ac:dyDescent="0.2">
      <c r="A233" s="19"/>
      <c r="B233" s="164"/>
      <c r="C233" s="164"/>
      <c r="D233" s="164"/>
      <c r="E233" s="164"/>
      <c r="F233" s="165"/>
      <c r="G233" s="164"/>
      <c r="H233" s="166"/>
      <c r="I233" s="167"/>
      <c r="J233" s="168" t="str">
        <f>IF(F233="","",IF(G233=nepodnik,1,IF(VLOOKUP(G233,Ciselniky!$G$41:$I$48,3,FALSE)&gt;'Údaje o projekte'!$F$11,'Údaje o projekte'!$F$11,VLOOKUP(G233,Ciselniky!$G$41:$I$48,3,FALSE))))</f>
        <v/>
      </c>
      <c r="K233" s="169" t="str">
        <f>IF(J233="","",IF(G233="Nerelevantné",E233*F233,((E233*F233)/VLOOKUP(G233,Ciselniky!$G$43:$I$48,3,FALSE))*'Dlhodobý majetok (DM)'!I233)*H233)</f>
        <v/>
      </c>
      <c r="L233" s="169" t="str">
        <f>IF(K233="","",IF('Základné údaje'!$H$8="áno",0,K233*0.2))</f>
        <v/>
      </c>
      <c r="M233" s="156" t="str">
        <f>IF(K233="","",K233*VLOOKUP(CONCATENATE(C233," / ",'Základné údaje'!$D$8),'Priradenie pracov. balíkov'!A:F,6,FALSE))</f>
        <v/>
      </c>
      <c r="N233" s="156" t="str">
        <f>IF(L233="","",L233*VLOOKUP(CONCATENATE(C233," / ",'Základné údaje'!$D$8),'Priradenie pracov. balíkov'!A:F,6,FALSE))</f>
        <v/>
      </c>
      <c r="O233" s="164"/>
      <c r="P233" s="164"/>
    </row>
    <row r="234" spans="1:16" x14ac:dyDescent="0.2">
      <c r="A234" s="19"/>
      <c r="B234" s="164"/>
      <c r="C234" s="164"/>
      <c r="D234" s="164"/>
      <c r="E234" s="164"/>
      <c r="F234" s="165"/>
      <c r="G234" s="164"/>
      <c r="H234" s="166"/>
      <c r="I234" s="167"/>
      <c r="J234" s="168" t="str">
        <f>IF(F234="","",IF(G234=nepodnik,1,IF(VLOOKUP(G234,Ciselniky!$G$41:$I$48,3,FALSE)&gt;'Údaje o projekte'!$F$11,'Údaje o projekte'!$F$11,VLOOKUP(G234,Ciselniky!$G$41:$I$48,3,FALSE))))</f>
        <v/>
      </c>
      <c r="K234" s="169" t="str">
        <f>IF(J234="","",IF(G234="Nerelevantné",E234*F234,((E234*F234)/VLOOKUP(G234,Ciselniky!$G$43:$I$48,3,FALSE))*'Dlhodobý majetok (DM)'!I234)*H234)</f>
        <v/>
      </c>
      <c r="L234" s="169" t="str">
        <f>IF(K234="","",IF('Základné údaje'!$H$8="áno",0,K234*0.2))</f>
        <v/>
      </c>
      <c r="M234" s="156" t="str">
        <f>IF(K234="","",K234*VLOOKUP(CONCATENATE(C234," / ",'Základné údaje'!$D$8),'Priradenie pracov. balíkov'!A:F,6,FALSE))</f>
        <v/>
      </c>
      <c r="N234" s="156" t="str">
        <f>IF(L234="","",L234*VLOOKUP(CONCATENATE(C234," / ",'Základné údaje'!$D$8),'Priradenie pracov. balíkov'!A:F,6,FALSE))</f>
        <v/>
      </c>
      <c r="O234" s="164"/>
      <c r="P234" s="164"/>
    </row>
    <row r="235" spans="1:16" x14ac:dyDescent="0.2">
      <c r="A235" s="19"/>
      <c r="B235" s="164"/>
      <c r="C235" s="164"/>
      <c r="D235" s="164"/>
      <c r="E235" s="164"/>
      <c r="F235" s="165"/>
      <c r="G235" s="164"/>
      <c r="H235" s="166"/>
      <c r="I235" s="167"/>
      <c r="J235" s="168" t="str">
        <f>IF(F235="","",IF(G235=nepodnik,1,IF(VLOOKUP(G235,Ciselniky!$G$41:$I$48,3,FALSE)&gt;'Údaje o projekte'!$F$11,'Údaje o projekte'!$F$11,VLOOKUP(G235,Ciselniky!$G$41:$I$48,3,FALSE))))</f>
        <v/>
      </c>
      <c r="K235" s="169" t="str">
        <f>IF(J235="","",IF(G235="Nerelevantné",E235*F235,((E235*F235)/VLOOKUP(G235,Ciselniky!$G$43:$I$48,3,FALSE))*'Dlhodobý majetok (DM)'!I235)*H235)</f>
        <v/>
      </c>
      <c r="L235" s="169" t="str">
        <f>IF(K235="","",IF('Základné údaje'!$H$8="áno",0,K235*0.2))</f>
        <v/>
      </c>
      <c r="M235" s="156" t="str">
        <f>IF(K235="","",K235*VLOOKUP(CONCATENATE(C235," / ",'Základné údaje'!$D$8),'Priradenie pracov. balíkov'!A:F,6,FALSE))</f>
        <v/>
      </c>
      <c r="N235" s="156" t="str">
        <f>IF(L235="","",L235*VLOOKUP(CONCATENATE(C235," / ",'Základné údaje'!$D$8),'Priradenie pracov. balíkov'!A:F,6,FALSE))</f>
        <v/>
      </c>
      <c r="O235" s="164"/>
      <c r="P235" s="164"/>
    </row>
    <row r="236" spans="1:16" x14ac:dyDescent="0.2">
      <c r="A236" s="19"/>
      <c r="B236" s="164"/>
      <c r="C236" s="164"/>
      <c r="D236" s="164"/>
      <c r="E236" s="164"/>
      <c r="F236" s="165"/>
      <c r="G236" s="164"/>
      <c r="H236" s="166"/>
      <c r="I236" s="167"/>
      <c r="J236" s="168" t="str">
        <f>IF(F236="","",IF(G236=nepodnik,1,IF(VLOOKUP(G236,Ciselniky!$G$41:$I$48,3,FALSE)&gt;'Údaje o projekte'!$F$11,'Údaje o projekte'!$F$11,VLOOKUP(G236,Ciselniky!$G$41:$I$48,3,FALSE))))</f>
        <v/>
      </c>
      <c r="K236" s="169" t="str">
        <f>IF(J236="","",IF(G236="Nerelevantné",E236*F236,((E236*F236)/VLOOKUP(G236,Ciselniky!$G$43:$I$48,3,FALSE))*'Dlhodobý majetok (DM)'!I236)*H236)</f>
        <v/>
      </c>
      <c r="L236" s="169" t="str">
        <f>IF(K236="","",IF('Základné údaje'!$H$8="áno",0,K236*0.2))</f>
        <v/>
      </c>
      <c r="M236" s="156" t="str">
        <f>IF(K236="","",K236*VLOOKUP(CONCATENATE(C236," / ",'Základné údaje'!$D$8),'Priradenie pracov. balíkov'!A:F,6,FALSE))</f>
        <v/>
      </c>
      <c r="N236" s="156" t="str">
        <f>IF(L236="","",L236*VLOOKUP(CONCATENATE(C236," / ",'Základné údaje'!$D$8),'Priradenie pracov. balíkov'!A:F,6,FALSE))</f>
        <v/>
      </c>
      <c r="O236" s="164"/>
      <c r="P236" s="164"/>
    </row>
    <row r="237" spans="1:16" x14ac:dyDescent="0.2">
      <c r="A237" s="19"/>
      <c r="B237" s="164"/>
      <c r="C237" s="164"/>
      <c r="D237" s="164"/>
      <c r="E237" s="164"/>
      <c r="F237" s="165"/>
      <c r="G237" s="164"/>
      <c r="H237" s="166"/>
      <c r="I237" s="167"/>
      <c r="J237" s="168" t="str">
        <f>IF(F237="","",IF(G237=nepodnik,1,IF(VLOOKUP(G237,Ciselniky!$G$41:$I$48,3,FALSE)&gt;'Údaje o projekte'!$F$11,'Údaje o projekte'!$F$11,VLOOKUP(G237,Ciselniky!$G$41:$I$48,3,FALSE))))</f>
        <v/>
      </c>
      <c r="K237" s="169" t="str">
        <f>IF(J237="","",IF(G237="Nerelevantné",E237*F237,((E237*F237)/VLOOKUP(G237,Ciselniky!$G$43:$I$48,3,FALSE))*'Dlhodobý majetok (DM)'!I237)*H237)</f>
        <v/>
      </c>
      <c r="L237" s="169" t="str">
        <f>IF(K237="","",IF('Základné údaje'!$H$8="áno",0,K237*0.2))</f>
        <v/>
      </c>
      <c r="M237" s="156" t="str">
        <f>IF(K237="","",K237*VLOOKUP(CONCATENATE(C237," / ",'Základné údaje'!$D$8),'Priradenie pracov. balíkov'!A:F,6,FALSE))</f>
        <v/>
      </c>
      <c r="N237" s="156" t="str">
        <f>IF(L237="","",L237*VLOOKUP(CONCATENATE(C237," / ",'Základné údaje'!$D$8),'Priradenie pracov. balíkov'!A:F,6,FALSE))</f>
        <v/>
      </c>
      <c r="O237" s="164"/>
      <c r="P237" s="164"/>
    </row>
    <row r="238" spans="1:16" x14ac:dyDescent="0.2">
      <c r="A238" s="19"/>
      <c r="B238" s="164"/>
      <c r="C238" s="164"/>
      <c r="D238" s="164"/>
      <c r="E238" s="164"/>
      <c r="F238" s="165"/>
      <c r="G238" s="164"/>
      <c r="H238" s="166"/>
      <c r="I238" s="167"/>
      <c r="J238" s="168" t="str">
        <f>IF(F238="","",IF(G238=nepodnik,1,IF(VLOOKUP(G238,Ciselniky!$G$41:$I$48,3,FALSE)&gt;'Údaje o projekte'!$F$11,'Údaje o projekte'!$F$11,VLOOKUP(G238,Ciselniky!$G$41:$I$48,3,FALSE))))</f>
        <v/>
      </c>
      <c r="K238" s="169" t="str">
        <f>IF(J238="","",IF(G238="Nerelevantné",E238*F238,((E238*F238)/VLOOKUP(G238,Ciselniky!$G$43:$I$48,3,FALSE))*'Dlhodobý majetok (DM)'!I238)*H238)</f>
        <v/>
      </c>
      <c r="L238" s="169" t="str">
        <f>IF(K238="","",IF('Základné údaje'!$H$8="áno",0,K238*0.2))</f>
        <v/>
      </c>
      <c r="M238" s="156" t="str">
        <f>IF(K238="","",K238*VLOOKUP(CONCATENATE(C238," / ",'Základné údaje'!$D$8),'Priradenie pracov. balíkov'!A:F,6,FALSE))</f>
        <v/>
      </c>
      <c r="N238" s="156" t="str">
        <f>IF(L238="","",L238*VLOOKUP(CONCATENATE(C238," / ",'Základné údaje'!$D$8),'Priradenie pracov. balíkov'!A:F,6,FALSE))</f>
        <v/>
      </c>
      <c r="O238" s="164"/>
      <c r="P238" s="164"/>
    </row>
    <row r="239" spans="1:16" x14ac:dyDescent="0.2">
      <c r="A239" s="19"/>
      <c r="B239" s="164"/>
      <c r="C239" s="164"/>
      <c r="D239" s="164"/>
      <c r="E239" s="164"/>
      <c r="F239" s="165"/>
      <c r="G239" s="164"/>
      <c r="H239" s="166"/>
      <c r="I239" s="167"/>
      <c r="J239" s="168" t="str">
        <f>IF(F239="","",IF(G239=nepodnik,1,IF(VLOOKUP(G239,Ciselniky!$G$41:$I$48,3,FALSE)&gt;'Údaje o projekte'!$F$11,'Údaje o projekte'!$F$11,VLOOKUP(G239,Ciselniky!$G$41:$I$48,3,FALSE))))</f>
        <v/>
      </c>
      <c r="K239" s="169" t="str">
        <f>IF(J239="","",IF(G239="Nerelevantné",E239*F239,((E239*F239)/VLOOKUP(G239,Ciselniky!$G$43:$I$48,3,FALSE))*'Dlhodobý majetok (DM)'!I239)*H239)</f>
        <v/>
      </c>
      <c r="L239" s="169" t="str">
        <f>IF(K239="","",IF('Základné údaje'!$H$8="áno",0,K239*0.2))</f>
        <v/>
      </c>
      <c r="M239" s="156" t="str">
        <f>IF(K239="","",K239*VLOOKUP(CONCATENATE(C239," / ",'Základné údaje'!$D$8),'Priradenie pracov. balíkov'!A:F,6,FALSE))</f>
        <v/>
      </c>
      <c r="N239" s="156" t="str">
        <f>IF(L239="","",L239*VLOOKUP(CONCATENATE(C239," / ",'Základné údaje'!$D$8),'Priradenie pracov. balíkov'!A:F,6,FALSE))</f>
        <v/>
      </c>
      <c r="O239" s="164"/>
      <c r="P239" s="164"/>
    </row>
    <row r="240" spans="1:16" x14ac:dyDescent="0.2">
      <c r="A240" s="19"/>
      <c r="B240" s="164"/>
      <c r="C240" s="164"/>
      <c r="D240" s="164"/>
      <c r="E240" s="164"/>
      <c r="F240" s="165"/>
      <c r="G240" s="164"/>
      <c r="H240" s="166"/>
      <c r="I240" s="167"/>
      <c r="J240" s="168" t="str">
        <f>IF(F240="","",IF(G240=nepodnik,1,IF(VLOOKUP(G240,Ciselniky!$G$41:$I$48,3,FALSE)&gt;'Údaje o projekte'!$F$11,'Údaje o projekte'!$F$11,VLOOKUP(G240,Ciselniky!$G$41:$I$48,3,FALSE))))</f>
        <v/>
      </c>
      <c r="K240" s="169" t="str">
        <f>IF(J240="","",IF(G240="Nerelevantné",E240*F240,((E240*F240)/VLOOKUP(G240,Ciselniky!$G$43:$I$48,3,FALSE))*'Dlhodobý majetok (DM)'!I240)*H240)</f>
        <v/>
      </c>
      <c r="L240" s="169" t="str">
        <f>IF(K240="","",IF('Základné údaje'!$H$8="áno",0,K240*0.2))</f>
        <v/>
      </c>
      <c r="M240" s="156" t="str">
        <f>IF(K240="","",K240*VLOOKUP(CONCATENATE(C240," / ",'Základné údaje'!$D$8),'Priradenie pracov. balíkov'!A:F,6,FALSE))</f>
        <v/>
      </c>
      <c r="N240" s="156" t="str">
        <f>IF(L240="","",L240*VLOOKUP(CONCATENATE(C240," / ",'Základné údaje'!$D$8),'Priradenie pracov. balíkov'!A:F,6,FALSE))</f>
        <v/>
      </c>
      <c r="O240" s="164"/>
      <c r="P240" s="164"/>
    </row>
    <row r="241" spans="1:16" x14ac:dyDescent="0.2">
      <c r="A241" s="19"/>
      <c r="B241" s="164"/>
      <c r="C241" s="164"/>
      <c r="D241" s="164"/>
      <c r="E241" s="164"/>
      <c r="F241" s="165"/>
      <c r="G241" s="164"/>
      <c r="H241" s="166"/>
      <c r="I241" s="167"/>
      <c r="J241" s="168" t="str">
        <f>IF(F241="","",IF(G241=nepodnik,1,IF(VLOOKUP(G241,Ciselniky!$G$41:$I$48,3,FALSE)&gt;'Údaje o projekte'!$F$11,'Údaje o projekte'!$F$11,VLOOKUP(G241,Ciselniky!$G$41:$I$48,3,FALSE))))</f>
        <v/>
      </c>
      <c r="K241" s="169" t="str">
        <f>IF(J241="","",IF(G241="Nerelevantné",E241*F241,((E241*F241)/VLOOKUP(G241,Ciselniky!$G$43:$I$48,3,FALSE))*'Dlhodobý majetok (DM)'!I241)*H241)</f>
        <v/>
      </c>
      <c r="L241" s="169" t="str">
        <f>IF(K241="","",IF('Základné údaje'!$H$8="áno",0,K241*0.2))</f>
        <v/>
      </c>
      <c r="M241" s="156" t="str">
        <f>IF(K241="","",K241*VLOOKUP(CONCATENATE(C241," / ",'Základné údaje'!$D$8),'Priradenie pracov. balíkov'!A:F,6,FALSE))</f>
        <v/>
      </c>
      <c r="N241" s="156" t="str">
        <f>IF(L241="","",L241*VLOOKUP(CONCATENATE(C241," / ",'Základné údaje'!$D$8),'Priradenie pracov. balíkov'!A:F,6,FALSE))</f>
        <v/>
      </c>
      <c r="O241" s="164"/>
      <c r="P241" s="164"/>
    </row>
    <row r="242" spans="1:16" x14ac:dyDescent="0.2">
      <c r="A242" s="19"/>
      <c r="B242" s="164"/>
      <c r="C242" s="164"/>
      <c r="D242" s="164"/>
      <c r="E242" s="164"/>
      <c r="F242" s="165"/>
      <c r="G242" s="164"/>
      <c r="H242" s="166"/>
      <c r="I242" s="167"/>
      <c r="J242" s="168" t="str">
        <f>IF(F242="","",IF(G242=nepodnik,1,IF(VLOOKUP(G242,Ciselniky!$G$41:$I$48,3,FALSE)&gt;'Údaje o projekte'!$F$11,'Údaje o projekte'!$F$11,VLOOKUP(G242,Ciselniky!$G$41:$I$48,3,FALSE))))</f>
        <v/>
      </c>
      <c r="K242" s="169" t="str">
        <f>IF(J242="","",IF(G242="Nerelevantné",E242*F242,((E242*F242)/VLOOKUP(G242,Ciselniky!$G$43:$I$48,3,FALSE))*'Dlhodobý majetok (DM)'!I242)*H242)</f>
        <v/>
      </c>
      <c r="L242" s="169" t="str">
        <f>IF(K242="","",IF('Základné údaje'!$H$8="áno",0,K242*0.2))</f>
        <v/>
      </c>
      <c r="M242" s="156" t="str">
        <f>IF(K242="","",K242*VLOOKUP(CONCATENATE(C242," / ",'Základné údaje'!$D$8),'Priradenie pracov. balíkov'!A:F,6,FALSE))</f>
        <v/>
      </c>
      <c r="N242" s="156" t="str">
        <f>IF(L242="","",L242*VLOOKUP(CONCATENATE(C242," / ",'Základné údaje'!$D$8),'Priradenie pracov. balíkov'!A:F,6,FALSE))</f>
        <v/>
      </c>
      <c r="O242" s="164"/>
      <c r="P242" s="164"/>
    </row>
    <row r="243" spans="1:16" x14ac:dyDescent="0.2">
      <c r="A243" s="19"/>
      <c r="B243" s="164"/>
      <c r="C243" s="164"/>
      <c r="D243" s="164"/>
      <c r="E243" s="164"/>
      <c r="F243" s="165"/>
      <c r="G243" s="164"/>
      <c r="H243" s="166"/>
      <c r="I243" s="167"/>
      <c r="J243" s="168" t="str">
        <f>IF(F243="","",IF(G243=nepodnik,1,IF(VLOOKUP(G243,Ciselniky!$G$41:$I$48,3,FALSE)&gt;'Údaje o projekte'!$F$11,'Údaje o projekte'!$F$11,VLOOKUP(G243,Ciselniky!$G$41:$I$48,3,FALSE))))</f>
        <v/>
      </c>
      <c r="K243" s="169" t="str">
        <f>IF(J243="","",IF(G243="Nerelevantné",E243*F243,((E243*F243)/VLOOKUP(G243,Ciselniky!$G$43:$I$48,3,FALSE))*'Dlhodobý majetok (DM)'!I243)*H243)</f>
        <v/>
      </c>
      <c r="L243" s="169" t="str">
        <f>IF(K243="","",IF('Základné údaje'!$H$8="áno",0,K243*0.2))</f>
        <v/>
      </c>
      <c r="M243" s="156" t="str">
        <f>IF(K243="","",K243*VLOOKUP(CONCATENATE(C243," / ",'Základné údaje'!$D$8),'Priradenie pracov. balíkov'!A:F,6,FALSE))</f>
        <v/>
      </c>
      <c r="N243" s="156" t="str">
        <f>IF(L243="","",L243*VLOOKUP(CONCATENATE(C243," / ",'Základné údaje'!$D$8),'Priradenie pracov. balíkov'!A:F,6,FALSE))</f>
        <v/>
      </c>
      <c r="O243" s="164"/>
      <c r="P243" s="164"/>
    </row>
    <row r="244" spans="1:16" x14ac:dyDescent="0.2">
      <c r="A244" s="19"/>
      <c r="B244" s="164"/>
      <c r="C244" s="164"/>
      <c r="D244" s="164"/>
      <c r="E244" s="164"/>
      <c r="F244" s="165"/>
      <c r="G244" s="164"/>
      <c r="H244" s="166"/>
      <c r="I244" s="167"/>
      <c r="J244" s="168" t="str">
        <f>IF(F244="","",IF(G244=nepodnik,1,IF(VLOOKUP(G244,Ciselniky!$G$41:$I$48,3,FALSE)&gt;'Údaje o projekte'!$F$11,'Údaje o projekte'!$F$11,VLOOKUP(G244,Ciselniky!$G$41:$I$48,3,FALSE))))</f>
        <v/>
      </c>
      <c r="K244" s="169" t="str">
        <f>IF(J244="","",IF(G244="Nerelevantné",E244*F244,((E244*F244)/VLOOKUP(G244,Ciselniky!$G$43:$I$48,3,FALSE))*'Dlhodobý majetok (DM)'!I244)*H244)</f>
        <v/>
      </c>
      <c r="L244" s="169" t="str">
        <f>IF(K244="","",IF('Základné údaje'!$H$8="áno",0,K244*0.2))</f>
        <v/>
      </c>
      <c r="M244" s="156" t="str">
        <f>IF(K244="","",K244*VLOOKUP(CONCATENATE(C244," / ",'Základné údaje'!$D$8),'Priradenie pracov. balíkov'!A:F,6,FALSE))</f>
        <v/>
      </c>
      <c r="N244" s="156" t="str">
        <f>IF(L244="","",L244*VLOOKUP(CONCATENATE(C244," / ",'Základné údaje'!$D$8),'Priradenie pracov. balíkov'!A:F,6,FALSE))</f>
        <v/>
      </c>
      <c r="O244" s="164"/>
      <c r="P244" s="164"/>
    </row>
    <row r="245" spans="1:16" x14ac:dyDescent="0.2">
      <c r="A245" s="19"/>
      <c r="B245" s="164"/>
      <c r="C245" s="164"/>
      <c r="D245" s="164"/>
      <c r="E245" s="164"/>
      <c r="F245" s="165"/>
      <c r="G245" s="164"/>
      <c r="H245" s="166"/>
      <c r="I245" s="167"/>
      <c r="J245" s="168" t="str">
        <f>IF(F245="","",IF(G245=nepodnik,1,IF(VLOOKUP(G245,Ciselniky!$G$41:$I$48,3,FALSE)&gt;'Údaje o projekte'!$F$11,'Údaje o projekte'!$F$11,VLOOKUP(G245,Ciselniky!$G$41:$I$48,3,FALSE))))</f>
        <v/>
      </c>
      <c r="K245" s="169" t="str">
        <f>IF(J245="","",IF(G245="Nerelevantné",E245*F245,((E245*F245)/VLOOKUP(G245,Ciselniky!$G$43:$I$48,3,FALSE))*'Dlhodobý majetok (DM)'!I245)*H245)</f>
        <v/>
      </c>
      <c r="L245" s="169" t="str">
        <f>IF(K245="","",IF('Základné údaje'!$H$8="áno",0,K245*0.2))</f>
        <v/>
      </c>
      <c r="M245" s="156" t="str">
        <f>IF(K245="","",K245*VLOOKUP(CONCATENATE(C245," / ",'Základné údaje'!$D$8),'Priradenie pracov. balíkov'!A:F,6,FALSE))</f>
        <v/>
      </c>
      <c r="N245" s="156" t="str">
        <f>IF(L245="","",L245*VLOOKUP(CONCATENATE(C245," / ",'Základné údaje'!$D$8),'Priradenie pracov. balíkov'!A:F,6,FALSE))</f>
        <v/>
      </c>
      <c r="O245" s="164"/>
      <c r="P245" s="164"/>
    </row>
    <row r="246" spans="1:16" x14ac:dyDescent="0.2">
      <c r="A246" s="19"/>
      <c r="B246" s="164"/>
      <c r="C246" s="164"/>
      <c r="D246" s="164"/>
      <c r="E246" s="164"/>
      <c r="F246" s="165"/>
      <c r="G246" s="164"/>
      <c r="H246" s="166"/>
      <c r="I246" s="167"/>
      <c r="J246" s="168" t="str">
        <f>IF(F246="","",IF(G246=nepodnik,1,IF(VLOOKUP(G246,Ciselniky!$G$41:$I$48,3,FALSE)&gt;'Údaje o projekte'!$F$11,'Údaje o projekte'!$F$11,VLOOKUP(G246,Ciselniky!$G$41:$I$48,3,FALSE))))</f>
        <v/>
      </c>
      <c r="K246" s="169" t="str">
        <f>IF(J246="","",IF(G246="Nerelevantné",E246*F246,((E246*F246)/VLOOKUP(G246,Ciselniky!$G$43:$I$48,3,FALSE))*'Dlhodobý majetok (DM)'!I246)*H246)</f>
        <v/>
      </c>
      <c r="L246" s="169" t="str">
        <f>IF(K246="","",IF('Základné údaje'!$H$8="áno",0,K246*0.2))</f>
        <v/>
      </c>
      <c r="M246" s="156" t="str">
        <f>IF(K246="","",K246*VLOOKUP(CONCATENATE(C246," / ",'Základné údaje'!$D$8),'Priradenie pracov. balíkov'!A:F,6,FALSE))</f>
        <v/>
      </c>
      <c r="N246" s="156" t="str">
        <f>IF(L246="","",L246*VLOOKUP(CONCATENATE(C246," / ",'Základné údaje'!$D$8),'Priradenie pracov. balíkov'!A:F,6,FALSE))</f>
        <v/>
      </c>
      <c r="O246" s="164"/>
      <c r="P246" s="164"/>
    </row>
    <row r="247" spans="1:16" x14ac:dyDescent="0.2">
      <c r="A247" s="19"/>
      <c r="B247" s="164"/>
      <c r="C247" s="164"/>
      <c r="D247" s="164"/>
      <c r="E247" s="164"/>
      <c r="F247" s="165"/>
      <c r="G247" s="164"/>
      <c r="H247" s="166"/>
      <c r="I247" s="167"/>
      <c r="J247" s="168" t="str">
        <f>IF(F247="","",IF(G247=nepodnik,1,IF(VLOOKUP(G247,Ciselniky!$G$41:$I$48,3,FALSE)&gt;'Údaje o projekte'!$F$11,'Údaje o projekte'!$F$11,VLOOKUP(G247,Ciselniky!$G$41:$I$48,3,FALSE))))</f>
        <v/>
      </c>
      <c r="K247" s="169" t="str">
        <f>IF(J247="","",IF(G247="Nerelevantné",E247*F247,((E247*F247)/VLOOKUP(G247,Ciselniky!$G$43:$I$48,3,FALSE))*'Dlhodobý majetok (DM)'!I247)*H247)</f>
        <v/>
      </c>
      <c r="L247" s="169" t="str">
        <f>IF(K247="","",IF('Základné údaje'!$H$8="áno",0,K247*0.2))</f>
        <v/>
      </c>
      <c r="M247" s="156" t="str">
        <f>IF(K247="","",K247*VLOOKUP(CONCATENATE(C247," / ",'Základné údaje'!$D$8),'Priradenie pracov. balíkov'!A:F,6,FALSE))</f>
        <v/>
      </c>
      <c r="N247" s="156" t="str">
        <f>IF(L247="","",L247*VLOOKUP(CONCATENATE(C247," / ",'Základné údaje'!$D$8),'Priradenie pracov. balíkov'!A:F,6,FALSE))</f>
        <v/>
      </c>
      <c r="O247" s="164"/>
      <c r="P247" s="164"/>
    </row>
    <row r="248" spans="1:16" x14ac:dyDescent="0.2">
      <c r="A248" s="19"/>
      <c r="B248" s="164"/>
      <c r="C248" s="164"/>
      <c r="D248" s="164"/>
      <c r="E248" s="164"/>
      <c r="F248" s="165"/>
      <c r="G248" s="164"/>
      <c r="H248" s="166"/>
      <c r="I248" s="167"/>
      <c r="J248" s="168" t="str">
        <f>IF(F248="","",IF(G248=nepodnik,1,IF(VLOOKUP(G248,Ciselniky!$G$41:$I$48,3,FALSE)&gt;'Údaje o projekte'!$F$11,'Údaje o projekte'!$F$11,VLOOKUP(G248,Ciselniky!$G$41:$I$48,3,FALSE))))</f>
        <v/>
      </c>
      <c r="K248" s="169" t="str">
        <f>IF(J248="","",IF(G248="Nerelevantné",E248*F248,((E248*F248)/VLOOKUP(G248,Ciselniky!$G$43:$I$48,3,FALSE))*'Dlhodobý majetok (DM)'!I248)*H248)</f>
        <v/>
      </c>
      <c r="L248" s="169" t="str">
        <f>IF(K248="","",IF('Základné údaje'!$H$8="áno",0,K248*0.2))</f>
        <v/>
      </c>
      <c r="M248" s="156" t="str">
        <f>IF(K248="","",K248*VLOOKUP(CONCATENATE(C248," / ",'Základné údaje'!$D$8),'Priradenie pracov. balíkov'!A:F,6,FALSE))</f>
        <v/>
      </c>
      <c r="N248" s="156" t="str">
        <f>IF(L248="","",L248*VLOOKUP(CONCATENATE(C248," / ",'Základné údaje'!$D$8),'Priradenie pracov. balíkov'!A:F,6,FALSE))</f>
        <v/>
      </c>
      <c r="O248" s="164"/>
      <c r="P248" s="164"/>
    </row>
    <row r="249" spans="1:16" x14ac:dyDescent="0.2">
      <c r="A249" s="19"/>
      <c r="B249" s="164"/>
      <c r="C249" s="164"/>
      <c r="D249" s="164"/>
      <c r="E249" s="164"/>
      <c r="F249" s="165"/>
      <c r="G249" s="164"/>
      <c r="H249" s="166"/>
      <c r="I249" s="167"/>
      <c r="J249" s="168" t="str">
        <f>IF(F249="","",IF(G249=nepodnik,1,IF(VLOOKUP(G249,Ciselniky!$G$41:$I$48,3,FALSE)&gt;'Údaje o projekte'!$F$11,'Údaje o projekte'!$F$11,VLOOKUP(G249,Ciselniky!$G$41:$I$48,3,FALSE))))</f>
        <v/>
      </c>
      <c r="K249" s="169" t="str">
        <f>IF(J249="","",IF(G249="Nerelevantné",E249*F249,((E249*F249)/VLOOKUP(G249,Ciselniky!$G$43:$I$48,3,FALSE))*'Dlhodobý majetok (DM)'!I249)*H249)</f>
        <v/>
      </c>
      <c r="L249" s="169" t="str">
        <f>IF(K249="","",IF('Základné údaje'!$H$8="áno",0,K249*0.2))</f>
        <v/>
      </c>
      <c r="M249" s="156" t="str">
        <f>IF(K249="","",K249*VLOOKUP(CONCATENATE(C249," / ",'Základné údaje'!$D$8),'Priradenie pracov. balíkov'!A:F,6,FALSE))</f>
        <v/>
      </c>
      <c r="N249" s="156" t="str">
        <f>IF(L249="","",L249*VLOOKUP(CONCATENATE(C249," / ",'Základné údaje'!$D$8),'Priradenie pracov. balíkov'!A:F,6,FALSE))</f>
        <v/>
      </c>
      <c r="O249" s="164"/>
      <c r="P249" s="164"/>
    </row>
    <row r="250" spans="1:16" x14ac:dyDescent="0.2">
      <c r="A250" s="19"/>
      <c r="B250" s="164"/>
      <c r="C250" s="164"/>
      <c r="D250" s="164"/>
      <c r="E250" s="164"/>
      <c r="F250" s="165"/>
      <c r="G250" s="164"/>
      <c r="H250" s="166"/>
      <c r="I250" s="167"/>
      <c r="J250" s="168" t="str">
        <f>IF(F250="","",IF(G250=nepodnik,1,IF(VLOOKUP(G250,Ciselniky!$G$41:$I$48,3,FALSE)&gt;'Údaje o projekte'!$F$11,'Údaje o projekte'!$F$11,VLOOKUP(G250,Ciselniky!$G$41:$I$48,3,FALSE))))</f>
        <v/>
      </c>
      <c r="K250" s="169" t="str">
        <f>IF(J250="","",IF(G250="Nerelevantné",E250*F250,((E250*F250)/VLOOKUP(G250,Ciselniky!$G$43:$I$48,3,FALSE))*'Dlhodobý majetok (DM)'!I250)*H250)</f>
        <v/>
      </c>
      <c r="L250" s="169" t="str">
        <f>IF(K250="","",IF('Základné údaje'!$H$8="áno",0,K250*0.2))</f>
        <v/>
      </c>
      <c r="M250" s="156" t="str">
        <f>IF(K250="","",K250*VLOOKUP(CONCATENATE(C250," / ",'Základné údaje'!$D$8),'Priradenie pracov. balíkov'!A:F,6,FALSE))</f>
        <v/>
      </c>
      <c r="N250" s="156" t="str">
        <f>IF(L250="","",L250*VLOOKUP(CONCATENATE(C250," / ",'Základné údaje'!$D$8),'Priradenie pracov. balíkov'!A:F,6,FALSE))</f>
        <v/>
      </c>
      <c r="O250" s="164"/>
      <c r="P250" s="164"/>
    </row>
    <row r="251" spans="1:16" x14ac:dyDescent="0.2">
      <c r="A251" s="19"/>
      <c r="B251" s="164"/>
      <c r="C251" s="164"/>
      <c r="D251" s="164"/>
      <c r="E251" s="164"/>
      <c r="F251" s="165"/>
      <c r="G251" s="164"/>
      <c r="H251" s="166"/>
      <c r="I251" s="167"/>
      <c r="J251" s="168" t="str">
        <f>IF(F251="","",IF(G251=nepodnik,1,IF(VLOOKUP(G251,Ciselniky!$G$41:$I$48,3,FALSE)&gt;'Údaje o projekte'!$F$11,'Údaje o projekte'!$F$11,VLOOKUP(G251,Ciselniky!$G$41:$I$48,3,FALSE))))</f>
        <v/>
      </c>
      <c r="K251" s="169" t="str">
        <f>IF(J251="","",IF(G251="Nerelevantné",E251*F251,((E251*F251)/VLOOKUP(G251,Ciselniky!$G$43:$I$48,3,FALSE))*'Dlhodobý majetok (DM)'!I251)*H251)</f>
        <v/>
      </c>
      <c r="L251" s="169" t="str">
        <f>IF(K251="","",IF('Základné údaje'!$H$8="áno",0,K251*0.2))</f>
        <v/>
      </c>
      <c r="M251" s="156" t="str">
        <f>IF(K251="","",K251*VLOOKUP(CONCATENATE(C251," / ",'Základné údaje'!$D$8),'Priradenie pracov. balíkov'!A:F,6,FALSE))</f>
        <v/>
      </c>
      <c r="N251" s="156" t="str">
        <f>IF(L251="","",L251*VLOOKUP(CONCATENATE(C251," / ",'Základné údaje'!$D$8),'Priradenie pracov. balíkov'!A:F,6,FALSE))</f>
        <v/>
      </c>
      <c r="O251" s="164"/>
      <c r="P251" s="164"/>
    </row>
    <row r="252" spans="1:16" x14ac:dyDescent="0.2">
      <c r="A252" s="19"/>
      <c r="B252" s="164"/>
      <c r="C252" s="164"/>
      <c r="D252" s="164"/>
      <c r="E252" s="164"/>
      <c r="F252" s="165"/>
      <c r="G252" s="164"/>
      <c r="H252" s="166"/>
      <c r="I252" s="167"/>
      <c r="J252" s="168" t="str">
        <f>IF(F252="","",IF(G252=nepodnik,1,IF(VLOOKUP(G252,Ciselniky!$G$41:$I$48,3,FALSE)&gt;'Údaje o projekte'!$F$11,'Údaje o projekte'!$F$11,VLOOKUP(G252,Ciselniky!$G$41:$I$48,3,FALSE))))</f>
        <v/>
      </c>
      <c r="K252" s="169" t="str">
        <f>IF(J252="","",IF(G252="Nerelevantné",E252*F252,((E252*F252)/VLOOKUP(G252,Ciselniky!$G$43:$I$48,3,FALSE))*'Dlhodobý majetok (DM)'!I252)*H252)</f>
        <v/>
      </c>
      <c r="L252" s="169" t="str">
        <f>IF(K252="","",IF('Základné údaje'!$H$8="áno",0,K252*0.2))</f>
        <v/>
      </c>
      <c r="M252" s="156" t="str">
        <f>IF(K252="","",K252*VLOOKUP(CONCATENATE(C252," / ",'Základné údaje'!$D$8),'Priradenie pracov. balíkov'!A:F,6,FALSE))</f>
        <v/>
      </c>
      <c r="N252" s="156" t="str">
        <f>IF(L252="","",L252*VLOOKUP(CONCATENATE(C252," / ",'Základné údaje'!$D$8),'Priradenie pracov. balíkov'!A:F,6,FALSE))</f>
        <v/>
      </c>
      <c r="O252" s="164"/>
      <c r="P252" s="164"/>
    </row>
    <row r="253" spans="1:16" x14ac:dyDescent="0.2">
      <c r="A253" s="19"/>
      <c r="B253" s="164"/>
      <c r="C253" s="164"/>
      <c r="D253" s="164"/>
      <c r="E253" s="164"/>
      <c r="F253" s="165"/>
      <c r="G253" s="164"/>
      <c r="H253" s="166"/>
      <c r="I253" s="167"/>
      <c r="J253" s="168" t="str">
        <f>IF(F253="","",IF(G253=nepodnik,1,IF(VLOOKUP(G253,Ciselniky!$G$41:$I$48,3,FALSE)&gt;'Údaje o projekte'!$F$11,'Údaje o projekte'!$F$11,VLOOKUP(G253,Ciselniky!$G$41:$I$48,3,FALSE))))</f>
        <v/>
      </c>
      <c r="K253" s="169" t="str">
        <f>IF(J253="","",IF(G253="Nerelevantné",E253*F253,((E253*F253)/VLOOKUP(G253,Ciselniky!$G$43:$I$48,3,FALSE))*'Dlhodobý majetok (DM)'!I253)*H253)</f>
        <v/>
      </c>
      <c r="L253" s="169" t="str">
        <f>IF(K253="","",IF('Základné údaje'!$H$8="áno",0,K253*0.2))</f>
        <v/>
      </c>
      <c r="M253" s="156" t="str">
        <f>IF(K253="","",K253*VLOOKUP(CONCATENATE(C253," / ",'Základné údaje'!$D$8),'Priradenie pracov. balíkov'!A:F,6,FALSE))</f>
        <v/>
      </c>
      <c r="N253" s="156" t="str">
        <f>IF(L253="","",L253*VLOOKUP(CONCATENATE(C253," / ",'Základné údaje'!$D$8),'Priradenie pracov. balíkov'!A:F,6,FALSE))</f>
        <v/>
      </c>
      <c r="O253" s="164"/>
      <c r="P253" s="164"/>
    </row>
    <row r="254" spans="1:16" x14ac:dyDescent="0.2">
      <c r="A254" s="19"/>
      <c r="B254" s="164"/>
      <c r="C254" s="164"/>
      <c r="D254" s="164"/>
      <c r="E254" s="164"/>
      <c r="F254" s="165"/>
      <c r="G254" s="164"/>
      <c r="H254" s="166"/>
      <c r="I254" s="167"/>
      <c r="J254" s="168" t="str">
        <f>IF(F254="","",IF(G254=nepodnik,1,IF(VLOOKUP(G254,Ciselniky!$G$41:$I$48,3,FALSE)&gt;'Údaje o projekte'!$F$11,'Údaje o projekte'!$F$11,VLOOKUP(G254,Ciselniky!$G$41:$I$48,3,FALSE))))</f>
        <v/>
      </c>
      <c r="K254" s="169" t="str">
        <f>IF(J254="","",IF(G254="Nerelevantné",E254*F254,((E254*F254)/VLOOKUP(G254,Ciselniky!$G$43:$I$48,3,FALSE))*'Dlhodobý majetok (DM)'!I254)*H254)</f>
        <v/>
      </c>
      <c r="L254" s="169" t="str">
        <f>IF(K254="","",IF('Základné údaje'!$H$8="áno",0,K254*0.2))</f>
        <v/>
      </c>
      <c r="M254" s="156" t="str">
        <f>IF(K254="","",K254*VLOOKUP(CONCATENATE(C254," / ",'Základné údaje'!$D$8),'Priradenie pracov. balíkov'!A:F,6,FALSE))</f>
        <v/>
      </c>
      <c r="N254" s="156" t="str">
        <f>IF(L254="","",L254*VLOOKUP(CONCATENATE(C254," / ",'Základné údaje'!$D$8),'Priradenie pracov. balíkov'!A:F,6,FALSE))</f>
        <v/>
      </c>
      <c r="O254" s="164"/>
      <c r="P254" s="164"/>
    </row>
    <row r="255" spans="1:16" x14ac:dyDescent="0.2">
      <c r="A255" s="19"/>
      <c r="B255" s="164"/>
      <c r="C255" s="164"/>
      <c r="D255" s="164"/>
      <c r="E255" s="164"/>
      <c r="F255" s="165"/>
      <c r="G255" s="164"/>
      <c r="H255" s="166"/>
      <c r="I255" s="167"/>
      <c r="J255" s="168" t="str">
        <f>IF(F255="","",IF(G255=nepodnik,1,IF(VLOOKUP(G255,Ciselniky!$G$41:$I$48,3,FALSE)&gt;'Údaje o projekte'!$F$11,'Údaje o projekte'!$F$11,VLOOKUP(G255,Ciselniky!$G$41:$I$48,3,FALSE))))</f>
        <v/>
      </c>
      <c r="K255" s="169" t="str">
        <f>IF(J255="","",IF(G255="Nerelevantné",E255*F255,((E255*F255)/VLOOKUP(G255,Ciselniky!$G$43:$I$48,3,FALSE))*'Dlhodobý majetok (DM)'!I255)*H255)</f>
        <v/>
      </c>
      <c r="L255" s="169" t="str">
        <f>IF(K255="","",IF('Základné údaje'!$H$8="áno",0,K255*0.2))</f>
        <v/>
      </c>
      <c r="M255" s="156" t="str">
        <f>IF(K255="","",K255*VLOOKUP(CONCATENATE(C255," / ",'Základné údaje'!$D$8),'Priradenie pracov. balíkov'!A:F,6,FALSE))</f>
        <v/>
      </c>
      <c r="N255" s="156" t="str">
        <f>IF(L255="","",L255*VLOOKUP(CONCATENATE(C255," / ",'Základné údaje'!$D$8),'Priradenie pracov. balíkov'!A:F,6,FALSE))</f>
        <v/>
      </c>
      <c r="O255" s="164"/>
      <c r="P255" s="164"/>
    </row>
    <row r="256" spans="1:16" x14ac:dyDescent="0.2">
      <c r="A256" s="19"/>
      <c r="B256" s="164"/>
      <c r="C256" s="164"/>
      <c r="D256" s="164"/>
      <c r="E256" s="164"/>
      <c r="F256" s="165"/>
      <c r="G256" s="164"/>
      <c r="H256" s="166"/>
      <c r="I256" s="167"/>
      <c r="J256" s="168" t="str">
        <f>IF(F256="","",IF(G256=nepodnik,1,IF(VLOOKUP(G256,Ciselniky!$G$41:$I$48,3,FALSE)&gt;'Údaje o projekte'!$F$11,'Údaje o projekte'!$F$11,VLOOKUP(G256,Ciselniky!$G$41:$I$48,3,FALSE))))</f>
        <v/>
      </c>
      <c r="K256" s="169" t="str">
        <f>IF(J256="","",IF(G256="Nerelevantné",E256*F256,((E256*F256)/VLOOKUP(G256,Ciselniky!$G$43:$I$48,3,FALSE))*'Dlhodobý majetok (DM)'!I256)*H256)</f>
        <v/>
      </c>
      <c r="L256" s="169" t="str">
        <f>IF(K256="","",IF('Základné údaje'!$H$8="áno",0,K256*0.2))</f>
        <v/>
      </c>
      <c r="M256" s="156" t="str">
        <f>IF(K256="","",K256*VLOOKUP(CONCATENATE(C256," / ",'Základné údaje'!$D$8),'Priradenie pracov. balíkov'!A:F,6,FALSE))</f>
        <v/>
      </c>
      <c r="N256" s="156" t="str">
        <f>IF(L256="","",L256*VLOOKUP(CONCATENATE(C256," / ",'Základné údaje'!$D$8),'Priradenie pracov. balíkov'!A:F,6,FALSE))</f>
        <v/>
      </c>
      <c r="O256" s="164"/>
      <c r="P256" s="164"/>
    </row>
    <row r="257" spans="1:16" x14ac:dyDescent="0.2">
      <c r="A257" s="19"/>
      <c r="B257" s="164"/>
      <c r="C257" s="164"/>
      <c r="D257" s="164"/>
      <c r="E257" s="164"/>
      <c r="F257" s="165"/>
      <c r="G257" s="164"/>
      <c r="H257" s="166"/>
      <c r="I257" s="167"/>
      <c r="J257" s="168" t="str">
        <f>IF(F257="","",IF(G257=nepodnik,1,IF(VLOOKUP(G257,Ciselniky!$G$41:$I$48,3,FALSE)&gt;'Údaje o projekte'!$F$11,'Údaje o projekte'!$F$11,VLOOKUP(G257,Ciselniky!$G$41:$I$48,3,FALSE))))</f>
        <v/>
      </c>
      <c r="K257" s="169" t="str">
        <f>IF(J257="","",IF(G257="Nerelevantné",E257*F257,((E257*F257)/VLOOKUP(G257,Ciselniky!$G$43:$I$48,3,FALSE))*'Dlhodobý majetok (DM)'!I257)*H257)</f>
        <v/>
      </c>
      <c r="L257" s="169" t="str">
        <f>IF(K257="","",IF('Základné údaje'!$H$8="áno",0,K257*0.2))</f>
        <v/>
      </c>
      <c r="M257" s="156" t="str">
        <f>IF(K257="","",K257*VLOOKUP(CONCATENATE(C257," / ",'Základné údaje'!$D$8),'Priradenie pracov. balíkov'!A:F,6,FALSE))</f>
        <v/>
      </c>
      <c r="N257" s="156" t="str">
        <f>IF(L257="","",L257*VLOOKUP(CONCATENATE(C257," / ",'Základné údaje'!$D$8),'Priradenie pracov. balíkov'!A:F,6,FALSE))</f>
        <v/>
      </c>
      <c r="O257" s="164"/>
      <c r="P257" s="164"/>
    </row>
    <row r="258" spans="1:16" x14ac:dyDescent="0.2">
      <c r="A258" s="19"/>
      <c r="B258" s="164"/>
      <c r="C258" s="164"/>
      <c r="D258" s="164"/>
      <c r="E258" s="164"/>
      <c r="F258" s="165"/>
      <c r="G258" s="164"/>
      <c r="H258" s="166"/>
      <c r="I258" s="167"/>
      <c r="J258" s="168" t="str">
        <f>IF(F258="","",IF(G258=nepodnik,1,IF(VLOOKUP(G258,Ciselniky!$G$41:$I$48,3,FALSE)&gt;'Údaje o projekte'!$F$11,'Údaje o projekte'!$F$11,VLOOKUP(G258,Ciselniky!$G$41:$I$48,3,FALSE))))</f>
        <v/>
      </c>
      <c r="K258" s="169" t="str">
        <f>IF(J258="","",IF(G258="Nerelevantné",E258*F258,((E258*F258)/VLOOKUP(G258,Ciselniky!$G$43:$I$48,3,FALSE))*'Dlhodobý majetok (DM)'!I258)*H258)</f>
        <v/>
      </c>
      <c r="L258" s="169" t="str">
        <f>IF(K258="","",IF('Základné údaje'!$H$8="áno",0,K258*0.2))</f>
        <v/>
      </c>
      <c r="M258" s="156" t="str">
        <f>IF(K258="","",K258*VLOOKUP(CONCATENATE(C258," / ",'Základné údaje'!$D$8),'Priradenie pracov. balíkov'!A:F,6,FALSE))</f>
        <v/>
      </c>
      <c r="N258" s="156" t="str">
        <f>IF(L258="","",L258*VLOOKUP(CONCATENATE(C258," / ",'Základné údaje'!$D$8),'Priradenie pracov. balíkov'!A:F,6,FALSE))</f>
        <v/>
      </c>
      <c r="O258" s="164"/>
      <c r="P258" s="164"/>
    </row>
    <row r="259" spans="1:16" x14ac:dyDescent="0.2">
      <c r="A259" s="19"/>
      <c r="B259" s="164"/>
      <c r="C259" s="164"/>
      <c r="D259" s="164"/>
      <c r="E259" s="164"/>
      <c r="F259" s="165"/>
      <c r="G259" s="164"/>
      <c r="H259" s="166"/>
      <c r="I259" s="167"/>
      <c r="J259" s="168" t="str">
        <f>IF(F259="","",IF(G259=nepodnik,1,IF(VLOOKUP(G259,Ciselniky!$G$41:$I$48,3,FALSE)&gt;'Údaje o projekte'!$F$11,'Údaje o projekte'!$F$11,VLOOKUP(G259,Ciselniky!$G$41:$I$48,3,FALSE))))</f>
        <v/>
      </c>
      <c r="K259" s="169" t="str">
        <f>IF(J259="","",IF(G259="Nerelevantné",E259*F259,((E259*F259)/VLOOKUP(G259,Ciselniky!$G$43:$I$48,3,FALSE))*'Dlhodobý majetok (DM)'!I259)*H259)</f>
        <v/>
      </c>
      <c r="L259" s="169" t="str">
        <f>IF(K259="","",IF('Základné údaje'!$H$8="áno",0,K259*0.2))</f>
        <v/>
      </c>
      <c r="M259" s="156" t="str">
        <f>IF(K259="","",K259*VLOOKUP(CONCATENATE(C259," / ",'Základné údaje'!$D$8),'Priradenie pracov. balíkov'!A:F,6,FALSE))</f>
        <v/>
      </c>
      <c r="N259" s="156" t="str">
        <f>IF(L259="","",L259*VLOOKUP(CONCATENATE(C259," / ",'Základné údaje'!$D$8),'Priradenie pracov. balíkov'!A:F,6,FALSE))</f>
        <v/>
      </c>
      <c r="O259" s="164"/>
      <c r="P259" s="164"/>
    </row>
    <row r="260" spans="1:16" x14ac:dyDescent="0.2">
      <c r="A260" s="19"/>
      <c r="B260" s="164"/>
      <c r="C260" s="164"/>
      <c r="D260" s="164"/>
      <c r="E260" s="164"/>
      <c r="F260" s="165"/>
      <c r="G260" s="164"/>
      <c r="H260" s="166"/>
      <c r="I260" s="167"/>
      <c r="J260" s="168" t="str">
        <f>IF(F260="","",IF(G260=nepodnik,1,IF(VLOOKUP(G260,Ciselniky!$G$41:$I$48,3,FALSE)&gt;'Údaje o projekte'!$F$11,'Údaje o projekte'!$F$11,VLOOKUP(G260,Ciselniky!$G$41:$I$48,3,FALSE))))</f>
        <v/>
      </c>
      <c r="K260" s="169" t="str">
        <f>IF(J260="","",IF(G260="Nerelevantné",E260*F260,((E260*F260)/VLOOKUP(G260,Ciselniky!$G$43:$I$48,3,FALSE))*'Dlhodobý majetok (DM)'!I260)*H260)</f>
        <v/>
      </c>
      <c r="L260" s="169" t="str">
        <f>IF(K260="","",IF('Základné údaje'!$H$8="áno",0,K260*0.2))</f>
        <v/>
      </c>
      <c r="M260" s="156" t="str">
        <f>IF(K260="","",K260*VLOOKUP(CONCATENATE(C260," / ",'Základné údaje'!$D$8),'Priradenie pracov. balíkov'!A:F,6,FALSE))</f>
        <v/>
      </c>
      <c r="N260" s="156" t="str">
        <f>IF(L260="","",L260*VLOOKUP(CONCATENATE(C260," / ",'Základné údaje'!$D$8),'Priradenie pracov. balíkov'!A:F,6,FALSE))</f>
        <v/>
      </c>
      <c r="O260" s="164"/>
      <c r="P260" s="164"/>
    </row>
    <row r="261" spans="1:16" x14ac:dyDescent="0.2">
      <c r="A261" s="19"/>
      <c r="B261" s="164"/>
      <c r="C261" s="164"/>
      <c r="D261" s="164"/>
      <c r="E261" s="164"/>
      <c r="F261" s="165"/>
      <c r="G261" s="164"/>
      <c r="H261" s="166"/>
      <c r="I261" s="167"/>
      <c r="J261" s="168" t="str">
        <f>IF(F261="","",IF(G261=nepodnik,1,IF(VLOOKUP(G261,Ciselniky!$G$41:$I$48,3,FALSE)&gt;'Údaje o projekte'!$F$11,'Údaje o projekte'!$F$11,VLOOKUP(G261,Ciselniky!$G$41:$I$48,3,FALSE))))</f>
        <v/>
      </c>
      <c r="K261" s="169" t="str">
        <f>IF(J261="","",IF(G261="Nerelevantné",E261*F261,((E261*F261)/VLOOKUP(G261,Ciselniky!$G$43:$I$48,3,FALSE))*'Dlhodobý majetok (DM)'!I261)*H261)</f>
        <v/>
      </c>
      <c r="L261" s="169" t="str">
        <f>IF(K261="","",IF('Základné údaje'!$H$8="áno",0,K261*0.2))</f>
        <v/>
      </c>
      <c r="M261" s="156" t="str">
        <f>IF(K261="","",K261*VLOOKUP(CONCATENATE(C261," / ",'Základné údaje'!$D$8),'Priradenie pracov. balíkov'!A:F,6,FALSE))</f>
        <v/>
      </c>
      <c r="N261" s="156" t="str">
        <f>IF(L261="","",L261*VLOOKUP(CONCATENATE(C261," / ",'Základné údaje'!$D$8),'Priradenie pracov. balíkov'!A:F,6,FALSE))</f>
        <v/>
      </c>
      <c r="O261" s="164"/>
      <c r="P261" s="164"/>
    </row>
    <row r="262" spans="1:16" x14ac:dyDescent="0.2">
      <c r="A262" s="19"/>
      <c r="B262" s="164"/>
      <c r="C262" s="164"/>
      <c r="D262" s="164"/>
      <c r="E262" s="164"/>
      <c r="F262" s="165"/>
      <c r="G262" s="164"/>
      <c r="H262" s="166"/>
      <c r="I262" s="167"/>
      <c r="J262" s="168" t="str">
        <f>IF(F262="","",IF(G262=nepodnik,1,IF(VLOOKUP(G262,Ciselniky!$G$41:$I$48,3,FALSE)&gt;'Údaje o projekte'!$F$11,'Údaje o projekte'!$F$11,VLOOKUP(G262,Ciselniky!$G$41:$I$48,3,FALSE))))</f>
        <v/>
      </c>
      <c r="K262" s="169" t="str">
        <f>IF(J262="","",IF(G262="Nerelevantné",E262*F262,((E262*F262)/VLOOKUP(G262,Ciselniky!$G$43:$I$48,3,FALSE))*'Dlhodobý majetok (DM)'!I262)*H262)</f>
        <v/>
      </c>
      <c r="L262" s="169" t="str">
        <f>IF(K262="","",IF('Základné údaje'!$H$8="áno",0,K262*0.2))</f>
        <v/>
      </c>
      <c r="M262" s="156" t="str">
        <f>IF(K262="","",K262*VLOOKUP(CONCATENATE(C262," / ",'Základné údaje'!$D$8),'Priradenie pracov. balíkov'!A:F,6,FALSE))</f>
        <v/>
      </c>
      <c r="N262" s="156" t="str">
        <f>IF(L262="","",L262*VLOOKUP(CONCATENATE(C262," / ",'Základné údaje'!$D$8),'Priradenie pracov. balíkov'!A:F,6,FALSE))</f>
        <v/>
      </c>
      <c r="O262" s="164"/>
      <c r="P262" s="164"/>
    </row>
    <row r="263" spans="1:16" x14ac:dyDescent="0.2">
      <c r="A263" s="19"/>
      <c r="B263" s="164"/>
      <c r="C263" s="164"/>
      <c r="D263" s="164"/>
      <c r="E263" s="164"/>
      <c r="F263" s="165"/>
      <c r="G263" s="164"/>
      <c r="H263" s="166"/>
      <c r="I263" s="167"/>
      <c r="J263" s="168" t="str">
        <f>IF(F263="","",IF(G263=nepodnik,1,IF(VLOOKUP(G263,Ciselniky!$G$41:$I$48,3,FALSE)&gt;'Údaje o projekte'!$F$11,'Údaje o projekte'!$F$11,VLOOKUP(G263,Ciselniky!$G$41:$I$48,3,FALSE))))</f>
        <v/>
      </c>
      <c r="K263" s="169" t="str">
        <f>IF(J263="","",IF(G263="Nerelevantné",E263*F263,((E263*F263)/VLOOKUP(G263,Ciselniky!$G$43:$I$48,3,FALSE))*'Dlhodobý majetok (DM)'!I263)*H263)</f>
        <v/>
      </c>
      <c r="L263" s="169" t="str">
        <f>IF(K263="","",IF('Základné údaje'!$H$8="áno",0,K263*0.2))</f>
        <v/>
      </c>
      <c r="M263" s="156" t="str">
        <f>IF(K263="","",K263*VLOOKUP(CONCATENATE(C263," / ",'Základné údaje'!$D$8),'Priradenie pracov. balíkov'!A:F,6,FALSE))</f>
        <v/>
      </c>
      <c r="N263" s="156" t="str">
        <f>IF(L263="","",L263*VLOOKUP(CONCATENATE(C263," / ",'Základné údaje'!$D$8),'Priradenie pracov. balíkov'!A:F,6,FALSE))</f>
        <v/>
      </c>
      <c r="O263" s="164"/>
      <c r="P263" s="164"/>
    </row>
    <row r="264" spans="1:16" x14ac:dyDescent="0.2">
      <c r="A264" s="19"/>
      <c r="B264" s="164"/>
      <c r="C264" s="164"/>
      <c r="D264" s="164"/>
      <c r="E264" s="164"/>
      <c r="F264" s="165"/>
      <c r="G264" s="164"/>
      <c r="H264" s="166"/>
      <c r="I264" s="167"/>
      <c r="J264" s="168" t="str">
        <f>IF(F264="","",IF(G264=nepodnik,1,IF(VLOOKUP(G264,Ciselniky!$G$41:$I$48,3,FALSE)&gt;'Údaje o projekte'!$F$11,'Údaje o projekte'!$F$11,VLOOKUP(G264,Ciselniky!$G$41:$I$48,3,FALSE))))</f>
        <v/>
      </c>
      <c r="K264" s="169" t="str">
        <f>IF(J264="","",IF(G264="Nerelevantné",E264*F264,((E264*F264)/VLOOKUP(G264,Ciselniky!$G$43:$I$48,3,FALSE))*'Dlhodobý majetok (DM)'!I264)*H264)</f>
        <v/>
      </c>
      <c r="L264" s="169" t="str">
        <f>IF(K264="","",IF('Základné údaje'!$H$8="áno",0,K264*0.2))</f>
        <v/>
      </c>
      <c r="M264" s="156" t="str">
        <f>IF(K264="","",K264*VLOOKUP(CONCATENATE(C264," / ",'Základné údaje'!$D$8),'Priradenie pracov. balíkov'!A:F,6,FALSE))</f>
        <v/>
      </c>
      <c r="N264" s="156" t="str">
        <f>IF(L264="","",L264*VLOOKUP(CONCATENATE(C264," / ",'Základné údaje'!$D$8),'Priradenie pracov. balíkov'!A:F,6,FALSE))</f>
        <v/>
      </c>
      <c r="O264" s="164"/>
      <c r="P264" s="164"/>
    </row>
    <row r="265" spans="1:16" x14ac:dyDescent="0.2">
      <c r="A265" s="19"/>
      <c r="B265" s="164"/>
      <c r="C265" s="164"/>
      <c r="D265" s="164"/>
      <c r="E265" s="164"/>
      <c r="F265" s="165"/>
      <c r="G265" s="164"/>
      <c r="H265" s="166"/>
      <c r="I265" s="167"/>
      <c r="J265" s="168" t="str">
        <f>IF(F265="","",IF(G265=nepodnik,1,IF(VLOOKUP(G265,Ciselniky!$G$41:$I$48,3,FALSE)&gt;'Údaje o projekte'!$F$11,'Údaje o projekte'!$F$11,VLOOKUP(G265,Ciselniky!$G$41:$I$48,3,FALSE))))</f>
        <v/>
      </c>
      <c r="K265" s="169" t="str">
        <f>IF(J265="","",IF(G265="Nerelevantné",E265*F265,((E265*F265)/VLOOKUP(G265,Ciselniky!$G$43:$I$48,3,FALSE))*'Dlhodobý majetok (DM)'!I265)*H265)</f>
        <v/>
      </c>
      <c r="L265" s="169" t="str">
        <f>IF(K265="","",IF('Základné údaje'!$H$8="áno",0,K265*0.2))</f>
        <v/>
      </c>
      <c r="M265" s="156" t="str">
        <f>IF(K265="","",K265*VLOOKUP(CONCATENATE(C265," / ",'Základné údaje'!$D$8),'Priradenie pracov. balíkov'!A:F,6,FALSE))</f>
        <v/>
      </c>
      <c r="N265" s="156" t="str">
        <f>IF(L265="","",L265*VLOOKUP(CONCATENATE(C265," / ",'Základné údaje'!$D$8),'Priradenie pracov. balíkov'!A:F,6,FALSE))</f>
        <v/>
      </c>
      <c r="O265" s="164"/>
      <c r="P265" s="164"/>
    </row>
    <row r="266" spans="1:16" x14ac:dyDescent="0.2">
      <c r="A266" s="19"/>
      <c r="B266" s="164"/>
      <c r="C266" s="164"/>
      <c r="D266" s="164"/>
      <c r="E266" s="164"/>
      <c r="F266" s="165"/>
      <c r="G266" s="164"/>
      <c r="H266" s="166"/>
      <c r="I266" s="167"/>
      <c r="J266" s="168" t="str">
        <f>IF(F266="","",IF(G266=nepodnik,1,IF(VLOOKUP(G266,Ciselniky!$G$41:$I$48,3,FALSE)&gt;'Údaje o projekte'!$F$11,'Údaje o projekte'!$F$11,VLOOKUP(G266,Ciselniky!$G$41:$I$48,3,FALSE))))</f>
        <v/>
      </c>
      <c r="K266" s="169" t="str">
        <f>IF(J266="","",IF(G266="Nerelevantné",E266*F266,((E266*F266)/VLOOKUP(G266,Ciselniky!$G$43:$I$48,3,FALSE))*'Dlhodobý majetok (DM)'!I266)*H266)</f>
        <v/>
      </c>
      <c r="L266" s="169" t="str">
        <f>IF(K266="","",IF('Základné údaje'!$H$8="áno",0,K266*0.2))</f>
        <v/>
      </c>
      <c r="M266" s="156" t="str">
        <f>IF(K266="","",K266*VLOOKUP(CONCATENATE(C266," / ",'Základné údaje'!$D$8),'Priradenie pracov. balíkov'!A:F,6,FALSE))</f>
        <v/>
      </c>
      <c r="N266" s="156" t="str">
        <f>IF(L266="","",L266*VLOOKUP(CONCATENATE(C266," / ",'Základné údaje'!$D$8),'Priradenie pracov. balíkov'!A:F,6,FALSE))</f>
        <v/>
      </c>
      <c r="O266" s="164"/>
      <c r="P266" s="164"/>
    </row>
    <row r="267" spans="1:16" x14ac:dyDescent="0.2">
      <c r="A267" s="19"/>
      <c r="B267" s="164"/>
      <c r="C267" s="164"/>
      <c r="D267" s="164"/>
      <c r="E267" s="164"/>
      <c r="F267" s="165"/>
      <c r="G267" s="164"/>
      <c r="H267" s="166"/>
      <c r="I267" s="167"/>
      <c r="J267" s="168" t="str">
        <f>IF(F267="","",IF(G267=nepodnik,1,IF(VLOOKUP(G267,Ciselniky!$G$41:$I$48,3,FALSE)&gt;'Údaje o projekte'!$F$11,'Údaje o projekte'!$F$11,VLOOKUP(G267,Ciselniky!$G$41:$I$48,3,FALSE))))</f>
        <v/>
      </c>
      <c r="K267" s="169" t="str">
        <f>IF(J267="","",IF(G267="Nerelevantné",E267*F267,((E267*F267)/VLOOKUP(G267,Ciselniky!$G$43:$I$48,3,FALSE))*'Dlhodobý majetok (DM)'!I267)*H267)</f>
        <v/>
      </c>
      <c r="L267" s="169" t="str">
        <f>IF(K267="","",IF('Základné údaje'!$H$8="áno",0,K267*0.2))</f>
        <v/>
      </c>
      <c r="M267" s="156" t="str">
        <f>IF(K267="","",K267*VLOOKUP(CONCATENATE(C267," / ",'Základné údaje'!$D$8),'Priradenie pracov. balíkov'!A:F,6,FALSE))</f>
        <v/>
      </c>
      <c r="N267" s="156" t="str">
        <f>IF(L267="","",L267*VLOOKUP(CONCATENATE(C267," / ",'Základné údaje'!$D$8),'Priradenie pracov. balíkov'!A:F,6,FALSE))</f>
        <v/>
      </c>
      <c r="O267" s="164"/>
      <c r="P267" s="164"/>
    </row>
    <row r="268" spans="1:16" x14ac:dyDescent="0.2">
      <c r="A268" s="19"/>
      <c r="B268" s="164"/>
      <c r="C268" s="164"/>
      <c r="D268" s="164"/>
      <c r="E268" s="164"/>
      <c r="F268" s="165"/>
      <c r="G268" s="164"/>
      <c r="H268" s="166"/>
      <c r="I268" s="167"/>
      <c r="J268" s="168" t="str">
        <f>IF(F268="","",IF(G268=nepodnik,1,IF(VLOOKUP(G268,Ciselniky!$G$41:$I$48,3,FALSE)&gt;'Údaje o projekte'!$F$11,'Údaje o projekte'!$F$11,VLOOKUP(G268,Ciselniky!$G$41:$I$48,3,FALSE))))</f>
        <v/>
      </c>
      <c r="K268" s="169" t="str">
        <f>IF(J268="","",IF(G268="Nerelevantné",E268*F268,((E268*F268)/VLOOKUP(G268,Ciselniky!$G$43:$I$48,3,FALSE))*'Dlhodobý majetok (DM)'!I268)*H268)</f>
        <v/>
      </c>
      <c r="L268" s="169" t="str">
        <f>IF(K268="","",IF('Základné údaje'!$H$8="áno",0,K268*0.2))</f>
        <v/>
      </c>
      <c r="M268" s="156" t="str">
        <f>IF(K268="","",K268*VLOOKUP(CONCATENATE(C268," / ",'Základné údaje'!$D$8),'Priradenie pracov. balíkov'!A:F,6,FALSE))</f>
        <v/>
      </c>
      <c r="N268" s="156" t="str">
        <f>IF(L268="","",L268*VLOOKUP(CONCATENATE(C268," / ",'Základné údaje'!$D$8),'Priradenie pracov. balíkov'!A:F,6,FALSE))</f>
        <v/>
      </c>
      <c r="O268" s="164"/>
      <c r="P268" s="164"/>
    </row>
    <row r="269" spans="1:16" x14ac:dyDescent="0.2">
      <c r="A269" s="19"/>
      <c r="B269" s="164"/>
      <c r="C269" s="164"/>
      <c r="D269" s="164"/>
      <c r="E269" s="164"/>
      <c r="F269" s="165"/>
      <c r="G269" s="164"/>
      <c r="H269" s="166"/>
      <c r="I269" s="167"/>
      <c r="J269" s="168" t="str">
        <f>IF(F269="","",IF(G269=nepodnik,1,IF(VLOOKUP(G269,Ciselniky!$G$41:$I$48,3,FALSE)&gt;'Údaje o projekte'!$F$11,'Údaje o projekte'!$F$11,VLOOKUP(G269,Ciselniky!$G$41:$I$48,3,FALSE))))</f>
        <v/>
      </c>
      <c r="K269" s="169" t="str">
        <f>IF(J269="","",IF(G269="Nerelevantné",E269*F269,((E269*F269)/VLOOKUP(G269,Ciselniky!$G$43:$I$48,3,FALSE))*'Dlhodobý majetok (DM)'!I269)*H269)</f>
        <v/>
      </c>
      <c r="L269" s="169" t="str">
        <f>IF(K269="","",IF('Základné údaje'!$H$8="áno",0,K269*0.2))</f>
        <v/>
      </c>
      <c r="M269" s="156" t="str">
        <f>IF(K269="","",K269*VLOOKUP(CONCATENATE(C269," / ",'Základné údaje'!$D$8),'Priradenie pracov. balíkov'!A:F,6,FALSE))</f>
        <v/>
      </c>
      <c r="N269" s="156" t="str">
        <f>IF(L269="","",L269*VLOOKUP(CONCATENATE(C269," / ",'Základné údaje'!$D$8),'Priradenie pracov. balíkov'!A:F,6,FALSE))</f>
        <v/>
      </c>
      <c r="O269" s="164"/>
      <c r="P269" s="164"/>
    </row>
    <row r="270" spans="1:16" x14ac:dyDescent="0.2">
      <c r="A270" s="19"/>
      <c r="B270" s="164"/>
      <c r="C270" s="164"/>
      <c r="D270" s="164"/>
      <c r="E270" s="164"/>
      <c r="F270" s="165"/>
      <c r="G270" s="164"/>
      <c r="H270" s="166"/>
      <c r="I270" s="167"/>
      <c r="J270" s="168" t="str">
        <f>IF(F270="","",IF(G270=nepodnik,1,IF(VLOOKUP(G270,Ciselniky!$G$41:$I$48,3,FALSE)&gt;'Údaje o projekte'!$F$11,'Údaje o projekte'!$F$11,VLOOKUP(G270,Ciselniky!$G$41:$I$48,3,FALSE))))</f>
        <v/>
      </c>
      <c r="K270" s="169" t="str">
        <f>IF(J270="","",IF(G270="Nerelevantné",E270*F270,((E270*F270)/VLOOKUP(G270,Ciselniky!$G$43:$I$48,3,FALSE))*'Dlhodobý majetok (DM)'!I270)*H270)</f>
        <v/>
      </c>
      <c r="L270" s="169" t="str">
        <f>IF(K270="","",IF('Základné údaje'!$H$8="áno",0,K270*0.2))</f>
        <v/>
      </c>
      <c r="M270" s="156" t="str">
        <f>IF(K270="","",K270*VLOOKUP(CONCATENATE(C270," / ",'Základné údaje'!$D$8),'Priradenie pracov. balíkov'!A:F,6,FALSE))</f>
        <v/>
      </c>
      <c r="N270" s="156" t="str">
        <f>IF(L270="","",L270*VLOOKUP(CONCATENATE(C270," / ",'Základné údaje'!$D$8),'Priradenie pracov. balíkov'!A:F,6,FALSE))</f>
        <v/>
      </c>
      <c r="O270" s="164"/>
      <c r="P270" s="164"/>
    </row>
    <row r="271" spans="1:16" x14ac:dyDescent="0.2">
      <c r="A271" s="19"/>
      <c r="B271" s="164"/>
      <c r="C271" s="164"/>
      <c r="D271" s="164"/>
      <c r="E271" s="164"/>
      <c r="F271" s="165"/>
      <c r="G271" s="164"/>
      <c r="H271" s="166"/>
      <c r="I271" s="167"/>
      <c r="J271" s="168" t="str">
        <f>IF(F271="","",IF(G271=nepodnik,1,IF(VLOOKUP(G271,Ciselniky!$G$41:$I$48,3,FALSE)&gt;'Údaje o projekte'!$F$11,'Údaje o projekte'!$F$11,VLOOKUP(G271,Ciselniky!$G$41:$I$48,3,FALSE))))</f>
        <v/>
      </c>
      <c r="K271" s="169" t="str">
        <f>IF(J271="","",IF(G271="Nerelevantné",E271*F271,((E271*F271)/VLOOKUP(G271,Ciselniky!$G$43:$I$48,3,FALSE))*'Dlhodobý majetok (DM)'!I271)*H271)</f>
        <v/>
      </c>
      <c r="L271" s="169" t="str">
        <f>IF(K271="","",IF('Základné údaje'!$H$8="áno",0,K271*0.2))</f>
        <v/>
      </c>
      <c r="M271" s="156" t="str">
        <f>IF(K271="","",K271*VLOOKUP(CONCATENATE(C271," / ",'Základné údaje'!$D$8),'Priradenie pracov. balíkov'!A:F,6,FALSE))</f>
        <v/>
      </c>
      <c r="N271" s="156" t="str">
        <f>IF(L271="","",L271*VLOOKUP(CONCATENATE(C271," / ",'Základné údaje'!$D$8),'Priradenie pracov. balíkov'!A:F,6,FALSE))</f>
        <v/>
      </c>
      <c r="O271" s="164"/>
      <c r="P271" s="164"/>
    </row>
    <row r="272" spans="1:16" x14ac:dyDescent="0.2">
      <c r="A272" s="19"/>
      <c r="B272" s="164"/>
      <c r="C272" s="164"/>
      <c r="D272" s="164"/>
      <c r="E272" s="164"/>
      <c r="F272" s="165"/>
      <c r="G272" s="164"/>
      <c r="H272" s="166"/>
      <c r="I272" s="167"/>
      <c r="J272" s="168" t="str">
        <f>IF(F272="","",IF(G272=nepodnik,1,IF(VLOOKUP(G272,Ciselniky!$G$41:$I$48,3,FALSE)&gt;'Údaje o projekte'!$F$11,'Údaje o projekte'!$F$11,VLOOKUP(G272,Ciselniky!$G$41:$I$48,3,FALSE))))</f>
        <v/>
      </c>
      <c r="K272" s="169" t="str">
        <f>IF(J272="","",IF(G272="Nerelevantné",E272*F272,((E272*F272)/VLOOKUP(G272,Ciselniky!$G$43:$I$48,3,FALSE))*'Dlhodobý majetok (DM)'!I272)*H272)</f>
        <v/>
      </c>
      <c r="L272" s="169" t="str">
        <f>IF(K272="","",IF('Základné údaje'!$H$8="áno",0,K272*0.2))</f>
        <v/>
      </c>
      <c r="M272" s="156" t="str">
        <f>IF(K272="","",K272*VLOOKUP(CONCATENATE(C272," / ",'Základné údaje'!$D$8),'Priradenie pracov. balíkov'!A:F,6,FALSE))</f>
        <v/>
      </c>
      <c r="N272" s="156" t="str">
        <f>IF(L272="","",L272*VLOOKUP(CONCATENATE(C272," / ",'Základné údaje'!$D$8),'Priradenie pracov. balíkov'!A:F,6,FALSE))</f>
        <v/>
      </c>
      <c r="O272" s="164"/>
      <c r="P272" s="164"/>
    </row>
    <row r="273" spans="1:16" x14ac:dyDescent="0.2">
      <c r="A273" s="19"/>
      <c r="B273" s="164"/>
      <c r="C273" s="164"/>
      <c r="D273" s="164"/>
      <c r="E273" s="164"/>
      <c r="F273" s="165"/>
      <c r="G273" s="164"/>
      <c r="H273" s="166"/>
      <c r="I273" s="167"/>
      <c r="J273" s="168" t="str">
        <f>IF(F273="","",IF(G273=nepodnik,1,IF(VLOOKUP(G273,Ciselniky!$G$41:$I$48,3,FALSE)&gt;'Údaje o projekte'!$F$11,'Údaje o projekte'!$F$11,VLOOKUP(G273,Ciselniky!$G$41:$I$48,3,FALSE))))</f>
        <v/>
      </c>
      <c r="K273" s="169" t="str">
        <f>IF(J273="","",IF(G273="Nerelevantné",E273*F273,((E273*F273)/VLOOKUP(G273,Ciselniky!$G$43:$I$48,3,FALSE))*'Dlhodobý majetok (DM)'!I273)*H273)</f>
        <v/>
      </c>
      <c r="L273" s="169" t="str">
        <f>IF(K273="","",IF('Základné údaje'!$H$8="áno",0,K273*0.2))</f>
        <v/>
      </c>
      <c r="M273" s="156" t="str">
        <f>IF(K273="","",K273*VLOOKUP(CONCATENATE(C273," / ",'Základné údaje'!$D$8),'Priradenie pracov. balíkov'!A:F,6,FALSE))</f>
        <v/>
      </c>
      <c r="N273" s="156" t="str">
        <f>IF(L273="","",L273*VLOOKUP(CONCATENATE(C273," / ",'Základné údaje'!$D$8),'Priradenie pracov. balíkov'!A:F,6,FALSE))</f>
        <v/>
      </c>
      <c r="O273" s="164"/>
      <c r="P273" s="164"/>
    </row>
    <row r="274" spans="1:16" x14ac:dyDescent="0.2">
      <c r="A274" s="19"/>
      <c r="B274" s="164"/>
      <c r="C274" s="164"/>
      <c r="D274" s="164"/>
      <c r="E274" s="164"/>
      <c r="F274" s="165"/>
      <c r="G274" s="164"/>
      <c r="H274" s="166"/>
      <c r="I274" s="167"/>
      <c r="J274" s="168" t="str">
        <f>IF(F274="","",IF(G274=nepodnik,1,IF(VLOOKUP(G274,Ciselniky!$G$41:$I$48,3,FALSE)&gt;'Údaje o projekte'!$F$11,'Údaje o projekte'!$F$11,VLOOKUP(G274,Ciselniky!$G$41:$I$48,3,FALSE))))</f>
        <v/>
      </c>
      <c r="K274" s="169" t="str">
        <f>IF(J274="","",IF(G274="Nerelevantné",E274*F274,((E274*F274)/VLOOKUP(G274,Ciselniky!$G$43:$I$48,3,FALSE))*'Dlhodobý majetok (DM)'!I274)*H274)</f>
        <v/>
      </c>
      <c r="L274" s="169" t="str">
        <f>IF(K274="","",IF('Základné údaje'!$H$8="áno",0,K274*0.2))</f>
        <v/>
      </c>
      <c r="M274" s="156" t="str">
        <f>IF(K274="","",K274*VLOOKUP(CONCATENATE(C274," / ",'Základné údaje'!$D$8),'Priradenie pracov. balíkov'!A:F,6,FALSE))</f>
        <v/>
      </c>
      <c r="N274" s="156" t="str">
        <f>IF(L274="","",L274*VLOOKUP(CONCATENATE(C274," / ",'Základné údaje'!$D$8),'Priradenie pracov. balíkov'!A:F,6,FALSE))</f>
        <v/>
      </c>
      <c r="O274" s="164"/>
      <c r="P274" s="164"/>
    </row>
    <row r="275" spans="1:16" x14ac:dyDescent="0.2">
      <c r="A275" s="19"/>
      <c r="B275" s="164"/>
      <c r="C275" s="164"/>
      <c r="D275" s="164"/>
      <c r="E275" s="164"/>
      <c r="F275" s="165"/>
      <c r="G275" s="164"/>
      <c r="H275" s="166"/>
      <c r="I275" s="167"/>
      <c r="J275" s="168" t="str">
        <f>IF(F275="","",IF(G275=nepodnik,1,IF(VLOOKUP(G275,Ciselniky!$G$41:$I$48,3,FALSE)&gt;'Údaje o projekte'!$F$11,'Údaje o projekte'!$F$11,VLOOKUP(G275,Ciselniky!$G$41:$I$48,3,FALSE))))</f>
        <v/>
      </c>
      <c r="K275" s="169" t="str">
        <f>IF(J275="","",IF(G275="Nerelevantné",E275*F275,((E275*F275)/VLOOKUP(G275,Ciselniky!$G$43:$I$48,3,FALSE))*'Dlhodobý majetok (DM)'!I275)*H275)</f>
        <v/>
      </c>
      <c r="L275" s="169" t="str">
        <f>IF(K275="","",IF('Základné údaje'!$H$8="áno",0,K275*0.2))</f>
        <v/>
      </c>
      <c r="M275" s="156" t="str">
        <f>IF(K275="","",K275*VLOOKUP(CONCATENATE(C275," / ",'Základné údaje'!$D$8),'Priradenie pracov. balíkov'!A:F,6,FALSE))</f>
        <v/>
      </c>
      <c r="N275" s="156" t="str">
        <f>IF(L275="","",L275*VLOOKUP(CONCATENATE(C275," / ",'Základné údaje'!$D$8),'Priradenie pracov. balíkov'!A:F,6,FALSE))</f>
        <v/>
      </c>
      <c r="O275" s="164"/>
      <c r="P275" s="164"/>
    </row>
    <row r="276" spans="1:16" x14ac:dyDescent="0.2">
      <c r="A276" s="19"/>
      <c r="B276" s="164"/>
      <c r="C276" s="164"/>
      <c r="D276" s="164"/>
      <c r="E276" s="164"/>
      <c r="F276" s="165"/>
      <c r="G276" s="164"/>
      <c r="H276" s="166"/>
      <c r="I276" s="167"/>
      <c r="J276" s="168" t="str">
        <f>IF(F276="","",IF(G276=nepodnik,1,IF(VLOOKUP(G276,Ciselniky!$G$41:$I$48,3,FALSE)&gt;'Údaje o projekte'!$F$11,'Údaje o projekte'!$F$11,VLOOKUP(G276,Ciselniky!$G$41:$I$48,3,FALSE))))</f>
        <v/>
      </c>
      <c r="K276" s="169" t="str">
        <f>IF(J276="","",IF(G276="Nerelevantné",E276*F276,((E276*F276)/VLOOKUP(G276,Ciselniky!$G$43:$I$48,3,FALSE))*'Dlhodobý majetok (DM)'!I276)*H276)</f>
        <v/>
      </c>
      <c r="L276" s="169" t="str">
        <f>IF(K276="","",IF('Základné údaje'!$H$8="áno",0,K276*0.2))</f>
        <v/>
      </c>
      <c r="M276" s="156" t="str">
        <f>IF(K276="","",K276*VLOOKUP(CONCATENATE(C276," / ",'Základné údaje'!$D$8),'Priradenie pracov. balíkov'!A:F,6,FALSE))</f>
        <v/>
      </c>
      <c r="N276" s="156" t="str">
        <f>IF(L276="","",L276*VLOOKUP(CONCATENATE(C276," / ",'Základné údaje'!$D$8),'Priradenie pracov. balíkov'!A:F,6,FALSE))</f>
        <v/>
      </c>
      <c r="O276" s="164"/>
      <c r="P276" s="164"/>
    </row>
    <row r="277" spans="1:16" x14ac:dyDescent="0.2">
      <c r="A277" s="19"/>
      <c r="B277" s="164"/>
      <c r="C277" s="164"/>
      <c r="D277" s="164"/>
      <c r="E277" s="164"/>
      <c r="F277" s="165"/>
      <c r="G277" s="164"/>
      <c r="H277" s="166"/>
      <c r="I277" s="167"/>
      <c r="J277" s="168" t="str">
        <f>IF(F277="","",IF(G277=nepodnik,1,IF(VLOOKUP(G277,Ciselniky!$G$41:$I$48,3,FALSE)&gt;'Údaje o projekte'!$F$11,'Údaje o projekte'!$F$11,VLOOKUP(G277,Ciselniky!$G$41:$I$48,3,FALSE))))</f>
        <v/>
      </c>
      <c r="K277" s="169" t="str">
        <f>IF(J277="","",IF(G277="Nerelevantné",E277*F277,((E277*F277)/VLOOKUP(G277,Ciselniky!$G$43:$I$48,3,FALSE))*'Dlhodobý majetok (DM)'!I277)*H277)</f>
        <v/>
      </c>
      <c r="L277" s="169" t="str">
        <f>IF(K277="","",IF('Základné údaje'!$H$8="áno",0,K277*0.2))</f>
        <v/>
      </c>
      <c r="M277" s="156" t="str">
        <f>IF(K277="","",K277*VLOOKUP(CONCATENATE(C277," / ",'Základné údaje'!$D$8),'Priradenie pracov. balíkov'!A:F,6,FALSE))</f>
        <v/>
      </c>
      <c r="N277" s="156" t="str">
        <f>IF(L277="","",L277*VLOOKUP(CONCATENATE(C277," / ",'Základné údaje'!$D$8),'Priradenie pracov. balíkov'!A:F,6,FALSE))</f>
        <v/>
      </c>
      <c r="O277" s="164"/>
      <c r="P277" s="164"/>
    </row>
    <row r="278" spans="1:16" x14ac:dyDescent="0.2">
      <c r="A278" s="19"/>
      <c r="B278" s="164"/>
      <c r="C278" s="164"/>
      <c r="D278" s="164"/>
      <c r="E278" s="164"/>
      <c r="F278" s="165"/>
      <c r="G278" s="164"/>
      <c r="H278" s="166"/>
      <c r="I278" s="167"/>
      <c r="J278" s="168" t="str">
        <f>IF(F278="","",IF(G278=nepodnik,1,IF(VLOOKUP(G278,Ciselniky!$G$41:$I$48,3,FALSE)&gt;'Údaje o projekte'!$F$11,'Údaje o projekte'!$F$11,VLOOKUP(G278,Ciselniky!$G$41:$I$48,3,FALSE))))</f>
        <v/>
      </c>
      <c r="K278" s="169" t="str">
        <f>IF(J278="","",IF(G278="Nerelevantné",E278*F278,((E278*F278)/VLOOKUP(G278,Ciselniky!$G$43:$I$48,3,FALSE))*'Dlhodobý majetok (DM)'!I278)*H278)</f>
        <v/>
      </c>
      <c r="L278" s="169" t="str">
        <f>IF(K278="","",IF('Základné údaje'!$H$8="áno",0,K278*0.2))</f>
        <v/>
      </c>
      <c r="M278" s="156" t="str">
        <f>IF(K278="","",K278*VLOOKUP(CONCATENATE(C278," / ",'Základné údaje'!$D$8),'Priradenie pracov. balíkov'!A:F,6,FALSE))</f>
        <v/>
      </c>
      <c r="N278" s="156" t="str">
        <f>IF(L278="","",L278*VLOOKUP(CONCATENATE(C278," / ",'Základné údaje'!$D$8),'Priradenie pracov. balíkov'!A:F,6,FALSE))</f>
        <v/>
      </c>
      <c r="O278" s="164"/>
      <c r="P278" s="164"/>
    </row>
    <row r="279" spans="1:16" x14ac:dyDescent="0.2">
      <c r="A279" s="19"/>
      <c r="B279" s="164"/>
      <c r="C279" s="164"/>
      <c r="D279" s="164"/>
      <c r="E279" s="164"/>
      <c r="F279" s="165"/>
      <c r="G279" s="164"/>
      <c r="H279" s="166"/>
      <c r="I279" s="167"/>
      <c r="J279" s="168" t="str">
        <f>IF(F279="","",IF(G279=nepodnik,1,IF(VLOOKUP(G279,Ciselniky!$G$41:$I$48,3,FALSE)&gt;'Údaje o projekte'!$F$11,'Údaje o projekte'!$F$11,VLOOKUP(G279,Ciselniky!$G$41:$I$48,3,FALSE))))</f>
        <v/>
      </c>
      <c r="K279" s="169" t="str">
        <f>IF(J279="","",IF(G279="Nerelevantné",E279*F279,((E279*F279)/VLOOKUP(G279,Ciselniky!$G$43:$I$48,3,FALSE))*'Dlhodobý majetok (DM)'!I279)*H279)</f>
        <v/>
      </c>
      <c r="L279" s="169" t="str">
        <f>IF(K279="","",IF('Základné údaje'!$H$8="áno",0,K279*0.2))</f>
        <v/>
      </c>
      <c r="M279" s="156" t="str">
        <f>IF(K279="","",K279*VLOOKUP(CONCATENATE(C279," / ",'Základné údaje'!$D$8),'Priradenie pracov. balíkov'!A:F,6,FALSE))</f>
        <v/>
      </c>
      <c r="N279" s="156" t="str">
        <f>IF(L279="","",L279*VLOOKUP(CONCATENATE(C279," / ",'Základné údaje'!$D$8),'Priradenie pracov. balíkov'!A:F,6,FALSE))</f>
        <v/>
      </c>
      <c r="O279" s="164"/>
      <c r="P279" s="164"/>
    </row>
    <row r="280" spans="1:16" x14ac:dyDescent="0.2">
      <c r="A280" s="19"/>
      <c r="B280" s="164"/>
      <c r="C280" s="164"/>
      <c r="D280" s="164"/>
      <c r="E280" s="164"/>
      <c r="F280" s="165"/>
      <c r="G280" s="164"/>
      <c r="H280" s="166"/>
      <c r="I280" s="167"/>
      <c r="J280" s="168" t="str">
        <f>IF(F280="","",IF(G280=nepodnik,1,IF(VLOOKUP(G280,Ciselniky!$G$41:$I$48,3,FALSE)&gt;'Údaje o projekte'!$F$11,'Údaje o projekte'!$F$11,VLOOKUP(G280,Ciselniky!$G$41:$I$48,3,FALSE))))</f>
        <v/>
      </c>
      <c r="K280" s="169" t="str">
        <f>IF(J280="","",IF(G280="Nerelevantné",E280*F280,((E280*F280)/VLOOKUP(G280,Ciselniky!$G$43:$I$48,3,FALSE))*'Dlhodobý majetok (DM)'!I280)*H280)</f>
        <v/>
      </c>
      <c r="L280" s="169" t="str">
        <f>IF(K280="","",IF('Základné údaje'!$H$8="áno",0,K280*0.2))</f>
        <v/>
      </c>
      <c r="M280" s="156" t="str">
        <f>IF(K280="","",K280*VLOOKUP(CONCATENATE(C280," / ",'Základné údaje'!$D$8),'Priradenie pracov. balíkov'!A:F,6,FALSE))</f>
        <v/>
      </c>
      <c r="N280" s="156" t="str">
        <f>IF(L280="","",L280*VLOOKUP(CONCATENATE(C280," / ",'Základné údaje'!$D$8),'Priradenie pracov. balíkov'!A:F,6,FALSE))</f>
        <v/>
      </c>
      <c r="O280" s="164"/>
      <c r="P280" s="164"/>
    </row>
    <row r="281" spans="1:16" x14ac:dyDescent="0.2">
      <c r="A281" s="19"/>
      <c r="B281" s="164"/>
      <c r="C281" s="164"/>
      <c r="D281" s="164"/>
      <c r="E281" s="164"/>
      <c r="F281" s="165"/>
      <c r="G281" s="164"/>
      <c r="H281" s="166"/>
      <c r="I281" s="167"/>
      <c r="J281" s="168" t="str">
        <f>IF(F281="","",IF(G281=nepodnik,1,IF(VLOOKUP(G281,Ciselniky!$G$41:$I$48,3,FALSE)&gt;'Údaje o projekte'!$F$11,'Údaje o projekte'!$F$11,VLOOKUP(G281,Ciselniky!$G$41:$I$48,3,FALSE))))</f>
        <v/>
      </c>
      <c r="K281" s="169" t="str">
        <f>IF(J281="","",IF(G281="Nerelevantné",E281*F281,((E281*F281)/VLOOKUP(G281,Ciselniky!$G$43:$I$48,3,FALSE))*'Dlhodobý majetok (DM)'!I281)*H281)</f>
        <v/>
      </c>
      <c r="L281" s="169" t="str">
        <f>IF(K281="","",IF('Základné údaje'!$H$8="áno",0,K281*0.2))</f>
        <v/>
      </c>
      <c r="M281" s="156" t="str">
        <f>IF(K281="","",K281*VLOOKUP(CONCATENATE(C281," / ",'Základné údaje'!$D$8),'Priradenie pracov. balíkov'!A:F,6,FALSE))</f>
        <v/>
      </c>
      <c r="N281" s="156" t="str">
        <f>IF(L281="","",L281*VLOOKUP(CONCATENATE(C281," / ",'Základné údaje'!$D$8),'Priradenie pracov. balíkov'!A:F,6,FALSE))</f>
        <v/>
      </c>
      <c r="O281" s="164"/>
      <c r="P281" s="164"/>
    </row>
    <row r="282" spans="1:16" x14ac:dyDescent="0.2">
      <c r="A282" s="19"/>
      <c r="B282" s="164"/>
      <c r="C282" s="164"/>
      <c r="D282" s="164"/>
      <c r="E282" s="164"/>
      <c r="F282" s="165"/>
      <c r="G282" s="164"/>
      <c r="H282" s="166"/>
      <c r="I282" s="167"/>
      <c r="J282" s="168" t="str">
        <f>IF(F282="","",IF(G282=nepodnik,1,IF(VLOOKUP(G282,Ciselniky!$G$41:$I$48,3,FALSE)&gt;'Údaje o projekte'!$F$11,'Údaje o projekte'!$F$11,VLOOKUP(G282,Ciselniky!$G$41:$I$48,3,FALSE))))</f>
        <v/>
      </c>
      <c r="K282" s="169" t="str">
        <f>IF(J282="","",IF(G282="Nerelevantné",E282*F282,((E282*F282)/VLOOKUP(G282,Ciselniky!$G$43:$I$48,3,FALSE))*'Dlhodobý majetok (DM)'!I282)*H282)</f>
        <v/>
      </c>
      <c r="L282" s="169" t="str">
        <f>IF(K282="","",IF('Základné údaje'!$H$8="áno",0,K282*0.2))</f>
        <v/>
      </c>
      <c r="M282" s="156" t="str">
        <f>IF(K282="","",K282*VLOOKUP(CONCATENATE(C282," / ",'Základné údaje'!$D$8),'Priradenie pracov. balíkov'!A:F,6,FALSE))</f>
        <v/>
      </c>
      <c r="N282" s="156" t="str">
        <f>IF(L282="","",L282*VLOOKUP(CONCATENATE(C282," / ",'Základné údaje'!$D$8),'Priradenie pracov. balíkov'!A:F,6,FALSE))</f>
        <v/>
      </c>
      <c r="O282" s="164"/>
      <c r="P282" s="164"/>
    </row>
    <row r="283" spans="1:16" x14ac:dyDescent="0.2">
      <c r="A283" s="19"/>
      <c r="B283" s="164"/>
      <c r="C283" s="164"/>
      <c r="D283" s="164"/>
      <c r="E283" s="164"/>
      <c r="F283" s="165"/>
      <c r="G283" s="164"/>
      <c r="H283" s="166"/>
      <c r="I283" s="167"/>
      <c r="J283" s="168" t="str">
        <f>IF(F283="","",IF(G283=nepodnik,1,IF(VLOOKUP(G283,Ciselniky!$G$41:$I$48,3,FALSE)&gt;'Údaje o projekte'!$F$11,'Údaje o projekte'!$F$11,VLOOKUP(G283,Ciselniky!$G$41:$I$48,3,FALSE))))</f>
        <v/>
      </c>
      <c r="K283" s="169" t="str">
        <f>IF(J283="","",IF(G283="Nerelevantné",E283*F283,((E283*F283)/VLOOKUP(G283,Ciselniky!$G$43:$I$48,3,FALSE))*'Dlhodobý majetok (DM)'!I283)*H283)</f>
        <v/>
      </c>
      <c r="L283" s="169" t="str">
        <f>IF(K283="","",IF('Základné údaje'!$H$8="áno",0,K283*0.2))</f>
        <v/>
      </c>
      <c r="M283" s="156" t="str">
        <f>IF(K283="","",K283*VLOOKUP(CONCATENATE(C283," / ",'Základné údaje'!$D$8),'Priradenie pracov. balíkov'!A:F,6,FALSE))</f>
        <v/>
      </c>
      <c r="N283" s="156" t="str">
        <f>IF(L283="","",L283*VLOOKUP(CONCATENATE(C283," / ",'Základné údaje'!$D$8),'Priradenie pracov. balíkov'!A:F,6,FALSE))</f>
        <v/>
      </c>
      <c r="O283" s="164"/>
      <c r="P283" s="164"/>
    </row>
    <row r="284" spans="1:16" x14ac:dyDescent="0.2">
      <c r="A284" s="19"/>
      <c r="B284" s="164"/>
      <c r="C284" s="164"/>
      <c r="D284" s="164"/>
      <c r="E284" s="164"/>
      <c r="F284" s="165"/>
      <c r="G284" s="164"/>
      <c r="H284" s="166"/>
      <c r="I284" s="167"/>
      <c r="J284" s="168" t="str">
        <f>IF(F284="","",IF(G284=nepodnik,1,IF(VLOOKUP(G284,Ciselniky!$G$41:$I$48,3,FALSE)&gt;'Údaje o projekte'!$F$11,'Údaje o projekte'!$F$11,VLOOKUP(G284,Ciselniky!$G$41:$I$48,3,FALSE))))</f>
        <v/>
      </c>
      <c r="K284" s="169" t="str">
        <f>IF(J284="","",IF(G284="Nerelevantné",E284*F284,((E284*F284)/VLOOKUP(G284,Ciselniky!$G$43:$I$48,3,FALSE))*'Dlhodobý majetok (DM)'!I284)*H284)</f>
        <v/>
      </c>
      <c r="L284" s="169" t="str">
        <f>IF(K284="","",IF('Základné údaje'!$H$8="áno",0,K284*0.2))</f>
        <v/>
      </c>
      <c r="M284" s="156" t="str">
        <f>IF(K284="","",K284*VLOOKUP(CONCATENATE(C284," / ",'Základné údaje'!$D$8),'Priradenie pracov. balíkov'!A:F,6,FALSE))</f>
        <v/>
      </c>
      <c r="N284" s="156" t="str">
        <f>IF(L284="","",L284*VLOOKUP(CONCATENATE(C284," / ",'Základné údaje'!$D$8),'Priradenie pracov. balíkov'!A:F,6,FALSE))</f>
        <v/>
      </c>
      <c r="O284" s="164"/>
      <c r="P284" s="164"/>
    </row>
    <row r="285" spans="1:16" x14ac:dyDescent="0.2">
      <c r="A285" s="19"/>
      <c r="B285" s="164"/>
      <c r="C285" s="164"/>
      <c r="D285" s="164"/>
      <c r="E285" s="164"/>
      <c r="F285" s="165"/>
      <c r="G285" s="164"/>
      <c r="H285" s="166"/>
      <c r="I285" s="167"/>
      <c r="J285" s="168" t="str">
        <f>IF(F285="","",IF(G285=nepodnik,1,IF(VLOOKUP(G285,Ciselniky!$G$41:$I$48,3,FALSE)&gt;'Údaje o projekte'!$F$11,'Údaje o projekte'!$F$11,VLOOKUP(G285,Ciselniky!$G$41:$I$48,3,FALSE))))</f>
        <v/>
      </c>
      <c r="K285" s="169" t="str">
        <f>IF(J285="","",IF(G285="Nerelevantné",E285*F285,((E285*F285)/VLOOKUP(G285,Ciselniky!$G$43:$I$48,3,FALSE))*'Dlhodobý majetok (DM)'!I285)*H285)</f>
        <v/>
      </c>
      <c r="L285" s="169" t="str">
        <f>IF(K285="","",IF('Základné údaje'!$H$8="áno",0,K285*0.2))</f>
        <v/>
      </c>
      <c r="M285" s="156" t="str">
        <f>IF(K285="","",K285*VLOOKUP(CONCATENATE(C285," / ",'Základné údaje'!$D$8),'Priradenie pracov. balíkov'!A:F,6,FALSE))</f>
        <v/>
      </c>
      <c r="N285" s="156" t="str">
        <f>IF(L285="","",L285*VLOOKUP(CONCATENATE(C285," / ",'Základné údaje'!$D$8),'Priradenie pracov. balíkov'!A:F,6,FALSE))</f>
        <v/>
      </c>
      <c r="O285" s="164"/>
      <c r="P285" s="164"/>
    </row>
    <row r="286" spans="1:16" x14ac:dyDescent="0.2">
      <c r="A286" s="19"/>
      <c r="B286" s="164"/>
      <c r="C286" s="164"/>
      <c r="D286" s="164"/>
      <c r="E286" s="164"/>
      <c r="F286" s="165"/>
      <c r="G286" s="164"/>
      <c r="H286" s="166"/>
      <c r="I286" s="167"/>
      <c r="J286" s="168" t="str">
        <f>IF(F286="","",IF(G286=nepodnik,1,IF(VLOOKUP(G286,Ciselniky!$G$41:$I$48,3,FALSE)&gt;'Údaje o projekte'!$F$11,'Údaje o projekte'!$F$11,VLOOKUP(G286,Ciselniky!$G$41:$I$48,3,FALSE))))</f>
        <v/>
      </c>
      <c r="K286" s="169" t="str">
        <f>IF(J286="","",IF(G286="Nerelevantné",E286*F286,((E286*F286)/VLOOKUP(G286,Ciselniky!$G$43:$I$48,3,FALSE))*'Dlhodobý majetok (DM)'!I286)*H286)</f>
        <v/>
      </c>
      <c r="L286" s="169" t="str">
        <f>IF(K286="","",IF('Základné údaje'!$H$8="áno",0,K286*0.2))</f>
        <v/>
      </c>
      <c r="M286" s="156" t="str">
        <f>IF(K286="","",K286*VLOOKUP(CONCATENATE(C286," / ",'Základné údaje'!$D$8),'Priradenie pracov. balíkov'!A:F,6,FALSE))</f>
        <v/>
      </c>
      <c r="N286" s="156" t="str">
        <f>IF(L286="","",L286*VLOOKUP(CONCATENATE(C286," / ",'Základné údaje'!$D$8),'Priradenie pracov. balíkov'!A:F,6,FALSE))</f>
        <v/>
      </c>
      <c r="O286" s="164"/>
      <c r="P286" s="164"/>
    </row>
    <row r="287" spans="1:16" x14ac:dyDescent="0.2">
      <c r="A287" s="19"/>
      <c r="B287" s="164"/>
      <c r="C287" s="164"/>
      <c r="D287" s="164"/>
      <c r="E287" s="164"/>
      <c r="F287" s="165"/>
      <c r="G287" s="164"/>
      <c r="H287" s="166"/>
      <c r="I287" s="167"/>
      <c r="J287" s="168" t="str">
        <f>IF(F287="","",IF(G287=nepodnik,1,IF(VLOOKUP(G287,Ciselniky!$G$41:$I$48,3,FALSE)&gt;'Údaje o projekte'!$F$11,'Údaje o projekte'!$F$11,VLOOKUP(G287,Ciselniky!$G$41:$I$48,3,FALSE))))</f>
        <v/>
      </c>
      <c r="K287" s="169" t="str">
        <f>IF(J287="","",IF(G287="Nerelevantné",E287*F287,((E287*F287)/VLOOKUP(G287,Ciselniky!$G$43:$I$48,3,FALSE))*'Dlhodobý majetok (DM)'!I287)*H287)</f>
        <v/>
      </c>
      <c r="L287" s="169" t="str">
        <f>IF(K287="","",IF('Základné údaje'!$H$8="áno",0,K287*0.2))</f>
        <v/>
      </c>
      <c r="M287" s="156" t="str">
        <f>IF(K287="","",K287*VLOOKUP(CONCATENATE(C287," / ",'Základné údaje'!$D$8),'Priradenie pracov. balíkov'!A:F,6,FALSE))</f>
        <v/>
      </c>
      <c r="N287" s="156" t="str">
        <f>IF(L287="","",L287*VLOOKUP(CONCATENATE(C287," / ",'Základné údaje'!$D$8),'Priradenie pracov. balíkov'!A:F,6,FALSE))</f>
        <v/>
      </c>
      <c r="O287" s="164"/>
      <c r="P287" s="164"/>
    </row>
    <row r="288" spans="1:16" x14ac:dyDescent="0.2">
      <c r="A288" s="19"/>
      <c r="B288" s="164"/>
      <c r="C288" s="164"/>
      <c r="D288" s="164"/>
      <c r="E288" s="164"/>
      <c r="F288" s="165"/>
      <c r="G288" s="164"/>
      <c r="H288" s="166"/>
      <c r="I288" s="167"/>
      <c r="J288" s="168" t="str">
        <f>IF(F288="","",IF(G288=nepodnik,1,IF(VLOOKUP(G288,Ciselniky!$G$41:$I$48,3,FALSE)&gt;'Údaje o projekte'!$F$11,'Údaje o projekte'!$F$11,VLOOKUP(G288,Ciselniky!$G$41:$I$48,3,FALSE))))</f>
        <v/>
      </c>
      <c r="K288" s="169" t="str">
        <f>IF(J288="","",IF(G288="Nerelevantné",E288*F288,((E288*F288)/VLOOKUP(G288,Ciselniky!$G$43:$I$48,3,FALSE))*'Dlhodobý majetok (DM)'!I288)*H288)</f>
        <v/>
      </c>
      <c r="L288" s="169" t="str">
        <f>IF(K288="","",IF('Základné údaje'!$H$8="áno",0,K288*0.2))</f>
        <v/>
      </c>
      <c r="M288" s="156" t="str">
        <f>IF(K288="","",K288*VLOOKUP(CONCATENATE(C288," / ",'Základné údaje'!$D$8),'Priradenie pracov. balíkov'!A:F,6,FALSE))</f>
        <v/>
      </c>
      <c r="N288" s="156" t="str">
        <f>IF(L288="","",L288*VLOOKUP(CONCATENATE(C288," / ",'Základné údaje'!$D$8),'Priradenie pracov. balíkov'!A:F,6,FALSE))</f>
        <v/>
      </c>
      <c r="O288" s="164"/>
      <c r="P288" s="164"/>
    </row>
    <row r="289" spans="1:16" x14ac:dyDescent="0.2">
      <c r="A289" s="19"/>
      <c r="B289" s="164"/>
      <c r="C289" s="164"/>
      <c r="D289" s="164"/>
      <c r="E289" s="164"/>
      <c r="F289" s="165"/>
      <c r="G289" s="164"/>
      <c r="H289" s="166"/>
      <c r="I289" s="167"/>
      <c r="J289" s="168" t="str">
        <f>IF(F289="","",IF(G289=nepodnik,1,IF(VLOOKUP(G289,Ciselniky!$G$41:$I$48,3,FALSE)&gt;'Údaje o projekte'!$F$11,'Údaje o projekte'!$F$11,VLOOKUP(G289,Ciselniky!$G$41:$I$48,3,FALSE))))</f>
        <v/>
      </c>
      <c r="K289" s="169" t="str">
        <f>IF(J289="","",IF(G289="Nerelevantné",E289*F289,((E289*F289)/VLOOKUP(G289,Ciselniky!$G$43:$I$48,3,FALSE))*'Dlhodobý majetok (DM)'!I289)*H289)</f>
        <v/>
      </c>
      <c r="L289" s="169" t="str">
        <f>IF(K289="","",IF('Základné údaje'!$H$8="áno",0,K289*0.2))</f>
        <v/>
      </c>
      <c r="M289" s="156" t="str">
        <f>IF(K289="","",K289*VLOOKUP(CONCATENATE(C289," / ",'Základné údaje'!$D$8),'Priradenie pracov. balíkov'!A:F,6,FALSE))</f>
        <v/>
      </c>
      <c r="N289" s="156" t="str">
        <f>IF(L289="","",L289*VLOOKUP(CONCATENATE(C289," / ",'Základné údaje'!$D$8),'Priradenie pracov. balíkov'!A:F,6,FALSE))</f>
        <v/>
      </c>
      <c r="O289" s="164"/>
      <c r="P289" s="164"/>
    </row>
    <row r="290" spans="1:16" x14ac:dyDescent="0.2">
      <c r="A290" s="19"/>
      <c r="B290" s="164"/>
      <c r="C290" s="164"/>
      <c r="D290" s="164"/>
      <c r="E290" s="164"/>
      <c r="F290" s="165"/>
      <c r="G290" s="164"/>
      <c r="H290" s="166"/>
      <c r="I290" s="167"/>
      <c r="J290" s="168" t="str">
        <f>IF(F290="","",IF(G290=nepodnik,1,IF(VLOOKUP(G290,Ciselniky!$G$41:$I$48,3,FALSE)&gt;'Údaje o projekte'!$F$11,'Údaje o projekte'!$F$11,VLOOKUP(G290,Ciselniky!$G$41:$I$48,3,FALSE))))</f>
        <v/>
      </c>
      <c r="K290" s="169" t="str">
        <f>IF(J290="","",IF(G290="Nerelevantné",E290*F290,((E290*F290)/VLOOKUP(G290,Ciselniky!$G$43:$I$48,3,FALSE))*'Dlhodobý majetok (DM)'!I290)*H290)</f>
        <v/>
      </c>
      <c r="L290" s="169" t="str">
        <f>IF(K290="","",IF('Základné údaje'!$H$8="áno",0,K290*0.2))</f>
        <v/>
      </c>
      <c r="M290" s="156" t="str">
        <f>IF(K290="","",K290*VLOOKUP(CONCATENATE(C290," / ",'Základné údaje'!$D$8),'Priradenie pracov. balíkov'!A:F,6,FALSE))</f>
        <v/>
      </c>
      <c r="N290" s="156" t="str">
        <f>IF(L290="","",L290*VLOOKUP(CONCATENATE(C290," / ",'Základné údaje'!$D$8),'Priradenie pracov. balíkov'!A:F,6,FALSE))</f>
        <v/>
      </c>
      <c r="O290" s="164"/>
      <c r="P290" s="164"/>
    </row>
    <row r="291" spans="1:16" x14ac:dyDescent="0.2">
      <c r="A291" s="19"/>
      <c r="B291" s="164"/>
      <c r="C291" s="164"/>
      <c r="D291" s="164"/>
      <c r="E291" s="164"/>
      <c r="F291" s="165"/>
      <c r="G291" s="164"/>
      <c r="H291" s="166"/>
      <c r="I291" s="167"/>
      <c r="J291" s="168" t="str">
        <f>IF(F291="","",IF(G291=nepodnik,1,IF(VLOOKUP(G291,Ciselniky!$G$41:$I$48,3,FALSE)&gt;'Údaje o projekte'!$F$11,'Údaje o projekte'!$F$11,VLOOKUP(G291,Ciselniky!$G$41:$I$48,3,FALSE))))</f>
        <v/>
      </c>
      <c r="K291" s="169" t="str">
        <f>IF(J291="","",IF(G291="Nerelevantné",E291*F291,((E291*F291)/VLOOKUP(G291,Ciselniky!$G$43:$I$48,3,FALSE))*'Dlhodobý majetok (DM)'!I291)*H291)</f>
        <v/>
      </c>
      <c r="L291" s="169" t="str">
        <f>IF(K291="","",IF('Základné údaje'!$H$8="áno",0,K291*0.2))</f>
        <v/>
      </c>
      <c r="M291" s="156" t="str">
        <f>IF(K291="","",K291*VLOOKUP(CONCATENATE(C291," / ",'Základné údaje'!$D$8),'Priradenie pracov. balíkov'!A:F,6,FALSE))</f>
        <v/>
      </c>
      <c r="N291" s="156" t="str">
        <f>IF(L291="","",L291*VLOOKUP(CONCATENATE(C291," / ",'Základné údaje'!$D$8),'Priradenie pracov. balíkov'!A:F,6,FALSE))</f>
        <v/>
      </c>
      <c r="O291" s="164"/>
      <c r="P291" s="164"/>
    </row>
    <row r="292" spans="1:16" x14ac:dyDescent="0.2">
      <c r="A292" s="19"/>
      <c r="B292" s="164"/>
      <c r="C292" s="164"/>
      <c r="D292" s="164"/>
      <c r="E292" s="164"/>
      <c r="F292" s="165"/>
      <c r="G292" s="164"/>
      <c r="H292" s="166"/>
      <c r="I292" s="167"/>
      <c r="J292" s="168" t="str">
        <f>IF(F292="","",IF(G292=nepodnik,1,IF(VLOOKUP(G292,Ciselniky!$G$41:$I$48,3,FALSE)&gt;'Údaje o projekte'!$F$11,'Údaje o projekte'!$F$11,VLOOKUP(G292,Ciselniky!$G$41:$I$48,3,FALSE))))</f>
        <v/>
      </c>
      <c r="K292" s="169" t="str">
        <f>IF(J292="","",IF(G292="Nerelevantné",E292*F292,((E292*F292)/VLOOKUP(G292,Ciselniky!$G$43:$I$48,3,FALSE))*'Dlhodobý majetok (DM)'!I292)*H292)</f>
        <v/>
      </c>
      <c r="L292" s="169" t="str">
        <f>IF(K292="","",IF('Základné údaje'!$H$8="áno",0,K292*0.2))</f>
        <v/>
      </c>
      <c r="M292" s="156" t="str">
        <f>IF(K292="","",K292*VLOOKUP(CONCATENATE(C292," / ",'Základné údaje'!$D$8),'Priradenie pracov. balíkov'!A:F,6,FALSE))</f>
        <v/>
      </c>
      <c r="N292" s="156" t="str">
        <f>IF(L292="","",L292*VLOOKUP(CONCATENATE(C292," / ",'Základné údaje'!$D$8),'Priradenie pracov. balíkov'!A:F,6,FALSE))</f>
        <v/>
      </c>
      <c r="O292" s="164"/>
      <c r="P292" s="164"/>
    </row>
    <row r="293" spans="1:16" x14ac:dyDescent="0.2">
      <c r="A293" s="19"/>
      <c r="B293" s="164"/>
      <c r="C293" s="164"/>
      <c r="D293" s="164"/>
      <c r="E293" s="164"/>
      <c r="F293" s="165"/>
      <c r="G293" s="164"/>
      <c r="H293" s="166"/>
      <c r="I293" s="167"/>
      <c r="J293" s="168" t="str">
        <f>IF(F293="","",IF(G293=nepodnik,1,IF(VLOOKUP(G293,Ciselniky!$G$41:$I$48,3,FALSE)&gt;'Údaje o projekte'!$F$11,'Údaje o projekte'!$F$11,VLOOKUP(G293,Ciselniky!$G$41:$I$48,3,FALSE))))</f>
        <v/>
      </c>
      <c r="K293" s="169" t="str">
        <f>IF(J293="","",IF(G293="Nerelevantné",E293*F293,((E293*F293)/VLOOKUP(G293,Ciselniky!$G$43:$I$48,3,FALSE))*'Dlhodobý majetok (DM)'!I293)*H293)</f>
        <v/>
      </c>
      <c r="L293" s="169" t="str">
        <f>IF(K293="","",IF('Základné údaje'!$H$8="áno",0,K293*0.2))</f>
        <v/>
      </c>
      <c r="M293" s="156" t="str">
        <f>IF(K293="","",K293*VLOOKUP(CONCATENATE(C293," / ",'Základné údaje'!$D$8),'Priradenie pracov. balíkov'!A:F,6,FALSE))</f>
        <v/>
      </c>
      <c r="N293" s="156" t="str">
        <f>IF(L293="","",L293*VLOOKUP(CONCATENATE(C293," / ",'Základné údaje'!$D$8),'Priradenie pracov. balíkov'!A:F,6,FALSE))</f>
        <v/>
      </c>
      <c r="O293" s="164"/>
      <c r="P293" s="164"/>
    </row>
    <row r="294" spans="1:16" x14ac:dyDescent="0.2">
      <c r="A294" s="19"/>
      <c r="B294" s="164"/>
      <c r="C294" s="164"/>
      <c r="D294" s="164"/>
      <c r="E294" s="164"/>
      <c r="F294" s="165"/>
      <c r="G294" s="164"/>
      <c r="H294" s="166"/>
      <c r="I294" s="167"/>
      <c r="J294" s="168" t="str">
        <f>IF(F294="","",IF(G294=nepodnik,1,IF(VLOOKUP(G294,Ciselniky!$G$41:$I$48,3,FALSE)&gt;'Údaje o projekte'!$F$11,'Údaje o projekte'!$F$11,VLOOKUP(G294,Ciselniky!$G$41:$I$48,3,FALSE))))</f>
        <v/>
      </c>
      <c r="K294" s="169" t="str">
        <f>IF(J294="","",IF(G294="Nerelevantné",E294*F294,((E294*F294)/VLOOKUP(G294,Ciselniky!$G$43:$I$48,3,FALSE))*'Dlhodobý majetok (DM)'!I294)*H294)</f>
        <v/>
      </c>
      <c r="L294" s="169" t="str">
        <f>IF(K294="","",IF('Základné údaje'!$H$8="áno",0,K294*0.2))</f>
        <v/>
      </c>
      <c r="M294" s="156" t="str">
        <f>IF(K294="","",K294*VLOOKUP(CONCATENATE(C294," / ",'Základné údaje'!$D$8),'Priradenie pracov. balíkov'!A:F,6,FALSE))</f>
        <v/>
      </c>
      <c r="N294" s="156" t="str">
        <f>IF(L294="","",L294*VLOOKUP(CONCATENATE(C294," / ",'Základné údaje'!$D$8),'Priradenie pracov. balíkov'!A:F,6,FALSE))</f>
        <v/>
      </c>
      <c r="O294" s="164"/>
      <c r="P294" s="164"/>
    </row>
    <row r="295" spans="1:16" x14ac:dyDescent="0.2">
      <c r="A295" s="19"/>
      <c r="B295" s="164"/>
      <c r="C295" s="164"/>
      <c r="D295" s="164"/>
      <c r="E295" s="164"/>
      <c r="F295" s="165"/>
      <c r="G295" s="164"/>
      <c r="H295" s="166"/>
      <c r="I295" s="167"/>
      <c r="J295" s="168" t="str">
        <f>IF(F295="","",IF(G295=nepodnik,1,IF(VLOOKUP(G295,Ciselniky!$G$41:$I$48,3,FALSE)&gt;'Údaje o projekte'!$F$11,'Údaje o projekte'!$F$11,VLOOKUP(G295,Ciselniky!$G$41:$I$48,3,FALSE))))</f>
        <v/>
      </c>
      <c r="K295" s="169" t="str">
        <f>IF(J295="","",IF(G295="Nerelevantné",E295*F295,((E295*F295)/VLOOKUP(G295,Ciselniky!$G$43:$I$48,3,FALSE))*'Dlhodobý majetok (DM)'!I295)*H295)</f>
        <v/>
      </c>
      <c r="L295" s="169" t="str">
        <f>IF(K295="","",IF('Základné údaje'!$H$8="áno",0,K295*0.2))</f>
        <v/>
      </c>
      <c r="M295" s="156" t="str">
        <f>IF(K295="","",K295*VLOOKUP(CONCATENATE(C295," / ",'Základné údaje'!$D$8),'Priradenie pracov. balíkov'!A:F,6,FALSE))</f>
        <v/>
      </c>
      <c r="N295" s="156" t="str">
        <f>IF(L295="","",L295*VLOOKUP(CONCATENATE(C295," / ",'Základné údaje'!$D$8),'Priradenie pracov. balíkov'!A:F,6,FALSE))</f>
        <v/>
      </c>
      <c r="O295" s="164"/>
      <c r="P295" s="164"/>
    </row>
    <row r="296" spans="1:16" x14ac:dyDescent="0.2">
      <c r="A296" s="19"/>
      <c r="B296" s="164"/>
      <c r="C296" s="164"/>
      <c r="D296" s="164"/>
      <c r="E296" s="164"/>
      <c r="F296" s="165"/>
      <c r="G296" s="164"/>
      <c r="H296" s="166"/>
      <c r="I296" s="167"/>
      <c r="J296" s="168" t="str">
        <f>IF(F296="","",IF(G296=nepodnik,1,IF(VLOOKUP(G296,Ciselniky!$G$41:$I$48,3,FALSE)&gt;'Údaje o projekte'!$F$11,'Údaje o projekte'!$F$11,VLOOKUP(G296,Ciselniky!$G$41:$I$48,3,FALSE))))</f>
        <v/>
      </c>
      <c r="K296" s="169" t="str">
        <f>IF(J296="","",IF(G296="Nerelevantné",E296*F296,((E296*F296)/VLOOKUP(G296,Ciselniky!$G$43:$I$48,3,FALSE))*'Dlhodobý majetok (DM)'!I296)*H296)</f>
        <v/>
      </c>
      <c r="L296" s="169" t="str">
        <f>IF(K296="","",IF('Základné údaje'!$H$8="áno",0,K296*0.2))</f>
        <v/>
      </c>
      <c r="M296" s="156" t="str">
        <f>IF(K296="","",K296*VLOOKUP(CONCATENATE(C296," / ",'Základné údaje'!$D$8),'Priradenie pracov. balíkov'!A:F,6,FALSE))</f>
        <v/>
      </c>
      <c r="N296" s="156" t="str">
        <f>IF(L296="","",L296*VLOOKUP(CONCATENATE(C296," / ",'Základné údaje'!$D$8),'Priradenie pracov. balíkov'!A:F,6,FALSE))</f>
        <v/>
      </c>
      <c r="O296" s="164"/>
      <c r="P296" s="164"/>
    </row>
    <row r="297" spans="1:16" x14ac:dyDescent="0.2">
      <c r="A297" s="19"/>
      <c r="B297" s="164"/>
      <c r="C297" s="164"/>
      <c r="D297" s="164"/>
      <c r="E297" s="164"/>
      <c r="F297" s="165"/>
      <c r="G297" s="164"/>
      <c r="H297" s="166"/>
      <c r="I297" s="167"/>
      <c r="J297" s="168" t="str">
        <f>IF(F297="","",IF(G297=nepodnik,1,IF(VLOOKUP(G297,Ciselniky!$G$41:$I$48,3,FALSE)&gt;'Údaje o projekte'!$F$11,'Údaje o projekte'!$F$11,VLOOKUP(G297,Ciselniky!$G$41:$I$48,3,FALSE))))</f>
        <v/>
      </c>
      <c r="K297" s="169" t="str">
        <f>IF(J297="","",IF(G297="Nerelevantné",E297*F297,((E297*F297)/VLOOKUP(G297,Ciselniky!$G$43:$I$48,3,FALSE))*'Dlhodobý majetok (DM)'!I297)*H297)</f>
        <v/>
      </c>
      <c r="L297" s="169" t="str">
        <f>IF(K297="","",IF('Základné údaje'!$H$8="áno",0,K297*0.2))</f>
        <v/>
      </c>
      <c r="M297" s="156" t="str">
        <f>IF(K297="","",K297*VLOOKUP(CONCATENATE(C297," / ",'Základné údaje'!$D$8),'Priradenie pracov. balíkov'!A:F,6,FALSE))</f>
        <v/>
      </c>
      <c r="N297" s="156" t="str">
        <f>IF(L297="","",L297*VLOOKUP(CONCATENATE(C297," / ",'Základné údaje'!$D$8),'Priradenie pracov. balíkov'!A:F,6,FALSE))</f>
        <v/>
      </c>
      <c r="O297" s="164"/>
      <c r="P297" s="164"/>
    </row>
    <row r="298" spans="1:16" x14ac:dyDescent="0.2">
      <c r="A298" s="19"/>
      <c r="B298" s="164"/>
      <c r="C298" s="164"/>
      <c r="D298" s="164"/>
      <c r="E298" s="164"/>
      <c r="F298" s="165"/>
      <c r="G298" s="164"/>
      <c r="H298" s="166"/>
      <c r="I298" s="167"/>
      <c r="J298" s="168" t="str">
        <f>IF(F298="","",IF(G298=nepodnik,1,IF(VLOOKUP(G298,Ciselniky!$G$41:$I$48,3,FALSE)&gt;'Údaje o projekte'!$F$11,'Údaje o projekte'!$F$11,VLOOKUP(G298,Ciselniky!$G$41:$I$48,3,FALSE))))</f>
        <v/>
      </c>
      <c r="K298" s="169" t="str">
        <f>IF(J298="","",IF(G298="Nerelevantné",E298*F298,((E298*F298)/VLOOKUP(G298,Ciselniky!$G$43:$I$48,3,FALSE))*'Dlhodobý majetok (DM)'!I298)*H298)</f>
        <v/>
      </c>
      <c r="L298" s="169" t="str">
        <f>IF(K298="","",IF('Základné údaje'!$H$8="áno",0,K298*0.2))</f>
        <v/>
      </c>
      <c r="M298" s="156" t="str">
        <f>IF(K298="","",K298*VLOOKUP(CONCATENATE(C298," / ",'Základné údaje'!$D$8),'Priradenie pracov. balíkov'!A:F,6,FALSE))</f>
        <v/>
      </c>
      <c r="N298" s="156" t="str">
        <f>IF(L298="","",L298*VLOOKUP(CONCATENATE(C298," / ",'Základné údaje'!$D$8),'Priradenie pracov. balíkov'!A:F,6,FALSE))</f>
        <v/>
      </c>
      <c r="O298" s="164"/>
      <c r="P298" s="164"/>
    </row>
    <row r="299" spans="1:16" x14ac:dyDescent="0.2">
      <c r="A299" s="19"/>
      <c r="B299" s="164"/>
      <c r="C299" s="164"/>
      <c r="D299" s="164"/>
      <c r="E299" s="164"/>
      <c r="F299" s="165"/>
      <c r="G299" s="164"/>
      <c r="H299" s="166"/>
      <c r="I299" s="167"/>
      <c r="J299" s="168" t="str">
        <f>IF(F299="","",IF(G299=nepodnik,1,IF(VLOOKUP(G299,Ciselniky!$G$41:$I$48,3,FALSE)&gt;'Údaje o projekte'!$F$11,'Údaje o projekte'!$F$11,VLOOKUP(G299,Ciselniky!$G$41:$I$48,3,FALSE))))</f>
        <v/>
      </c>
      <c r="K299" s="169" t="str">
        <f>IF(J299="","",IF(G299="Nerelevantné",E299*F299,((E299*F299)/VLOOKUP(G299,Ciselniky!$G$43:$I$48,3,FALSE))*'Dlhodobý majetok (DM)'!I299)*H299)</f>
        <v/>
      </c>
      <c r="L299" s="169" t="str">
        <f>IF(K299="","",IF('Základné údaje'!$H$8="áno",0,K299*0.2))</f>
        <v/>
      </c>
      <c r="M299" s="156" t="str">
        <f>IF(K299="","",K299*VLOOKUP(CONCATENATE(C299," / ",'Základné údaje'!$D$8),'Priradenie pracov. balíkov'!A:F,6,FALSE))</f>
        <v/>
      </c>
      <c r="N299" s="156" t="str">
        <f>IF(L299="","",L299*VLOOKUP(CONCATENATE(C299," / ",'Základné údaje'!$D$8),'Priradenie pracov. balíkov'!A:F,6,FALSE))</f>
        <v/>
      </c>
      <c r="O299" s="164"/>
      <c r="P299" s="164"/>
    </row>
    <row r="300" spans="1:16" x14ac:dyDescent="0.2">
      <c r="A300" s="19"/>
      <c r="B300" s="164"/>
      <c r="C300" s="164"/>
      <c r="D300" s="164"/>
      <c r="E300" s="164"/>
      <c r="F300" s="165"/>
      <c r="G300" s="164"/>
      <c r="H300" s="166"/>
      <c r="I300" s="167"/>
      <c r="J300" s="168" t="str">
        <f>IF(F300="","",IF(G300=nepodnik,1,IF(VLOOKUP(G300,Ciselniky!$G$41:$I$48,3,FALSE)&gt;'Údaje o projekte'!$F$11,'Údaje o projekte'!$F$11,VLOOKUP(G300,Ciselniky!$G$41:$I$48,3,FALSE))))</f>
        <v/>
      </c>
      <c r="K300" s="169" t="str">
        <f>IF(J300="","",IF(G300="Nerelevantné",E300*F300,((E300*F300)/VLOOKUP(G300,Ciselniky!$G$43:$I$48,3,FALSE))*'Dlhodobý majetok (DM)'!I300)*H300)</f>
        <v/>
      </c>
      <c r="L300" s="169" t="str">
        <f>IF(K300="","",IF('Základné údaje'!$H$8="áno",0,K300*0.2))</f>
        <v/>
      </c>
      <c r="M300" s="156" t="str">
        <f>IF(K300="","",K300*VLOOKUP(CONCATENATE(C300," / ",'Základné údaje'!$D$8),'Priradenie pracov. balíkov'!A:F,6,FALSE))</f>
        <v/>
      </c>
      <c r="N300" s="156" t="str">
        <f>IF(L300="","",L300*VLOOKUP(CONCATENATE(C300," / ",'Základné údaje'!$D$8),'Priradenie pracov. balíkov'!A:F,6,FALSE))</f>
        <v/>
      </c>
      <c r="O300" s="164"/>
      <c r="P300" s="164"/>
    </row>
    <row r="301" spans="1:16" x14ac:dyDescent="0.2">
      <c r="A301" s="19"/>
      <c r="B301" s="164"/>
      <c r="C301" s="164"/>
      <c r="D301" s="164"/>
      <c r="E301" s="164"/>
      <c r="F301" s="165"/>
      <c r="G301" s="164"/>
      <c r="H301" s="166"/>
      <c r="I301" s="167"/>
      <c r="J301" s="168" t="str">
        <f>IF(F301="","",IF(G301=nepodnik,1,IF(VLOOKUP(G301,Ciselniky!$G$41:$I$48,3,FALSE)&gt;'Údaje o projekte'!$F$11,'Údaje o projekte'!$F$11,VLOOKUP(G301,Ciselniky!$G$41:$I$48,3,FALSE))))</f>
        <v/>
      </c>
      <c r="K301" s="169" t="str">
        <f>IF(J301="","",IF(G301="Nerelevantné",E301*F301,((E301*F301)/VLOOKUP(G301,Ciselniky!$G$43:$I$48,3,FALSE))*'Dlhodobý majetok (DM)'!I301)*H301)</f>
        <v/>
      </c>
      <c r="L301" s="169" t="str">
        <f>IF(K301="","",IF('Základné údaje'!$H$8="áno",0,K301*0.2))</f>
        <v/>
      </c>
      <c r="M301" s="156" t="str">
        <f>IF(K301="","",K301*VLOOKUP(CONCATENATE(C301," / ",'Základné údaje'!$D$8),'Priradenie pracov. balíkov'!A:F,6,FALSE))</f>
        <v/>
      </c>
      <c r="N301" s="156" t="str">
        <f>IF(L301="","",L301*VLOOKUP(CONCATENATE(C301," / ",'Základné údaje'!$D$8),'Priradenie pracov. balíkov'!A:F,6,FALSE))</f>
        <v/>
      </c>
      <c r="O301" s="164"/>
      <c r="P301" s="164"/>
    </row>
    <row r="302" spans="1:16" x14ac:dyDescent="0.2">
      <c r="A302" s="19"/>
      <c r="B302" s="164"/>
      <c r="C302" s="164"/>
      <c r="D302" s="164"/>
      <c r="E302" s="164"/>
      <c r="F302" s="165"/>
      <c r="G302" s="164"/>
      <c r="H302" s="166"/>
      <c r="I302" s="167"/>
      <c r="J302" s="168" t="str">
        <f>IF(F302="","",IF(G302=nepodnik,1,IF(VLOOKUP(G302,Ciselniky!$G$41:$I$48,3,FALSE)&gt;'Údaje o projekte'!$F$11,'Údaje o projekte'!$F$11,VLOOKUP(G302,Ciselniky!$G$41:$I$48,3,FALSE))))</f>
        <v/>
      </c>
      <c r="K302" s="169" t="str">
        <f>IF(J302="","",IF(G302="Nerelevantné",E302*F302,((E302*F302)/VLOOKUP(G302,Ciselniky!$G$43:$I$48,3,FALSE))*'Dlhodobý majetok (DM)'!I302)*H302)</f>
        <v/>
      </c>
      <c r="L302" s="169" t="str">
        <f>IF(K302="","",IF('Základné údaje'!$H$8="áno",0,K302*0.2))</f>
        <v/>
      </c>
      <c r="M302" s="156" t="str">
        <f>IF(K302="","",K302*VLOOKUP(CONCATENATE(C302," / ",'Základné údaje'!$D$8),'Priradenie pracov. balíkov'!A:F,6,FALSE))</f>
        <v/>
      </c>
      <c r="N302" s="156" t="str">
        <f>IF(L302="","",L302*VLOOKUP(CONCATENATE(C302," / ",'Základné údaje'!$D$8),'Priradenie pracov. balíkov'!A:F,6,FALSE))</f>
        <v/>
      </c>
      <c r="O302" s="164"/>
      <c r="P302" s="164"/>
    </row>
    <row r="303" spans="1:16" x14ac:dyDescent="0.2">
      <c r="A303" s="19"/>
      <c r="B303" s="164"/>
      <c r="C303" s="164"/>
      <c r="D303" s="164"/>
      <c r="E303" s="164"/>
      <c r="F303" s="165"/>
      <c r="G303" s="164"/>
      <c r="H303" s="166"/>
      <c r="I303" s="167"/>
      <c r="J303" s="168" t="str">
        <f>IF(F303="","",IF(G303=nepodnik,1,IF(VLOOKUP(G303,Ciselniky!$G$41:$I$48,3,FALSE)&gt;'Údaje o projekte'!$F$11,'Údaje o projekte'!$F$11,VLOOKUP(G303,Ciselniky!$G$41:$I$48,3,FALSE))))</f>
        <v/>
      </c>
      <c r="K303" s="169" t="str">
        <f>IF(J303="","",IF(G303="Nerelevantné",E303*F303,((E303*F303)/VLOOKUP(G303,Ciselniky!$G$43:$I$48,3,FALSE))*'Dlhodobý majetok (DM)'!I303)*H303)</f>
        <v/>
      </c>
      <c r="L303" s="169" t="str">
        <f>IF(K303="","",IF('Základné údaje'!$H$8="áno",0,K303*0.2))</f>
        <v/>
      </c>
      <c r="M303" s="156" t="str">
        <f>IF(K303="","",K303*VLOOKUP(CONCATENATE(C303," / ",'Základné údaje'!$D$8),'Priradenie pracov. balíkov'!A:F,6,FALSE))</f>
        <v/>
      </c>
      <c r="N303" s="156" t="str">
        <f>IF(L303="","",L303*VLOOKUP(CONCATENATE(C303," / ",'Základné údaje'!$D$8),'Priradenie pracov. balíkov'!A:F,6,FALSE))</f>
        <v/>
      </c>
      <c r="O303" s="164"/>
      <c r="P303" s="164"/>
    </row>
    <row r="304" spans="1:16" x14ac:dyDescent="0.2">
      <c r="A304" s="19"/>
      <c r="B304" s="164"/>
      <c r="C304" s="164"/>
      <c r="D304" s="164"/>
      <c r="E304" s="164"/>
      <c r="F304" s="165"/>
      <c r="G304" s="164"/>
      <c r="H304" s="166"/>
      <c r="I304" s="167"/>
      <c r="J304" s="168" t="str">
        <f>IF(F304="","",IF(G304=nepodnik,1,IF(VLOOKUP(G304,Ciselniky!$G$41:$I$48,3,FALSE)&gt;'Údaje o projekte'!$F$11,'Údaje o projekte'!$F$11,VLOOKUP(G304,Ciselniky!$G$41:$I$48,3,FALSE))))</f>
        <v/>
      </c>
      <c r="K304" s="169" t="str">
        <f>IF(J304="","",IF(G304="Nerelevantné",E304*F304,((E304*F304)/VLOOKUP(G304,Ciselniky!$G$43:$I$48,3,FALSE))*'Dlhodobý majetok (DM)'!I304)*H304)</f>
        <v/>
      </c>
      <c r="L304" s="169" t="str">
        <f>IF(K304="","",IF('Základné údaje'!$H$8="áno",0,K304*0.2))</f>
        <v/>
      </c>
      <c r="M304" s="156" t="str">
        <f>IF(K304="","",K304*VLOOKUP(CONCATENATE(C304," / ",'Základné údaje'!$D$8),'Priradenie pracov. balíkov'!A:F,6,FALSE))</f>
        <v/>
      </c>
      <c r="N304" s="156" t="str">
        <f>IF(L304="","",L304*VLOOKUP(CONCATENATE(C304," / ",'Základné údaje'!$D$8),'Priradenie pracov. balíkov'!A:F,6,FALSE))</f>
        <v/>
      </c>
      <c r="O304" s="164"/>
      <c r="P304" s="164"/>
    </row>
    <row r="305" spans="1:16" x14ac:dyDescent="0.2">
      <c r="A305" s="19"/>
      <c r="B305" s="164"/>
      <c r="C305" s="164"/>
      <c r="D305" s="164"/>
      <c r="E305" s="164"/>
      <c r="F305" s="165"/>
      <c r="G305" s="164"/>
      <c r="H305" s="166"/>
      <c r="I305" s="167"/>
      <c r="J305" s="168" t="str">
        <f>IF(F305="","",IF(G305=nepodnik,1,IF(VLOOKUP(G305,Ciselniky!$G$41:$I$48,3,FALSE)&gt;'Údaje o projekte'!$F$11,'Údaje o projekte'!$F$11,VLOOKUP(G305,Ciselniky!$G$41:$I$48,3,FALSE))))</f>
        <v/>
      </c>
      <c r="K305" s="169" t="str">
        <f>IF(J305="","",IF(G305="Nerelevantné",E305*F305,((E305*F305)/VLOOKUP(G305,Ciselniky!$G$43:$I$48,3,FALSE))*'Dlhodobý majetok (DM)'!I305)*H305)</f>
        <v/>
      </c>
      <c r="L305" s="169" t="str">
        <f>IF(K305="","",IF('Základné údaje'!$H$8="áno",0,K305*0.2))</f>
        <v/>
      </c>
      <c r="M305" s="156" t="str">
        <f>IF(K305="","",K305*VLOOKUP(CONCATENATE(C305," / ",'Základné údaje'!$D$8),'Priradenie pracov. balíkov'!A:F,6,FALSE))</f>
        <v/>
      </c>
      <c r="N305" s="156" t="str">
        <f>IF(L305="","",L305*VLOOKUP(CONCATENATE(C305," / ",'Základné údaje'!$D$8),'Priradenie pracov. balíkov'!A:F,6,FALSE))</f>
        <v/>
      </c>
      <c r="O305" s="164"/>
      <c r="P305" s="164"/>
    </row>
    <row r="306" spans="1:16" x14ac:dyDescent="0.2">
      <c r="A306" s="19"/>
      <c r="B306" s="164"/>
      <c r="C306" s="164"/>
      <c r="D306" s="164"/>
      <c r="E306" s="164"/>
      <c r="F306" s="165"/>
      <c r="G306" s="164"/>
      <c r="H306" s="166"/>
      <c r="I306" s="167"/>
      <c r="J306" s="168" t="str">
        <f>IF(F306="","",IF(G306=nepodnik,1,IF(VLOOKUP(G306,Ciselniky!$G$41:$I$48,3,FALSE)&gt;'Údaje o projekte'!$F$11,'Údaje o projekte'!$F$11,VLOOKUP(G306,Ciselniky!$G$41:$I$48,3,FALSE))))</f>
        <v/>
      </c>
      <c r="K306" s="169" t="str">
        <f>IF(J306="","",IF(G306="Nerelevantné",E306*F306,((E306*F306)/VLOOKUP(G306,Ciselniky!$G$43:$I$48,3,FALSE))*'Dlhodobý majetok (DM)'!I306)*H306)</f>
        <v/>
      </c>
      <c r="L306" s="169" t="str">
        <f>IF(K306="","",IF('Základné údaje'!$H$8="áno",0,K306*0.2))</f>
        <v/>
      </c>
      <c r="M306" s="156" t="str">
        <f>IF(K306="","",K306*VLOOKUP(CONCATENATE(C306," / ",'Základné údaje'!$D$8),'Priradenie pracov. balíkov'!A:F,6,FALSE))</f>
        <v/>
      </c>
      <c r="N306" s="156" t="str">
        <f>IF(L306="","",L306*VLOOKUP(CONCATENATE(C306," / ",'Základné údaje'!$D$8),'Priradenie pracov. balíkov'!A:F,6,FALSE))</f>
        <v/>
      </c>
      <c r="O306" s="164"/>
      <c r="P306" s="164"/>
    </row>
    <row r="307" spans="1:16" x14ac:dyDescent="0.2">
      <c r="A307" s="19"/>
      <c r="B307" s="164"/>
      <c r="C307" s="164"/>
      <c r="D307" s="164"/>
      <c r="E307" s="164"/>
      <c r="F307" s="165"/>
      <c r="G307" s="164"/>
      <c r="H307" s="166"/>
      <c r="I307" s="167"/>
      <c r="J307" s="168" t="str">
        <f>IF(F307="","",IF(G307=nepodnik,1,IF(VLOOKUP(G307,Ciselniky!$G$41:$I$48,3,FALSE)&gt;'Údaje o projekte'!$F$11,'Údaje o projekte'!$F$11,VLOOKUP(G307,Ciselniky!$G$41:$I$48,3,FALSE))))</f>
        <v/>
      </c>
      <c r="K307" s="169" t="str">
        <f>IF(J307="","",IF(G307="Nerelevantné",E307*F307,((E307*F307)/VLOOKUP(G307,Ciselniky!$G$43:$I$48,3,FALSE))*'Dlhodobý majetok (DM)'!I307)*H307)</f>
        <v/>
      </c>
      <c r="L307" s="169" t="str">
        <f>IF(K307="","",IF('Základné údaje'!$H$8="áno",0,K307*0.2))</f>
        <v/>
      </c>
      <c r="M307" s="156" t="str">
        <f>IF(K307="","",K307*VLOOKUP(CONCATENATE(C307," / ",'Základné údaje'!$D$8),'Priradenie pracov. balíkov'!A:F,6,FALSE))</f>
        <v/>
      </c>
      <c r="N307" s="156" t="str">
        <f>IF(L307="","",L307*VLOOKUP(CONCATENATE(C307," / ",'Základné údaje'!$D$8),'Priradenie pracov. balíkov'!A:F,6,FALSE))</f>
        <v/>
      </c>
      <c r="O307" s="164"/>
      <c r="P307" s="164"/>
    </row>
    <row r="308" spans="1:16" x14ac:dyDescent="0.2">
      <c r="A308" s="19"/>
      <c r="B308" s="164"/>
      <c r="C308" s="164"/>
      <c r="D308" s="164"/>
      <c r="E308" s="164"/>
      <c r="F308" s="165"/>
      <c r="G308" s="164"/>
      <c r="H308" s="166"/>
      <c r="I308" s="167"/>
      <c r="J308" s="168" t="str">
        <f>IF(F308="","",IF(G308=nepodnik,1,IF(VLOOKUP(G308,Ciselniky!$G$41:$I$48,3,FALSE)&gt;'Údaje o projekte'!$F$11,'Údaje o projekte'!$F$11,VLOOKUP(G308,Ciselniky!$G$41:$I$48,3,FALSE))))</f>
        <v/>
      </c>
      <c r="K308" s="169" t="str">
        <f>IF(J308="","",IF(G308="Nerelevantné",E308*F308,((E308*F308)/VLOOKUP(G308,Ciselniky!$G$43:$I$48,3,FALSE))*'Dlhodobý majetok (DM)'!I308)*H308)</f>
        <v/>
      </c>
      <c r="L308" s="169" t="str">
        <f>IF(K308="","",IF('Základné údaje'!$H$8="áno",0,K308*0.2))</f>
        <v/>
      </c>
      <c r="M308" s="156" t="str">
        <f>IF(K308="","",K308*VLOOKUP(CONCATENATE(C308," / ",'Základné údaje'!$D$8),'Priradenie pracov. balíkov'!A:F,6,FALSE))</f>
        <v/>
      </c>
      <c r="N308" s="156" t="str">
        <f>IF(L308="","",L308*VLOOKUP(CONCATENATE(C308," / ",'Základné údaje'!$D$8),'Priradenie pracov. balíkov'!A:F,6,FALSE))</f>
        <v/>
      </c>
      <c r="O308" s="164"/>
      <c r="P308" s="164"/>
    </row>
    <row r="309" spans="1:16" x14ac:dyDescent="0.2">
      <c r="A309" s="19"/>
      <c r="B309" s="164"/>
      <c r="C309" s="164"/>
      <c r="D309" s="164"/>
      <c r="E309" s="164"/>
      <c r="F309" s="165"/>
      <c r="G309" s="164"/>
      <c r="H309" s="166"/>
      <c r="I309" s="167"/>
      <c r="J309" s="168" t="str">
        <f>IF(F309="","",IF(G309=nepodnik,1,IF(VLOOKUP(G309,Ciselniky!$G$41:$I$48,3,FALSE)&gt;'Údaje o projekte'!$F$11,'Údaje o projekte'!$F$11,VLOOKUP(G309,Ciselniky!$G$41:$I$48,3,FALSE))))</f>
        <v/>
      </c>
      <c r="K309" s="169" t="str">
        <f>IF(J309="","",IF(G309="Nerelevantné",E309*F309,((E309*F309)/VLOOKUP(G309,Ciselniky!$G$43:$I$48,3,FALSE))*'Dlhodobý majetok (DM)'!I309)*H309)</f>
        <v/>
      </c>
      <c r="L309" s="169" t="str">
        <f>IF(K309="","",IF('Základné údaje'!$H$8="áno",0,K309*0.2))</f>
        <v/>
      </c>
      <c r="M309" s="156" t="str">
        <f>IF(K309="","",K309*VLOOKUP(CONCATENATE(C309," / ",'Základné údaje'!$D$8),'Priradenie pracov. balíkov'!A:F,6,FALSE))</f>
        <v/>
      </c>
      <c r="N309" s="156" t="str">
        <f>IF(L309="","",L309*VLOOKUP(CONCATENATE(C309," / ",'Základné údaje'!$D$8),'Priradenie pracov. balíkov'!A:F,6,FALSE))</f>
        <v/>
      </c>
      <c r="O309" s="164"/>
      <c r="P309" s="164"/>
    </row>
    <row r="310" spans="1:16" x14ac:dyDescent="0.2">
      <c r="A310" s="19"/>
      <c r="B310" s="164"/>
      <c r="C310" s="164"/>
      <c r="D310" s="164"/>
      <c r="E310" s="164"/>
      <c r="F310" s="165"/>
      <c r="G310" s="164"/>
      <c r="H310" s="166"/>
      <c r="I310" s="167"/>
      <c r="J310" s="168" t="str">
        <f>IF(F310="","",IF(G310=nepodnik,1,IF(VLOOKUP(G310,Ciselniky!$G$41:$I$48,3,FALSE)&gt;'Údaje o projekte'!$F$11,'Údaje o projekte'!$F$11,VLOOKUP(G310,Ciselniky!$G$41:$I$48,3,FALSE))))</f>
        <v/>
      </c>
      <c r="K310" s="169" t="str">
        <f>IF(J310="","",IF(G310="Nerelevantné",E310*F310,((E310*F310)/VLOOKUP(G310,Ciselniky!$G$43:$I$48,3,FALSE))*'Dlhodobý majetok (DM)'!I310)*H310)</f>
        <v/>
      </c>
      <c r="L310" s="169" t="str">
        <f>IF(K310="","",IF('Základné údaje'!$H$8="áno",0,K310*0.2))</f>
        <v/>
      </c>
      <c r="M310" s="156" t="str">
        <f>IF(K310="","",K310*VLOOKUP(CONCATENATE(C310," / ",'Základné údaje'!$D$8),'Priradenie pracov. balíkov'!A:F,6,FALSE))</f>
        <v/>
      </c>
      <c r="N310" s="156" t="str">
        <f>IF(L310="","",L310*VLOOKUP(CONCATENATE(C310," / ",'Základné údaje'!$D$8),'Priradenie pracov. balíkov'!A:F,6,FALSE))</f>
        <v/>
      </c>
      <c r="O310" s="164"/>
      <c r="P310" s="164"/>
    </row>
    <row r="311" spans="1:16" x14ac:dyDescent="0.2">
      <c r="A311" s="19"/>
      <c r="B311" s="164"/>
      <c r="C311" s="164"/>
      <c r="D311" s="164"/>
      <c r="E311" s="164"/>
      <c r="F311" s="165"/>
      <c r="G311" s="164"/>
      <c r="H311" s="166"/>
      <c r="I311" s="167"/>
      <c r="J311" s="168" t="str">
        <f>IF(F311="","",IF(G311=nepodnik,1,IF(VLOOKUP(G311,Ciselniky!$G$41:$I$48,3,FALSE)&gt;'Údaje o projekte'!$F$11,'Údaje o projekte'!$F$11,VLOOKUP(G311,Ciselniky!$G$41:$I$48,3,FALSE))))</f>
        <v/>
      </c>
      <c r="K311" s="169" t="str">
        <f>IF(J311="","",IF(G311="Nerelevantné",E311*F311,((E311*F311)/VLOOKUP(G311,Ciselniky!$G$43:$I$48,3,FALSE))*'Dlhodobý majetok (DM)'!I311)*H311)</f>
        <v/>
      </c>
      <c r="L311" s="169" t="str">
        <f>IF(K311="","",IF('Základné údaje'!$H$8="áno",0,K311*0.2))</f>
        <v/>
      </c>
      <c r="M311" s="156" t="str">
        <f>IF(K311="","",K311*VLOOKUP(CONCATENATE(C311," / ",'Základné údaje'!$D$8),'Priradenie pracov. balíkov'!A:F,6,FALSE))</f>
        <v/>
      </c>
      <c r="N311" s="156" t="str">
        <f>IF(L311="","",L311*VLOOKUP(CONCATENATE(C311," / ",'Základné údaje'!$D$8),'Priradenie pracov. balíkov'!A:F,6,FALSE))</f>
        <v/>
      </c>
      <c r="O311" s="164"/>
      <c r="P311" s="164"/>
    </row>
    <row r="312" spans="1:16" x14ac:dyDescent="0.2">
      <c r="A312" s="19"/>
      <c r="B312" s="164"/>
      <c r="C312" s="164"/>
      <c r="D312" s="164"/>
      <c r="E312" s="164"/>
      <c r="F312" s="165"/>
      <c r="G312" s="164"/>
      <c r="H312" s="166"/>
      <c r="I312" s="167"/>
      <c r="J312" s="168" t="str">
        <f>IF(F312="","",IF(G312=nepodnik,1,IF(VLOOKUP(G312,Ciselniky!$G$41:$I$48,3,FALSE)&gt;'Údaje o projekte'!$F$11,'Údaje o projekte'!$F$11,VLOOKUP(G312,Ciselniky!$G$41:$I$48,3,FALSE))))</f>
        <v/>
      </c>
      <c r="K312" s="169" t="str">
        <f>IF(J312="","",IF(G312="Nerelevantné",E312*F312,((E312*F312)/VLOOKUP(G312,Ciselniky!$G$43:$I$48,3,FALSE))*'Dlhodobý majetok (DM)'!I312)*H312)</f>
        <v/>
      </c>
      <c r="L312" s="169" t="str">
        <f>IF(K312="","",IF('Základné údaje'!$H$8="áno",0,K312*0.2))</f>
        <v/>
      </c>
      <c r="M312" s="156" t="str">
        <f>IF(K312="","",K312*VLOOKUP(CONCATENATE(C312," / ",'Základné údaje'!$D$8),'Priradenie pracov. balíkov'!A:F,6,FALSE))</f>
        <v/>
      </c>
      <c r="N312" s="156" t="str">
        <f>IF(L312="","",L312*VLOOKUP(CONCATENATE(C312," / ",'Základné údaje'!$D$8),'Priradenie pracov. balíkov'!A:F,6,FALSE))</f>
        <v/>
      </c>
      <c r="O312" s="164"/>
      <c r="P312" s="164"/>
    </row>
    <row r="313" spans="1:16" x14ac:dyDescent="0.2">
      <c r="A313" s="19"/>
      <c r="B313" s="164"/>
      <c r="C313" s="164"/>
      <c r="D313" s="164"/>
      <c r="E313" s="164"/>
      <c r="F313" s="165"/>
      <c r="G313" s="164"/>
      <c r="H313" s="166"/>
      <c r="I313" s="167"/>
      <c r="J313" s="168" t="str">
        <f>IF(F313="","",IF(G313=nepodnik,1,IF(VLOOKUP(G313,Ciselniky!$G$41:$I$48,3,FALSE)&gt;'Údaje o projekte'!$F$11,'Údaje o projekte'!$F$11,VLOOKUP(G313,Ciselniky!$G$41:$I$48,3,FALSE))))</f>
        <v/>
      </c>
      <c r="K313" s="169" t="str">
        <f>IF(J313="","",IF(G313="Nerelevantné",E313*F313,((E313*F313)/VLOOKUP(G313,Ciselniky!$G$43:$I$48,3,FALSE))*'Dlhodobý majetok (DM)'!I313)*H313)</f>
        <v/>
      </c>
      <c r="L313" s="169" t="str">
        <f>IF(K313="","",IF('Základné údaje'!$H$8="áno",0,K313*0.2))</f>
        <v/>
      </c>
      <c r="M313" s="156" t="str">
        <f>IF(K313="","",K313*VLOOKUP(CONCATENATE(C313," / ",'Základné údaje'!$D$8),'Priradenie pracov. balíkov'!A:F,6,FALSE))</f>
        <v/>
      </c>
      <c r="N313" s="156" t="str">
        <f>IF(L313="","",L313*VLOOKUP(CONCATENATE(C313," / ",'Základné údaje'!$D$8),'Priradenie pracov. balíkov'!A:F,6,FALSE))</f>
        <v/>
      </c>
      <c r="O313" s="164"/>
      <c r="P313" s="164"/>
    </row>
    <row r="314" spans="1:16" x14ac:dyDescent="0.2">
      <c r="A314" s="19"/>
      <c r="B314" s="164"/>
      <c r="C314" s="164"/>
      <c r="D314" s="164"/>
      <c r="E314" s="164"/>
      <c r="F314" s="165"/>
      <c r="G314" s="164"/>
      <c r="H314" s="166"/>
      <c r="I314" s="167"/>
      <c r="J314" s="168" t="str">
        <f>IF(F314="","",IF(G314=nepodnik,1,IF(VLOOKUP(G314,Ciselniky!$G$41:$I$48,3,FALSE)&gt;'Údaje o projekte'!$F$11,'Údaje o projekte'!$F$11,VLOOKUP(G314,Ciselniky!$G$41:$I$48,3,FALSE))))</f>
        <v/>
      </c>
      <c r="K314" s="169" t="str">
        <f>IF(J314="","",IF(G314="Nerelevantné",E314*F314,((E314*F314)/VLOOKUP(G314,Ciselniky!$G$43:$I$48,3,FALSE))*'Dlhodobý majetok (DM)'!I314)*H314)</f>
        <v/>
      </c>
      <c r="L314" s="169" t="str">
        <f>IF(K314="","",IF('Základné údaje'!$H$8="áno",0,K314*0.2))</f>
        <v/>
      </c>
      <c r="M314" s="156" t="str">
        <f>IF(K314="","",K314*VLOOKUP(CONCATENATE(C314," / ",'Základné údaje'!$D$8),'Priradenie pracov. balíkov'!A:F,6,FALSE))</f>
        <v/>
      </c>
      <c r="N314" s="156" t="str">
        <f>IF(L314="","",L314*VLOOKUP(CONCATENATE(C314," / ",'Základné údaje'!$D$8),'Priradenie pracov. balíkov'!A:F,6,FALSE))</f>
        <v/>
      </c>
      <c r="O314" s="164"/>
      <c r="P314" s="164"/>
    </row>
    <row r="315" spans="1:16" x14ac:dyDescent="0.2">
      <c r="A315" s="19"/>
      <c r="B315" s="164"/>
      <c r="C315" s="164"/>
      <c r="D315" s="164"/>
      <c r="E315" s="164"/>
      <c r="F315" s="165"/>
      <c r="G315" s="164"/>
      <c r="H315" s="166"/>
      <c r="I315" s="167"/>
      <c r="J315" s="168" t="str">
        <f>IF(F315="","",IF(G315=nepodnik,1,IF(VLOOKUP(G315,Ciselniky!$G$41:$I$48,3,FALSE)&gt;'Údaje o projekte'!$F$11,'Údaje o projekte'!$F$11,VLOOKUP(G315,Ciselniky!$G$41:$I$48,3,FALSE))))</f>
        <v/>
      </c>
      <c r="K315" s="169" t="str">
        <f>IF(J315="","",IF(G315="Nerelevantné",E315*F315,((E315*F315)/VLOOKUP(G315,Ciselniky!$G$43:$I$48,3,FALSE))*'Dlhodobý majetok (DM)'!I315)*H315)</f>
        <v/>
      </c>
      <c r="L315" s="169" t="str">
        <f>IF(K315="","",IF('Základné údaje'!$H$8="áno",0,K315*0.2))</f>
        <v/>
      </c>
      <c r="M315" s="156" t="str">
        <f>IF(K315="","",K315*VLOOKUP(CONCATENATE(C315," / ",'Základné údaje'!$D$8),'Priradenie pracov. balíkov'!A:F,6,FALSE))</f>
        <v/>
      </c>
      <c r="N315" s="156" t="str">
        <f>IF(L315="","",L315*VLOOKUP(CONCATENATE(C315," / ",'Základné údaje'!$D$8),'Priradenie pracov. balíkov'!A:F,6,FALSE))</f>
        <v/>
      </c>
      <c r="O315" s="164"/>
      <c r="P315" s="164"/>
    </row>
    <row r="316" spans="1:16" x14ac:dyDescent="0.2">
      <c r="A316" s="19"/>
      <c r="B316" s="164"/>
      <c r="C316" s="164"/>
      <c r="D316" s="164"/>
      <c r="E316" s="164"/>
      <c r="F316" s="165"/>
      <c r="G316" s="164"/>
      <c r="H316" s="166"/>
      <c r="I316" s="167"/>
      <c r="J316" s="168" t="str">
        <f>IF(F316="","",IF(G316=nepodnik,1,IF(VLOOKUP(G316,Ciselniky!$G$41:$I$48,3,FALSE)&gt;'Údaje o projekte'!$F$11,'Údaje o projekte'!$F$11,VLOOKUP(G316,Ciselniky!$G$41:$I$48,3,FALSE))))</f>
        <v/>
      </c>
      <c r="K316" s="169" t="str">
        <f>IF(J316="","",IF(G316="Nerelevantné",E316*F316,((E316*F316)/VLOOKUP(G316,Ciselniky!$G$43:$I$48,3,FALSE))*'Dlhodobý majetok (DM)'!I316)*H316)</f>
        <v/>
      </c>
      <c r="L316" s="169" t="str">
        <f>IF(K316="","",IF('Základné údaje'!$H$8="áno",0,K316*0.2))</f>
        <v/>
      </c>
      <c r="M316" s="156" t="str">
        <f>IF(K316="","",K316*VLOOKUP(CONCATENATE(C316," / ",'Základné údaje'!$D$8),'Priradenie pracov. balíkov'!A:F,6,FALSE))</f>
        <v/>
      </c>
      <c r="N316" s="156" t="str">
        <f>IF(L316="","",L316*VLOOKUP(CONCATENATE(C316," / ",'Základné údaje'!$D$8),'Priradenie pracov. balíkov'!A:F,6,FALSE))</f>
        <v/>
      </c>
      <c r="O316" s="164"/>
      <c r="P316" s="164"/>
    </row>
    <row r="317" spans="1:16" x14ac:dyDescent="0.2">
      <c r="A317" s="19"/>
      <c r="B317" s="164"/>
      <c r="C317" s="164"/>
      <c r="D317" s="164"/>
      <c r="E317" s="164"/>
      <c r="F317" s="165"/>
      <c r="G317" s="164"/>
      <c r="H317" s="166"/>
      <c r="I317" s="167"/>
      <c r="J317" s="168" t="str">
        <f>IF(F317="","",IF(G317=nepodnik,1,IF(VLOOKUP(G317,Ciselniky!$G$41:$I$48,3,FALSE)&gt;'Údaje o projekte'!$F$11,'Údaje o projekte'!$F$11,VLOOKUP(G317,Ciselniky!$G$41:$I$48,3,FALSE))))</f>
        <v/>
      </c>
      <c r="K317" s="169" t="str">
        <f>IF(J317="","",IF(G317="Nerelevantné",E317*F317,((E317*F317)/VLOOKUP(G317,Ciselniky!$G$43:$I$48,3,FALSE))*'Dlhodobý majetok (DM)'!I317)*H317)</f>
        <v/>
      </c>
      <c r="L317" s="169" t="str">
        <f>IF(K317="","",IF('Základné údaje'!$H$8="áno",0,K317*0.2))</f>
        <v/>
      </c>
      <c r="M317" s="156" t="str">
        <f>IF(K317="","",K317*VLOOKUP(CONCATENATE(C317," / ",'Základné údaje'!$D$8),'Priradenie pracov. balíkov'!A:F,6,FALSE))</f>
        <v/>
      </c>
      <c r="N317" s="156" t="str">
        <f>IF(L317="","",L317*VLOOKUP(CONCATENATE(C317," / ",'Základné údaje'!$D$8),'Priradenie pracov. balíkov'!A:F,6,FALSE))</f>
        <v/>
      </c>
      <c r="O317" s="164"/>
      <c r="P317" s="164"/>
    </row>
    <row r="318" spans="1:16" x14ac:dyDescent="0.2">
      <c r="A318" s="19"/>
      <c r="B318" s="164"/>
      <c r="C318" s="164"/>
      <c r="D318" s="164"/>
      <c r="E318" s="164"/>
      <c r="F318" s="165"/>
      <c r="G318" s="164"/>
      <c r="H318" s="166"/>
      <c r="I318" s="167"/>
      <c r="J318" s="168" t="str">
        <f>IF(F318="","",IF(G318=nepodnik,1,IF(VLOOKUP(G318,Ciselniky!$G$41:$I$48,3,FALSE)&gt;'Údaje o projekte'!$F$11,'Údaje o projekte'!$F$11,VLOOKUP(G318,Ciselniky!$G$41:$I$48,3,FALSE))))</f>
        <v/>
      </c>
      <c r="K318" s="169" t="str">
        <f>IF(J318="","",IF(G318="Nerelevantné",E318*F318,((E318*F318)/VLOOKUP(G318,Ciselniky!$G$43:$I$48,3,FALSE))*'Dlhodobý majetok (DM)'!I318)*H318)</f>
        <v/>
      </c>
      <c r="L318" s="169" t="str">
        <f>IF(K318="","",IF('Základné údaje'!$H$8="áno",0,K318*0.2))</f>
        <v/>
      </c>
      <c r="M318" s="156" t="str">
        <f>IF(K318="","",K318*VLOOKUP(CONCATENATE(C318," / ",'Základné údaje'!$D$8),'Priradenie pracov. balíkov'!A:F,6,FALSE))</f>
        <v/>
      </c>
      <c r="N318" s="156" t="str">
        <f>IF(L318="","",L318*VLOOKUP(CONCATENATE(C318," / ",'Základné údaje'!$D$8),'Priradenie pracov. balíkov'!A:F,6,FALSE))</f>
        <v/>
      </c>
      <c r="O318" s="164"/>
      <c r="P318" s="164"/>
    </row>
    <row r="319" spans="1:16" x14ac:dyDescent="0.2">
      <c r="A319" s="19"/>
      <c r="B319" s="164"/>
      <c r="C319" s="164"/>
      <c r="D319" s="164"/>
      <c r="E319" s="164"/>
      <c r="F319" s="165"/>
      <c r="G319" s="164"/>
      <c r="H319" s="166"/>
      <c r="I319" s="167"/>
      <c r="J319" s="168" t="str">
        <f>IF(F319="","",IF(G319=nepodnik,1,IF(VLOOKUP(G319,Ciselniky!$G$41:$I$48,3,FALSE)&gt;'Údaje o projekte'!$F$11,'Údaje o projekte'!$F$11,VLOOKUP(G319,Ciselniky!$G$41:$I$48,3,FALSE))))</f>
        <v/>
      </c>
      <c r="K319" s="169" t="str">
        <f>IF(J319="","",IF(G319="Nerelevantné",E319*F319,((E319*F319)/VLOOKUP(G319,Ciselniky!$G$43:$I$48,3,FALSE))*'Dlhodobý majetok (DM)'!I319)*H319)</f>
        <v/>
      </c>
      <c r="L319" s="169" t="str">
        <f>IF(K319="","",IF('Základné údaje'!$H$8="áno",0,K319*0.2))</f>
        <v/>
      </c>
      <c r="M319" s="156" t="str">
        <f>IF(K319="","",K319*VLOOKUP(CONCATENATE(C319," / ",'Základné údaje'!$D$8),'Priradenie pracov. balíkov'!A:F,6,FALSE))</f>
        <v/>
      </c>
      <c r="N319" s="156" t="str">
        <f>IF(L319="","",L319*VLOOKUP(CONCATENATE(C319," / ",'Základné údaje'!$D$8),'Priradenie pracov. balíkov'!A:F,6,FALSE))</f>
        <v/>
      </c>
      <c r="O319" s="164"/>
      <c r="P319" s="164"/>
    </row>
    <row r="320" spans="1:16" x14ac:dyDescent="0.2">
      <c r="A320" s="19"/>
      <c r="B320" s="164"/>
      <c r="C320" s="164"/>
      <c r="D320" s="164"/>
      <c r="E320" s="164"/>
      <c r="F320" s="165"/>
      <c r="G320" s="164"/>
      <c r="H320" s="166"/>
      <c r="I320" s="167"/>
      <c r="J320" s="168" t="str">
        <f>IF(F320="","",IF(G320=nepodnik,1,IF(VLOOKUP(G320,Ciselniky!$G$41:$I$48,3,FALSE)&gt;'Údaje o projekte'!$F$11,'Údaje o projekte'!$F$11,VLOOKUP(G320,Ciselniky!$G$41:$I$48,3,FALSE))))</f>
        <v/>
      </c>
      <c r="K320" s="169" t="str">
        <f>IF(J320="","",IF(G320="Nerelevantné",E320*F320,((E320*F320)/VLOOKUP(G320,Ciselniky!$G$43:$I$48,3,FALSE))*'Dlhodobý majetok (DM)'!I320)*H320)</f>
        <v/>
      </c>
      <c r="L320" s="169" t="str">
        <f>IF(K320="","",IF('Základné údaje'!$H$8="áno",0,K320*0.2))</f>
        <v/>
      </c>
      <c r="M320" s="156" t="str">
        <f>IF(K320="","",K320*VLOOKUP(CONCATENATE(C320," / ",'Základné údaje'!$D$8),'Priradenie pracov. balíkov'!A:F,6,FALSE))</f>
        <v/>
      </c>
      <c r="N320" s="156" t="str">
        <f>IF(L320="","",L320*VLOOKUP(CONCATENATE(C320," / ",'Základné údaje'!$D$8),'Priradenie pracov. balíkov'!A:F,6,FALSE))</f>
        <v/>
      </c>
      <c r="O320" s="164"/>
      <c r="P320" s="164"/>
    </row>
    <row r="321" spans="1:16" x14ac:dyDescent="0.2">
      <c r="A321" s="19"/>
      <c r="B321" s="164"/>
      <c r="C321" s="164"/>
      <c r="D321" s="164"/>
      <c r="E321" s="164"/>
      <c r="F321" s="165"/>
      <c r="G321" s="164"/>
      <c r="H321" s="166"/>
      <c r="I321" s="167"/>
      <c r="J321" s="168" t="str">
        <f>IF(F321="","",IF(G321=nepodnik,1,IF(VLOOKUP(G321,Ciselniky!$G$41:$I$48,3,FALSE)&gt;'Údaje o projekte'!$F$11,'Údaje o projekte'!$F$11,VLOOKUP(G321,Ciselniky!$G$41:$I$48,3,FALSE))))</f>
        <v/>
      </c>
      <c r="K321" s="169" t="str">
        <f>IF(J321="","",IF(G321="Nerelevantné",E321*F321,((E321*F321)/VLOOKUP(G321,Ciselniky!$G$43:$I$48,3,FALSE))*'Dlhodobý majetok (DM)'!I321)*H321)</f>
        <v/>
      </c>
      <c r="L321" s="169" t="str">
        <f>IF(K321="","",IF('Základné údaje'!$H$8="áno",0,K321*0.2))</f>
        <v/>
      </c>
      <c r="M321" s="156" t="str">
        <f>IF(K321="","",K321*VLOOKUP(CONCATENATE(C321," / ",'Základné údaje'!$D$8),'Priradenie pracov. balíkov'!A:F,6,FALSE))</f>
        <v/>
      </c>
      <c r="N321" s="156" t="str">
        <f>IF(L321="","",L321*VLOOKUP(CONCATENATE(C321," / ",'Základné údaje'!$D$8),'Priradenie pracov. balíkov'!A:F,6,FALSE))</f>
        <v/>
      </c>
      <c r="O321" s="164"/>
      <c r="P321" s="164"/>
    </row>
    <row r="322" spans="1:16" x14ac:dyDescent="0.2">
      <c r="A322" s="19"/>
      <c r="B322" s="164"/>
      <c r="C322" s="164"/>
      <c r="D322" s="164"/>
      <c r="E322" s="164"/>
      <c r="F322" s="165"/>
      <c r="G322" s="164"/>
      <c r="H322" s="166"/>
      <c r="I322" s="167"/>
      <c r="J322" s="168" t="str">
        <f>IF(F322="","",IF(G322=nepodnik,1,IF(VLOOKUP(G322,Ciselniky!$G$41:$I$48,3,FALSE)&gt;'Údaje o projekte'!$F$11,'Údaje o projekte'!$F$11,VLOOKUP(G322,Ciselniky!$G$41:$I$48,3,FALSE))))</f>
        <v/>
      </c>
      <c r="K322" s="169" t="str">
        <f>IF(J322="","",IF(G322="Nerelevantné",E322*F322,((E322*F322)/VLOOKUP(G322,Ciselniky!$G$43:$I$48,3,FALSE))*'Dlhodobý majetok (DM)'!I322)*H322)</f>
        <v/>
      </c>
      <c r="L322" s="169" t="str">
        <f>IF(K322="","",IF('Základné údaje'!$H$8="áno",0,K322*0.2))</f>
        <v/>
      </c>
      <c r="M322" s="156" t="str">
        <f>IF(K322="","",K322*VLOOKUP(CONCATENATE(C322," / ",'Základné údaje'!$D$8),'Priradenie pracov. balíkov'!A:F,6,FALSE))</f>
        <v/>
      </c>
      <c r="N322" s="156" t="str">
        <f>IF(L322="","",L322*VLOOKUP(CONCATENATE(C322," / ",'Základné údaje'!$D$8),'Priradenie pracov. balíkov'!A:F,6,FALSE))</f>
        <v/>
      </c>
      <c r="O322" s="164"/>
      <c r="P322" s="164"/>
    </row>
    <row r="323" spans="1:16" x14ac:dyDescent="0.2">
      <c r="A323" s="19"/>
      <c r="B323" s="164"/>
      <c r="C323" s="164"/>
      <c r="D323" s="164"/>
      <c r="E323" s="164"/>
      <c r="F323" s="165"/>
      <c r="G323" s="164"/>
      <c r="H323" s="166"/>
      <c r="I323" s="167"/>
      <c r="J323" s="168" t="str">
        <f>IF(F323="","",IF(G323=nepodnik,1,IF(VLOOKUP(G323,Ciselniky!$G$41:$I$48,3,FALSE)&gt;'Údaje o projekte'!$F$11,'Údaje o projekte'!$F$11,VLOOKUP(G323,Ciselniky!$G$41:$I$48,3,FALSE))))</f>
        <v/>
      </c>
      <c r="K323" s="169" t="str">
        <f>IF(J323="","",IF(G323="Nerelevantné",E323*F323,((E323*F323)/VLOOKUP(G323,Ciselniky!$G$43:$I$48,3,FALSE))*'Dlhodobý majetok (DM)'!I323)*H323)</f>
        <v/>
      </c>
      <c r="L323" s="169" t="str">
        <f>IF(K323="","",IF('Základné údaje'!$H$8="áno",0,K323*0.2))</f>
        <v/>
      </c>
      <c r="M323" s="156" t="str">
        <f>IF(K323="","",K323*VLOOKUP(CONCATENATE(C323," / ",'Základné údaje'!$D$8),'Priradenie pracov. balíkov'!A:F,6,FALSE))</f>
        <v/>
      </c>
      <c r="N323" s="156" t="str">
        <f>IF(L323="","",L323*VLOOKUP(CONCATENATE(C323," / ",'Základné údaje'!$D$8),'Priradenie pracov. balíkov'!A:F,6,FALSE))</f>
        <v/>
      </c>
      <c r="O323" s="164"/>
      <c r="P323" s="164"/>
    </row>
    <row r="324" spans="1:16" x14ac:dyDescent="0.2">
      <c r="A324" s="19"/>
      <c r="B324" s="164"/>
      <c r="C324" s="164"/>
      <c r="D324" s="164"/>
      <c r="E324" s="164"/>
      <c r="F324" s="165"/>
      <c r="G324" s="164"/>
      <c r="H324" s="166"/>
      <c r="I324" s="167"/>
      <c r="J324" s="168" t="str">
        <f>IF(F324="","",IF(G324=nepodnik,1,IF(VLOOKUP(G324,Ciselniky!$G$41:$I$48,3,FALSE)&gt;'Údaje o projekte'!$F$11,'Údaje o projekte'!$F$11,VLOOKUP(G324,Ciselniky!$G$41:$I$48,3,FALSE))))</f>
        <v/>
      </c>
      <c r="K324" s="169" t="str">
        <f>IF(J324="","",IF(G324="Nerelevantné",E324*F324,((E324*F324)/VLOOKUP(G324,Ciselniky!$G$43:$I$48,3,FALSE))*'Dlhodobý majetok (DM)'!I324)*H324)</f>
        <v/>
      </c>
      <c r="L324" s="169" t="str">
        <f>IF(K324="","",IF('Základné údaje'!$H$8="áno",0,K324*0.2))</f>
        <v/>
      </c>
      <c r="M324" s="156" t="str">
        <f>IF(K324="","",K324*VLOOKUP(CONCATENATE(C324," / ",'Základné údaje'!$D$8),'Priradenie pracov. balíkov'!A:F,6,FALSE))</f>
        <v/>
      </c>
      <c r="N324" s="156" t="str">
        <f>IF(L324="","",L324*VLOOKUP(CONCATENATE(C324," / ",'Základné údaje'!$D$8),'Priradenie pracov. balíkov'!A:F,6,FALSE))</f>
        <v/>
      </c>
      <c r="O324" s="164"/>
      <c r="P324" s="164"/>
    </row>
    <row r="325" spans="1:16" x14ac:dyDescent="0.2">
      <c r="A325" s="19"/>
      <c r="B325" s="164"/>
      <c r="C325" s="164"/>
      <c r="D325" s="164"/>
      <c r="E325" s="164"/>
      <c r="F325" s="165"/>
      <c r="G325" s="164"/>
      <c r="H325" s="166"/>
      <c r="I325" s="167"/>
      <c r="J325" s="168" t="str">
        <f>IF(F325="","",IF(G325=nepodnik,1,IF(VLOOKUP(G325,Ciselniky!$G$41:$I$48,3,FALSE)&gt;'Údaje o projekte'!$F$11,'Údaje o projekte'!$F$11,VLOOKUP(G325,Ciselniky!$G$41:$I$48,3,FALSE))))</f>
        <v/>
      </c>
      <c r="K325" s="169" t="str">
        <f>IF(J325="","",IF(G325="Nerelevantné",E325*F325,((E325*F325)/VLOOKUP(G325,Ciselniky!$G$43:$I$48,3,FALSE))*'Dlhodobý majetok (DM)'!I325)*H325)</f>
        <v/>
      </c>
      <c r="L325" s="169" t="str">
        <f>IF(K325="","",IF('Základné údaje'!$H$8="áno",0,K325*0.2))</f>
        <v/>
      </c>
      <c r="M325" s="156" t="str">
        <f>IF(K325="","",K325*VLOOKUP(CONCATENATE(C325," / ",'Základné údaje'!$D$8),'Priradenie pracov. balíkov'!A:F,6,FALSE))</f>
        <v/>
      </c>
      <c r="N325" s="156" t="str">
        <f>IF(L325="","",L325*VLOOKUP(CONCATENATE(C325," / ",'Základné údaje'!$D$8),'Priradenie pracov. balíkov'!A:F,6,FALSE))</f>
        <v/>
      </c>
      <c r="O325" s="164"/>
      <c r="P325" s="164"/>
    </row>
    <row r="326" spans="1:16" x14ac:dyDescent="0.2">
      <c r="A326" s="19"/>
      <c r="B326" s="164"/>
      <c r="C326" s="164"/>
      <c r="D326" s="164"/>
      <c r="E326" s="164"/>
      <c r="F326" s="165"/>
      <c r="G326" s="164"/>
      <c r="H326" s="166"/>
      <c r="I326" s="167"/>
      <c r="J326" s="168" t="str">
        <f>IF(F326="","",IF(G326=nepodnik,1,IF(VLOOKUP(G326,Ciselniky!$G$41:$I$48,3,FALSE)&gt;'Údaje o projekte'!$F$11,'Údaje o projekte'!$F$11,VLOOKUP(G326,Ciselniky!$G$41:$I$48,3,FALSE))))</f>
        <v/>
      </c>
      <c r="K326" s="169" t="str">
        <f>IF(J326="","",IF(G326="Nerelevantné",E326*F326,((E326*F326)/VLOOKUP(G326,Ciselniky!$G$43:$I$48,3,FALSE))*'Dlhodobý majetok (DM)'!I326)*H326)</f>
        <v/>
      </c>
      <c r="L326" s="169" t="str">
        <f>IF(K326="","",IF('Základné údaje'!$H$8="áno",0,K326*0.2))</f>
        <v/>
      </c>
      <c r="M326" s="156" t="str">
        <f>IF(K326="","",K326*VLOOKUP(CONCATENATE(C326," / ",'Základné údaje'!$D$8),'Priradenie pracov. balíkov'!A:F,6,FALSE))</f>
        <v/>
      </c>
      <c r="N326" s="156" t="str">
        <f>IF(L326="","",L326*VLOOKUP(CONCATENATE(C326," / ",'Základné údaje'!$D$8),'Priradenie pracov. balíkov'!A:F,6,FALSE))</f>
        <v/>
      </c>
      <c r="O326" s="164"/>
      <c r="P326" s="164"/>
    </row>
    <row r="327" spans="1:16" x14ac:dyDescent="0.2">
      <c r="A327" s="19"/>
      <c r="B327" s="164"/>
      <c r="C327" s="164"/>
      <c r="D327" s="164"/>
      <c r="E327" s="164"/>
      <c r="F327" s="165"/>
      <c r="G327" s="164"/>
      <c r="H327" s="166"/>
      <c r="I327" s="167"/>
      <c r="J327" s="168" t="str">
        <f>IF(F327="","",IF(G327=nepodnik,1,IF(VLOOKUP(G327,Ciselniky!$G$41:$I$48,3,FALSE)&gt;'Údaje o projekte'!$F$11,'Údaje o projekte'!$F$11,VLOOKUP(G327,Ciselniky!$G$41:$I$48,3,FALSE))))</f>
        <v/>
      </c>
      <c r="K327" s="169" t="str">
        <f>IF(J327="","",IF(G327="Nerelevantné",E327*F327,((E327*F327)/VLOOKUP(G327,Ciselniky!$G$43:$I$48,3,FALSE))*'Dlhodobý majetok (DM)'!I327)*H327)</f>
        <v/>
      </c>
      <c r="L327" s="169" t="str">
        <f>IF(K327="","",IF('Základné údaje'!$H$8="áno",0,K327*0.2))</f>
        <v/>
      </c>
      <c r="M327" s="156" t="str">
        <f>IF(K327="","",K327*VLOOKUP(CONCATENATE(C327," / ",'Základné údaje'!$D$8),'Priradenie pracov. balíkov'!A:F,6,FALSE))</f>
        <v/>
      </c>
      <c r="N327" s="156" t="str">
        <f>IF(L327="","",L327*VLOOKUP(CONCATENATE(C327," / ",'Základné údaje'!$D$8),'Priradenie pracov. balíkov'!A:F,6,FALSE))</f>
        <v/>
      </c>
      <c r="O327" s="164"/>
      <c r="P327" s="164"/>
    </row>
    <row r="328" spans="1:16" x14ac:dyDescent="0.2">
      <c r="A328" s="19"/>
      <c r="B328" s="164"/>
      <c r="C328" s="164"/>
      <c r="D328" s="164"/>
      <c r="E328" s="164"/>
      <c r="F328" s="165"/>
      <c r="G328" s="164"/>
      <c r="H328" s="166"/>
      <c r="I328" s="167"/>
      <c r="J328" s="168" t="str">
        <f>IF(F328="","",IF(G328=nepodnik,1,IF(VLOOKUP(G328,Ciselniky!$G$41:$I$48,3,FALSE)&gt;'Údaje o projekte'!$F$11,'Údaje o projekte'!$F$11,VLOOKUP(G328,Ciselniky!$G$41:$I$48,3,FALSE))))</f>
        <v/>
      </c>
      <c r="K328" s="169" t="str">
        <f>IF(J328="","",IF(G328="Nerelevantné",E328*F328,((E328*F328)/VLOOKUP(G328,Ciselniky!$G$43:$I$48,3,FALSE))*'Dlhodobý majetok (DM)'!I328)*H328)</f>
        <v/>
      </c>
      <c r="L328" s="169" t="str">
        <f>IF(K328="","",IF('Základné údaje'!$H$8="áno",0,K328*0.2))</f>
        <v/>
      </c>
      <c r="M328" s="156" t="str">
        <f>IF(K328="","",K328*VLOOKUP(CONCATENATE(C328," / ",'Základné údaje'!$D$8),'Priradenie pracov. balíkov'!A:F,6,FALSE))</f>
        <v/>
      </c>
      <c r="N328" s="156" t="str">
        <f>IF(L328="","",L328*VLOOKUP(CONCATENATE(C328," / ",'Základné údaje'!$D$8),'Priradenie pracov. balíkov'!A:F,6,FALSE))</f>
        <v/>
      </c>
      <c r="O328" s="164"/>
      <c r="P328" s="164"/>
    </row>
    <row r="329" spans="1:16" x14ac:dyDescent="0.2">
      <c r="A329" s="19"/>
      <c r="B329" s="164"/>
      <c r="C329" s="164"/>
      <c r="D329" s="164"/>
      <c r="E329" s="164"/>
      <c r="F329" s="165"/>
      <c r="G329" s="164"/>
      <c r="H329" s="166"/>
      <c r="I329" s="167"/>
      <c r="J329" s="168" t="str">
        <f>IF(F329="","",IF(G329=nepodnik,1,IF(VLOOKUP(G329,Ciselniky!$G$41:$I$48,3,FALSE)&gt;'Údaje o projekte'!$F$11,'Údaje o projekte'!$F$11,VLOOKUP(G329,Ciselniky!$G$41:$I$48,3,FALSE))))</f>
        <v/>
      </c>
      <c r="K329" s="169" t="str">
        <f>IF(J329="","",IF(G329="Nerelevantné",E329*F329,((E329*F329)/VLOOKUP(G329,Ciselniky!$G$43:$I$48,3,FALSE))*'Dlhodobý majetok (DM)'!I329)*H329)</f>
        <v/>
      </c>
      <c r="L329" s="169" t="str">
        <f>IF(K329="","",IF('Základné údaje'!$H$8="áno",0,K329*0.2))</f>
        <v/>
      </c>
      <c r="M329" s="156" t="str">
        <f>IF(K329="","",K329*VLOOKUP(CONCATENATE(C329," / ",'Základné údaje'!$D$8),'Priradenie pracov. balíkov'!A:F,6,FALSE))</f>
        <v/>
      </c>
      <c r="N329" s="156" t="str">
        <f>IF(L329="","",L329*VLOOKUP(CONCATENATE(C329," / ",'Základné údaje'!$D$8),'Priradenie pracov. balíkov'!A:F,6,FALSE))</f>
        <v/>
      </c>
      <c r="O329" s="164"/>
      <c r="P329" s="164"/>
    </row>
    <row r="330" spans="1:16" x14ac:dyDescent="0.2">
      <c r="A330" s="19"/>
      <c r="B330" s="164"/>
      <c r="C330" s="164"/>
      <c r="D330" s="164"/>
      <c r="E330" s="164"/>
      <c r="F330" s="165"/>
      <c r="G330" s="164"/>
      <c r="H330" s="166"/>
      <c r="I330" s="167"/>
      <c r="J330" s="168" t="str">
        <f>IF(F330="","",IF(G330=nepodnik,1,IF(VLOOKUP(G330,Ciselniky!$G$41:$I$48,3,FALSE)&gt;'Údaje o projekte'!$F$11,'Údaje o projekte'!$F$11,VLOOKUP(G330,Ciselniky!$G$41:$I$48,3,FALSE))))</f>
        <v/>
      </c>
      <c r="K330" s="169" t="str">
        <f>IF(J330="","",IF(G330="Nerelevantné",E330*F330,((E330*F330)/VLOOKUP(G330,Ciselniky!$G$43:$I$48,3,FALSE))*'Dlhodobý majetok (DM)'!I330)*H330)</f>
        <v/>
      </c>
      <c r="L330" s="169" t="str">
        <f>IF(K330="","",IF('Základné údaje'!$H$8="áno",0,K330*0.2))</f>
        <v/>
      </c>
      <c r="M330" s="156" t="str">
        <f>IF(K330="","",K330*VLOOKUP(CONCATENATE(C330," / ",'Základné údaje'!$D$8),'Priradenie pracov. balíkov'!A:F,6,FALSE))</f>
        <v/>
      </c>
      <c r="N330" s="156" t="str">
        <f>IF(L330="","",L330*VLOOKUP(CONCATENATE(C330," / ",'Základné údaje'!$D$8),'Priradenie pracov. balíkov'!A:F,6,FALSE))</f>
        <v/>
      </c>
      <c r="O330" s="164"/>
      <c r="P330" s="164"/>
    </row>
    <row r="331" spans="1:16" x14ac:dyDescent="0.2">
      <c r="A331" s="19"/>
      <c r="B331" s="164"/>
      <c r="C331" s="164"/>
      <c r="D331" s="164"/>
      <c r="E331" s="164"/>
      <c r="F331" s="165"/>
      <c r="G331" s="164"/>
      <c r="H331" s="166"/>
      <c r="I331" s="167"/>
      <c r="J331" s="168" t="str">
        <f>IF(F331="","",IF(G331=nepodnik,1,IF(VLOOKUP(G331,Ciselniky!$G$41:$I$48,3,FALSE)&gt;'Údaje o projekte'!$F$11,'Údaje o projekte'!$F$11,VLOOKUP(G331,Ciselniky!$G$41:$I$48,3,FALSE))))</f>
        <v/>
      </c>
      <c r="K331" s="169" t="str">
        <f>IF(J331="","",IF(G331="Nerelevantné",E331*F331,((E331*F331)/VLOOKUP(G331,Ciselniky!$G$43:$I$48,3,FALSE))*'Dlhodobý majetok (DM)'!I331)*H331)</f>
        <v/>
      </c>
      <c r="L331" s="169" t="str">
        <f>IF(K331="","",IF('Základné údaje'!$H$8="áno",0,K331*0.2))</f>
        <v/>
      </c>
      <c r="M331" s="156" t="str">
        <f>IF(K331="","",K331*VLOOKUP(CONCATENATE(C331," / ",'Základné údaje'!$D$8),'Priradenie pracov. balíkov'!A:F,6,FALSE))</f>
        <v/>
      </c>
      <c r="N331" s="156" t="str">
        <f>IF(L331="","",L331*VLOOKUP(CONCATENATE(C331," / ",'Základné údaje'!$D$8),'Priradenie pracov. balíkov'!A:F,6,FALSE))</f>
        <v/>
      </c>
      <c r="O331" s="164"/>
      <c r="P331" s="164"/>
    </row>
    <row r="332" spans="1:16" x14ac:dyDescent="0.2">
      <c r="A332" s="19"/>
      <c r="B332" s="164"/>
      <c r="C332" s="164"/>
      <c r="D332" s="164"/>
      <c r="E332" s="164"/>
      <c r="F332" s="165"/>
      <c r="G332" s="164"/>
      <c r="H332" s="166"/>
      <c r="I332" s="167"/>
      <c r="J332" s="168" t="str">
        <f>IF(F332="","",IF(G332=nepodnik,1,IF(VLOOKUP(G332,Ciselniky!$G$41:$I$48,3,FALSE)&gt;'Údaje o projekte'!$F$11,'Údaje o projekte'!$F$11,VLOOKUP(G332,Ciselniky!$G$41:$I$48,3,FALSE))))</f>
        <v/>
      </c>
      <c r="K332" s="169" t="str">
        <f>IF(J332="","",IF(G332="Nerelevantné",E332*F332,((E332*F332)/VLOOKUP(G332,Ciselniky!$G$43:$I$48,3,FALSE))*'Dlhodobý majetok (DM)'!I332)*H332)</f>
        <v/>
      </c>
      <c r="L332" s="169" t="str">
        <f>IF(K332="","",IF('Základné údaje'!$H$8="áno",0,K332*0.2))</f>
        <v/>
      </c>
      <c r="M332" s="156" t="str">
        <f>IF(K332="","",K332*VLOOKUP(CONCATENATE(C332," / ",'Základné údaje'!$D$8),'Priradenie pracov. balíkov'!A:F,6,FALSE))</f>
        <v/>
      </c>
      <c r="N332" s="156" t="str">
        <f>IF(L332="","",L332*VLOOKUP(CONCATENATE(C332," / ",'Základné údaje'!$D$8),'Priradenie pracov. balíkov'!A:F,6,FALSE))</f>
        <v/>
      </c>
      <c r="O332" s="164"/>
      <c r="P332" s="164"/>
    </row>
    <row r="333" spans="1:16" x14ac:dyDescent="0.2">
      <c r="A333" s="19"/>
      <c r="B333" s="164"/>
      <c r="C333" s="164"/>
      <c r="D333" s="164"/>
      <c r="E333" s="164"/>
      <c r="F333" s="165"/>
      <c r="G333" s="164"/>
      <c r="H333" s="166"/>
      <c r="I333" s="167"/>
      <c r="J333" s="168" t="str">
        <f>IF(F333="","",IF(G333=nepodnik,1,IF(VLOOKUP(G333,Ciselniky!$G$41:$I$48,3,FALSE)&gt;'Údaje o projekte'!$F$11,'Údaje o projekte'!$F$11,VLOOKUP(G333,Ciselniky!$G$41:$I$48,3,FALSE))))</f>
        <v/>
      </c>
      <c r="K333" s="169" t="str">
        <f>IF(J333="","",IF(G333="Nerelevantné",E333*F333,((E333*F333)/VLOOKUP(G333,Ciselniky!$G$43:$I$48,3,FALSE))*'Dlhodobý majetok (DM)'!I333)*H333)</f>
        <v/>
      </c>
      <c r="L333" s="169" t="str">
        <f>IF(K333="","",IF('Základné údaje'!$H$8="áno",0,K333*0.2))</f>
        <v/>
      </c>
      <c r="M333" s="156" t="str">
        <f>IF(K333="","",K333*VLOOKUP(CONCATENATE(C333," / ",'Základné údaje'!$D$8),'Priradenie pracov. balíkov'!A:F,6,FALSE))</f>
        <v/>
      </c>
      <c r="N333" s="156" t="str">
        <f>IF(L333="","",L333*VLOOKUP(CONCATENATE(C333," / ",'Základné údaje'!$D$8),'Priradenie pracov. balíkov'!A:F,6,FALSE))</f>
        <v/>
      </c>
      <c r="O333" s="164"/>
      <c r="P333" s="164"/>
    </row>
    <row r="334" spans="1:16" x14ac:dyDescent="0.2">
      <c r="A334" s="19"/>
      <c r="B334" s="164"/>
      <c r="C334" s="164"/>
      <c r="D334" s="164"/>
      <c r="E334" s="164"/>
      <c r="F334" s="165"/>
      <c r="G334" s="164"/>
      <c r="H334" s="166"/>
      <c r="I334" s="167"/>
      <c r="J334" s="168" t="str">
        <f>IF(F334="","",IF(G334=nepodnik,1,IF(VLOOKUP(G334,Ciselniky!$G$41:$I$48,3,FALSE)&gt;'Údaje o projekte'!$F$11,'Údaje o projekte'!$F$11,VLOOKUP(G334,Ciselniky!$G$41:$I$48,3,FALSE))))</f>
        <v/>
      </c>
      <c r="K334" s="169" t="str">
        <f>IF(J334="","",IF(G334="Nerelevantné",E334*F334,((E334*F334)/VLOOKUP(G334,Ciselniky!$G$43:$I$48,3,FALSE))*'Dlhodobý majetok (DM)'!I334)*H334)</f>
        <v/>
      </c>
      <c r="L334" s="169" t="str">
        <f>IF(K334="","",IF('Základné údaje'!$H$8="áno",0,K334*0.2))</f>
        <v/>
      </c>
      <c r="M334" s="156" t="str">
        <f>IF(K334="","",K334*VLOOKUP(CONCATENATE(C334," / ",'Základné údaje'!$D$8),'Priradenie pracov. balíkov'!A:F,6,FALSE))</f>
        <v/>
      </c>
      <c r="N334" s="156" t="str">
        <f>IF(L334="","",L334*VLOOKUP(CONCATENATE(C334," / ",'Základné údaje'!$D$8),'Priradenie pracov. balíkov'!A:F,6,FALSE))</f>
        <v/>
      </c>
      <c r="O334" s="164"/>
      <c r="P334" s="164"/>
    </row>
    <row r="335" spans="1:16" x14ac:dyDescent="0.2">
      <c r="A335" s="19"/>
      <c r="B335" s="164"/>
      <c r="C335" s="164"/>
      <c r="D335" s="164"/>
      <c r="E335" s="164"/>
      <c r="F335" s="165"/>
      <c r="G335" s="164"/>
      <c r="H335" s="166"/>
      <c r="I335" s="167"/>
      <c r="J335" s="168" t="str">
        <f>IF(F335="","",IF(G335=nepodnik,1,IF(VLOOKUP(G335,Ciselniky!$G$41:$I$48,3,FALSE)&gt;'Údaje o projekte'!$F$11,'Údaje o projekte'!$F$11,VLOOKUP(G335,Ciselniky!$G$41:$I$48,3,FALSE))))</f>
        <v/>
      </c>
      <c r="K335" s="169" t="str">
        <f>IF(J335="","",IF(G335="Nerelevantné",E335*F335,((E335*F335)/VLOOKUP(G335,Ciselniky!$G$43:$I$48,3,FALSE))*'Dlhodobý majetok (DM)'!I335)*H335)</f>
        <v/>
      </c>
      <c r="L335" s="169" t="str">
        <f>IF(K335="","",IF('Základné údaje'!$H$8="áno",0,K335*0.2))</f>
        <v/>
      </c>
      <c r="M335" s="156" t="str">
        <f>IF(K335="","",K335*VLOOKUP(CONCATENATE(C335," / ",'Základné údaje'!$D$8),'Priradenie pracov. balíkov'!A:F,6,FALSE))</f>
        <v/>
      </c>
      <c r="N335" s="156" t="str">
        <f>IF(L335="","",L335*VLOOKUP(CONCATENATE(C335," / ",'Základné údaje'!$D$8),'Priradenie pracov. balíkov'!A:F,6,FALSE))</f>
        <v/>
      </c>
      <c r="O335" s="164"/>
      <c r="P335" s="164"/>
    </row>
    <row r="336" spans="1:16" x14ac:dyDescent="0.2">
      <c r="A336" s="19"/>
      <c r="B336" s="164"/>
      <c r="C336" s="164"/>
      <c r="D336" s="164"/>
      <c r="E336" s="164"/>
      <c r="F336" s="165"/>
      <c r="G336" s="164"/>
      <c r="H336" s="166"/>
      <c r="I336" s="167"/>
      <c r="J336" s="168" t="str">
        <f>IF(F336="","",IF(G336=nepodnik,1,IF(VLOOKUP(G336,Ciselniky!$G$41:$I$48,3,FALSE)&gt;'Údaje o projekte'!$F$11,'Údaje o projekte'!$F$11,VLOOKUP(G336,Ciselniky!$G$41:$I$48,3,FALSE))))</f>
        <v/>
      </c>
      <c r="K336" s="169" t="str">
        <f>IF(J336="","",IF(G336="Nerelevantné",E336*F336,((E336*F336)/VLOOKUP(G336,Ciselniky!$G$43:$I$48,3,FALSE))*'Dlhodobý majetok (DM)'!I336)*H336)</f>
        <v/>
      </c>
      <c r="L336" s="169" t="str">
        <f>IF(K336="","",IF('Základné údaje'!$H$8="áno",0,K336*0.2))</f>
        <v/>
      </c>
      <c r="M336" s="156" t="str">
        <f>IF(K336="","",K336*VLOOKUP(CONCATENATE(C336," / ",'Základné údaje'!$D$8),'Priradenie pracov. balíkov'!A:F,6,FALSE))</f>
        <v/>
      </c>
      <c r="N336" s="156" t="str">
        <f>IF(L336="","",L336*VLOOKUP(CONCATENATE(C336," / ",'Základné údaje'!$D$8),'Priradenie pracov. balíkov'!A:F,6,FALSE))</f>
        <v/>
      </c>
      <c r="O336" s="164"/>
      <c r="P336" s="164"/>
    </row>
    <row r="337" spans="1:16" x14ac:dyDescent="0.2">
      <c r="A337" s="19"/>
      <c r="B337" s="164"/>
      <c r="C337" s="164"/>
      <c r="D337" s="164"/>
      <c r="E337" s="164"/>
      <c r="F337" s="165"/>
      <c r="G337" s="164"/>
      <c r="H337" s="166"/>
      <c r="I337" s="167"/>
      <c r="J337" s="168" t="str">
        <f>IF(F337="","",IF(G337=nepodnik,1,IF(VLOOKUP(G337,Ciselniky!$G$41:$I$48,3,FALSE)&gt;'Údaje o projekte'!$F$11,'Údaje o projekte'!$F$11,VLOOKUP(G337,Ciselniky!$G$41:$I$48,3,FALSE))))</f>
        <v/>
      </c>
      <c r="K337" s="169" t="str">
        <f>IF(J337="","",IF(G337="Nerelevantné",E337*F337,((E337*F337)/VLOOKUP(G337,Ciselniky!$G$43:$I$48,3,FALSE))*'Dlhodobý majetok (DM)'!I337)*H337)</f>
        <v/>
      </c>
      <c r="L337" s="169" t="str">
        <f>IF(K337="","",IF('Základné údaje'!$H$8="áno",0,K337*0.2))</f>
        <v/>
      </c>
      <c r="M337" s="156" t="str">
        <f>IF(K337="","",K337*VLOOKUP(CONCATENATE(C337," / ",'Základné údaje'!$D$8),'Priradenie pracov. balíkov'!A:F,6,FALSE))</f>
        <v/>
      </c>
      <c r="N337" s="156" t="str">
        <f>IF(L337="","",L337*VLOOKUP(CONCATENATE(C337," / ",'Základné údaje'!$D$8),'Priradenie pracov. balíkov'!A:F,6,FALSE))</f>
        <v/>
      </c>
      <c r="O337" s="164"/>
      <c r="P337" s="164"/>
    </row>
    <row r="338" spans="1:16" x14ac:dyDescent="0.2">
      <c r="A338" s="19"/>
      <c r="B338" s="164"/>
      <c r="C338" s="164"/>
      <c r="D338" s="164"/>
      <c r="E338" s="164"/>
      <c r="F338" s="165"/>
      <c r="G338" s="164"/>
      <c r="H338" s="166"/>
      <c r="I338" s="167"/>
      <c r="J338" s="168" t="str">
        <f>IF(F338="","",IF(G338=nepodnik,1,IF(VLOOKUP(G338,Ciselniky!$G$41:$I$48,3,FALSE)&gt;'Údaje o projekte'!$F$11,'Údaje o projekte'!$F$11,VLOOKUP(G338,Ciselniky!$G$41:$I$48,3,FALSE))))</f>
        <v/>
      </c>
      <c r="K338" s="169" t="str">
        <f>IF(J338="","",IF(G338="Nerelevantné",E338*F338,((E338*F338)/VLOOKUP(G338,Ciselniky!$G$43:$I$48,3,FALSE))*'Dlhodobý majetok (DM)'!I338)*H338)</f>
        <v/>
      </c>
      <c r="L338" s="169" t="str">
        <f>IF(K338="","",IF('Základné údaje'!$H$8="áno",0,K338*0.2))</f>
        <v/>
      </c>
      <c r="M338" s="156" t="str">
        <f>IF(K338="","",K338*VLOOKUP(CONCATENATE(C338," / ",'Základné údaje'!$D$8),'Priradenie pracov. balíkov'!A:F,6,FALSE))</f>
        <v/>
      </c>
      <c r="N338" s="156" t="str">
        <f>IF(L338="","",L338*VLOOKUP(CONCATENATE(C338," / ",'Základné údaje'!$D$8),'Priradenie pracov. balíkov'!A:F,6,FALSE))</f>
        <v/>
      </c>
      <c r="O338" s="164"/>
      <c r="P338" s="164"/>
    </row>
    <row r="339" spans="1:16" x14ac:dyDescent="0.2">
      <c r="A339" s="19"/>
      <c r="B339" s="164"/>
      <c r="C339" s="164"/>
      <c r="D339" s="164"/>
      <c r="E339" s="164"/>
      <c r="F339" s="165"/>
      <c r="G339" s="164"/>
      <c r="H339" s="166"/>
      <c r="I339" s="167"/>
      <c r="J339" s="168" t="str">
        <f>IF(F339="","",IF(G339=nepodnik,1,IF(VLOOKUP(G339,Ciselniky!$G$41:$I$48,3,FALSE)&gt;'Údaje o projekte'!$F$11,'Údaje o projekte'!$F$11,VLOOKUP(G339,Ciselniky!$G$41:$I$48,3,FALSE))))</f>
        <v/>
      </c>
      <c r="K339" s="169" t="str">
        <f>IF(J339="","",IF(G339="Nerelevantné",E339*F339,((E339*F339)/VLOOKUP(G339,Ciselniky!$G$43:$I$48,3,FALSE))*'Dlhodobý majetok (DM)'!I339)*H339)</f>
        <v/>
      </c>
      <c r="L339" s="169" t="str">
        <f>IF(K339="","",IF('Základné údaje'!$H$8="áno",0,K339*0.2))</f>
        <v/>
      </c>
      <c r="M339" s="156" t="str">
        <f>IF(K339="","",K339*VLOOKUP(CONCATENATE(C339," / ",'Základné údaje'!$D$8),'Priradenie pracov. balíkov'!A:F,6,FALSE))</f>
        <v/>
      </c>
      <c r="N339" s="156" t="str">
        <f>IF(L339="","",L339*VLOOKUP(CONCATENATE(C339," / ",'Základné údaje'!$D$8),'Priradenie pracov. balíkov'!A:F,6,FALSE))</f>
        <v/>
      </c>
      <c r="O339" s="164"/>
      <c r="P339" s="164"/>
    </row>
    <row r="340" spans="1:16" x14ac:dyDescent="0.2">
      <c r="A340" s="19"/>
      <c r="B340" s="164"/>
      <c r="C340" s="164"/>
      <c r="D340" s="164"/>
      <c r="E340" s="164"/>
      <c r="F340" s="165"/>
      <c r="G340" s="164"/>
      <c r="H340" s="166"/>
      <c r="I340" s="167"/>
      <c r="J340" s="168" t="str">
        <f>IF(F340="","",IF(G340=nepodnik,1,IF(VLOOKUP(G340,Ciselniky!$G$41:$I$48,3,FALSE)&gt;'Údaje o projekte'!$F$11,'Údaje o projekte'!$F$11,VLOOKUP(G340,Ciselniky!$G$41:$I$48,3,FALSE))))</f>
        <v/>
      </c>
      <c r="K340" s="169" t="str">
        <f>IF(J340="","",IF(G340="Nerelevantné",E340*F340,((E340*F340)/VLOOKUP(G340,Ciselniky!$G$43:$I$48,3,FALSE))*'Dlhodobý majetok (DM)'!I340)*H340)</f>
        <v/>
      </c>
      <c r="L340" s="169" t="str">
        <f>IF(K340="","",IF('Základné údaje'!$H$8="áno",0,K340*0.2))</f>
        <v/>
      </c>
      <c r="M340" s="156" t="str">
        <f>IF(K340="","",K340*VLOOKUP(CONCATENATE(C340," / ",'Základné údaje'!$D$8),'Priradenie pracov. balíkov'!A:F,6,FALSE))</f>
        <v/>
      </c>
      <c r="N340" s="156" t="str">
        <f>IF(L340="","",L340*VLOOKUP(CONCATENATE(C340," / ",'Základné údaje'!$D$8),'Priradenie pracov. balíkov'!A:F,6,FALSE))</f>
        <v/>
      </c>
      <c r="O340" s="164"/>
      <c r="P340" s="164"/>
    </row>
    <row r="341" spans="1:16" x14ac:dyDescent="0.2">
      <c r="A341" s="19"/>
      <c r="B341" s="164"/>
      <c r="C341" s="164"/>
      <c r="D341" s="164"/>
      <c r="E341" s="164"/>
      <c r="F341" s="165"/>
      <c r="G341" s="164"/>
      <c r="H341" s="166"/>
      <c r="I341" s="167"/>
      <c r="J341" s="168" t="str">
        <f>IF(F341="","",IF(G341=nepodnik,1,IF(VLOOKUP(G341,Ciselniky!$G$41:$I$48,3,FALSE)&gt;'Údaje o projekte'!$F$11,'Údaje o projekte'!$F$11,VLOOKUP(G341,Ciselniky!$G$41:$I$48,3,FALSE))))</f>
        <v/>
      </c>
      <c r="K341" s="169" t="str">
        <f>IF(J341="","",IF(G341="Nerelevantné",E341*F341,((E341*F341)/VLOOKUP(G341,Ciselniky!$G$43:$I$48,3,FALSE))*'Dlhodobý majetok (DM)'!I341)*H341)</f>
        <v/>
      </c>
      <c r="L341" s="169" t="str">
        <f>IF(K341="","",IF('Základné údaje'!$H$8="áno",0,K341*0.2))</f>
        <v/>
      </c>
      <c r="M341" s="156" t="str">
        <f>IF(K341="","",K341*VLOOKUP(CONCATENATE(C341," / ",'Základné údaje'!$D$8),'Priradenie pracov. balíkov'!A:F,6,FALSE))</f>
        <v/>
      </c>
      <c r="N341" s="156" t="str">
        <f>IF(L341="","",L341*VLOOKUP(CONCATENATE(C341," / ",'Základné údaje'!$D$8),'Priradenie pracov. balíkov'!A:F,6,FALSE))</f>
        <v/>
      </c>
      <c r="O341" s="164"/>
      <c r="P341" s="164"/>
    </row>
    <row r="342" spans="1:16" x14ac:dyDescent="0.2">
      <c r="A342" s="19"/>
      <c r="B342" s="164"/>
      <c r="C342" s="164"/>
      <c r="D342" s="164"/>
      <c r="E342" s="164"/>
      <c r="F342" s="165"/>
      <c r="G342" s="164"/>
      <c r="H342" s="166"/>
      <c r="I342" s="167"/>
      <c r="J342" s="168" t="str">
        <f>IF(F342="","",IF(G342=nepodnik,1,IF(VLOOKUP(G342,Ciselniky!$G$41:$I$48,3,FALSE)&gt;'Údaje o projekte'!$F$11,'Údaje o projekte'!$F$11,VLOOKUP(G342,Ciselniky!$G$41:$I$48,3,FALSE))))</f>
        <v/>
      </c>
      <c r="K342" s="169" t="str">
        <f>IF(J342="","",IF(G342="Nerelevantné",E342*F342,((E342*F342)/VLOOKUP(G342,Ciselniky!$G$43:$I$48,3,FALSE))*'Dlhodobý majetok (DM)'!I342)*H342)</f>
        <v/>
      </c>
      <c r="L342" s="169" t="str">
        <f>IF(K342="","",IF('Základné údaje'!$H$8="áno",0,K342*0.2))</f>
        <v/>
      </c>
      <c r="M342" s="156" t="str">
        <f>IF(K342="","",K342*VLOOKUP(CONCATENATE(C342," / ",'Základné údaje'!$D$8),'Priradenie pracov. balíkov'!A:F,6,FALSE))</f>
        <v/>
      </c>
      <c r="N342" s="156" t="str">
        <f>IF(L342="","",L342*VLOOKUP(CONCATENATE(C342," / ",'Základné údaje'!$D$8),'Priradenie pracov. balíkov'!A:F,6,FALSE))</f>
        <v/>
      </c>
      <c r="O342" s="164"/>
      <c r="P342" s="164"/>
    </row>
    <row r="343" spans="1:16" x14ac:dyDescent="0.2">
      <c r="A343" s="19"/>
      <c r="B343" s="164"/>
      <c r="C343" s="164"/>
      <c r="D343" s="164"/>
      <c r="E343" s="164"/>
      <c r="F343" s="165"/>
      <c r="G343" s="164"/>
      <c r="H343" s="166"/>
      <c r="I343" s="167"/>
      <c r="J343" s="168" t="str">
        <f>IF(F343="","",IF(G343=nepodnik,1,IF(VLOOKUP(G343,Ciselniky!$G$41:$I$48,3,FALSE)&gt;'Údaje o projekte'!$F$11,'Údaje o projekte'!$F$11,VLOOKUP(G343,Ciselniky!$G$41:$I$48,3,FALSE))))</f>
        <v/>
      </c>
      <c r="K343" s="169" t="str">
        <f>IF(J343="","",IF(G343="Nerelevantné",E343*F343,((E343*F343)/VLOOKUP(G343,Ciselniky!$G$43:$I$48,3,FALSE))*'Dlhodobý majetok (DM)'!I343)*H343)</f>
        <v/>
      </c>
      <c r="L343" s="169" t="str">
        <f>IF(K343="","",IF('Základné údaje'!$H$8="áno",0,K343*0.2))</f>
        <v/>
      </c>
      <c r="M343" s="156" t="str">
        <f>IF(K343="","",K343*VLOOKUP(CONCATENATE(C343," / ",'Základné údaje'!$D$8),'Priradenie pracov. balíkov'!A:F,6,FALSE))</f>
        <v/>
      </c>
      <c r="N343" s="156" t="str">
        <f>IF(L343="","",L343*VLOOKUP(CONCATENATE(C343," / ",'Základné údaje'!$D$8),'Priradenie pracov. balíkov'!A:F,6,FALSE))</f>
        <v/>
      </c>
      <c r="O343" s="164"/>
      <c r="P343" s="164"/>
    </row>
    <row r="344" spans="1:16" x14ac:dyDescent="0.2">
      <c r="A344" s="19"/>
      <c r="B344" s="164"/>
      <c r="C344" s="164"/>
      <c r="D344" s="164"/>
      <c r="E344" s="164"/>
      <c r="F344" s="165"/>
      <c r="G344" s="164"/>
      <c r="H344" s="166"/>
      <c r="I344" s="167"/>
      <c r="J344" s="168" t="str">
        <f>IF(F344="","",IF(G344=nepodnik,1,IF(VLOOKUP(G344,Ciselniky!$G$41:$I$48,3,FALSE)&gt;'Údaje o projekte'!$F$11,'Údaje o projekte'!$F$11,VLOOKUP(G344,Ciselniky!$G$41:$I$48,3,FALSE))))</f>
        <v/>
      </c>
      <c r="K344" s="169" t="str">
        <f>IF(J344="","",IF(G344="Nerelevantné",E344*F344,((E344*F344)/VLOOKUP(G344,Ciselniky!$G$43:$I$48,3,FALSE))*'Dlhodobý majetok (DM)'!I344)*H344)</f>
        <v/>
      </c>
      <c r="L344" s="169" t="str">
        <f>IF(K344="","",IF('Základné údaje'!$H$8="áno",0,K344*0.2))</f>
        <v/>
      </c>
      <c r="M344" s="156" t="str">
        <f>IF(K344="","",K344*VLOOKUP(CONCATENATE(C344," / ",'Základné údaje'!$D$8),'Priradenie pracov. balíkov'!A:F,6,FALSE))</f>
        <v/>
      </c>
      <c r="N344" s="156" t="str">
        <f>IF(L344="","",L344*VLOOKUP(CONCATENATE(C344," / ",'Základné údaje'!$D$8),'Priradenie pracov. balíkov'!A:F,6,FALSE))</f>
        <v/>
      </c>
      <c r="O344" s="164"/>
      <c r="P344" s="164"/>
    </row>
    <row r="345" spans="1:16" x14ac:dyDescent="0.2">
      <c r="A345" s="19"/>
      <c r="B345" s="164"/>
      <c r="C345" s="164"/>
      <c r="D345" s="164"/>
      <c r="E345" s="164"/>
      <c r="F345" s="165"/>
      <c r="G345" s="164"/>
      <c r="H345" s="166"/>
      <c r="I345" s="167"/>
      <c r="J345" s="168" t="str">
        <f>IF(F345="","",IF(G345=nepodnik,1,IF(VLOOKUP(G345,Ciselniky!$G$41:$I$48,3,FALSE)&gt;'Údaje o projekte'!$F$11,'Údaje o projekte'!$F$11,VLOOKUP(G345,Ciselniky!$G$41:$I$48,3,FALSE))))</f>
        <v/>
      </c>
      <c r="K345" s="169" t="str">
        <f>IF(J345="","",IF(G345="Nerelevantné",E345*F345,((E345*F345)/VLOOKUP(G345,Ciselniky!$G$43:$I$48,3,FALSE))*'Dlhodobý majetok (DM)'!I345)*H345)</f>
        <v/>
      </c>
      <c r="L345" s="169" t="str">
        <f>IF(K345="","",IF('Základné údaje'!$H$8="áno",0,K345*0.2))</f>
        <v/>
      </c>
      <c r="M345" s="156" t="str">
        <f>IF(K345="","",K345*VLOOKUP(CONCATENATE(C345," / ",'Základné údaje'!$D$8),'Priradenie pracov. balíkov'!A:F,6,FALSE))</f>
        <v/>
      </c>
      <c r="N345" s="156" t="str">
        <f>IF(L345="","",L345*VLOOKUP(CONCATENATE(C345," / ",'Základné údaje'!$D$8),'Priradenie pracov. balíkov'!A:F,6,FALSE))</f>
        <v/>
      </c>
      <c r="O345" s="164"/>
      <c r="P345" s="164"/>
    </row>
    <row r="346" spans="1:16" x14ac:dyDescent="0.2">
      <c r="A346" s="19"/>
      <c r="B346" s="164"/>
      <c r="C346" s="164"/>
      <c r="D346" s="164"/>
      <c r="E346" s="164"/>
      <c r="F346" s="165"/>
      <c r="G346" s="164"/>
      <c r="H346" s="166"/>
      <c r="I346" s="167"/>
      <c r="J346" s="168" t="str">
        <f>IF(F346="","",IF(G346=nepodnik,1,IF(VLOOKUP(G346,Ciselniky!$G$41:$I$48,3,FALSE)&gt;'Údaje o projekte'!$F$11,'Údaje o projekte'!$F$11,VLOOKUP(G346,Ciselniky!$G$41:$I$48,3,FALSE))))</f>
        <v/>
      </c>
      <c r="K346" s="169" t="str">
        <f>IF(J346="","",IF(G346="Nerelevantné",E346*F346,((E346*F346)/VLOOKUP(G346,Ciselniky!$G$43:$I$48,3,FALSE))*'Dlhodobý majetok (DM)'!I346)*H346)</f>
        <v/>
      </c>
      <c r="L346" s="169" t="str">
        <f>IF(K346="","",IF('Základné údaje'!$H$8="áno",0,K346*0.2))</f>
        <v/>
      </c>
      <c r="M346" s="156" t="str">
        <f>IF(K346="","",K346*VLOOKUP(CONCATENATE(C346," / ",'Základné údaje'!$D$8),'Priradenie pracov. balíkov'!A:F,6,FALSE))</f>
        <v/>
      </c>
      <c r="N346" s="156" t="str">
        <f>IF(L346="","",L346*VLOOKUP(CONCATENATE(C346," / ",'Základné údaje'!$D$8),'Priradenie pracov. balíkov'!A:F,6,FALSE))</f>
        <v/>
      </c>
      <c r="O346" s="164"/>
      <c r="P346" s="164"/>
    </row>
    <row r="347" spans="1:16" x14ac:dyDescent="0.2">
      <c r="A347" s="19"/>
      <c r="B347" s="164"/>
      <c r="C347" s="164"/>
      <c r="D347" s="164"/>
      <c r="E347" s="164"/>
      <c r="F347" s="165"/>
      <c r="G347" s="164"/>
      <c r="H347" s="166"/>
      <c r="I347" s="167"/>
      <c r="J347" s="168" t="str">
        <f>IF(F347="","",IF(G347=nepodnik,1,IF(VLOOKUP(G347,Ciselniky!$G$41:$I$48,3,FALSE)&gt;'Údaje o projekte'!$F$11,'Údaje o projekte'!$F$11,VLOOKUP(G347,Ciselniky!$G$41:$I$48,3,FALSE))))</f>
        <v/>
      </c>
      <c r="K347" s="169" t="str">
        <f>IF(J347="","",IF(G347="Nerelevantné",E347*F347,((E347*F347)/VLOOKUP(G347,Ciselniky!$G$43:$I$48,3,FALSE))*'Dlhodobý majetok (DM)'!I347)*H347)</f>
        <v/>
      </c>
      <c r="L347" s="169" t="str">
        <f>IF(K347="","",IF('Základné údaje'!$H$8="áno",0,K347*0.2))</f>
        <v/>
      </c>
      <c r="M347" s="156" t="str">
        <f>IF(K347="","",K347*VLOOKUP(CONCATENATE(C347," / ",'Základné údaje'!$D$8),'Priradenie pracov. balíkov'!A:F,6,FALSE))</f>
        <v/>
      </c>
      <c r="N347" s="156" t="str">
        <f>IF(L347="","",L347*VLOOKUP(CONCATENATE(C347," / ",'Základné údaje'!$D$8),'Priradenie pracov. balíkov'!A:F,6,FALSE))</f>
        <v/>
      </c>
      <c r="O347" s="164"/>
      <c r="P347" s="164"/>
    </row>
    <row r="348" spans="1:16" x14ac:dyDescent="0.2">
      <c r="A348" s="19"/>
      <c r="B348" s="164"/>
      <c r="C348" s="164"/>
      <c r="D348" s="164"/>
      <c r="E348" s="164"/>
      <c r="F348" s="165"/>
      <c r="G348" s="164"/>
      <c r="H348" s="166"/>
      <c r="I348" s="167"/>
      <c r="J348" s="168" t="str">
        <f>IF(F348="","",IF(G348=nepodnik,1,IF(VLOOKUP(G348,Ciselniky!$G$41:$I$48,3,FALSE)&gt;'Údaje o projekte'!$F$11,'Údaje o projekte'!$F$11,VLOOKUP(G348,Ciselniky!$G$41:$I$48,3,FALSE))))</f>
        <v/>
      </c>
      <c r="K348" s="169" t="str">
        <f>IF(J348="","",IF(G348="Nerelevantné",E348*F348,((E348*F348)/VLOOKUP(G348,Ciselniky!$G$43:$I$48,3,FALSE))*'Dlhodobý majetok (DM)'!I348)*H348)</f>
        <v/>
      </c>
      <c r="L348" s="169" t="str">
        <f>IF(K348="","",IF('Základné údaje'!$H$8="áno",0,K348*0.2))</f>
        <v/>
      </c>
      <c r="M348" s="156" t="str">
        <f>IF(K348="","",K348*VLOOKUP(CONCATENATE(C348," / ",'Základné údaje'!$D$8),'Priradenie pracov. balíkov'!A:F,6,FALSE))</f>
        <v/>
      </c>
      <c r="N348" s="156" t="str">
        <f>IF(L348="","",L348*VLOOKUP(CONCATENATE(C348," / ",'Základné údaje'!$D$8),'Priradenie pracov. balíkov'!A:F,6,FALSE))</f>
        <v/>
      </c>
      <c r="O348" s="164"/>
      <c r="P348" s="164"/>
    </row>
    <row r="349" spans="1:16" x14ac:dyDescent="0.2">
      <c r="A349" s="19"/>
      <c r="B349" s="164"/>
      <c r="C349" s="164"/>
      <c r="D349" s="164"/>
      <c r="E349" s="164"/>
      <c r="F349" s="165"/>
      <c r="G349" s="164"/>
      <c r="H349" s="166"/>
      <c r="I349" s="167"/>
      <c r="J349" s="168" t="str">
        <f>IF(F349="","",IF(G349=nepodnik,1,IF(VLOOKUP(G349,Ciselniky!$G$41:$I$48,3,FALSE)&gt;'Údaje o projekte'!$F$11,'Údaje o projekte'!$F$11,VLOOKUP(G349,Ciselniky!$G$41:$I$48,3,FALSE))))</f>
        <v/>
      </c>
      <c r="K349" s="169" t="str">
        <f>IF(J349="","",IF(G349="Nerelevantné",E349*F349,((E349*F349)/VLOOKUP(G349,Ciselniky!$G$43:$I$48,3,FALSE))*'Dlhodobý majetok (DM)'!I349)*H349)</f>
        <v/>
      </c>
      <c r="L349" s="169" t="str">
        <f>IF(K349="","",IF('Základné údaje'!$H$8="áno",0,K349*0.2))</f>
        <v/>
      </c>
      <c r="M349" s="156" t="str">
        <f>IF(K349="","",K349*VLOOKUP(CONCATENATE(C349," / ",'Základné údaje'!$D$8),'Priradenie pracov. balíkov'!A:F,6,FALSE))</f>
        <v/>
      </c>
      <c r="N349" s="156" t="str">
        <f>IF(L349="","",L349*VLOOKUP(CONCATENATE(C349," / ",'Základné údaje'!$D$8),'Priradenie pracov. balíkov'!A:F,6,FALSE))</f>
        <v/>
      </c>
      <c r="O349" s="164"/>
      <c r="P349" s="164"/>
    </row>
    <row r="350" spans="1:16" x14ac:dyDescent="0.2">
      <c r="A350" s="19"/>
      <c r="B350" s="164"/>
      <c r="C350" s="164"/>
      <c r="D350" s="164"/>
      <c r="E350" s="164"/>
      <c r="F350" s="165"/>
      <c r="G350" s="164"/>
      <c r="H350" s="166"/>
      <c r="I350" s="167"/>
      <c r="J350" s="168" t="str">
        <f>IF(F350="","",IF(G350=nepodnik,1,IF(VLOOKUP(G350,Ciselniky!$G$41:$I$48,3,FALSE)&gt;'Údaje o projekte'!$F$11,'Údaje o projekte'!$F$11,VLOOKUP(G350,Ciselniky!$G$41:$I$48,3,FALSE))))</f>
        <v/>
      </c>
      <c r="K350" s="169" t="str">
        <f>IF(J350="","",IF(G350="Nerelevantné",E350*F350,((E350*F350)/VLOOKUP(G350,Ciselniky!$G$43:$I$48,3,FALSE))*'Dlhodobý majetok (DM)'!I350)*H350)</f>
        <v/>
      </c>
      <c r="L350" s="169" t="str">
        <f>IF(K350="","",IF('Základné údaje'!$H$8="áno",0,K350*0.2))</f>
        <v/>
      </c>
      <c r="M350" s="156" t="str">
        <f>IF(K350="","",K350*VLOOKUP(CONCATENATE(C350," / ",'Základné údaje'!$D$8),'Priradenie pracov. balíkov'!A:F,6,FALSE))</f>
        <v/>
      </c>
      <c r="N350" s="156" t="str">
        <f>IF(L350="","",L350*VLOOKUP(CONCATENATE(C350," / ",'Základné údaje'!$D$8),'Priradenie pracov. balíkov'!A:F,6,FALSE))</f>
        <v/>
      </c>
      <c r="O350" s="164"/>
      <c r="P350" s="164"/>
    </row>
    <row r="351" spans="1:16" x14ac:dyDescent="0.2">
      <c r="A351" s="19"/>
      <c r="B351" s="164"/>
      <c r="C351" s="164"/>
      <c r="D351" s="164"/>
      <c r="E351" s="164"/>
      <c r="F351" s="165"/>
      <c r="G351" s="164"/>
      <c r="H351" s="166"/>
      <c r="I351" s="167"/>
      <c r="J351" s="168" t="str">
        <f>IF(F351="","",IF(G351=nepodnik,1,IF(VLOOKUP(G351,Ciselniky!$G$41:$I$48,3,FALSE)&gt;'Údaje o projekte'!$F$11,'Údaje o projekte'!$F$11,VLOOKUP(G351,Ciselniky!$G$41:$I$48,3,FALSE))))</f>
        <v/>
      </c>
      <c r="K351" s="169" t="str">
        <f>IF(J351="","",IF(G351="Nerelevantné",E351*F351,((E351*F351)/VLOOKUP(G351,Ciselniky!$G$43:$I$48,3,FALSE))*'Dlhodobý majetok (DM)'!I351)*H351)</f>
        <v/>
      </c>
      <c r="L351" s="169" t="str">
        <f>IF(K351="","",IF('Základné údaje'!$H$8="áno",0,K351*0.2))</f>
        <v/>
      </c>
      <c r="M351" s="156" t="str">
        <f>IF(K351="","",K351*VLOOKUP(CONCATENATE(C351," / ",'Základné údaje'!$D$8),'Priradenie pracov. balíkov'!A:F,6,FALSE))</f>
        <v/>
      </c>
      <c r="N351" s="156" t="str">
        <f>IF(L351="","",L351*VLOOKUP(CONCATENATE(C351," / ",'Základné údaje'!$D$8),'Priradenie pracov. balíkov'!A:F,6,FALSE))</f>
        <v/>
      </c>
      <c r="O351" s="164"/>
      <c r="P351" s="164"/>
    </row>
    <row r="352" spans="1:16" x14ac:dyDescent="0.2">
      <c r="A352" s="19"/>
      <c r="B352" s="164"/>
      <c r="C352" s="164"/>
      <c r="D352" s="164"/>
      <c r="E352" s="164"/>
      <c r="F352" s="165"/>
      <c r="G352" s="164"/>
      <c r="H352" s="166"/>
      <c r="I352" s="167"/>
      <c r="J352" s="168" t="str">
        <f>IF(F352="","",IF(G352=nepodnik,1,IF(VLOOKUP(G352,Ciselniky!$G$41:$I$48,3,FALSE)&gt;'Údaje o projekte'!$F$11,'Údaje o projekte'!$F$11,VLOOKUP(G352,Ciselniky!$G$41:$I$48,3,FALSE))))</f>
        <v/>
      </c>
      <c r="K352" s="169" t="str">
        <f>IF(J352="","",IF(G352="Nerelevantné",E352*F352,((E352*F352)/VLOOKUP(G352,Ciselniky!$G$43:$I$48,3,FALSE))*'Dlhodobý majetok (DM)'!I352)*H352)</f>
        <v/>
      </c>
      <c r="L352" s="169" t="str">
        <f>IF(K352="","",IF('Základné údaje'!$H$8="áno",0,K352*0.2))</f>
        <v/>
      </c>
      <c r="M352" s="156" t="str">
        <f>IF(K352="","",K352*VLOOKUP(CONCATENATE(C352," / ",'Základné údaje'!$D$8),'Priradenie pracov. balíkov'!A:F,6,FALSE))</f>
        <v/>
      </c>
      <c r="N352" s="156" t="str">
        <f>IF(L352="","",L352*VLOOKUP(CONCATENATE(C352," / ",'Základné údaje'!$D$8),'Priradenie pracov. balíkov'!A:F,6,FALSE))</f>
        <v/>
      </c>
      <c r="O352" s="164"/>
      <c r="P352" s="164"/>
    </row>
    <row r="353" spans="1:16" x14ac:dyDescent="0.2">
      <c r="A353" s="19"/>
      <c r="B353" s="164"/>
      <c r="C353" s="164"/>
      <c r="D353" s="164"/>
      <c r="E353" s="164"/>
      <c r="F353" s="165"/>
      <c r="G353" s="164"/>
      <c r="H353" s="166"/>
      <c r="I353" s="167"/>
      <c r="J353" s="168" t="str">
        <f>IF(F353="","",IF(G353=nepodnik,1,IF(VLOOKUP(G353,Ciselniky!$G$41:$I$48,3,FALSE)&gt;'Údaje o projekte'!$F$11,'Údaje o projekte'!$F$11,VLOOKUP(G353,Ciselniky!$G$41:$I$48,3,FALSE))))</f>
        <v/>
      </c>
      <c r="K353" s="169" t="str">
        <f>IF(J353="","",IF(G353="Nerelevantné",E353*F353,((E353*F353)/VLOOKUP(G353,Ciselniky!$G$43:$I$48,3,FALSE))*'Dlhodobý majetok (DM)'!I353)*H353)</f>
        <v/>
      </c>
      <c r="L353" s="169" t="str">
        <f>IF(K353="","",IF('Základné údaje'!$H$8="áno",0,K353*0.2))</f>
        <v/>
      </c>
      <c r="M353" s="156" t="str">
        <f>IF(K353="","",K353*VLOOKUP(CONCATENATE(C353," / ",'Základné údaje'!$D$8),'Priradenie pracov. balíkov'!A:F,6,FALSE))</f>
        <v/>
      </c>
      <c r="N353" s="156" t="str">
        <f>IF(L353="","",L353*VLOOKUP(CONCATENATE(C353," / ",'Základné údaje'!$D$8),'Priradenie pracov. balíkov'!A:F,6,FALSE))</f>
        <v/>
      </c>
      <c r="O353" s="164"/>
      <c r="P353" s="164"/>
    </row>
    <row r="354" spans="1:16" x14ac:dyDescent="0.2">
      <c r="A354" s="19"/>
      <c r="B354" s="164"/>
      <c r="C354" s="164"/>
      <c r="D354" s="164"/>
      <c r="E354" s="164"/>
      <c r="F354" s="165"/>
      <c r="G354" s="164"/>
      <c r="H354" s="166"/>
      <c r="I354" s="167"/>
      <c r="J354" s="168" t="str">
        <f>IF(F354="","",IF(G354=nepodnik,1,IF(VLOOKUP(G354,Ciselniky!$G$41:$I$48,3,FALSE)&gt;'Údaje o projekte'!$F$11,'Údaje o projekte'!$F$11,VLOOKUP(G354,Ciselniky!$G$41:$I$48,3,FALSE))))</f>
        <v/>
      </c>
      <c r="K354" s="169" t="str">
        <f>IF(J354="","",IF(G354="Nerelevantné",E354*F354,((E354*F354)/VLOOKUP(G354,Ciselniky!$G$43:$I$48,3,FALSE))*'Dlhodobý majetok (DM)'!I354)*H354)</f>
        <v/>
      </c>
      <c r="L354" s="169" t="str">
        <f>IF(K354="","",IF('Základné údaje'!$H$8="áno",0,K354*0.2))</f>
        <v/>
      </c>
      <c r="M354" s="156" t="str">
        <f>IF(K354="","",K354*VLOOKUP(CONCATENATE(C354," / ",'Základné údaje'!$D$8),'Priradenie pracov. balíkov'!A:F,6,FALSE))</f>
        <v/>
      </c>
      <c r="N354" s="156" t="str">
        <f>IF(L354="","",L354*VLOOKUP(CONCATENATE(C354," / ",'Základné údaje'!$D$8),'Priradenie pracov. balíkov'!A:F,6,FALSE))</f>
        <v/>
      </c>
      <c r="O354" s="164"/>
      <c r="P354" s="164"/>
    </row>
    <row r="355" spans="1:16" x14ac:dyDescent="0.2">
      <c r="A355" s="19"/>
      <c r="B355" s="164"/>
      <c r="C355" s="164"/>
      <c r="D355" s="164"/>
      <c r="E355" s="164"/>
      <c r="F355" s="165"/>
      <c r="G355" s="164"/>
      <c r="H355" s="166"/>
      <c r="I355" s="167"/>
      <c r="J355" s="168" t="str">
        <f>IF(F355="","",IF(G355=nepodnik,1,IF(VLOOKUP(G355,Ciselniky!$G$41:$I$48,3,FALSE)&gt;'Údaje o projekte'!$F$11,'Údaje o projekte'!$F$11,VLOOKUP(G355,Ciselniky!$G$41:$I$48,3,FALSE))))</f>
        <v/>
      </c>
      <c r="K355" s="169" t="str">
        <f>IF(J355="","",IF(G355="Nerelevantné",E355*F355,((E355*F355)/VLOOKUP(G355,Ciselniky!$G$43:$I$48,3,FALSE))*'Dlhodobý majetok (DM)'!I355)*H355)</f>
        <v/>
      </c>
      <c r="L355" s="169" t="str">
        <f>IF(K355="","",IF('Základné údaje'!$H$8="áno",0,K355*0.2))</f>
        <v/>
      </c>
      <c r="M355" s="156" t="str">
        <f>IF(K355="","",K355*VLOOKUP(CONCATENATE(C355," / ",'Základné údaje'!$D$8),'Priradenie pracov. balíkov'!A:F,6,FALSE))</f>
        <v/>
      </c>
      <c r="N355" s="156" t="str">
        <f>IF(L355="","",L355*VLOOKUP(CONCATENATE(C355," / ",'Základné údaje'!$D$8),'Priradenie pracov. balíkov'!A:F,6,FALSE))</f>
        <v/>
      </c>
      <c r="O355" s="164"/>
      <c r="P355" s="164"/>
    </row>
    <row r="356" spans="1:16" x14ac:dyDescent="0.2">
      <c r="A356" s="19"/>
      <c r="B356" s="164"/>
      <c r="C356" s="164"/>
      <c r="D356" s="164"/>
      <c r="E356" s="164"/>
      <c r="F356" s="165"/>
      <c r="G356" s="164"/>
      <c r="H356" s="166"/>
      <c r="I356" s="167"/>
      <c r="J356" s="168" t="str">
        <f>IF(F356="","",IF(G356=nepodnik,1,IF(VLOOKUP(G356,Ciselniky!$G$41:$I$48,3,FALSE)&gt;'Údaje o projekte'!$F$11,'Údaje o projekte'!$F$11,VLOOKUP(G356,Ciselniky!$G$41:$I$48,3,FALSE))))</f>
        <v/>
      </c>
      <c r="K356" s="169" t="str">
        <f>IF(J356="","",IF(G356="Nerelevantné",E356*F356,((E356*F356)/VLOOKUP(G356,Ciselniky!$G$43:$I$48,3,FALSE))*'Dlhodobý majetok (DM)'!I356)*H356)</f>
        <v/>
      </c>
      <c r="L356" s="169" t="str">
        <f>IF(K356="","",IF('Základné údaje'!$H$8="áno",0,K356*0.2))</f>
        <v/>
      </c>
      <c r="M356" s="156" t="str">
        <f>IF(K356="","",K356*VLOOKUP(CONCATENATE(C356," / ",'Základné údaje'!$D$8),'Priradenie pracov. balíkov'!A:F,6,FALSE))</f>
        <v/>
      </c>
      <c r="N356" s="156" t="str">
        <f>IF(L356="","",L356*VLOOKUP(CONCATENATE(C356," / ",'Základné údaje'!$D$8),'Priradenie pracov. balíkov'!A:F,6,FALSE))</f>
        <v/>
      </c>
      <c r="O356" s="164"/>
      <c r="P356" s="164"/>
    </row>
    <row r="357" spans="1:16" x14ac:dyDescent="0.2">
      <c r="A357" s="19"/>
      <c r="B357" s="164"/>
      <c r="C357" s="164"/>
      <c r="D357" s="164"/>
      <c r="E357" s="164"/>
      <c r="F357" s="165"/>
      <c r="G357" s="164"/>
      <c r="H357" s="166"/>
      <c r="I357" s="167"/>
      <c r="J357" s="168" t="str">
        <f>IF(F357="","",IF(G357=nepodnik,1,IF(VLOOKUP(G357,Ciselniky!$G$41:$I$48,3,FALSE)&gt;'Údaje o projekte'!$F$11,'Údaje o projekte'!$F$11,VLOOKUP(G357,Ciselniky!$G$41:$I$48,3,FALSE))))</f>
        <v/>
      </c>
      <c r="K357" s="169" t="str">
        <f>IF(J357="","",IF(G357="Nerelevantné",E357*F357,((E357*F357)/VLOOKUP(G357,Ciselniky!$G$43:$I$48,3,FALSE))*'Dlhodobý majetok (DM)'!I357)*H357)</f>
        <v/>
      </c>
      <c r="L357" s="169" t="str">
        <f>IF(K357="","",IF('Základné údaje'!$H$8="áno",0,K357*0.2))</f>
        <v/>
      </c>
      <c r="M357" s="156" t="str">
        <f>IF(K357="","",K357*VLOOKUP(CONCATENATE(C357," / ",'Základné údaje'!$D$8),'Priradenie pracov. balíkov'!A:F,6,FALSE))</f>
        <v/>
      </c>
      <c r="N357" s="156" t="str">
        <f>IF(L357="","",L357*VLOOKUP(CONCATENATE(C357," / ",'Základné údaje'!$D$8),'Priradenie pracov. balíkov'!A:F,6,FALSE))</f>
        <v/>
      </c>
      <c r="O357" s="164"/>
      <c r="P357" s="164"/>
    </row>
    <row r="358" spans="1:16" x14ac:dyDescent="0.2">
      <c r="A358" s="19"/>
      <c r="B358" s="164"/>
      <c r="C358" s="164"/>
      <c r="D358" s="164"/>
      <c r="E358" s="164"/>
      <c r="F358" s="165"/>
      <c r="G358" s="164"/>
      <c r="H358" s="166"/>
      <c r="I358" s="167"/>
      <c r="J358" s="168" t="str">
        <f>IF(F358="","",IF(G358=nepodnik,1,IF(VLOOKUP(G358,Ciselniky!$G$41:$I$48,3,FALSE)&gt;'Údaje o projekte'!$F$11,'Údaje o projekte'!$F$11,VLOOKUP(G358,Ciselniky!$G$41:$I$48,3,FALSE))))</f>
        <v/>
      </c>
      <c r="K358" s="169" t="str">
        <f>IF(J358="","",IF(G358="Nerelevantné",E358*F358,((E358*F358)/VLOOKUP(G358,Ciselniky!$G$43:$I$48,3,FALSE))*'Dlhodobý majetok (DM)'!I358)*H358)</f>
        <v/>
      </c>
      <c r="L358" s="169" t="str">
        <f>IF(K358="","",IF('Základné údaje'!$H$8="áno",0,K358*0.2))</f>
        <v/>
      </c>
      <c r="M358" s="156" t="str">
        <f>IF(K358="","",K358*VLOOKUP(CONCATENATE(C358," / ",'Základné údaje'!$D$8),'Priradenie pracov. balíkov'!A:F,6,FALSE))</f>
        <v/>
      </c>
      <c r="N358" s="156" t="str">
        <f>IF(L358="","",L358*VLOOKUP(CONCATENATE(C358," / ",'Základné údaje'!$D$8),'Priradenie pracov. balíkov'!A:F,6,FALSE))</f>
        <v/>
      </c>
      <c r="O358" s="164"/>
      <c r="P358" s="164"/>
    </row>
    <row r="359" spans="1:16" x14ac:dyDescent="0.2">
      <c r="A359" s="19"/>
      <c r="B359" s="164"/>
      <c r="C359" s="164"/>
      <c r="D359" s="164"/>
      <c r="E359" s="164"/>
      <c r="F359" s="165"/>
      <c r="G359" s="164"/>
      <c r="H359" s="166"/>
      <c r="I359" s="167"/>
      <c r="J359" s="168" t="str">
        <f>IF(F359="","",IF(G359=nepodnik,1,IF(VLOOKUP(G359,Ciselniky!$G$41:$I$48,3,FALSE)&gt;'Údaje o projekte'!$F$11,'Údaje o projekte'!$F$11,VLOOKUP(G359,Ciselniky!$G$41:$I$48,3,FALSE))))</f>
        <v/>
      </c>
      <c r="K359" s="169" t="str">
        <f>IF(J359="","",IF(G359="Nerelevantné",E359*F359,((E359*F359)/VLOOKUP(G359,Ciselniky!$G$43:$I$48,3,FALSE))*'Dlhodobý majetok (DM)'!I359)*H359)</f>
        <v/>
      </c>
      <c r="L359" s="169" t="str">
        <f>IF(K359="","",IF('Základné údaje'!$H$8="áno",0,K359*0.2))</f>
        <v/>
      </c>
      <c r="M359" s="156" t="str">
        <f>IF(K359="","",K359*VLOOKUP(CONCATENATE(C359," / ",'Základné údaje'!$D$8),'Priradenie pracov. balíkov'!A:F,6,FALSE))</f>
        <v/>
      </c>
      <c r="N359" s="156" t="str">
        <f>IF(L359="","",L359*VLOOKUP(CONCATENATE(C359," / ",'Základné údaje'!$D$8),'Priradenie pracov. balíkov'!A:F,6,FALSE))</f>
        <v/>
      </c>
      <c r="O359" s="164"/>
      <c r="P359" s="164"/>
    </row>
    <row r="360" spans="1:16" x14ac:dyDescent="0.2">
      <c r="A360" s="19"/>
      <c r="B360" s="164"/>
      <c r="C360" s="164"/>
      <c r="D360" s="164"/>
      <c r="E360" s="164"/>
      <c r="F360" s="165"/>
      <c r="G360" s="164"/>
      <c r="H360" s="166"/>
      <c r="I360" s="167"/>
      <c r="J360" s="168" t="str">
        <f>IF(F360="","",IF(G360=nepodnik,1,IF(VLOOKUP(G360,Ciselniky!$G$41:$I$48,3,FALSE)&gt;'Údaje o projekte'!$F$11,'Údaje o projekte'!$F$11,VLOOKUP(G360,Ciselniky!$G$41:$I$48,3,FALSE))))</f>
        <v/>
      </c>
      <c r="K360" s="169" t="str">
        <f>IF(J360="","",IF(G360="Nerelevantné",E360*F360,((E360*F360)/VLOOKUP(G360,Ciselniky!$G$43:$I$48,3,FALSE))*'Dlhodobý majetok (DM)'!I360)*H360)</f>
        <v/>
      </c>
      <c r="L360" s="169" t="str">
        <f>IF(K360="","",IF('Základné údaje'!$H$8="áno",0,K360*0.2))</f>
        <v/>
      </c>
      <c r="M360" s="156" t="str">
        <f>IF(K360="","",K360*VLOOKUP(CONCATENATE(C360," / ",'Základné údaje'!$D$8),'Priradenie pracov. balíkov'!A:F,6,FALSE))</f>
        <v/>
      </c>
      <c r="N360" s="156" t="str">
        <f>IF(L360="","",L360*VLOOKUP(CONCATENATE(C360," / ",'Základné údaje'!$D$8),'Priradenie pracov. balíkov'!A:F,6,FALSE))</f>
        <v/>
      </c>
      <c r="O360" s="164"/>
      <c r="P360" s="164"/>
    </row>
    <row r="361" spans="1:16" x14ac:dyDescent="0.2">
      <c r="A361" s="19"/>
      <c r="B361" s="164"/>
      <c r="C361" s="164"/>
      <c r="D361" s="164"/>
      <c r="E361" s="164"/>
      <c r="F361" s="165"/>
      <c r="G361" s="164"/>
      <c r="H361" s="166"/>
      <c r="I361" s="167"/>
      <c r="J361" s="168" t="str">
        <f>IF(F361="","",IF(G361=nepodnik,1,IF(VLOOKUP(G361,Ciselniky!$G$41:$I$48,3,FALSE)&gt;'Údaje o projekte'!$F$11,'Údaje o projekte'!$F$11,VLOOKUP(G361,Ciselniky!$G$41:$I$48,3,FALSE))))</f>
        <v/>
      </c>
      <c r="K361" s="169" t="str">
        <f>IF(J361="","",IF(G361="Nerelevantné",E361*F361,((E361*F361)/VLOOKUP(G361,Ciselniky!$G$43:$I$48,3,FALSE))*'Dlhodobý majetok (DM)'!I361)*H361)</f>
        <v/>
      </c>
      <c r="L361" s="169" t="str">
        <f>IF(K361="","",IF('Základné údaje'!$H$8="áno",0,K361*0.2))</f>
        <v/>
      </c>
      <c r="M361" s="156" t="str">
        <f>IF(K361="","",K361*VLOOKUP(CONCATENATE(C361," / ",'Základné údaje'!$D$8),'Priradenie pracov. balíkov'!A:F,6,FALSE))</f>
        <v/>
      </c>
      <c r="N361" s="156" t="str">
        <f>IF(L361="","",L361*VLOOKUP(CONCATENATE(C361," / ",'Základné údaje'!$D$8),'Priradenie pracov. balíkov'!A:F,6,FALSE))</f>
        <v/>
      </c>
      <c r="O361" s="164"/>
      <c r="P361" s="164"/>
    </row>
    <row r="362" spans="1:16" x14ac:dyDescent="0.2">
      <c r="A362" s="19"/>
      <c r="B362" s="164"/>
      <c r="C362" s="164"/>
      <c r="D362" s="164"/>
      <c r="E362" s="164"/>
      <c r="F362" s="165"/>
      <c r="G362" s="164"/>
      <c r="H362" s="166"/>
      <c r="I362" s="167"/>
      <c r="J362" s="168" t="str">
        <f>IF(F362="","",IF(G362=nepodnik,1,IF(VLOOKUP(G362,Ciselniky!$G$41:$I$48,3,FALSE)&gt;'Údaje o projekte'!$F$11,'Údaje o projekte'!$F$11,VLOOKUP(G362,Ciselniky!$G$41:$I$48,3,FALSE))))</f>
        <v/>
      </c>
      <c r="K362" s="169" t="str">
        <f>IF(J362="","",IF(G362="Nerelevantné",E362*F362,((E362*F362)/VLOOKUP(G362,Ciselniky!$G$43:$I$48,3,FALSE))*'Dlhodobý majetok (DM)'!I362)*H362)</f>
        <v/>
      </c>
      <c r="L362" s="169" t="str">
        <f>IF(K362="","",IF('Základné údaje'!$H$8="áno",0,K362*0.2))</f>
        <v/>
      </c>
      <c r="M362" s="156" t="str">
        <f>IF(K362="","",K362*VLOOKUP(CONCATENATE(C362," / ",'Základné údaje'!$D$8),'Priradenie pracov. balíkov'!A:F,6,FALSE))</f>
        <v/>
      </c>
      <c r="N362" s="156" t="str">
        <f>IF(L362="","",L362*VLOOKUP(CONCATENATE(C362," / ",'Základné údaje'!$D$8),'Priradenie pracov. balíkov'!A:F,6,FALSE))</f>
        <v/>
      </c>
      <c r="O362" s="164"/>
      <c r="P362" s="164"/>
    </row>
    <row r="363" spans="1:16" x14ac:dyDescent="0.2">
      <c r="A363" s="19"/>
      <c r="B363" s="164"/>
      <c r="C363" s="164"/>
      <c r="D363" s="164"/>
      <c r="E363" s="164"/>
      <c r="F363" s="165"/>
      <c r="G363" s="164"/>
      <c r="H363" s="166"/>
      <c r="I363" s="167"/>
      <c r="J363" s="168" t="str">
        <f>IF(F363="","",IF(G363=nepodnik,1,IF(VLOOKUP(G363,Ciselniky!$G$41:$I$48,3,FALSE)&gt;'Údaje o projekte'!$F$11,'Údaje o projekte'!$F$11,VLOOKUP(G363,Ciselniky!$G$41:$I$48,3,FALSE))))</f>
        <v/>
      </c>
      <c r="K363" s="169" t="str">
        <f>IF(J363="","",IF(G363="Nerelevantné",E363*F363,((E363*F363)/VLOOKUP(G363,Ciselniky!$G$43:$I$48,3,FALSE))*'Dlhodobý majetok (DM)'!I363)*H363)</f>
        <v/>
      </c>
      <c r="L363" s="169" t="str">
        <f>IF(K363="","",IF('Základné údaje'!$H$8="áno",0,K363*0.2))</f>
        <v/>
      </c>
      <c r="M363" s="156" t="str">
        <f>IF(K363="","",K363*VLOOKUP(CONCATENATE(C363," / ",'Základné údaje'!$D$8),'Priradenie pracov. balíkov'!A:F,6,FALSE))</f>
        <v/>
      </c>
      <c r="N363" s="156" t="str">
        <f>IF(L363="","",L363*VLOOKUP(CONCATENATE(C363," / ",'Základné údaje'!$D$8),'Priradenie pracov. balíkov'!A:F,6,FALSE))</f>
        <v/>
      </c>
      <c r="O363" s="164"/>
      <c r="P363" s="164"/>
    </row>
    <row r="364" spans="1:16" x14ac:dyDescent="0.2">
      <c r="A364" s="19"/>
      <c r="B364" s="164"/>
      <c r="C364" s="164"/>
      <c r="D364" s="164"/>
      <c r="E364" s="164"/>
      <c r="F364" s="165"/>
      <c r="G364" s="164"/>
      <c r="H364" s="166"/>
      <c r="I364" s="167"/>
      <c r="J364" s="168" t="str">
        <f>IF(F364="","",IF(G364=nepodnik,1,IF(VLOOKUP(G364,Ciselniky!$G$41:$I$48,3,FALSE)&gt;'Údaje o projekte'!$F$11,'Údaje o projekte'!$F$11,VLOOKUP(G364,Ciselniky!$G$41:$I$48,3,FALSE))))</f>
        <v/>
      </c>
      <c r="K364" s="169" t="str">
        <f>IF(J364="","",IF(G364="Nerelevantné",E364*F364,((E364*F364)/VLOOKUP(G364,Ciselniky!$G$43:$I$48,3,FALSE))*'Dlhodobý majetok (DM)'!I364)*H364)</f>
        <v/>
      </c>
      <c r="L364" s="169" t="str">
        <f>IF(K364="","",IF('Základné údaje'!$H$8="áno",0,K364*0.2))</f>
        <v/>
      </c>
      <c r="M364" s="156" t="str">
        <f>IF(K364="","",K364*VLOOKUP(CONCATENATE(C364," / ",'Základné údaje'!$D$8),'Priradenie pracov. balíkov'!A:F,6,FALSE))</f>
        <v/>
      </c>
      <c r="N364" s="156" t="str">
        <f>IF(L364="","",L364*VLOOKUP(CONCATENATE(C364," / ",'Základné údaje'!$D$8),'Priradenie pracov. balíkov'!A:F,6,FALSE))</f>
        <v/>
      </c>
      <c r="O364" s="164"/>
      <c r="P364" s="164"/>
    </row>
    <row r="365" spans="1:16" x14ac:dyDescent="0.2">
      <c r="A365" s="19"/>
      <c r="B365" s="164"/>
      <c r="C365" s="164"/>
      <c r="D365" s="164"/>
      <c r="E365" s="164"/>
      <c r="F365" s="165"/>
      <c r="G365" s="164"/>
      <c r="H365" s="166"/>
      <c r="I365" s="167"/>
      <c r="J365" s="168" t="str">
        <f>IF(F365="","",IF(G365=nepodnik,1,IF(VLOOKUP(G365,Ciselniky!$G$41:$I$48,3,FALSE)&gt;'Údaje o projekte'!$F$11,'Údaje o projekte'!$F$11,VLOOKUP(G365,Ciselniky!$G$41:$I$48,3,FALSE))))</f>
        <v/>
      </c>
      <c r="K365" s="169" t="str">
        <f>IF(J365="","",IF(G365="Nerelevantné",E365*F365,((E365*F365)/VLOOKUP(G365,Ciselniky!$G$43:$I$48,3,FALSE))*'Dlhodobý majetok (DM)'!I365)*H365)</f>
        <v/>
      </c>
      <c r="L365" s="169" t="str">
        <f>IF(K365="","",IF('Základné údaje'!$H$8="áno",0,K365*0.2))</f>
        <v/>
      </c>
      <c r="M365" s="156" t="str">
        <f>IF(K365="","",K365*VLOOKUP(CONCATENATE(C365," / ",'Základné údaje'!$D$8),'Priradenie pracov. balíkov'!A:F,6,FALSE))</f>
        <v/>
      </c>
      <c r="N365" s="156" t="str">
        <f>IF(L365="","",L365*VLOOKUP(CONCATENATE(C365," / ",'Základné údaje'!$D$8),'Priradenie pracov. balíkov'!A:F,6,FALSE))</f>
        <v/>
      </c>
      <c r="O365" s="164"/>
      <c r="P365" s="164"/>
    </row>
    <row r="366" spans="1:16" x14ac:dyDescent="0.2">
      <c r="A366" s="19"/>
      <c r="B366" s="164"/>
      <c r="C366" s="164"/>
      <c r="D366" s="164"/>
      <c r="E366" s="164"/>
      <c r="F366" s="165"/>
      <c r="G366" s="164"/>
      <c r="H366" s="166"/>
      <c r="I366" s="167"/>
      <c r="J366" s="168" t="str">
        <f>IF(F366="","",IF(G366=nepodnik,1,IF(VLOOKUP(G366,Ciselniky!$G$41:$I$48,3,FALSE)&gt;'Údaje o projekte'!$F$11,'Údaje o projekte'!$F$11,VLOOKUP(G366,Ciselniky!$G$41:$I$48,3,FALSE))))</f>
        <v/>
      </c>
      <c r="K366" s="169" t="str">
        <f>IF(J366="","",IF(G366="Nerelevantné",E366*F366,((E366*F366)/VLOOKUP(G366,Ciselniky!$G$43:$I$48,3,FALSE))*'Dlhodobý majetok (DM)'!I366)*H366)</f>
        <v/>
      </c>
      <c r="L366" s="169" t="str">
        <f>IF(K366="","",IF('Základné údaje'!$H$8="áno",0,K366*0.2))</f>
        <v/>
      </c>
      <c r="M366" s="156" t="str">
        <f>IF(K366="","",K366*VLOOKUP(CONCATENATE(C366," / ",'Základné údaje'!$D$8),'Priradenie pracov. balíkov'!A:F,6,FALSE))</f>
        <v/>
      </c>
      <c r="N366" s="156" t="str">
        <f>IF(L366="","",L366*VLOOKUP(CONCATENATE(C366," / ",'Základné údaje'!$D$8),'Priradenie pracov. balíkov'!A:F,6,FALSE))</f>
        <v/>
      </c>
      <c r="O366" s="164"/>
      <c r="P366" s="164"/>
    </row>
    <row r="367" spans="1:16" x14ac:dyDescent="0.2">
      <c r="A367" s="19"/>
      <c r="B367" s="164"/>
      <c r="C367" s="164"/>
      <c r="D367" s="164"/>
      <c r="E367" s="164"/>
      <c r="F367" s="165"/>
      <c r="G367" s="164"/>
      <c r="H367" s="166"/>
      <c r="I367" s="167"/>
      <c r="J367" s="168" t="str">
        <f>IF(F367="","",IF(G367=nepodnik,1,IF(VLOOKUP(G367,Ciselniky!$G$41:$I$48,3,FALSE)&gt;'Údaje o projekte'!$F$11,'Údaje o projekte'!$F$11,VLOOKUP(G367,Ciselniky!$G$41:$I$48,3,FALSE))))</f>
        <v/>
      </c>
      <c r="K367" s="169" t="str">
        <f>IF(J367="","",IF(G367="Nerelevantné",E367*F367,((E367*F367)/VLOOKUP(G367,Ciselniky!$G$43:$I$48,3,FALSE))*'Dlhodobý majetok (DM)'!I367)*H367)</f>
        <v/>
      </c>
      <c r="L367" s="169" t="str">
        <f>IF(K367="","",IF('Základné údaje'!$H$8="áno",0,K367*0.2))</f>
        <v/>
      </c>
      <c r="M367" s="156" t="str">
        <f>IF(K367="","",K367*VLOOKUP(CONCATENATE(C367," / ",'Základné údaje'!$D$8),'Priradenie pracov. balíkov'!A:F,6,FALSE))</f>
        <v/>
      </c>
      <c r="N367" s="156" t="str">
        <f>IF(L367="","",L367*VLOOKUP(CONCATENATE(C367," / ",'Základné údaje'!$D$8),'Priradenie pracov. balíkov'!A:F,6,FALSE))</f>
        <v/>
      </c>
      <c r="O367" s="164"/>
      <c r="P367" s="164"/>
    </row>
    <row r="368" spans="1:16" x14ac:dyDescent="0.2">
      <c r="A368" s="19"/>
      <c r="B368" s="164"/>
      <c r="C368" s="164"/>
      <c r="D368" s="164"/>
      <c r="E368" s="164"/>
      <c r="F368" s="165"/>
      <c r="G368" s="164"/>
      <c r="H368" s="166"/>
      <c r="I368" s="167"/>
      <c r="J368" s="168" t="str">
        <f>IF(F368="","",IF(G368=nepodnik,1,IF(VLOOKUP(G368,Ciselniky!$G$41:$I$48,3,FALSE)&gt;'Údaje o projekte'!$F$11,'Údaje o projekte'!$F$11,VLOOKUP(G368,Ciselniky!$G$41:$I$48,3,FALSE))))</f>
        <v/>
      </c>
      <c r="K368" s="169" t="str">
        <f>IF(J368="","",IF(G368="Nerelevantné",E368*F368,((E368*F368)/VLOOKUP(G368,Ciselniky!$G$43:$I$48,3,FALSE))*'Dlhodobý majetok (DM)'!I368)*H368)</f>
        <v/>
      </c>
      <c r="L368" s="169" t="str">
        <f>IF(K368="","",IF('Základné údaje'!$H$8="áno",0,K368*0.2))</f>
        <v/>
      </c>
      <c r="M368" s="156" t="str">
        <f>IF(K368="","",K368*VLOOKUP(CONCATENATE(C368," / ",'Základné údaje'!$D$8),'Priradenie pracov. balíkov'!A:F,6,FALSE))</f>
        <v/>
      </c>
      <c r="N368" s="156" t="str">
        <f>IF(L368="","",L368*VLOOKUP(CONCATENATE(C368," / ",'Základné údaje'!$D$8),'Priradenie pracov. balíkov'!A:F,6,FALSE))</f>
        <v/>
      </c>
      <c r="O368" s="164"/>
      <c r="P368" s="164"/>
    </row>
    <row r="369" spans="1:16" x14ac:dyDescent="0.2">
      <c r="A369" s="19"/>
      <c r="B369" s="164"/>
      <c r="C369" s="164"/>
      <c r="D369" s="164"/>
      <c r="E369" s="164"/>
      <c r="F369" s="165"/>
      <c r="G369" s="164"/>
      <c r="H369" s="166"/>
      <c r="I369" s="167"/>
      <c r="J369" s="168" t="str">
        <f>IF(F369="","",IF(G369=nepodnik,1,IF(VLOOKUP(G369,Ciselniky!$G$41:$I$48,3,FALSE)&gt;'Údaje o projekte'!$F$11,'Údaje o projekte'!$F$11,VLOOKUP(G369,Ciselniky!$G$41:$I$48,3,FALSE))))</f>
        <v/>
      </c>
      <c r="K369" s="169" t="str">
        <f>IF(J369="","",IF(G369="Nerelevantné",E369*F369,((E369*F369)/VLOOKUP(G369,Ciselniky!$G$43:$I$48,3,FALSE))*'Dlhodobý majetok (DM)'!I369)*H369)</f>
        <v/>
      </c>
      <c r="L369" s="169" t="str">
        <f>IF(K369="","",IF('Základné údaje'!$H$8="áno",0,K369*0.2))</f>
        <v/>
      </c>
      <c r="M369" s="156" t="str">
        <f>IF(K369="","",K369*VLOOKUP(CONCATENATE(C369," / ",'Základné údaje'!$D$8),'Priradenie pracov. balíkov'!A:F,6,FALSE))</f>
        <v/>
      </c>
      <c r="N369" s="156" t="str">
        <f>IF(L369="","",L369*VLOOKUP(CONCATENATE(C369," / ",'Základné údaje'!$D$8),'Priradenie pracov. balíkov'!A:F,6,FALSE))</f>
        <v/>
      </c>
      <c r="O369" s="164"/>
      <c r="P369" s="164"/>
    </row>
    <row r="370" spans="1:16" x14ac:dyDescent="0.2">
      <c r="A370" s="19"/>
      <c r="B370" s="164"/>
      <c r="C370" s="164"/>
      <c r="D370" s="164"/>
      <c r="E370" s="164"/>
      <c r="F370" s="165"/>
      <c r="G370" s="164"/>
      <c r="H370" s="166"/>
      <c r="I370" s="167"/>
      <c r="J370" s="168" t="str">
        <f>IF(F370="","",IF(G370=nepodnik,1,IF(VLOOKUP(G370,Ciselniky!$G$41:$I$48,3,FALSE)&gt;'Údaje o projekte'!$F$11,'Údaje o projekte'!$F$11,VLOOKUP(G370,Ciselniky!$G$41:$I$48,3,FALSE))))</f>
        <v/>
      </c>
      <c r="K370" s="169" t="str">
        <f>IF(J370="","",IF(G370="Nerelevantné",E370*F370,((E370*F370)/VLOOKUP(G370,Ciselniky!$G$43:$I$48,3,FALSE))*'Dlhodobý majetok (DM)'!I370)*H370)</f>
        <v/>
      </c>
      <c r="L370" s="169" t="str">
        <f>IF(K370="","",IF('Základné údaje'!$H$8="áno",0,K370*0.2))</f>
        <v/>
      </c>
      <c r="M370" s="156" t="str">
        <f>IF(K370="","",K370*VLOOKUP(CONCATENATE(C370," / ",'Základné údaje'!$D$8),'Priradenie pracov. balíkov'!A:F,6,FALSE))</f>
        <v/>
      </c>
      <c r="N370" s="156" t="str">
        <f>IF(L370="","",L370*VLOOKUP(CONCATENATE(C370," / ",'Základné údaje'!$D$8),'Priradenie pracov. balíkov'!A:F,6,FALSE))</f>
        <v/>
      </c>
      <c r="O370" s="164"/>
      <c r="P370" s="164"/>
    </row>
    <row r="371" spans="1:16" x14ac:dyDescent="0.2">
      <c r="A371" s="19"/>
      <c r="B371" s="164"/>
      <c r="C371" s="164"/>
      <c r="D371" s="164"/>
      <c r="E371" s="164"/>
      <c r="F371" s="165"/>
      <c r="G371" s="164"/>
      <c r="H371" s="166"/>
      <c r="I371" s="167"/>
      <c r="J371" s="168" t="str">
        <f>IF(F371="","",IF(G371=nepodnik,1,IF(VLOOKUP(G371,Ciselniky!$G$41:$I$48,3,FALSE)&gt;'Údaje o projekte'!$F$11,'Údaje o projekte'!$F$11,VLOOKUP(G371,Ciselniky!$G$41:$I$48,3,FALSE))))</f>
        <v/>
      </c>
      <c r="K371" s="169" t="str">
        <f>IF(J371="","",IF(G371="Nerelevantné",E371*F371,((E371*F371)/VLOOKUP(G371,Ciselniky!$G$43:$I$48,3,FALSE))*'Dlhodobý majetok (DM)'!I371)*H371)</f>
        <v/>
      </c>
      <c r="L371" s="169" t="str">
        <f>IF(K371="","",IF('Základné údaje'!$H$8="áno",0,K371*0.2))</f>
        <v/>
      </c>
      <c r="M371" s="156" t="str">
        <f>IF(K371="","",K371*VLOOKUP(CONCATENATE(C371," / ",'Základné údaje'!$D$8),'Priradenie pracov. balíkov'!A:F,6,FALSE))</f>
        <v/>
      </c>
      <c r="N371" s="156" t="str">
        <f>IF(L371="","",L371*VLOOKUP(CONCATENATE(C371," / ",'Základné údaje'!$D$8),'Priradenie pracov. balíkov'!A:F,6,FALSE))</f>
        <v/>
      </c>
      <c r="O371" s="164"/>
      <c r="P371" s="164"/>
    </row>
    <row r="372" spans="1:16" x14ac:dyDescent="0.2">
      <c r="A372" s="19"/>
      <c r="B372" s="164"/>
      <c r="C372" s="164"/>
      <c r="D372" s="164"/>
      <c r="E372" s="164"/>
      <c r="F372" s="165"/>
      <c r="G372" s="164"/>
      <c r="H372" s="166"/>
      <c r="I372" s="167"/>
      <c r="J372" s="168" t="str">
        <f>IF(F372="","",IF(G372=nepodnik,1,IF(VLOOKUP(G372,Ciselniky!$G$41:$I$48,3,FALSE)&gt;'Údaje o projekte'!$F$11,'Údaje o projekte'!$F$11,VLOOKUP(G372,Ciselniky!$G$41:$I$48,3,FALSE))))</f>
        <v/>
      </c>
      <c r="K372" s="169" t="str">
        <f>IF(J372="","",IF(G372="Nerelevantné",E372*F372,((E372*F372)/VLOOKUP(G372,Ciselniky!$G$43:$I$48,3,FALSE))*'Dlhodobý majetok (DM)'!I372)*H372)</f>
        <v/>
      </c>
      <c r="L372" s="169" t="str">
        <f>IF(K372="","",IF('Základné údaje'!$H$8="áno",0,K372*0.2))</f>
        <v/>
      </c>
      <c r="M372" s="156" t="str">
        <f>IF(K372="","",K372*VLOOKUP(CONCATENATE(C372," / ",'Základné údaje'!$D$8),'Priradenie pracov. balíkov'!A:F,6,FALSE))</f>
        <v/>
      </c>
      <c r="N372" s="156" t="str">
        <f>IF(L372="","",L372*VLOOKUP(CONCATENATE(C372," / ",'Základné údaje'!$D$8),'Priradenie pracov. balíkov'!A:F,6,FALSE))</f>
        <v/>
      </c>
      <c r="O372" s="164"/>
      <c r="P372" s="164"/>
    </row>
    <row r="373" spans="1:16" x14ac:dyDescent="0.2">
      <c r="A373" s="19"/>
      <c r="B373" s="164"/>
      <c r="C373" s="164"/>
      <c r="D373" s="164"/>
      <c r="E373" s="164"/>
      <c r="F373" s="165"/>
      <c r="G373" s="164"/>
      <c r="H373" s="166"/>
      <c r="I373" s="167"/>
      <c r="J373" s="168" t="str">
        <f>IF(F373="","",IF(G373=nepodnik,1,IF(VLOOKUP(G373,Ciselniky!$G$41:$I$48,3,FALSE)&gt;'Údaje o projekte'!$F$11,'Údaje o projekte'!$F$11,VLOOKUP(G373,Ciselniky!$G$41:$I$48,3,FALSE))))</f>
        <v/>
      </c>
      <c r="K373" s="169" t="str">
        <f>IF(J373="","",IF(G373="Nerelevantné",E373*F373,((E373*F373)/VLOOKUP(G373,Ciselniky!$G$43:$I$48,3,FALSE))*'Dlhodobý majetok (DM)'!I373)*H373)</f>
        <v/>
      </c>
      <c r="L373" s="169" t="str">
        <f>IF(K373="","",IF('Základné údaje'!$H$8="áno",0,K373*0.2))</f>
        <v/>
      </c>
      <c r="M373" s="156" t="str">
        <f>IF(K373="","",K373*VLOOKUP(CONCATENATE(C373," / ",'Základné údaje'!$D$8),'Priradenie pracov. balíkov'!A:F,6,FALSE))</f>
        <v/>
      </c>
      <c r="N373" s="156" t="str">
        <f>IF(L373="","",L373*VLOOKUP(CONCATENATE(C373," / ",'Základné údaje'!$D$8),'Priradenie pracov. balíkov'!A:F,6,FALSE))</f>
        <v/>
      </c>
      <c r="O373" s="164"/>
      <c r="P373" s="164"/>
    </row>
    <row r="374" spans="1:16" x14ac:dyDescent="0.2">
      <c r="A374" s="19"/>
      <c r="B374" s="164"/>
      <c r="C374" s="164"/>
      <c r="D374" s="164"/>
      <c r="E374" s="164"/>
      <c r="F374" s="165"/>
      <c r="G374" s="164"/>
      <c r="H374" s="166"/>
      <c r="I374" s="167"/>
      <c r="J374" s="168" t="str">
        <f>IF(F374="","",IF(G374=nepodnik,1,IF(VLOOKUP(G374,Ciselniky!$G$41:$I$48,3,FALSE)&gt;'Údaje o projekte'!$F$11,'Údaje o projekte'!$F$11,VLOOKUP(G374,Ciselniky!$G$41:$I$48,3,FALSE))))</f>
        <v/>
      </c>
      <c r="K374" s="169" t="str">
        <f>IF(J374="","",IF(G374="Nerelevantné",E374*F374,((E374*F374)/VLOOKUP(G374,Ciselniky!$G$43:$I$48,3,FALSE))*'Dlhodobý majetok (DM)'!I374)*H374)</f>
        <v/>
      </c>
      <c r="L374" s="169" t="str">
        <f>IF(K374="","",IF('Základné údaje'!$H$8="áno",0,K374*0.2))</f>
        <v/>
      </c>
      <c r="M374" s="156" t="str">
        <f>IF(K374="","",K374*VLOOKUP(CONCATENATE(C374," / ",'Základné údaje'!$D$8),'Priradenie pracov. balíkov'!A:F,6,FALSE))</f>
        <v/>
      </c>
      <c r="N374" s="156" t="str">
        <f>IF(L374="","",L374*VLOOKUP(CONCATENATE(C374," / ",'Základné údaje'!$D$8),'Priradenie pracov. balíkov'!A:F,6,FALSE))</f>
        <v/>
      </c>
      <c r="O374" s="164"/>
      <c r="P374" s="164"/>
    </row>
    <row r="375" spans="1:16" x14ac:dyDescent="0.2">
      <c r="A375" s="19"/>
      <c r="B375" s="164"/>
      <c r="C375" s="164"/>
      <c r="D375" s="164"/>
      <c r="E375" s="164"/>
      <c r="F375" s="165"/>
      <c r="G375" s="164"/>
      <c r="H375" s="166"/>
      <c r="I375" s="167"/>
      <c r="J375" s="168" t="str">
        <f>IF(F375="","",IF(G375=nepodnik,1,IF(VLOOKUP(G375,Ciselniky!$G$41:$I$48,3,FALSE)&gt;'Údaje o projekte'!$F$11,'Údaje o projekte'!$F$11,VLOOKUP(G375,Ciselniky!$G$41:$I$48,3,FALSE))))</f>
        <v/>
      </c>
      <c r="K375" s="169" t="str">
        <f>IF(J375="","",IF(G375="Nerelevantné",E375*F375,((E375*F375)/VLOOKUP(G375,Ciselniky!$G$43:$I$48,3,FALSE))*'Dlhodobý majetok (DM)'!I375)*H375)</f>
        <v/>
      </c>
      <c r="L375" s="169" t="str">
        <f>IF(K375="","",IF('Základné údaje'!$H$8="áno",0,K375*0.2))</f>
        <v/>
      </c>
      <c r="M375" s="156" t="str">
        <f>IF(K375="","",K375*VLOOKUP(CONCATENATE(C375," / ",'Základné údaje'!$D$8),'Priradenie pracov. balíkov'!A:F,6,FALSE))</f>
        <v/>
      </c>
      <c r="N375" s="156" t="str">
        <f>IF(L375="","",L375*VLOOKUP(CONCATENATE(C375," / ",'Základné údaje'!$D$8),'Priradenie pracov. balíkov'!A:F,6,FALSE))</f>
        <v/>
      </c>
      <c r="O375" s="164"/>
      <c r="P375" s="164"/>
    </row>
    <row r="376" spans="1:16" x14ac:dyDescent="0.2">
      <c r="A376" s="19"/>
      <c r="B376" s="164"/>
      <c r="C376" s="164"/>
      <c r="D376" s="164"/>
      <c r="E376" s="164"/>
      <c r="F376" s="165"/>
      <c r="G376" s="164"/>
      <c r="H376" s="166"/>
      <c r="I376" s="167"/>
      <c r="J376" s="168" t="str">
        <f>IF(F376="","",IF(G376=nepodnik,1,IF(VLOOKUP(G376,Ciselniky!$G$41:$I$48,3,FALSE)&gt;'Údaje o projekte'!$F$11,'Údaje o projekte'!$F$11,VLOOKUP(G376,Ciselniky!$G$41:$I$48,3,FALSE))))</f>
        <v/>
      </c>
      <c r="K376" s="169" t="str">
        <f>IF(J376="","",IF(G376="Nerelevantné",E376*F376,((E376*F376)/VLOOKUP(G376,Ciselniky!$G$43:$I$48,3,FALSE))*'Dlhodobý majetok (DM)'!I376)*H376)</f>
        <v/>
      </c>
      <c r="L376" s="169" t="str">
        <f>IF(K376="","",IF('Základné údaje'!$H$8="áno",0,K376*0.2))</f>
        <v/>
      </c>
      <c r="M376" s="156" t="str">
        <f>IF(K376="","",K376*VLOOKUP(CONCATENATE(C376," / ",'Základné údaje'!$D$8),'Priradenie pracov. balíkov'!A:F,6,FALSE))</f>
        <v/>
      </c>
      <c r="N376" s="156" t="str">
        <f>IF(L376="","",L376*VLOOKUP(CONCATENATE(C376," / ",'Základné údaje'!$D$8),'Priradenie pracov. balíkov'!A:F,6,FALSE))</f>
        <v/>
      </c>
      <c r="O376" s="164"/>
      <c r="P376" s="164"/>
    </row>
    <row r="377" spans="1:16" x14ac:dyDescent="0.2">
      <c r="A377" s="19"/>
      <c r="B377" s="164"/>
      <c r="C377" s="164"/>
      <c r="D377" s="164"/>
      <c r="E377" s="164"/>
      <c r="F377" s="165"/>
      <c r="G377" s="164"/>
      <c r="H377" s="166"/>
      <c r="I377" s="167"/>
      <c r="J377" s="168" t="str">
        <f>IF(F377="","",IF(G377=nepodnik,1,IF(VLOOKUP(G377,Ciselniky!$G$41:$I$48,3,FALSE)&gt;'Údaje o projekte'!$F$11,'Údaje o projekte'!$F$11,VLOOKUP(G377,Ciselniky!$G$41:$I$48,3,FALSE))))</f>
        <v/>
      </c>
      <c r="K377" s="169" t="str">
        <f>IF(J377="","",IF(G377="Nerelevantné",E377*F377,((E377*F377)/VLOOKUP(G377,Ciselniky!$G$43:$I$48,3,FALSE))*'Dlhodobý majetok (DM)'!I377)*H377)</f>
        <v/>
      </c>
      <c r="L377" s="169" t="str">
        <f>IF(K377="","",IF('Základné údaje'!$H$8="áno",0,K377*0.2))</f>
        <v/>
      </c>
      <c r="M377" s="156" t="str">
        <f>IF(K377="","",K377*VLOOKUP(CONCATENATE(C377," / ",'Základné údaje'!$D$8),'Priradenie pracov. balíkov'!A:F,6,FALSE))</f>
        <v/>
      </c>
      <c r="N377" s="156" t="str">
        <f>IF(L377="","",L377*VLOOKUP(CONCATENATE(C377," / ",'Základné údaje'!$D$8),'Priradenie pracov. balíkov'!A:F,6,FALSE))</f>
        <v/>
      </c>
      <c r="O377" s="164"/>
      <c r="P377" s="164"/>
    </row>
    <row r="378" spans="1:16" x14ac:dyDescent="0.2">
      <c r="A378" s="19"/>
      <c r="B378" s="164"/>
      <c r="C378" s="164"/>
      <c r="D378" s="164"/>
      <c r="E378" s="164"/>
      <c r="F378" s="165"/>
      <c r="G378" s="164"/>
      <c r="H378" s="166"/>
      <c r="I378" s="167"/>
      <c r="J378" s="168" t="str">
        <f>IF(F378="","",IF(G378=nepodnik,1,IF(VLOOKUP(G378,Ciselniky!$G$41:$I$48,3,FALSE)&gt;'Údaje o projekte'!$F$11,'Údaje o projekte'!$F$11,VLOOKUP(G378,Ciselniky!$G$41:$I$48,3,FALSE))))</f>
        <v/>
      </c>
      <c r="K378" s="169" t="str">
        <f>IF(J378="","",IF(G378="Nerelevantné",E378*F378,((E378*F378)/VLOOKUP(G378,Ciselniky!$G$43:$I$48,3,FALSE))*'Dlhodobý majetok (DM)'!I378)*H378)</f>
        <v/>
      </c>
      <c r="L378" s="169" t="str">
        <f>IF(K378="","",IF('Základné údaje'!$H$8="áno",0,K378*0.2))</f>
        <v/>
      </c>
      <c r="M378" s="156" t="str">
        <f>IF(K378="","",K378*VLOOKUP(CONCATENATE(C378," / ",'Základné údaje'!$D$8),'Priradenie pracov. balíkov'!A:F,6,FALSE))</f>
        <v/>
      </c>
      <c r="N378" s="156" t="str">
        <f>IF(L378="","",L378*VLOOKUP(CONCATENATE(C378," / ",'Základné údaje'!$D$8),'Priradenie pracov. balíkov'!A:F,6,FALSE))</f>
        <v/>
      </c>
      <c r="O378" s="164"/>
      <c r="P378" s="164"/>
    </row>
    <row r="379" spans="1:16" x14ac:dyDescent="0.2">
      <c r="A379" s="19"/>
      <c r="B379" s="164"/>
      <c r="C379" s="164"/>
      <c r="D379" s="164"/>
      <c r="E379" s="164"/>
      <c r="F379" s="165"/>
      <c r="G379" s="164"/>
      <c r="H379" s="166"/>
      <c r="I379" s="167"/>
      <c r="J379" s="168" t="str">
        <f>IF(F379="","",IF(G379=nepodnik,1,IF(VLOOKUP(G379,Ciselniky!$G$41:$I$48,3,FALSE)&gt;'Údaje o projekte'!$F$11,'Údaje o projekte'!$F$11,VLOOKUP(G379,Ciselniky!$G$41:$I$48,3,FALSE))))</f>
        <v/>
      </c>
      <c r="K379" s="169" t="str">
        <f>IF(J379="","",IF(G379="Nerelevantné",E379*F379,((E379*F379)/VLOOKUP(G379,Ciselniky!$G$43:$I$48,3,FALSE))*'Dlhodobý majetok (DM)'!I379)*H379)</f>
        <v/>
      </c>
      <c r="L379" s="169" t="str">
        <f>IF(K379="","",IF('Základné údaje'!$H$8="áno",0,K379*0.2))</f>
        <v/>
      </c>
      <c r="M379" s="156" t="str">
        <f>IF(K379="","",K379*VLOOKUP(CONCATENATE(C379," / ",'Základné údaje'!$D$8),'Priradenie pracov. balíkov'!A:F,6,FALSE))</f>
        <v/>
      </c>
      <c r="N379" s="156" t="str">
        <f>IF(L379="","",L379*VLOOKUP(CONCATENATE(C379," / ",'Základné údaje'!$D$8),'Priradenie pracov. balíkov'!A:F,6,FALSE))</f>
        <v/>
      </c>
      <c r="O379" s="164"/>
      <c r="P379" s="164"/>
    </row>
    <row r="380" spans="1:16" x14ac:dyDescent="0.2">
      <c r="A380" s="19"/>
      <c r="B380" s="164"/>
      <c r="C380" s="164"/>
      <c r="D380" s="164"/>
      <c r="E380" s="164"/>
      <c r="F380" s="165"/>
      <c r="G380" s="164"/>
      <c r="H380" s="166"/>
      <c r="I380" s="167"/>
      <c r="J380" s="168" t="str">
        <f>IF(F380="","",IF(G380=nepodnik,1,IF(VLOOKUP(G380,Ciselniky!$G$41:$I$48,3,FALSE)&gt;'Údaje o projekte'!$F$11,'Údaje o projekte'!$F$11,VLOOKUP(G380,Ciselniky!$G$41:$I$48,3,FALSE))))</f>
        <v/>
      </c>
      <c r="K380" s="169" t="str">
        <f>IF(J380="","",IF(G380="Nerelevantné",E380*F380,((E380*F380)/VLOOKUP(G380,Ciselniky!$G$43:$I$48,3,FALSE))*'Dlhodobý majetok (DM)'!I380)*H380)</f>
        <v/>
      </c>
      <c r="L380" s="169" t="str">
        <f>IF(K380="","",IF('Základné údaje'!$H$8="áno",0,K380*0.2))</f>
        <v/>
      </c>
      <c r="M380" s="156" t="str">
        <f>IF(K380="","",K380*VLOOKUP(CONCATENATE(C380," / ",'Základné údaje'!$D$8),'Priradenie pracov. balíkov'!A:F,6,FALSE))</f>
        <v/>
      </c>
      <c r="N380" s="156" t="str">
        <f>IF(L380="","",L380*VLOOKUP(CONCATENATE(C380," / ",'Základné údaje'!$D$8),'Priradenie pracov. balíkov'!A:F,6,FALSE))</f>
        <v/>
      </c>
      <c r="O380" s="164"/>
      <c r="P380" s="164"/>
    </row>
    <row r="381" spans="1:16" x14ac:dyDescent="0.2">
      <c r="A381" s="19"/>
      <c r="B381" s="164"/>
      <c r="C381" s="164"/>
      <c r="D381" s="164"/>
      <c r="E381" s="164"/>
      <c r="F381" s="165"/>
      <c r="G381" s="164"/>
      <c r="H381" s="166"/>
      <c r="I381" s="167"/>
      <c r="J381" s="168" t="str">
        <f>IF(F381="","",IF(G381=nepodnik,1,IF(VLOOKUP(G381,Ciselniky!$G$41:$I$48,3,FALSE)&gt;'Údaje o projekte'!$F$11,'Údaje o projekte'!$F$11,VLOOKUP(G381,Ciselniky!$G$41:$I$48,3,FALSE))))</f>
        <v/>
      </c>
      <c r="K381" s="169" t="str">
        <f>IF(J381="","",IF(G381="Nerelevantné",E381*F381,((E381*F381)/VLOOKUP(G381,Ciselniky!$G$43:$I$48,3,FALSE))*'Dlhodobý majetok (DM)'!I381)*H381)</f>
        <v/>
      </c>
      <c r="L381" s="169" t="str">
        <f>IF(K381="","",IF('Základné údaje'!$H$8="áno",0,K381*0.2))</f>
        <v/>
      </c>
      <c r="M381" s="156" t="str">
        <f>IF(K381="","",K381*VLOOKUP(CONCATENATE(C381," / ",'Základné údaje'!$D$8),'Priradenie pracov. balíkov'!A:F,6,FALSE))</f>
        <v/>
      </c>
      <c r="N381" s="156" t="str">
        <f>IF(L381="","",L381*VLOOKUP(CONCATENATE(C381," / ",'Základné údaje'!$D$8),'Priradenie pracov. balíkov'!A:F,6,FALSE))</f>
        <v/>
      </c>
      <c r="O381" s="164"/>
      <c r="P381" s="164"/>
    </row>
    <row r="382" spans="1:16" x14ac:dyDescent="0.2">
      <c r="A382" s="19"/>
      <c r="B382" s="164"/>
      <c r="C382" s="164"/>
      <c r="D382" s="164"/>
      <c r="E382" s="164"/>
      <c r="F382" s="165"/>
      <c r="G382" s="164"/>
      <c r="H382" s="166"/>
      <c r="I382" s="167"/>
      <c r="J382" s="168" t="str">
        <f>IF(F382="","",IF(G382=nepodnik,1,IF(VLOOKUP(G382,Ciselniky!$G$41:$I$48,3,FALSE)&gt;'Údaje o projekte'!$F$11,'Údaje o projekte'!$F$11,VLOOKUP(G382,Ciselniky!$G$41:$I$48,3,FALSE))))</f>
        <v/>
      </c>
      <c r="K382" s="169" t="str">
        <f>IF(J382="","",IF(G382="Nerelevantné",E382*F382,((E382*F382)/VLOOKUP(G382,Ciselniky!$G$43:$I$48,3,FALSE))*'Dlhodobý majetok (DM)'!I382)*H382)</f>
        <v/>
      </c>
      <c r="L382" s="169" t="str">
        <f>IF(K382="","",IF('Základné údaje'!$H$8="áno",0,K382*0.2))</f>
        <v/>
      </c>
      <c r="M382" s="156" t="str">
        <f>IF(K382="","",K382*VLOOKUP(CONCATENATE(C382," / ",'Základné údaje'!$D$8),'Priradenie pracov. balíkov'!A:F,6,FALSE))</f>
        <v/>
      </c>
      <c r="N382" s="156" t="str">
        <f>IF(L382="","",L382*VLOOKUP(CONCATENATE(C382," / ",'Základné údaje'!$D$8),'Priradenie pracov. balíkov'!A:F,6,FALSE))</f>
        <v/>
      </c>
      <c r="O382" s="164"/>
      <c r="P382" s="164"/>
    </row>
    <row r="383" spans="1:16" x14ac:dyDescent="0.2">
      <c r="A383" s="19"/>
      <c r="B383" s="164"/>
      <c r="C383" s="164"/>
      <c r="D383" s="164"/>
      <c r="E383" s="164"/>
      <c r="F383" s="165"/>
      <c r="G383" s="164"/>
      <c r="H383" s="166"/>
      <c r="I383" s="167"/>
      <c r="J383" s="168" t="str">
        <f>IF(F383="","",IF(G383=nepodnik,1,IF(VLOOKUP(G383,Ciselniky!$G$41:$I$48,3,FALSE)&gt;'Údaje o projekte'!$F$11,'Údaje o projekte'!$F$11,VLOOKUP(G383,Ciselniky!$G$41:$I$48,3,FALSE))))</f>
        <v/>
      </c>
      <c r="K383" s="169" t="str">
        <f>IF(J383="","",IF(G383="Nerelevantné",E383*F383,((E383*F383)/VLOOKUP(G383,Ciselniky!$G$43:$I$48,3,FALSE))*'Dlhodobý majetok (DM)'!I383)*H383)</f>
        <v/>
      </c>
      <c r="L383" s="169" t="str">
        <f>IF(K383="","",IF('Základné údaje'!$H$8="áno",0,K383*0.2))</f>
        <v/>
      </c>
      <c r="M383" s="156" t="str">
        <f>IF(K383="","",K383*VLOOKUP(CONCATENATE(C383," / ",'Základné údaje'!$D$8),'Priradenie pracov. balíkov'!A:F,6,FALSE))</f>
        <v/>
      </c>
      <c r="N383" s="156" t="str">
        <f>IF(L383="","",L383*VLOOKUP(CONCATENATE(C383," / ",'Základné údaje'!$D$8),'Priradenie pracov. balíkov'!A:F,6,FALSE))</f>
        <v/>
      </c>
      <c r="O383" s="164"/>
      <c r="P383" s="164"/>
    </row>
    <row r="384" spans="1:16" x14ac:dyDescent="0.2">
      <c r="A384" s="19"/>
      <c r="B384" s="164"/>
      <c r="C384" s="164"/>
      <c r="D384" s="164"/>
      <c r="E384" s="164"/>
      <c r="F384" s="165"/>
      <c r="G384" s="164"/>
      <c r="H384" s="166"/>
      <c r="I384" s="167"/>
      <c r="J384" s="168" t="str">
        <f>IF(F384="","",IF(G384=nepodnik,1,IF(VLOOKUP(G384,Ciselniky!$G$41:$I$48,3,FALSE)&gt;'Údaje o projekte'!$F$11,'Údaje o projekte'!$F$11,VLOOKUP(G384,Ciselniky!$G$41:$I$48,3,FALSE))))</f>
        <v/>
      </c>
      <c r="K384" s="169" t="str">
        <f>IF(J384="","",IF(G384="Nerelevantné",E384*F384,((E384*F384)/VLOOKUP(G384,Ciselniky!$G$43:$I$48,3,FALSE))*'Dlhodobý majetok (DM)'!I384)*H384)</f>
        <v/>
      </c>
      <c r="L384" s="169" t="str">
        <f>IF(K384="","",IF('Základné údaje'!$H$8="áno",0,K384*0.2))</f>
        <v/>
      </c>
      <c r="M384" s="156" t="str">
        <f>IF(K384="","",K384*VLOOKUP(CONCATENATE(C384," / ",'Základné údaje'!$D$8),'Priradenie pracov. balíkov'!A:F,6,FALSE))</f>
        <v/>
      </c>
      <c r="N384" s="156" t="str">
        <f>IF(L384="","",L384*VLOOKUP(CONCATENATE(C384," / ",'Základné údaje'!$D$8),'Priradenie pracov. balíkov'!A:F,6,FALSE))</f>
        <v/>
      </c>
      <c r="O384" s="164"/>
      <c r="P384" s="164"/>
    </row>
    <row r="385" spans="1:16" x14ac:dyDescent="0.2">
      <c r="A385" s="19"/>
      <c r="B385" s="164"/>
      <c r="C385" s="164"/>
      <c r="D385" s="164"/>
      <c r="E385" s="164"/>
      <c r="F385" s="165"/>
      <c r="G385" s="164"/>
      <c r="H385" s="166"/>
      <c r="I385" s="167"/>
      <c r="J385" s="168" t="str">
        <f>IF(F385="","",IF(G385=nepodnik,1,IF(VLOOKUP(G385,Ciselniky!$G$41:$I$48,3,FALSE)&gt;'Údaje o projekte'!$F$11,'Údaje o projekte'!$F$11,VLOOKUP(G385,Ciselniky!$G$41:$I$48,3,FALSE))))</f>
        <v/>
      </c>
      <c r="K385" s="169" t="str">
        <f>IF(J385="","",IF(G385="Nerelevantné",E385*F385,((E385*F385)/VLOOKUP(G385,Ciselniky!$G$43:$I$48,3,FALSE))*'Dlhodobý majetok (DM)'!I385)*H385)</f>
        <v/>
      </c>
      <c r="L385" s="169" t="str">
        <f>IF(K385="","",IF('Základné údaje'!$H$8="áno",0,K385*0.2))</f>
        <v/>
      </c>
      <c r="M385" s="156" t="str">
        <f>IF(K385="","",K385*VLOOKUP(CONCATENATE(C385," / ",'Základné údaje'!$D$8),'Priradenie pracov. balíkov'!A:F,6,FALSE))</f>
        <v/>
      </c>
      <c r="N385" s="156" t="str">
        <f>IF(L385="","",L385*VLOOKUP(CONCATENATE(C385," / ",'Základné údaje'!$D$8),'Priradenie pracov. balíkov'!A:F,6,FALSE))</f>
        <v/>
      </c>
      <c r="O385" s="164"/>
      <c r="P385" s="164"/>
    </row>
    <row r="386" spans="1:16" x14ac:dyDescent="0.2">
      <c r="A386" s="19"/>
      <c r="B386" s="164"/>
      <c r="C386" s="164"/>
      <c r="D386" s="164"/>
      <c r="E386" s="164"/>
      <c r="F386" s="165"/>
      <c r="G386" s="164"/>
      <c r="H386" s="166"/>
      <c r="I386" s="167"/>
      <c r="J386" s="168" t="str">
        <f>IF(F386="","",IF(G386=nepodnik,1,IF(VLOOKUP(G386,Ciselniky!$G$41:$I$48,3,FALSE)&gt;'Údaje o projekte'!$F$11,'Údaje o projekte'!$F$11,VLOOKUP(G386,Ciselniky!$G$41:$I$48,3,FALSE))))</f>
        <v/>
      </c>
      <c r="K386" s="169" t="str">
        <f>IF(J386="","",IF(G386="Nerelevantné",E386*F386,((E386*F386)/VLOOKUP(G386,Ciselniky!$G$43:$I$48,3,FALSE))*'Dlhodobý majetok (DM)'!I386)*H386)</f>
        <v/>
      </c>
      <c r="L386" s="169" t="str">
        <f>IF(K386="","",IF('Základné údaje'!$H$8="áno",0,K386*0.2))</f>
        <v/>
      </c>
      <c r="M386" s="156" t="str">
        <f>IF(K386="","",K386*VLOOKUP(CONCATENATE(C386," / ",'Základné údaje'!$D$8),'Priradenie pracov. balíkov'!A:F,6,FALSE))</f>
        <v/>
      </c>
      <c r="N386" s="156" t="str">
        <f>IF(L386="","",L386*VLOOKUP(CONCATENATE(C386," / ",'Základné údaje'!$D$8),'Priradenie pracov. balíkov'!A:F,6,FALSE))</f>
        <v/>
      </c>
      <c r="O386" s="164"/>
      <c r="P386" s="164"/>
    </row>
    <row r="387" spans="1:16" x14ac:dyDescent="0.2">
      <c r="A387" s="19"/>
      <c r="B387" s="164"/>
      <c r="C387" s="164"/>
      <c r="D387" s="164"/>
      <c r="E387" s="164"/>
      <c r="F387" s="165"/>
      <c r="G387" s="164"/>
      <c r="H387" s="166"/>
      <c r="I387" s="167"/>
      <c r="J387" s="168" t="str">
        <f>IF(F387="","",IF(G387=nepodnik,1,IF(VLOOKUP(G387,Ciselniky!$G$41:$I$48,3,FALSE)&gt;'Údaje o projekte'!$F$11,'Údaje o projekte'!$F$11,VLOOKUP(G387,Ciselniky!$G$41:$I$48,3,FALSE))))</f>
        <v/>
      </c>
      <c r="K387" s="169" t="str">
        <f>IF(J387="","",IF(G387="Nerelevantné",E387*F387,((E387*F387)/VLOOKUP(G387,Ciselniky!$G$43:$I$48,3,FALSE))*'Dlhodobý majetok (DM)'!I387)*H387)</f>
        <v/>
      </c>
      <c r="L387" s="169" t="str">
        <f>IF(K387="","",IF('Základné údaje'!$H$8="áno",0,K387*0.2))</f>
        <v/>
      </c>
      <c r="M387" s="156" t="str">
        <f>IF(K387="","",K387*VLOOKUP(CONCATENATE(C387," / ",'Základné údaje'!$D$8),'Priradenie pracov. balíkov'!A:F,6,FALSE))</f>
        <v/>
      </c>
      <c r="N387" s="156" t="str">
        <f>IF(L387="","",L387*VLOOKUP(CONCATENATE(C387," / ",'Základné údaje'!$D$8),'Priradenie pracov. balíkov'!A:F,6,FALSE))</f>
        <v/>
      </c>
      <c r="O387" s="164"/>
      <c r="P387" s="164"/>
    </row>
    <row r="388" spans="1:16" x14ac:dyDescent="0.2">
      <c r="A388" s="19"/>
      <c r="B388" s="164"/>
      <c r="C388" s="164"/>
      <c r="D388" s="164"/>
      <c r="E388" s="164"/>
      <c r="F388" s="165"/>
      <c r="G388" s="164"/>
      <c r="H388" s="166"/>
      <c r="I388" s="167"/>
      <c r="J388" s="168" t="str">
        <f>IF(F388="","",IF(G388=nepodnik,1,IF(VLOOKUP(G388,Ciselniky!$G$41:$I$48,3,FALSE)&gt;'Údaje o projekte'!$F$11,'Údaje o projekte'!$F$11,VLOOKUP(G388,Ciselniky!$G$41:$I$48,3,FALSE))))</f>
        <v/>
      </c>
      <c r="K388" s="169" t="str">
        <f>IF(J388="","",IF(G388="Nerelevantné",E388*F388,((E388*F388)/VLOOKUP(G388,Ciselniky!$G$43:$I$48,3,FALSE))*'Dlhodobý majetok (DM)'!I388)*H388)</f>
        <v/>
      </c>
      <c r="L388" s="169" t="str">
        <f>IF(K388="","",IF('Základné údaje'!$H$8="áno",0,K388*0.2))</f>
        <v/>
      </c>
      <c r="M388" s="156" t="str">
        <f>IF(K388="","",K388*VLOOKUP(CONCATENATE(C388," / ",'Základné údaje'!$D$8),'Priradenie pracov. balíkov'!A:F,6,FALSE))</f>
        <v/>
      </c>
      <c r="N388" s="156" t="str">
        <f>IF(L388="","",L388*VLOOKUP(CONCATENATE(C388," / ",'Základné údaje'!$D$8),'Priradenie pracov. balíkov'!A:F,6,FALSE))</f>
        <v/>
      </c>
      <c r="O388" s="164"/>
      <c r="P388" s="164"/>
    </row>
    <row r="389" spans="1:16" x14ac:dyDescent="0.2">
      <c r="A389" s="19"/>
      <c r="B389" s="164"/>
      <c r="C389" s="164"/>
      <c r="D389" s="164"/>
      <c r="E389" s="164"/>
      <c r="F389" s="165"/>
      <c r="G389" s="164"/>
      <c r="H389" s="166"/>
      <c r="I389" s="167"/>
      <c r="J389" s="168" t="str">
        <f>IF(F389="","",IF(G389=nepodnik,1,IF(VLOOKUP(G389,Ciselniky!$G$41:$I$48,3,FALSE)&gt;'Údaje o projekte'!$F$11,'Údaje o projekte'!$F$11,VLOOKUP(G389,Ciselniky!$G$41:$I$48,3,FALSE))))</f>
        <v/>
      </c>
      <c r="K389" s="169" t="str">
        <f>IF(J389="","",IF(G389="Nerelevantné",E389*F389,((E389*F389)/VLOOKUP(G389,Ciselniky!$G$43:$I$48,3,FALSE))*'Dlhodobý majetok (DM)'!I389)*H389)</f>
        <v/>
      </c>
      <c r="L389" s="169" t="str">
        <f>IF(K389="","",IF('Základné údaje'!$H$8="áno",0,K389*0.2))</f>
        <v/>
      </c>
      <c r="M389" s="156" t="str">
        <f>IF(K389="","",K389*VLOOKUP(CONCATENATE(C389," / ",'Základné údaje'!$D$8),'Priradenie pracov. balíkov'!A:F,6,FALSE))</f>
        <v/>
      </c>
      <c r="N389" s="156" t="str">
        <f>IF(L389="","",L389*VLOOKUP(CONCATENATE(C389," / ",'Základné údaje'!$D$8),'Priradenie pracov. balíkov'!A:F,6,FALSE))</f>
        <v/>
      </c>
      <c r="O389" s="164"/>
      <c r="P389" s="164"/>
    </row>
    <row r="390" spans="1:16" x14ac:dyDescent="0.2">
      <c r="A390" s="19"/>
      <c r="B390" s="164"/>
      <c r="C390" s="164"/>
      <c r="D390" s="164"/>
      <c r="E390" s="164"/>
      <c r="F390" s="165"/>
      <c r="G390" s="164"/>
      <c r="H390" s="166"/>
      <c r="I390" s="167"/>
      <c r="J390" s="168" t="str">
        <f>IF(F390="","",IF(G390=nepodnik,1,IF(VLOOKUP(G390,Ciselniky!$G$41:$I$48,3,FALSE)&gt;'Údaje o projekte'!$F$11,'Údaje o projekte'!$F$11,VLOOKUP(G390,Ciselniky!$G$41:$I$48,3,FALSE))))</f>
        <v/>
      </c>
      <c r="K390" s="169" t="str">
        <f>IF(J390="","",IF(G390="Nerelevantné",E390*F390,((E390*F390)/VLOOKUP(G390,Ciselniky!$G$43:$I$48,3,FALSE))*'Dlhodobý majetok (DM)'!I390)*H390)</f>
        <v/>
      </c>
      <c r="L390" s="169" t="str">
        <f>IF(K390="","",IF('Základné údaje'!$H$8="áno",0,K390*0.2))</f>
        <v/>
      </c>
      <c r="M390" s="156" t="str">
        <f>IF(K390="","",K390*VLOOKUP(CONCATENATE(C390," / ",'Základné údaje'!$D$8),'Priradenie pracov. balíkov'!A:F,6,FALSE))</f>
        <v/>
      </c>
      <c r="N390" s="156" t="str">
        <f>IF(L390="","",L390*VLOOKUP(CONCATENATE(C390," / ",'Základné údaje'!$D$8),'Priradenie pracov. balíkov'!A:F,6,FALSE))</f>
        <v/>
      </c>
      <c r="O390" s="164"/>
      <c r="P390" s="164"/>
    </row>
    <row r="391" spans="1:16" x14ac:dyDescent="0.2">
      <c r="A391" s="19"/>
      <c r="B391" s="164"/>
      <c r="C391" s="164"/>
      <c r="D391" s="164"/>
      <c r="E391" s="164"/>
      <c r="F391" s="165"/>
      <c r="G391" s="164"/>
      <c r="H391" s="166"/>
      <c r="I391" s="167"/>
      <c r="J391" s="168" t="str">
        <f>IF(F391="","",IF(G391=nepodnik,1,IF(VLOOKUP(G391,Ciselniky!$G$41:$I$48,3,FALSE)&gt;'Údaje o projekte'!$F$11,'Údaje o projekte'!$F$11,VLOOKUP(G391,Ciselniky!$G$41:$I$48,3,FALSE))))</f>
        <v/>
      </c>
      <c r="K391" s="169" t="str">
        <f>IF(J391="","",IF(G391="Nerelevantné",E391*F391,((E391*F391)/VLOOKUP(G391,Ciselniky!$G$43:$I$48,3,FALSE))*'Dlhodobý majetok (DM)'!I391)*H391)</f>
        <v/>
      </c>
      <c r="L391" s="169" t="str">
        <f>IF(K391="","",IF('Základné údaje'!$H$8="áno",0,K391*0.2))</f>
        <v/>
      </c>
      <c r="M391" s="156" t="str">
        <f>IF(K391="","",K391*VLOOKUP(CONCATENATE(C391," / ",'Základné údaje'!$D$8),'Priradenie pracov. balíkov'!A:F,6,FALSE))</f>
        <v/>
      </c>
      <c r="N391" s="156" t="str">
        <f>IF(L391="","",L391*VLOOKUP(CONCATENATE(C391," / ",'Základné údaje'!$D$8),'Priradenie pracov. balíkov'!A:F,6,FALSE))</f>
        <v/>
      </c>
      <c r="O391" s="164"/>
      <c r="P391" s="164"/>
    </row>
    <row r="392" spans="1:16" x14ac:dyDescent="0.2">
      <c r="A392" s="19"/>
      <c r="B392" s="164"/>
      <c r="C392" s="164"/>
      <c r="D392" s="164"/>
      <c r="E392" s="164"/>
      <c r="F392" s="165"/>
      <c r="G392" s="164"/>
      <c r="H392" s="166"/>
      <c r="I392" s="167"/>
      <c r="J392" s="168" t="str">
        <f>IF(F392="","",IF(G392=nepodnik,1,IF(VLOOKUP(G392,Ciselniky!$G$41:$I$48,3,FALSE)&gt;'Údaje o projekte'!$F$11,'Údaje o projekte'!$F$11,VLOOKUP(G392,Ciselniky!$G$41:$I$48,3,FALSE))))</f>
        <v/>
      </c>
      <c r="K392" s="169" t="str">
        <f>IF(J392="","",IF(G392="Nerelevantné",E392*F392,((E392*F392)/VLOOKUP(G392,Ciselniky!$G$43:$I$48,3,FALSE))*'Dlhodobý majetok (DM)'!I392)*H392)</f>
        <v/>
      </c>
      <c r="L392" s="169" t="str">
        <f>IF(K392="","",IF('Základné údaje'!$H$8="áno",0,K392*0.2))</f>
        <v/>
      </c>
      <c r="M392" s="156" t="str">
        <f>IF(K392="","",K392*VLOOKUP(CONCATENATE(C392," / ",'Základné údaje'!$D$8),'Priradenie pracov. balíkov'!A:F,6,FALSE))</f>
        <v/>
      </c>
      <c r="N392" s="156" t="str">
        <f>IF(L392="","",L392*VLOOKUP(CONCATENATE(C392," / ",'Základné údaje'!$D$8),'Priradenie pracov. balíkov'!A:F,6,FALSE))</f>
        <v/>
      </c>
      <c r="O392" s="164"/>
      <c r="P392" s="164"/>
    </row>
    <row r="393" spans="1:16" x14ac:dyDescent="0.2">
      <c r="A393" s="19"/>
      <c r="B393" s="164"/>
      <c r="C393" s="164"/>
      <c r="D393" s="164"/>
      <c r="E393" s="164"/>
      <c r="F393" s="165"/>
      <c r="G393" s="164"/>
      <c r="H393" s="166"/>
      <c r="I393" s="167"/>
      <c r="J393" s="168" t="str">
        <f>IF(F393="","",IF(G393=nepodnik,1,IF(VLOOKUP(G393,Ciselniky!$G$41:$I$48,3,FALSE)&gt;'Údaje o projekte'!$F$11,'Údaje o projekte'!$F$11,VLOOKUP(G393,Ciselniky!$G$41:$I$48,3,FALSE))))</f>
        <v/>
      </c>
      <c r="K393" s="169" t="str">
        <f>IF(J393="","",IF(G393="Nerelevantné",E393*F393,((E393*F393)/VLOOKUP(G393,Ciselniky!$G$43:$I$48,3,FALSE))*'Dlhodobý majetok (DM)'!I393)*H393)</f>
        <v/>
      </c>
      <c r="L393" s="169" t="str">
        <f>IF(K393="","",IF('Základné údaje'!$H$8="áno",0,K393*0.2))</f>
        <v/>
      </c>
      <c r="M393" s="156" t="str">
        <f>IF(K393="","",K393*VLOOKUP(CONCATENATE(C393," / ",'Základné údaje'!$D$8),'Priradenie pracov. balíkov'!A:F,6,FALSE))</f>
        <v/>
      </c>
      <c r="N393" s="156" t="str">
        <f>IF(L393="","",L393*VLOOKUP(CONCATENATE(C393," / ",'Základné údaje'!$D$8),'Priradenie pracov. balíkov'!A:F,6,FALSE))</f>
        <v/>
      </c>
      <c r="O393" s="164"/>
      <c r="P393" s="164"/>
    </row>
    <row r="394" spans="1:16" x14ac:dyDescent="0.2">
      <c r="A394" s="19"/>
      <c r="B394" s="164"/>
      <c r="C394" s="164"/>
      <c r="D394" s="164"/>
      <c r="E394" s="164"/>
      <c r="F394" s="165"/>
      <c r="G394" s="164"/>
      <c r="H394" s="166"/>
      <c r="I394" s="167"/>
      <c r="J394" s="168" t="str">
        <f>IF(F394="","",IF(G394=nepodnik,1,IF(VLOOKUP(G394,Ciselniky!$G$41:$I$48,3,FALSE)&gt;'Údaje o projekte'!$F$11,'Údaje o projekte'!$F$11,VLOOKUP(G394,Ciselniky!$G$41:$I$48,3,FALSE))))</f>
        <v/>
      </c>
      <c r="K394" s="169" t="str">
        <f>IF(J394="","",IF(G394="Nerelevantné",E394*F394,((E394*F394)/VLOOKUP(G394,Ciselniky!$G$43:$I$48,3,FALSE))*'Dlhodobý majetok (DM)'!I394)*H394)</f>
        <v/>
      </c>
      <c r="L394" s="169" t="str">
        <f>IF(K394="","",IF('Základné údaje'!$H$8="áno",0,K394*0.2))</f>
        <v/>
      </c>
      <c r="M394" s="156" t="str">
        <f>IF(K394="","",K394*VLOOKUP(CONCATENATE(C394," / ",'Základné údaje'!$D$8),'Priradenie pracov. balíkov'!A:F,6,FALSE))</f>
        <v/>
      </c>
      <c r="N394" s="156" t="str">
        <f>IF(L394="","",L394*VLOOKUP(CONCATENATE(C394," / ",'Základné údaje'!$D$8),'Priradenie pracov. balíkov'!A:F,6,FALSE))</f>
        <v/>
      </c>
      <c r="O394" s="164"/>
      <c r="P394" s="164"/>
    </row>
    <row r="395" spans="1:16" x14ac:dyDescent="0.2">
      <c r="A395" s="19"/>
      <c r="B395" s="164"/>
      <c r="C395" s="164"/>
      <c r="D395" s="164"/>
      <c r="E395" s="164"/>
      <c r="F395" s="165"/>
      <c r="G395" s="164"/>
      <c r="H395" s="166"/>
      <c r="I395" s="167"/>
      <c r="J395" s="168" t="str">
        <f>IF(F395="","",IF(G395=nepodnik,1,IF(VLOOKUP(G395,Ciselniky!$G$41:$I$48,3,FALSE)&gt;'Údaje o projekte'!$F$11,'Údaje o projekte'!$F$11,VLOOKUP(G395,Ciselniky!$G$41:$I$48,3,FALSE))))</f>
        <v/>
      </c>
      <c r="K395" s="169" t="str">
        <f>IF(J395="","",IF(G395="Nerelevantné",E395*F395,((E395*F395)/VLOOKUP(G395,Ciselniky!$G$43:$I$48,3,FALSE))*'Dlhodobý majetok (DM)'!I395)*H395)</f>
        <v/>
      </c>
      <c r="L395" s="169" t="str">
        <f>IF(K395="","",IF('Základné údaje'!$H$8="áno",0,K395*0.2))</f>
        <v/>
      </c>
      <c r="M395" s="156" t="str">
        <f>IF(K395="","",K395*VLOOKUP(CONCATENATE(C395," / ",'Základné údaje'!$D$8),'Priradenie pracov. balíkov'!A:F,6,FALSE))</f>
        <v/>
      </c>
      <c r="N395" s="156" t="str">
        <f>IF(L395="","",L395*VLOOKUP(CONCATENATE(C395," / ",'Základné údaje'!$D$8),'Priradenie pracov. balíkov'!A:F,6,FALSE))</f>
        <v/>
      </c>
      <c r="O395" s="164"/>
      <c r="P395" s="164"/>
    </row>
    <row r="396" spans="1:16" x14ac:dyDescent="0.2">
      <c r="A396" s="19"/>
      <c r="B396" s="164"/>
      <c r="C396" s="164"/>
      <c r="D396" s="164"/>
      <c r="E396" s="164"/>
      <c r="F396" s="165"/>
      <c r="G396" s="164"/>
      <c r="H396" s="166"/>
      <c r="I396" s="167"/>
      <c r="J396" s="168" t="str">
        <f>IF(F396="","",IF(G396=nepodnik,1,IF(VLOOKUP(G396,Ciselniky!$G$41:$I$48,3,FALSE)&gt;'Údaje o projekte'!$F$11,'Údaje o projekte'!$F$11,VLOOKUP(G396,Ciselniky!$G$41:$I$48,3,FALSE))))</f>
        <v/>
      </c>
      <c r="K396" s="169" t="str">
        <f>IF(J396="","",IF(G396="Nerelevantné",E396*F396,((E396*F396)/VLOOKUP(G396,Ciselniky!$G$43:$I$48,3,FALSE))*'Dlhodobý majetok (DM)'!I396)*H396)</f>
        <v/>
      </c>
      <c r="L396" s="169" t="str">
        <f>IF(K396="","",IF('Základné údaje'!$H$8="áno",0,K396*0.2))</f>
        <v/>
      </c>
      <c r="M396" s="156" t="str">
        <f>IF(K396="","",K396*VLOOKUP(CONCATENATE(C396," / ",'Základné údaje'!$D$8),'Priradenie pracov. balíkov'!A:F,6,FALSE))</f>
        <v/>
      </c>
      <c r="N396" s="156" t="str">
        <f>IF(L396="","",L396*VLOOKUP(CONCATENATE(C396," / ",'Základné údaje'!$D$8),'Priradenie pracov. balíkov'!A:F,6,FALSE))</f>
        <v/>
      </c>
      <c r="O396" s="164"/>
      <c r="P396" s="164"/>
    </row>
    <row r="397" spans="1:16" x14ac:dyDescent="0.2">
      <c r="A397" s="19"/>
      <c r="B397" s="164"/>
      <c r="C397" s="164"/>
      <c r="D397" s="164"/>
      <c r="E397" s="164"/>
      <c r="F397" s="165"/>
      <c r="G397" s="164"/>
      <c r="H397" s="166"/>
      <c r="I397" s="167"/>
      <c r="J397" s="168" t="str">
        <f>IF(F397="","",IF(G397=nepodnik,1,IF(VLOOKUP(G397,Ciselniky!$G$41:$I$48,3,FALSE)&gt;'Údaje o projekte'!$F$11,'Údaje o projekte'!$F$11,VLOOKUP(G397,Ciselniky!$G$41:$I$48,3,FALSE))))</f>
        <v/>
      </c>
      <c r="K397" s="169" t="str">
        <f>IF(J397="","",IF(G397="Nerelevantné",E397*F397,((E397*F397)/VLOOKUP(G397,Ciselniky!$G$43:$I$48,3,FALSE))*'Dlhodobý majetok (DM)'!I397)*H397)</f>
        <v/>
      </c>
      <c r="L397" s="169" t="str">
        <f>IF(K397="","",IF('Základné údaje'!$H$8="áno",0,K397*0.2))</f>
        <v/>
      </c>
      <c r="M397" s="156" t="str">
        <f>IF(K397="","",K397*VLOOKUP(CONCATENATE(C397," / ",'Základné údaje'!$D$8),'Priradenie pracov. balíkov'!A:F,6,FALSE))</f>
        <v/>
      </c>
      <c r="N397" s="156" t="str">
        <f>IF(L397="","",L397*VLOOKUP(CONCATENATE(C397," / ",'Základné údaje'!$D$8),'Priradenie pracov. balíkov'!A:F,6,FALSE))</f>
        <v/>
      </c>
      <c r="O397" s="164"/>
      <c r="P397" s="164"/>
    </row>
    <row r="398" spans="1:16" x14ac:dyDescent="0.2">
      <c r="A398" s="19"/>
      <c r="B398" s="164"/>
      <c r="C398" s="164"/>
      <c r="D398" s="164"/>
      <c r="E398" s="164"/>
      <c r="F398" s="165"/>
      <c r="G398" s="164"/>
      <c r="H398" s="166"/>
      <c r="I398" s="167"/>
      <c r="J398" s="168" t="str">
        <f>IF(F398="","",IF(G398=nepodnik,1,IF(VLOOKUP(G398,Ciselniky!$G$41:$I$48,3,FALSE)&gt;'Údaje o projekte'!$F$11,'Údaje o projekte'!$F$11,VLOOKUP(G398,Ciselniky!$G$41:$I$48,3,FALSE))))</f>
        <v/>
      </c>
      <c r="K398" s="169" t="str">
        <f>IF(J398="","",IF(G398="Nerelevantné",E398*F398,((E398*F398)/VLOOKUP(G398,Ciselniky!$G$43:$I$48,3,FALSE))*'Dlhodobý majetok (DM)'!I398)*H398)</f>
        <v/>
      </c>
      <c r="L398" s="169" t="str">
        <f>IF(K398="","",IF('Základné údaje'!$H$8="áno",0,K398*0.2))</f>
        <v/>
      </c>
      <c r="M398" s="156" t="str">
        <f>IF(K398="","",K398*VLOOKUP(CONCATENATE(C398," / ",'Základné údaje'!$D$8),'Priradenie pracov. balíkov'!A:F,6,FALSE))</f>
        <v/>
      </c>
      <c r="N398" s="156" t="str">
        <f>IF(L398="","",L398*VLOOKUP(CONCATENATE(C398," / ",'Základné údaje'!$D$8),'Priradenie pracov. balíkov'!A:F,6,FALSE))</f>
        <v/>
      </c>
      <c r="O398" s="164"/>
      <c r="P398" s="164"/>
    </row>
    <row r="399" spans="1:16" x14ac:dyDescent="0.2">
      <c r="A399" s="19"/>
      <c r="B399" s="164"/>
      <c r="C399" s="164"/>
      <c r="D399" s="164"/>
      <c r="E399" s="164"/>
      <c r="F399" s="165"/>
      <c r="G399" s="164"/>
      <c r="H399" s="166"/>
      <c r="I399" s="167"/>
      <c r="J399" s="168" t="str">
        <f>IF(F399="","",IF(G399=nepodnik,1,IF(VLOOKUP(G399,Ciselniky!$G$41:$I$48,3,FALSE)&gt;'Údaje o projekte'!$F$11,'Údaje o projekte'!$F$11,VLOOKUP(G399,Ciselniky!$G$41:$I$48,3,FALSE))))</f>
        <v/>
      </c>
      <c r="K399" s="169" t="str">
        <f>IF(J399="","",IF(G399="Nerelevantné",E399*F399,((E399*F399)/VLOOKUP(G399,Ciselniky!$G$43:$I$48,3,FALSE))*'Dlhodobý majetok (DM)'!I399)*H399)</f>
        <v/>
      </c>
      <c r="L399" s="169" t="str">
        <f>IF(K399="","",IF('Základné údaje'!$H$8="áno",0,K399*0.2))</f>
        <v/>
      </c>
      <c r="M399" s="156" t="str">
        <f>IF(K399="","",K399*VLOOKUP(CONCATENATE(C399," / ",'Základné údaje'!$D$8),'Priradenie pracov. balíkov'!A:F,6,FALSE))</f>
        <v/>
      </c>
      <c r="N399" s="156" t="str">
        <f>IF(L399="","",L399*VLOOKUP(CONCATENATE(C399," / ",'Základné údaje'!$D$8),'Priradenie pracov. balíkov'!A:F,6,FALSE))</f>
        <v/>
      </c>
      <c r="O399" s="164"/>
      <c r="P399" s="164"/>
    </row>
    <row r="400" spans="1:16" x14ac:dyDescent="0.2">
      <c r="A400" s="19"/>
      <c r="B400" s="164"/>
      <c r="C400" s="164"/>
      <c r="D400" s="164"/>
      <c r="E400" s="164"/>
      <c r="F400" s="165"/>
      <c r="G400" s="164"/>
      <c r="H400" s="166"/>
      <c r="I400" s="167"/>
      <c r="J400" s="168" t="str">
        <f>IF(F400="","",IF(G400=nepodnik,1,IF(VLOOKUP(G400,Ciselniky!$G$41:$I$48,3,FALSE)&gt;'Údaje o projekte'!$F$11,'Údaje o projekte'!$F$11,VLOOKUP(G400,Ciselniky!$G$41:$I$48,3,FALSE))))</f>
        <v/>
      </c>
      <c r="K400" s="169" t="str">
        <f>IF(J400="","",IF(G400="Nerelevantné",E400*F400,((E400*F400)/VLOOKUP(G400,Ciselniky!$G$43:$I$48,3,FALSE))*'Dlhodobý majetok (DM)'!I400)*H400)</f>
        <v/>
      </c>
      <c r="L400" s="169" t="str">
        <f>IF(K400="","",IF('Základné údaje'!$H$8="áno",0,K400*0.2))</f>
        <v/>
      </c>
      <c r="M400" s="156" t="str">
        <f>IF(K400="","",K400*VLOOKUP(CONCATENATE(C400," / ",'Základné údaje'!$D$8),'Priradenie pracov. balíkov'!A:F,6,FALSE))</f>
        <v/>
      </c>
      <c r="N400" s="156" t="str">
        <f>IF(L400="","",L400*VLOOKUP(CONCATENATE(C400," / ",'Základné údaje'!$D$8),'Priradenie pracov. balíkov'!A:F,6,FALSE))</f>
        <v/>
      </c>
      <c r="O400" s="164"/>
      <c r="P400" s="164"/>
    </row>
    <row r="401" spans="1:16" x14ac:dyDescent="0.2">
      <c r="A401" s="19"/>
      <c r="B401" s="164"/>
      <c r="C401" s="164"/>
      <c r="D401" s="164"/>
      <c r="E401" s="164"/>
      <c r="F401" s="165"/>
      <c r="G401" s="164"/>
      <c r="H401" s="166"/>
      <c r="I401" s="167"/>
      <c r="J401" s="168" t="str">
        <f>IF(F401="","",IF(G401=nepodnik,1,IF(VLOOKUP(G401,Ciselniky!$G$41:$I$48,3,FALSE)&gt;'Údaje o projekte'!$F$11,'Údaje o projekte'!$F$11,VLOOKUP(G401,Ciselniky!$G$41:$I$48,3,FALSE))))</f>
        <v/>
      </c>
      <c r="K401" s="169" t="str">
        <f>IF(J401="","",IF(G401="Nerelevantné",E401*F401,((E401*F401)/VLOOKUP(G401,Ciselniky!$G$43:$I$48,3,FALSE))*'Dlhodobý majetok (DM)'!I401)*H401)</f>
        <v/>
      </c>
      <c r="L401" s="169" t="str">
        <f>IF(K401="","",IF('Základné údaje'!$H$8="áno",0,K401*0.2))</f>
        <v/>
      </c>
      <c r="M401" s="156" t="str">
        <f>IF(K401="","",K401*VLOOKUP(CONCATENATE(C401," / ",'Základné údaje'!$D$8),'Priradenie pracov. balíkov'!A:F,6,FALSE))</f>
        <v/>
      </c>
      <c r="N401" s="156" t="str">
        <f>IF(L401="","",L401*VLOOKUP(CONCATENATE(C401," / ",'Základné údaje'!$D$8),'Priradenie pracov. balíkov'!A:F,6,FALSE))</f>
        <v/>
      </c>
      <c r="O401" s="164"/>
      <c r="P401" s="164"/>
    </row>
    <row r="402" spans="1:16" x14ac:dyDescent="0.2">
      <c r="A402" s="19"/>
      <c r="B402" s="164"/>
      <c r="C402" s="164"/>
      <c r="D402" s="164"/>
      <c r="E402" s="164"/>
      <c r="F402" s="165"/>
      <c r="G402" s="164"/>
      <c r="H402" s="166"/>
      <c r="I402" s="167"/>
      <c r="J402" s="168" t="str">
        <f>IF(F402="","",IF(G402=nepodnik,1,IF(VLOOKUP(G402,Ciselniky!$G$41:$I$48,3,FALSE)&gt;'Údaje o projekte'!$F$11,'Údaje o projekte'!$F$11,VLOOKUP(G402,Ciselniky!$G$41:$I$48,3,FALSE))))</f>
        <v/>
      </c>
      <c r="K402" s="169" t="str">
        <f>IF(J402="","",IF(G402="Nerelevantné",E402*F402,((E402*F402)/VLOOKUP(G402,Ciselniky!$G$43:$I$48,3,FALSE))*'Dlhodobý majetok (DM)'!I402)*H402)</f>
        <v/>
      </c>
      <c r="L402" s="169" t="str">
        <f>IF(K402="","",IF('Základné údaje'!$H$8="áno",0,K402*0.2))</f>
        <v/>
      </c>
      <c r="M402" s="156" t="str">
        <f>IF(K402="","",K402*VLOOKUP(CONCATENATE(C402," / ",'Základné údaje'!$D$8),'Priradenie pracov. balíkov'!A:F,6,FALSE))</f>
        <v/>
      </c>
      <c r="N402" s="156" t="str">
        <f>IF(L402="","",L402*VLOOKUP(CONCATENATE(C402," / ",'Základné údaje'!$D$8),'Priradenie pracov. balíkov'!A:F,6,FALSE))</f>
        <v/>
      </c>
      <c r="O402" s="164"/>
      <c r="P402" s="164"/>
    </row>
    <row r="403" spans="1:16" x14ac:dyDescent="0.2">
      <c r="A403" s="19"/>
      <c r="B403" s="164"/>
      <c r="C403" s="164"/>
      <c r="D403" s="164"/>
      <c r="E403" s="164"/>
      <c r="F403" s="165"/>
      <c r="G403" s="164"/>
      <c r="H403" s="166"/>
      <c r="I403" s="167"/>
      <c r="J403" s="168" t="str">
        <f>IF(F403="","",IF(G403=nepodnik,1,IF(VLOOKUP(G403,Ciselniky!$G$41:$I$48,3,FALSE)&gt;'Údaje o projekte'!$F$11,'Údaje o projekte'!$F$11,VLOOKUP(G403,Ciselniky!$G$41:$I$48,3,FALSE))))</f>
        <v/>
      </c>
      <c r="K403" s="169" t="str">
        <f>IF(J403="","",IF(G403="Nerelevantné",E403*F403,((E403*F403)/VLOOKUP(G403,Ciselniky!$G$43:$I$48,3,FALSE))*'Dlhodobý majetok (DM)'!I403)*H403)</f>
        <v/>
      </c>
      <c r="L403" s="169" t="str">
        <f>IF(K403="","",IF('Základné údaje'!$H$8="áno",0,K403*0.2))</f>
        <v/>
      </c>
      <c r="M403" s="156" t="str">
        <f>IF(K403="","",K403*VLOOKUP(CONCATENATE(C403," / ",'Základné údaje'!$D$8),'Priradenie pracov. balíkov'!A:F,6,FALSE))</f>
        <v/>
      </c>
      <c r="N403" s="156" t="str">
        <f>IF(L403="","",L403*VLOOKUP(CONCATENATE(C403," / ",'Základné údaje'!$D$8),'Priradenie pracov. balíkov'!A:F,6,FALSE))</f>
        <v/>
      </c>
      <c r="O403" s="164"/>
      <c r="P403" s="164"/>
    </row>
    <row r="404" spans="1:16" x14ac:dyDescent="0.2">
      <c r="A404" s="19"/>
      <c r="B404" s="164"/>
      <c r="C404" s="164"/>
      <c r="D404" s="164"/>
      <c r="E404" s="164"/>
      <c r="F404" s="165"/>
      <c r="G404" s="164"/>
      <c r="H404" s="166"/>
      <c r="I404" s="167"/>
      <c r="J404" s="168" t="str">
        <f>IF(F404="","",IF(G404=nepodnik,1,IF(VLOOKUP(G404,Ciselniky!$G$41:$I$48,3,FALSE)&gt;'Údaje o projekte'!$F$11,'Údaje o projekte'!$F$11,VLOOKUP(G404,Ciselniky!$G$41:$I$48,3,FALSE))))</f>
        <v/>
      </c>
      <c r="K404" s="169" t="str">
        <f>IF(J404="","",IF(G404="Nerelevantné",E404*F404,((E404*F404)/VLOOKUP(G404,Ciselniky!$G$43:$I$48,3,FALSE))*'Dlhodobý majetok (DM)'!I404)*H404)</f>
        <v/>
      </c>
      <c r="L404" s="169" t="str">
        <f>IF(K404="","",IF('Základné údaje'!$H$8="áno",0,K404*0.2))</f>
        <v/>
      </c>
      <c r="M404" s="156" t="str">
        <f>IF(K404="","",K404*VLOOKUP(CONCATENATE(C404," / ",'Základné údaje'!$D$8),'Priradenie pracov. balíkov'!A:F,6,FALSE))</f>
        <v/>
      </c>
      <c r="N404" s="156" t="str">
        <f>IF(L404="","",L404*VLOOKUP(CONCATENATE(C404," / ",'Základné údaje'!$D$8),'Priradenie pracov. balíkov'!A:F,6,FALSE))</f>
        <v/>
      </c>
      <c r="O404" s="164"/>
      <c r="P404" s="164"/>
    </row>
    <row r="405" spans="1:16" x14ac:dyDescent="0.2">
      <c r="A405" s="19"/>
      <c r="B405" s="164"/>
      <c r="C405" s="164"/>
      <c r="D405" s="164"/>
      <c r="E405" s="164"/>
      <c r="F405" s="165"/>
      <c r="G405" s="164"/>
      <c r="H405" s="166"/>
      <c r="I405" s="167"/>
      <c r="J405" s="168" t="str">
        <f>IF(F405="","",IF(G405=nepodnik,1,IF(VLOOKUP(G405,Ciselniky!$G$41:$I$48,3,FALSE)&gt;'Údaje o projekte'!$F$11,'Údaje o projekte'!$F$11,VLOOKUP(G405,Ciselniky!$G$41:$I$48,3,FALSE))))</f>
        <v/>
      </c>
      <c r="K405" s="169" t="str">
        <f>IF(J405="","",IF(G405="Nerelevantné",E405*F405,((E405*F405)/VLOOKUP(G405,Ciselniky!$G$43:$I$48,3,FALSE))*'Dlhodobý majetok (DM)'!I405)*H405)</f>
        <v/>
      </c>
      <c r="L405" s="169" t="str">
        <f>IF(K405="","",IF('Základné údaje'!$H$8="áno",0,K405*0.2))</f>
        <v/>
      </c>
      <c r="M405" s="156" t="str">
        <f>IF(K405="","",K405*VLOOKUP(CONCATENATE(C405," / ",'Základné údaje'!$D$8),'Priradenie pracov. balíkov'!A:F,6,FALSE))</f>
        <v/>
      </c>
      <c r="N405" s="156" t="str">
        <f>IF(L405="","",L405*VLOOKUP(CONCATENATE(C405," / ",'Základné údaje'!$D$8),'Priradenie pracov. balíkov'!A:F,6,FALSE))</f>
        <v/>
      </c>
      <c r="O405" s="164"/>
      <c r="P405" s="164"/>
    </row>
    <row r="406" spans="1:16" x14ac:dyDescent="0.2">
      <c r="A406" s="19"/>
      <c r="B406" s="164"/>
      <c r="C406" s="164"/>
      <c r="D406" s="164"/>
      <c r="E406" s="164"/>
      <c r="F406" s="165"/>
      <c r="G406" s="164"/>
      <c r="H406" s="166"/>
      <c r="I406" s="167"/>
      <c r="J406" s="168" t="str">
        <f>IF(F406="","",IF(G406=nepodnik,1,IF(VLOOKUP(G406,Ciselniky!$G$41:$I$48,3,FALSE)&gt;'Údaje o projekte'!$F$11,'Údaje o projekte'!$F$11,VLOOKUP(G406,Ciselniky!$G$41:$I$48,3,FALSE))))</f>
        <v/>
      </c>
      <c r="K406" s="169" t="str">
        <f>IF(J406="","",IF(G406="Nerelevantné",E406*F406,((E406*F406)/VLOOKUP(G406,Ciselniky!$G$43:$I$48,3,FALSE))*'Dlhodobý majetok (DM)'!I406)*H406)</f>
        <v/>
      </c>
      <c r="L406" s="169" t="str">
        <f>IF(K406="","",IF('Základné údaje'!$H$8="áno",0,K406*0.2))</f>
        <v/>
      </c>
      <c r="M406" s="156" t="str">
        <f>IF(K406="","",K406*VLOOKUP(CONCATENATE(C406," / ",'Základné údaje'!$D$8),'Priradenie pracov. balíkov'!A:F,6,FALSE))</f>
        <v/>
      </c>
      <c r="N406" s="156" t="str">
        <f>IF(L406="","",L406*VLOOKUP(CONCATENATE(C406," / ",'Základné údaje'!$D$8),'Priradenie pracov. balíkov'!A:F,6,FALSE))</f>
        <v/>
      </c>
      <c r="O406" s="164"/>
      <c r="P406" s="164"/>
    </row>
    <row r="407" spans="1:16" x14ac:dyDescent="0.2">
      <c r="A407" s="19"/>
      <c r="B407" s="164"/>
      <c r="C407" s="164"/>
      <c r="D407" s="164"/>
      <c r="E407" s="164"/>
      <c r="F407" s="165"/>
      <c r="G407" s="164"/>
      <c r="H407" s="166"/>
      <c r="I407" s="167"/>
      <c r="J407" s="168" t="str">
        <f>IF(F407="","",IF(G407=nepodnik,1,IF(VLOOKUP(G407,Ciselniky!$G$41:$I$48,3,FALSE)&gt;'Údaje o projekte'!$F$11,'Údaje o projekte'!$F$11,VLOOKUP(G407,Ciselniky!$G$41:$I$48,3,FALSE))))</f>
        <v/>
      </c>
      <c r="K407" s="169" t="str">
        <f>IF(J407="","",IF(G407="Nerelevantné",E407*F407,((E407*F407)/VLOOKUP(G407,Ciselniky!$G$43:$I$48,3,FALSE))*'Dlhodobý majetok (DM)'!I407)*H407)</f>
        <v/>
      </c>
      <c r="L407" s="169" t="str">
        <f>IF(K407="","",IF('Základné údaje'!$H$8="áno",0,K407*0.2))</f>
        <v/>
      </c>
      <c r="M407" s="156" t="str">
        <f>IF(K407="","",K407*VLOOKUP(CONCATENATE(C407," / ",'Základné údaje'!$D$8),'Priradenie pracov. balíkov'!A:F,6,FALSE))</f>
        <v/>
      </c>
      <c r="N407" s="156" t="str">
        <f>IF(L407="","",L407*VLOOKUP(CONCATENATE(C407," / ",'Základné údaje'!$D$8),'Priradenie pracov. balíkov'!A:F,6,FALSE))</f>
        <v/>
      </c>
      <c r="O407" s="164"/>
      <c r="P407" s="164"/>
    </row>
    <row r="408" spans="1:16" x14ac:dyDescent="0.2">
      <c r="A408" s="19"/>
      <c r="B408" s="164"/>
      <c r="C408" s="164"/>
      <c r="D408" s="164"/>
      <c r="E408" s="164"/>
      <c r="F408" s="165"/>
      <c r="G408" s="164"/>
      <c r="H408" s="166"/>
      <c r="I408" s="167"/>
      <c r="J408" s="168" t="str">
        <f>IF(F408="","",IF(G408=nepodnik,1,IF(VLOOKUP(G408,Ciselniky!$G$41:$I$48,3,FALSE)&gt;'Údaje o projekte'!$F$11,'Údaje o projekte'!$F$11,VLOOKUP(G408,Ciselniky!$G$41:$I$48,3,FALSE))))</f>
        <v/>
      </c>
      <c r="K408" s="169" t="str">
        <f>IF(J408="","",IF(G408="Nerelevantné",E408*F408,((E408*F408)/VLOOKUP(G408,Ciselniky!$G$43:$I$48,3,FALSE))*'Dlhodobý majetok (DM)'!I408)*H408)</f>
        <v/>
      </c>
      <c r="L408" s="169" t="str">
        <f>IF(K408="","",IF('Základné údaje'!$H$8="áno",0,K408*0.2))</f>
        <v/>
      </c>
      <c r="M408" s="156" t="str">
        <f>IF(K408="","",K408*VLOOKUP(CONCATENATE(C408," / ",'Základné údaje'!$D$8),'Priradenie pracov. balíkov'!A:F,6,FALSE))</f>
        <v/>
      </c>
      <c r="N408" s="156" t="str">
        <f>IF(L408="","",L408*VLOOKUP(CONCATENATE(C408," / ",'Základné údaje'!$D$8),'Priradenie pracov. balíkov'!A:F,6,FALSE))</f>
        <v/>
      </c>
      <c r="O408" s="164"/>
      <c r="P408" s="164"/>
    </row>
    <row r="409" spans="1:16" x14ac:dyDescent="0.2">
      <c r="A409" s="19"/>
      <c r="B409" s="164"/>
      <c r="C409" s="164"/>
      <c r="D409" s="164"/>
      <c r="E409" s="164"/>
      <c r="F409" s="165"/>
      <c r="G409" s="164"/>
      <c r="H409" s="166"/>
      <c r="I409" s="167"/>
      <c r="J409" s="168" t="str">
        <f>IF(F409="","",IF(G409=nepodnik,1,IF(VLOOKUP(G409,Ciselniky!$G$41:$I$48,3,FALSE)&gt;'Údaje o projekte'!$F$11,'Údaje o projekte'!$F$11,VLOOKUP(G409,Ciselniky!$G$41:$I$48,3,FALSE))))</f>
        <v/>
      </c>
      <c r="K409" s="169" t="str">
        <f>IF(J409="","",IF(G409="Nerelevantné",E409*F409,((E409*F409)/VLOOKUP(G409,Ciselniky!$G$43:$I$48,3,FALSE))*'Dlhodobý majetok (DM)'!I409)*H409)</f>
        <v/>
      </c>
      <c r="L409" s="169" t="str">
        <f>IF(K409="","",IF('Základné údaje'!$H$8="áno",0,K409*0.2))</f>
        <v/>
      </c>
      <c r="M409" s="156" t="str">
        <f>IF(K409="","",K409*VLOOKUP(CONCATENATE(C409," / ",'Základné údaje'!$D$8),'Priradenie pracov. balíkov'!A:F,6,FALSE))</f>
        <v/>
      </c>
      <c r="N409" s="156" t="str">
        <f>IF(L409="","",L409*VLOOKUP(CONCATENATE(C409," / ",'Základné údaje'!$D$8),'Priradenie pracov. balíkov'!A:F,6,FALSE))</f>
        <v/>
      </c>
      <c r="O409" s="164"/>
      <c r="P409" s="164"/>
    </row>
    <row r="410" spans="1:16" x14ac:dyDescent="0.2">
      <c r="A410" s="19"/>
      <c r="B410" s="164"/>
      <c r="C410" s="164"/>
      <c r="D410" s="164"/>
      <c r="E410" s="164"/>
      <c r="F410" s="165"/>
      <c r="G410" s="164"/>
      <c r="H410" s="166"/>
      <c r="I410" s="167"/>
      <c r="J410" s="168" t="str">
        <f>IF(F410="","",IF(G410=nepodnik,1,IF(VLOOKUP(G410,Ciselniky!$G$41:$I$48,3,FALSE)&gt;'Údaje o projekte'!$F$11,'Údaje o projekte'!$F$11,VLOOKUP(G410,Ciselniky!$G$41:$I$48,3,FALSE))))</f>
        <v/>
      </c>
      <c r="K410" s="169" t="str">
        <f>IF(J410="","",IF(G410="Nerelevantné",E410*F410,((E410*F410)/VLOOKUP(G410,Ciselniky!$G$43:$I$48,3,FALSE))*'Dlhodobý majetok (DM)'!I410)*H410)</f>
        <v/>
      </c>
      <c r="L410" s="169" t="str">
        <f>IF(K410="","",IF('Základné údaje'!$H$8="áno",0,K410*0.2))</f>
        <v/>
      </c>
      <c r="M410" s="156" t="str">
        <f>IF(K410="","",K410*VLOOKUP(CONCATENATE(C410," / ",'Základné údaje'!$D$8),'Priradenie pracov. balíkov'!A:F,6,FALSE))</f>
        <v/>
      </c>
      <c r="N410" s="156" t="str">
        <f>IF(L410="","",L410*VLOOKUP(CONCATENATE(C410," / ",'Základné údaje'!$D$8),'Priradenie pracov. balíkov'!A:F,6,FALSE))</f>
        <v/>
      </c>
      <c r="O410" s="164"/>
      <c r="P410" s="164"/>
    </row>
    <row r="411" spans="1:16" x14ac:dyDescent="0.2">
      <c r="A411" s="19"/>
      <c r="B411" s="164"/>
      <c r="C411" s="164"/>
      <c r="D411" s="164"/>
      <c r="E411" s="164"/>
      <c r="F411" s="165"/>
      <c r="G411" s="164"/>
      <c r="H411" s="166"/>
      <c r="I411" s="167"/>
      <c r="J411" s="168" t="str">
        <f>IF(F411="","",IF(G411=nepodnik,1,IF(VLOOKUP(G411,Ciselniky!$G$41:$I$48,3,FALSE)&gt;'Údaje o projekte'!$F$11,'Údaje o projekte'!$F$11,VLOOKUP(G411,Ciselniky!$G$41:$I$48,3,FALSE))))</f>
        <v/>
      </c>
      <c r="K411" s="169" t="str">
        <f>IF(J411="","",IF(G411="Nerelevantné",E411*F411,((E411*F411)/VLOOKUP(G411,Ciselniky!$G$43:$I$48,3,FALSE))*'Dlhodobý majetok (DM)'!I411)*H411)</f>
        <v/>
      </c>
      <c r="L411" s="169" t="str">
        <f>IF(K411="","",IF('Základné údaje'!$H$8="áno",0,K411*0.2))</f>
        <v/>
      </c>
      <c r="M411" s="156" t="str">
        <f>IF(K411="","",K411*VLOOKUP(CONCATENATE(C411," / ",'Základné údaje'!$D$8),'Priradenie pracov. balíkov'!A:F,6,FALSE))</f>
        <v/>
      </c>
      <c r="N411" s="156" t="str">
        <f>IF(L411="","",L411*VLOOKUP(CONCATENATE(C411," / ",'Základné údaje'!$D$8),'Priradenie pracov. balíkov'!A:F,6,FALSE))</f>
        <v/>
      </c>
      <c r="O411" s="164"/>
      <c r="P411" s="164"/>
    </row>
    <row r="412" spans="1:16" x14ac:dyDescent="0.2">
      <c r="A412" s="19"/>
      <c r="B412" s="164"/>
      <c r="C412" s="164"/>
      <c r="D412" s="164"/>
      <c r="E412" s="164"/>
      <c r="F412" s="165"/>
      <c r="G412" s="164"/>
      <c r="H412" s="166"/>
      <c r="I412" s="167"/>
      <c r="J412" s="168" t="str">
        <f>IF(F412="","",IF(G412=nepodnik,1,IF(VLOOKUP(G412,Ciselniky!$G$41:$I$48,3,FALSE)&gt;'Údaje o projekte'!$F$11,'Údaje o projekte'!$F$11,VLOOKUP(G412,Ciselniky!$G$41:$I$48,3,FALSE))))</f>
        <v/>
      </c>
      <c r="K412" s="169" t="str">
        <f>IF(J412="","",IF(G412="Nerelevantné",E412*F412,((E412*F412)/VLOOKUP(G412,Ciselniky!$G$43:$I$48,3,FALSE))*'Dlhodobý majetok (DM)'!I412)*H412)</f>
        <v/>
      </c>
      <c r="L412" s="169" t="str">
        <f>IF(K412="","",IF('Základné údaje'!$H$8="áno",0,K412*0.2))</f>
        <v/>
      </c>
      <c r="M412" s="156" t="str">
        <f>IF(K412="","",K412*VLOOKUP(CONCATENATE(C412," / ",'Základné údaje'!$D$8),'Priradenie pracov. balíkov'!A:F,6,FALSE))</f>
        <v/>
      </c>
      <c r="N412" s="156" t="str">
        <f>IF(L412="","",L412*VLOOKUP(CONCATENATE(C412," / ",'Základné údaje'!$D$8),'Priradenie pracov. balíkov'!A:F,6,FALSE))</f>
        <v/>
      </c>
      <c r="O412" s="164"/>
      <c r="P412" s="164"/>
    </row>
    <row r="413" spans="1:16" x14ac:dyDescent="0.2">
      <c r="A413" s="19"/>
      <c r="B413" s="164"/>
      <c r="C413" s="164"/>
      <c r="D413" s="164"/>
      <c r="E413" s="164"/>
      <c r="F413" s="165"/>
      <c r="G413" s="164"/>
      <c r="H413" s="166"/>
      <c r="I413" s="167"/>
      <c r="J413" s="168" t="str">
        <f>IF(F413="","",IF(G413=nepodnik,1,IF(VLOOKUP(G413,Ciselniky!$G$41:$I$48,3,FALSE)&gt;'Údaje o projekte'!$F$11,'Údaje o projekte'!$F$11,VLOOKUP(G413,Ciselniky!$G$41:$I$48,3,FALSE))))</f>
        <v/>
      </c>
      <c r="K413" s="169" t="str">
        <f>IF(J413="","",IF(G413="Nerelevantné",E413*F413,((E413*F413)/VLOOKUP(G413,Ciselniky!$G$43:$I$48,3,FALSE))*'Dlhodobý majetok (DM)'!I413)*H413)</f>
        <v/>
      </c>
      <c r="L413" s="169" t="str">
        <f>IF(K413="","",IF('Základné údaje'!$H$8="áno",0,K413*0.2))</f>
        <v/>
      </c>
      <c r="M413" s="156" t="str">
        <f>IF(K413="","",K413*VLOOKUP(CONCATENATE(C413," / ",'Základné údaje'!$D$8),'Priradenie pracov. balíkov'!A:F,6,FALSE))</f>
        <v/>
      </c>
      <c r="N413" s="156" t="str">
        <f>IF(L413="","",L413*VLOOKUP(CONCATENATE(C413," / ",'Základné údaje'!$D$8),'Priradenie pracov. balíkov'!A:F,6,FALSE))</f>
        <v/>
      </c>
      <c r="O413" s="164"/>
      <c r="P413" s="164"/>
    </row>
    <row r="414" spans="1:16" x14ac:dyDescent="0.2">
      <c r="A414" s="19"/>
      <c r="B414" s="164"/>
      <c r="C414" s="164"/>
      <c r="D414" s="164"/>
      <c r="E414" s="164"/>
      <c r="F414" s="165"/>
      <c r="G414" s="164"/>
      <c r="H414" s="166"/>
      <c r="I414" s="167"/>
      <c r="J414" s="168" t="str">
        <f>IF(F414="","",IF(G414=nepodnik,1,IF(VLOOKUP(G414,Ciselniky!$G$41:$I$48,3,FALSE)&gt;'Údaje o projekte'!$F$11,'Údaje o projekte'!$F$11,VLOOKUP(G414,Ciselniky!$G$41:$I$48,3,FALSE))))</f>
        <v/>
      </c>
      <c r="K414" s="169" t="str">
        <f>IF(J414="","",IF(G414="Nerelevantné",E414*F414,((E414*F414)/VLOOKUP(G414,Ciselniky!$G$43:$I$48,3,FALSE))*'Dlhodobý majetok (DM)'!I414)*H414)</f>
        <v/>
      </c>
      <c r="L414" s="169" t="str">
        <f>IF(K414="","",IF('Základné údaje'!$H$8="áno",0,K414*0.2))</f>
        <v/>
      </c>
      <c r="M414" s="156" t="str">
        <f>IF(K414="","",K414*VLOOKUP(CONCATENATE(C414," / ",'Základné údaje'!$D$8),'Priradenie pracov. balíkov'!A:F,6,FALSE))</f>
        <v/>
      </c>
      <c r="N414" s="156" t="str">
        <f>IF(L414="","",L414*VLOOKUP(CONCATENATE(C414," / ",'Základné údaje'!$D$8),'Priradenie pracov. balíkov'!A:F,6,FALSE))</f>
        <v/>
      </c>
      <c r="O414" s="164"/>
      <c r="P414" s="164"/>
    </row>
    <row r="415" spans="1:16" x14ac:dyDescent="0.2">
      <c r="A415" s="19"/>
      <c r="B415" s="164"/>
      <c r="C415" s="164"/>
      <c r="D415" s="164"/>
      <c r="E415" s="164"/>
      <c r="F415" s="165"/>
      <c r="G415" s="164"/>
      <c r="H415" s="166"/>
      <c r="I415" s="167"/>
      <c r="J415" s="168" t="str">
        <f>IF(F415="","",IF(G415=nepodnik,1,IF(VLOOKUP(G415,Ciselniky!$G$41:$I$48,3,FALSE)&gt;'Údaje o projekte'!$F$11,'Údaje o projekte'!$F$11,VLOOKUP(G415,Ciselniky!$G$41:$I$48,3,FALSE))))</f>
        <v/>
      </c>
      <c r="K415" s="169" t="str">
        <f>IF(J415="","",IF(G415="Nerelevantné",E415*F415,((E415*F415)/VLOOKUP(G415,Ciselniky!$G$43:$I$48,3,FALSE))*'Dlhodobý majetok (DM)'!I415)*H415)</f>
        <v/>
      </c>
      <c r="L415" s="169" t="str">
        <f>IF(K415="","",IF('Základné údaje'!$H$8="áno",0,K415*0.2))</f>
        <v/>
      </c>
      <c r="M415" s="156" t="str">
        <f>IF(K415="","",K415*VLOOKUP(CONCATENATE(C415," / ",'Základné údaje'!$D$8),'Priradenie pracov. balíkov'!A:F,6,FALSE))</f>
        <v/>
      </c>
      <c r="N415" s="156" t="str">
        <f>IF(L415="","",L415*VLOOKUP(CONCATENATE(C415," / ",'Základné údaje'!$D$8),'Priradenie pracov. balíkov'!A:F,6,FALSE))</f>
        <v/>
      </c>
      <c r="O415" s="164"/>
      <c r="P415" s="164"/>
    </row>
    <row r="416" spans="1:16" x14ac:dyDescent="0.2">
      <c r="A416" s="19"/>
      <c r="B416" s="164"/>
      <c r="C416" s="164"/>
      <c r="D416" s="164"/>
      <c r="E416" s="164"/>
      <c r="F416" s="165"/>
      <c r="G416" s="164"/>
      <c r="H416" s="166"/>
      <c r="I416" s="167"/>
      <c r="J416" s="168" t="str">
        <f>IF(F416="","",IF(G416=nepodnik,1,IF(VLOOKUP(G416,Ciselniky!$G$41:$I$48,3,FALSE)&gt;'Údaje o projekte'!$F$11,'Údaje o projekte'!$F$11,VLOOKUP(G416,Ciselniky!$G$41:$I$48,3,FALSE))))</f>
        <v/>
      </c>
      <c r="K416" s="169" t="str">
        <f>IF(J416="","",IF(G416="Nerelevantné",E416*F416,((E416*F416)/VLOOKUP(G416,Ciselniky!$G$43:$I$48,3,FALSE))*'Dlhodobý majetok (DM)'!I416)*H416)</f>
        <v/>
      </c>
      <c r="L416" s="169" t="str">
        <f>IF(K416="","",IF('Základné údaje'!$H$8="áno",0,K416*0.2))</f>
        <v/>
      </c>
      <c r="M416" s="156" t="str">
        <f>IF(K416="","",K416*VLOOKUP(CONCATENATE(C416," / ",'Základné údaje'!$D$8),'Priradenie pracov. balíkov'!A:F,6,FALSE))</f>
        <v/>
      </c>
      <c r="N416" s="156" t="str">
        <f>IF(L416="","",L416*VLOOKUP(CONCATENATE(C416," / ",'Základné údaje'!$D$8),'Priradenie pracov. balíkov'!A:F,6,FALSE))</f>
        <v/>
      </c>
      <c r="O416" s="164"/>
      <c r="P416" s="164"/>
    </row>
    <row r="417" spans="1:16" x14ac:dyDescent="0.2">
      <c r="A417" s="19"/>
      <c r="B417" s="164"/>
      <c r="C417" s="164"/>
      <c r="D417" s="164"/>
      <c r="E417" s="164"/>
      <c r="F417" s="165"/>
      <c r="G417" s="164"/>
      <c r="H417" s="166"/>
      <c r="I417" s="167"/>
      <c r="J417" s="168" t="str">
        <f>IF(F417="","",IF(G417=nepodnik,1,IF(VLOOKUP(G417,Ciselniky!$G$41:$I$48,3,FALSE)&gt;'Údaje o projekte'!$F$11,'Údaje o projekte'!$F$11,VLOOKUP(G417,Ciselniky!$G$41:$I$48,3,FALSE))))</f>
        <v/>
      </c>
      <c r="K417" s="169" t="str">
        <f>IF(J417="","",IF(G417="Nerelevantné",E417*F417,((E417*F417)/VLOOKUP(G417,Ciselniky!$G$43:$I$48,3,FALSE))*'Dlhodobý majetok (DM)'!I417)*H417)</f>
        <v/>
      </c>
      <c r="L417" s="169" t="str">
        <f>IF(K417="","",IF('Základné údaje'!$H$8="áno",0,K417*0.2))</f>
        <v/>
      </c>
      <c r="M417" s="156" t="str">
        <f>IF(K417="","",K417*VLOOKUP(CONCATENATE(C417," / ",'Základné údaje'!$D$8),'Priradenie pracov. balíkov'!A:F,6,FALSE))</f>
        <v/>
      </c>
      <c r="N417" s="156" t="str">
        <f>IF(L417="","",L417*VLOOKUP(CONCATENATE(C417," / ",'Základné údaje'!$D$8),'Priradenie pracov. balíkov'!A:F,6,FALSE))</f>
        <v/>
      </c>
      <c r="O417" s="164"/>
      <c r="P417" s="164"/>
    </row>
    <row r="418" spans="1:16" x14ac:dyDescent="0.2">
      <c r="A418" s="19"/>
      <c r="B418" s="164"/>
      <c r="C418" s="164"/>
      <c r="D418" s="164"/>
      <c r="E418" s="164"/>
      <c r="F418" s="165"/>
      <c r="G418" s="164"/>
      <c r="H418" s="166"/>
      <c r="I418" s="167"/>
      <c r="J418" s="168" t="str">
        <f>IF(F418="","",IF(G418=nepodnik,1,IF(VLOOKUP(G418,Ciselniky!$G$41:$I$48,3,FALSE)&gt;'Údaje o projekte'!$F$11,'Údaje o projekte'!$F$11,VLOOKUP(G418,Ciselniky!$G$41:$I$48,3,FALSE))))</f>
        <v/>
      </c>
      <c r="K418" s="169" t="str">
        <f>IF(J418="","",IF(G418="Nerelevantné",E418*F418,((E418*F418)/VLOOKUP(G418,Ciselniky!$G$43:$I$48,3,FALSE))*'Dlhodobý majetok (DM)'!I418)*H418)</f>
        <v/>
      </c>
      <c r="L418" s="169" t="str">
        <f>IF(K418="","",IF('Základné údaje'!$H$8="áno",0,K418*0.2))</f>
        <v/>
      </c>
      <c r="M418" s="156" t="str">
        <f>IF(K418="","",K418*VLOOKUP(CONCATENATE(C418," / ",'Základné údaje'!$D$8),'Priradenie pracov. balíkov'!A:F,6,FALSE))</f>
        <v/>
      </c>
      <c r="N418" s="156" t="str">
        <f>IF(L418="","",L418*VLOOKUP(CONCATENATE(C418," / ",'Základné údaje'!$D$8),'Priradenie pracov. balíkov'!A:F,6,FALSE))</f>
        <v/>
      </c>
      <c r="O418" s="164"/>
      <c r="P418" s="164"/>
    </row>
    <row r="419" spans="1:16" x14ac:dyDescent="0.2">
      <c r="A419" s="19"/>
      <c r="B419" s="164"/>
      <c r="C419" s="164"/>
      <c r="D419" s="164"/>
      <c r="E419" s="164"/>
      <c r="F419" s="165"/>
      <c r="G419" s="164"/>
      <c r="H419" s="166"/>
      <c r="I419" s="167"/>
      <c r="J419" s="168" t="str">
        <f>IF(F419="","",IF(G419=nepodnik,1,IF(VLOOKUP(G419,Ciselniky!$G$41:$I$48,3,FALSE)&gt;'Údaje o projekte'!$F$11,'Údaje o projekte'!$F$11,VLOOKUP(G419,Ciselniky!$G$41:$I$48,3,FALSE))))</f>
        <v/>
      </c>
      <c r="K419" s="169" t="str">
        <f>IF(J419="","",IF(G419="Nerelevantné",E419*F419,((E419*F419)/VLOOKUP(G419,Ciselniky!$G$43:$I$48,3,FALSE))*'Dlhodobý majetok (DM)'!I419)*H419)</f>
        <v/>
      </c>
      <c r="L419" s="169" t="str">
        <f>IF(K419="","",IF('Základné údaje'!$H$8="áno",0,K419*0.2))</f>
        <v/>
      </c>
      <c r="M419" s="156" t="str">
        <f>IF(K419="","",K419*VLOOKUP(CONCATENATE(C419," / ",'Základné údaje'!$D$8),'Priradenie pracov. balíkov'!A:F,6,FALSE))</f>
        <v/>
      </c>
      <c r="N419" s="156" t="str">
        <f>IF(L419="","",L419*VLOOKUP(CONCATENATE(C419," / ",'Základné údaje'!$D$8),'Priradenie pracov. balíkov'!A:F,6,FALSE))</f>
        <v/>
      </c>
      <c r="O419" s="164"/>
      <c r="P419" s="164"/>
    </row>
    <row r="420" spans="1:16" x14ac:dyDescent="0.2">
      <c r="A420" s="19"/>
      <c r="B420" s="164"/>
      <c r="C420" s="164"/>
      <c r="D420" s="164"/>
      <c r="E420" s="164"/>
      <c r="F420" s="165"/>
      <c r="G420" s="164"/>
      <c r="H420" s="166"/>
      <c r="I420" s="167"/>
      <c r="J420" s="168" t="str">
        <f>IF(F420="","",IF(G420=nepodnik,1,IF(VLOOKUP(G420,Ciselniky!$G$41:$I$48,3,FALSE)&gt;'Údaje o projekte'!$F$11,'Údaje o projekte'!$F$11,VLOOKUP(G420,Ciselniky!$G$41:$I$48,3,FALSE))))</f>
        <v/>
      </c>
      <c r="K420" s="169" t="str">
        <f>IF(J420="","",IF(G420="Nerelevantné",E420*F420,((E420*F420)/VLOOKUP(G420,Ciselniky!$G$43:$I$48,3,FALSE))*'Dlhodobý majetok (DM)'!I420)*H420)</f>
        <v/>
      </c>
      <c r="L420" s="169" t="str">
        <f>IF(K420="","",IF('Základné údaje'!$H$8="áno",0,K420*0.2))</f>
        <v/>
      </c>
      <c r="M420" s="156" t="str">
        <f>IF(K420="","",K420*VLOOKUP(CONCATENATE(C420," / ",'Základné údaje'!$D$8),'Priradenie pracov. balíkov'!A:F,6,FALSE))</f>
        <v/>
      </c>
      <c r="N420" s="156" t="str">
        <f>IF(L420="","",L420*VLOOKUP(CONCATENATE(C420," / ",'Základné údaje'!$D$8),'Priradenie pracov. balíkov'!A:F,6,FALSE))</f>
        <v/>
      </c>
      <c r="O420" s="164"/>
      <c r="P420" s="164"/>
    </row>
    <row r="421" spans="1:16" x14ac:dyDescent="0.2">
      <c r="A421" s="19"/>
      <c r="B421" s="164"/>
      <c r="C421" s="164"/>
      <c r="D421" s="164"/>
      <c r="E421" s="164"/>
      <c r="F421" s="165"/>
      <c r="G421" s="164"/>
      <c r="H421" s="166"/>
      <c r="I421" s="167"/>
      <c r="J421" s="168" t="str">
        <f>IF(F421="","",IF(G421=nepodnik,1,IF(VLOOKUP(G421,Ciselniky!$G$41:$I$48,3,FALSE)&gt;'Údaje o projekte'!$F$11,'Údaje o projekte'!$F$11,VLOOKUP(G421,Ciselniky!$G$41:$I$48,3,FALSE))))</f>
        <v/>
      </c>
      <c r="K421" s="169" t="str">
        <f>IF(J421="","",IF(G421="Nerelevantné",E421*F421,((E421*F421)/VLOOKUP(G421,Ciselniky!$G$43:$I$48,3,FALSE))*'Dlhodobý majetok (DM)'!I421)*H421)</f>
        <v/>
      </c>
      <c r="L421" s="169" t="str">
        <f>IF(K421="","",IF('Základné údaje'!$H$8="áno",0,K421*0.2))</f>
        <v/>
      </c>
      <c r="M421" s="156" t="str">
        <f>IF(K421="","",K421*VLOOKUP(CONCATENATE(C421," / ",'Základné údaje'!$D$8),'Priradenie pracov. balíkov'!A:F,6,FALSE))</f>
        <v/>
      </c>
      <c r="N421" s="156" t="str">
        <f>IF(L421="","",L421*VLOOKUP(CONCATENATE(C421," / ",'Základné údaje'!$D$8),'Priradenie pracov. balíkov'!A:F,6,FALSE))</f>
        <v/>
      </c>
      <c r="O421" s="164"/>
      <c r="P421" s="164"/>
    </row>
    <row r="422" spans="1:16" x14ac:dyDescent="0.2">
      <c r="A422" s="19"/>
      <c r="B422" s="164"/>
      <c r="C422" s="164"/>
      <c r="D422" s="164"/>
      <c r="E422" s="164"/>
      <c r="F422" s="165"/>
      <c r="G422" s="164"/>
      <c r="H422" s="166"/>
      <c r="I422" s="167"/>
      <c r="J422" s="168" t="str">
        <f>IF(F422="","",IF(G422=nepodnik,1,IF(VLOOKUP(G422,Ciselniky!$G$41:$I$48,3,FALSE)&gt;'Údaje o projekte'!$F$11,'Údaje o projekte'!$F$11,VLOOKUP(G422,Ciselniky!$G$41:$I$48,3,FALSE))))</f>
        <v/>
      </c>
      <c r="K422" s="169" t="str">
        <f>IF(J422="","",IF(G422="Nerelevantné",E422*F422,((E422*F422)/VLOOKUP(G422,Ciselniky!$G$43:$I$48,3,FALSE))*'Dlhodobý majetok (DM)'!I422)*H422)</f>
        <v/>
      </c>
      <c r="L422" s="169" t="str">
        <f>IF(K422="","",IF('Základné údaje'!$H$8="áno",0,K422*0.2))</f>
        <v/>
      </c>
      <c r="M422" s="156" t="str">
        <f>IF(K422="","",K422*VLOOKUP(CONCATENATE(C422," / ",'Základné údaje'!$D$8),'Priradenie pracov. balíkov'!A:F,6,FALSE))</f>
        <v/>
      </c>
      <c r="N422" s="156" t="str">
        <f>IF(L422="","",L422*VLOOKUP(CONCATENATE(C422," / ",'Základné údaje'!$D$8),'Priradenie pracov. balíkov'!A:F,6,FALSE))</f>
        <v/>
      </c>
      <c r="O422" s="164"/>
      <c r="P422" s="164"/>
    </row>
    <row r="423" spans="1:16" x14ac:dyDescent="0.2">
      <c r="A423" s="19"/>
      <c r="B423" s="164"/>
      <c r="C423" s="164"/>
      <c r="D423" s="164"/>
      <c r="E423" s="164"/>
      <c r="F423" s="165"/>
      <c r="G423" s="164"/>
      <c r="H423" s="166"/>
      <c r="I423" s="167"/>
      <c r="J423" s="168" t="str">
        <f>IF(F423="","",IF(G423=nepodnik,1,IF(VLOOKUP(G423,Ciselniky!$G$41:$I$48,3,FALSE)&gt;'Údaje o projekte'!$F$11,'Údaje o projekte'!$F$11,VLOOKUP(G423,Ciselniky!$G$41:$I$48,3,FALSE))))</f>
        <v/>
      </c>
      <c r="K423" s="169" t="str">
        <f>IF(J423="","",IF(G423="Nerelevantné",E423*F423,((E423*F423)/VLOOKUP(G423,Ciselniky!$G$43:$I$48,3,FALSE))*'Dlhodobý majetok (DM)'!I423)*H423)</f>
        <v/>
      </c>
      <c r="L423" s="169" t="str">
        <f>IF(K423="","",IF('Základné údaje'!$H$8="áno",0,K423*0.2))</f>
        <v/>
      </c>
      <c r="M423" s="156" t="str">
        <f>IF(K423="","",K423*VLOOKUP(CONCATENATE(C423," / ",'Základné údaje'!$D$8),'Priradenie pracov. balíkov'!A:F,6,FALSE))</f>
        <v/>
      </c>
      <c r="N423" s="156" t="str">
        <f>IF(L423="","",L423*VLOOKUP(CONCATENATE(C423," / ",'Základné údaje'!$D$8),'Priradenie pracov. balíkov'!A:F,6,FALSE))</f>
        <v/>
      </c>
      <c r="O423" s="164"/>
      <c r="P423" s="164"/>
    </row>
    <row r="424" spans="1:16" x14ac:dyDescent="0.2">
      <c r="A424" s="19"/>
      <c r="B424" s="164"/>
      <c r="C424" s="164"/>
      <c r="D424" s="164"/>
      <c r="E424" s="164"/>
      <c r="F424" s="165"/>
      <c r="G424" s="164"/>
      <c r="H424" s="166"/>
      <c r="I424" s="167"/>
      <c r="J424" s="168" t="str">
        <f>IF(F424="","",IF(G424=nepodnik,1,IF(VLOOKUP(G424,Ciselniky!$G$41:$I$48,3,FALSE)&gt;'Údaje o projekte'!$F$11,'Údaje o projekte'!$F$11,VLOOKUP(G424,Ciselniky!$G$41:$I$48,3,FALSE))))</f>
        <v/>
      </c>
      <c r="K424" s="169" t="str">
        <f>IF(J424="","",IF(G424="Nerelevantné",E424*F424,((E424*F424)/VLOOKUP(G424,Ciselniky!$G$43:$I$48,3,FALSE))*'Dlhodobý majetok (DM)'!I424)*H424)</f>
        <v/>
      </c>
      <c r="L424" s="169" t="str">
        <f>IF(K424="","",IF('Základné údaje'!$H$8="áno",0,K424*0.2))</f>
        <v/>
      </c>
      <c r="M424" s="156" t="str">
        <f>IF(K424="","",K424*VLOOKUP(CONCATENATE(C424," / ",'Základné údaje'!$D$8),'Priradenie pracov. balíkov'!A:F,6,FALSE))</f>
        <v/>
      </c>
      <c r="N424" s="156" t="str">
        <f>IF(L424="","",L424*VLOOKUP(CONCATENATE(C424," / ",'Základné údaje'!$D$8),'Priradenie pracov. balíkov'!A:F,6,FALSE))</f>
        <v/>
      </c>
      <c r="O424" s="164"/>
      <c r="P424" s="164"/>
    </row>
    <row r="425" spans="1:16" x14ac:dyDescent="0.2">
      <c r="A425" s="19"/>
      <c r="B425" s="164"/>
      <c r="C425" s="164"/>
      <c r="D425" s="164"/>
      <c r="E425" s="164"/>
      <c r="F425" s="165"/>
      <c r="G425" s="164"/>
      <c r="H425" s="166"/>
      <c r="I425" s="167"/>
      <c r="J425" s="168" t="str">
        <f>IF(F425="","",IF(G425=nepodnik,1,IF(VLOOKUP(G425,Ciselniky!$G$41:$I$48,3,FALSE)&gt;'Údaje o projekte'!$F$11,'Údaje o projekte'!$F$11,VLOOKUP(G425,Ciselniky!$G$41:$I$48,3,FALSE))))</f>
        <v/>
      </c>
      <c r="K425" s="169" t="str">
        <f>IF(J425="","",IF(G425="Nerelevantné",E425*F425,((E425*F425)/VLOOKUP(G425,Ciselniky!$G$43:$I$48,3,FALSE))*'Dlhodobý majetok (DM)'!I425)*H425)</f>
        <v/>
      </c>
      <c r="L425" s="169" t="str">
        <f>IF(K425="","",IF('Základné údaje'!$H$8="áno",0,K425*0.2))</f>
        <v/>
      </c>
      <c r="M425" s="156" t="str">
        <f>IF(K425="","",K425*VLOOKUP(CONCATENATE(C425," / ",'Základné údaje'!$D$8),'Priradenie pracov. balíkov'!A:F,6,FALSE))</f>
        <v/>
      </c>
      <c r="N425" s="156" t="str">
        <f>IF(L425="","",L425*VLOOKUP(CONCATENATE(C425," / ",'Základné údaje'!$D$8),'Priradenie pracov. balíkov'!A:F,6,FALSE))</f>
        <v/>
      </c>
      <c r="O425" s="164"/>
      <c r="P425" s="164"/>
    </row>
    <row r="426" spans="1:16" x14ac:dyDescent="0.2">
      <c r="A426" s="19"/>
      <c r="B426" s="164"/>
      <c r="C426" s="164"/>
      <c r="D426" s="164"/>
      <c r="E426" s="164"/>
      <c r="F426" s="165"/>
      <c r="G426" s="164"/>
      <c r="H426" s="166"/>
      <c r="I426" s="167"/>
      <c r="J426" s="168" t="str">
        <f>IF(F426="","",IF(G426=nepodnik,1,IF(VLOOKUP(G426,Ciselniky!$G$41:$I$48,3,FALSE)&gt;'Údaje o projekte'!$F$11,'Údaje o projekte'!$F$11,VLOOKUP(G426,Ciselniky!$G$41:$I$48,3,FALSE))))</f>
        <v/>
      </c>
      <c r="K426" s="169" t="str">
        <f>IF(J426="","",IF(G426="Nerelevantné",E426*F426,((E426*F426)/VLOOKUP(G426,Ciselniky!$G$43:$I$48,3,FALSE))*'Dlhodobý majetok (DM)'!I426)*H426)</f>
        <v/>
      </c>
      <c r="L426" s="169" t="str">
        <f>IF(K426="","",IF('Základné údaje'!$H$8="áno",0,K426*0.2))</f>
        <v/>
      </c>
      <c r="M426" s="156" t="str">
        <f>IF(K426="","",K426*VLOOKUP(CONCATENATE(C426," / ",'Základné údaje'!$D$8),'Priradenie pracov. balíkov'!A:F,6,FALSE))</f>
        <v/>
      </c>
      <c r="N426" s="156" t="str">
        <f>IF(L426="","",L426*VLOOKUP(CONCATENATE(C426," / ",'Základné údaje'!$D$8),'Priradenie pracov. balíkov'!A:F,6,FALSE))</f>
        <v/>
      </c>
      <c r="O426" s="164"/>
      <c r="P426" s="164"/>
    </row>
    <row r="427" spans="1:16" x14ac:dyDescent="0.2">
      <c r="A427" s="19"/>
      <c r="B427" s="164"/>
      <c r="C427" s="164"/>
      <c r="D427" s="164"/>
      <c r="E427" s="164"/>
      <c r="F427" s="165"/>
      <c r="G427" s="164"/>
      <c r="H427" s="166"/>
      <c r="I427" s="167"/>
      <c r="J427" s="168" t="str">
        <f>IF(F427="","",IF(G427=nepodnik,1,IF(VLOOKUP(G427,Ciselniky!$G$41:$I$48,3,FALSE)&gt;'Údaje o projekte'!$F$11,'Údaje o projekte'!$F$11,VLOOKUP(G427,Ciselniky!$G$41:$I$48,3,FALSE))))</f>
        <v/>
      </c>
      <c r="K427" s="169" t="str">
        <f>IF(J427="","",IF(G427="Nerelevantné",E427*F427,((E427*F427)/VLOOKUP(G427,Ciselniky!$G$43:$I$48,3,FALSE))*'Dlhodobý majetok (DM)'!I427)*H427)</f>
        <v/>
      </c>
      <c r="L427" s="169" t="str">
        <f>IF(K427="","",IF('Základné údaje'!$H$8="áno",0,K427*0.2))</f>
        <v/>
      </c>
      <c r="M427" s="156" t="str">
        <f>IF(K427="","",K427*VLOOKUP(CONCATENATE(C427," / ",'Základné údaje'!$D$8),'Priradenie pracov. balíkov'!A:F,6,FALSE))</f>
        <v/>
      </c>
      <c r="N427" s="156" t="str">
        <f>IF(L427="","",L427*VLOOKUP(CONCATENATE(C427," / ",'Základné údaje'!$D$8),'Priradenie pracov. balíkov'!A:F,6,FALSE))</f>
        <v/>
      </c>
      <c r="O427" s="164"/>
      <c r="P427" s="164"/>
    </row>
    <row r="428" spans="1:16" x14ac:dyDescent="0.2">
      <c r="A428" s="19"/>
      <c r="B428" s="164"/>
      <c r="C428" s="164"/>
      <c r="D428" s="164"/>
      <c r="E428" s="164"/>
      <c r="F428" s="165"/>
      <c r="G428" s="164"/>
      <c r="H428" s="166"/>
      <c r="I428" s="167"/>
      <c r="J428" s="168" t="str">
        <f>IF(F428="","",IF(G428=nepodnik,1,IF(VLOOKUP(G428,Ciselniky!$G$41:$I$48,3,FALSE)&gt;'Údaje o projekte'!$F$11,'Údaje o projekte'!$F$11,VLOOKUP(G428,Ciselniky!$G$41:$I$48,3,FALSE))))</f>
        <v/>
      </c>
      <c r="K428" s="169" t="str">
        <f>IF(J428="","",IF(G428="Nerelevantné",E428*F428,((E428*F428)/VLOOKUP(G428,Ciselniky!$G$43:$I$48,3,FALSE))*'Dlhodobý majetok (DM)'!I428)*H428)</f>
        <v/>
      </c>
      <c r="L428" s="169" t="str">
        <f>IF(K428="","",IF('Základné údaje'!$H$8="áno",0,K428*0.2))</f>
        <v/>
      </c>
      <c r="M428" s="156" t="str">
        <f>IF(K428="","",K428*VLOOKUP(CONCATENATE(C428," / ",'Základné údaje'!$D$8),'Priradenie pracov. balíkov'!A:F,6,FALSE))</f>
        <v/>
      </c>
      <c r="N428" s="156" t="str">
        <f>IF(L428="","",L428*VLOOKUP(CONCATENATE(C428," / ",'Základné údaje'!$D$8),'Priradenie pracov. balíkov'!A:F,6,FALSE))</f>
        <v/>
      </c>
      <c r="O428" s="164"/>
      <c r="P428" s="164"/>
    </row>
    <row r="429" spans="1:16" x14ac:dyDescent="0.2">
      <c r="A429" s="19"/>
      <c r="B429" s="164"/>
      <c r="C429" s="164"/>
      <c r="D429" s="164"/>
      <c r="E429" s="164"/>
      <c r="F429" s="165"/>
      <c r="G429" s="164"/>
      <c r="H429" s="166"/>
      <c r="I429" s="167"/>
      <c r="J429" s="168" t="str">
        <f>IF(F429="","",IF(G429=nepodnik,1,IF(VLOOKUP(G429,Ciselniky!$G$41:$I$48,3,FALSE)&gt;'Údaje o projekte'!$F$11,'Údaje o projekte'!$F$11,VLOOKUP(G429,Ciselniky!$G$41:$I$48,3,FALSE))))</f>
        <v/>
      </c>
      <c r="K429" s="169" t="str">
        <f>IF(J429="","",IF(G429="Nerelevantné",E429*F429,((E429*F429)/VLOOKUP(G429,Ciselniky!$G$43:$I$48,3,FALSE))*'Dlhodobý majetok (DM)'!I429)*H429)</f>
        <v/>
      </c>
      <c r="L429" s="169" t="str">
        <f>IF(K429="","",IF('Základné údaje'!$H$8="áno",0,K429*0.2))</f>
        <v/>
      </c>
      <c r="M429" s="156" t="str">
        <f>IF(K429="","",K429*VLOOKUP(CONCATENATE(C429," / ",'Základné údaje'!$D$8),'Priradenie pracov. balíkov'!A:F,6,FALSE))</f>
        <v/>
      </c>
      <c r="N429" s="156" t="str">
        <f>IF(L429="","",L429*VLOOKUP(CONCATENATE(C429," / ",'Základné údaje'!$D$8),'Priradenie pracov. balíkov'!A:F,6,FALSE))</f>
        <v/>
      </c>
      <c r="O429" s="164"/>
      <c r="P429" s="164"/>
    </row>
    <row r="430" spans="1:16" x14ac:dyDescent="0.2">
      <c r="A430" s="19"/>
      <c r="B430" s="164"/>
      <c r="C430" s="164"/>
      <c r="D430" s="164"/>
      <c r="E430" s="164"/>
      <c r="F430" s="165"/>
      <c r="G430" s="164"/>
      <c r="H430" s="166"/>
      <c r="I430" s="167"/>
      <c r="J430" s="168" t="str">
        <f>IF(F430="","",IF(G430=nepodnik,1,IF(VLOOKUP(G430,Ciselniky!$G$41:$I$48,3,FALSE)&gt;'Údaje o projekte'!$F$11,'Údaje o projekte'!$F$11,VLOOKUP(G430,Ciselniky!$G$41:$I$48,3,FALSE))))</f>
        <v/>
      </c>
      <c r="K430" s="169" t="str">
        <f>IF(J430="","",IF(G430="Nerelevantné",E430*F430,((E430*F430)/VLOOKUP(G430,Ciselniky!$G$43:$I$48,3,FALSE))*'Dlhodobý majetok (DM)'!I430)*H430)</f>
        <v/>
      </c>
      <c r="L430" s="169" t="str">
        <f>IF(K430="","",IF('Základné údaje'!$H$8="áno",0,K430*0.2))</f>
        <v/>
      </c>
      <c r="M430" s="156" t="str">
        <f>IF(K430="","",K430*VLOOKUP(CONCATENATE(C430," / ",'Základné údaje'!$D$8),'Priradenie pracov. balíkov'!A:F,6,FALSE))</f>
        <v/>
      </c>
      <c r="N430" s="156" t="str">
        <f>IF(L430="","",L430*VLOOKUP(CONCATENATE(C430," / ",'Základné údaje'!$D$8),'Priradenie pracov. balíkov'!A:F,6,FALSE))</f>
        <v/>
      </c>
      <c r="O430" s="164"/>
      <c r="P430" s="164"/>
    </row>
    <row r="431" spans="1:16" x14ac:dyDescent="0.2">
      <c r="A431" s="19"/>
      <c r="B431" s="164"/>
      <c r="C431" s="164"/>
      <c r="D431" s="164"/>
      <c r="E431" s="164"/>
      <c r="F431" s="165"/>
      <c r="G431" s="164"/>
      <c r="H431" s="166"/>
      <c r="I431" s="167"/>
      <c r="J431" s="168" t="str">
        <f>IF(F431="","",IF(G431=nepodnik,1,IF(VLOOKUP(G431,Ciselniky!$G$41:$I$48,3,FALSE)&gt;'Údaje o projekte'!$F$11,'Údaje o projekte'!$F$11,VLOOKUP(G431,Ciselniky!$G$41:$I$48,3,FALSE))))</f>
        <v/>
      </c>
      <c r="K431" s="169" t="str">
        <f>IF(J431="","",IF(G431="Nerelevantné",E431*F431,((E431*F431)/VLOOKUP(G431,Ciselniky!$G$43:$I$48,3,FALSE))*'Dlhodobý majetok (DM)'!I431)*H431)</f>
        <v/>
      </c>
      <c r="L431" s="169" t="str">
        <f>IF(K431="","",IF('Základné údaje'!$H$8="áno",0,K431*0.2))</f>
        <v/>
      </c>
      <c r="M431" s="156" t="str">
        <f>IF(K431="","",K431*VLOOKUP(CONCATENATE(C431," / ",'Základné údaje'!$D$8),'Priradenie pracov. balíkov'!A:F,6,FALSE))</f>
        <v/>
      </c>
      <c r="N431" s="156" t="str">
        <f>IF(L431="","",L431*VLOOKUP(CONCATENATE(C431," / ",'Základné údaje'!$D$8),'Priradenie pracov. balíkov'!A:F,6,FALSE))</f>
        <v/>
      </c>
      <c r="O431" s="164"/>
      <c r="P431" s="164"/>
    </row>
    <row r="432" spans="1:16" x14ac:dyDescent="0.2">
      <c r="A432" s="19"/>
      <c r="B432" s="164"/>
      <c r="C432" s="164"/>
      <c r="D432" s="164"/>
      <c r="E432" s="164"/>
      <c r="F432" s="165"/>
      <c r="G432" s="164"/>
      <c r="H432" s="166"/>
      <c r="I432" s="167"/>
      <c r="J432" s="168" t="str">
        <f>IF(F432="","",IF(G432=nepodnik,1,IF(VLOOKUP(G432,Ciselniky!$G$41:$I$48,3,FALSE)&gt;'Údaje o projekte'!$F$11,'Údaje o projekte'!$F$11,VLOOKUP(G432,Ciselniky!$G$41:$I$48,3,FALSE))))</f>
        <v/>
      </c>
      <c r="K432" s="169" t="str">
        <f>IF(J432="","",IF(G432="Nerelevantné",E432*F432,((E432*F432)/VLOOKUP(G432,Ciselniky!$G$43:$I$48,3,FALSE))*'Dlhodobý majetok (DM)'!I432)*H432)</f>
        <v/>
      </c>
      <c r="L432" s="169" t="str">
        <f>IF(K432="","",IF('Základné údaje'!$H$8="áno",0,K432*0.2))</f>
        <v/>
      </c>
      <c r="M432" s="156" t="str">
        <f>IF(K432="","",K432*VLOOKUP(CONCATENATE(C432," / ",'Základné údaje'!$D$8),'Priradenie pracov. balíkov'!A:F,6,FALSE))</f>
        <v/>
      </c>
      <c r="N432" s="156" t="str">
        <f>IF(L432="","",L432*VLOOKUP(CONCATENATE(C432," / ",'Základné údaje'!$D$8),'Priradenie pracov. balíkov'!A:F,6,FALSE))</f>
        <v/>
      </c>
      <c r="O432" s="164"/>
      <c r="P432" s="164"/>
    </row>
    <row r="433" spans="1:16" x14ac:dyDescent="0.2">
      <c r="A433" s="19"/>
      <c r="B433" s="164"/>
      <c r="C433" s="164"/>
      <c r="D433" s="164"/>
      <c r="E433" s="164"/>
      <c r="F433" s="165"/>
      <c r="G433" s="164"/>
      <c r="H433" s="166"/>
      <c r="I433" s="167"/>
      <c r="J433" s="168" t="str">
        <f>IF(F433="","",IF(G433=nepodnik,1,IF(VLOOKUP(G433,Ciselniky!$G$41:$I$48,3,FALSE)&gt;'Údaje o projekte'!$F$11,'Údaje o projekte'!$F$11,VLOOKUP(G433,Ciselniky!$G$41:$I$48,3,FALSE))))</f>
        <v/>
      </c>
      <c r="K433" s="169" t="str">
        <f>IF(J433="","",IF(G433="Nerelevantné",E433*F433,((E433*F433)/VLOOKUP(G433,Ciselniky!$G$43:$I$48,3,FALSE))*'Dlhodobý majetok (DM)'!I433)*H433)</f>
        <v/>
      </c>
      <c r="L433" s="169" t="str">
        <f>IF(K433="","",IF('Základné údaje'!$H$8="áno",0,K433*0.2))</f>
        <v/>
      </c>
      <c r="M433" s="156" t="str">
        <f>IF(K433="","",K433*VLOOKUP(CONCATENATE(C433," / ",'Základné údaje'!$D$8),'Priradenie pracov. balíkov'!A:F,6,FALSE))</f>
        <v/>
      </c>
      <c r="N433" s="156" t="str">
        <f>IF(L433="","",L433*VLOOKUP(CONCATENATE(C433," / ",'Základné údaje'!$D$8),'Priradenie pracov. balíkov'!A:F,6,FALSE))</f>
        <v/>
      </c>
      <c r="O433" s="164"/>
      <c r="P433" s="164"/>
    </row>
    <row r="434" spans="1:16" x14ac:dyDescent="0.2">
      <c r="A434" s="19"/>
      <c r="B434" s="164"/>
      <c r="C434" s="164"/>
      <c r="D434" s="164"/>
      <c r="E434" s="164"/>
      <c r="F434" s="165"/>
      <c r="G434" s="164"/>
      <c r="H434" s="166"/>
      <c r="I434" s="167"/>
      <c r="J434" s="168" t="str">
        <f>IF(F434="","",IF(G434=nepodnik,1,IF(VLOOKUP(G434,Ciselniky!$G$41:$I$48,3,FALSE)&gt;'Údaje o projekte'!$F$11,'Údaje o projekte'!$F$11,VLOOKUP(G434,Ciselniky!$G$41:$I$48,3,FALSE))))</f>
        <v/>
      </c>
      <c r="K434" s="169" t="str">
        <f>IF(J434="","",IF(G434="Nerelevantné",E434*F434,((E434*F434)/VLOOKUP(G434,Ciselniky!$G$43:$I$48,3,FALSE))*'Dlhodobý majetok (DM)'!I434)*H434)</f>
        <v/>
      </c>
      <c r="L434" s="169" t="str">
        <f>IF(K434="","",IF('Základné údaje'!$H$8="áno",0,K434*0.2))</f>
        <v/>
      </c>
      <c r="M434" s="156" t="str">
        <f>IF(K434="","",K434*VLOOKUP(CONCATENATE(C434," / ",'Základné údaje'!$D$8),'Priradenie pracov. balíkov'!A:F,6,FALSE))</f>
        <v/>
      </c>
      <c r="N434" s="156" t="str">
        <f>IF(L434="","",L434*VLOOKUP(CONCATENATE(C434," / ",'Základné údaje'!$D$8),'Priradenie pracov. balíkov'!A:F,6,FALSE))</f>
        <v/>
      </c>
      <c r="O434" s="164"/>
      <c r="P434" s="164"/>
    </row>
    <row r="435" spans="1:16" x14ac:dyDescent="0.2">
      <c r="A435" s="19"/>
      <c r="B435" s="164"/>
      <c r="C435" s="164"/>
      <c r="D435" s="164"/>
      <c r="E435" s="164"/>
      <c r="F435" s="165"/>
      <c r="G435" s="164"/>
      <c r="H435" s="166"/>
      <c r="I435" s="167"/>
      <c r="J435" s="168" t="str">
        <f>IF(F435="","",IF(G435=nepodnik,1,IF(VLOOKUP(G435,Ciselniky!$G$41:$I$48,3,FALSE)&gt;'Údaje o projekte'!$F$11,'Údaje o projekte'!$F$11,VLOOKUP(G435,Ciselniky!$G$41:$I$48,3,FALSE))))</f>
        <v/>
      </c>
      <c r="K435" s="169" t="str">
        <f>IF(J435="","",IF(G435="Nerelevantné",E435*F435,((E435*F435)/VLOOKUP(G435,Ciselniky!$G$43:$I$48,3,FALSE))*'Dlhodobý majetok (DM)'!I435)*H435)</f>
        <v/>
      </c>
      <c r="L435" s="169" t="str">
        <f>IF(K435="","",IF('Základné údaje'!$H$8="áno",0,K435*0.2))</f>
        <v/>
      </c>
      <c r="M435" s="156" t="str">
        <f>IF(K435="","",K435*VLOOKUP(CONCATENATE(C435," / ",'Základné údaje'!$D$8),'Priradenie pracov. balíkov'!A:F,6,FALSE))</f>
        <v/>
      </c>
      <c r="N435" s="156" t="str">
        <f>IF(L435="","",L435*VLOOKUP(CONCATENATE(C435," / ",'Základné údaje'!$D$8),'Priradenie pracov. balíkov'!A:F,6,FALSE))</f>
        <v/>
      </c>
      <c r="O435" s="164"/>
      <c r="P435" s="164"/>
    </row>
    <row r="436" spans="1:16" x14ac:dyDescent="0.2">
      <c r="A436" s="19"/>
      <c r="B436" s="164"/>
      <c r="C436" s="164"/>
      <c r="D436" s="164"/>
      <c r="E436" s="164"/>
      <c r="F436" s="165"/>
      <c r="G436" s="164"/>
      <c r="H436" s="166"/>
      <c r="I436" s="167"/>
      <c r="J436" s="168" t="str">
        <f>IF(F436="","",IF(G436=nepodnik,1,IF(VLOOKUP(G436,Ciselniky!$G$41:$I$48,3,FALSE)&gt;'Údaje o projekte'!$F$11,'Údaje o projekte'!$F$11,VLOOKUP(G436,Ciselniky!$G$41:$I$48,3,FALSE))))</f>
        <v/>
      </c>
      <c r="K436" s="169" t="str">
        <f>IF(J436="","",IF(G436="Nerelevantné",E436*F436,((E436*F436)/VLOOKUP(G436,Ciselniky!$G$43:$I$48,3,FALSE))*'Dlhodobý majetok (DM)'!I436)*H436)</f>
        <v/>
      </c>
      <c r="L436" s="169" t="str">
        <f>IF(K436="","",IF('Základné údaje'!$H$8="áno",0,K436*0.2))</f>
        <v/>
      </c>
      <c r="M436" s="156" t="str">
        <f>IF(K436="","",K436*VLOOKUP(CONCATENATE(C436," / ",'Základné údaje'!$D$8),'Priradenie pracov. balíkov'!A:F,6,FALSE))</f>
        <v/>
      </c>
      <c r="N436" s="156" t="str">
        <f>IF(L436="","",L436*VLOOKUP(CONCATENATE(C436," / ",'Základné údaje'!$D$8),'Priradenie pracov. balíkov'!A:F,6,FALSE))</f>
        <v/>
      </c>
      <c r="O436" s="164"/>
      <c r="P436" s="164"/>
    </row>
    <row r="437" spans="1:16" x14ac:dyDescent="0.2">
      <c r="A437" s="19"/>
      <c r="B437" s="164"/>
      <c r="C437" s="164"/>
      <c r="D437" s="164"/>
      <c r="E437" s="164"/>
      <c r="F437" s="165"/>
      <c r="G437" s="164"/>
      <c r="H437" s="166"/>
      <c r="I437" s="167"/>
      <c r="J437" s="168" t="str">
        <f>IF(F437="","",IF(G437=nepodnik,1,IF(VLOOKUP(G437,Ciselniky!$G$41:$I$48,3,FALSE)&gt;'Údaje o projekte'!$F$11,'Údaje o projekte'!$F$11,VLOOKUP(G437,Ciselniky!$G$41:$I$48,3,FALSE))))</f>
        <v/>
      </c>
      <c r="K437" s="169" t="str">
        <f>IF(J437="","",IF(G437="Nerelevantné",E437*F437,((E437*F437)/VLOOKUP(G437,Ciselniky!$G$43:$I$48,3,FALSE))*'Dlhodobý majetok (DM)'!I437)*H437)</f>
        <v/>
      </c>
      <c r="L437" s="169" t="str">
        <f>IF(K437="","",IF('Základné údaje'!$H$8="áno",0,K437*0.2))</f>
        <v/>
      </c>
      <c r="M437" s="156" t="str">
        <f>IF(K437="","",K437*VLOOKUP(CONCATENATE(C437," / ",'Základné údaje'!$D$8),'Priradenie pracov. balíkov'!A:F,6,FALSE))</f>
        <v/>
      </c>
      <c r="N437" s="156" t="str">
        <f>IF(L437="","",L437*VLOOKUP(CONCATENATE(C437," / ",'Základné údaje'!$D$8),'Priradenie pracov. balíkov'!A:F,6,FALSE))</f>
        <v/>
      </c>
      <c r="O437" s="164"/>
      <c r="P437" s="164"/>
    </row>
    <row r="438" spans="1:16" x14ac:dyDescent="0.2">
      <c r="A438" s="19"/>
      <c r="B438" s="164"/>
      <c r="C438" s="164"/>
      <c r="D438" s="164"/>
      <c r="E438" s="164"/>
      <c r="F438" s="165"/>
      <c r="G438" s="164"/>
      <c r="H438" s="166"/>
      <c r="I438" s="167"/>
      <c r="J438" s="168" t="str">
        <f>IF(F438="","",IF(G438=nepodnik,1,IF(VLOOKUP(G438,Ciselniky!$G$41:$I$48,3,FALSE)&gt;'Údaje o projekte'!$F$11,'Údaje o projekte'!$F$11,VLOOKUP(G438,Ciselniky!$G$41:$I$48,3,FALSE))))</f>
        <v/>
      </c>
      <c r="K438" s="169" t="str">
        <f>IF(J438="","",IF(G438="Nerelevantné",E438*F438,((E438*F438)/VLOOKUP(G438,Ciselniky!$G$43:$I$48,3,FALSE))*'Dlhodobý majetok (DM)'!I438)*H438)</f>
        <v/>
      </c>
      <c r="L438" s="169" t="str">
        <f>IF(K438="","",IF('Základné údaje'!$H$8="áno",0,K438*0.2))</f>
        <v/>
      </c>
      <c r="M438" s="156" t="str">
        <f>IF(K438="","",K438*VLOOKUP(CONCATENATE(C438," / ",'Základné údaje'!$D$8),'Priradenie pracov. balíkov'!A:F,6,FALSE))</f>
        <v/>
      </c>
      <c r="N438" s="156" t="str">
        <f>IF(L438="","",L438*VLOOKUP(CONCATENATE(C438," / ",'Základné údaje'!$D$8),'Priradenie pracov. balíkov'!A:F,6,FALSE))</f>
        <v/>
      </c>
      <c r="O438" s="164"/>
      <c r="P438" s="164"/>
    </row>
    <row r="439" spans="1:16" x14ac:dyDescent="0.2">
      <c r="A439" s="19"/>
      <c r="B439" s="164"/>
      <c r="C439" s="164"/>
      <c r="D439" s="164"/>
      <c r="E439" s="164"/>
      <c r="F439" s="165"/>
      <c r="G439" s="164"/>
      <c r="H439" s="166"/>
      <c r="I439" s="167"/>
      <c r="J439" s="168" t="str">
        <f>IF(F439="","",IF(G439=nepodnik,1,IF(VLOOKUP(G439,Ciselniky!$G$41:$I$48,3,FALSE)&gt;'Údaje o projekte'!$F$11,'Údaje o projekte'!$F$11,VLOOKUP(G439,Ciselniky!$G$41:$I$48,3,FALSE))))</f>
        <v/>
      </c>
      <c r="K439" s="169" t="str">
        <f>IF(J439="","",IF(G439="Nerelevantné",E439*F439,((E439*F439)/VLOOKUP(G439,Ciselniky!$G$43:$I$48,3,FALSE))*'Dlhodobý majetok (DM)'!I439)*H439)</f>
        <v/>
      </c>
      <c r="L439" s="169" t="str">
        <f>IF(K439="","",IF('Základné údaje'!$H$8="áno",0,K439*0.2))</f>
        <v/>
      </c>
      <c r="M439" s="156" t="str">
        <f>IF(K439="","",K439*VLOOKUP(CONCATENATE(C439," / ",'Základné údaje'!$D$8),'Priradenie pracov. balíkov'!A:F,6,FALSE))</f>
        <v/>
      </c>
      <c r="N439" s="156" t="str">
        <f>IF(L439="","",L439*VLOOKUP(CONCATENATE(C439," / ",'Základné údaje'!$D$8),'Priradenie pracov. balíkov'!A:F,6,FALSE))</f>
        <v/>
      </c>
      <c r="O439" s="164"/>
      <c r="P439" s="164"/>
    </row>
    <row r="440" spans="1:16" x14ac:dyDescent="0.2">
      <c r="A440" s="19"/>
      <c r="B440" s="164"/>
      <c r="C440" s="164"/>
      <c r="D440" s="164"/>
      <c r="E440" s="164"/>
      <c r="F440" s="165"/>
      <c r="G440" s="164"/>
      <c r="H440" s="166"/>
      <c r="I440" s="167"/>
      <c r="J440" s="168" t="str">
        <f>IF(F440="","",IF(G440=nepodnik,1,IF(VLOOKUP(G440,Ciselniky!$G$41:$I$48,3,FALSE)&gt;'Údaje o projekte'!$F$11,'Údaje o projekte'!$F$11,VLOOKUP(G440,Ciselniky!$G$41:$I$48,3,FALSE))))</f>
        <v/>
      </c>
      <c r="K440" s="169" t="str">
        <f>IF(J440="","",IF(G440="Nerelevantné",E440*F440,((E440*F440)/VLOOKUP(G440,Ciselniky!$G$43:$I$48,3,FALSE))*'Dlhodobý majetok (DM)'!I440)*H440)</f>
        <v/>
      </c>
      <c r="L440" s="169" t="str">
        <f>IF(K440="","",IF('Základné údaje'!$H$8="áno",0,K440*0.2))</f>
        <v/>
      </c>
      <c r="M440" s="156" t="str">
        <f>IF(K440="","",K440*VLOOKUP(CONCATENATE(C440," / ",'Základné údaje'!$D$8),'Priradenie pracov. balíkov'!A:F,6,FALSE))</f>
        <v/>
      </c>
      <c r="N440" s="156" t="str">
        <f>IF(L440="","",L440*VLOOKUP(CONCATENATE(C440," / ",'Základné údaje'!$D$8),'Priradenie pracov. balíkov'!A:F,6,FALSE))</f>
        <v/>
      </c>
      <c r="O440" s="164"/>
      <c r="P440" s="164"/>
    </row>
    <row r="441" spans="1:16" x14ac:dyDescent="0.2">
      <c r="A441" s="19"/>
      <c r="B441" s="164"/>
      <c r="C441" s="164"/>
      <c r="D441" s="164"/>
      <c r="E441" s="164"/>
      <c r="F441" s="165"/>
      <c r="G441" s="164"/>
      <c r="H441" s="166"/>
      <c r="I441" s="167"/>
      <c r="J441" s="168" t="str">
        <f>IF(F441="","",IF(G441=nepodnik,1,IF(VLOOKUP(G441,Ciselniky!$G$41:$I$48,3,FALSE)&gt;'Údaje o projekte'!$F$11,'Údaje o projekte'!$F$11,VLOOKUP(G441,Ciselniky!$G$41:$I$48,3,FALSE))))</f>
        <v/>
      </c>
      <c r="K441" s="169" t="str">
        <f>IF(J441="","",IF(G441="Nerelevantné",E441*F441,((E441*F441)/VLOOKUP(G441,Ciselniky!$G$43:$I$48,3,FALSE))*'Dlhodobý majetok (DM)'!I441)*H441)</f>
        <v/>
      </c>
      <c r="L441" s="169" t="str">
        <f>IF(K441="","",IF('Základné údaje'!$H$8="áno",0,K441*0.2))</f>
        <v/>
      </c>
      <c r="M441" s="156" t="str">
        <f>IF(K441="","",K441*VLOOKUP(CONCATENATE(C441," / ",'Základné údaje'!$D$8),'Priradenie pracov. balíkov'!A:F,6,FALSE))</f>
        <v/>
      </c>
      <c r="N441" s="156" t="str">
        <f>IF(L441="","",L441*VLOOKUP(CONCATENATE(C441," / ",'Základné údaje'!$D$8),'Priradenie pracov. balíkov'!A:F,6,FALSE))</f>
        <v/>
      </c>
      <c r="O441" s="164"/>
      <c r="P441" s="164"/>
    </row>
    <row r="442" spans="1:16" x14ac:dyDescent="0.2">
      <c r="A442" s="19"/>
      <c r="B442" s="164"/>
      <c r="C442" s="164"/>
      <c r="D442" s="164"/>
      <c r="E442" s="164"/>
      <c r="F442" s="165"/>
      <c r="G442" s="164"/>
      <c r="H442" s="166"/>
      <c r="I442" s="167"/>
      <c r="J442" s="168" t="str">
        <f>IF(F442="","",IF(G442=nepodnik,1,IF(VLOOKUP(G442,Ciselniky!$G$41:$I$48,3,FALSE)&gt;'Údaje o projekte'!$F$11,'Údaje o projekte'!$F$11,VLOOKUP(G442,Ciselniky!$G$41:$I$48,3,FALSE))))</f>
        <v/>
      </c>
      <c r="K442" s="169" t="str">
        <f>IF(J442="","",IF(G442="Nerelevantné",E442*F442,((E442*F442)/VLOOKUP(G442,Ciselniky!$G$43:$I$48,3,FALSE))*'Dlhodobý majetok (DM)'!I442)*H442)</f>
        <v/>
      </c>
      <c r="L442" s="169" t="str">
        <f>IF(K442="","",IF('Základné údaje'!$H$8="áno",0,K442*0.2))</f>
        <v/>
      </c>
      <c r="M442" s="156" t="str">
        <f>IF(K442="","",K442*VLOOKUP(CONCATENATE(C442," / ",'Základné údaje'!$D$8),'Priradenie pracov. balíkov'!A:F,6,FALSE))</f>
        <v/>
      </c>
      <c r="N442" s="156" t="str">
        <f>IF(L442="","",L442*VLOOKUP(CONCATENATE(C442," / ",'Základné údaje'!$D$8),'Priradenie pracov. balíkov'!A:F,6,FALSE))</f>
        <v/>
      </c>
      <c r="O442" s="164"/>
      <c r="P442" s="164"/>
    </row>
    <row r="443" spans="1:16" x14ac:dyDescent="0.2">
      <c r="A443" s="19"/>
      <c r="B443" s="164"/>
      <c r="C443" s="164"/>
      <c r="D443" s="164"/>
      <c r="E443" s="164"/>
      <c r="F443" s="165"/>
      <c r="G443" s="164"/>
      <c r="H443" s="166"/>
      <c r="I443" s="167"/>
      <c r="J443" s="168" t="str">
        <f>IF(F443="","",IF(G443=nepodnik,1,IF(VLOOKUP(G443,Ciselniky!$G$41:$I$48,3,FALSE)&gt;'Údaje o projekte'!$F$11,'Údaje o projekte'!$F$11,VLOOKUP(G443,Ciselniky!$G$41:$I$48,3,FALSE))))</f>
        <v/>
      </c>
      <c r="K443" s="169" t="str">
        <f>IF(J443="","",IF(G443="Nerelevantné",E443*F443,((E443*F443)/VLOOKUP(G443,Ciselniky!$G$43:$I$48,3,FALSE))*'Dlhodobý majetok (DM)'!I443)*H443)</f>
        <v/>
      </c>
      <c r="L443" s="169" t="str">
        <f>IF(K443="","",IF('Základné údaje'!$H$8="áno",0,K443*0.2))</f>
        <v/>
      </c>
      <c r="M443" s="156" t="str">
        <f>IF(K443="","",K443*VLOOKUP(CONCATENATE(C443," / ",'Základné údaje'!$D$8),'Priradenie pracov. balíkov'!A:F,6,FALSE))</f>
        <v/>
      </c>
      <c r="N443" s="156" t="str">
        <f>IF(L443="","",L443*VLOOKUP(CONCATENATE(C443," / ",'Základné údaje'!$D$8),'Priradenie pracov. balíkov'!A:F,6,FALSE))</f>
        <v/>
      </c>
      <c r="O443" s="164"/>
      <c r="P443" s="164"/>
    </row>
    <row r="444" spans="1:16" x14ac:dyDescent="0.2">
      <c r="A444" s="19"/>
      <c r="B444" s="164"/>
      <c r="C444" s="164"/>
      <c r="D444" s="164"/>
      <c r="E444" s="164"/>
      <c r="F444" s="165"/>
      <c r="G444" s="164"/>
      <c r="H444" s="166"/>
      <c r="I444" s="167"/>
      <c r="J444" s="168" t="str">
        <f>IF(F444="","",IF(G444=nepodnik,1,IF(VLOOKUP(G444,Ciselniky!$G$41:$I$48,3,FALSE)&gt;'Údaje o projekte'!$F$11,'Údaje o projekte'!$F$11,VLOOKUP(G444,Ciselniky!$G$41:$I$48,3,FALSE))))</f>
        <v/>
      </c>
      <c r="K444" s="169" t="str">
        <f>IF(J444="","",IF(G444="Nerelevantné",E444*F444,((E444*F444)/VLOOKUP(G444,Ciselniky!$G$43:$I$48,3,FALSE))*'Dlhodobý majetok (DM)'!I444)*H444)</f>
        <v/>
      </c>
      <c r="L444" s="169" t="str">
        <f>IF(K444="","",IF('Základné údaje'!$H$8="áno",0,K444*0.2))</f>
        <v/>
      </c>
      <c r="M444" s="156" t="str">
        <f>IF(K444="","",K444*VLOOKUP(CONCATENATE(C444," / ",'Základné údaje'!$D$8),'Priradenie pracov. balíkov'!A:F,6,FALSE))</f>
        <v/>
      </c>
      <c r="N444" s="156" t="str">
        <f>IF(L444="","",L444*VLOOKUP(CONCATENATE(C444," / ",'Základné údaje'!$D$8),'Priradenie pracov. balíkov'!A:F,6,FALSE))</f>
        <v/>
      </c>
      <c r="O444" s="164"/>
      <c r="P444" s="164"/>
    </row>
    <row r="445" spans="1:16" x14ac:dyDescent="0.2">
      <c r="A445" s="19"/>
      <c r="B445" s="164"/>
      <c r="C445" s="164"/>
      <c r="D445" s="164"/>
      <c r="E445" s="164"/>
      <c r="F445" s="165"/>
      <c r="G445" s="164"/>
      <c r="H445" s="166"/>
      <c r="I445" s="167"/>
      <c r="J445" s="168" t="str">
        <f>IF(F445="","",IF(G445=nepodnik,1,IF(VLOOKUP(G445,Ciselniky!$G$41:$I$48,3,FALSE)&gt;'Údaje o projekte'!$F$11,'Údaje o projekte'!$F$11,VLOOKUP(G445,Ciselniky!$G$41:$I$48,3,FALSE))))</f>
        <v/>
      </c>
      <c r="K445" s="169" t="str">
        <f>IF(J445="","",IF(G445="Nerelevantné",E445*F445,((E445*F445)/VLOOKUP(G445,Ciselniky!$G$43:$I$48,3,FALSE))*'Dlhodobý majetok (DM)'!I445)*H445)</f>
        <v/>
      </c>
      <c r="L445" s="169" t="str">
        <f>IF(K445="","",IF('Základné údaje'!$H$8="áno",0,K445*0.2))</f>
        <v/>
      </c>
      <c r="M445" s="156" t="str">
        <f>IF(K445="","",K445*VLOOKUP(CONCATENATE(C445," / ",'Základné údaje'!$D$8),'Priradenie pracov. balíkov'!A:F,6,FALSE))</f>
        <v/>
      </c>
      <c r="N445" s="156" t="str">
        <f>IF(L445="","",L445*VLOOKUP(CONCATENATE(C445," / ",'Základné údaje'!$D$8),'Priradenie pracov. balíkov'!A:F,6,FALSE))</f>
        <v/>
      </c>
      <c r="O445" s="164"/>
      <c r="P445" s="164"/>
    </row>
    <row r="446" spans="1:16" x14ac:dyDescent="0.2">
      <c r="A446" s="19"/>
      <c r="B446" s="164"/>
      <c r="C446" s="164"/>
      <c r="D446" s="164"/>
      <c r="E446" s="164"/>
      <c r="F446" s="165"/>
      <c r="G446" s="164"/>
      <c r="H446" s="166"/>
      <c r="I446" s="167"/>
      <c r="J446" s="168" t="str">
        <f>IF(F446="","",IF(G446=nepodnik,1,IF(VLOOKUP(G446,Ciselniky!$G$41:$I$48,3,FALSE)&gt;'Údaje o projekte'!$F$11,'Údaje o projekte'!$F$11,VLOOKUP(G446,Ciselniky!$G$41:$I$48,3,FALSE))))</f>
        <v/>
      </c>
      <c r="K446" s="169" t="str">
        <f>IF(J446="","",IF(G446="Nerelevantné",E446*F446,((E446*F446)/VLOOKUP(G446,Ciselniky!$G$43:$I$48,3,FALSE))*'Dlhodobý majetok (DM)'!I446)*H446)</f>
        <v/>
      </c>
      <c r="L446" s="169" t="str">
        <f>IF(K446="","",IF('Základné údaje'!$H$8="áno",0,K446*0.2))</f>
        <v/>
      </c>
      <c r="M446" s="156" t="str">
        <f>IF(K446="","",K446*VLOOKUP(CONCATENATE(C446," / ",'Základné údaje'!$D$8),'Priradenie pracov. balíkov'!A:F,6,FALSE))</f>
        <v/>
      </c>
      <c r="N446" s="156" t="str">
        <f>IF(L446="","",L446*VLOOKUP(CONCATENATE(C446," / ",'Základné údaje'!$D$8),'Priradenie pracov. balíkov'!A:F,6,FALSE))</f>
        <v/>
      </c>
      <c r="O446" s="164"/>
      <c r="P446" s="164"/>
    </row>
    <row r="447" spans="1:16" x14ac:dyDescent="0.2">
      <c r="A447" s="19"/>
      <c r="B447" s="164"/>
      <c r="C447" s="164"/>
      <c r="D447" s="164"/>
      <c r="E447" s="164"/>
      <c r="F447" s="165"/>
      <c r="G447" s="164"/>
      <c r="H447" s="166"/>
      <c r="I447" s="167"/>
      <c r="J447" s="168" t="str">
        <f>IF(F447="","",IF(G447=nepodnik,1,IF(VLOOKUP(G447,Ciselniky!$G$41:$I$48,3,FALSE)&gt;'Údaje o projekte'!$F$11,'Údaje o projekte'!$F$11,VLOOKUP(G447,Ciselniky!$G$41:$I$48,3,FALSE))))</f>
        <v/>
      </c>
      <c r="K447" s="169" t="str">
        <f>IF(J447="","",IF(G447="Nerelevantné",E447*F447,((E447*F447)/VLOOKUP(G447,Ciselniky!$G$43:$I$48,3,FALSE))*'Dlhodobý majetok (DM)'!I447)*H447)</f>
        <v/>
      </c>
      <c r="L447" s="169" t="str">
        <f>IF(K447="","",IF('Základné údaje'!$H$8="áno",0,K447*0.2))</f>
        <v/>
      </c>
      <c r="M447" s="156" t="str">
        <f>IF(K447="","",K447*VLOOKUP(CONCATENATE(C447," / ",'Základné údaje'!$D$8),'Priradenie pracov. balíkov'!A:F,6,FALSE))</f>
        <v/>
      </c>
      <c r="N447" s="156" t="str">
        <f>IF(L447="","",L447*VLOOKUP(CONCATENATE(C447," / ",'Základné údaje'!$D$8),'Priradenie pracov. balíkov'!A:F,6,FALSE))</f>
        <v/>
      </c>
      <c r="O447" s="164"/>
      <c r="P447" s="164"/>
    </row>
    <row r="448" spans="1:16" x14ac:dyDescent="0.2">
      <c r="A448" s="19"/>
      <c r="B448" s="164"/>
      <c r="C448" s="164"/>
      <c r="D448" s="164"/>
      <c r="E448" s="164"/>
      <c r="F448" s="165"/>
      <c r="G448" s="164"/>
      <c r="H448" s="166"/>
      <c r="I448" s="167"/>
      <c r="J448" s="168" t="str">
        <f>IF(F448="","",IF(G448=nepodnik,1,IF(VLOOKUP(G448,Ciselniky!$G$41:$I$48,3,FALSE)&gt;'Údaje o projekte'!$F$11,'Údaje o projekte'!$F$11,VLOOKUP(G448,Ciselniky!$G$41:$I$48,3,FALSE))))</f>
        <v/>
      </c>
      <c r="K448" s="169" t="str">
        <f>IF(J448="","",IF(G448="Nerelevantné",E448*F448,((E448*F448)/VLOOKUP(G448,Ciselniky!$G$43:$I$48,3,FALSE))*'Dlhodobý majetok (DM)'!I448)*H448)</f>
        <v/>
      </c>
      <c r="L448" s="169" t="str">
        <f>IF(K448="","",IF('Základné údaje'!$H$8="áno",0,K448*0.2))</f>
        <v/>
      </c>
      <c r="M448" s="156" t="str">
        <f>IF(K448="","",K448*VLOOKUP(CONCATENATE(C448," / ",'Základné údaje'!$D$8),'Priradenie pracov. balíkov'!A:F,6,FALSE))</f>
        <v/>
      </c>
      <c r="N448" s="156" t="str">
        <f>IF(L448="","",L448*VLOOKUP(CONCATENATE(C448," / ",'Základné údaje'!$D$8),'Priradenie pracov. balíkov'!A:F,6,FALSE))</f>
        <v/>
      </c>
      <c r="O448" s="164"/>
      <c r="P448" s="164"/>
    </row>
    <row r="449" spans="1:16" x14ac:dyDescent="0.2">
      <c r="A449" s="19"/>
      <c r="B449" s="164"/>
      <c r="C449" s="164"/>
      <c r="D449" s="164"/>
      <c r="E449" s="164"/>
      <c r="F449" s="165"/>
      <c r="G449" s="164"/>
      <c r="H449" s="166"/>
      <c r="I449" s="167"/>
      <c r="J449" s="168" t="str">
        <f>IF(F449="","",IF(G449=nepodnik,1,IF(VLOOKUP(G449,Ciselniky!$G$41:$I$48,3,FALSE)&gt;'Údaje o projekte'!$F$11,'Údaje o projekte'!$F$11,VLOOKUP(G449,Ciselniky!$G$41:$I$48,3,FALSE))))</f>
        <v/>
      </c>
      <c r="K449" s="169" t="str">
        <f>IF(J449="","",IF(G449="Nerelevantné",E449*F449,((E449*F449)/VLOOKUP(G449,Ciselniky!$G$43:$I$48,3,FALSE))*'Dlhodobý majetok (DM)'!I449)*H449)</f>
        <v/>
      </c>
      <c r="L449" s="169" t="str">
        <f>IF(K449="","",IF('Základné údaje'!$H$8="áno",0,K449*0.2))</f>
        <v/>
      </c>
      <c r="M449" s="156" t="str">
        <f>IF(K449="","",K449*VLOOKUP(CONCATENATE(C449," / ",'Základné údaje'!$D$8),'Priradenie pracov. balíkov'!A:F,6,FALSE))</f>
        <v/>
      </c>
      <c r="N449" s="156" t="str">
        <f>IF(L449="","",L449*VLOOKUP(CONCATENATE(C449," / ",'Základné údaje'!$D$8),'Priradenie pracov. balíkov'!A:F,6,FALSE))</f>
        <v/>
      </c>
      <c r="O449" s="164"/>
      <c r="P449" s="164"/>
    </row>
    <row r="450" spans="1:16" x14ac:dyDescent="0.2">
      <c r="A450" s="19"/>
      <c r="B450" s="164"/>
      <c r="C450" s="164"/>
      <c r="D450" s="164"/>
      <c r="E450" s="164"/>
      <c r="F450" s="165"/>
      <c r="G450" s="164"/>
      <c r="H450" s="166"/>
      <c r="I450" s="167"/>
      <c r="J450" s="168" t="str">
        <f>IF(F450="","",IF(G450=nepodnik,1,IF(VLOOKUP(G450,Ciselniky!$G$41:$I$48,3,FALSE)&gt;'Údaje o projekte'!$F$11,'Údaje o projekte'!$F$11,VLOOKUP(G450,Ciselniky!$G$41:$I$48,3,FALSE))))</f>
        <v/>
      </c>
      <c r="K450" s="169" t="str">
        <f>IF(J450="","",IF(G450="Nerelevantné",E450*F450,((E450*F450)/VLOOKUP(G450,Ciselniky!$G$43:$I$48,3,FALSE))*'Dlhodobý majetok (DM)'!I450)*H450)</f>
        <v/>
      </c>
      <c r="L450" s="169" t="str">
        <f>IF(K450="","",IF('Základné údaje'!$H$8="áno",0,K450*0.2))</f>
        <v/>
      </c>
      <c r="M450" s="156" t="str">
        <f>IF(K450="","",K450*VLOOKUP(CONCATENATE(C450," / ",'Základné údaje'!$D$8),'Priradenie pracov. balíkov'!A:F,6,FALSE))</f>
        <v/>
      </c>
      <c r="N450" s="156" t="str">
        <f>IF(L450="","",L450*VLOOKUP(CONCATENATE(C450," / ",'Základné údaje'!$D$8),'Priradenie pracov. balíkov'!A:F,6,FALSE))</f>
        <v/>
      </c>
      <c r="O450" s="164"/>
      <c r="P450" s="164"/>
    </row>
    <row r="451" spans="1:16" x14ac:dyDescent="0.2">
      <c r="A451" s="19"/>
      <c r="B451" s="164"/>
      <c r="C451" s="164"/>
      <c r="D451" s="164"/>
      <c r="E451" s="164"/>
      <c r="F451" s="165"/>
      <c r="G451" s="164"/>
      <c r="H451" s="166"/>
      <c r="I451" s="167"/>
      <c r="J451" s="168" t="str">
        <f>IF(F451="","",IF(G451=nepodnik,1,IF(VLOOKUP(G451,Ciselniky!$G$41:$I$48,3,FALSE)&gt;'Údaje o projekte'!$F$11,'Údaje o projekte'!$F$11,VLOOKUP(G451,Ciselniky!$G$41:$I$48,3,FALSE))))</f>
        <v/>
      </c>
      <c r="K451" s="169" t="str">
        <f>IF(J451="","",IF(G451="Nerelevantné",E451*F451,((E451*F451)/VLOOKUP(G451,Ciselniky!$G$43:$I$48,3,FALSE))*'Dlhodobý majetok (DM)'!I451)*H451)</f>
        <v/>
      </c>
      <c r="L451" s="169" t="str">
        <f>IF(K451="","",IF('Základné údaje'!$H$8="áno",0,K451*0.2))</f>
        <v/>
      </c>
      <c r="M451" s="156" t="str">
        <f>IF(K451="","",K451*VLOOKUP(CONCATENATE(C451," / ",'Základné údaje'!$D$8),'Priradenie pracov. balíkov'!A:F,6,FALSE))</f>
        <v/>
      </c>
      <c r="N451" s="156" t="str">
        <f>IF(L451="","",L451*VLOOKUP(CONCATENATE(C451," / ",'Základné údaje'!$D$8),'Priradenie pracov. balíkov'!A:F,6,FALSE))</f>
        <v/>
      </c>
      <c r="O451" s="164"/>
      <c r="P451" s="164"/>
    </row>
    <row r="452" spans="1:16" x14ac:dyDescent="0.2">
      <c r="A452" s="19"/>
      <c r="B452" s="164"/>
      <c r="C452" s="164"/>
      <c r="D452" s="164"/>
      <c r="E452" s="164"/>
      <c r="F452" s="165"/>
      <c r="G452" s="164"/>
      <c r="H452" s="166"/>
      <c r="I452" s="167"/>
      <c r="J452" s="168" t="str">
        <f>IF(F452="","",IF(G452=nepodnik,1,IF(VLOOKUP(G452,Ciselniky!$G$41:$I$48,3,FALSE)&gt;'Údaje o projekte'!$F$11,'Údaje o projekte'!$F$11,VLOOKUP(G452,Ciselniky!$G$41:$I$48,3,FALSE))))</f>
        <v/>
      </c>
      <c r="K452" s="169" t="str">
        <f>IF(J452="","",IF(G452="Nerelevantné",E452*F452,((E452*F452)/VLOOKUP(G452,Ciselniky!$G$43:$I$48,3,FALSE))*'Dlhodobý majetok (DM)'!I452)*H452)</f>
        <v/>
      </c>
      <c r="L452" s="169" t="str">
        <f>IF(K452="","",IF('Základné údaje'!$H$8="áno",0,K452*0.2))</f>
        <v/>
      </c>
      <c r="M452" s="156" t="str">
        <f>IF(K452="","",K452*VLOOKUP(CONCATENATE(C452," / ",'Základné údaje'!$D$8),'Priradenie pracov. balíkov'!A:F,6,FALSE))</f>
        <v/>
      </c>
      <c r="N452" s="156" t="str">
        <f>IF(L452="","",L452*VLOOKUP(CONCATENATE(C452," / ",'Základné údaje'!$D$8),'Priradenie pracov. balíkov'!A:F,6,FALSE))</f>
        <v/>
      </c>
      <c r="O452" s="164"/>
      <c r="P452" s="164"/>
    </row>
    <row r="453" spans="1:16" x14ac:dyDescent="0.2">
      <c r="A453" s="19"/>
      <c r="B453" s="164"/>
      <c r="C453" s="164"/>
      <c r="D453" s="164"/>
      <c r="E453" s="164"/>
      <c r="F453" s="165"/>
      <c r="G453" s="164"/>
      <c r="H453" s="166"/>
      <c r="I453" s="167"/>
      <c r="J453" s="168" t="str">
        <f>IF(F453="","",IF(G453=nepodnik,1,IF(VLOOKUP(G453,Ciselniky!$G$41:$I$48,3,FALSE)&gt;'Údaje o projekte'!$F$11,'Údaje o projekte'!$F$11,VLOOKUP(G453,Ciselniky!$G$41:$I$48,3,FALSE))))</f>
        <v/>
      </c>
      <c r="K453" s="169" t="str">
        <f>IF(J453="","",IF(G453="Nerelevantné",E453*F453,((E453*F453)/VLOOKUP(G453,Ciselniky!$G$43:$I$48,3,FALSE))*'Dlhodobý majetok (DM)'!I453)*H453)</f>
        <v/>
      </c>
      <c r="L453" s="169" t="str">
        <f>IF(K453="","",IF('Základné údaje'!$H$8="áno",0,K453*0.2))</f>
        <v/>
      </c>
      <c r="M453" s="156" t="str">
        <f>IF(K453="","",K453*VLOOKUP(CONCATENATE(C453," / ",'Základné údaje'!$D$8),'Priradenie pracov. balíkov'!A:F,6,FALSE))</f>
        <v/>
      </c>
      <c r="N453" s="156" t="str">
        <f>IF(L453="","",L453*VLOOKUP(CONCATENATE(C453," / ",'Základné údaje'!$D$8),'Priradenie pracov. balíkov'!A:F,6,FALSE))</f>
        <v/>
      </c>
      <c r="O453" s="164"/>
      <c r="P453" s="164"/>
    </row>
    <row r="454" spans="1:16" x14ac:dyDescent="0.2">
      <c r="A454" s="19"/>
      <c r="B454" s="164"/>
      <c r="C454" s="164"/>
      <c r="D454" s="164"/>
      <c r="E454" s="164"/>
      <c r="F454" s="165"/>
      <c r="G454" s="164"/>
      <c r="H454" s="166"/>
      <c r="I454" s="167"/>
      <c r="J454" s="168" t="str">
        <f>IF(F454="","",IF(G454=nepodnik,1,IF(VLOOKUP(G454,Ciselniky!$G$41:$I$48,3,FALSE)&gt;'Údaje o projekte'!$F$11,'Údaje o projekte'!$F$11,VLOOKUP(G454,Ciselniky!$G$41:$I$48,3,FALSE))))</f>
        <v/>
      </c>
      <c r="K454" s="169" t="str">
        <f>IF(J454="","",IF(G454="Nerelevantné",E454*F454,((E454*F454)/VLOOKUP(G454,Ciselniky!$G$43:$I$48,3,FALSE))*'Dlhodobý majetok (DM)'!I454)*H454)</f>
        <v/>
      </c>
      <c r="L454" s="169" t="str">
        <f>IF(K454="","",IF('Základné údaje'!$H$8="áno",0,K454*0.2))</f>
        <v/>
      </c>
      <c r="M454" s="156" t="str">
        <f>IF(K454="","",K454*VLOOKUP(CONCATENATE(C454," / ",'Základné údaje'!$D$8),'Priradenie pracov. balíkov'!A:F,6,FALSE))</f>
        <v/>
      </c>
      <c r="N454" s="156" t="str">
        <f>IF(L454="","",L454*VLOOKUP(CONCATENATE(C454," / ",'Základné údaje'!$D$8),'Priradenie pracov. balíkov'!A:F,6,FALSE))</f>
        <v/>
      </c>
      <c r="O454" s="164"/>
      <c r="P454" s="164"/>
    </row>
    <row r="455" spans="1:16" x14ac:dyDescent="0.2">
      <c r="A455" s="19"/>
      <c r="B455" s="164"/>
      <c r="C455" s="164"/>
      <c r="D455" s="164"/>
      <c r="E455" s="164"/>
      <c r="F455" s="165"/>
      <c r="G455" s="164"/>
      <c r="H455" s="166"/>
      <c r="I455" s="167"/>
      <c r="J455" s="168" t="str">
        <f>IF(F455="","",IF(G455=nepodnik,1,IF(VLOOKUP(G455,Ciselniky!$G$41:$I$48,3,FALSE)&gt;'Údaje o projekte'!$F$11,'Údaje o projekte'!$F$11,VLOOKUP(G455,Ciselniky!$G$41:$I$48,3,FALSE))))</f>
        <v/>
      </c>
      <c r="K455" s="169" t="str">
        <f>IF(J455="","",IF(G455="Nerelevantné",E455*F455,((E455*F455)/VLOOKUP(G455,Ciselniky!$G$43:$I$48,3,FALSE))*'Dlhodobý majetok (DM)'!I455)*H455)</f>
        <v/>
      </c>
      <c r="L455" s="169" t="str">
        <f>IF(K455="","",IF('Základné údaje'!$H$8="áno",0,K455*0.2))</f>
        <v/>
      </c>
      <c r="M455" s="156" t="str">
        <f>IF(K455="","",K455*VLOOKUP(CONCATENATE(C455," / ",'Základné údaje'!$D$8),'Priradenie pracov. balíkov'!A:F,6,FALSE))</f>
        <v/>
      </c>
      <c r="N455" s="156" t="str">
        <f>IF(L455="","",L455*VLOOKUP(CONCATENATE(C455," / ",'Základné údaje'!$D$8),'Priradenie pracov. balíkov'!A:F,6,FALSE))</f>
        <v/>
      </c>
      <c r="O455" s="164"/>
      <c r="P455" s="164"/>
    </row>
    <row r="456" spans="1:16" x14ac:dyDescent="0.2">
      <c r="A456" s="19"/>
      <c r="B456" s="164"/>
      <c r="C456" s="164"/>
      <c r="D456" s="164"/>
      <c r="E456" s="164"/>
      <c r="F456" s="165"/>
      <c r="G456" s="164"/>
      <c r="H456" s="166"/>
      <c r="I456" s="167"/>
      <c r="J456" s="168" t="str">
        <f>IF(F456="","",IF(G456=nepodnik,1,IF(VLOOKUP(G456,Ciselniky!$G$41:$I$48,3,FALSE)&gt;'Údaje o projekte'!$F$11,'Údaje o projekte'!$F$11,VLOOKUP(G456,Ciselniky!$G$41:$I$48,3,FALSE))))</f>
        <v/>
      </c>
      <c r="K456" s="169" t="str">
        <f>IF(J456="","",IF(G456="Nerelevantné",E456*F456,((E456*F456)/VLOOKUP(G456,Ciselniky!$G$43:$I$48,3,FALSE))*'Dlhodobý majetok (DM)'!I456)*H456)</f>
        <v/>
      </c>
      <c r="L456" s="169" t="str">
        <f>IF(K456="","",IF('Základné údaje'!$H$8="áno",0,K456*0.2))</f>
        <v/>
      </c>
      <c r="M456" s="156" t="str">
        <f>IF(K456="","",K456*VLOOKUP(CONCATENATE(C456," / ",'Základné údaje'!$D$8),'Priradenie pracov. balíkov'!A:F,6,FALSE))</f>
        <v/>
      </c>
      <c r="N456" s="156" t="str">
        <f>IF(L456="","",L456*VLOOKUP(CONCATENATE(C456," / ",'Základné údaje'!$D$8),'Priradenie pracov. balíkov'!A:F,6,FALSE))</f>
        <v/>
      </c>
      <c r="O456" s="164"/>
      <c r="P456" s="164"/>
    </row>
    <row r="457" spans="1:16" x14ac:dyDescent="0.2">
      <c r="A457" s="19"/>
      <c r="B457" s="164"/>
      <c r="C457" s="164"/>
      <c r="D457" s="164"/>
      <c r="E457" s="164"/>
      <c r="F457" s="165"/>
      <c r="G457" s="164"/>
      <c r="H457" s="166"/>
      <c r="I457" s="167"/>
      <c r="J457" s="168" t="str">
        <f>IF(F457="","",IF(G457=nepodnik,1,IF(VLOOKUP(G457,Ciselniky!$G$41:$I$48,3,FALSE)&gt;'Údaje o projekte'!$F$11,'Údaje o projekte'!$F$11,VLOOKUP(G457,Ciselniky!$G$41:$I$48,3,FALSE))))</f>
        <v/>
      </c>
      <c r="K457" s="169" t="str">
        <f>IF(J457="","",IF(G457="Nerelevantné",E457*F457,((E457*F457)/VLOOKUP(G457,Ciselniky!$G$43:$I$48,3,FALSE))*'Dlhodobý majetok (DM)'!I457)*H457)</f>
        <v/>
      </c>
      <c r="L457" s="169" t="str">
        <f>IF(K457="","",IF('Základné údaje'!$H$8="áno",0,K457*0.2))</f>
        <v/>
      </c>
      <c r="M457" s="156" t="str">
        <f>IF(K457="","",K457*VLOOKUP(CONCATENATE(C457," / ",'Základné údaje'!$D$8),'Priradenie pracov. balíkov'!A:F,6,FALSE))</f>
        <v/>
      </c>
      <c r="N457" s="156" t="str">
        <f>IF(L457="","",L457*VLOOKUP(CONCATENATE(C457," / ",'Základné údaje'!$D$8),'Priradenie pracov. balíkov'!A:F,6,FALSE))</f>
        <v/>
      </c>
      <c r="O457" s="164"/>
      <c r="P457" s="164"/>
    </row>
    <row r="458" spans="1:16" x14ac:dyDescent="0.2">
      <c r="A458" s="19"/>
      <c r="B458" s="164"/>
      <c r="C458" s="164"/>
      <c r="D458" s="164"/>
      <c r="E458" s="164"/>
      <c r="F458" s="165"/>
      <c r="G458" s="164"/>
      <c r="H458" s="166"/>
      <c r="I458" s="167"/>
      <c r="J458" s="168" t="str">
        <f>IF(F458="","",IF(G458=nepodnik,1,IF(VLOOKUP(G458,Ciselniky!$G$41:$I$48,3,FALSE)&gt;'Údaje o projekte'!$F$11,'Údaje o projekte'!$F$11,VLOOKUP(G458,Ciselniky!$G$41:$I$48,3,FALSE))))</f>
        <v/>
      </c>
      <c r="K458" s="169" t="str">
        <f>IF(J458="","",IF(G458="Nerelevantné",E458*F458,((E458*F458)/VLOOKUP(G458,Ciselniky!$G$43:$I$48,3,FALSE))*'Dlhodobý majetok (DM)'!I458)*H458)</f>
        <v/>
      </c>
      <c r="L458" s="169" t="str">
        <f>IF(K458="","",IF('Základné údaje'!$H$8="áno",0,K458*0.2))</f>
        <v/>
      </c>
      <c r="M458" s="156" t="str">
        <f>IF(K458="","",K458*VLOOKUP(CONCATENATE(C458," / ",'Základné údaje'!$D$8),'Priradenie pracov. balíkov'!A:F,6,FALSE))</f>
        <v/>
      </c>
      <c r="N458" s="156" t="str">
        <f>IF(L458="","",L458*VLOOKUP(CONCATENATE(C458," / ",'Základné údaje'!$D$8),'Priradenie pracov. balíkov'!A:F,6,FALSE))</f>
        <v/>
      </c>
      <c r="O458" s="164"/>
      <c r="P458" s="164"/>
    </row>
    <row r="459" spans="1:16" x14ac:dyDescent="0.2">
      <c r="A459" s="19"/>
      <c r="B459" s="164"/>
      <c r="C459" s="164"/>
      <c r="D459" s="164"/>
      <c r="E459" s="164"/>
      <c r="F459" s="165"/>
      <c r="G459" s="164"/>
      <c r="H459" s="166"/>
      <c r="I459" s="167"/>
      <c r="J459" s="168" t="str">
        <f>IF(F459="","",IF(G459=nepodnik,1,IF(VLOOKUP(G459,Ciselniky!$G$41:$I$48,3,FALSE)&gt;'Údaje o projekte'!$F$11,'Údaje o projekte'!$F$11,VLOOKUP(G459,Ciselniky!$G$41:$I$48,3,FALSE))))</f>
        <v/>
      </c>
      <c r="K459" s="169" t="str">
        <f>IF(J459="","",IF(G459="Nerelevantné",E459*F459,((E459*F459)/VLOOKUP(G459,Ciselniky!$G$43:$I$48,3,FALSE))*'Dlhodobý majetok (DM)'!I459)*H459)</f>
        <v/>
      </c>
      <c r="L459" s="169" t="str">
        <f>IF(K459="","",IF('Základné údaje'!$H$8="áno",0,K459*0.2))</f>
        <v/>
      </c>
      <c r="M459" s="156" t="str">
        <f>IF(K459="","",K459*VLOOKUP(CONCATENATE(C459," / ",'Základné údaje'!$D$8),'Priradenie pracov. balíkov'!A:F,6,FALSE))</f>
        <v/>
      </c>
      <c r="N459" s="156" t="str">
        <f>IF(L459="","",L459*VLOOKUP(CONCATENATE(C459," / ",'Základné údaje'!$D$8),'Priradenie pracov. balíkov'!A:F,6,FALSE))</f>
        <v/>
      </c>
      <c r="O459" s="164"/>
      <c r="P459" s="164"/>
    </row>
    <row r="460" spans="1:16" x14ac:dyDescent="0.2">
      <c r="A460" s="19"/>
      <c r="B460" s="164"/>
      <c r="C460" s="164"/>
      <c r="D460" s="164"/>
      <c r="E460" s="164"/>
      <c r="F460" s="165"/>
      <c r="G460" s="164"/>
      <c r="H460" s="166"/>
      <c r="I460" s="167"/>
      <c r="J460" s="168" t="str">
        <f>IF(F460="","",IF(G460=nepodnik,1,IF(VLOOKUP(G460,Ciselniky!$G$41:$I$48,3,FALSE)&gt;'Údaje o projekte'!$F$11,'Údaje o projekte'!$F$11,VLOOKUP(G460,Ciselniky!$G$41:$I$48,3,FALSE))))</f>
        <v/>
      </c>
      <c r="K460" s="169" t="str">
        <f>IF(J460="","",IF(G460="Nerelevantné",E460*F460,((E460*F460)/VLOOKUP(G460,Ciselniky!$G$43:$I$48,3,FALSE))*'Dlhodobý majetok (DM)'!I460)*H460)</f>
        <v/>
      </c>
      <c r="L460" s="169" t="str">
        <f>IF(K460="","",IF('Základné údaje'!$H$8="áno",0,K460*0.2))</f>
        <v/>
      </c>
      <c r="M460" s="156" t="str">
        <f>IF(K460="","",K460*VLOOKUP(CONCATENATE(C460," / ",'Základné údaje'!$D$8),'Priradenie pracov. balíkov'!A:F,6,FALSE))</f>
        <v/>
      </c>
      <c r="N460" s="156" t="str">
        <f>IF(L460="","",L460*VLOOKUP(CONCATENATE(C460," / ",'Základné údaje'!$D$8),'Priradenie pracov. balíkov'!A:F,6,FALSE))</f>
        <v/>
      </c>
      <c r="O460" s="164"/>
      <c r="P460" s="164"/>
    </row>
    <row r="461" spans="1:16" x14ac:dyDescent="0.2">
      <c r="A461" s="19"/>
      <c r="B461" s="164"/>
      <c r="C461" s="164"/>
      <c r="D461" s="164"/>
      <c r="E461" s="164"/>
      <c r="F461" s="165"/>
      <c r="G461" s="164"/>
      <c r="H461" s="166"/>
      <c r="I461" s="167"/>
      <c r="J461" s="168" t="str">
        <f>IF(F461="","",IF(G461=nepodnik,1,IF(VLOOKUP(G461,Ciselniky!$G$41:$I$48,3,FALSE)&gt;'Údaje o projekte'!$F$11,'Údaje o projekte'!$F$11,VLOOKUP(G461,Ciselniky!$G$41:$I$48,3,FALSE))))</f>
        <v/>
      </c>
      <c r="K461" s="169" t="str">
        <f>IF(J461="","",IF(G461="Nerelevantné",E461*F461,((E461*F461)/VLOOKUP(G461,Ciselniky!$G$43:$I$48,3,FALSE))*'Dlhodobý majetok (DM)'!I461)*H461)</f>
        <v/>
      </c>
      <c r="L461" s="169" t="str">
        <f>IF(K461="","",IF('Základné údaje'!$H$8="áno",0,K461*0.2))</f>
        <v/>
      </c>
      <c r="M461" s="156" t="str">
        <f>IF(K461="","",K461*VLOOKUP(CONCATENATE(C461," / ",'Základné údaje'!$D$8),'Priradenie pracov. balíkov'!A:F,6,FALSE))</f>
        <v/>
      </c>
      <c r="N461" s="156" t="str">
        <f>IF(L461="","",L461*VLOOKUP(CONCATENATE(C461," / ",'Základné údaje'!$D$8),'Priradenie pracov. balíkov'!A:F,6,FALSE))</f>
        <v/>
      </c>
      <c r="O461" s="164"/>
      <c r="P461" s="164"/>
    </row>
    <row r="462" spans="1:16" x14ac:dyDescent="0.2">
      <c r="A462" s="19"/>
      <c r="B462" s="164"/>
      <c r="C462" s="164"/>
      <c r="D462" s="164"/>
      <c r="E462" s="164"/>
      <c r="F462" s="165"/>
      <c r="G462" s="164"/>
      <c r="H462" s="166"/>
      <c r="I462" s="167"/>
      <c r="J462" s="168" t="str">
        <f>IF(F462="","",IF(G462=nepodnik,1,IF(VLOOKUP(G462,Ciselniky!$G$41:$I$48,3,FALSE)&gt;'Údaje o projekte'!$F$11,'Údaje o projekte'!$F$11,VLOOKUP(G462,Ciselniky!$G$41:$I$48,3,FALSE))))</f>
        <v/>
      </c>
      <c r="K462" s="169" t="str">
        <f>IF(J462="","",IF(G462="Nerelevantné",E462*F462,((E462*F462)/VLOOKUP(G462,Ciselniky!$G$43:$I$48,3,FALSE))*'Dlhodobý majetok (DM)'!I462)*H462)</f>
        <v/>
      </c>
      <c r="L462" s="169" t="str">
        <f>IF(K462="","",IF('Základné údaje'!$H$8="áno",0,K462*0.2))</f>
        <v/>
      </c>
      <c r="M462" s="156" t="str">
        <f>IF(K462="","",K462*VLOOKUP(CONCATENATE(C462," / ",'Základné údaje'!$D$8),'Priradenie pracov. balíkov'!A:F,6,FALSE))</f>
        <v/>
      </c>
      <c r="N462" s="156" t="str">
        <f>IF(L462="","",L462*VLOOKUP(CONCATENATE(C462," / ",'Základné údaje'!$D$8),'Priradenie pracov. balíkov'!A:F,6,FALSE))</f>
        <v/>
      </c>
      <c r="O462" s="164"/>
      <c r="P462" s="164"/>
    </row>
    <row r="463" spans="1:16" x14ac:dyDescent="0.2">
      <c r="A463" s="19"/>
      <c r="B463" s="164"/>
      <c r="C463" s="164"/>
      <c r="D463" s="164"/>
      <c r="E463" s="164"/>
      <c r="F463" s="165"/>
      <c r="G463" s="164"/>
      <c r="H463" s="166"/>
      <c r="I463" s="167"/>
      <c r="J463" s="168" t="str">
        <f>IF(F463="","",IF(G463=nepodnik,1,IF(VLOOKUP(G463,Ciselniky!$G$41:$I$48,3,FALSE)&gt;'Údaje o projekte'!$F$11,'Údaje o projekte'!$F$11,VLOOKUP(G463,Ciselniky!$G$41:$I$48,3,FALSE))))</f>
        <v/>
      </c>
      <c r="K463" s="169" t="str">
        <f>IF(J463="","",IF(G463="Nerelevantné",E463*F463,((E463*F463)/VLOOKUP(G463,Ciselniky!$G$43:$I$48,3,FALSE))*'Dlhodobý majetok (DM)'!I463)*H463)</f>
        <v/>
      </c>
      <c r="L463" s="169" t="str">
        <f>IF(K463="","",IF('Základné údaje'!$H$8="áno",0,K463*0.2))</f>
        <v/>
      </c>
      <c r="M463" s="156" t="str">
        <f>IF(K463="","",K463*VLOOKUP(CONCATENATE(C463," / ",'Základné údaje'!$D$8),'Priradenie pracov. balíkov'!A:F,6,FALSE))</f>
        <v/>
      </c>
      <c r="N463" s="156" t="str">
        <f>IF(L463="","",L463*VLOOKUP(CONCATENATE(C463," / ",'Základné údaje'!$D$8),'Priradenie pracov. balíkov'!A:F,6,FALSE))</f>
        <v/>
      </c>
      <c r="O463" s="164"/>
      <c r="P463" s="164"/>
    </row>
    <row r="464" spans="1:16" x14ac:dyDescent="0.2">
      <c r="A464" s="19"/>
      <c r="B464" s="164"/>
      <c r="C464" s="164"/>
      <c r="D464" s="164"/>
      <c r="E464" s="164"/>
      <c r="F464" s="165"/>
      <c r="G464" s="164"/>
      <c r="H464" s="166"/>
      <c r="I464" s="167"/>
      <c r="J464" s="168" t="str">
        <f>IF(F464="","",IF(G464=nepodnik,1,IF(VLOOKUP(G464,Ciselniky!$G$41:$I$48,3,FALSE)&gt;'Údaje o projekte'!$F$11,'Údaje o projekte'!$F$11,VLOOKUP(G464,Ciselniky!$G$41:$I$48,3,FALSE))))</f>
        <v/>
      </c>
      <c r="K464" s="169" t="str">
        <f>IF(J464="","",IF(G464="Nerelevantné",E464*F464,((E464*F464)/VLOOKUP(G464,Ciselniky!$G$43:$I$48,3,FALSE))*'Dlhodobý majetok (DM)'!I464)*H464)</f>
        <v/>
      </c>
      <c r="L464" s="169" t="str">
        <f>IF(K464="","",IF('Základné údaje'!$H$8="áno",0,K464*0.2))</f>
        <v/>
      </c>
      <c r="M464" s="156" t="str">
        <f>IF(K464="","",K464*VLOOKUP(CONCATENATE(C464," / ",'Základné údaje'!$D$8),'Priradenie pracov. balíkov'!A:F,6,FALSE))</f>
        <v/>
      </c>
      <c r="N464" s="156" t="str">
        <f>IF(L464="","",L464*VLOOKUP(CONCATENATE(C464," / ",'Základné údaje'!$D$8),'Priradenie pracov. balíkov'!A:F,6,FALSE))</f>
        <v/>
      </c>
      <c r="O464" s="164"/>
      <c r="P464" s="164"/>
    </row>
    <row r="465" spans="1:16" x14ac:dyDescent="0.2">
      <c r="A465" s="19"/>
      <c r="B465" s="164"/>
      <c r="C465" s="164"/>
      <c r="D465" s="164"/>
      <c r="E465" s="164"/>
      <c r="F465" s="165"/>
      <c r="G465" s="164"/>
      <c r="H465" s="166"/>
      <c r="I465" s="167"/>
      <c r="J465" s="168" t="str">
        <f>IF(F465="","",IF(G465=nepodnik,1,IF(VLOOKUP(G465,Ciselniky!$G$41:$I$48,3,FALSE)&gt;'Údaje o projekte'!$F$11,'Údaje o projekte'!$F$11,VLOOKUP(G465,Ciselniky!$G$41:$I$48,3,FALSE))))</f>
        <v/>
      </c>
      <c r="K465" s="169" t="str">
        <f>IF(J465="","",IF(G465="Nerelevantné",E465*F465,((E465*F465)/VLOOKUP(G465,Ciselniky!$G$43:$I$48,3,FALSE))*'Dlhodobý majetok (DM)'!I465)*H465)</f>
        <v/>
      </c>
      <c r="L465" s="169" t="str">
        <f>IF(K465="","",IF('Základné údaje'!$H$8="áno",0,K465*0.2))</f>
        <v/>
      </c>
      <c r="M465" s="156" t="str">
        <f>IF(K465="","",K465*VLOOKUP(CONCATENATE(C465," / ",'Základné údaje'!$D$8),'Priradenie pracov. balíkov'!A:F,6,FALSE))</f>
        <v/>
      </c>
      <c r="N465" s="156" t="str">
        <f>IF(L465="","",L465*VLOOKUP(CONCATENATE(C465," / ",'Základné údaje'!$D$8),'Priradenie pracov. balíkov'!A:F,6,FALSE))</f>
        <v/>
      </c>
      <c r="O465" s="164"/>
      <c r="P465" s="164"/>
    </row>
    <row r="466" spans="1:16" x14ac:dyDescent="0.2">
      <c r="A466" s="19"/>
      <c r="B466" s="164"/>
      <c r="C466" s="164"/>
      <c r="D466" s="164"/>
      <c r="E466" s="164"/>
      <c r="F466" s="165"/>
      <c r="G466" s="164"/>
      <c r="H466" s="166"/>
      <c r="I466" s="167"/>
      <c r="J466" s="168" t="str">
        <f>IF(F466="","",IF(G466=nepodnik,1,IF(VLOOKUP(G466,Ciselniky!$G$41:$I$48,3,FALSE)&gt;'Údaje o projekte'!$F$11,'Údaje o projekte'!$F$11,VLOOKUP(G466,Ciselniky!$G$41:$I$48,3,FALSE))))</f>
        <v/>
      </c>
      <c r="K466" s="169" t="str">
        <f>IF(J466="","",IF(G466="Nerelevantné",E466*F466,((E466*F466)/VLOOKUP(G466,Ciselniky!$G$43:$I$48,3,FALSE))*'Dlhodobý majetok (DM)'!I466)*H466)</f>
        <v/>
      </c>
      <c r="L466" s="169" t="str">
        <f>IF(K466="","",IF('Základné údaje'!$H$8="áno",0,K466*0.2))</f>
        <v/>
      </c>
      <c r="M466" s="156" t="str">
        <f>IF(K466="","",K466*VLOOKUP(CONCATENATE(C466," / ",'Základné údaje'!$D$8),'Priradenie pracov. balíkov'!A:F,6,FALSE))</f>
        <v/>
      </c>
      <c r="N466" s="156" t="str">
        <f>IF(L466="","",L466*VLOOKUP(CONCATENATE(C466," / ",'Základné údaje'!$D$8),'Priradenie pracov. balíkov'!A:F,6,FALSE))</f>
        <v/>
      </c>
      <c r="O466" s="164"/>
      <c r="P466" s="164"/>
    </row>
    <row r="467" spans="1:16" x14ac:dyDescent="0.2">
      <c r="A467" s="19"/>
      <c r="B467" s="164"/>
      <c r="C467" s="164"/>
      <c r="D467" s="164"/>
      <c r="E467" s="164"/>
      <c r="F467" s="165"/>
      <c r="G467" s="164"/>
      <c r="H467" s="166"/>
      <c r="I467" s="167"/>
      <c r="J467" s="168" t="str">
        <f>IF(F467="","",IF(G467=nepodnik,1,IF(VLOOKUP(G467,Ciselniky!$G$41:$I$48,3,FALSE)&gt;'Údaje o projekte'!$F$11,'Údaje o projekte'!$F$11,VLOOKUP(G467,Ciselniky!$G$41:$I$48,3,FALSE))))</f>
        <v/>
      </c>
      <c r="K467" s="169" t="str">
        <f>IF(J467="","",IF(G467="Nerelevantné",E467*F467,((E467*F467)/VLOOKUP(G467,Ciselniky!$G$43:$I$48,3,FALSE))*'Dlhodobý majetok (DM)'!I467)*H467)</f>
        <v/>
      </c>
      <c r="L467" s="169" t="str">
        <f>IF(K467="","",IF('Základné údaje'!$H$8="áno",0,K467*0.2))</f>
        <v/>
      </c>
      <c r="M467" s="156" t="str">
        <f>IF(K467="","",K467*VLOOKUP(CONCATENATE(C467," / ",'Základné údaje'!$D$8),'Priradenie pracov. balíkov'!A:F,6,FALSE))</f>
        <v/>
      </c>
      <c r="N467" s="156" t="str">
        <f>IF(L467="","",L467*VLOOKUP(CONCATENATE(C467," / ",'Základné údaje'!$D$8),'Priradenie pracov. balíkov'!A:F,6,FALSE))</f>
        <v/>
      </c>
      <c r="O467" s="164"/>
      <c r="P467" s="164"/>
    </row>
    <row r="468" spans="1:16" x14ac:dyDescent="0.2">
      <c r="A468" s="19"/>
      <c r="B468" s="164"/>
      <c r="C468" s="164"/>
      <c r="D468" s="164"/>
      <c r="E468" s="164"/>
      <c r="F468" s="165"/>
      <c r="G468" s="164"/>
      <c r="H468" s="166"/>
      <c r="I468" s="167"/>
      <c r="J468" s="168" t="str">
        <f>IF(F468="","",IF(G468=nepodnik,1,IF(VLOOKUP(G468,Ciselniky!$G$41:$I$48,3,FALSE)&gt;'Údaje o projekte'!$F$11,'Údaje o projekte'!$F$11,VLOOKUP(G468,Ciselniky!$G$41:$I$48,3,FALSE))))</f>
        <v/>
      </c>
      <c r="K468" s="169" t="str">
        <f>IF(J468="","",IF(G468="Nerelevantné",E468*F468,((E468*F468)/VLOOKUP(G468,Ciselniky!$G$43:$I$48,3,FALSE))*'Dlhodobý majetok (DM)'!I468)*H468)</f>
        <v/>
      </c>
      <c r="L468" s="169" t="str">
        <f>IF(K468="","",IF('Základné údaje'!$H$8="áno",0,K468*0.2))</f>
        <v/>
      </c>
      <c r="M468" s="156" t="str">
        <f>IF(K468="","",K468*VLOOKUP(CONCATENATE(C468," / ",'Základné údaje'!$D$8),'Priradenie pracov. balíkov'!A:F,6,FALSE))</f>
        <v/>
      </c>
      <c r="N468" s="156" t="str">
        <f>IF(L468="","",L468*VLOOKUP(CONCATENATE(C468," / ",'Základné údaje'!$D$8),'Priradenie pracov. balíkov'!A:F,6,FALSE))</f>
        <v/>
      </c>
      <c r="O468" s="164"/>
      <c r="P468" s="164"/>
    </row>
    <row r="469" spans="1:16" x14ac:dyDescent="0.2">
      <c r="A469" s="19"/>
      <c r="B469" s="164"/>
      <c r="C469" s="164"/>
      <c r="D469" s="164"/>
      <c r="E469" s="164"/>
      <c r="F469" s="165"/>
      <c r="G469" s="164"/>
      <c r="H469" s="166"/>
      <c r="I469" s="167"/>
      <c r="J469" s="168" t="str">
        <f>IF(F469="","",IF(G469=nepodnik,1,IF(VLOOKUP(G469,Ciselniky!$G$41:$I$48,3,FALSE)&gt;'Údaje o projekte'!$F$11,'Údaje o projekte'!$F$11,VLOOKUP(G469,Ciselniky!$G$41:$I$48,3,FALSE))))</f>
        <v/>
      </c>
      <c r="K469" s="169" t="str">
        <f>IF(J469="","",IF(G469="Nerelevantné",E469*F469,((E469*F469)/VLOOKUP(G469,Ciselniky!$G$43:$I$48,3,FALSE))*'Dlhodobý majetok (DM)'!I469)*H469)</f>
        <v/>
      </c>
      <c r="L469" s="169" t="str">
        <f>IF(K469="","",IF('Základné údaje'!$H$8="áno",0,K469*0.2))</f>
        <v/>
      </c>
      <c r="M469" s="156" t="str">
        <f>IF(K469="","",K469*VLOOKUP(CONCATENATE(C469," / ",'Základné údaje'!$D$8),'Priradenie pracov. balíkov'!A:F,6,FALSE))</f>
        <v/>
      </c>
      <c r="N469" s="156" t="str">
        <f>IF(L469="","",L469*VLOOKUP(CONCATENATE(C469," / ",'Základné údaje'!$D$8),'Priradenie pracov. balíkov'!A:F,6,FALSE))</f>
        <v/>
      </c>
      <c r="O469" s="164"/>
      <c r="P469" s="164"/>
    </row>
    <row r="470" spans="1:16" x14ac:dyDescent="0.2">
      <c r="A470" s="19"/>
      <c r="B470" s="164"/>
      <c r="C470" s="164"/>
      <c r="D470" s="164"/>
      <c r="E470" s="164"/>
      <c r="F470" s="165"/>
      <c r="G470" s="164"/>
      <c r="H470" s="166"/>
      <c r="I470" s="167"/>
      <c r="J470" s="168" t="str">
        <f>IF(F470="","",IF(G470=nepodnik,1,IF(VLOOKUP(G470,Ciselniky!$G$41:$I$48,3,FALSE)&gt;'Údaje o projekte'!$F$11,'Údaje o projekte'!$F$11,VLOOKUP(G470,Ciselniky!$G$41:$I$48,3,FALSE))))</f>
        <v/>
      </c>
      <c r="K470" s="169" t="str">
        <f>IF(J470="","",IF(G470="Nerelevantné",E470*F470,((E470*F470)/VLOOKUP(G470,Ciselniky!$G$43:$I$48,3,FALSE))*'Dlhodobý majetok (DM)'!I470)*H470)</f>
        <v/>
      </c>
      <c r="L470" s="169" t="str">
        <f>IF(K470="","",IF('Základné údaje'!$H$8="áno",0,K470*0.2))</f>
        <v/>
      </c>
      <c r="M470" s="156" t="str">
        <f>IF(K470="","",K470*VLOOKUP(CONCATENATE(C470," / ",'Základné údaje'!$D$8),'Priradenie pracov. balíkov'!A:F,6,FALSE))</f>
        <v/>
      </c>
      <c r="N470" s="156" t="str">
        <f>IF(L470="","",L470*VLOOKUP(CONCATENATE(C470," / ",'Základné údaje'!$D$8),'Priradenie pracov. balíkov'!A:F,6,FALSE))</f>
        <v/>
      </c>
      <c r="O470" s="164"/>
      <c r="P470" s="164"/>
    </row>
    <row r="471" spans="1:16" x14ac:dyDescent="0.2">
      <c r="A471" s="19"/>
      <c r="B471" s="164"/>
      <c r="C471" s="164"/>
      <c r="D471" s="164"/>
      <c r="E471" s="164"/>
      <c r="F471" s="165"/>
      <c r="G471" s="164"/>
      <c r="H471" s="166"/>
      <c r="I471" s="167"/>
      <c r="J471" s="168" t="str">
        <f>IF(F471="","",IF(G471=nepodnik,1,IF(VLOOKUP(G471,Ciselniky!$G$41:$I$48,3,FALSE)&gt;'Údaje o projekte'!$F$11,'Údaje o projekte'!$F$11,VLOOKUP(G471,Ciselniky!$G$41:$I$48,3,FALSE))))</f>
        <v/>
      </c>
      <c r="K471" s="169" t="str">
        <f>IF(J471="","",IF(G471="Nerelevantné",E471*F471,((E471*F471)/VLOOKUP(G471,Ciselniky!$G$43:$I$48,3,FALSE))*'Dlhodobý majetok (DM)'!I471)*H471)</f>
        <v/>
      </c>
      <c r="L471" s="169" t="str">
        <f>IF(K471="","",IF('Základné údaje'!$H$8="áno",0,K471*0.2))</f>
        <v/>
      </c>
      <c r="M471" s="156" t="str">
        <f>IF(K471="","",K471*VLOOKUP(CONCATENATE(C471," / ",'Základné údaje'!$D$8),'Priradenie pracov. balíkov'!A:F,6,FALSE))</f>
        <v/>
      </c>
      <c r="N471" s="156" t="str">
        <f>IF(L471="","",L471*VLOOKUP(CONCATENATE(C471," / ",'Základné údaje'!$D$8),'Priradenie pracov. balíkov'!A:F,6,FALSE))</f>
        <v/>
      </c>
      <c r="O471" s="164"/>
      <c r="P471" s="164"/>
    </row>
    <row r="472" spans="1:16" x14ac:dyDescent="0.2">
      <c r="A472" s="19"/>
      <c r="B472" s="164"/>
      <c r="C472" s="164"/>
      <c r="D472" s="164"/>
      <c r="E472" s="164"/>
      <c r="F472" s="165"/>
      <c r="G472" s="164"/>
      <c r="H472" s="166"/>
      <c r="I472" s="167"/>
      <c r="J472" s="168" t="str">
        <f>IF(F472="","",IF(G472=nepodnik,1,IF(VLOOKUP(G472,Ciselniky!$G$41:$I$48,3,FALSE)&gt;'Údaje o projekte'!$F$11,'Údaje o projekte'!$F$11,VLOOKUP(G472,Ciselniky!$G$41:$I$48,3,FALSE))))</f>
        <v/>
      </c>
      <c r="K472" s="169" t="str">
        <f>IF(J472="","",IF(G472="Nerelevantné",E472*F472,((E472*F472)/VLOOKUP(G472,Ciselniky!$G$43:$I$48,3,FALSE))*'Dlhodobý majetok (DM)'!I472)*H472)</f>
        <v/>
      </c>
      <c r="L472" s="169" t="str">
        <f>IF(K472="","",IF('Základné údaje'!$H$8="áno",0,K472*0.2))</f>
        <v/>
      </c>
      <c r="M472" s="156" t="str">
        <f>IF(K472="","",K472*VLOOKUP(CONCATENATE(C472," / ",'Základné údaje'!$D$8),'Priradenie pracov. balíkov'!A:F,6,FALSE))</f>
        <v/>
      </c>
      <c r="N472" s="156" t="str">
        <f>IF(L472="","",L472*VLOOKUP(CONCATENATE(C472," / ",'Základné údaje'!$D$8),'Priradenie pracov. balíkov'!A:F,6,FALSE))</f>
        <v/>
      </c>
      <c r="O472" s="164"/>
      <c r="P472" s="164"/>
    </row>
    <row r="473" spans="1:16" x14ac:dyDescent="0.2">
      <c r="A473" s="19"/>
      <c r="B473" s="164"/>
      <c r="C473" s="164"/>
      <c r="D473" s="164"/>
      <c r="E473" s="164"/>
      <c r="F473" s="165"/>
      <c r="G473" s="164"/>
      <c r="H473" s="166"/>
      <c r="I473" s="167"/>
      <c r="J473" s="168" t="str">
        <f>IF(F473="","",IF(G473=nepodnik,1,IF(VLOOKUP(G473,Ciselniky!$G$41:$I$48,3,FALSE)&gt;'Údaje o projekte'!$F$11,'Údaje o projekte'!$F$11,VLOOKUP(G473,Ciselniky!$G$41:$I$48,3,FALSE))))</f>
        <v/>
      </c>
      <c r="K473" s="169" t="str">
        <f>IF(J473="","",IF(G473="Nerelevantné",E473*F473,((E473*F473)/VLOOKUP(G473,Ciselniky!$G$43:$I$48,3,FALSE))*'Dlhodobý majetok (DM)'!I473)*H473)</f>
        <v/>
      </c>
      <c r="L473" s="169" t="str">
        <f>IF(K473="","",IF('Základné údaje'!$H$8="áno",0,K473*0.2))</f>
        <v/>
      </c>
      <c r="M473" s="156" t="str">
        <f>IF(K473="","",K473*VLOOKUP(CONCATENATE(C473," / ",'Základné údaje'!$D$8),'Priradenie pracov. balíkov'!A:F,6,FALSE))</f>
        <v/>
      </c>
      <c r="N473" s="156" t="str">
        <f>IF(L473="","",L473*VLOOKUP(CONCATENATE(C473," / ",'Základné údaje'!$D$8),'Priradenie pracov. balíkov'!A:F,6,FALSE))</f>
        <v/>
      </c>
      <c r="O473" s="164"/>
      <c r="P473" s="164"/>
    </row>
    <row r="474" spans="1:16" x14ac:dyDescent="0.2">
      <c r="A474" s="19"/>
      <c r="B474" s="164"/>
      <c r="C474" s="164"/>
      <c r="D474" s="164"/>
      <c r="E474" s="164"/>
      <c r="F474" s="165"/>
      <c r="G474" s="164"/>
      <c r="H474" s="166"/>
      <c r="I474" s="167"/>
      <c r="J474" s="168" t="str">
        <f>IF(F474="","",IF(G474=nepodnik,1,IF(VLOOKUP(G474,Ciselniky!$G$41:$I$48,3,FALSE)&gt;'Údaje o projekte'!$F$11,'Údaje o projekte'!$F$11,VLOOKUP(G474,Ciselniky!$G$41:$I$48,3,FALSE))))</f>
        <v/>
      </c>
      <c r="K474" s="169" t="str">
        <f>IF(J474="","",IF(G474="Nerelevantné",E474*F474,((E474*F474)/VLOOKUP(G474,Ciselniky!$G$43:$I$48,3,FALSE))*'Dlhodobý majetok (DM)'!I474)*H474)</f>
        <v/>
      </c>
      <c r="L474" s="169" t="str">
        <f>IF(K474="","",IF('Základné údaje'!$H$8="áno",0,K474*0.2))</f>
        <v/>
      </c>
      <c r="M474" s="156" t="str">
        <f>IF(K474="","",K474*VLOOKUP(CONCATENATE(C474," / ",'Základné údaje'!$D$8),'Priradenie pracov. balíkov'!A:F,6,FALSE))</f>
        <v/>
      </c>
      <c r="N474" s="156" t="str">
        <f>IF(L474="","",L474*VLOOKUP(CONCATENATE(C474," / ",'Základné údaje'!$D$8),'Priradenie pracov. balíkov'!A:F,6,FALSE))</f>
        <v/>
      </c>
      <c r="O474" s="164"/>
      <c r="P474" s="164"/>
    </row>
    <row r="475" spans="1:16" x14ac:dyDescent="0.2">
      <c r="A475" s="19"/>
      <c r="B475" s="164"/>
      <c r="C475" s="164"/>
      <c r="D475" s="164"/>
      <c r="E475" s="164"/>
      <c r="F475" s="165"/>
      <c r="G475" s="164"/>
      <c r="H475" s="166"/>
      <c r="I475" s="167"/>
      <c r="J475" s="168" t="str">
        <f>IF(F475="","",IF(G475=nepodnik,1,IF(VLOOKUP(G475,Ciselniky!$G$41:$I$48,3,FALSE)&gt;'Údaje o projekte'!$F$11,'Údaje o projekte'!$F$11,VLOOKUP(G475,Ciselniky!$G$41:$I$48,3,FALSE))))</f>
        <v/>
      </c>
      <c r="K475" s="169" t="str">
        <f>IF(J475="","",IF(G475="Nerelevantné",E475*F475,((E475*F475)/VLOOKUP(G475,Ciselniky!$G$43:$I$48,3,FALSE))*'Dlhodobý majetok (DM)'!I475)*H475)</f>
        <v/>
      </c>
      <c r="L475" s="169" t="str">
        <f>IF(K475="","",IF('Základné údaje'!$H$8="áno",0,K475*0.2))</f>
        <v/>
      </c>
      <c r="M475" s="156" t="str">
        <f>IF(K475="","",K475*VLOOKUP(CONCATENATE(C475," / ",'Základné údaje'!$D$8),'Priradenie pracov. balíkov'!A:F,6,FALSE))</f>
        <v/>
      </c>
      <c r="N475" s="156" t="str">
        <f>IF(L475="","",L475*VLOOKUP(CONCATENATE(C475," / ",'Základné údaje'!$D$8),'Priradenie pracov. balíkov'!A:F,6,FALSE))</f>
        <v/>
      </c>
      <c r="O475" s="164"/>
      <c r="P475" s="164"/>
    </row>
    <row r="476" spans="1:16" x14ac:dyDescent="0.2">
      <c r="A476" s="19"/>
      <c r="B476" s="164"/>
      <c r="C476" s="164"/>
      <c r="D476" s="164"/>
      <c r="E476" s="164"/>
      <c r="F476" s="165"/>
      <c r="G476" s="164"/>
      <c r="H476" s="166"/>
      <c r="I476" s="167"/>
      <c r="J476" s="168" t="str">
        <f>IF(F476="","",IF(G476=nepodnik,1,IF(VLOOKUP(G476,Ciselniky!$G$41:$I$48,3,FALSE)&gt;'Údaje o projekte'!$F$11,'Údaje o projekte'!$F$11,VLOOKUP(G476,Ciselniky!$G$41:$I$48,3,FALSE))))</f>
        <v/>
      </c>
      <c r="K476" s="169" t="str">
        <f>IF(J476="","",IF(G476="Nerelevantné",E476*F476,((E476*F476)/VLOOKUP(G476,Ciselniky!$G$43:$I$48,3,FALSE))*'Dlhodobý majetok (DM)'!I476)*H476)</f>
        <v/>
      </c>
      <c r="L476" s="169" t="str">
        <f>IF(K476="","",IF('Základné údaje'!$H$8="áno",0,K476*0.2))</f>
        <v/>
      </c>
      <c r="M476" s="156" t="str">
        <f>IF(K476="","",K476*VLOOKUP(CONCATENATE(C476," / ",'Základné údaje'!$D$8),'Priradenie pracov. balíkov'!A:F,6,FALSE))</f>
        <v/>
      </c>
      <c r="N476" s="156" t="str">
        <f>IF(L476="","",L476*VLOOKUP(CONCATENATE(C476," / ",'Základné údaje'!$D$8),'Priradenie pracov. balíkov'!A:F,6,FALSE))</f>
        <v/>
      </c>
      <c r="O476" s="164"/>
      <c r="P476" s="164"/>
    </row>
    <row r="477" spans="1:16" x14ac:dyDescent="0.2">
      <c r="A477" s="19"/>
      <c r="B477" s="164"/>
      <c r="C477" s="164"/>
      <c r="D477" s="164"/>
      <c r="E477" s="164"/>
      <c r="F477" s="165"/>
      <c r="G477" s="164"/>
      <c r="H477" s="166"/>
      <c r="I477" s="167"/>
      <c r="J477" s="168" t="str">
        <f>IF(F477="","",IF(G477=nepodnik,1,IF(VLOOKUP(G477,Ciselniky!$G$41:$I$48,3,FALSE)&gt;'Údaje o projekte'!$F$11,'Údaje o projekte'!$F$11,VLOOKUP(G477,Ciselniky!$G$41:$I$48,3,FALSE))))</f>
        <v/>
      </c>
      <c r="K477" s="169" t="str">
        <f>IF(J477="","",IF(G477="Nerelevantné",E477*F477,((E477*F477)/VLOOKUP(G477,Ciselniky!$G$43:$I$48,3,FALSE))*'Dlhodobý majetok (DM)'!I477)*H477)</f>
        <v/>
      </c>
      <c r="L477" s="169" t="str">
        <f>IF(K477="","",IF('Základné údaje'!$H$8="áno",0,K477*0.2))</f>
        <v/>
      </c>
      <c r="M477" s="156" t="str">
        <f>IF(K477="","",K477*VLOOKUP(CONCATENATE(C477," / ",'Základné údaje'!$D$8),'Priradenie pracov. balíkov'!A:F,6,FALSE))</f>
        <v/>
      </c>
      <c r="N477" s="156" t="str">
        <f>IF(L477="","",L477*VLOOKUP(CONCATENATE(C477," / ",'Základné údaje'!$D$8),'Priradenie pracov. balíkov'!A:F,6,FALSE))</f>
        <v/>
      </c>
      <c r="O477" s="164"/>
      <c r="P477" s="164"/>
    </row>
    <row r="478" spans="1:16" x14ac:dyDescent="0.2">
      <c r="A478" s="19"/>
      <c r="B478" s="164"/>
      <c r="C478" s="164"/>
      <c r="D478" s="164"/>
      <c r="E478" s="164"/>
      <c r="F478" s="165"/>
      <c r="G478" s="164"/>
      <c r="H478" s="166"/>
      <c r="I478" s="167"/>
      <c r="J478" s="168" t="str">
        <f>IF(F478="","",IF(G478=nepodnik,1,IF(VLOOKUP(G478,Ciselniky!$G$41:$I$48,3,FALSE)&gt;'Údaje o projekte'!$F$11,'Údaje o projekte'!$F$11,VLOOKUP(G478,Ciselniky!$G$41:$I$48,3,FALSE))))</f>
        <v/>
      </c>
      <c r="K478" s="169" t="str">
        <f>IF(J478="","",IF(G478="Nerelevantné",E478*F478,((E478*F478)/VLOOKUP(G478,Ciselniky!$G$43:$I$48,3,FALSE))*'Dlhodobý majetok (DM)'!I478)*H478)</f>
        <v/>
      </c>
      <c r="L478" s="169" t="str">
        <f>IF(K478="","",IF('Základné údaje'!$H$8="áno",0,K478*0.2))</f>
        <v/>
      </c>
      <c r="M478" s="156" t="str">
        <f>IF(K478="","",K478*VLOOKUP(CONCATENATE(C478," / ",'Základné údaje'!$D$8),'Priradenie pracov. balíkov'!A:F,6,FALSE))</f>
        <v/>
      </c>
      <c r="N478" s="156" t="str">
        <f>IF(L478="","",L478*VLOOKUP(CONCATENATE(C478," / ",'Základné údaje'!$D$8),'Priradenie pracov. balíkov'!A:F,6,FALSE))</f>
        <v/>
      </c>
      <c r="O478" s="164"/>
      <c r="P478" s="164"/>
    </row>
    <row r="479" spans="1:16" x14ac:dyDescent="0.2">
      <c r="A479" s="19"/>
      <c r="B479" s="164"/>
      <c r="C479" s="164"/>
      <c r="D479" s="164"/>
      <c r="E479" s="164"/>
      <c r="F479" s="165"/>
      <c r="G479" s="164"/>
      <c r="H479" s="166"/>
      <c r="I479" s="167"/>
      <c r="J479" s="168" t="str">
        <f>IF(F479="","",IF(G479=nepodnik,1,IF(VLOOKUP(G479,Ciselniky!$G$41:$I$48,3,FALSE)&gt;'Údaje o projekte'!$F$11,'Údaje o projekte'!$F$11,VLOOKUP(G479,Ciselniky!$G$41:$I$48,3,FALSE))))</f>
        <v/>
      </c>
      <c r="K479" s="169" t="str">
        <f>IF(J479="","",IF(G479="Nerelevantné",E479*F479,((E479*F479)/VLOOKUP(G479,Ciselniky!$G$43:$I$48,3,FALSE))*'Dlhodobý majetok (DM)'!I479)*H479)</f>
        <v/>
      </c>
      <c r="L479" s="169" t="str">
        <f>IF(K479="","",IF('Základné údaje'!$H$8="áno",0,K479*0.2))</f>
        <v/>
      </c>
      <c r="M479" s="156" t="str">
        <f>IF(K479="","",K479*VLOOKUP(CONCATENATE(C479," / ",'Základné údaje'!$D$8),'Priradenie pracov. balíkov'!A:F,6,FALSE))</f>
        <v/>
      </c>
      <c r="N479" s="156" t="str">
        <f>IF(L479="","",L479*VLOOKUP(CONCATENATE(C479," / ",'Základné údaje'!$D$8),'Priradenie pracov. balíkov'!A:F,6,FALSE))</f>
        <v/>
      </c>
      <c r="O479" s="164"/>
      <c r="P479" s="164"/>
    </row>
    <row r="480" spans="1:16" x14ac:dyDescent="0.2">
      <c r="A480" s="19"/>
      <c r="B480" s="164"/>
      <c r="C480" s="164"/>
      <c r="D480" s="164"/>
      <c r="E480" s="164"/>
      <c r="F480" s="165"/>
      <c r="G480" s="164"/>
      <c r="H480" s="166"/>
      <c r="I480" s="167"/>
      <c r="J480" s="168" t="str">
        <f>IF(F480="","",IF(G480=nepodnik,1,IF(VLOOKUP(G480,Ciselniky!$G$41:$I$48,3,FALSE)&gt;'Údaje o projekte'!$F$11,'Údaje o projekte'!$F$11,VLOOKUP(G480,Ciselniky!$G$41:$I$48,3,FALSE))))</f>
        <v/>
      </c>
      <c r="K480" s="169" t="str">
        <f>IF(J480="","",IF(G480="Nerelevantné",E480*F480,((E480*F480)/VLOOKUP(G480,Ciselniky!$G$43:$I$48,3,FALSE))*'Dlhodobý majetok (DM)'!I480)*H480)</f>
        <v/>
      </c>
      <c r="L480" s="169" t="str">
        <f>IF(K480="","",IF('Základné údaje'!$H$8="áno",0,K480*0.2))</f>
        <v/>
      </c>
      <c r="M480" s="156" t="str">
        <f>IF(K480="","",K480*VLOOKUP(CONCATENATE(C480," / ",'Základné údaje'!$D$8),'Priradenie pracov. balíkov'!A:F,6,FALSE))</f>
        <v/>
      </c>
      <c r="N480" s="156" t="str">
        <f>IF(L480="","",L480*VLOOKUP(CONCATENATE(C480," / ",'Základné údaje'!$D$8),'Priradenie pracov. balíkov'!A:F,6,FALSE))</f>
        <v/>
      </c>
      <c r="O480" s="164"/>
      <c r="P480" s="164"/>
    </row>
    <row r="481" spans="1:16" x14ac:dyDescent="0.2">
      <c r="A481" s="19"/>
      <c r="B481" s="164"/>
      <c r="C481" s="164"/>
      <c r="D481" s="164"/>
      <c r="E481" s="164"/>
      <c r="F481" s="165"/>
      <c r="G481" s="164"/>
      <c r="H481" s="166"/>
      <c r="I481" s="167"/>
      <c r="J481" s="168" t="str">
        <f>IF(F481="","",IF(G481=nepodnik,1,IF(VLOOKUP(G481,Ciselniky!$G$41:$I$48,3,FALSE)&gt;'Údaje o projekte'!$F$11,'Údaje o projekte'!$F$11,VLOOKUP(G481,Ciselniky!$G$41:$I$48,3,FALSE))))</f>
        <v/>
      </c>
      <c r="K481" s="169" t="str">
        <f>IF(J481="","",IF(G481="Nerelevantné",E481*F481,((E481*F481)/VLOOKUP(G481,Ciselniky!$G$43:$I$48,3,FALSE))*'Dlhodobý majetok (DM)'!I481)*H481)</f>
        <v/>
      </c>
      <c r="L481" s="169" t="str">
        <f>IF(K481="","",IF('Základné údaje'!$H$8="áno",0,K481*0.2))</f>
        <v/>
      </c>
      <c r="M481" s="156" t="str">
        <f>IF(K481="","",K481*VLOOKUP(CONCATENATE(C481," / ",'Základné údaje'!$D$8),'Priradenie pracov. balíkov'!A:F,6,FALSE))</f>
        <v/>
      </c>
      <c r="N481" s="156" t="str">
        <f>IF(L481="","",L481*VLOOKUP(CONCATENATE(C481," / ",'Základné údaje'!$D$8),'Priradenie pracov. balíkov'!A:F,6,FALSE))</f>
        <v/>
      </c>
      <c r="O481" s="164"/>
      <c r="P481" s="164"/>
    </row>
    <row r="482" spans="1:16" x14ac:dyDescent="0.2">
      <c r="A482" s="19"/>
      <c r="B482" s="164"/>
      <c r="C482" s="164"/>
      <c r="D482" s="164"/>
      <c r="E482" s="164"/>
      <c r="F482" s="165"/>
      <c r="G482" s="164"/>
      <c r="H482" s="166"/>
      <c r="I482" s="167"/>
      <c r="J482" s="168" t="str">
        <f>IF(F482="","",IF(G482=nepodnik,1,IF(VLOOKUP(G482,Ciselniky!$G$41:$I$48,3,FALSE)&gt;'Údaje o projekte'!$F$11,'Údaje o projekte'!$F$11,VLOOKUP(G482,Ciselniky!$G$41:$I$48,3,FALSE))))</f>
        <v/>
      </c>
      <c r="K482" s="169" t="str">
        <f>IF(J482="","",IF(G482="Nerelevantné",E482*F482,((E482*F482)/VLOOKUP(G482,Ciselniky!$G$43:$I$48,3,FALSE))*'Dlhodobý majetok (DM)'!I482)*H482)</f>
        <v/>
      </c>
      <c r="L482" s="169" t="str">
        <f>IF(K482="","",IF('Základné údaje'!$H$8="áno",0,K482*0.2))</f>
        <v/>
      </c>
      <c r="M482" s="156" t="str">
        <f>IF(K482="","",K482*VLOOKUP(CONCATENATE(C482," / ",'Základné údaje'!$D$8),'Priradenie pracov. balíkov'!A:F,6,FALSE))</f>
        <v/>
      </c>
      <c r="N482" s="156" t="str">
        <f>IF(L482="","",L482*VLOOKUP(CONCATENATE(C482," / ",'Základné údaje'!$D$8),'Priradenie pracov. balíkov'!A:F,6,FALSE))</f>
        <v/>
      </c>
      <c r="O482" s="164"/>
      <c r="P482" s="164"/>
    </row>
    <row r="483" spans="1:16" x14ac:dyDescent="0.2">
      <c r="A483" s="19"/>
      <c r="B483" s="164"/>
      <c r="C483" s="164"/>
      <c r="D483" s="164"/>
      <c r="E483" s="164"/>
      <c r="F483" s="165"/>
      <c r="G483" s="164"/>
      <c r="H483" s="166"/>
      <c r="I483" s="167"/>
      <c r="J483" s="168" t="str">
        <f>IF(F483="","",IF(G483=nepodnik,1,IF(VLOOKUP(G483,Ciselniky!$G$41:$I$48,3,FALSE)&gt;'Údaje o projekte'!$F$11,'Údaje o projekte'!$F$11,VLOOKUP(G483,Ciselniky!$G$41:$I$48,3,FALSE))))</f>
        <v/>
      </c>
      <c r="K483" s="169" t="str">
        <f>IF(J483="","",IF(G483="Nerelevantné",E483*F483,((E483*F483)/VLOOKUP(G483,Ciselniky!$G$43:$I$48,3,FALSE))*'Dlhodobý majetok (DM)'!I483)*H483)</f>
        <v/>
      </c>
      <c r="L483" s="169" t="str">
        <f>IF(K483="","",IF('Základné údaje'!$H$8="áno",0,K483*0.2))</f>
        <v/>
      </c>
      <c r="M483" s="156" t="str">
        <f>IF(K483="","",K483*VLOOKUP(CONCATENATE(C483," / ",'Základné údaje'!$D$8),'Priradenie pracov. balíkov'!A:F,6,FALSE))</f>
        <v/>
      </c>
      <c r="N483" s="156" t="str">
        <f>IF(L483="","",L483*VLOOKUP(CONCATENATE(C483," / ",'Základné údaje'!$D$8),'Priradenie pracov. balíkov'!A:F,6,FALSE))</f>
        <v/>
      </c>
      <c r="O483" s="164"/>
      <c r="P483" s="164"/>
    </row>
    <row r="484" spans="1:16" x14ac:dyDescent="0.2">
      <c r="A484" s="19"/>
      <c r="B484" s="164"/>
      <c r="C484" s="164"/>
      <c r="D484" s="164"/>
      <c r="E484" s="164"/>
      <c r="F484" s="165"/>
      <c r="G484" s="164"/>
      <c r="H484" s="166"/>
      <c r="I484" s="167"/>
      <c r="J484" s="168" t="str">
        <f>IF(F484="","",IF(G484=nepodnik,1,IF(VLOOKUP(G484,Ciselniky!$G$41:$I$48,3,FALSE)&gt;'Údaje o projekte'!$F$11,'Údaje o projekte'!$F$11,VLOOKUP(G484,Ciselniky!$G$41:$I$48,3,FALSE))))</f>
        <v/>
      </c>
      <c r="K484" s="169" t="str">
        <f>IF(J484="","",IF(G484="Nerelevantné",E484*F484,((E484*F484)/VLOOKUP(G484,Ciselniky!$G$43:$I$48,3,FALSE))*'Dlhodobý majetok (DM)'!I484)*H484)</f>
        <v/>
      </c>
      <c r="L484" s="169" t="str">
        <f>IF(K484="","",IF('Základné údaje'!$H$8="áno",0,K484*0.2))</f>
        <v/>
      </c>
      <c r="M484" s="156" t="str">
        <f>IF(K484="","",K484*VLOOKUP(CONCATENATE(C484," / ",'Základné údaje'!$D$8),'Priradenie pracov. balíkov'!A:F,6,FALSE))</f>
        <v/>
      </c>
      <c r="N484" s="156" t="str">
        <f>IF(L484="","",L484*VLOOKUP(CONCATENATE(C484," / ",'Základné údaje'!$D$8),'Priradenie pracov. balíkov'!A:F,6,FALSE))</f>
        <v/>
      </c>
      <c r="O484" s="164"/>
      <c r="P484" s="164"/>
    </row>
    <row r="485" spans="1:16" x14ac:dyDescent="0.2">
      <c r="A485" s="19"/>
      <c r="B485" s="164"/>
      <c r="C485" s="164"/>
      <c r="D485" s="164"/>
      <c r="E485" s="164"/>
      <c r="F485" s="165"/>
      <c r="G485" s="164"/>
      <c r="H485" s="166"/>
      <c r="I485" s="167"/>
      <c r="J485" s="168" t="str">
        <f>IF(F485="","",IF(G485=nepodnik,1,IF(VLOOKUP(G485,Ciselniky!$G$41:$I$48,3,FALSE)&gt;'Údaje o projekte'!$F$11,'Údaje o projekte'!$F$11,VLOOKUP(G485,Ciselniky!$G$41:$I$48,3,FALSE))))</f>
        <v/>
      </c>
      <c r="K485" s="169" t="str">
        <f>IF(J485="","",IF(G485="Nerelevantné",E485*F485,((E485*F485)/VLOOKUP(G485,Ciselniky!$G$43:$I$48,3,FALSE))*'Dlhodobý majetok (DM)'!I485)*H485)</f>
        <v/>
      </c>
      <c r="L485" s="169" t="str">
        <f>IF(K485="","",IF('Základné údaje'!$H$8="áno",0,K485*0.2))</f>
        <v/>
      </c>
      <c r="M485" s="156" t="str">
        <f>IF(K485="","",K485*VLOOKUP(CONCATENATE(C485," / ",'Základné údaje'!$D$8),'Priradenie pracov. balíkov'!A:F,6,FALSE))</f>
        <v/>
      </c>
      <c r="N485" s="156" t="str">
        <f>IF(L485="","",L485*VLOOKUP(CONCATENATE(C485," / ",'Základné údaje'!$D$8),'Priradenie pracov. balíkov'!A:F,6,FALSE))</f>
        <v/>
      </c>
      <c r="O485" s="164"/>
      <c r="P485" s="164"/>
    </row>
    <row r="486" spans="1:16" x14ac:dyDescent="0.2">
      <c r="A486" s="19"/>
      <c r="B486" s="164"/>
      <c r="C486" s="164"/>
      <c r="D486" s="164"/>
      <c r="E486" s="164"/>
      <c r="F486" s="165"/>
      <c r="G486" s="164"/>
      <c r="H486" s="166"/>
      <c r="I486" s="167"/>
      <c r="J486" s="168" t="str">
        <f>IF(F486="","",IF(G486=nepodnik,1,IF(VLOOKUP(G486,Ciselniky!$G$41:$I$48,3,FALSE)&gt;'Údaje o projekte'!$F$11,'Údaje o projekte'!$F$11,VLOOKUP(G486,Ciselniky!$G$41:$I$48,3,FALSE))))</f>
        <v/>
      </c>
      <c r="K486" s="169" t="str">
        <f>IF(J486="","",IF(G486="Nerelevantné",E486*F486,((E486*F486)/VLOOKUP(G486,Ciselniky!$G$43:$I$48,3,FALSE))*'Dlhodobý majetok (DM)'!I486)*H486)</f>
        <v/>
      </c>
      <c r="L486" s="169" t="str">
        <f>IF(K486="","",IF('Základné údaje'!$H$8="áno",0,K486*0.2))</f>
        <v/>
      </c>
      <c r="M486" s="156" t="str">
        <f>IF(K486="","",K486*VLOOKUP(CONCATENATE(C486," / ",'Základné údaje'!$D$8),'Priradenie pracov. balíkov'!A:F,6,FALSE))</f>
        <v/>
      </c>
      <c r="N486" s="156" t="str">
        <f>IF(L486="","",L486*VLOOKUP(CONCATENATE(C486," / ",'Základné údaje'!$D$8),'Priradenie pracov. balíkov'!A:F,6,FALSE))</f>
        <v/>
      </c>
      <c r="O486" s="164"/>
      <c r="P486" s="164"/>
    </row>
    <row r="487" spans="1:16" x14ac:dyDescent="0.2">
      <c r="A487" s="19"/>
      <c r="B487" s="164"/>
      <c r="C487" s="164"/>
      <c r="D487" s="164"/>
      <c r="E487" s="164"/>
      <c r="F487" s="165"/>
      <c r="G487" s="164"/>
      <c r="H487" s="166"/>
      <c r="I487" s="167"/>
      <c r="J487" s="168" t="str">
        <f>IF(F487="","",IF(G487=nepodnik,1,IF(VLOOKUP(G487,Ciselniky!$G$41:$I$48,3,FALSE)&gt;'Údaje o projekte'!$F$11,'Údaje o projekte'!$F$11,VLOOKUP(G487,Ciselniky!$G$41:$I$48,3,FALSE))))</f>
        <v/>
      </c>
      <c r="K487" s="169" t="str">
        <f>IF(J487="","",IF(G487="Nerelevantné",E487*F487,((E487*F487)/VLOOKUP(G487,Ciselniky!$G$43:$I$48,3,FALSE))*'Dlhodobý majetok (DM)'!I487)*H487)</f>
        <v/>
      </c>
      <c r="L487" s="169" t="str">
        <f>IF(K487="","",IF('Základné údaje'!$H$8="áno",0,K487*0.2))</f>
        <v/>
      </c>
      <c r="M487" s="156" t="str">
        <f>IF(K487="","",K487*VLOOKUP(CONCATENATE(C487," / ",'Základné údaje'!$D$8),'Priradenie pracov. balíkov'!A:F,6,FALSE))</f>
        <v/>
      </c>
      <c r="N487" s="156" t="str">
        <f>IF(L487="","",L487*VLOOKUP(CONCATENATE(C487," / ",'Základné údaje'!$D$8),'Priradenie pracov. balíkov'!A:F,6,FALSE))</f>
        <v/>
      </c>
      <c r="O487" s="164"/>
      <c r="P487" s="164"/>
    </row>
    <row r="488" spans="1:16" x14ac:dyDescent="0.2">
      <c r="A488" s="19"/>
      <c r="B488" s="164"/>
      <c r="C488" s="164"/>
      <c r="D488" s="164"/>
      <c r="E488" s="164"/>
      <c r="F488" s="165"/>
      <c r="G488" s="164"/>
      <c r="H488" s="166"/>
      <c r="I488" s="167"/>
      <c r="J488" s="168" t="str">
        <f>IF(F488="","",IF(G488=nepodnik,1,IF(VLOOKUP(G488,Ciselniky!$G$41:$I$48,3,FALSE)&gt;'Údaje o projekte'!$F$11,'Údaje o projekte'!$F$11,VLOOKUP(G488,Ciselniky!$G$41:$I$48,3,FALSE))))</f>
        <v/>
      </c>
      <c r="K488" s="169" t="str">
        <f>IF(J488="","",IF(G488="Nerelevantné",E488*F488,((E488*F488)/VLOOKUP(G488,Ciselniky!$G$43:$I$48,3,FALSE))*'Dlhodobý majetok (DM)'!I488)*H488)</f>
        <v/>
      </c>
      <c r="L488" s="169" t="str">
        <f>IF(K488="","",IF('Základné údaje'!$H$8="áno",0,K488*0.2))</f>
        <v/>
      </c>
      <c r="M488" s="156" t="str">
        <f>IF(K488="","",K488*VLOOKUP(CONCATENATE(C488," / ",'Základné údaje'!$D$8),'Priradenie pracov. balíkov'!A:F,6,FALSE))</f>
        <v/>
      </c>
      <c r="N488" s="156" t="str">
        <f>IF(L488="","",L488*VLOOKUP(CONCATENATE(C488," / ",'Základné údaje'!$D$8),'Priradenie pracov. balíkov'!A:F,6,FALSE))</f>
        <v/>
      </c>
      <c r="O488" s="164"/>
      <c r="P488" s="164"/>
    </row>
    <row r="489" spans="1:16" x14ac:dyDescent="0.2">
      <c r="A489" s="19"/>
      <c r="B489" s="164"/>
      <c r="C489" s="164"/>
      <c r="D489" s="164"/>
      <c r="E489" s="164"/>
      <c r="F489" s="165"/>
      <c r="G489" s="164"/>
      <c r="H489" s="166"/>
      <c r="I489" s="167"/>
      <c r="J489" s="168" t="str">
        <f>IF(F489="","",IF(G489=nepodnik,1,IF(VLOOKUP(G489,Ciselniky!$G$41:$I$48,3,FALSE)&gt;'Údaje o projekte'!$F$11,'Údaje o projekte'!$F$11,VLOOKUP(G489,Ciselniky!$G$41:$I$48,3,FALSE))))</f>
        <v/>
      </c>
      <c r="K489" s="169" t="str">
        <f>IF(J489="","",IF(G489="Nerelevantné",E489*F489,((E489*F489)/VLOOKUP(G489,Ciselniky!$G$43:$I$48,3,FALSE))*'Dlhodobý majetok (DM)'!I489)*H489)</f>
        <v/>
      </c>
      <c r="L489" s="169" t="str">
        <f>IF(K489="","",IF('Základné údaje'!$H$8="áno",0,K489*0.2))</f>
        <v/>
      </c>
      <c r="M489" s="156" t="str">
        <f>IF(K489="","",K489*VLOOKUP(CONCATENATE(C489," / ",'Základné údaje'!$D$8),'Priradenie pracov. balíkov'!A:F,6,FALSE))</f>
        <v/>
      </c>
      <c r="N489" s="156" t="str">
        <f>IF(L489="","",L489*VLOOKUP(CONCATENATE(C489," / ",'Základné údaje'!$D$8),'Priradenie pracov. balíkov'!A:F,6,FALSE))</f>
        <v/>
      </c>
      <c r="O489" s="164"/>
      <c r="P489" s="164"/>
    </row>
    <row r="490" spans="1:16" x14ac:dyDescent="0.2">
      <c r="A490" s="19"/>
      <c r="B490" s="164"/>
      <c r="C490" s="164"/>
      <c r="D490" s="164"/>
      <c r="E490" s="164"/>
      <c r="F490" s="165"/>
      <c r="G490" s="164"/>
      <c r="H490" s="166"/>
      <c r="I490" s="167"/>
      <c r="J490" s="168" t="str">
        <f>IF(F490="","",IF(G490=nepodnik,1,IF(VLOOKUP(G490,Ciselniky!$G$41:$I$48,3,FALSE)&gt;'Údaje o projekte'!$F$11,'Údaje o projekte'!$F$11,VLOOKUP(G490,Ciselniky!$G$41:$I$48,3,FALSE))))</f>
        <v/>
      </c>
      <c r="K490" s="169" t="str">
        <f>IF(J490="","",IF(G490="Nerelevantné",E490*F490,((E490*F490)/VLOOKUP(G490,Ciselniky!$G$43:$I$48,3,FALSE))*'Dlhodobý majetok (DM)'!I490)*H490)</f>
        <v/>
      </c>
      <c r="L490" s="169" t="str">
        <f>IF(K490="","",IF('Základné údaje'!$H$8="áno",0,K490*0.2))</f>
        <v/>
      </c>
      <c r="M490" s="156" t="str">
        <f>IF(K490="","",K490*VLOOKUP(CONCATENATE(C490," / ",'Základné údaje'!$D$8),'Priradenie pracov. balíkov'!A:F,6,FALSE))</f>
        <v/>
      </c>
      <c r="N490" s="156" t="str">
        <f>IF(L490="","",L490*VLOOKUP(CONCATENATE(C490," / ",'Základné údaje'!$D$8),'Priradenie pracov. balíkov'!A:F,6,FALSE))</f>
        <v/>
      </c>
      <c r="O490" s="164"/>
      <c r="P490" s="164"/>
    </row>
    <row r="491" spans="1:16" x14ac:dyDescent="0.2">
      <c r="A491" s="19"/>
      <c r="B491" s="164"/>
      <c r="C491" s="164"/>
      <c r="D491" s="164"/>
      <c r="E491" s="164"/>
      <c r="F491" s="165"/>
      <c r="G491" s="164"/>
      <c r="H491" s="166"/>
      <c r="I491" s="167"/>
      <c r="J491" s="168" t="str">
        <f>IF(F491="","",IF(G491=nepodnik,1,IF(VLOOKUP(G491,Ciselniky!$G$41:$I$48,3,FALSE)&gt;'Údaje o projekte'!$F$11,'Údaje o projekte'!$F$11,VLOOKUP(G491,Ciselniky!$G$41:$I$48,3,FALSE))))</f>
        <v/>
      </c>
      <c r="K491" s="169" t="str">
        <f>IF(J491="","",IF(G491="Nerelevantné",E491*F491,((E491*F491)/VLOOKUP(G491,Ciselniky!$G$43:$I$48,3,FALSE))*'Dlhodobý majetok (DM)'!I491)*H491)</f>
        <v/>
      </c>
      <c r="L491" s="169" t="str">
        <f>IF(K491="","",IF('Základné údaje'!$H$8="áno",0,K491*0.2))</f>
        <v/>
      </c>
      <c r="M491" s="156" t="str">
        <f>IF(K491="","",K491*VLOOKUP(CONCATENATE(C491," / ",'Základné údaje'!$D$8),'Priradenie pracov. balíkov'!A:F,6,FALSE))</f>
        <v/>
      </c>
      <c r="N491" s="156" t="str">
        <f>IF(L491="","",L491*VLOOKUP(CONCATENATE(C491," / ",'Základné údaje'!$D$8),'Priradenie pracov. balíkov'!A:F,6,FALSE))</f>
        <v/>
      </c>
      <c r="O491" s="164"/>
      <c r="P491" s="164"/>
    </row>
    <row r="492" spans="1:16" x14ac:dyDescent="0.2">
      <c r="A492" s="19"/>
      <c r="B492" s="164"/>
      <c r="C492" s="164"/>
      <c r="D492" s="164"/>
      <c r="E492" s="164"/>
      <c r="F492" s="165"/>
      <c r="G492" s="164"/>
      <c r="H492" s="166"/>
      <c r="I492" s="167"/>
      <c r="J492" s="168" t="str">
        <f>IF(F492="","",IF(G492=nepodnik,1,IF(VLOOKUP(G492,Ciselniky!$G$41:$I$48,3,FALSE)&gt;'Údaje o projekte'!$F$11,'Údaje o projekte'!$F$11,VLOOKUP(G492,Ciselniky!$G$41:$I$48,3,FALSE))))</f>
        <v/>
      </c>
      <c r="K492" s="169" t="str">
        <f>IF(J492="","",IF(G492="Nerelevantné",E492*F492,((E492*F492)/VLOOKUP(G492,Ciselniky!$G$43:$I$48,3,FALSE))*'Dlhodobý majetok (DM)'!I492)*H492)</f>
        <v/>
      </c>
      <c r="L492" s="169" t="str">
        <f>IF(K492="","",IF('Základné údaje'!$H$8="áno",0,K492*0.2))</f>
        <v/>
      </c>
      <c r="M492" s="156" t="str">
        <f>IF(K492="","",K492*VLOOKUP(CONCATENATE(C492," / ",'Základné údaje'!$D$8),'Priradenie pracov. balíkov'!A:F,6,FALSE))</f>
        <v/>
      </c>
      <c r="N492" s="156" t="str">
        <f>IF(L492="","",L492*VLOOKUP(CONCATENATE(C492," / ",'Základné údaje'!$D$8),'Priradenie pracov. balíkov'!A:F,6,FALSE))</f>
        <v/>
      </c>
      <c r="O492" s="164"/>
      <c r="P492" s="164"/>
    </row>
    <row r="493" spans="1:16" x14ac:dyDescent="0.2">
      <c r="A493" s="19"/>
      <c r="B493" s="164"/>
      <c r="C493" s="164"/>
      <c r="D493" s="164"/>
      <c r="E493" s="164"/>
      <c r="F493" s="165"/>
      <c r="G493" s="164"/>
      <c r="H493" s="166"/>
      <c r="I493" s="167"/>
      <c r="J493" s="168" t="str">
        <f>IF(F493="","",IF(G493=nepodnik,1,IF(VLOOKUP(G493,Ciselniky!$G$41:$I$48,3,FALSE)&gt;'Údaje o projekte'!$F$11,'Údaje o projekte'!$F$11,VLOOKUP(G493,Ciselniky!$G$41:$I$48,3,FALSE))))</f>
        <v/>
      </c>
      <c r="K493" s="169" t="str">
        <f>IF(J493="","",IF(G493="Nerelevantné",E493*F493,((E493*F493)/VLOOKUP(G493,Ciselniky!$G$43:$I$48,3,FALSE))*'Dlhodobý majetok (DM)'!I493)*H493)</f>
        <v/>
      </c>
      <c r="L493" s="169" t="str">
        <f>IF(K493="","",IF('Základné údaje'!$H$8="áno",0,K493*0.2))</f>
        <v/>
      </c>
      <c r="M493" s="156" t="str">
        <f>IF(K493="","",K493*VLOOKUP(CONCATENATE(C493," / ",'Základné údaje'!$D$8),'Priradenie pracov. balíkov'!A:F,6,FALSE))</f>
        <v/>
      </c>
      <c r="N493" s="156" t="str">
        <f>IF(L493="","",L493*VLOOKUP(CONCATENATE(C493," / ",'Základné údaje'!$D$8),'Priradenie pracov. balíkov'!A:F,6,FALSE))</f>
        <v/>
      </c>
      <c r="O493" s="164"/>
      <c r="P493" s="164"/>
    </row>
    <row r="494" spans="1:16" x14ac:dyDescent="0.2">
      <c r="A494" s="19"/>
      <c r="B494" s="164"/>
      <c r="C494" s="164"/>
      <c r="D494" s="164"/>
      <c r="E494" s="164"/>
      <c r="F494" s="165"/>
      <c r="G494" s="164"/>
      <c r="H494" s="166"/>
      <c r="I494" s="167"/>
      <c r="J494" s="168" t="str">
        <f>IF(F494="","",IF(G494=nepodnik,1,IF(VLOOKUP(G494,Ciselniky!$G$41:$I$48,3,FALSE)&gt;'Údaje o projekte'!$F$11,'Údaje o projekte'!$F$11,VLOOKUP(G494,Ciselniky!$G$41:$I$48,3,FALSE))))</f>
        <v/>
      </c>
      <c r="K494" s="169" t="str">
        <f>IF(J494="","",IF(G494="Nerelevantné",E494*F494,((E494*F494)/VLOOKUP(G494,Ciselniky!$G$43:$I$48,3,FALSE))*'Dlhodobý majetok (DM)'!I494)*H494)</f>
        <v/>
      </c>
      <c r="L494" s="169" t="str">
        <f>IF(K494="","",IF('Základné údaje'!$H$8="áno",0,K494*0.2))</f>
        <v/>
      </c>
      <c r="M494" s="156" t="str">
        <f>IF(K494="","",K494*VLOOKUP(CONCATENATE(C494," / ",'Základné údaje'!$D$8),'Priradenie pracov. balíkov'!A:F,6,FALSE))</f>
        <v/>
      </c>
      <c r="N494" s="156" t="str">
        <f>IF(L494="","",L494*VLOOKUP(CONCATENATE(C494," / ",'Základné údaje'!$D$8),'Priradenie pracov. balíkov'!A:F,6,FALSE))</f>
        <v/>
      </c>
      <c r="O494" s="164"/>
      <c r="P494" s="164"/>
    </row>
    <row r="495" spans="1:16" x14ac:dyDescent="0.2">
      <c r="A495" s="19"/>
      <c r="B495" s="164"/>
      <c r="C495" s="164"/>
      <c r="D495" s="164"/>
      <c r="E495" s="164"/>
      <c r="F495" s="165"/>
      <c r="G495" s="164"/>
      <c r="H495" s="166"/>
      <c r="I495" s="167"/>
      <c r="J495" s="168" t="str">
        <f>IF(F495="","",IF(G495=nepodnik,1,IF(VLOOKUP(G495,Ciselniky!$G$41:$I$48,3,FALSE)&gt;'Údaje o projekte'!$F$11,'Údaje o projekte'!$F$11,VLOOKUP(G495,Ciselniky!$G$41:$I$48,3,FALSE))))</f>
        <v/>
      </c>
      <c r="K495" s="169" t="str">
        <f>IF(J495="","",IF(G495="Nerelevantné",E495*F495,((E495*F495)/VLOOKUP(G495,Ciselniky!$G$43:$I$48,3,FALSE))*'Dlhodobý majetok (DM)'!I495)*H495)</f>
        <v/>
      </c>
      <c r="L495" s="169" t="str">
        <f>IF(K495="","",IF('Základné údaje'!$H$8="áno",0,K495*0.2))</f>
        <v/>
      </c>
      <c r="M495" s="156" t="str">
        <f>IF(K495="","",K495*VLOOKUP(CONCATENATE(C495," / ",'Základné údaje'!$D$8),'Priradenie pracov. balíkov'!A:F,6,FALSE))</f>
        <v/>
      </c>
      <c r="N495" s="156" t="str">
        <f>IF(L495="","",L495*VLOOKUP(CONCATENATE(C495," / ",'Základné údaje'!$D$8),'Priradenie pracov. balíkov'!A:F,6,FALSE))</f>
        <v/>
      </c>
      <c r="O495" s="164"/>
      <c r="P495" s="164"/>
    </row>
    <row r="496" spans="1:16" x14ac:dyDescent="0.2">
      <c r="A496" s="19"/>
      <c r="B496" s="164"/>
      <c r="C496" s="164"/>
      <c r="D496" s="164"/>
      <c r="E496" s="164"/>
      <c r="F496" s="165"/>
      <c r="G496" s="164"/>
      <c r="H496" s="166"/>
      <c r="I496" s="167"/>
      <c r="J496" s="168" t="str">
        <f>IF(F496="","",IF(G496=nepodnik,1,IF(VLOOKUP(G496,Ciselniky!$G$41:$I$48,3,FALSE)&gt;'Údaje o projekte'!$F$11,'Údaje o projekte'!$F$11,VLOOKUP(G496,Ciselniky!$G$41:$I$48,3,FALSE))))</f>
        <v/>
      </c>
      <c r="K496" s="169" t="str">
        <f>IF(J496="","",IF(G496="Nerelevantné",E496*F496,((E496*F496)/VLOOKUP(G496,Ciselniky!$G$43:$I$48,3,FALSE))*'Dlhodobý majetok (DM)'!I496)*H496)</f>
        <v/>
      </c>
      <c r="L496" s="169" t="str">
        <f>IF(K496="","",IF('Základné údaje'!$H$8="áno",0,K496*0.2))</f>
        <v/>
      </c>
      <c r="M496" s="156" t="str">
        <f>IF(K496="","",K496*VLOOKUP(CONCATENATE(C496," / ",'Základné údaje'!$D$8),'Priradenie pracov. balíkov'!A:F,6,FALSE))</f>
        <v/>
      </c>
      <c r="N496" s="156" t="str">
        <f>IF(L496="","",L496*VLOOKUP(CONCATENATE(C496," / ",'Základné údaje'!$D$8),'Priradenie pracov. balíkov'!A:F,6,FALSE))</f>
        <v/>
      </c>
      <c r="O496" s="164"/>
      <c r="P496" s="164"/>
    </row>
    <row r="497" spans="1:16" x14ac:dyDescent="0.2">
      <c r="A497" s="19"/>
      <c r="B497" s="164"/>
      <c r="C497" s="164"/>
      <c r="D497" s="164"/>
      <c r="E497" s="164"/>
      <c r="F497" s="165"/>
      <c r="G497" s="164"/>
      <c r="H497" s="166"/>
      <c r="I497" s="167"/>
      <c r="J497" s="168" t="str">
        <f>IF(F497="","",IF(G497=nepodnik,1,IF(VLOOKUP(G497,Ciselniky!$G$41:$I$48,3,FALSE)&gt;'Údaje o projekte'!$F$11,'Údaje o projekte'!$F$11,VLOOKUP(G497,Ciselniky!$G$41:$I$48,3,FALSE))))</f>
        <v/>
      </c>
      <c r="K497" s="169" t="str">
        <f>IF(J497="","",IF(G497="Nerelevantné",E497*F497,((E497*F497)/VLOOKUP(G497,Ciselniky!$G$43:$I$48,3,FALSE))*'Dlhodobý majetok (DM)'!I497)*H497)</f>
        <v/>
      </c>
      <c r="L497" s="169" t="str">
        <f>IF(K497="","",IF('Základné údaje'!$H$8="áno",0,K497*0.2))</f>
        <v/>
      </c>
      <c r="M497" s="156" t="str">
        <f>IF(K497="","",K497*VLOOKUP(CONCATENATE(C497," / ",'Základné údaje'!$D$8),'Priradenie pracov. balíkov'!A:F,6,FALSE))</f>
        <v/>
      </c>
      <c r="N497" s="156" t="str">
        <f>IF(L497="","",L497*VLOOKUP(CONCATENATE(C497," / ",'Základné údaje'!$D$8),'Priradenie pracov. balíkov'!A:F,6,FALSE))</f>
        <v/>
      </c>
      <c r="O497" s="164"/>
      <c r="P497" s="164"/>
    </row>
    <row r="498" spans="1:16" x14ac:dyDescent="0.2">
      <c r="A498" s="19"/>
      <c r="B498" s="164"/>
      <c r="C498" s="164"/>
      <c r="D498" s="164"/>
      <c r="E498" s="164"/>
      <c r="F498" s="165"/>
      <c r="G498" s="164"/>
      <c r="H498" s="166"/>
      <c r="I498" s="167"/>
      <c r="J498" s="168" t="str">
        <f>IF(F498="","",IF(G498=nepodnik,1,IF(VLOOKUP(G498,Ciselniky!$G$41:$I$48,3,FALSE)&gt;'Údaje o projekte'!$F$11,'Údaje o projekte'!$F$11,VLOOKUP(G498,Ciselniky!$G$41:$I$48,3,FALSE))))</f>
        <v/>
      </c>
      <c r="K498" s="169" t="str">
        <f>IF(J498="","",IF(G498="Nerelevantné",E498*F498,((E498*F498)/VLOOKUP(G498,Ciselniky!$G$43:$I$48,3,FALSE))*'Dlhodobý majetok (DM)'!I498)*H498)</f>
        <v/>
      </c>
      <c r="L498" s="169" t="str">
        <f>IF(K498="","",IF('Základné údaje'!$H$8="áno",0,K498*0.2))</f>
        <v/>
      </c>
      <c r="M498" s="156" t="str">
        <f>IF(K498="","",K498*VLOOKUP(CONCATENATE(C498," / ",'Základné údaje'!$D$8),'Priradenie pracov. balíkov'!A:F,6,FALSE))</f>
        <v/>
      </c>
      <c r="N498" s="156" t="str">
        <f>IF(L498="","",L498*VLOOKUP(CONCATENATE(C498," / ",'Základné údaje'!$D$8),'Priradenie pracov. balíkov'!A:F,6,FALSE))</f>
        <v/>
      </c>
      <c r="O498" s="164"/>
      <c r="P498" s="164"/>
    </row>
    <row r="499" spans="1:16" x14ac:dyDescent="0.2">
      <c r="A499" s="19"/>
      <c r="B499" s="164"/>
      <c r="C499" s="164"/>
      <c r="D499" s="164"/>
      <c r="E499" s="164"/>
      <c r="F499" s="165"/>
      <c r="G499" s="164"/>
      <c r="H499" s="166"/>
      <c r="I499" s="167"/>
      <c r="J499" s="168" t="str">
        <f>IF(F499="","",IF(G499=nepodnik,1,IF(VLOOKUP(G499,Ciselniky!$G$41:$I$48,3,FALSE)&gt;'Údaje o projekte'!$F$11,'Údaje o projekte'!$F$11,VLOOKUP(G499,Ciselniky!$G$41:$I$48,3,FALSE))))</f>
        <v/>
      </c>
      <c r="K499" s="169" t="str">
        <f>IF(J499="","",IF(G499="Nerelevantné",E499*F499,((E499*F499)/VLOOKUP(G499,Ciselniky!$G$43:$I$48,3,FALSE))*'Dlhodobý majetok (DM)'!I499)*H499)</f>
        <v/>
      </c>
      <c r="L499" s="169" t="str">
        <f>IF(K499="","",IF('Základné údaje'!$H$8="áno",0,K499*0.2))</f>
        <v/>
      </c>
      <c r="M499" s="156" t="str">
        <f>IF(K499="","",K499*VLOOKUP(CONCATENATE(C499," / ",'Základné údaje'!$D$8),'Priradenie pracov. balíkov'!A:F,6,FALSE))</f>
        <v/>
      </c>
      <c r="N499" s="156" t="str">
        <f>IF(L499="","",L499*VLOOKUP(CONCATENATE(C499," / ",'Základné údaje'!$D$8),'Priradenie pracov. balíkov'!A:F,6,FALSE))</f>
        <v/>
      </c>
      <c r="O499" s="164"/>
      <c r="P499" s="164"/>
    </row>
    <row r="500" spans="1:16" x14ac:dyDescent="0.2">
      <c r="A500" s="19"/>
      <c r="B500" s="164"/>
      <c r="C500" s="164"/>
      <c r="D500" s="164"/>
      <c r="E500" s="164"/>
      <c r="F500" s="165"/>
      <c r="G500" s="164"/>
      <c r="H500" s="166"/>
      <c r="I500" s="167"/>
      <c r="J500" s="168" t="str">
        <f>IF(F500="","",IF(G500=nepodnik,1,IF(VLOOKUP(G500,Ciselniky!$G$41:$I$48,3,FALSE)&gt;'Údaje o projekte'!$F$11,'Údaje o projekte'!$F$11,VLOOKUP(G500,Ciselniky!$G$41:$I$48,3,FALSE))))</f>
        <v/>
      </c>
      <c r="K500" s="169" t="str">
        <f>IF(J500="","",IF(G500="Nerelevantné",E500*F500,((E500*F500)/VLOOKUP(G500,Ciselniky!$G$43:$I$48,3,FALSE))*'Dlhodobý majetok (DM)'!I500)*H500)</f>
        <v/>
      </c>
      <c r="L500" s="169" t="str">
        <f>IF(K500="","",IF('Základné údaje'!$H$8="áno",0,K500*0.2))</f>
        <v/>
      </c>
      <c r="M500" s="156" t="str">
        <f>IF(K500="","",K500*VLOOKUP(CONCATENATE(C500," / ",'Základné údaje'!$D$8),'Priradenie pracov. balíkov'!A:F,6,FALSE))</f>
        <v/>
      </c>
      <c r="N500" s="156" t="str">
        <f>IF(L500="","",L500*VLOOKUP(CONCATENATE(C500," / ",'Základné údaje'!$D$8),'Priradenie pracov. balíkov'!A:F,6,FALSE))</f>
        <v/>
      </c>
      <c r="O500" s="164"/>
      <c r="P500" s="164"/>
    </row>
    <row r="501" spans="1:16" x14ac:dyDescent="0.2">
      <c r="A501" s="19"/>
      <c r="B501" s="164"/>
      <c r="C501" s="164"/>
      <c r="D501" s="164"/>
      <c r="E501" s="164"/>
      <c r="F501" s="165"/>
      <c r="G501" s="164"/>
      <c r="H501" s="166"/>
      <c r="I501" s="167"/>
      <c r="J501" s="168" t="str">
        <f>IF(F501="","",IF(G501=nepodnik,1,IF(VLOOKUP(G501,Ciselniky!$G$41:$I$48,3,FALSE)&gt;'Údaje o projekte'!$F$11,'Údaje o projekte'!$F$11,VLOOKUP(G501,Ciselniky!$G$41:$I$48,3,FALSE))))</f>
        <v/>
      </c>
      <c r="K501" s="169" t="str">
        <f>IF(J501="","",IF(G501="Nerelevantné",E501*F501,((E501*F501)/VLOOKUP(G501,Ciselniky!$G$43:$I$48,3,FALSE))*'Dlhodobý majetok (DM)'!I501)*H501)</f>
        <v/>
      </c>
      <c r="L501" s="169" t="str">
        <f>IF(K501="","",IF('Základné údaje'!$H$8="áno",0,K501*0.2))</f>
        <v/>
      </c>
      <c r="M501" s="156" t="str">
        <f>IF(K501="","",K501*VLOOKUP(CONCATENATE(C501," / ",'Základné údaje'!$D$8),'Priradenie pracov. balíkov'!A:F,6,FALSE))</f>
        <v/>
      </c>
      <c r="N501" s="156" t="str">
        <f>IF(L501="","",L501*VLOOKUP(CONCATENATE(C501," / ",'Základné údaje'!$D$8),'Priradenie pracov. balíkov'!A:F,6,FALSE))</f>
        <v/>
      </c>
      <c r="O501" s="164"/>
      <c r="P501" s="164"/>
    </row>
    <row r="502" spans="1:16" x14ac:dyDescent="0.2">
      <c r="A502" s="19"/>
      <c r="B502" s="164"/>
      <c r="C502" s="164"/>
      <c r="D502" s="164"/>
      <c r="E502" s="164"/>
      <c r="F502" s="165"/>
      <c r="G502" s="164"/>
      <c r="H502" s="166"/>
      <c r="I502" s="167"/>
      <c r="J502" s="168" t="str">
        <f>IF(F502="","",IF(G502=nepodnik,1,IF(VLOOKUP(G502,Ciselniky!$G$41:$I$48,3,FALSE)&gt;'Údaje o projekte'!$F$11,'Údaje o projekte'!$F$11,VLOOKUP(G502,Ciselniky!$G$41:$I$48,3,FALSE))))</f>
        <v/>
      </c>
      <c r="K502" s="169" t="str">
        <f>IF(J502="","",IF(G502="Nerelevantné",E502*F502,((E502*F502)/VLOOKUP(G502,Ciselniky!$G$43:$I$48,3,FALSE))*'Dlhodobý majetok (DM)'!I502)*H502)</f>
        <v/>
      </c>
      <c r="L502" s="169" t="str">
        <f>IF(K502="","",IF('Základné údaje'!$H$8="áno",0,K502*0.2))</f>
        <v/>
      </c>
      <c r="M502" s="156" t="str">
        <f>IF(K502="","",K502*VLOOKUP(CONCATENATE(C502," / ",'Základné údaje'!$D$8),'Priradenie pracov. balíkov'!A:F,6,FALSE))</f>
        <v/>
      </c>
      <c r="N502" s="156" t="str">
        <f>IF(L502="","",L502*VLOOKUP(CONCATENATE(C502," / ",'Základné údaje'!$D$8),'Priradenie pracov. balíkov'!A:F,6,FALSE))</f>
        <v/>
      </c>
      <c r="O502" s="164"/>
      <c r="P502" s="164"/>
    </row>
    <row r="503" spans="1:16" x14ac:dyDescent="0.2">
      <c r="A503" s="19"/>
      <c r="B503" s="164"/>
      <c r="C503" s="164"/>
      <c r="D503" s="164"/>
      <c r="E503" s="164"/>
      <c r="F503" s="165"/>
      <c r="G503" s="164"/>
      <c r="H503" s="166"/>
      <c r="I503" s="167"/>
      <c r="J503" s="168" t="str">
        <f>IF(F503="","",IF(G503=nepodnik,1,IF(VLOOKUP(G503,Ciselniky!$G$41:$I$48,3,FALSE)&gt;'Údaje o projekte'!$F$11,'Údaje o projekte'!$F$11,VLOOKUP(G503,Ciselniky!$G$41:$I$48,3,FALSE))))</f>
        <v/>
      </c>
      <c r="K503" s="169" t="str">
        <f>IF(J503="","",IF(G503="Nerelevantné",E503*F503,((E503*F503)/VLOOKUP(G503,Ciselniky!$G$43:$I$48,3,FALSE))*'Dlhodobý majetok (DM)'!I503)*H503)</f>
        <v/>
      </c>
      <c r="L503" s="169" t="str">
        <f>IF(K503="","",IF('Základné údaje'!$H$8="áno",0,K503*0.2))</f>
        <v/>
      </c>
      <c r="M503" s="156" t="str">
        <f>IF(K503="","",K503*VLOOKUP(CONCATENATE(C503," / ",'Základné údaje'!$D$8),'Priradenie pracov. balíkov'!A:F,6,FALSE))</f>
        <v/>
      </c>
      <c r="N503" s="156" t="str">
        <f>IF(L503="","",L503*VLOOKUP(CONCATENATE(C503," / ",'Základné údaje'!$D$8),'Priradenie pracov. balíkov'!A:F,6,FALSE))</f>
        <v/>
      </c>
      <c r="O503" s="164"/>
      <c r="P503" s="164"/>
    </row>
    <row r="504" spans="1:16" x14ac:dyDescent="0.2">
      <c r="A504" s="19"/>
      <c r="B504" s="164"/>
      <c r="C504" s="164"/>
      <c r="D504" s="164"/>
      <c r="E504" s="164"/>
      <c r="F504" s="165"/>
      <c r="G504" s="164"/>
      <c r="H504" s="166"/>
      <c r="I504" s="167"/>
      <c r="J504" s="168" t="str">
        <f>IF(F504="","",IF(G504=nepodnik,1,IF(VLOOKUP(G504,Ciselniky!$G$41:$I$48,3,FALSE)&gt;'Údaje o projekte'!$F$11,'Údaje o projekte'!$F$11,VLOOKUP(G504,Ciselniky!$G$41:$I$48,3,FALSE))))</f>
        <v/>
      </c>
      <c r="K504" s="169" t="str">
        <f>IF(J504="","",IF(G504="Nerelevantné",E504*F504,((E504*F504)/VLOOKUP(G504,Ciselniky!$G$43:$I$48,3,FALSE))*'Dlhodobý majetok (DM)'!I504)*H504)</f>
        <v/>
      </c>
      <c r="L504" s="169" t="str">
        <f>IF(K504="","",IF('Základné údaje'!$H$8="áno",0,K504*0.2))</f>
        <v/>
      </c>
      <c r="M504" s="156" t="str">
        <f>IF(K504="","",K504*VLOOKUP(CONCATENATE(C504," / ",'Základné údaje'!$D$8),'Priradenie pracov. balíkov'!A:F,6,FALSE))</f>
        <v/>
      </c>
      <c r="N504" s="156" t="str">
        <f>IF(L504="","",L504*VLOOKUP(CONCATENATE(C504," / ",'Základné údaje'!$D$8),'Priradenie pracov. balíkov'!A:F,6,FALSE))</f>
        <v/>
      </c>
      <c r="O504" s="164"/>
      <c r="P504" s="164"/>
    </row>
    <row r="505" spans="1:16" x14ac:dyDescent="0.2">
      <c r="A505" s="19"/>
      <c r="B505" s="164"/>
      <c r="C505" s="164"/>
      <c r="D505" s="164"/>
      <c r="E505" s="164"/>
      <c r="F505" s="165"/>
      <c r="G505" s="164"/>
      <c r="H505" s="166"/>
      <c r="I505" s="167"/>
      <c r="J505" s="168" t="str">
        <f>IF(F505="","",IF(G505=nepodnik,1,IF(VLOOKUP(G505,Ciselniky!$G$41:$I$48,3,FALSE)&gt;'Údaje o projekte'!$F$11,'Údaje o projekte'!$F$11,VLOOKUP(G505,Ciselniky!$G$41:$I$48,3,FALSE))))</f>
        <v/>
      </c>
      <c r="K505" s="169" t="str">
        <f>IF(J505="","",IF(G505="Nerelevantné",E505*F505,((E505*F505)/VLOOKUP(G505,Ciselniky!$G$43:$I$48,3,FALSE))*'Dlhodobý majetok (DM)'!I505)*H505)</f>
        <v/>
      </c>
      <c r="L505" s="169" t="str">
        <f>IF(K505="","",IF('Základné údaje'!$H$8="áno",0,K505*0.2))</f>
        <v/>
      </c>
      <c r="M505" s="156" t="str">
        <f>IF(K505="","",K505*VLOOKUP(CONCATENATE(C505," / ",'Základné údaje'!$D$8),'Priradenie pracov. balíkov'!A:F,6,FALSE))</f>
        <v/>
      </c>
      <c r="N505" s="156" t="str">
        <f>IF(L505="","",L505*VLOOKUP(CONCATENATE(C505," / ",'Základné údaje'!$D$8),'Priradenie pracov. balíkov'!A:F,6,FALSE))</f>
        <v/>
      </c>
      <c r="O505" s="164"/>
      <c r="P505" s="164"/>
    </row>
    <row r="506" spans="1:16" x14ac:dyDescent="0.2">
      <c r="A506" s="19"/>
      <c r="B506" s="164"/>
      <c r="C506" s="164"/>
      <c r="D506" s="164"/>
      <c r="E506" s="164"/>
      <c r="F506" s="165"/>
      <c r="G506" s="164"/>
      <c r="H506" s="166"/>
      <c r="I506" s="167"/>
      <c r="J506" s="168" t="str">
        <f>IF(F506="","",IF(G506=nepodnik,1,IF(VLOOKUP(G506,Ciselniky!$G$41:$I$48,3,FALSE)&gt;'Údaje o projekte'!$F$11,'Údaje o projekte'!$F$11,VLOOKUP(G506,Ciselniky!$G$41:$I$48,3,FALSE))))</f>
        <v/>
      </c>
      <c r="K506" s="169" t="str">
        <f>IF(J506="","",IF(G506="Nerelevantné",E506*F506,((E506*F506)/VLOOKUP(G506,Ciselniky!$G$43:$I$48,3,FALSE))*'Dlhodobý majetok (DM)'!I506)*H506)</f>
        <v/>
      </c>
      <c r="L506" s="169" t="str">
        <f>IF(K506="","",IF('Základné údaje'!$H$8="áno",0,K506*0.2))</f>
        <v/>
      </c>
      <c r="M506" s="156" t="str">
        <f>IF(K506="","",K506*VLOOKUP(CONCATENATE(C506," / ",'Základné údaje'!$D$8),'Priradenie pracov. balíkov'!A:F,6,FALSE))</f>
        <v/>
      </c>
      <c r="N506" s="156" t="str">
        <f>IF(L506="","",L506*VLOOKUP(CONCATENATE(C506," / ",'Základné údaje'!$D$8),'Priradenie pracov. balíkov'!A:F,6,FALSE))</f>
        <v/>
      </c>
      <c r="O506" s="164"/>
      <c r="P506" s="164"/>
    </row>
    <row r="507" spans="1:16" x14ac:dyDescent="0.2">
      <c r="A507" s="19"/>
      <c r="B507" s="164"/>
      <c r="C507" s="164"/>
      <c r="D507" s="164"/>
      <c r="E507" s="164"/>
      <c r="F507" s="165"/>
      <c r="G507" s="164"/>
      <c r="H507" s="166"/>
      <c r="I507" s="167"/>
      <c r="J507" s="168" t="str">
        <f>IF(F507="","",IF(G507=nepodnik,1,IF(VLOOKUP(G507,Ciselniky!$G$41:$I$48,3,FALSE)&gt;'Údaje o projekte'!$F$11,'Údaje o projekte'!$F$11,VLOOKUP(G507,Ciselniky!$G$41:$I$48,3,FALSE))))</f>
        <v/>
      </c>
      <c r="K507" s="169" t="str">
        <f>IF(J507="","",IF(G507="Nerelevantné",E507*F507,((E507*F507)/VLOOKUP(G507,Ciselniky!$G$43:$I$48,3,FALSE))*'Dlhodobý majetok (DM)'!I507)*H507)</f>
        <v/>
      </c>
      <c r="L507" s="169" t="str">
        <f>IF(K507="","",IF('Základné údaje'!$H$8="áno",0,K507*0.2))</f>
        <v/>
      </c>
      <c r="M507" s="156" t="str">
        <f>IF(K507="","",K507*VLOOKUP(CONCATENATE(C507," / ",'Základné údaje'!$D$8),'Priradenie pracov. balíkov'!A:F,6,FALSE))</f>
        <v/>
      </c>
      <c r="N507" s="156" t="str">
        <f>IF(L507="","",L507*VLOOKUP(CONCATENATE(C507," / ",'Základné údaje'!$D$8),'Priradenie pracov. balíkov'!A:F,6,FALSE))</f>
        <v/>
      </c>
      <c r="O507" s="164"/>
      <c r="P507" s="164"/>
    </row>
    <row r="508" spans="1:16" x14ac:dyDescent="0.2">
      <c r="A508" s="19"/>
      <c r="B508" s="164"/>
      <c r="C508" s="164"/>
      <c r="D508" s="164"/>
      <c r="E508" s="164"/>
      <c r="F508" s="165"/>
      <c r="G508" s="164"/>
      <c r="H508" s="166"/>
      <c r="I508" s="167"/>
      <c r="J508" s="168" t="str">
        <f>IF(F508="","",IF(G508=nepodnik,1,IF(VLOOKUP(G508,Ciselniky!$G$41:$I$48,3,FALSE)&gt;'Údaje o projekte'!$F$11,'Údaje o projekte'!$F$11,VLOOKUP(G508,Ciselniky!$G$41:$I$48,3,FALSE))))</f>
        <v/>
      </c>
      <c r="K508" s="169" t="str">
        <f>IF(J508="","",IF(G508="Nerelevantné",E508*F508,((E508*F508)/VLOOKUP(G508,Ciselniky!$G$43:$I$48,3,FALSE))*'Dlhodobý majetok (DM)'!I508)*H508)</f>
        <v/>
      </c>
      <c r="L508" s="169" t="str">
        <f>IF(K508="","",IF('Základné údaje'!$H$8="áno",0,K508*0.2))</f>
        <v/>
      </c>
      <c r="M508" s="156" t="str">
        <f>IF(K508="","",K508*VLOOKUP(CONCATENATE(C508," / ",'Základné údaje'!$D$8),'Priradenie pracov. balíkov'!A:F,6,FALSE))</f>
        <v/>
      </c>
      <c r="N508" s="156" t="str">
        <f>IF(L508="","",L508*VLOOKUP(CONCATENATE(C508," / ",'Základné údaje'!$D$8),'Priradenie pracov. balíkov'!A:F,6,FALSE))</f>
        <v/>
      </c>
      <c r="O508" s="164"/>
      <c r="P508" s="164"/>
    </row>
    <row r="509" spans="1:16" x14ac:dyDescent="0.2">
      <c r="A509" s="19"/>
      <c r="B509" s="164"/>
      <c r="C509" s="164"/>
      <c r="D509" s="164"/>
      <c r="E509" s="164"/>
      <c r="F509" s="165"/>
      <c r="G509" s="164"/>
      <c r="H509" s="166"/>
      <c r="I509" s="167"/>
      <c r="J509" s="168" t="str">
        <f>IF(F509="","",IF(G509=nepodnik,1,IF(VLOOKUP(G509,Ciselniky!$G$41:$I$48,3,FALSE)&gt;'Údaje o projekte'!$F$11,'Údaje o projekte'!$F$11,VLOOKUP(G509,Ciselniky!$G$41:$I$48,3,FALSE))))</f>
        <v/>
      </c>
      <c r="K509" s="169" t="str">
        <f>IF(J509="","",IF(G509="Nerelevantné",E509*F509,((E509*F509)/VLOOKUP(G509,Ciselniky!$G$43:$I$48,3,FALSE))*'Dlhodobý majetok (DM)'!I509)*H509)</f>
        <v/>
      </c>
      <c r="L509" s="169" t="str">
        <f>IF(K509="","",IF('Základné údaje'!$H$8="áno",0,K509*0.2))</f>
        <v/>
      </c>
      <c r="M509" s="156" t="str">
        <f>IF(K509="","",K509*VLOOKUP(CONCATENATE(C509," / ",'Základné údaje'!$D$8),'Priradenie pracov. balíkov'!A:F,6,FALSE))</f>
        <v/>
      </c>
      <c r="N509" s="156" t="str">
        <f>IF(L509="","",L509*VLOOKUP(CONCATENATE(C509," / ",'Základné údaje'!$D$8),'Priradenie pracov. balíkov'!A:F,6,FALSE))</f>
        <v/>
      </c>
      <c r="O509" s="164"/>
      <c r="P509" s="164"/>
    </row>
    <row r="510" spans="1:16" x14ac:dyDescent="0.2">
      <c r="A510" s="19"/>
      <c r="B510" s="164"/>
      <c r="C510" s="164"/>
      <c r="D510" s="164"/>
      <c r="E510" s="164"/>
      <c r="F510" s="165"/>
      <c r="G510" s="164"/>
      <c r="H510" s="166"/>
      <c r="I510" s="167"/>
      <c r="J510" s="168" t="str">
        <f>IF(F510="","",IF(G510=nepodnik,1,IF(VLOOKUP(G510,Ciselniky!$G$41:$I$48,3,FALSE)&gt;'Údaje o projekte'!$F$11,'Údaje o projekte'!$F$11,VLOOKUP(G510,Ciselniky!$G$41:$I$48,3,FALSE))))</f>
        <v/>
      </c>
      <c r="K510" s="169" t="str">
        <f>IF(J510="","",IF(G510="Nerelevantné",E510*F510,((E510*F510)/VLOOKUP(G510,Ciselniky!$G$43:$I$48,3,FALSE))*'Dlhodobý majetok (DM)'!I510)*H510)</f>
        <v/>
      </c>
      <c r="L510" s="169" t="str">
        <f>IF(K510="","",IF('Základné údaje'!$H$8="áno",0,K510*0.2))</f>
        <v/>
      </c>
      <c r="M510" s="156" t="str">
        <f>IF(K510="","",K510*VLOOKUP(CONCATENATE(C510," / ",'Základné údaje'!$D$8),'Priradenie pracov. balíkov'!A:F,6,FALSE))</f>
        <v/>
      </c>
      <c r="N510" s="156" t="str">
        <f>IF(L510="","",L510*VLOOKUP(CONCATENATE(C510," / ",'Základné údaje'!$D$8),'Priradenie pracov. balíkov'!A:F,6,FALSE))</f>
        <v/>
      </c>
      <c r="O510" s="164"/>
      <c r="P510" s="164"/>
    </row>
    <row r="511" spans="1:16" x14ac:dyDescent="0.2">
      <c r="A511" s="19"/>
      <c r="B511" s="164"/>
      <c r="C511" s="164"/>
      <c r="D511" s="164"/>
      <c r="E511" s="164"/>
      <c r="F511" s="165"/>
      <c r="G511" s="164"/>
      <c r="H511" s="166"/>
      <c r="I511" s="167"/>
      <c r="J511" s="168" t="str">
        <f>IF(F511="","",IF(G511=nepodnik,1,IF(VLOOKUP(G511,Ciselniky!$G$41:$I$48,3,FALSE)&gt;'Údaje o projekte'!$F$11,'Údaje o projekte'!$F$11,VLOOKUP(G511,Ciselniky!$G$41:$I$48,3,FALSE))))</f>
        <v/>
      </c>
      <c r="K511" s="169" t="str">
        <f>IF(J511="","",IF(G511="Nerelevantné",E511*F511,((E511*F511)/VLOOKUP(G511,Ciselniky!$G$43:$I$48,3,FALSE))*'Dlhodobý majetok (DM)'!I511)*H511)</f>
        <v/>
      </c>
      <c r="L511" s="169" t="str">
        <f>IF(K511="","",IF('Základné údaje'!$H$8="áno",0,K511*0.2))</f>
        <v/>
      </c>
      <c r="M511" s="156" t="str">
        <f>IF(K511="","",K511*VLOOKUP(CONCATENATE(C511," / ",'Základné údaje'!$D$8),'Priradenie pracov. balíkov'!A:F,6,FALSE))</f>
        <v/>
      </c>
      <c r="N511" s="156" t="str">
        <f>IF(L511="","",L511*VLOOKUP(CONCATENATE(C511," / ",'Základné údaje'!$D$8),'Priradenie pracov. balíkov'!A:F,6,FALSE))</f>
        <v/>
      </c>
      <c r="O511" s="164"/>
      <c r="P511" s="164"/>
    </row>
    <row r="512" spans="1:16" x14ac:dyDescent="0.2">
      <c r="A512" s="19"/>
      <c r="B512" s="164"/>
      <c r="C512" s="164"/>
      <c r="D512" s="164"/>
      <c r="E512" s="164"/>
      <c r="F512" s="165"/>
      <c r="G512" s="164"/>
      <c r="H512" s="166"/>
      <c r="I512" s="167"/>
      <c r="J512" s="168" t="str">
        <f>IF(F512="","",IF(G512=nepodnik,1,IF(VLOOKUP(G512,Ciselniky!$G$41:$I$48,3,FALSE)&gt;'Údaje o projekte'!$F$11,'Údaje o projekte'!$F$11,VLOOKUP(G512,Ciselniky!$G$41:$I$48,3,FALSE))))</f>
        <v/>
      </c>
      <c r="K512" s="169" t="str">
        <f>IF(J512="","",IF(G512="Nerelevantné",E512*F512,((E512*F512)/VLOOKUP(G512,Ciselniky!$G$43:$I$48,3,FALSE))*'Dlhodobý majetok (DM)'!I512)*H512)</f>
        <v/>
      </c>
      <c r="L512" s="169" t="str">
        <f>IF(K512="","",IF('Základné údaje'!$H$8="áno",0,K512*0.2))</f>
        <v/>
      </c>
      <c r="M512" s="156" t="str">
        <f>IF(K512="","",K512*VLOOKUP(CONCATENATE(C512," / ",'Základné údaje'!$D$8),'Priradenie pracov. balíkov'!A:F,6,FALSE))</f>
        <v/>
      </c>
      <c r="N512" s="156" t="str">
        <f>IF(L512="","",L512*VLOOKUP(CONCATENATE(C512," / ",'Základné údaje'!$D$8),'Priradenie pracov. balíkov'!A:F,6,FALSE))</f>
        <v/>
      </c>
      <c r="O512" s="164"/>
      <c r="P512" s="164"/>
    </row>
    <row r="513" spans="1:16" x14ac:dyDescent="0.2">
      <c r="A513" s="19"/>
      <c r="B513" s="164"/>
      <c r="C513" s="164"/>
      <c r="D513" s="164"/>
      <c r="E513" s="164"/>
      <c r="F513" s="165"/>
      <c r="G513" s="164"/>
      <c r="H513" s="166"/>
      <c r="I513" s="167"/>
      <c r="J513" s="168" t="str">
        <f>IF(F513="","",IF(G513=nepodnik,1,IF(VLOOKUP(G513,Ciselniky!$G$41:$I$48,3,FALSE)&gt;'Údaje o projekte'!$F$11,'Údaje o projekte'!$F$11,VLOOKUP(G513,Ciselniky!$G$41:$I$48,3,FALSE))))</f>
        <v/>
      </c>
      <c r="K513" s="169" t="str">
        <f>IF(J513="","",IF(G513="Nerelevantné",E513*F513,((E513*F513)/VLOOKUP(G513,Ciselniky!$G$43:$I$48,3,FALSE))*'Dlhodobý majetok (DM)'!I513)*H513)</f>
        <v/>
      </c>
      <c r="L513" s="169" t="str">
        <f>IF(K513="","",IF('Základné údaje'!$H$8="áno",0,K513*0.2))</f>
        <v/>
      </c>
      <c r="M513" s="156" t="str">
        <f>IF(K513="","",K513*VLOOKUP(CONCATENATE(C513," / ",'Základné údaje'!$D$8),'Priradenie pracov. balíkov'!A:F,6,FALSE))</f>
        <v/>
      </c>
      <c r="N513" s="156" t="str">
        <f>IF(L513="","",L513*VLOOKUP(CONCATENATE(C513," / ",'Základné údaje'!$D$8),'Priradenie pracov. balíkov'!A:F,6,FALSE))</f>
        <v/>
      </c>
      <c r="O513" s="164"/>
      <c r="P513" s="164"/>
    </row>
    <row r="514" spans="1:16" x14ac:dyDescent="0.2">
      <c r="A514" s="19"/>
      <c r="B514" s="164"/>
      <c r="C514" s="164"/>
      <c r="D514" s="164"/>
      <c r="E514" s="164"/>
      <c r="F514" s="165"/>
      <c r="G514" s="164"/>
      <c r="H514" s="166"/>
      <c r="I514" s="167"/>
      <c r="J514" s="168" t="str">
        <f>IF(F514="","",IF(G514=nepodnik,1,IF(VLOOKUP(G514,Ciselniky!$G$41:$I$48,3,FALSE)&gt;'Údaje o projekte'!$F$11,'Údaje o projekte'!$F$11,VLOOKUP(G514,Ciselniky!$G$41:$I$48,3,FALSE))))</f>
        <v/>
      </c>
      <c r="K514" s="169" t="str">
        <f>IF(J514="","",IF(G514="Nerelevantné",E514*F514,((E514*F514)/VLOOKUP(G514,Ciselniky!$G$43:$I$48,3,FALSE))*'Dlhodobý majetok (DM)'!I514)*H514)</f>
        <v/>
      </c>
      <c r="L514" s="169" t="str">
        <f>IF(K514="","",IF('Základné údaje'!$H$8="áno",0,K514*0.2))</f>
        <v/>
      </c>
      <c r="M514" s="156" t="str">
        <f>IF(K514="","",K514*VLOOKUP(CONCATENATE(C514," / ",'Základné údaje'!$D$8),'Priradenie pracov. balíkov'!A:F,6,FALSE))</f>
        <v/>
      </c>
      <c r="N514" s="156" t="str">
        <f>IF(L514="","",L514*VLOOKUP(CONCATENATE(C514," / ",'Základné údaje'!$D$8),'Priradenie pracov. balíkov'!A:F,6,FALSE))</f>
        <v/>
      </c>
      <c r="O514" s="164"/>
      <c r="P514" s="164"/>
    </row>
    <row r="515" spans="1:16" x14ac:dyDescent="0.2">
      <c r="A515" s="19"/>
      <c r="B515" s="164"/>
      <c r="C515" s="164"/>
      <c r="D515" s="164"/>
      <c r="E515" s="164"/>
      <c r="F515" s="165"/>
      <c r="G515" s="164"/>
      <c r="H515" s="166"/>
      <c r="I515" s="167"/>
      <c r="J515" s="168" t="str">
        <f>IF(F515="","",IF(G515=nepodnik,1,IF(VLOOKUP(G515,Ciselniky!$G$41:$I$48,3,FALSE)&gt;'Údaje o projekte'!$F$11,'Údaje o projekte'!$F$11,VLOOKUP(G515,Ciselniky!$G$41:$I$48,3,FALSE))))</f>
        <v/>
      </c>
      <c r="K515" s="169" t="str">
        <f>IF(J515="","",IF(G515="Nerelevantné",E515*F515,((E515*F515)/VLOOKUP(G515,Ciselniky!$G$43:$I$48,3,FALSE))*'Dlhodobý majetok (DM)'!I515)*H515)</f>
        <v/>
      </c>
      <c r="L515" s="169" t="str">
        <f>IF(K515="","",IF('Základné údaje'!$H$8="áno",0,K515*0.2))</f>
        <v/>
      </c>
      <c r="M515" s="156" t="str">
        <f>IF(K515="","",K515*VLOOKUP(CONCATENATE(C515," / ",'Základné údaje'!$D$8),'Priradenie pracov. balíkov'!A:F,6,FALSE))</f>
        <v/>
      </c>
      <c r="N515" s="156" t="str">
        <f>IF(L515="","",L515*VLOOKUP(CONCATENATE(C515," / ",'Základné údaje'!$D$8),'Priradenie pracov. balíkov'!A:F,6,FALSE))</f>
        <v/>
      </c>
      <c r="O515" s="164"/>
      <c r="P515" s="164"/>
    </row>
    <row r="516" spans="1:16" x14ac:dyDescent="0.2">
      <c r="A516" s="19"/>
      <c r="B516" s="164"/>
      <c r="C516" s="164"/>
      <c r="D516" s="164"/>
      <c r="E516" s="164"/>
      <c r="F516" s="165"/>
      <c r="G516" s="164"/>
      <c r="H516" s="166"/>
      <c r="I516" s="167"/>
      <c r="J516" s="168" t="str">
        <f>IF(F516="","",IF(G516=nepodnik,1,IF(VLOOKUP(G516,Ciselniky!$G$41:$I$48,3,FALSE)&gt;'Údaje o projekte'!$F$11,'Údaje o projekte'!$F$11,VLOOKUP(G516,Ciselniky!$G$41:$I$48,3,FALSE))))</f>
        <v/>
      </c>
      <c r="K516" s="169" t="str">
        <f>IF(J516="","",IF(G516="Nerelevantné",E516*F516,((E516*F516)/VLOOKUP(G516,Ciselniky!$G$43:$I$48,3,FALSE))*'Dlhodobý majetok (DM)'!I516)*H516)</f>
        <v/>
      </c>
      <c r="L516" s="169" t="str">
        <f>IF(K516="","",IF('Základné údaje'!$H$8="áno",0,K516*0.2))</f>
        <v/>
      </c>
      <c r="M516" s="156" t="str">
        <f>IF(K516="","",K516*VLOOKUP(CONCATENATE(C516," / ",'Základné údaje'!$D$8),'Priradenie pracov. balíkov'!A:F,6,FALSE))</f>
        <v/>
      </c>
      <c r="N516" s="156" t="str">
        <f>IF(L516="","",L516*VLOOKUP(CONCATENATE(C516," / ",'Základné údaje'!$D$8),'Priradenie pracov. balíkov'!A:F,6,FALSE))</f>
        <v/>
      </c>
      <c r="O516" s="164"/>
      <c r="P516" s="164"/>
    </row>
    <row r="517" spans="1:16" x14ac:dyDescent="0.2">
      <c r="A517" s="19"/>
      <c r="B517" s="164"/>
      <c r="C517" s="164"/>
      <c r="D517" s="164"/>
      <c r="E517" s="164"/>
      <c r="F517" s="165"/>
      <c r="G517" s="164"/>
      <c r="H517" s="166"/>
      <c r="I517" s="167"/>
      <c r="J517" s="168" t="str">
        <f>IF(F517="","",IF(G517=nepodnik,1,IF(VLOOKUP(G517,Ciselniky!$G$41:$I$48,3,FALSE)&gt;'Údaje o projekte'!$F$11,'Údaje o projekte'!$F$11,VLOOKUP(G517,Ciselniky!$G$41:$I$48,3,FALSE))))</f>
        <v/>
      </c>
      <c r="K517" s="169" t="str">
        <f>IF(J517="","",IF(G517="Nerelevantné",E517*F517,((E517*F517)/VLOOKUP(G517,Ciselniky!$G$43:$I$48,3,FALSE))*'Dlhodobý majetok (DM)'!I517)*H517)</f>
        <v/>
      </c>
      <c r="L517" s="169" t="str">
        <f>IF(K517="","",IF('Základné údaje'!$H$8="áno",0,K517*0.2))</f>
        <v/>
      </c>
      <c r="M517" s="156" t="str">
        <f>IF(K517="","",K517*VLOOKUP(CONCATENATE(C517," / ",'Základné údaje'!$D$8),'Priradenie pracov. balíkov'!A:F,6,FALSE))</f>
        <v/>
      </c>
      <c r="N517" s="156" t="str">
        <f>IF(L517="","",L517*VLOOKUP(CONCATENATE(C517," / ",'Základné údaje'!$D$8),'Priradenie pracov. balíkov'!A:F,6,FALSE))</f>
        <v/>
      </c>
      <c r="O517" s="164"/>
      <c r="P517" s="164"/>
    </row>
    <row r="518" spans="1:16" x14ac:dyDescent="0.2">
      <c r="A518" s="19"/>
      <c r="B518" s="164"/>
      <c r="C518" s="164"/>
      <c r="D518" s="164"/>
      <c r="E518" s="164"/>
      <c r="F518" s="165"/>
      <c r="G518" s="164"/>
      <c r="H518" s="166"/>
      <c r="I518" s="167"/>
      <c r="J518" s="168" t="str">
        <f>IF(F518="","",IF(G518=nepodnik,1,IF(VLOOKUP(G518,Ciselniky!$G$41:$I$48,3,FALSE)&gt;'Údaje o projekte'!$F$11,'Údaje o projekte'!$F$11,VLOOKUP(G518,Ciselniky!$G$41:$I$48,3,FALSE))))</f>
        <v/>
      </c>
      <c r="K518" s="169" t="str">
        <f>IF(J518="","",IF(G518="Nerelevantné",E518*F518,((E518*F518)/VLOOKUP(G518,Ciselniky!$G$43:$I$48,3,FALSE))*'Dlhodobý majetok (DM)'!I518)*H518)</f>
        <v/>
      </c>
      <c r="L518" s="169" t="str">
        <f>IF(K518="","",IF('Základné údaje'!$H$8="áno",0,K518*0.2))</f>
        <v/>
      </c>
      <c r="M518" s="156" t="str">
        <f>IF(K518="","",K518*VLOOKUP(CONCATENATE(C518," / ",'Základné údaje'!$D$8),'Priradenie pracov. balíkov'!A:F,6,FALSE))</f>
        <v/>
      </c>
      <c r="N518" s="156" t="str">
        <f>IF(L518="","",L518*VLOOKUP(CONCATENATE(C518," / ",'Základné údaje'!$D$8),'Priradenie pracov. balíkov'!A:F,6,FALSE))</f>
        <v/>
      </c>
      <c r="O518" s="164"/>
      <c r="P518" s="164"/>
    </row>
    <row r="519" spans="1:16" x14ac:dyDescent="0.2">
      <c r="A519" s="19"/>
      <c r="B519" s="164"/>
      <c r="C519" s="164"/>
      <c r="D519" s="164"/>
      <c r="E519" s="164"/>
      <c r="F519" s="165"/>
      <c r="G519" s="164"/>
      <c r="H519" s="166"/>
      <c r="I519" s="167"/>
      <c r="J519" s="168" t="str">
        <f>IF(F519="","",IF(G519=nepodnik,1,IF(VLOOKUP(G519,Ciselniky!$G$41:$I$48,3,FALSE)&gt;'Údaje o projekte'!$F$11,'Údaje o projekte'!$F$11,VLOOKUP(G519,Ciselniky!$G$41:$I$48,3,FALSE))))</f>
        <v/>
      </c>
      <c r="K519" s="169" t="str">
        <f>IF(J519="","",IF(G519="Nerelevantné",E519*F519,((E519*F519)/VLOOKUP(G519,Ciselniky!$G$43:$I$48,3,FALSE))*'Dlhodobý majetok (DM)'!I519)*H519)</f>
        <v/>
      </c>
      <c r="L519" s="169" t="str">
        <f>IF(K519="","",IF('Základné údaje'!$H$8="áno",0,K519*0.2))</f>
        <v/>
      </c>
      <c r="M519" s="156" t="str">
        <f>IF(K519="","",K519*VLOOKUP(CONCATENATE(C519," / ",'Základné údaje'!$D$8),'Priradenie pracov. balíkov'!A:F,6,FALSE))</f>
        <v/>
      </c>
      <c r="N519" s="156" t="str">
        <f>IF(L519="","",L519*VLOOKUP(CONCATENATE(C519," / ",'Základné údaje'!$D$8),'Priradenie pracov. balíkov'!A:F,6,FALSE))</f>
        <v/>
      </c>
      <c r="O519" s="164"/>
      <c r="P519" s="164"/>
    </row>
    <row r="520" spans="1:16" x14ac:dyDescent="0.2">
      <c r="A520" s="19"/>
      <c r="B520" s="164"/>
      <c r="C520" s="164"/>
      <c r="D520" s="164"/>
      <c r="E520" s="164"/>
      <c r="F520" s="165"/>
      <c r="G520" s="164"/>
      <c r="H520" s="166"/>
      <c r="I520" s="167"/>
      <c r="J520" s="168" t="str">
        <f>IF(F520="","",IF(G520=nepodnik,1,IF(VLOOKUP(G520,Ciselniky!$G$41:$I$48,3,FALSE)&gt;'Údaje o projekte'!$F$11,'Údaje o projekte'!$F$11,VLOOKUP(G520,Ciselniky!$G$41:$I$48,3,FALSE))))</f>
        <v/>
      </c>
      <c r="K520" s="169" t="str">
        <f>IF(J520="","",IF(G520="Nerelevantné",E520*F520,((E520*F520)/VLOOKUP(G520,Ciselniky!$G$43:$I$48,3,FALSE))*'Dlhodobý majetok (DM)'!I520)*H520)</f>
        <v/>
      </c>
      <c r="L520" s="169" t="str">
        <f>IF(K520="","",IF('Základné údaje'!$H$8="áno",0,K520*0.2))</f>
        <v/>
      </c>
      <c r="M520" s="156" t="str">
        <f>IF(K520="","",K520*VLOOKUP(CONCATENATE(C520," / ",'Základné údaje'!$D$8),'Priradenie pracov. balíkov'!A:F,6,FALSE))</f>
        <v/>
      </c>
      <c r="N520" s="156" t="str">
        <f>IF(L520="","",L520*VLOOKUP(CONCATENATE(C520," / ",'Základné údaje'!$D$8),'Priradenie pracov. balíkov'!A:F,6,FALSE))</f>
        <v/>
      </c>
      <c r="O520" s="164"/>
      <c r="P520" s="164"/>
    </row>
    <row r="521" spans="1:16" x14ac:dyDescent="0.2">
      <c r="A521" s="19"/>
      <c r="B521" s="164"/>
      <c r="C521" s="164"/>
      <c r="D521" s="164"/>
      <c r="E521" s="164"/>
      <c r="F521" s="165"/>
      <c r="G521" s="164"/>
      <c r="H521" s="166"/>
      <c r="I521" s="167"/>
      <c r="J521" s="168" t="str">
        <f>IF(F521="","",IF(G521=nepodnik,1,IF(VLOOKUP(G521,Ciselniky!$G$41:$I$48,3,FALSE)&gt;'Údaje o projekte'!$F$11,'Údaje o projekte'!$F$11,VLOOKUP(G521,Ciselniky!$G$41:$I$48,3,FALSE))))</f>
        <v/>
      </c>
      <c r="K521" s="169" t="str">
        <f>IF(J521="","",IF(G521="Nerelevantné",E521*F521,((E521*F521)/VLOOKUP(G521,Ciselniky!$G$43:$I$48,3,FALSE))*'Dlhodobý majetok (DM)'!I521)*H521)</f>
        <v/>
      </c>
      <c r="L521" s="169" t="str">
        <f>IF(K521="","",IF('Základné údaje'!$H$8="áno",0,K521*0.2))</f>
        <v/>
      </c>
      <c r="M521" s="156" t="str">
        <f>IF(K521="","",K521*VLOOKUP(CONCATENATE(C521," / ",'Základné údaje'!$D$8),'Priradenie pracov. balíkov'!A:F,6,FALSE))</f>
        <v/>
      </c>
      <c r="N521" s="156" t="str">
        <f>IF(L521="","",L521*VLOOKUP(CONCATENATE(C521," / ",'Základné údaje'!$D$8),'Priradenie pracov. balíkov'!A:F,6,FALSE))</f>
        <v/>
      </c>
      <c r="O521" s="164"/>
      <c r="P521" s="164"/>
    </row>
    <row r="522" spans="1:16" x14ac:dyDescent="0.2">
      <c r="A522" s="19"/>
      <c r="B522" s="164"/>
      <c r="C522" s="164"/>
      <c r="D522" s="164"/>
      <c r="E522" s="164"/>
      <c r="F522" s="165"/>
      <c r="G522" s="164"/>
      <c r="H522" s="166"/>
      <c r="I522" s="167"/>
      <c r="J522" s="168" t="str">
        <f>IF(F522="","",IF(G522=nepodnik,1,IF(VLOOKUP(G522,Ciselniky!$G$41:$I$48,3,FALSE)&gt;'Údaje o projekte'!$F$11,'Údaje o projekte'!$F$11,VLOOKUP(G522,Ciselniky!$G$41:$I$48,3,FALSE))))</f>
        <v/>
      </c>
      <c r="K522" s="169" t="str">
        <f>IF(J522="","",IF(G522="Nerelevantné",E522*F522,((E522*F522)/VLOOKUP(G522,Ciselniky!$G$43:$I$48,3,FALSE))*'Dlhodobý majetok (DM)'!I522)*H522)</f>
        <v/>
      </c>
      <c r="L522" s="169" t="str">
        <f>IF(K522="","",IF('Základné údaje'!$H$8="áno",0,K522*0.2))</f>
        <v/>
      </c>
      <c r="M522" s="156" t="str">
        <f>IF(K522="","",K522*VLOOKUP(CONCATENATE(C522," / ",'Základné údaje'!$D$8),'Priradenie pracov. balíkov'!A:F,6,FALSE))</f>
        <v/>
      </c>
      <c r="N522" s="156" t="str">
        <f>IF(L522="","",L522*VLOOKUP(CONCATENATE(C522," / ",'Základné údaje'!$D$8),'Priradenie pracov. balíkov'!A:F,6,FALSE))</f>
        <v/>
      </c>
      <c r="O522" s="164"/>
      <c r="P522" s="164"/>
    </row>
    <row r="523" spans="1:16" x14ac:dyDescent="0.2">
      <c r="A523" s="19"/>
      <c r="B523" s="164"/>
      <c r="C523" s="164"/>
      <c r="D523" s="164"/>
      <c r="E523" s="164"/>
      <c r="F523" s="165"/>
      <c r="G523" s="164"/>
      <c r="H523" s="166"/>
      <c r="I523" s="167"/>
      <c r="J523" s="168" t="str">
        <f>IF(F523="","",IF(G523=nepodnik,1,IF(VLOOKUP(G523,Ciselniky!$G$41:$I$48,3,FALSE)&gt;'Údaje o projekte'!$F$11,'Údaje o projekte'!$F$11,VLOOKUP(G523,Ciselniky!$G$41:$I$48,3,FALSE))))</f>
        <v/>
      </c>
      <c r="K523" s="169" t="str">
        <f>IF(J523="","",IF(G523="Nerelevantné",E523*F523,((E523*F523)/VLOOKUP(G523,Ciselniky!$G$43:$I$48,3,FALSE))*'Dlhodobý majetok (DM)'!I523)*H523)</f>
        <v/>
      </c>
      <c r="L523" s="169" t="str">
        <f>IF(K523="","",IF('Základné údaje'!$H$8="áno",0,K523*0.2))</f>
        <v/>
      </c>
      <c r="M523" s="156" t="str">
        <f>IF(K523="","",K523*VLOOKUP(CONCATENATE(C523," / ",'Základné údaje'!$D$8),'Priradenie pracov. balíkov'!A:F,6,FALSE))</f>
        <v/>
      </c>
      <c r="N523" s="156" t="str">
        <f>IF(L523="","",L523*VLOOKUP(CONCATENATE(C523," / ",'Základné údaje'!$D$8),'Priradenie pracov. balíkov'!A:F,6,FALSE))</f>
        <v/>
      </c>
      <c r="O523" s="164"/>
      <c r="P523" s="164"/>
    </row>
    <row r="524" spans="1:16" x14ac:dyDescent="0.2">
      <c r="A524" s="19"/>
      <c r="B524" s="164"/>
      <c r="C524" s="164"/>
      <c r="D524" s="164"/>
      <c r="E524" s="164"/>
      <c r="F524" s="165"/>
      <c r="G524" s="164"/>
      <c r="H524" s="166"/>
      <c r="I524" s="167"/>
      <c r="J524" s="168" t="str">
        <f>IF(F524="","",IF(G524=nepodnik,1,IF(VLOOKUP(G524,Ciselniky!$G$41:$I$48,3,FALSE)&gt;'Údaje o projekte'!$F$11,'Údaje o projekte'!$F$11,VLOOKUP(G524,Ciselniky!$G$41:$I$48,3,FALSE))))</f>
        <v/>
      </c>
      <c r="K524" s="169" t="str">
        <f>IF(J524="","",IF(G524="Nerelevantné",E524*F524,((E524*F524)/VLOOKUP(G524,Ciselniky!$G$43:$I$48,3,FALSE))*'Dlhodobý majetok (DM)'!I524)*H524)</f>
        <v/>
      </c>
      <c r="L524" s="169" t="str">
        <f>IF(K524="","",IF('Základné údaje'!$H$8="áno",0,K524*0.2))</f>
        <v/>
      </c>
      <c r="M524" s="156" t="str">
        <f>IF(K524="","",K524*VLOOKUP(CONCATENATE(C524," / ",'Základné údaje'!$D$8),'Priradenie pracov. balíkov'!A:F,6,FALSE))</f>
        <v/>
      </c>
      <c r="N524" s="156" t="str">
        <f>IF(L524="","",L524*VLOOKUP(CONCATENATE(C524," / ",'Základné údaje'!$D$8),'Priradenie pracov. balíkov'!A:F,6,FALSE))</f>
        <v/>
      </c>
      <c r="O524" s="164"/>
      <c r="P524" s="164"/>
    </row>
    <row r="525" spans="1:16" x14ac:dyDescent="0.2">
      <c r="A525" s="19"/>
      <c r="B525" s="164"/>
      <c r="C525" s="164"/>
      <c r="D525" s="164"/>
      <c r="E525" s="164"/>
      <c r="F525" s="165"/>
      <c r="G525" s="164"/>
      <c r="H525" s="166"/>
      <c r="I525" s="167"/>
      <c r="J525" s="168" t="str">
        <f>IF(F525="","",IF(G525=nepodnik,1,IF(VLOOKUP(G525,Ciselniky!$G$41:$I$48,3,FALSE)&gt;'Údaje o projekte'!$F$11,'Údaje o projekte'!$F$11,VLOOKUP(G525,Ciselniky!$G$41:$I$48,3,FALSE))))</f>
        <v/>
      </c>
      <c r="K525" s="169" t="str">
        <f>IF(J525="","",IF(G525="Nerelevantné",E525*F525,((E525*F525)/VLOOKUP(G525,Ciselniky!$G$43:$I$48,3,FALSE))*'Dlhodobý majetok (DM)'!I525)*H525)</f>
        <v/>
      </c>
      <c r="L525" s="169" t="str">
        <f>IF(K525="","",IF('Základné údaje'!$H$8="áno",0,K525*0.2))</f>
        <v/>
      </c>
      <c r="M525" s="156" t="str">
        <f>IF(K525="","",K525*VLOOKUP(CONCATENATE(C525," / ",'Základné údaje'!$D$8),'Priradenie pracov. balíkov'!A:F,6,FALSE))</f>
        <v/>
      </c>
      <c r="N525" s="156" t="str">
        <f>IF(L525="","",L525*VLOOKUP(CONCATENATE(C525," / ",'Základné údaje'!$D$8),'Priradenie pracov. balíkov'!A:F,6,FALSE))</f>
        <v/>
      </c>
      <c r="O525" s="164"/>
      <c r="P525" s="164"/>
    </row>
    <row r="526" spans="1:16" x14ac:dyDescent="0.2">
      <c r="A526" s="19"/>
      <c r="B526" s="164"/>
      <c r="C526" s="164"/>
      <c r="D526" s="164"/>
      <c r="E526" s="164"/>
      <c r="F526" s="165"/>
      <c r="G526" s="164"/>
      <c r="H526" s="166"/>
      <c r="I526" s="167"/>
      <c r="J526" s="168" t="str">
        <f>IF(F526="","",IF(G526=nepodnik,1,IF(VLOOKUP(G526,Ciselniky!$G$41:$I$48,3,FALSE)&gt;'Údaje o projekte'!$F$11,'Údaje o projekte'!$F$11,VLOOKUP(G526,Ciselniky!$G$41:$I$48,3,FALSE))))</f>
        <v/>
      </c>
      <c r="K526" s="169" t="str">
        <f>IF(J526="","",IF(G526="Nerelevantné",E526*F526,((E526*F526)/VLOOKUP(G526,Ciselniky!$G$43:$I$48,3,FALSE))*'Dlhodobý majetok (DM)'!I526)*H526)</f>
        <v/>
      </c>
      <c r="L526" s="169" t="str">
        <f>IF(K526="","",IF('Základné údaje'!$H$8="áno",0,K526*0.2))</f>
        <v/>
      </c>
      <c r="M526" s="156" t="str">
        <f>IF(K526="","",K526*VLOOKUP(CONCATENATE(C526," / ",'Základné údaje'!$D$8),'Priradenie pracov. balíkov'!A:F,6,FALSE))</f>
        <v/>
      </c>
      <c r="N526" s="156" t="str">
        <f>IF(L526="","",L526*VLOOKUP(CONCATENATE(C526," / ",'Základné údaje'!$D$8),'Priradenie pracov. balíkov'!A:F,6,FALSE))</f>
        <v/>
      </c>
      <c r="O526" s="164"/>
      <c r="P526" s="164"/>
    </row>
    <row r="527" spans="1:16" x14ac:dyDescent="0.2">
      <c r="A527" s="19"/>
      <c r="B527" s="164"/>
      <c r="C527" s="164"/>
      <c r="D527" s="164"/>
      <c r="E527" s="164"/>
      <c r="F527" s="165"/>
      <c r="G527" s="164"/>
      <c r="H527" s="166"/>
      <c r="I527" s="167"/>
      <c r="J527" s="168" t="str">
        <f>IF(F527="","",IF(G527=nepodnik,1,IF(VLOOKUP(G527,Ciselniky!$G$41:$I$48,3,FALSE)&gt;'Údaje o projekte'!$F$11,'Údaje o projekte'!$F$11,VLOOKUP(G527,Ciselniky!$G$41:$I$48,3,FALSE))))</f>
        <v/>
      </c>
      <c r="K527" s="169" t="str">
        <f>IF(J527="","",IF(G527="Nerelevantné",E527*F527,((E527*F527)/VLOOKUP(G527,Ciselniky!$G$43:$I$48,3,FALSE))*'Dlhodobý majetok (DM)'!I527)*H527)</f>
        <v/>
      </c>
      <c r="L527" s="169" t="str">
        <f>IF(K527="","",IF('Základné údaje'!$H$8="áno",0,K527*0.2))</f>
        <v/>
      </c>
      <c r="M527" s="156" t="str">
        <f>IF(K527="","",K527*VLOOKUP(CONCATENATE(C527," / ",'Základné údaje'!$D$8),'Priradenie pracov. balíkov'!A:F,6,FALSE))</f>
        <v/>
      </c>
      <c r="N527" s="156" t="str">
        <f>IF(L527="","",L527*VLOOKUP(CONCATENATE(C527," / ",'Základné údaje'!$D$8),'Priradenie pracov. balíkov'!A:F,6,FALSE))</f>
        <v/>
      </c>
      <c r="O527" s="164"/>
      <c r="P527" s="164"/>
    </row>
    <row r="528" spans="1:16" x14ac:dyDescent="0.2">
      <c r="A528" s="19"/>
      <c r="B528" s="164"/>
      <c r="C528" s="164"/>
      <c r="D528" s="164"/>
      <c r="E528" s="164"/>
      <c r="F528" s="165"/>
      <c r="G528" s="164"/>
      <c r="H528" s="166"/>
      <c r="I528" s="167"/>
      <c r="J528" s="168" t="str">
        <f>IF(F528="","",IF(G528=nepodnik,1,IF(VLOOKUP(G528,Ciselniky!$G$41:$I$48,3,FALSE)&gt;'Údaje o projekte'!$F$11,'Údaje o projekte'!$F$11,VLOOKUP(G528,Ciselniky!$G$41:$I$48,3,FALSE))))</f>
        <v/>
      </c>
      <c r="K528" s="169" t="str">
        <f>IF(J528="","",IF(G528="Nerelevantné",E528*F528,((E528*F528)/VLOOKUP(G528,Ciselniky!$G$43:$I$48,3,FALSE))*'Dlhodobý majetok (DM)'!I528)*H528)</f>
        <v/>
      </c>
      <c r="L528" s="169" t="str">
        <f>IF(K528="","",IF('Základné údaje'!$H$8="áno",0,K528*0.2))</f>
        <v/>
      </c>
      <c r="M528" s="156" t="str">
        <f>IF(K528="","",K528*VLOOKUP(CONCATENATE(C528," / ",'Základné údaje'!$D$8),'Priradenie pracov. balíkov'!A:F,6,FALSE))</f>
        <v/>
      </c>
      <c r="N528" s="156" t="str">
        <f>IF(L528="","",L528*VLOOKUP(CONCATENATE(C528," / ",'Základné údaje'!$D$8),'Priradenie pracov. balíkov'!A:F,6,FALSE))</f>
        <v/>
      </c>
      <c r="O528" s="164"/>
      <c r="P528" s="164"/>
    </row>
    <row r="529" spans="1:16" x14ac:dyDescent="0.2">
      <c r="A529" s="19"/>
      <c r="B529" s="164"/>
      <c r="C529" s="164"/>
      <c r="D529" s="164"/>
      <c r="E529" s="164"/>
      <c r="F529" s="165"/>
      <c r="G529" s="164"/>
      <c r="H529" s="166"/>
      <c r="I529" s="167"/>
      <c r="J529" s="168" t="str">
        <f>IF(F529="","",IF(G529=nepodnik,1,IF(VLOOKUP(G529,Ciselniky!$G$41:$I$48,3,FALSE)&gt;'Údaje o projekte'!$F$11,'Údaje o projekte'!$F$11,VLOOKUP(G529,Ciselniky!$G$41:$I$48,3,FALSE))))</f>
        <v/>
      </c>
      <c r="K529" s="169" t="str">
        <f>IF(J529="","",IF(G529="Nerelevantné",E529*F529,((E529*F529)/VLOOKUP(G529,Ciselniky!$G$43:$I$48,3,FALSE))*'Dlhodobý majetok (DM)'!I529)*H529)</f>
        <v/>
      </c>
      <c r="L529" s="169" t="str">
        <f>IF(K529="","",IF('Základné údaje'!$H$8="áno",0,K529*0.2))</f>
        <v/>
      </c>
      <c r="M529" s="156" t="str">
        <f>IF(K529="","",K529*VLOOKUP(CONCATENATE(C529," / ",'Základné údaje'!$D$8),'Priradenie pracov. balíkov'!A:F,6,FALSE))</f>
        <v/>
      </c>
      <c r="N529" s="156" t="str">
        <f>IF(L529="","",L529*VLOOKUP(CONCATENATE(C529," / ",'Základné údaje'!$D$8),'Priradenie pracov. balíkov'!A:F,6,FALSE))</f>
        <v/>
      </c>
      <c r="O529" s="164"/>
      <c r="P529" s="164"/>
    </row>
    <row r="530" spans="1:16" x14ac:dyDescent="0.2">
      <c r="A530" s="19"/>
      <c r="B530" s="164"/>
      <c r="C530" s="164"/>
      <c r="D530" s="164"/>
      <c r="E530" s="164"/>
      <c r="F530" s="165"/>
      <c r="G530" s="164"/>
      <c r="H530" s="166"/>
      <c r="I530" s="167"/>
      <c r="J530" s="168" t="str">
        <f>IF(F530="","",IF(G530=nepodnik,1,IF(VLOOKUP(G530,Ciselniky!$G$41:$I$48,3,FALSE)&gt;'Údaje o projekte'!$F$11,'Údaje o projekte'!$F$11,VLOOKUP(G530,Ciselniky!$G$41:$I$48,3,FALSE))))</f>
        <v/>
      </c>
      <c r="K530" s="169" t="str">
        <f>IF(J530="","",IF(G530="Nerelevantné",E530*F530,((E530*F530)/VLOOKUP(G530,Ciselniky!$G$43:$I$48,3,FALSE))*'Dlhodobý majetok (DM)'!I530)*H530)</f>
        <v/>
      </c>
      <c r="L530" s="169" t="str">
        <f>IF(K530="","",IF('Základné údaje'!$H$8="áno",0,K530*0.2))</f>
        <v/>
      </c>
      <c r="M530" s="156" t="str">
        <f>IF(K530="","",K530*VLOOKUP(CONCATENATE(C530," / ",'Základné údaje'!$D$8),'Priradenie pracov. balíkov'!A:F,6,FALSE))</f>
        <v/>
      </c>
      <c r="N530" s="156" t="str">
        <f>IF(L530="","",L530*VLOOKUP(CONCATENATE(C530," / ",'Základné údaje'!$D$8),'Priradenie pracov. balíkov'!A:F,6,FALSE))</f>
        <v/>
      </c>
      <c r="O530" s="164"/>
      <c r="P530" s="164"/>
    </row>
    <row r="531" spans="1:16" x14ac:dyDescent="0.2">
      <c r="A531" s="19"/>
      <c r="B531" s="164"/>
      <c r="C531" s="164"/>
      <c r="D531" s="164"/>
      <c r="E531" s="164"/>
      <c r="F531" s="165"/>
      <c r="G531" s="164"/>
      <c r="H531" s="166"/>
      <c r="I531" s="167"/>
      <c r="J531" s="168" t="str">
        <f>IF(F531="","",IF(G531=nepodnik,1,IF(VLOOKUP(G531,Ciselniky!$G$41:$I$48,3,FALSE)&gt;'Údaje o projekte'!$F$11,'Údaje o projekte'!$F$11,VLOOKUP(G531,Ciselniky!$G$41:$I$48,3,FALSE))))</f>
        <v/>
      </c>
      <c r="K531" s="169" t="str">
        <f>IF(J531="","",IF(G531="Nerelevantné",E531*F531,((E531*F531)/VLOOKUP(G531,Ciselniky!$G$43:$I$48,3,FALSE))*'Dlhodobý majetok (DM)'!I531)*H531)</f>
        <v/>
      </c>
      <c r="L531" s="169" t="str">
        <f>IF(K531="","",IF('Základné údaje'!$H$8="áno",0,K531*0.2))</f>
        <v/>
      </c>
      <c r="M531" s="156" t="str">
        <f>IF(K531="","",K531*VLOOKUP(CONCATENATE(C531," / ",'Základné údaje'!$D$8),'Priradenie pracov. balíkov'!A:F,6,FALSE))</f>
        <v/>
      </c>
      <c r="N531" s="156" t="str">
        <f>IF(L531="","",L531*VLOOKUP(CONCATENATE(C531," / ",'Základné údaje'!$D$8),'Priradenie pracov. balíkov'!A:F,6,FALSE))</f>
        <v/>
      </c>
      <c r="O531" s="164"/>
      <c r="P531" s="164"/>
    </row>
    <row r="532" spans="1:16" x14ac:dyDescent="0.2">
      <c r="A532" s="19"/>
      <c r="B532" s="164"/>
      <c r="C532" s="164"/>
      <c r="D532" s="164"/>
      <c r="E532" s="164"/>
      <c r="F532" s="165"/>
      <c r="G532" s="164"/>
      <c r="H532" s="166"/>
      <c r="I532" s="167"/>
      <c r="J532" s="168" t="str">
        <f>IF(F532="","",IF(G532=nepodnik,1,IF(VLOOKUP(G532,Ciselniky!$G$41:$I$48,3,FALSE)&gt;'Údaje o projekte'!$F$11,'Údaje o projekte'!$F$11,VLOOKUP(G532,Ciselniky!$G$41:$I$48,3,FALSE))))</f>
        <v/>
      </c>
      <c r="K532" s="169" t="str">
        <f>IF(J532="","",IF(G532="Nerelevantné",E532*F532,((E532*F532)/VLOOKUP(G532,Ciselniky!$G$43:$I$48,3,FALSE))*'Dlhodobý majetok (DM)'!I532)*H532)</f>
        <v/>
      </c>
      <c r="L532" s="169" t="str">
        <f>IF(K532="","",IF('Základné údaje'!$H$8="áno",0,K532*0.2))</f>
        <v/>
      </c>
      <c r="M532" s="156" t="str">
        <f>IF(K532="","",K532*VLOOKUP(CONCATENATE(C532," / ",'Základné údaje'!$D$8),'Priradenie pracov. balíkov'!A:F,6,FALSE))</f>
        <v/>
      </c>
      <c r="N532" s="156" t="str">
        <f>IF(L532="","",L532*VLOOKUP(CONCATENATE(C532," / ",'Základné údaje'!$D$8),'Priradenie pracov. balíkov'!A:F,6,FALSE))</f>
        <v/>
      </c>
      <c r="O532" s="164"/>
      <c r="P532" s="164"/>
    </row>
    <row r="533" spans="1:16" x14ac:dyDescent="0.2">
      <c r="A533" s="19"/>
      <c r="B533" s="164"/>
      <c r="C533" s="164"/>
      <c r="D533" s="164"/>
      <c r="E533" s="164"/>
      <c r="F533" s="165"/>
      <c r="G533" s="164"/>
      <c r="H533" s="166"/>
      <c r="I533" s="167"/>
      <c r="J533" s="168" t="str">
        <f>IF(F533="","",IF(G533=nepodnik,1,IF(VLOOKUP(G533,Ciselniky!$G$41:$I$48,3,FALSE)&gt;'Údaje o projekte'!$F$11,'Údaje o projekte'!$F$11,VLOOKUP(G533,Ciselniky!$G$41:$I$48,3,FALSE))))</f>
        <v/>
      </c>
      <c r="K533" s="169" t="str">
        <f>IF(J533="","",IF(G533="Nerelevantné",E533*F533,((E533*F533)/VLOOKUP(G533,Ciselniky!$G$43:$I$48,3,FALSE))*'Dlhodobý majetok (DM)'!I533)*H533)</f>
        <v/>
      </c>
      <c r="L533" s="169" t="str">
        <f>IF(K533="","",IF('Základné údaje'!$H$8="áno",0,K533*0.2))</f>
        <v/>
      </c>
      <c r="M533" s="156" t="str">
        <f>IF(K533="","",K533*VLOOKUP(CONCATENATE(C533," / ",'Základné údaje'!$D$8),'Priradenie pracov. balíkov'!A:F,6,FALSE))</f>
        <v/>
      </c>
      <c r="N533" s="156" t="str">
        <f>IF(L533="","",L533*VLOOKUP(CONCATENATE(C533," / ",'Základné údaje'!$D$8),'Priradenie pracov. balíkov'!A:F,6,FALSE))</f>
        <v/>
      </c>
      <c r="O533" s="164"/>
      <c r="P533" s="164"/>
    </row>
    <row r="534" spans="1:16" x14ac:dyDescent="0.2">
      <c r="A534" s="19"/>
      <c r="B534" s="164"/>
      <c r="C534" s="164"/>
      <c r="D534" s="164"/>
      <c r="E534" s="164"/>
      <c r="F534" s="165"/>
      <c r="G534" s="164"/>
      <c r="H534" s="166"/>
      <c r="I534" s="167"/>
      <c r="J534" s="168" t="str">
        <f>IF(F534="","",IF(G534=nepodnik,1,IF(VLOOKUP(G534,Ciselniky!$G$41:$I$48,3,FALSE)&gt;'Údaje o projekte'!$F$11,'Údaje o projekte'!$F$11,VLOOKUP(G534,Ciselniky!$G$41:$I$48,3,FALSE))))</f>
        <v/>
      </c>
      <c r="K534" s="169" t="str">
        <f>IF(J534="","",IF(G534="Nerelevantné",E534*F534,((E534*F534)/VLOOKUP(G534,Ciselniky!$G$43:$I$48,3,FALSE))*'Dlhodobý majetok (DM)'!I534)*H534)</f>
        <v/>
      </c>
      <c r="L534" s="169" t="str">
        <f>IF(K534="","",IF('Základné údaje'!$H$8="áno",0,K534*0.2))</f>
        <v/>
      </c>
      <c r="M534" s="156" t="str">
        <f>IF(K534="","",K534*VLOOKUP(CONCATENATE(C534," / ",'Základné údaje'!$D$8),'Priradenie pracov. balíkov'!A:F,6,FALSE))</f>
        <v/>
      </c>
      <c r="N534" s="156" t="str">
        <f>IF(L534="","",L534*VLOOKUP(CONCATENATE(C534," / ",'Základné údaje'!$D$8),'Priradenie pracov. balíkov'!A:F,6,FALSE))</f>
        <v/>
      </c>
      <c r="O534" s="164"/>
      <c r="P534" s="164"/>
    </row>
    <row r="535" spans="1:16" x14ac:dyDescent="0.2">
      <c r="A535" s="19"/>
      <c r="B535" s="164"/>
      <c r="C535" s="164"/>
      <c r="D535" s="164"/>
      <c r="E535" s="164"/>
      <c r="F535" s="165"/>
      <c r="G535" s="164"/>
      <c r="H535" s="166"/>
      <c r="I535" s="167"/>
      <c r="J535" s="168" t="str">
        <f>IF(F535="","",IF(G535=nepodnik,1,IF(VLOOKUP(G535,Ciselniky!$G$41:$I$48,3,FALSE)&gt;'Údaje o projekte'!$F$11,'Údaje o projekte'!$F$11,VLOOKUP(G535,Ciselniky!$G$41:$I$48,3,FALSE))))</f>
        <v/>
      </c>
      <c r="K535" s="169" t="str">
        <f>IF(J535="","",IF(G535="Nerelevantné",E535*F535,((E535*F535)/VLOOKUP(G535,Ciselniky!$G$43:$I$48,3,FALSE))*'Dlhodobý majetok (DM)'!I535)*H535)</f>
        <v/>
      </c>
      <c r="L535" s="169" t="str">
        <f>IF(K535="","",IF('Základné údaje'!$H$8="áno",0,K535*0.2))</f>
        <v/>
      </c>
      <c r="M535" s="156" t="str">
        <f>IF(K535="","",K535*VLOOKUP(CONCATENATE(C535," / ",'Základné údaje'!$D$8),'Priradenie pracov. balíkov'!A:F,6,FALSE))</f>
        <v/>
      </c>
      <c r="N535" s="156" t="str">
        <f>IF(L535="","",L535*VLOOKUP(CONCATENATE(C535," / ",'Základné údaje'!$D$8),'Priradenie pracov. balíkov'!A:F,6,FALSE))</f>
        <v/>
      </c>
      <c r="O535" s="164"/>
      <c r="P535" s="164"/>
    </row>
    <row r="536" spans="1:16" x14ac:dyDescent="0.2">
      <c r="A536" s="19"/>
      <c r="B536" s="164"/>
      <c r="C536" s="164"/>
      <c r="D536" s="164"/>
      <c r="E536" s="164"/>
      <c r="F536" s="165"/>
      <c r="G536" s="164"/>
      <c r="H536" s="166"/>
      <c r="I536" s="167"/>
      <c r="J536" s="168" t="str">
        <f>IF(F536="","",IF(G536=nepodnik,1,IF(VLOOKUP(G536,Ciselniky!$G$41:$I$48,3,FALSE)&gt;'Údaje o projekte'!$F$11,'Údaje o projekte'!$F$11,VLOOKUP(G536,Ciselniky!$G$41:$I$48,3,FALSE))))</f>
        <v/>
      </c>
      <c r="K536" s="169" t="str">
        <f>IF(J536="","",IF(G536="Nerelevantné",E536*F536,((E536*F536)/VLOOKUP(G536,Ciselniky!$G$43:$I$48,3,FALSE))*'Dlhodobý majetok (DM)'!I536)*H536)</f>
        <v/>
      </c>
      <c r="L536" s="169" t="str">
        <f>IF(K536="","",IF('Základné údaje'!$H$8="áno",0,K536*0.2))</f>
        <v/>
      </c>
      <c r="M536" s="156" t="str">
        <f>IF(K536="","",K536*VLOOKUP(CONCATENATE(C536," / ",'Základné údaje'!$D$8),'Priradenie pracov. balíkov'!A:F,6,FALSE))</f>
        <v/>
      </c>
      <c r="N536" s="156" t="str">
        <f>IF(L536="","",L536*VLOOKUP(CONCATENATE(C536," / ",'Základné údaje'!$D$8),'Priradenie pracov. balíkov'!A:F,6,FALSE))</f>
        <v/>
      </c>
      <c r="O536" s="164"/>
      <c r="P536" s="164"/>
    </row>
    <row r="537" spans="1:16" x14ac:dyDescent="0.2">
      <c r="A537" s="19"/>
      <c r="B537" s="164"/>
      <c r="C537" s="164"/>
      <c r="D537" s="164"/>
      <c r="E537" s="164"/>
      <c r="F537" s="165"/>
      <c r="G537" s="164"/>
      <c r="H537" s="166"/>
      <c r="I537" s="167"/>
      <c r="J537" s="168" t="str">
        <f>IF(F537="","",IF(G537=nepodnik,1,IF(VLOOKUP(G537,Ciselniky!$G$41:$I$48,3,FALSE)&gt;'Údaje o projekte'!$F$11,'Údaje o projekte'!$F$11,VLOOKUP(G537,Ciselniky!$G$41:$I$48,3,FALSE))))</f>
        <v/>
      </c>
      <c r="K537" s="169" t="str">
        <f>IF(J537="","",IF(G537="Nerelevantné",E537*F537,((E537*F537)/VLOOKUP(G537,Ciselniky!$G$43:$I$48,3,FALSE))*'Dlhodobý majetok (DM)'!I537)*H537)</f>
        <v/>
      </c>
      <c r="L537" s="169" t="str">
        <f>IF(K537="","",IF('Základné údaje'!$H$8="áno",0,K537*0.2))</f>
        <v/>
      </c>
      <c r="M537" s="156" t="str">
        <f>IF(K537="","",K537*VLOOKUP(CONCATENATE(C537," / ",'Základné údaje'!$D$8),'Priradenie pracov. balíkov'!A:F,6,FALSE))</f>
        <v/>
      </c>
      <c r="N537" s="156" t="str">
        <f>IF(L537="","",L537*VLOOKUP(CONCATENATE(C537," / ",'Základné údaje'!$D$8),'Priradenie pracov. balíkov'!A:F,6,FALSE))</f>
        <v/>
      </c>
      <c r="O537" s="164"/>
      <c r="P537" s="164"/>
    </row>
    <row r="538" spans="1:16" x14ac:dyDescent="0.2">
      <c r="A538" s="19"/>
      <c r="B538" s="164"/>
      <c r="C538" s="164"/>
      <c r="D538" s="164"/>
      <c r="E538" s="164"/>
      <c r="F538" s="165"/>
      <c r="G538" s="164"/>
      <c r="H538" s="166"/>
      <c r="I538" s="167"/>
      <c r="J538" s="168" t="str">
        <f>IF(F538="","",IF(G538=nepodnik,1,IF(VLOOKUP(G538,Ciselniky!$G$41:$I$48,3,FALSE)&gt;'Údaje o projekte'!$F$11,'Údaje o projekte'!$F$11,VLOOKUP(G538,Ciselniky!$G$41:$I$48,3,FALSE))))</f>
        <v/>
      </c>
      <c r="K538" s="169" t="str">
        <f>IF(J538="","",IF(G538="Nerelevantné",E538*F538,((E538*F538)/VLOOKUP(G538,Ciselniky!$G$43:$I$48,3,FALSE))*'Dlhodobý majetok (DM)'!I538)*H538)</f>
        <v/>
      </c>
      <c r="L538" s="169" t="str">
        <f>IF(K538="","",IF('Základné údaje'!$H$8="áno",0,K538*0.2))</f>
        <v/>
      </c>
      <c r="M538" s="156" t="str">
        <f>IF(K538="","",K538*VLOOKUP(CONCATENATE(C538," / ",'Základné údaje'!$D$8),'Priradenie pracov. balíkov'!A:F,6,FALSE))</f>
        <v/>
      </c>
      <c r="N538" s="156" t="str">
        <f>IF(L538="","",L538*VLOOKUP(CONCATENATE(C538," / ",'Základné údaje'!$D$8),'Priradenie pracov. balíkov'!A:F,6,FALSE))</f>
        <v/>
      </c>
      <c r="O538" s="164"/>
      <c r="P538" s="164"/>
    </row>
    <row r="539" spans="1:16" x14ac:dyDescent="0.2">
      <c r="A539" s="19"/>
      <c r="B539" s="164"/>
      <c r="C539" s="164"/>
      <c r="D539" s="164"/>
      <c r="E539" s="164"/>
      <c r="F539" s="165"/>
      <c r="G539" s="164"/>
      <c r="H539" s="166"/>
      <c r="I539" s="167"/>
      <c r="J539" s="168" t="str">
        <f>IF(F539="","",IF(G539=nepodnik,1,IF(VLOOKUP(G539,Ciselniky!$G$41:$I$48,3,FALSE)&gt;'Údaje o projekte'!$F$11,'Údaje o projekte'!$F$11,VLOOKUP(G539,Ciselniky!$G$41:$I$48,3,FALSE))))</f>
        <v/>
      </c>
      <c r="K539" s="169" t="str">
        <f>IF(J539="","",IF(G539="Nerelevantné",E539*F539,((E539*F539)/VLOOKUP(G539,Ciselniky!$G$43:$I$48,3,FALSE))*'Dlhodobý majetok (DM)'!I539)*H539)</f>
        <v/>
      </c>
      <c r="L539" s="169" t="str">
        <f>IF(K539="","",IF('Základné údaje'!$H$8="áno",0,K539*0.2))</f>
        <v/>
      </c>
      <c r="M539" s="156" t="str">
        <f>IF(K539="","",K539*VLOOKUP(CONCATENATE(C539," / ",'Základné údaje'!$D$8),'Priradenie pracov. balíkov'!A:F,6,FALSE))</f>
        <v/>
      </c>
      <c r="N539" s="156" t="str">
        <f>IF(L539="","",L539*VLOOKUP(CONCATENATE(C539," / ",'Základné údaje'!$D$8),'Priradenie pracov. balíkov'!A:F,6,FALSE))</f>
        <v/>
      </c>
      <c r="O539" s="164"/>
      <c r="P539" s="164"/>
    </row>
    <row r="540" spans="1:16" x14ac:dyDescent="0.2">
      <c r="A540" s="19"/>
      <c r="B540" s="164"/>
      <c r="C540" s="164"/>
      <c r="D540" s="164"/>
      <c r="E540" s="164"/>
      <c r="F540" s="165"/>
      <c r="G540" s="164"/>
      <c r="H540" s="166"/>
      <c r="I540" s="167"/>
      <c r="J540" s="168" t="str">
        <f>IF(F540="","",IF(G540=nepodnik,1,IF(VLOOKUP(G540,Ciselniky!$G$41:$I$48,3,FALSE)&gt;'Údaje o projekte'!$F$11,'Údaje o projekte'!$F$11,VLOOKUP(G540,Ciselniky!$G$41:$I$48,3,FALSE))))</f>
        <v/>
      </c>
      <c r="K540" s="169" t="str">
        <f>IF(J540="","",IF(G540="Nerelevantné",E540*F540,((E540*F540)/VLOOKUP(G540,Ciselniky!$G$43:$I$48,3,FALSE))*'Dlhodobý majetok (DM)'!I540)*H540)</f>
        <v/>
      </c>
      <c r="L540" s="169" t="str">
        <f>IF(K540="","",IF('Základné údaje'!$H$8="áno",0,K540*0.2))</f>
        <v/>
      </c>
      <c r="M540" s="156" t="str">
        <f>IF(K540="","",K540*VLOOKUP(CONCATENATE(C540," / ",'Základné údaje'!$D$8),'Priradenie pracov. balíkov'!A:F,6,FALSE))</f>
        <v/>
      </c>
      <c r="N540" s="156" t="str">
        <f>IF(L540="","",L540*VLOOKUP(CONCATENATE(C540," / ",'Základné údaje'!$D$8),'Priradenie pracov. balíkov'!A:F,6,FALSE))</f>
        <v/>
      </c>
      <c r="O540" s="164"/>
      <c r="P540" s="164"/>
    </row>
    <row r="541" spans="1:16" x14ac:dyDescent="0.2">
      <c r="A541" s="19"/>
      <c r="B541" s="164"/>
      <c r="C541" s="164"/>
      <c r="D541" s="164"/>
      <c r="E541" s="164"/>
      <c r="F541" s="165"/>
      <c r="G541" s="164"/>
      <c r="H541" s="166"/>
      <c r="I541" s="167"/>
      <c r="J541" s="168" t="str">
        <f>IF(F541="","",IF(G541=nepodnik,1,IF(VLOOKUP(G541,Ciselniky!$G$41:$I$48,3,FALSE)&gt;'Údaje o projekte'!$F$11,'Údaje o projekte'!$F$11,VLOOKUP(G541,Ciselniky!$G$41:$I$48,3,FALSE))))</f>
        <v/>
      </c>
      <c r="K541" s="169" t="str">
        <f>IF(J541="","",IF(G541="Nerelevantné",E541*F541,((E541*F541)/VLOOKUP(G541,Ciselniky!$G$43:$I$48,3,FALSE))*'Dlhodobý majetok (DM)'!I541)*H541)</f>
        <v/>
      </c>
      <c r="L541" s="169" t="str">
        <f>IF(K541="","",IF('Základné údaje'!$H$8="áno",0,K541*0.2))</f>
        <v/>
      </c>
      <c r="M541" s="156" t="str">
        <f>IF(K541="","",K541*VLOOKUP(CONCATENATE(C541," / ",'Základné údaje'!$D$8),'Priradenie pracov. balíkov'!A:F,6,FALSE))</f>
        <v/>
      </c>
      <c r="N541" s="156" t="str">
        <f>IF(L541="","",L541*VLOOKUP(CONCATENATE(C541," / ",'Základné údaje'!$D$8),'Priradenie pracov. balíkov'!A:F,6,FALSE))</f>
        <v/>
      </c>
      <c r="O541" s="164"/>
      <c r="P541" s="164"/>
    </row>
    <row r="542" spans="1:16" x14ac:dyDescent="0.2">
      <c r="A542" s="19"/>
      <c r="B542" s="164"/>
      <c r="C542" s="164"/>
      <c r="D542" s="164"/>
      <c r="E542" s="164"/>
      <c r="F542" s="165"/>
      <c r="G542" s="164"/>
      <c r="H542" s="166"/>
      <c r="I542" s="167"/>
      <c r="J542" s="168" t="str">
        <f>IF(F542="","",IF(G542=nepodnik,1,IF(VLOOKUP(G542,Ciselniky!$G$41:$I$48,3,FALSE)&gt;'Údaje o projekte'!$F$11,'Údaje o projekte'!$F$11,VLOOKUP(G542,Ciselniky!$G$41:$I$48,3,FALSE))))</f>
        <v/>
      </c>
      <c r="K542" s="169" t="str">
        <f>IF(J542="","",IF(G542="Nerelevantné",E542*F542,((E542*F542)/VLOOKUP(G542,Ciselniky!$G$43:$I$48,3,FALSE))*'Dlhodobý majetok (DM)'!I542)*H542)</f>
        <v/>
      </c>
      <c r="L542" s="169" t="str">
        <f>IF(K542="","",IF('Základné údaje'!$H$8="áno",0,K542*0.2))</f>
        <v/>
      </c>
      <c r="M542" s="156" t="str">
        <f>IF(K542="","",K542*VLOOKUP(CONCATENATE(C542," / ",'Základné údaje'!$D$8),'Priradenie pracov. balíkov'!A:F,6,FALSE))</f>
        <v/>
      </c>
      <c r="N542" s="156" t="str">
        <f>IF(L542="","",L542*VLOOKUP(CONCATENATE(C542," / ",'Základné údaje'!$D$8),'Priradenie pracov. balíkov'!A:F,6,FALSE))</f>
        <v/>
      </c>
      <c r="O542" s="164"/>
      <c r="P542" s="164"/>
    </row>
    <row r="543" spans="1:16" x14ac:dyDescent="0.2">
      <c r="A543" s="19"/>
      <c r="B543" s="164"/>
      <c r="C543" s="164"/>
      <c r="D543" s="164"/>
      <c r="E543" s="164"/>
      <c r="F543" s="165"/>
      <c r="G543" s="164"/>
      <c r="H543" s="166"/>
      <c r="I543" s="167"/>
      <c r="J543" s="168" t="str">
        <f>IF(F543="","",IF(G543=nepodnik,1,IF(VLOOKUP(G543,Ciselniky!$G$41:$I$48,3,FALSE)&gt;'Údaje o projekte'!$F$11,'Údaje o projekte'!$F$11,VLOOKUP(G543,Ciselniky!$G$41:$I$48,3,FALSE))))</f>
        <v/>
      </c>
      <c r="K543" s="169" t="str">
        <f>IF(J543="","",IF(G543="Nerelevantné",E543*F543,((E543*F543)/VLOOKUP(G543,Ciselniky!$G$43:$I$48,3,FALSE))*'Dlhodobý majetok (DM)'!I543)*H543)</f>
        <v/>
      </c>
      <c r="L543" s="169" t="str">
        <f>IF(K543="","",IF('Základné údaje'!$H$8="áno",0,K543*0.2))</f>
        <v/>
      </c>
      <c r="M543" s="156" t="str">
        <f>IF(K543="","",K543*VLOOKUP(CONCATENATE(C543," / ",'Základné údaje'!$D$8),'Priradenie pracov. balíkov'!A:F,6,FALSE))</f>
        <v/>
      </c>
      <c r="N543" s="156" t="str">
        <f>IF(L543="","",L543*VLOOKUP(CONCATENATE(C543," / ",'Základné údaje'!$D$8),'Priradenie pracov. balíkov'!A:F,6,FALSE))</f>
        <v/>
      </c>
      <c r="O543" s="164"/>
      <c r="P543" s="164"/>
    </row>
    <row r="544" spans="1:16" x14ac:dyDescent="0.2">
      <c r="A544" s="19"/>
      <c r="B544" s="164"/>
      <c r="C544" s="164"/>
      <c r="D544" s="164"/>
      <c r="E544" s="164"/>
      <c r="F544" s="165"/>
      <c r="G544" s="164"/>
      <c r="H544" s="166"/>
      <c r="I544" s="167"/>
      <c r="J544" s="168" t="str">
        <f>IF(F544="","",IF(G544=nepodnik,1,IF(VLOOKUP(G544,Ciselniky!$G$41:$I$48,3,FALSE)&gt;'Údaje o projekte'!$F$11,'Údaje o projekte'!$F$11,VLOOKUP(G544,Ciselniky!$G$41:$I$48,3,FALSE))))</f>
        <v/>
      </c>
      <c r="K544" s="169" t="str">
        <f>IF(J544="","",IF(G544="Nerelevantné",E544*F544,((E544*F544)/VLOOKUP(G544,Ciselniky!$G$43:$I$48,3,FALSE))*'Dlhodobý majetok (DM)'!I544)*H544)</f>
        <v/>
      </c>
      <c r="L544" s="169" t="str">
        <f>IF(K544="","",IF('Základné údaje'!$H$8="áno",0,K544*0.2))</f>
        <v/>
      </c>
      <c r="M544" s="156" t="str">
        <f>IF(K544="","",K544*VLOOKUP(CONCATENATE(C544," / ",'Základné údaje'!$D$8),'Priradenie pracov. balíkov'!A:F,6,FALSE))</f>
        <v/>
      </c>
      <c r="N544" s="156" t="str">
        <f>IF(L544="","",L544*VLOOKUP(CONCATENATE(C544," / ",'Základné údaje'!$D$8),'Priradenie pracov. balíkov'!A:F,6,FALSE))</f>
        <v/>
      </c>
      <c r="O544" s="164"/>
      <c r="P544" s="164"/>
    </row>
    <row r="545" spans="1:16" x14ac:dyDescent="0.2">
      <c r="A545" s="19"/>
      <c r="B545" s="164"/>
      <c r="C545" s="164"/>
      <c r="D545" s="164"/>
      <c r="E545" s="164"/>
      <c r="F545" s="165"/>
      <c r="G545" s="164"/>
      <c r="H545" s="166"/>
      <c r="I545" s="167"/>
      <c r="J545" s="168" t="str">
        <f>IF(F545="","",IF(G545=nepodnik,1,IF(VLOOKUP(G545,Ciselniky!$G$41:$I$48,3,FALSE)&gt;'Údaje o projekte'!$F$11,'Údaje o projekte'!$F$11,VLOOKUP(G545,Ciselniky!$G$41:$I$48,3,FALSE))))</f>
        <v/>
      </c>
      <c r="K545" s="169" t="str">
        <f>IF(J545="","",IF(G545="Nerelevantné",E545*F545,((E545*F545)/VLOOKUP(G545,Ciselniky!$G$43:$I$48,3,FALSE))*'Dlhodobý majetok (DM)'!I545)*H545)</f>
        <v/>
      </c>
      <c r="L545" s="169" t="str">
        <f>IF(K545="","",IF('Základné údaje'!$H$8="áno",0,K545*0.2))</f>
        <v/>
      </c>
      <c r="M545" s="156" t="str">
        <f>IF(K545="","",K545*VLOOKUP(CONCATENATE(C545," / ",'Základné údaje'!$D$8),'Priradenie pracov. balíkov'!A:F,6,FALSE))</f>
        <v/>
      </c>
      <c r="N545" s="156" t="str">
        <f>IF(L545="","",L545*VLOOKUP(CONCATENATE(C545," / ",'Základné údaje'!$D$8),'Priradenie pracov. balíkov'!A:F,6,FALSE))</f>
        <v/>
      </c>
      <c r="O545" s="164"/>
      <c r="P545" s="164"/>
    </row>
    <row r="546" spans="1:16" x14ac:dyDescent="0.2">
      <c r="A546" s="19"/>
      <c r="B546" s="164"/>
      <c r="C546" s="164"/>
      <c r="D546" s="164"/>
      <c r="E546" s="164"/>
      <c r="F546" s="165"/>
      <c r="G546" s="164"/>
      <c r="H546" s="166"/>
      <c r="I546" s="167"/>
      <c r="J546" s="168" t="str">
        <f>IF(F546="","",IF(G546=nepodnik,1,IF(VLOOKUP(G546,Ciselniky!$G$41:$I$48,3,FALSE)&gt;'Údaje o projekte'!$F$11,'Údaje o projekte'!$F$11,VLOOKUP(G546,Ciselniky!$G$41:$I$48,3,FALSE))))</f>
        <v/>
      </c>
      <c r="K546" s="169" t="str">
        <f>IF(J546="","",IF(G546="Nerelevantné",E546*F546,((E546*F546)/VLOOKUP(G546,Ciselniky!$G$43:$I$48,3,FALSE))*'Dlhodobý majetok (DM)'!I546)*H546)</f>
        <v/>
      </c>
      <c r="L546" s="169" t="str">
        <f>IF(K546="","",IF('Základné údaje'!$H$8="áno",0,K546*0.2))</f>
        <v/>
      </c>
      <c r="M546" s="156" t="str">
        <f>IF(K546="","",K546*VLOOKUP(CONCATENATE(C546," / ",'Základné údaje'!$D$8),'Priradenie pracov. balíkov'!A:F,6,FALSE))</f>
        <v/>
      </c>
      <c r="N546" s="156" t="str">
        <f>IF(L546="","",L546*VLOOKUP(CONCATENATE(C546," / ",'Základné údaje'!$D$8),'Priradenie pracov. balíkov'!A:F,6,FALSE))</f>
        <v/>
      </c>
      <c r="O546" s="164"/>
      <c r="P546" s="164"/>
    </row>
    <row r="547" spans="1:16" x14ac:dyDescent="0.2">
      <c r="A547" s="19"/>
      <c r="B547" s="164"/>
      <c r="C547" s="164"/>
      <c r="D547" s="164"/>
      <c r="E547" s="164"/>
      <c r="F547" s="165"/>
      <c r="G547" s="164"/>
      <c r="H547" s="166"/>
      <c r="I547" s="167"/>
      <c r="J547" s="168" t="str">
        <f>IF(F547="","",IF(G547=nepodnik,1,IF(VLOOKUP(G547,Ciselniky!$G$41:$I$48,3,FALSE)&gt;'Údaje o projekte'!$F$11,'Údaje o projekte'!$F$11,VLOOKUP(G547,Ciselniky!$G$41:$I$48,3,FALSE))))</f>
        <v/>
      </c>
      <c r="K547" s="169" t="str">
        <f>IF(J547="","",IF(G547="Nerelevantné",E547*F547,((E547*F547)/VLOOKUP(G547,Ciselniky!$G$43:$I$48,3,FALSE))*'Dlhodobý majetok (DM)'!I547)*H547)</f>
        <v/>
      </c>
      <c r="L547" s="169" t="str">
        <f>IF(K547="","",IF('Základné údaje'!$H$8="áno",0,K547*0.2))</f>
        <v/>
      </c>
      <c r="M547" s="156" t="str">
        <f>IF(K547="","",K547*VLOOKUP(CONCATENATE(C547," / ",'Základné údaje'!$D$8),'Priradenie pracov. balíkov'!A:F,6,FALSE))</f>
        <v/>
      </c>
      <c r="N547" s="156" t="str">
        <f>IF(L547="","",L547*VLOOKUP(CONCATENATE(C547," / ",'Základné údaje'!$D$8),'Priradenie pracov. balíkov'!A:F,6,FALSE))</f>
        <v/>
      </c>
      <c r="O547" s="164"/>
      <c r="P547" s="164"/>
    </row>
    <row r="548" spans="1:16" x14ac:dyDescent="0.2">
      <c r="A548" s="19"/>
      <c r="B548" s="164"/>
      <c r="C548" s="164"/>
      <c r="D548" s="164"/>
      <c r="E548" s="164"/>
      <c r="F548" s="165"/>
      <c r="G548" s="164"/>
      <c r="H548" s="166"/>
      <c r="I548" s="167"/>
      <c r="J548" s="168" t="str">
        <f>IF(F548="","",IF(G548=nepodnik,1,IF(VLOOKUP(G548,Ciselniky!$G$41:$I$48,3,FALSE)&gt;'Údaje o projekte'!$F$11,'Údaje o projekte'!$F$11,VLOOKUP(G548,Ciselniky!$G$41:$I$48,3,FALSE))))</f>
        <v/>
      </c>
      <c r="K548" s="169" t="str">
        <f>IF(J548="","",IF(G548="Nerelevantné",E548*F548,((E548*F548)/VLOOKUP(G548,Ciselniky!$G$43:$I$48,3,FALSE))*'Dlhodobý majetok (DM)'!I548)*H548)</f>
        <v/>
      </c>
      <c r="L548" s="169" t="str">
        <f>IF(K548="","",IF('Základné údaje'!$H$8="áno",0,K548*0.2))</f>
        <v/>
      </c>
      <c r="M548" s="156" t="str">
        <f>IF(K548="","",K548*VLOOKUP(CONCATENATE(C548," / ",'Základné údaje'!$D$8),'Priradenie pracov. balíkov'!A:F,6,FALSE))</f>
        <v/>
      </c>
      <c r="N548" s="156" t="str">
        <f>IF(L548="","",L548*VLOOKUP(CONCATENATE(C548," / ",'Základné údaje'!$D$8),'Priradenie pracov. balíkov'!A:F,6,FALSE))</f>
        <v/>
      </c>
      <c r="O548" s="164"/>
      <c r="P548" s="164"/>
    </row>
    <row r="549" spans="1:16" x14ac:dyDescent="0.2">
      <c r="A549" s="19"/>
      <c r="B549" s="164"/>
      <c r="C549" s="164"/>
      <c r="D549" s="164"/>
      <c r="E549" s="164"/>
      <c r="F549" s="165"/>
      <c r="G549" s="164"/>
      <c r="H549" s="166"/>
      <c r="I549" s="167"/>
      <c r="J549" s="168" t="str">
        <f>IF(F549="","",IF(G549=nepodnik,1,IF(VLOOKUP(G549,Ciselniky!$G$41:$I$48,3,FALSE)&gt;'Údaje o projekte'!$F$11,'Údaje o projekte'!$F$11,VLOOKUP(G549,Ciselniky!$G$41:$I$48,3,FALSE))))</f>
        <v/>
      </c>
      <c r="K549" s="169" t="str">
        <f>IF(J549="","",IF(G549="Nerelevantné",E549*F549,((E549*F549)/VLOOKUP(G549,Ciselniky!$G$43:$I$48,3,FALSE))*'Dlhodobý majetok (DM)'!I549)*H549)</f>
        <v/>
      </c>
      <c r="L549" s="169" t="str">
        <f>IF(K549="","",IF('Základné údaje'!$H$8="áno",0,K549*0.2))</f>
        <v/>
      </c>
      <c r="M549" s="156" t="str">
        <f>IF(K549="","",K549*VLOOKUP(CONCATENATE(C549," / ",'Základné údaje'!$D$8),'Priradenie pracov. balíkov'!A:F,6,FALSE))</f>
        <v/>
      </c>
      <c r="N549" s="156" t="str">
        <f>IF(L549="","",L549*VLOOKUP(CONCATENATE(C549," / ",'Základné údaje'!$D$8),'Priradenie pracov. balíkov'!A:F,6,FALSE))</f>
        <v/>
      </c>
      <c r="O549" s="164"/>
      <c r="P549" s="164"/>
    </row>
    <row r="550" spans="1:16" x14ac:dyDescent="0.2">
      <c r="A550" s="19"/>
      <c r="B550" s="164"/>
      <c r="C550" s="164"/>
      <c r="D550" s="164"/>
      <c r="E550" s="164"/>
      <c r="F550" s="165"/>
      <c r="G550" s="164"/>
      <c r="H550" s="166"/>
      <c r="I550" s="167"/>
      <c r="J550" s="168" t="str">
        <f>IF(F550="","",IF(G550=nepodnik,1,IF(VLOOKUP(G550,Ciselniky!$G$41:$I$48,3,FALSE)&gt;'Údaje o projekte'!$F$11,'Údaje o projekte'!$F$11,VLOOKUP(G550,Ciselniky!$G$41:$I$48,3,FALSE))))</f>
        <v/>
      </c>
      <c r="K550" s="169" t="str">
        <f>IF(J550="","",IF(G550="Nerelevantné",E550*F550,((E550*F550)/VLOOKUP(G550,Ciselniky!$G$43:$I$48,3,FALSE))*'Dlhodobý majetok (DM)'!I550)*H550)</f>
        <v/>
      </c>
      <c r="L550" s="169" t="str">
        <f>IF(K550="","",IF('Základné údaje'!$H$8="áno",0,K550*0.2))</f>
        <v/>
      </c>
      <c r="M550" s="156" t="str">
        <f>IF(K550="","",K550*VLOOKUP(CONCATENATE(C550," / ",'Základné údaje'!$D$8),'Priradenie pracov. balíkov'!A:F,6,FALSE))</f>
        <v/>
      </c>
      <c r="N550" s="156" t="str">
        <f>IF(L550="","",L550*VLOOKUP(CONCATENATE(C550," / ",'Základné údaje'!$D$8),'Priradenie pracov. balíkov'!A:F,6,FALSE))</f>
        <v/>
      </c>
      <c r="O550" s="164"/>
      <c r="P550" s="164"/>
    </row>
    <row r="551" spans="1:16" x14ac:dyDescent="0.2">
      <c r="A551" s="19"/>
      <c r="B551" s="164"/>
      <c r="C551" s="164"/>
      <c r="D551" s="164"/>
      <c r="E551" s="164"/>
      <c r="F551" s="165"/>
      <c r="G551" s="164"/>
      <c r="H551" s="166"/>
      <c r="I551" s="167"/>
      <c r="J551" s="168" t="str">
        <f>IF(F551="","",IF(G551=nepodnik,1,IF(VLOOKUP(G551,Ciselniky!$G$41:$I$48,3,FALSE)&gt;'Údaje o projekte'!$F$11,'Údaje o projekte'!$F$11,VLOOKUP(G551,Ciselniky!$G$41:$I$48,3,FALSE))))</f>
        <v/>
      </c>
      <c r="K551" s="169" t="str">
        <f>IF(J551="","",IF(G551="Nerelevantné",E551*F551,((E551*F551)/VLOOKUP(G551,Ciselniky!$G$43:$I$48,3,FALSE))*'Dlhodobý majetok (DM)'!I551)*H551)</f>
        <v/>
      </c>
      <c r="L551" s="169" t="str">
        <f>IF(K551="","",IF('Základné údaje'!$H$8="áno",0,K551*0.2))</f>
        <v/>
      </c>
      <c r="M551" s="156" t="str">
        <f>IF(K551="","",K551*VLOOKUP(CONCATENATE(C551," / ",'Základné údaje'!$D$8),'Priradenie pracov. balíkov'!A:F,6,FALSE))</f>
        <v/>
      </c>
      <c r="N551" s="156" t="str">
        <f>IF(L551="","",L551*VLOOKUP(CONCATENATE(C551," / ",'Základné údaje'!$D$8),'Priradenie pracov. balíkov'!A:F,6,FALSE))</f>
        <v/>
      </c>
      <c r="O551" s="164"/>
      <c r="P551" s="164"/>
    </row>
    <row r="552" spans="1:16" x14ac:dyDescent="0.2">
      <c r="A552" s="19"/>
      <c r="B552" s="164"/>
      <c r="C552" s="164"/>
      <c r="D552" s="164"/>
      <c r="E552" s="164"/>
      <c r="F552" s="165"/>
      <c r="G552" s="164"/>
      <c r="H552" s="166"/>
      <c r="I552" s="167"/>
      <c r="J552" s="168" t="str">
        <f>IF(F552="","",IF(G552=nepodnik,1,IF(VLOOKUP(G552,Ciselniky!$G$41:$I$48,3,FALSE)&gt;'Údaje o projekte'!$F$11,'Údaje o projekte'!$F$11,VLOOKUP(G552,Ciselniky!$G$41:$I$48,3,FALSE))))</f>
        <v/>
      </c>
      <c r="K552" s="169" t="str">
        <f>IF(J552="","",IF(G552="Nerelevantné",E552*F552,((E552*F552)/VLOOKUP(G552,Ciselniky!$G$43:$I$48,3,FALSE))*'Dlhodobý majetok (DM)'!I552)*H552)</f>
        <v/>
      </c>
      <c r="L552" s="169" t="str">
        <f>IF(K552="","",IF('Základné údaje'!$H$8="áno",0,K552*0.2))</f>
        <v/>
      </c>
      <c r="M552" s="156" t="str">
        <f>IF(K552="","",K552*VLOOKUP(CONCATENATE(C552," / ",'Základné údaje'!$D$8),'Priradenie pracov. balíkov'!A:F,6,FALSE))</f>
        <v/>
      </c>
      <c r="N552" s="156" t="str">
        <f>IF(L552="","",L552*VLOOKUP(CONCATENATE(C552," / ",'Základné údaje'!$D$8),'Priradenie pracov. balíkov'!A:F,6,FALSE))</f>
        <v/>
      </c>
      <c r="O552" s="164"/>
      <c r="P552" s="164"/>
    </row>
    <row r="553" spans="1:16" x14ac:dyDescent="0.2">
      <c r="A553" s="19"/>
      <c r="B553" s="164"/>
      <c r="C553" s="164"/>
      <c r="D553" s="164"/>
      <c r="E553" s="164"/>
      <c r="F553" s="165"/>
      <c r="G553" s="164"/>
      <c r="H553" s="166"/>
      <c r="I553" s="167"/>
      <c r="J553" s="168" t="str">
        <f>IF(F553="","",IF(G553=nepodnik,1,IF(VLOOKUP(G553,Ciselniky!$G$41:$I$48,3,FALSE)&gt;'Údaje o projekte'!$F$11,'Údaje o projekte'!$F$11,VLOOKUP(G553,Ciselniky!$G$41:$I$48,3,FALSE))))</f>
        <v/>
      </c>
      <c r="K553" s="169" t="str">
        <f>IF(J553="","",IF(G553="Nerelevantné",E553*F553,((E553*F553)/VLOOKUP(G553,Ciselniky!$G$43:$I$48,3,FALSE))*'Dlhodobý majetok (DM)'!I553)*H553)</f>
        <v/>
      </c>
      <c r="L553" s="169" t="str">
        <f>IF(K553="","",IF('Základné údaje'!$H$8="áno",0,K553*0.2))</f>
        <v/>
      </c>
      <c r="M553" s="156" t="str">
        <f>IF(K553="","",K553*VLOOKUP(CONCATENATE(C553," / ",'Základné údaje'!$D$8),'Priradenie pracov. balíkov'!A:F,6,FALSE))</f>
        <v/>
      </c>
      <c r="N553" s="156" t="str">
        <f>IF(L553="","",L553*VLOOKUP(CONCATENATE(C553," / ",'Základné údaje'!$D$8),'Priradenie pracov. balíkov'!A:F,6,FALSE))</f>
        <v/>
      </c>
      <c r="O553" s="164"/>
      <c r="P553" s="164"/>
    </row>
    <row r="554" spans="1:16" x14ac:dyDescent="0.2">
      <c r="A554" s="19"/>
      <c r="B554" s="164"/>
      <c r="C554" s="164"/>
      <c r="D554" s="164"/>
      <c r="E554" s="164"/>
      <c r="F554" s="165"/>
      <c r="G554" s="164"/>
      <c r="H554" s="166"/>
      <c r="I554" s="167"/>
      <c r="J554" s="168" t="str">
        <f>IF(F554="","",IF(G554=nepodnik,1,IF(VLOOKUP(G554,Ciselniky!$G$41:$I$48,3,FALSE)&gt;'Údaje o projekte'!$F$11,'Údaje o projekte'!$F$11,VLOOKUP(G554,Ciselniky!$G$41:$I$48,3,FALSE))))</f>
        <v/>
      </c>
      <c r="K554" s="169" t="str">
        <f>IF(J554="","",IF(G554="Nerelevantné",E554*F554,((E554*F554)/VLOOKUP(G554,Ciselniky!$G$43:$I$48,3,FALSE))*'Dlhodobý majetok (DM)'!I554)*H554)</f>
        <v/>
      </c>
      <c r="L554" s="169" t="str">
        <f>IF(K554="","",IF('Základné údaje'!$H$8="áno",0,K554*0.2))</f>
        <v/>
      </c>
      <c r="M554" s="156" t="str">
        <f>IF(K554="","",K554*VLOOKUP(CONCATENATE(C554," / ",'Základné údaje'!$D$8),'Priradenie pracov. balíkov'!A:F,6,FALSE))</f>
        <v/>
      </c>
      <c r="N554" s="156" t="str">
        <f>IF(L554="","",L554*VLOOKUP(CONCATENATE(C554," / ",'Základné údaje'!$D$8),'Priradenie pracov. balíkov'!A:F,6,FALSE))</f>
        <v/>
      </c>
      <c r="O554" s="164"/>
      <c r="P554" s="164"/>
    </row>
    <row r="555" spans="1:16" x14ac:dyDescent="0.2">
      <c r="A555" s="19"/>
      <c r="B555" s="164"/>
      <c r="C555" s="164"/>
      <c r="D555" s="164"/>
      <c r="E555" s="164"/>
      <c r="F555" s="165"/>
      <c r="G555" s="164"/>
      <c r="H555" s="166"/>
      <c r="I555" s="167"/>
      <c r="J555" s="168" t="str">
        <f>IF(F555="","",IF(G555=nepodnik,1,IF(VLOOKUP(G555,Ciselniky!$G$41:$I$48,3,FALSE)&gt;'Údaje o projekte'!$F$11,'Údaje o projekte'!$F$11,VLOOKUP(G555,Ciselniky!$G$41:$I$48,3,FALSE))))</f>
        <v/>
      </c>
      <c r="K555" s="169" t="str">
        <f>IF(J555="","",IF(G555="Nerelevantné",E555*F555,((E555*F555)/VLOOKUP(G555,Ciselniky!$G$43:$I$48,3,FALSE))*'Dlhodobý majetok (DM)'!I555)*H555)</f>
        <v/>
      </c>
      <c r="L555" s="169" t="str">
        <f>IF(K555="","",IF('Základné údaje'!$H$8="áno",0,K555*0.2))</f>
        <v/>
      </c>
      <c r="M555" s="156" t="str">
        <f>IF(K555="","",K555*VLOOKUP(CONCATENATE(C555," / ",'Základné údaje'!$D$8),'Priradenie pracov. balíkov'!A:F,6,FALSE))</f>
        <v/>
      </c>
      <c r="N555" s="156" t="str">
        <f>IF(L555="","",L555*VLOOKUP(CONCATENATE(C555," / ",'Základné údaje'!$D$8),'Priradenie pracov. balíkov'!A:F,6,FALSE))</f>
        <v/>
      </c>
      <c r="O555" s="164"/>
      <c r="P555" s="164"/>
    </row>
    <row r="556" spans="1:16" x14ac:dyDescent="0.2">
      <c r="A556" s="19"/>
      <c r="B556" s="164"/>
      <c r="C556" s="164"/>
      <c r="D556" s="164"/>
      <c r="E556" s="164"/>
      <c r="F556" s="165"/>
      <c r="G556" s="164"/>
      <c r="H556" s="166"/>
      <c r="I556" s="167"/>
      <c r="J556" s="168" t="str">
        <f>IF(F556="","",IF(G556=nepodnik,1,IF(VLOOKUP(G556,Ciselniky!$G$41:$I$48,3,FALSE)&gt;'Údaje o projekte'!$F$11,'Údaje o projekte'!$F$11,VLOOKUP(G556,Ciselniky!$G$41:$I$48,3,FALSE))))</f>
        <v/>
      </c>
      <c r="K556" s="169" t="str">
        <f>IF(J556="","",IF(G556="Nerelevantné",E556*F556,((E556*F556)/VLOOKUP(G556,Ciselniky!$G$43:$I$48,3,FALSE))*'Dlhodobý majetok (DM)'!I556)*H556)</f>
        <v/>
      </c>
      <c r="L556" s="169" t="str">
        <f>IF(K556="","",IF('Základné údaje'!$H$8="áno",0,K556*0.2))</f>
        <v/>
      </c>
      <c r="M556" s="156" t="str">
        <f>IF(K556="","",K556*VLOOKUP(CONCATENATE(C556," / ",'Základné údaje'!$D$8),'Priradenie pracov. balíkov'!A:F,6,FALSE))</f>
        <v/>
      </c>
      <c r="N556" s="156" t="str">
        <f>IF(L556="","",L556*VLOOKUP(CONCATENATE(C556," / ",'Základné údaje'!$D$8),'Priradenie pracov. balíkov'!A:F,6,FALSE))</f>
        <v/>
      </c>
      <c r="O556" s="164"/>
      <c r="P556" s="164"/>
    </row>
    <row r="557" spans="1:16" x14ac:dyDescent="0.2">
      <c r="A557" s="19"/>
      <c r="B557" s="164"/>
      <c r="C557" s="164"/>
      <c r="D557" s="164"/>
      <c r="E557" s="164"/>
      <c r="F557" s="165"/>
      <c r="G557" s="164"/>
      <c r="H557" s="166"/>
      <c r="I557" s="167"/>
      <c r="J557" s="168" t="str">
        <f>IF(F557="","",IF(G557=nepodnik,1,IF(VLOOKUP(G557,Ciselniky!$G$41:$I$48,3,FALSE)&gt;'Údaje o projekte'!$F$11,'Údaje o projekte'!$F$11,VLOOKUP(G557,Ciselniky!$G$41:$I$48,3,FALSE))))</f>
        <v/>
      </c>
      <c r="K557" s="169" t="str">
        <f>IF(J557="","",IF(G557="Nerelevantné",E557*F557,((E557*F557)/VLOOKUP(G557,Ciselniky!$G$43:$I$48,3,FALSE))*'Dlhodobý majetok (DM)'!I557)*H557)</f>
        <v/>
      </c>
      <c r="L557" s="169" t="str">
        <f>IF(K557="","",IF('Základné údaje'!$H$8="áno",0,K557*0.2))</f>
        <v/>
      </c>
      <c r="M557" s="156" t="str">
        <f>IF(K557="","",K557*VLOOKUP(CONCATENATE(C557," / ",'Základné údaje'!$D$8),'Priradenie pracov. balíkov'!A:F,6,FALSE))</f>
        <v/>
      </c>
      <c r="N557" s="156" t="str">
        <f>IF(L557="","",L557*VLOOKUP(CONCATENATE(C557," / ",'Základné údaje'!$D$8),'Priradenie pracov. balíkov'!A:F,6,FALSE))</f>
        <v/>
      </c>
      <c r="O557" s="164"/>
      <c r="P557" s="164"/>
    </row>
    <row r="558" spans="1:16" x14ac:dyDescent="0.2">
      <c r="A558" s="19"/>
      <c r="B558" s="164"/>
      <c r="C558" s="164"/>
      <c r="D558" s="164"/>
      <c r="E558" s="164"/>
      <c r="F558" s="165"/>
      <c r="G558" s="164"/>
      <c r="H558" s="166"/>
      <c r="I558" s="167"/>
      <c r="J558" s="168" t="str">
        <f>IF(F558="","",IF(G558=nepodnik,1,IF(VLOOKUP(G558,Ciselniky!$G$41:$I$48,3,FALSE)&gt;'Údaje o projekte'!$F$11,'Údaje o projekte'!$F$11,VLOOKUP(G558,Ciselniky!$G$41:$I$48,3,FALSE))))</f>
        <v/>
      </c>
      <c r="K558" s="169" t="str">
        <f>IF(J558="","",IF(G558="Nerelevantné",E558*F558,((E558*F558)/VLOOKUP(G558,Ciselniky!$G$43:$I$48,3,FALSE))*'Dlhodobý majetok (DM)'!I558)*H558)</f>
        <v/>
      </c>
      <c r="L558" s="169" t="str">
        <f>IF(K558="","",IF('Základné údaje'!$H$8="áno",0,K558*0.2))</f>
        <v/>
      </c>
      <c r="M558" s="156" t="str">
        <f>IF(K558="","",K558*VLOOKUP(CONCATENATE(C558," / ",'Základné údaje'!$D$8),'Priradenie pracov. balíkov'!A:F,6,FALSE))</f>
        <v/>
      </c>
      <c r="N558" s="156" t="str">
        <f>IF(L558="","",L558*VLOOKUP(CONCATENATE(C558," / ",'Základné údaje'!$D$8),'Priradenie pracov. balíkov'!A:F,6,FALSE))</f>
        <v/>
      </c>
      <c r="O558" s="164"/>
      <c r="P558" s="164"/>
    </row>
    <row r="559" spans="1:16" x14ac:dyDescent="0.2">
      <c r="A559" s="19"/>
      <c r="B559" s="164"/>
      <c r="C559" s="164"/>
      <c r="D559" s="164"/>
      <c r="E559" s="164"/>
      <c r="F559" s="165"/>
      <c r="G559" s="164"/>
      <c r="H559" s="166"/>
      <c r="I559" s="167"/>
      <c r="J559" s="168" t="str">
        <f>IF(F559="","",IF(G559=nepodnik,1,IF(VLOOKUP(G559,Ciselniky!$G$41:$I$48,3,FALSE)&gt;'Údaje o projekte'!$F$11,'Údaje o projekte'!$F$11,VLOOKUP(G559,Ciselniky!$G$41:$I$48,3,FALSE))))</f>
        <v/>
      </c>
      <c r="K559" s="169" t="str">
        <f>IF(J559="","",IF(G559="Nerelevantné",E559*F559,((E559*F559)/VLOOKUP(G559,Ciselniky!$G$43:$I$48,3,FALSE))*'Dlhodobý majetok (DM)'!I559)*H559)</f>
        <v/>
      </c>
      <c r="L559" s="169" t="str">
        <f>IF(K559="","",IF('Základné údaje'!$H$8="áno",0,K559*0.2))</f>
        <v/>
      </c>
      <c r="M559" s="156" t="str">
        <f>IF(K559="","",K559*VLOOKUP(CONCATENATE(C559," / ",'Základné údaje'!$D$8),'Priradenie pracov. balíkov'!A:F,6,FALSE))</f>
        <v/>
      </c>
      <c r="N559" s="156" t="str">
        <f>IF(L559="","",L559*VLOOKUP(CONCATENATE(C559," / ",'Základné údaje'!$D$8),'Priradenie pracov. balíkov'!A:F,6,FALSE))</f>
        <v/>
      </c>
      <c r="O559" s="164"/>
      <c r="P559" s="164"/>
    </row>
    <row r="560" spans="1:16" x14ac:dyDescent="0.2">
      <c r="A560" s="19"/>
      <c r="B560" s="164"/>
      <c r="C560" s="164"/>
      <c r="D560" s="164"/>
      <c r="E560" s="164"/>
      <c r="F560" s="165"/>
      <c r="G560" s="164"/>
      <c r="H560" s="166"/>
      <c r="I560" s="167"/>
      <c r="J560" s="168" t="str">
        <f>IF(F560="","",IF(G560=nepodnik,1,IF(VLOOKUP(G560,Ciselniky!$G$41:$I$48,3,FALSE)&gt;'Údaje o projekte'!$F$11,'Údaje o projekte'!$F$11,VLOOKUP(G560,Ciselniky!$G$41:$I$48,3,FALSE))))</f>
        <v/>
      </c>
      <c r="K560" s="169" t="str">
        <f>IF(J560="","",IF(G560="Nerelevantné",E560*F560,((E560*F560)/VLOOKUP(G560,Ciselniky!$G$43:$I$48,3,FALSE))*'Dlhodobý majetok (DM)'!I560)*H560)</f>
        <v/>
      </c>
      <c r="L560" s="169" t="str">
        <f>IF(K560="","",IF('Základné údaje'!$H$8="áno",0,K560*0.2))</f>
        <v/>
      </c>
      <c r="M560" s="156" t="str">
        <f>IF(K560="","",K560*VLOOKUP(CONCATENATE(C560," / ",'Základné údaje'!$D$8),'Priradenie pracov. balíkov'!A:F,6,FALSE))</f>
        <v/>
      </c>
      <c r="N560" s="156" t="str">
        <f>IF(L560="","",L560*VLOOKUP(CONCATENATE(C560," / ",'Základné údaje'!$D$8),'Priradenie pracov. balíkov'!A:F,6,FALSE))</f>
        <v/>
      </c>
      <c r="O560" s="164"/>
      <c r="P560" s="164"/>
    </row>
    <row r="561" spans="1:16" x14ac:dyDescent="0.2">
      <c r="A561" s="19"/>
      <c r="B561" s="164"/>
      <c r="C561" s="164"/>
      <c r="D561" s="164"/>
      <c r="E561" s="164"/>
      <c r="F561" s="165"/>
      <c r="G561" s="164"/>
      <c r="H561" s="166"/>
      <c r="I561" s="167"/>
      <c r="J561" s="168" t="str">
        <f>IF(F561="","",IF(G561=nepodnik,1,IF(VLOOKUP(G561,Ciselniky!$G$41:$I$48,3,FALSE)&gt;'Údaje o projekte'!$F$11,'Údaje o projekte'!$F$11,VLOOKUP(G561,Ciselniky!$G$41:$I$48,3,FALSE))))</f>
        <v/>
      </c>
      <c r="K561" s="169" t="str">
        <f>IF(J561="","",IF(G561="Nerelevantné",E561*F561,((E561*F561)/VLOOKUP(G561,Ciselniky!$G$43:$I$48,3,FALSE))*'Dlhodobý majetok (DM)'!I561)*H561)</f>
        <v/>
      </c>
      <c r="L561" s="169" t="str">
        <f>IF(K561="","",IF('Základné údaje'!$H$8="áno",0,K561*0.2))</f>
        <v/>
      </c>
      <c r="M561" s="156" t="str">
        <f>IF(K561="","",K561*VLOOKUP(CONCATENATE(C561," / ",'Základné údaje'!$D$8),'Priradenie pracov. balíkov'!A:F,6,FALSE))</f>
        <v/>
      </c>
      <c r="N561" s="156" t="str">
        <f>IF(L561="","",L561*VLOOKUP(CONCATENATE(C561," / ",'Základné údaje'!$D$8),'Priradenie pracov. balíkov'!A:F,6,FALSE))</f>
        <v/>
      </c>
      <c r="O561" s="164"/>
      <c r="P561" s="164"/>
    </row>
    <row r="562" spans="1:16" x14ac:dyDescent="0.2">
      <c r="A562" s="19"/>
      <c r="B562" s="164"/>
      <c r="C562" s="164"/>
      <c r="D562" s="164"/>
      <c r="E562" s="164"/>
      <c r="F562" s="165"/>
      <c r="G562" s="164"/>
      <c r="H562" s="166"/>
      <c r="I562" s="167"/>
      <c r="J562" s="168" t="str">
        <f>IF(F562="","",IF(G562=nepodnik,1,IF(VLOOKUP(G562,Ciselniky!$G$41:$I$48,3,FALSE)&gt;'Údaje o projekte'!$F$11,'Údaje o projekte'!$F$11,VLOOKUP(G562,Ciselniky!$G$41:$I$48,3,FALSE))))</f>
        <v/>
      </c>
      <c r="K562" s="169" t="str">
        <f>IF(J562="","",IF(G562="Nerelevantné",E562*F562,((E562*F562)/VLOOKUP(G562,Ciselniky!$G$43:$I$48,3,FALSE))*'Dlhodobý majetok (DM)'!I562)*H562)</f>
        <v/>
      </c>
      <c r="L562" s="169" t="str">
        <f>IF(K562="","",IF('Základné údaje'!$H$8="áno",0,K562*0.2))</f>
        <v/>
      </c>
      <c r="M562" s="156" t="str">
        <f>IF(K562="","",K562*VLOOKUP(CONCATENATE(C562," / ",'Základné údaje'!$D$8),'Priradenie pracov. balíkov'!A:F,6,FALSE))</f>
        <v/>
      </c>
      <c r="N562" s="156" t="str">
        <f>IF(L562="","",L562*VLOOKUP(CONCATENATE(C562," / ",'Základné údaje'!$D$8),'Priradenie pracov. balíkov'!A:F,6,FALSE))</f>
        <v/>
      </c>
      <c r="O562" s="164"/>
      <c r="P562" s="164"/>
    </row>
    <row r="563" spans="1:16" x14ac:dyDescent="0.2">
      <c r="A563" s="19"/>
      <c r="B563" s="164"/>
      <c r="C563" s="164"/>
      <c r="D563" s="164"/>
      <c r="E563" s="164"/>
      <c r="F563" s="165"/>
      <c r="G563" s="164"/>
      <c r="H563" s="166"/>
      <c r="I563" s="167"/>
      <c r="J563" s="168" t="str">
        <f>IF(F563="","",IF(G563=nepodnik,1,IF(VLOOKUP(G563,Ciselniky!$G$41:$I$48,3,FALSE)&gt;'Údaje o projekte'!$F$11,'Údaje o projekte'!$F$11,VLOOKUP(G563,Ciselniky!$G$41:$I$48,3,FALSE))))</f>
        <v/>
      </c>
      <c r="K563" s="169" t="str">
        <f>IF(J563="","",IF(G563="Nerelevantné",E563*F563,((E563*F563)/VLOOKUP(G563,Ciselniky!$G$43:$I$48,3,FALSE))*'Dlhodobý majetok (DM)'!I563)*H563)</f>
        <v/>
      </c>
      <c r="L563" s="169" t="str">
        <f>IF(K563="","",IF('Základné údaje'!$H$8="áno",0,K563*0.2))</f>
        <v/>
      </c>
      <c r="M563" s="156" t="str">
        <f>IF(K563="","",K563*VLOOKUP(CONCATENATE(C563," / ",'Základné údaje'!$D$8),'Priradenie pracov. balíkov'!A:F,6,FALSE))</f>
        <v/>
      </c>
      <c r="N563" s="156" t="str">
        <f>IF(L563="","",L563*VLOOKUP(CONCATENATE(C563," / ",'Základné údaje'!$D$8),'Priradenie pracov. balíkov'!A:F,6,FALSE))</f>
        <v/>
      </c>
      <c r="O563" s="164"/>
      <c r="P563" s="164"/>
    </row>
    <row r="564" spans="1:16" x14ac:dyDescent="0.2">
      <c r="A564" s="19"/>
      <c r="B564" s="164"/>
      <c r="C564" s="164"/>
      <c r="D564" s="164"/>
      <c r="E564" s="164"/>
      <c r="F564" s="165"/>
      <c r="G564" s="164"/>
      <c r="H564" s="166"/>
      <c r="I564" s="167"/>
      <c r="J564" s="168" t="str">
        <f>IF(F564="","",IF(G564=nepodnik,1,IF(VLOOKUP(G564,Ciselniky!$G$41:$I$48,3,FALSE)&gt;'Údaje o projekte'!$F$11,'Údaje o projekte'!$F$11,VLOOKUP(G564,Ciselniky!$G$41:$I$48,3,FALSE))))</f>
        <v/>
      </c>
      <c r="K564" s="169" t="str">
        <f>IF(J564="","",IF(G564="Nerelevantné",E564*F564,((E564*F564)/VLOOKUP(G564,Ciselniky!$G$43:$I$48,3,FALSE))*'Dlhodobý majetok (DM)'!I564)*H564)</f>
        <v/>
      </c>
      <c r="L564" s="169" t="str">
        <f>IF(K564="","",IF('Základné údaje'!$H$8="áno",0,K564*0.2))</f>
        <v/>
      </c>
      <c r="M564" s="156" t="str">
        <f>IF(K564="","",K564*VLOOKUP(CONCATENATE(C564," / ",'Základné údaje'!$D$8),'Priradenie pracov. balíkov'!A:F,6,FALSE))</f>
        <v/>
      </c>
      <c r="N564" s="156" t="str">
        <f>IF(L564="","",L564*VLOOKUP(CONCATENATE(C564," / ",'Základné údaje'!$D$8),'Priradenie pracov. balíkov'!A:F,6,FALSE))</f>
        <v/>
      </c>
      <c r="O564" s="164"/>
      <c r="P564" s="164"/>
    </row>
    <row r="565" spans="1:16" x14ac:dyDescent="0.2">
      <c r="A565" s="19"/>
      <c r="B565" s="164"/>
      <c r="C565" s="164"/>
      <c r="D565" s="164"/>
      <c r="E565" s="164"/>
      <c r="F565" s="165"/>
      <c r="G565" s="164"/>
      <c r="H565" s="166"/>
      <c r="I565" s="167"/>
      <c r="J565" s="168" t="str">
        <f>IF(F565="","",IF(G565=nepodnik,1,IF(VLOOKUP(G565,Ciselniky!$G$41:$I$48,3,FALSE)&gt;'Údaje o projekte'!$F$11,'Údaje o projekte'!$F$11,VLOOKUP(G565,Ciselniky!$G$41:$I$48,3,FALSE))))</f>
        <v/>
      </c>
      <c r="K565" s="169" t="str">
        <f>IF(J565="","",IF(G565="Nerelevantné",E565*F565,((E565*F565)/VLOOKUP(G565,Ciselniky!$G$43:$I$48,3,FALSE))*'Dlhodobý majetok (DM)'!I565)*H565)</f>
        <v/>
      </c>
      <c r="L565" s="169" t="str">
        <f>IF(K565="","",IF('Základné údaje'!$H$8="áno",0,K565*0.2))</f>
        <v/>
      </c>
      <c r="M565" s="156" t="str">
        <f>IF(K565="","",K565*VLOOKUP(CONCATENATE(C565," / ",'Základné údaje'!$D$8),'Priradenie pracov. balíkov'!A:F,6,FALSE))</f>
        <v/>
      </c>
      <c r="N565" s="156" t="str">
        <f>IF(L565="","",L565*VLOOKUP(CONCATENATE(C565," / ",'Základné údaje'!$D$8),'Priradenie pracov. balíkov'!A:F,6,FALSE))</f>
        <v/>
      </c>
      <c r="O565" s="164"/>
      <c r="P565" s="164"/>
    </row>
    <row r="566" spans="1:16" x14ac:dyDescent="0.2">
      <c r="A566" s="19"/>
      <c r="B566" s="164"/>
      <c r="C566" s="164"/>
      <c r="D566" s="164"/>
      <c r="E566" s="164"/>
      <c r="F566" s="165"/>
      <c r="G566" s="164"/>
      <c r="H566" s="166"/>
      <c r="I566" s="167"/>
      <c r="J566" s="168" t="str">
        <f>IF(F566="","",IF(G566=nepodnik,1,IF(VLOOKUP(G566,Ciselniky!$G$41:$I$48,3,FALSE)&gt;'Údaje o projekte'!$F$11,'Údaje o projekte'!$F$11,VLOOKUP(G566,Ciselniky!$G$41:$I$48,3,FALSE))))</f>
        <v/>
      </c>
      <c r="K566" s="169" t="str">
        <f>IF(J566="","",IF(G566="Nerelevantné",E566*F566,((E566*F566)/VLOOKUP(G566,Ciselniky!$G$43:$I$48,3,FALSE))*'Dlhodobý majetok (DM)'!I566)*H566)</f>
        <v/>
      </c>
      <c r="L566" s="169" t="str">
        <f>IF(K566="","",IF('Základné údaje'!$H$8="áno",0,K566*0.2))</f>
        <v/>
      </c>
      <c r="M566" s="156" t="str">
        <f>IF(K566="","",K566*VLOOKUP(CONCATENATE(C566," / ",'Základné údaje'!$D$8),'Priradenie pracov. balíkov'!A:F,6,FALSE))</f>
        <v/>
      </c>
      <c r="N566" s="156" t="str">
        <f>IF(L566="","",L566*VLOOKUP(CONCATENATE(C566," / ",'Základné údaje'!$D$8),'Priradenie pracov. balíkov'!A:F,6,FALSE))</f>
        <v/>
      </c>
      <c r="O566" s="164"/>
      <c r="P566" s="164"/>
    </row>
    <row r="567" spans="1:16" x14ac:dyDescent="0.2">
      <c r="A567" s="19"/>
      <c r="B567" s="164"/>
      <c r="C567" s="164"/>
      <c r="D567" s="164"/>
      <c r="E567" s="164"/>
      <c r="F567" s="165"/>
      <c r="G567" s="164"/>
      <c r="H567" s="166"/>
      <c r="I567" s="167"/>
      <c r="J567" s="168" t="str">
        <f>IF(F567="","",IF(G567=nepodnik,1,IF(VLOOKUP(G567,Ciselniky!$G$41:$I$48,3,FALSE)&gt;'Údaje o projekte'!$F$11,'Údaje o projekte'!$F$11,VLOOKUP(G567,Ciselniky!$G$41:$I$48,3,FALSE))))</f>
        <v/>
      </c>
      <c r="K567" s="169" t="str">
        <f>IF(J567="","",IF(G567="Nerelevantné",E567*F567,((E567*F567)/VLOOKUP(G567,Ciselniky!$G$43:$I$48,3,FALSE))*'Dlhodobý majetok (DM)'!I567)*H567)</f>
        <v/>
      </c>
      <c r="L567" s="169" t="str">
        <f>IF(K567="","",IF('Základné údaje'!$H$8="áno",0,K567*0.2))</f>
        <v/>
      </c>
      <c r="M567" s="156" t="str">
        <f>IF(K567="","",K567*VLOOKUP(CONCATENATE(C567," / ",'Základné údaje'!$D$8),'Priradenie pracov. balíkov'!A:F,6,FALSE))</f>
        <v/>
      </c>
      <c r="N567" s="156" t="str">
        <f>IF(L567="","",L567*VLOOKUP(CONCATENATE(C567," / ",'Základné údaje'!$D$8),'Priradenie pracov. balíkov'!A:F,6,FALSE))</f>
        <v/>
      </c>
      <c r="O567" s="164"/>
      <c r="P567" s="164"/>
    </row>
    <row r="568" spans="1:16" x14ac:dyDescent="0.2">
      <c r="A568" s="19"/>
      <c r="B568" s="164"/>
      <c r="C568" s="164"/>
      <c r="D568" s="164"/>
      <c r="E568" s="164"/>
      <c r="F568" s="165"/>
      <c r="G568" s="164"/>
      <c r="H568" s="166"/>
      <c r="I568" s="167"/>
      <c r="J568" s="168" t="str">
        <f>IF(F568="","",IF(G568=nepodnik,1,IF(VLOOKUP(G568,Ciselniky!$G$41:$I$48,3,FALSE)&gt;'Údaje o projekte'!$F$11,'Údaje o projekte'!$F$11,VLOOKUP(G568,Ciselniky!$G$41:$I$48,3,FALSE))))</f>
        <v/>
      </c>
      <c r="K568" s="169" t="str">
        <f>IF(J568="","",IF(G568="Nerelevantné",E568*F568,((E568*F568)/VLOOKUP(G568,Ciselniky!$G$43:$I$48,3,FALSE))*'Dlhodobý majetok (DM)'!I568)*H568)</f>
        <v/>
      </c>
      <c r="L568" s="169" t="str">
        <f>IF(K568="","",IF('Základné údaje'!$H$8="áno",0,K568*0.2))</f>
        <v/>
      </c>
      <c r="M568" s="156" t="str">
        <f>IF(K568="","",K568*VLOOKUP(CONCATENATE(C568," / ",'Základné údaje'!$D$8),'Priradenie pracov. balíkov'!A:F,6,FALSE))</f>
        <v/>
      </c>
      <c r="N568" s="156" t="str">
        <f>IF(L568="","",L568*VLOOKUP(CONCATENATE(C568," / ",'Základné údaje'!$D$8),'Priradenie pracov. balíkov'!A:F,6,FALSE))</f>
        <v/>
      </c>
      <c r="O568" s="164"/>
      <c r="P568" s="164"/>
    </row>
    <row r="569" spans="1:16" x14ac:dyDescent="0.2">
      <c r="A569" s="19"/>
      <c r="B569" s="164"/>
      <c r="C569" s="164"/>
      <c r="D569" s="164"/>
      <c r="E569" s="164"/>
      <c r="F569" s="165"/>
      <c r="G569" s="164"/>
      <c r="H569" s="166"/>
      <c r="I569" s="167"/>
      <c r="J569" s="168" t="str">
        <f>IF(F569="","",IF(G569=nepodnik,1,IF(VLOOKUP(G569,Ciselniky!$G$41:$I$48,3,FALSE)&gt;'Údaje o projekte'!$F$11,'Údaje o projekte'!$F$11,VLOOKUP(G569,Ciselniky!$G$41:$I$48,3,FALSE))))</f>
        <v/>
      </c>
      <c r="K569" s="169" t="str">
        <f>IF(J569="","",IF(G569="Nerelevantné",E569*F569,((E569*F569)/VLOOKUP(G569,Ciselniky!$G$43:$I$48,3,FALSE))*'Dlhodobý majetok (DM)'!I569)*H569)</f>
        <v/>
      </c>
      <c r="L569" s="169" t="str">
        <f>IF(K569="","",IF('Základné údaje'!$H$8="áno",0,K569*0.2))</f>
        <v/>
      </c>
      <c r="M569" s="156" t="str">
        <f>IF(K569="","",K569*VLOOKUP(CONCATENATE(C569," / ",'Základné údaje'!$D$8),'Priradenie pracov. balíkov'!A:F,6,FALSE))</f>
        <v/>
      </c>
      <c r="N569" s="156" t="str">
        <f>IF(L569="","",L569*VLOOKUP(CONCATENATE(C569," / ",'Základné údaje'!$D$8),'Priradenie pracov. balíkov'!A:F,6,FALSE))</f>
        <v/>
      </c>
      <c r="O569" s="164"/>
      <c r="P569" s="164"/>
    </row>
    <row r="570" spans="1:16" x14ac:dyDescent="0.2">
      <c r="A570" s="19"/>
      <c r="B570" s="164"/>
      <c r="C570" s="164"/>
      <c r="D570" s="164"/>
      <c r="E570" s="164"/>
      <c r="F570" s="165"/>
      <c r="G570" s="164"/>
      <c r="H570" s="166"/>
      <c r="I570" s="167"/>
      <c r="J570" s="168" t="str">
        <f>IF(F570="","",IF(G570=nepodnik,1,IF(VLOOKUP(G570,Ciselniky!$G$41:$I$48,3,FALSE)&gt;'Údaje o projekte'!$F$11,'Údaje o projekte'!$F$11,VLOOKUP(G570,Ciselniky!$G$41:$I$48,3,FALSE))))</f>
        <v/>
      </c>
      <c r="K570" s="169" t="str">
        <f>IF(J570="","",IF(G570="Nerelevantné",E570*F570,((E570*F570)/VLOOKUP(G570,Ciselniky!$G$43:$I$48,3,FALSE))*'Dlhodobý majetok (DM)'!I570)*H570)</f>
        <v/>
      </c>
      <c r="L570" s="169" t="str">
        <f>IF(K570="","",IF('Základné údaje'!$H$8="áno",0,K570*0.2))</f>
        <v/>
      </c>
      <c r="M570" s="156" t="str">
        <f>IF(K570="","",K570*VLOOKUP(CONCATENATE(C570," / ",'Základné údaje'!$D$8),'Priradenie pracov. balíkov'!A:F,6,FALSE))</f>
        <v/>
      </c>
      <c r="N570" s="156" t="str">
        <f>IF(L570="","",L570*VLOOKUP(CONCATENATE(C570," / ",'Základné údaje'!$D$8),'Priradenie pracov. balíkov'!A:F,6,FALSE))</f>
        <v/>
      </c>
      <c r="O570" s="164"/>
      <c r="P570" s="164"/>
    </row>
    <row r="571" spans="1:16" x14ac:dyDescent="0.2">
      <c r="A571" s="19"/>
      <c r="B571" s="164"/>
      <c r="C571" s="164"/>
      <c r="D571" s="164"/>
      <c r="E571" s="164"/>
      <c r="F571" s="165"/>
      <c r="G571" s="164"/>
      <c r="H571" s="166"/>
      <c r="I571" s="167"/>
      <c r="J571" s="168" t="str">
        <f>IF(F571="","",IF(G571=nepodnik,1,IF(VLOOKUP(G571,Ciselniky!$G$41:$I$48,3,FALSE)&gt;'Údaje o projekte'!$F$11,'Údaje o projekte'!$F$11,VLOOKUP(G571,Ciselniky!$G$41:$I$48,3,FALSE))))</f>
        <v/>
      </c>
      <c r="K571" s="169" t="str">
        <f>IF(J571="","",IF(G571="Nerelevantné",E571*F571,((E571*F571)/VLOOKUP(G571,Ciselniky!$G$43:$I$48,3,FALSE))*'Dlhodobý majetok (DM)'!I571)*H571)</f>
        <v/>
      </c>
      <c r="L571" s="169" t="str">
        <f>IF(K571="","",IF('Základné údaje'!$H$8="áno",0,K571*0.2))</f>
        <v/>
      </c>
      <c r="M571" s="156" t="str">
        <f>IF(K571="","",K571*VLOOKUP(CONCATENATE(C571," / ",'Základné údaje'!$D$8),'Priradenie pracov. balíkov'!A:F,6,FALSE))</f>
        <v/>
      </c>
      <c r="N571" s="156" t="str">
        <f>IF(L571="","",L571*VLOOKUP(CONCATENATE(C571," / ",'Základné údaje'!$D$8),'Priradenie pracov. balíkov'!A:F,6,FALSE))</f>
        <v/>
      </c>
      <c r="O571" s="164"/>
      <c r="P571" s="164"/>
    </row>
    <row r="572" spans="1:16" x14ac:dyDescent="0.2">
      <c r="A572" s="19"/>
      <c r="B572" s="164"/>
      <c r="C572" s="164"/>
      <c r="D572" s="164"/>
      <c r="E572" s="164"/>
      <c r="F572" s="165"/>
      <c r="G572" s="164"/>
      <c r="H572" s="166"/>
      <c r="I572" s="167"/>
      <c r="J572" s="168" t="str">
        <f>IF(F572="","",IF(G572=nepodnik,1,IF(VLOOKUP(G572,Ciselniky!$G$41:$I$48,3,FALSE)&gt;'Údaje o projekte'!$F$11,'Údaje o projekte'!$F$11,VLOOKUP(G572,Ciselniky!$G$41:$I$48,3,FALSE))))</f>
        <v/>
      </c>
      <c r="K572" s="169" t="str">
        <f>IF(J572="","",IF(G572="Nerelevantné",E572*F572,((E572*F572)/VLOOKUP(G572,Ciselniky!$G$43:$I$48,3,FALSE))*'Dlhodobý majetok (DM)'!I572)*H572)</f>
        <v/>
      </c>
      <c r="L572" s="169" t="str">
        <f>IF(K572="","",IF('Základné údaje'!$H$8="áno",0,K572*0.2))</f>
        <v/>
      </c>
      <c r="M572" s="156" t="str">
        <f>IF(K572="","",K572*VLOOKUP(CONCATENATE(C572," / ",'Základné údaje'!$D$8),'Priradenie pracov. balíkov'!A:F,6,FALSE))</f>
        <v/>
      </c>
      <c r="N572" s="156" t="str">
        <f>IF(L572="","",L572*VLOOKUP(CONCATENATE(C572," / ",'Základné údaje'!$D$8),'Priradenie pracov. balíkov'!A:F,6,FALSE))</f>
        <v/>
      </c>
      <c r="O572" s="164"/>
      <c r="P572" s="164"/>
    </row>
    <row r="573" spans="1:16" x14ac:dyDescent="0.2">
      <c r="A573" s="19"/>
      <c r="B573" s="164"/>
      <c r="C573" s="164"/>
      <c r="D573" s="164"/>
      <c r="E573" s="164"/>
      <c r="F573" s="165"/>
      <c r="G573" s="164"/>
      <c r="H573" s="166"/>
      <c r="I573" s="167"/>
      <c r="J573" s="168" t="str">
        <f>IF(F573="","",IF(G573=nepodnik,1,IF(VLOOKUP(G573,Ciselniky!$G$41:$I$48,3,FALSE)&gt;'Údaje o projekte'!$F$11,'Údaje o projekte'!$F$11,VLOOKUP(G573,Ciselniky!$G$41:$I$48,3,FALSE))))</f>
        <v/>
      </c>
      <c r="K573" s="169" t="str">
        <f>IF(J573="","",IF(G573="Nerelevantné",E573*F573,((E573*F573)/VLOOKUP(G573,Ciselniky!$G$43:$I$48,3,FALSE))*'Dlhodobý majetok (DM)'!I573)*H573)</f>
        <v/>
      </c>
      <c r="L573" s="169" t="str">
        <f>IF(K573="","",IF('Základné údaje'!$H$8="áno",0,K573*0.2))</f>
        <v/>
      </c>
      <c r="M573" s="156" t="str">
        <f>IF(K573="","",K573*VLOOKUP(CONCATENATE(C573," / ",'Základné údaje'!$D$8),'Priradenie pracov. balíkov'!A:F,6,FALSE))</f>
        <v/>
      </c>
      <c r="N573" s="156" t="str">
        <f>IF(L573="","",L573*VLOOKUP(CONCATENATE(C573," / ",'Základné údaje'!$D$8),'Priradenie pracov. balíkov'!A:F,6,FALSE))</f>
        <v/>
      </c>
      <c r="O573" s="164"/>
      <c r="P573" s="164"/>
    </row>
    <row r="574" spans="1:16" x14ac:dyDescent="0.2">
      <c r="A574" s="19"/>
      <c r="B574" s="164"/>
      <c r="C574" s="164"/>
      <c r="D574" s="164"/>
      <c r="E574" s="164"/>
      <c r="F574" s="165"/>
      <c r="G574" s="164"/>
      <c r="H574" s="166"/>
      <c r="I574" s="167"/>
      <c r="J574" s="168" t="str">
        <f>IF(F574="","",IF(G574=nepodnik,1,IF(VLOOKUP(G574,Ciselniky!$G$41:$I$48,3,FALSE)&gt;'Údaje o projekte'!$F$11,'Údaje o projekte'!$F$11,VLOOKUP(G574,Ciselniky!$G$41:$I$48,3,FALSE))))</f>
        <v/>
      </c>
      <c r="K574" s="169" t="str">
        <f>IF(J574="","",IF(G574="Nerelevantné",E574*F574,((E574*F574)/VLOOKUP(G574,Ciselniky!$G$43:$I$48,3,FALSE))*'Dlhodobý majetok (DM)'!I574)*H574)</f>
        <v/>
      </c>
      <c r="L574" s="169" t="str">
        <f>IF(K574="","",IF('Základné údaje'!$H$8="áno",0,K574*0.2))</f>
        <v/>
      </c>
      <c r="M574" s="156" t="str">
        <f>IF(K574="","",K574*VLOOKUP(CONCATENATE(C574," / ",'Základné údaje'!$D$8),'Priradenie pracov. balíkov'!A:F,6,FALSE))</f>
        <v/>
      </c>
      <c r="N574" s="156" t="str">
        <f>IF(L574="","",L574*VLOOKUP(CONCATENATE(C574," / ",'Základné údaje'!$D$8),'Priradenie pracov. balíkov'!A:F,6,FALSE))</f>
        <v/>
      </c>
      <c r="O574" s="164"/>
      <c r="P574" s="164"/>
    </row>
    <row r="575" spans="1:16" x14ac:dyDescent="0.2">
      <c r="A575" s="19"/>
      <c r="B575" s="164"/>
      <c r="C575" s="164"/>
      <c r="D575" s="164"/>
      <c r="E575" s="164"/>
      <c r="F575" s="165"/>
      <c r="G575" s="164"/>
      <c r="H575" s="166"/>
      <c r="I575" s="167"/>
      <c r="J575" s="168" t="str">
        <f>IF(F575="","",IF(G575=nepodnik,1,IF(VLOOKUP(G575,Ciselniky!$G$41:$I$48,3,FALSE)&gt;'Údaje o projekte'!$F$11,'Údaje o projekte'!$F$11,VLOOKUP(G575,Ciselniky!$G$41:$I$48,3,FALSE))))</f>
        <v/>
      </c>
      <c r="K575" s="169" t="str">
        <f>IF(J575="","",IF(G575="Nerelevantné",E575*F575,((E575*F575)/VLOOKUP(G575,Ciselniky!$G$43:$I$48,3,FALSE))*'Dlhodobý majetok (DM)'!I575)*H575)</f>
        <v/>
      </c>
      <c r="L575" s="169" t="str">
        <f>IF(K575="","",IF('Základné údaje'!$H$8="áno",0,K575*0.2))</f>
        <v/>
      </c>
      <c r="M575" s="156" t="str">
        <f>IF(K575="","",K575*VLOOKUP(CONCATENATE(C575," / ",'Základné údaje'!$D$8),'Priradenie pracov. balíkov'!A:F,6,FALSE))</f>
        <v/>
      </c>
      <c r="N575" s="156" t="str">
        <f>IF(L575="","",L575*VLOOKUP(CONCATENATE(C575," / ",'Základné údaje'!$D$8),'Priradenie pracov. balíkov'!A:F,6,FALSE))</f>
        <v/>
      </c>
      <c r="O575" s="164"/>
      <c r="P575" s="164"/>
    </row>
    <row r="576" spans="1:16" x14ac:dyDescent="0.2">
      <c r="A576" s="19"/>
      <c r="B576" s="164"/>
      <c r="C576" s="164"/>
      <c r="D576" s="164"/>
      <c r="E576" s="164"/>
      <c r="F576" s="165"/>
      <c r="G576" s="164"/>
      <c r="H576" s="166"/>
      <c r="I576" s="167"/>
      <c r="J576" s="168" t="str">
        <f>IF(F576="","",IF(G576=nepodnik,1,IF(VLOOKUP(G576,Ciselniky!$G$41:$I$48,3,FALSE)&gt;'Údaje o projekte'!$F$11,'Údaje o projekte'!$F$11,VLOOKUP(G576,Ciselniky!$G$41:$I$48,3,FALSE))))</f>
        <v/>
      </c>
      <c r="K576" s="169" t="str">
        <f>IF(J576="","",IF(G576="Nerelevantné",E576*F576,((E576*F576)/VLOOKUP(G576,Ciselniky!$G$43:$I$48,3,FALSE))*'Dlhodobý majetok (DM)'!I576)*H576)</f>
        <v/>
      </c>
      <c r="L576" s="169" t="str">
        <f>IF(K576="","",IF('Základné údaje'!$H$8="áno",0,K576*0.2))</f>
        <v/>
      </c>
      <c r="M576" s="156" t="str">
        <f>IF(K576="","",K576*VLOOKUP(CONCATENATE(C576," / ",'Základné údaje'!$D$8),'Priradenie pracov. balíkov'!A:F,6,FALSE))</f>
        <v/>
      </c>
      <c r="N576" s="156" t="str">
        <f>IF(L576="","",L576*VLOOKUP(CONCATENATE(C576," / ",'Základné údaje'!$D$8),'Priradenie pracov. balíkov'!A:F,6,FALSE))</f>
        <v/>
      </c>
      <c r="O576" s="164"/>
      <c r="P576" s="164"/>
    </row>
    <row r="577" spans="1:16" x14ac:dyDescent="0.2">
      <c r="A577" s="19"/>
      <c r="B577" s="164"/>
      <c r="C577" s="164"/>
      <c r="D577" s="164"/>
      <c r="E577" s="164"/>
      <c r="F577" s="165"/>
      <c r="G577" s="164"/>
      <c r="H577" s="166"/>
      <c r="I577" s="167"/>
      <c r="J577" s="168" t="str">
        <f>IF(F577="","",IF(G577=nepodnik,1,IF(VLOOKUP(G577,Ciselniky!$G$41:$I$48,3,FALSE)&gt;'Údaje o projekte'!$F$11,'Údaje o projekte'!$F$11,VLOOKUP(G577,Ciselniky!$G$41:$I$48,3,FALSE))))</f>
        <v/>
      </c>
      <c r="K577" s="169" t="str">
        <f>IF(J577="","",IF(G577="Nerelevantné",E577*F577,((E577*F577)/VLOOKUP(G577,Ciselniky!$G$43:$I$48,3,FALSE))*'Dlhodobý majetok (DM)'!I577)*H577)</f>
        <v/>
      </c>
      <c r="L577" s="169" t="str">
        <f>IF(K577="","",IF('Základné údaje'!$H$8="áno",0,K577*0.2))</f>
        <v/>
      </c>
      <c r="M577" s="156" t="str">
        <f>IF(K577="","",K577*VLOOKUP(CONCATENATE(C577," / ",'Základné údaje'!$D$8),'Priradenie pracov. balíkov'!A:F,6,FALSE))</f>
        <v/>
      </c>
      <c r="N577" s="156" t="str">
        <f>IF(L577="","",L577*VLOOKUP(CONCATENATE(C577," / ",'Základné údaje'!$D$8),'Priradenie pracov. balíkov'!A:F,6,FALSE))</f>
        <v/>
      </c>
      <c r="O577" s="164"/>
      <c r="P577" s="164"/>
    </row>
    <row r="578" spans="1:16" x14ac:dyDescent="0.2">
      <c r="A578" s="19"/>
      <c r="B578" s="164"/>
      <c r="C578" s="164"/>
      <c r="D578" s="164"/>
      <c r="E578" s="164"/>
      <c r="F578" s="165"/>
      <c r="G578" s="164"/>
      <c r="H578" s="166"/>
      <c r="I578" s="167"/>
      <c r="J578" s="168" t="str">
        <f>IF(F578="","",IF(G578=nepodnik,1,IF(VLOOKUP(G578,Ciselniky!$G$41:$I$48,3,FALSE)&gt;'Údaje o projekte'!$F$11,'Údaje o projekte'!$F$11,VLOOKUP(G578,Ciselniky!$G$41:$I$48,3,FALSE))))</f>
        <v/>
      </c>
      <c r="K578" s="169" t="str">
        <f>IF(J578="","",IF(G578="Nerelevantné",E578*F578,((E578*F578)/VLOOKUP(G578,Ciselniky!$G$43:$I$48,3,FALSE))*'Dlhodobý majetok (DM)'!I578)*H578)</f>
        <v/>
      </c>
      <c r="L578" s="169" t="str">
        <f>IF(K578="","",IF('Základné údaje'!$H$8="áno",0,K578*0.2))</f>
        <v/>
      </c>
      <c r="M578" s="156" t="str">
        <f>IF(K578="","",K578*VLOOKUP(CONCATENATE(C578," / ",'Základné údaje'!$D$8),'Priradenie pracov. balíkov'!A:F,6,FALSE))</f>
        <v/>
      </c>
      <c r="N578" s="156" t="str">
        <f>IF(L578="","",L578*VLOOKUP(CONCATENATE(C578," / ",'Základné údaje'!$D$8),'Priradenie pracov. balíkov'!A:F,6,FALSE))</f>
        <v/>
      </c>
      <c r="O578" s="164"/>
      <c r="P578" s="164"/>
    </row>
    <row r="579" spans="1:16" x14ac:dyDescent="0.2">
      <c r="A579" s="19"/>
      <c r="B579" s="164"/>
      <c r="C579" s="164"/>
      <c r="D579" s="164"/>
      <c r="E579" s="164"/>
      <c r="F579" s="165"/>
      <c r="G579" s="164"/>
      <c r="H579" s="166"/>
      <c r="I579" s="167"/>
      <c r="J579" s="168" t="str">
        <f>IF(F579="","",IF(G579=nepodnik,1,IF(VLOOKUP(G579,Ciselniky!$G$41:$I$48,3,FALSE)&gt;'Údaje o projekte'!$F$11,'Údaje o projekte'!$F$11,VLOOKUP(G579,Ciselniky!$G$41:$I$48,3,FALSE))))</f>
        <v/>
      </c>
      <c r="K579" s="169" t="str">
        <f>IF(J579="","",IF(G579="Nerelevantné",E579*F579,((E579*F579)/VLOOKUP(G579,Ciselniky!$G$43:$I$48,3,FALSE))*'Dlhodobý majetok (DM)'!I579)*H579)</f>
        <v/>
      </c>
      <c r="L579" s="169" t="str">
        <f>IF(K579="","",IF('Základné údaje'!$H$8="áno",0,K579*0.2))</f>
        <v/>
      </c>
      <c r="M579" s="156" t="str">
        <f>IF(K579="","",K579*VLOOKUP(CONCATENATE(C579," / ",'Základné údaje'!$D$8),'Priradenie pracov. balíkov'!A:F,6,FALSE))</f>
        <v/>
      </c>
      <c r="N579" s="156" t="str">
        <f>IF(L579="","",L579*VLOOKUP(CONCATENATE(C579," / ",'Základné údaje'!$D$8),'Priradenie pracov. balíkov'!A:F,6,FALSE))</f>
        <v/>
      </c>
      <c r="O579" s="164"/>
      <c r="P579" s="164"/>
    </row>
    <row r="580" spans="1:16" x14ac:dyDescent="0.2">
      <c r="A580" s="19"/>
      <c r="B580" s="164"/>
      <c r="C580" s="164"/>
      <c r="D580" s="164"/>
      <c r="E580" s="164"/>
      <c r="F580" s="165"/>
      <c r="G580" s="164"/>
      <c r="H580" s="166"/>
      <c r="I580" s="167"/>
      <c r="J580" s="168" t="str">
        <f>IF(F580="","",IF(G580=nepodnik,1,IF(VLOOKUP(G580,Ciselniky!$G$41:$I$48,3,FALSE)&gt;'Údaje o projekte'!$F$11,'Údaje o projekte'!$F$11,VLOOKUP(G580,Ciselniky!$G$41:$I$48,3,FALSE))))</f>
        <v/>
      </c>
      <c r="K580" s="169" t="str">
        <f>IF(J580="","",IF(G580="Nerelevantné",E580*F580,((E580*F580)/VLOOKUP(G580,Ciselniky!$G$43:$I$48,3,FALSE))*'Dlhodobý majetok (DM)'!I580)*H580)</f>
        <v/>
      </c>
      <c r="L580" s="169" t="str">
        <f>IF(K580="","",IF('Základné údaje'!$H$8="áno",0,K580*0.2))</f>
        <v/>
      </c>
      <c r="M580" s="156" t="str">
        <f>IF(K580="","",K580*VLOOKUP(CONCATENATE(C580," / ",'Základné údaje'!$D$8),'Priradenie pracov. balíkov'!A:F,6,FALSE))</f>
        <v/>
      </c>
      <c r="N580" s="156" t="str">
        <f>IF(L580="","",L580*VLOOKUP(CONCATENATE(C580," / ",'Základné údaje'!$D$8),'Priradenie pracov. balíkov'!A:F,6,FALSE))</f>
        <v/>
      </c>
      <c r="O580" s="164"/>
      <c r="P580" s="164"/>
    </row>
    <row r="581" spans="1:16" x14ac:dyDescent="0.2">
      <c r="A581" s="19"/>
      <c r="B581" s="164"/>
      <c r="C581" s="164"/>
      <c r="D581" s="164"/>
      <c r="E581" s="164"/>
      <c r="F581" s="165"/>
      <c r="G581" s="164"/>
      <c r="H581" s="166"/>
      <c r="I581" s="167"/>
      <c r="J581" s="168" t="str">
        <f>IF(F581="","",IF(G581=nepodnik,1,IF(VLOOKUP(G581,Ciselniky!$G$41:$I$48,3,FALSE)&gt;'Údaje o projekte'!$F$11,'Údaje o projekte'!$F$11,VLOOKUP(G581,Ciselniky!$G$41:$I$48,3,FALSE))))</f>
        <v/>
      </c>
      <c r="K581" s="169" t="str">
        <f>IF(J581="","",IF(G581="Nerelevantné",E581*F581,((E581*F581)/VLOOKUP(G581,Ciselniky!$G$43:$I$48,3,FALSE))*'Dlhodobý majetok (DM)'!I581)*H581)</f>
        <v/>
      </c>
      <c r="L581" s="169" t="str">
        <f>IF(K581="","",IF('Základné údaje'!$H$8="áno",0,K581*0.2))</f>
        <v/>
      </c>
      <c r="M581" s="156" t="str">
        <f>IF(K581="","",K581*VLOOKUP(CONCATENATE(C581," / ",'Základné údaje'!$D$8),'Priradenie pracov. balíkov'!A:F,6,FALSE))</f>
        <v/>
      </c>
      <c r="N581" s="156" t="str">
        <f>IF(L581="","",L581*VLOOKUP(CONCATENATE(C581," / ",'Základné údaje'!$D$8),'Priradenie pracov. balíkov'!A:F,6,FALSE))</f>
        <v/>
      </c>
      <c r="O581" s="164"/>
      <c r="P581" s="164"/>
    </row>
    <row r="582" spans="1:16" x14ac:dyDescent="0.2">
      <c r="A582" s="19"/>
      <c r="B582" s="164"/>
      <c r="C582" s="164"/>
      <c r="D582" s="164"/>
      <c r="E582" s="164"/>
      <c r="F582" s="165"/>
      <c r="G582" s="164"/>
      <c r="H582" s="166"/>
      <c r="I582" s="167"/>
      <c r="J582" s="168" t="str">
        <f>IF(F582="","",IF(G582=nepodnik,1,IF(VLOOKUP(G582,Ciselniky!$G$41:$I$48,3,FALSE)&gt;'Údaje o projekte'!$F$11,'Údaje o projekte'!$F$11,VLOOKUP(G582,Ciselniky!$G$41:$I$48,3,FALSE))))</f>
        <v/>
      </c>
      <c r="K582" s="169" t="str">
        <f>IF(J582="","",IF(G582="Nerelevantné",E582*F582,((E582*F582)/VLOOKUP(G582,Ciselniky!$G$43:$I$48,3,FALSE))*'Dlhodobý majetok (DM)'!I582)*H582)</f>
        <v/>
      </c>
      <c r="L582" s="169" t="str">
        <f>IF(K582="","",IF('Základné údaje'!$H$8="áno",0,K582*0.2))</f>
        <v/>
      </c>
      <c r="M582" s="156" t="str">
        <f>IF(K582="","",K582*VLOOKUP(CONCATENATE(C582," / ",'Základné údaje'!$D$8),'Priradenie pracov. balíkov'!A:F,6,FALSE))</f>
        <v/>
      </c>
      <c r="N582" s="156" t="str">
        <f>IF(L582="","",L582*VLOOKUP(CONCATENATE(C582," / ",'Základné údaje'!$D$8),'Priradenie pracov. balíkov'!A:F,6,FALSE))</f>
        <v/>
      </c>
      <c r="O582" s="164"/>
      <c r="P582" s="164"/>
    </row>
    <row r="583" spans="1:16" x14ac:dyDescent="0.2">
      <c r="A583" s="19"/>
      <c r="B583" s="164"/>
      <c r="C583" s="164"/>
      <c r="D583" s="164"/>
      <c r="E583" s="164"/>
      <c r="F583" s="165"/>
      <c r="G583" s="164"/>
      <c r="H583" s="166"/>
      <c r="I583" s="167"/>
      <c r="J583" s="168" t="str">
        <f>IF(F583="","",IF(G583=nepodnik,1,IF(VLOOKUP(G583,Ciselniky!$G$41:$I$48,3,FALSE)&gt;'Údaje o projekte'!$F$11,'Údaje o projekte'!$F$11,VLOOKUP(G583,Ciselniky!$G$41:$I$48,3,FALSE))))</f>
        <v/>
      </c>
      <c r="K583" s="169" t="str">
        <f>IF(J583="","",IF(G583="Nerelevantné",E583*F583,((E583*F583)/VLOOKUP(G583,Ciselniky!$G$43:$I$48,3,FALSE))*'Dlhodobý majetok (DM)'!I583)*H583)</f>
        <v/>
      </c>
      <c r="L583" s="169" t="str">
        <f>IF(K583="","",IF('Základné údaje'!$H$8="áno",0,K583*0.2))</f>
        <v/>
      </c>
      <c r="M583" s="156" t="str">
        <f>IF(K583="","",K583*VLOOKUP(CONCATENATE(C583," / ",'Základné údaje'!$D$8),'Priradenie pracov. balíkov'!A:F,6,FALSE))</f>
        <v/>
      </c>
      <c r="N583" s="156" t="str">
        <f>IF(L583="","",L583*VLOOKUP(CONCATENATE(C583," / ",'Základné údaje'!$D$8),'Priradenie pracov. balíkov'!A:F,6,FALSE))</f>
        <v/>
      </c>
      <c r="O583" s="164"/>
      <c r="P583" s="164"/>
    </row>
    <row r="584" spans="1:16" x14ac:dyDescent="0.2">
      <c r="A584" s="19"/>
      <c r="B584" s="164"/>
      <c r="C584" s="164"/>
      <c r="D584" s="164"/>
      <c r="E584" s="164"/>
      <c r="F584" s="165"/>
      <c r="G584" s="164"/>
      <c r="H584" s="166"/>
      <c r="I584" s="167"/>
      <c r="J584" s="168" t="str">
        <f>IF(F584="","",IF(G584=nepodnik,1,IF(VLOOKUP(G584,Ciselniky!$G$41:$I$48,3,FALSE)&gt;'Údaje o projekte'!$F$11,'Údaje o projekte'!$F$11,VLOOKUP(G584,Ciselniky!$G$41:$I$48,3,FALSE))))</f>
        <v/>
      </c>
      <c r="K584" s="169" t="str">
        <f>IF(J584="","",IF(G584="Nerelevantné",E584*F584,((E584*F584)/VLOOKUP(G584,Ciselniky!$G$43:$I$48,3,FALSE))*'Dlhodobý majetok (DM)'!I584)*H584)</f>
        <v/>
      </c>
      <c r="L584" s="169" t="str">
        <f>IF(K584="","",IF('Základné údaje'!$H$8="áno",0,K584*0.2))</f>
        <v/>
      </c>
      <c r="M584" s="156" t="str">
        <f>IF(K584="","",K584*VLOOKUP(CONCATENATE(C584," / ",'Základné údaje'!$D$8),'Priradenie pracov. balíkov'!A:F,6,FALSE))</f>
        <v/>
      </c>
      <c r="N584" s="156" t="str">
        <f>IF(L584="","",L584*VLOOKUP(CONCATENATE(C584," / ",'Základné údaje'!$D$8),'Priradenie pracov. balíkov'!A:F,6,FALSE))</f>
        <v/>
      </c>
      <c r="O584" s="164"/>
      <c r="P584" s="164"/>
    </row>
    <row r="585" spans="1:16" x14ac:dyDescent="0.2">
      <c r="A585" s="19"/>
      <c r="B585" s="164"/>
      <c r="C585" s="164"/>
      <c r="D585" s="164"/>
      <c r="E585" s="164"/>
      <c r="F585" s="165"/>
      <c r="G585" s="164"/>
      <c r="H585" s="166"/>
      <c r="I585" s="167"/>
      <c r="J585" s="168" t="str">
        <f>IF(F585="","",IF(G585=nepodnik,1,IF(VLOOKUP(G585,Ciselniky!$G$41:$I$48,3,FALSE)&gt;'Údaje o projekte'!$F$11,'Údaje o projekte'!$F$11,VLOOKUP(G585,Ciselniky!$G$41:$I$48,3,FALSE))))</f>
        <v/>
      </c>
      <c r="K585" s="169" t="str">
        <f>IF(J585="","",IF(G585="Nerelevantné",E585*F585,((E585*F585)/VLOOKUP(G585,Ciselniky!$G$43:$I$48,3,FALSE))*'Dlhodobý majetok (DM)'!I585)*H585)</f>
        <v/>
      </c>
      <c r="L585" s="169" t="str">
        <f>IF(K585="","",IF('Základné údaje'!$H$8="áno",0,K585*0.2))</f>
        <v/>
      </c>
      <c r="M585" s="156" t="str">
        <f>IF(K585="","",K585*VLOOKUP(CONCATENATE(C585," / ",'Základné údaje'!$D$8),'Priradenie pracov. balíkov'!A:F,6,FALSE))</f>
        <v/>
      </c>
      <c r="N585" s="156" t="str">
        <f>IF(L585="","",L585*VLOOKUP(CONCATENATE(C585," / ",'Základné údaje'!$D$8),'Priradenie pracov. balíkov'!A:F,6,FALSE))</f>
        <v/>
      </c>
      <c r="O585" s="164"/>
      <c r="P585" s="164"/>
    </row>
    <row r="586" spans="1:16" x14ac:dyDescent="0.2">
      <c r="A586" s="19"/>
      <c r="B586" s="164"/>
      <c r="C586" s="164"/>
      <c r="D586" s="164"/>
      <c r="E586" s="164"/>
      <c r="F586" s="165"/>
      <c r="G586" s="164"/>
      <c r="H586" s="166"/>
      <c r="I586" s="167"/>
      <c r="J586" s="168" t="str">
        <f>IF(F586="","",IF(G586=nepodnik,1,IF(VLOOKUP(G586,Ciselniky!$G$41:$I$48,3,FALSE)&gt;'Údaje o projekte'!$F$11,'Údaje o projekte'!$F$11,VLOOKUP(G586,Ciselniky!$G$41:$I$48,3,FALSE))))</f>
        <v/>
      </c>
      <c r="K586" s="169" t="str">
        <f>IF(J586="","",IF(G586="Nerelevantné",E586*F586,((E586*F586)/VLOOKUP(G586,Ciselniky!$G$43:$I$48,3,FALSE))*'Dlhodobý majetok (DM)'!I586)*H586)</f>
        <v/>
      </c>
      <c r="L586" s="169" t="str">
        <f>IF(K586="","",IF('Základné údaje'!$H$8="áno",0,K586*0.2))</f>
        <v/>
      </c>
      <c r="M586" s="156" t="str">
        <f>IF(K586="","",K586*VLOOKUP(CONCATENATE(C586," / ",'Základné údaje'!$D$8),'Priradenie pracov. balíkov'!A:F,6,FALSE))</f>
        <v/>
      </c>
      <c r="N586" s="156" t="str">
        <f>IF(L586="","",L586*VLOOKUP(CONCATENATE(C586," / ",'Základné údaje'!$D$8),'Priradenie pracov. balíkov'!A:F,6,FALSE))</f>
        <v/>
      </c>
      <c r="O586" s="164"/>
      <c r="P586" s="164"/>
    </row>
    <row r="587" spans="1:16" x14ac:dyDescent="0.2">
      <c r="A587" s="19"/>
      <c r="B587" s="164"/>
      <c r="C587" s="164"/>
      <c r="D587" s="164"/>
      <c r="E587" s="164"/>
      <c r="F587" s="165"/>
      <c r="G587" s="164"/>
      <c r="H587" s="166"/>
      <c r="I587" s="167"/>
      <c r="J587" s="168" t="str">
        <f>IF(F587="","",IF(G587=nepodnik,1,IF(VLOOKUP(G587,Ciselniky!$G$41:$I$48,3,FALSE)&gt;'Údaje o projekte'!$F$11,'Údaje o projekte'!$F$11,VLOOKUP(G587,Ciselniky!$G$41:$I$48,3,FALSE))))</f>
        <v/>
      </c>
      <c r="K587" s="169" t="str">
        <f>IF(J587="","",IF(G587="Nerelevantné",E587*F587,((E587*F587)/VLOOKUP(G587,Ciselniky!$G$43:$I$48,3,FALSE))*'Dlhodobý majetok (DM)'!I587)*H587)</f>
        <v/>
      </c>
      <c r="L587" s="169" t="str">
        <f>IF(K587="","",IF('Základné údaje'!$H$8="áno",0,K587*0.2))</f>
        <v/>
      </c>
      <c r="M587" s="156" t="str">
        <f>IF(K587="","",K587*VLOOKUP(CONCATENATE(C587," / ",'Základné údaje'!$D$8),'Priradenie pracov. balíkov'!A:F,6,FALSE))</f>
        <v/>
      </c>
      <c r="N587" s="156" t="str">
        <f>IF(L587="","",L587*VLOOKUP(CONCATENATE(C587," / ",'Základné údaje'!$D$8),'Priradenie pracov. balíkov'!A:F,6,FALSE))</f>
        <v/>
      </c>
      <c r="O587" s="164"/>
      <c r="P587" s="164"/>
    </row>
    <row r="588" spans="1:16" x14ac:dyDescent="0.2">
      <c r="A588" s="19"/>
      <c r="B588" s="164"/>
      <c r="C588" s="164"/>
      <c r="D588" s="164"/>
      <c r="E588" s="164"/>
      <c r="F588" s="165"/>
      <c r="G588" s="164"/>
      <c r="H588" s="166"/>
      <c r="I588" s="167"/>
      <c r="J588" s="168" t="str">
        <f>IF(F588="","",IF(G588=nepodnik,1,IF(VLOOKUP(G588,Ciselniky!$G$41:$I$48,3,FALSE)&gt;'Údaje o projekte'!$F$11,'Údaje o projekte'!$F$11,VLOOKUP(G588,Ciselniky!$G$41:$I$48,3,FALSE))))</f>
        <v/>
      </c>
      <c r="K588" s="169" t="str">
        <f>IF(J588="","",IF(G588="Nerelevantné",E588*F588,((E588*F588)/VLOOKUP(G588,Ciselniky!$G$43:$I$48,3,FALSE))*'Dlhodobý majetok (DM)'!I588)*H588)</f>
        <v/>
      </c>
      <c r="L588" s="169" t="str">
        <f>IF(K588="","",IF('Základné údaje'!$H$8="áno",0,K588*0.2))</f>
        <v/>
      </c>
      <c r="M588" s="156" t="str">
        <f>IF(K588="","",K588*VLOOKUP(CONCATENATE(C588," / ",'Základné údaje'!$D$8),'Priradenie pracov. balíkov'!A:F,6,FALSE))</f>
        <v/>
      </c>
      <c r="N588" s="156" t="str">
        <f>IF(L588="","",L588*VLOOKUP(CONCATENATE(C588," / ",'Základné údaje'!$D$8),'Priradenie pracov. balíkov'!A:F,6,FALSE))</f>
        <v/>
      </c>
      <c r="O588" s="164"/>
      <c r="P588" s="164"/>
    </row>
    <row r="589" spans="1:16" x14ac:dyDescent="0.2">
      <c r="A589" s="19"/>
      <c r="B589" s="164"/>
      <c r="C589" s="164"/>
      <c r="D589" s="164"/>
      <c r="E589" s="164"/>
      <c r="F589" s="165"/>
      <c r="G589" s="164"/>
      <c r="H589" s="166"/>
      <c r="I589" s="167"/>
      <c r="J589" s="168" t="str">
        <f>IF(F589="","",IF(G589=nepodnik,1,IF(VLOOKUP(G589,Ciselniky!$G$41:$I$48,3,FALSE)&gt;'Údaje o projekte'!$F$11,'Údaje o projekte'!$F$11,VLOOKUP(G589,Ciselniky!$G$41:$I$48,3,FALSE))))</f>
        <v/>
      </c>
      <c r="K589" s="169" t="str">
        <f>IF(J589="","",IF(G589="Nerelevantné",E589*F589,((E589*F589)/VLOOKUP(G589,Ciselniky!$G$43:$I$48,3,FALSE))*'Dlhodobý majetok (DM)'!I589)*H589)</f>
        <v/>
      </c>
      <c r="L589" s="169" t="str">
        <f>IF(K589="","",IF('Základné údaje'!$H$8="áno",0,K589*0.2))</f>
        <v/>
      </c>
      <c r="M589" s="156" t="str">
        <f>IF(K589="","",K589*VLOOKUP(CONCATENATE(C589," / ",'Základné údaje'!$D$8),'Priradenie pracov. balíkov'!A:F,6,FALSE))</f>
        <v/>
      </c>
      <c r="N589" s="156" t="str">
        <f>IF(L589="","",L589*VLOOKUP(CONCATENATE(C589," / ",'Základné údaje'!$D$8),'Priradenie pracov. balíkov'!A:F,6,FALSE))</f>
        <v/>
      </c>
      <c r="O589" s="164"/>
      <c r="P589" s="164"/>
    </row>
    <row r="590" spans="1:16" x14ac:dyDescent="0.2">
      <c r="A590" s="19"/>
      <c r="B590" s="164"/>
      <c r="C590" s="164"/>
      <c r="D590" s="164"/>
      <c r="E590" s="164"/>
      <c r="F590" s="165"/>
      <c r="G590" s="164"/>
      <c r="H590" s="166"/>
      <c r="I590" s="167"/>
      <c r="J590" s="168" t="str">
        <f>IF(F590="","",IF(G590=nepodnik,1,IF(VLOOKUP(G590,Ciselniky!$G$41:$I$48,3,FALSE)&gt;'Údaje o projekte'!$F$11,'Údaje o projekte'!$F$11,VLOOKUP(G590,Ciselniky!$G$41:$I$48,3,FALSE))))</f>
        <v/>
      </c>
      <c r="K590" s="169" t="str">
        <f>IF(J590="","",IF(G590="Nerelevantné",E590*F590,((E590*F590)/VLOOKUP(G590,Ciselniky!$G$43:$I$48,3,FALSE))*'Dlhodobý majetok (DM)'!I590)*H590)</f>
        <v/>
      </c>
      <c r="L590" s="169" t="str">
        <f>IF(K590="","",IF('Základné údaje'!$H$8="áno",0,K590*0.2))</f>
        <v/>
      </c>
      <c r="M590" s="156" t="str">
        <f>IF(K590="","",K590*VLOOKUP(CONCATENATE(C590," / ",'Základné údaje'!$D$8),'Priradenie pracov. balíkov'!A:F,6,FALSE))</f>
        <v/>
      </c>
      <c r="N590" s="156" t="str">
        <f>IF(L590="","",L590*VLOOKUP(CONCATENATE(C590," / ",'Základné údaje'!$D$8),'Priradenie pracov. balíkov'!A:F,6,FALSE))</f>
        <v/>
      </c>
      <c r="O590" s="164"/>
      <c r="P590" s="164"/>
    </row>
    <row r="591" spans="1:16" x14ac:dyDescent="0.2">
      <c r="A591" s="19"/>
      <c r="B591" s="164"/>
      <c r="C591" s="164"/>
      <c r="D591" s="164"/>
      <c r="E591" s="164"/>
      <c r="F591" s="165"/>
      <c r="G591" s="164"/>
      <c r="H591" s="166"/>
      <c r="I591" s="167"/>
      <c r="J591" s="168" t="str">
        <f>IF(F591="","",IF(G591=nepodnik,1,IF(VLOOKUP(G591,Ciselniky!$G$41:$I$48,3,FALSE)&gt;'Údaje o projekte'!$F$11,'Údaje o projekte'!$F$11,VLOOKUP(G591,Ciselniky!$G$41:$I$48,3,FALSE))))</f>
        <v/>
      </c>
      <c r="K591" s="169" t="str">
        <f>IF(J591="","",IF(G591="Nerelevantné",E591*F591,((E591*F591)/VLOOKUP(G591,Ciselniky!$G$43:$I$48,3,FALSE))*'Dlhodobý majetok (DM)'!I591)*H591)</f>
        <v/>
      </c>
      <c r="L591" s="169" t="str">
        <f>IF(K591="","",IF('Základné údaje'!$H$8="áno",0,K591*0.2))</f>
        <v/>
      </c>
      <c r="M591" s="156" t="str">
        <f>IF(K591="","",K591*VLOOKUP(CONCATENATE(C591," / ",'Základné údaje'!$D$8),'Priradenie pracov. balíkov'!A:F,6,FALSE))</f>
        <v/>
      </c>
      <c r="N591" s="156" t="str">
        <f>IF(L591="","",L591*VLOOKUP(CONCATENATE(C591," / ",'Základné údaje'!$D$8),'Priradenie pracov. balíkov'!A:F,6,FALSE))</f>
        <v/>
      </c>
      <c r="O591" s="164"/>
      <c r="P591" s="164"/>
    </row>
    <row r="592" spans="1:16" x14ac:dyDescent="0.2">
      <c r="A592" s="19"/>
      <c r="B592" s="164"/>
      <c r="C592" s="164"/>
      <c r="D592" s="164"/>
      <c r="E592" s="164"/>
      <c r="F592" s="165"/>
      <c r="G592" s="164"/>
      <c r="H592" s="166"/>
      <c r="I592" s="167"/>
      <c r="J592" s="168" t="str">
        <f>IF(F592="","",IF(G592=nepodnik,1,IF(VLOOKUP(G592,Ciselniky!$G$41:$I$48,3,FALSE)&gt;'Údaje o projekte'!$F$11,'Údaje o projekte'!$F$11,VLOOKUP(G592,Ciselniky!$G$41:$I$48,3,FALSE))))</f>
        <v/>
      </c>
      <c r="K592" s="169" t="str">
        <f>IF(J592="","",IF(G592="Nerelevantné",E592*F592,((E592*F592)/VLOOKUP(G592,Ciselniky!$G$43:$I$48,3,FALSE))*'Dlhodobý majetok (DM)'!I592)*H592)</f>
        <v/>
      </c>
      <c r="L592" s="169" t="str">
        <f>IF(K592="","",IF('Základné údaje'!$H$8="áno",0,K592*0.2))</f>
        <v/>
      </c>
      <c r="M592" s="156" t="str">
        <f>IF(K592="","",K592*VLOOKUP(CONCATENATE(C592," / ",'Základné údaje'!$D$8),'Priradenie pracov. balíkov'!A:F,6,FALSE))</f>
        <v/>
      </c>
      <c r="N592" s="156" t="str">
        <f>IF(L592="","",L592*VLOOKUP(CONCATENATE(C592," / ",'Základné údaje'!$D$8),'Priradenie pracov. balíkov'!A:F,6,FALSE))</f>
        <v/>
      </c>
      <c r="O592" s="164"/>
      <c r="P592" s="164"/>
    </row>
    <row r="593" spans="1:16" x14ac:dyDescent="0.2">
      <c r="A593" s="19"/>
      <c r="B593" s="164"/>
      <c r="C593" s="164"/>
      <c r="D593" s="164"/>
      <c r="E593" s="164"/>
      <c r="F593" s="165"/>
      <c r="G593" s="164"/>
      <c r="H593" s="166"/>
      <c r="I593" s="167"/>
      <c r="J593" s="168" t="str">
        <f>IF(F593="","",IF(G593=nepodnik,1,IF(VLOOKUP(G593,Ciselniky!$G$41:$I$48,3,FALSE)&gt;'Údaje o projekte'!$F$11,'Údaje o projekte'!$F$11,VLOOKUP(G593,Ciselniky!$G$41:$I$48,3,FALSE))))</f>
        <v/>
      </c>
      <c r="K593" s="169" t="str">
        <f>IF(J593="","",IF(G593="Nerelevantné",E593*F593,((E593*F593)/VLOOKUP(G593,Ciselniky!$G$43:$I$48,3,FALSE))*'Dlhodobý majetok (DM)'!I593)*H593)</f>
        <v/>
      </c>
      <c r="L593" s="169" t="str">
        <f>IF(K593="","",IF('Základné údaje'!$H$8="áno",0,K593*0.2))</f>
        <v/>
      </c>
      <c r="M593" s="156" t="str">
        <f>IF(K593="","",K593*VLOOKUP(CONCATENATE(C593," / ",'Základné údaje'!$D$8),'Priradenie pracov. balíkov'!A:F,6,FALSE))</f>
        <v/>
      </c>
      <c r="N593" s="156" t="str">
        <f>IF(L593="","",L593*VLOOKUP(CONCATENATE(C593," / ",'Základné údaje'!$D$8),'Priradenie pracov. balíkov'!A:F,6,FALSE))</f>
        <v/>
      </c>
      <c r="O593" s="164"/>
      <c r="P593" s="164"/>
    </row>
    <row r="594" spans="1:16" x14ac:dyDescent="0.2">
      <c r="A594" s="19"/>
      <c r="B594" s="164"/>
      <c r="C594" s="164"/>
      <c r="D594" s="164"/>
      <c r="E594" s="164"/>
      <c r="F594" s="165"/>
      <c r="G594" s="164"/>
      <c r="H594" s="166"/>
      <c r="I594" s="167"/>
      <c r="J594" s="168" t="str">
        <f>IF(F594="","",IF(G594=nepodnik,1,IF(VLOOKUP(G594,Ciselniky!$G$41:$I$48,3,FALSE)&gt;'Údaje o projekte'!$F$11,'Údaje o projekte'!$F$11,VLOOKUP(G594,Ciselniky!$G$41:$I$48,3,FALSE))))</f>
        <v/>
      </c>
      <c r="K594" s="169" t="str">
        <f>IF(J594="","",IF(G594="Nerelevantné",E594*F594,((E594*F594)/VLOOKUP(G594,Ciselniky!$G$43:$I$48,3,FALSE))*'Dlhodobý majetok (DM)'!I594)*H594)</f>
        <v/>
      </c>
      <c r="L594" s="169" t="str">
        <f>IF(K594="","",IF('Základné údaje'!$H$8="áno",0,K594*0.2))</f>
        <v/>
      </c>
      <c r="M594" s="156" t="str">
        <f>IF(K594="","",K594*VLOOKUP(CONCATENATE(C594," / ",'Základné údaje'!$D$8),'Priradenie pracov. balíkov'!A:F,6,FALSE))</f>
        <v/>
      </c>
      <c r="N594" s="156" t="str">
        <f>IF(L594="","",L594*VLOOKUP(CONCATENATE(C594," / ",'Základné údaje'!$D$8),'Priradenie pracov. balíkov'!A:F,6,FALSE))</f>
        <v/>
      </c>
      <c r="O594" s="164"/>
      <c r="P594" s="164"/>
    </row>
    <row r="595" spans="1:16" x14ac:dyDescent="0.2">
      <c r="A595" s="19"/>
      <c r="B595" s="164"/>
      <c r="C595" s="164"/>
      <c r="D595" s="164"/>
      <c r="E595" s="164"/>
      <c r="F595" s="165"/>
      <c r="G595" s="164"/>
      <c r="H595" s="166"/>
      <c r="I595" s="167"/>
      <c r="J595" s="168" t="str">
        <f>IF(F595="","",IF(G595=nepodnik,1,IF(VLOOKUP(G595,Ciselniky!$G$41:$I$48,3,FALSE)&gt;'Údaje o projekte'!$F$11,'Údaje o projekte'!$F$11,VLOOKUP(G595,Ciselniky!$G$41:$I$48,3,FALSE))))</f>
        <v/>
      </c>
      <c r="K595" s="169" t="str">
        <f>IF(J595="","",IF(G595="Nerelevantné",E595*F595,((E595*F595)/VLOOKUP(G595,Ciselniky!$G$43:$I$48,3,FALSE))*'Dlhodobý majetok (DM)'!I595)*H595)</f>
        <v/>
      </c>
      <c r="L595" s="169" t="str">
        <f>IF(K595="","",IF('Základné údaje'!$H$8="áno",0,K595*0.2))</f>
        <v/>
      </c>
      <c r="M595" s="156" t="str">
        <f>IF(K595="","",K595*VLOOKUP(CONCATENATE(C595," / ",'Základné údaje'!$D$8),'Priradenie pracov. balíkov'!A:F,6,FALSE))</f>
        <v/>
      </c>
      <c r="N595" s="156" t="str">
        <f>IF(L595="","",L595*VLOOKUP(CONCATENATE(C595," / ",'Základné údaje'!$D$8),'Priradenie pracov. balíkov'!A:F,6,FALSE))</f>
        <v/>
      </c>
      <c r="O595" s="164"/>
      <c r="P595" s="164"/>
    </row>
    <row r="596" spans="1:16" x14ac:dyDescent="0.2">
      <c r="A596" s="19"/>
      <c r="B596" s="164"/>
      <c r="C596" s="164"/>
      <c r="D596" s="164"/>
      <c r="E596" s="164"/>
      <c r="F596" s="165"/>
      <c r="G596" s="164"/>
      <c r="H596" s="166"/>
      <c r="I596" s="167"/>
      <c r="J596" s="168" t="str">
        <f>IF(F596="","",IF(G596=nepodnik,1,IF(VLOOKUP(G596,Ciselniky!$G$41:$I$48,3,FALSE)&gt;'Údaje o projekte'!$F$11,'Údaje o projekte'!$F$11,VLOOKUP(G596,Ciselniky!$G$41:$I$48,3,FALSE))))</f>
        <v/>
      </c>
      <c r="K596" s="169" t="str">
        <f>IF(J596="","",IF(G596="Nerelevantné",E596*F596,((E596*F596)/VLOOKUP(G596,Ciselniky!$G$43:$I$48,3,FALSE))*'Dlhodobý majetok (DM)'!I596)*H596)</f>
        <v/>
      </c>
      <c r="L596" s="169" t="str">
        <f>IF(K596="","",IF('Základné údaje'!$H$8="áno",0,K596*0.2))</f>
        <v/>
      </c>
      <c r="M596" s="156" t="str">
        <f>IF(K596="","",K596*VLOOKUP(CONCATENATE(C596," / ",'Základné údaje'!$D$8),'Priradenie pracov. balíkov'!A:F,6,FALSE))</f>
        <v/>
      </c>
      <c r="N596" s="156" t="str">
        <f>IF(L596="","",L596*VLOOKUP(CONCATENATE(C596," / ",'Základné údaje'!$D$8),'Priradenie pracov. balíkov'!A:F,6,FALSE))</f>
        <v/>
      </c>
      <c r="O596" s="164"/>
      <c r="P596" s="164"/>
    </row>
    <row r="597" spans="1:16" x14ac:dyDescent="0.2">
      <c r="A597" s="19"/>
      <c r="B597" s="164"/>
      <c r="C597" s="164"/>
      <c r="D597" s="164"/>
      <c r="E597" s="164"/>
      <c r="F597" s="165"/>
      <c r="G597" s="164"/>
      <c r="H597" s="166"/>
      <c r="I597" s="167"/>
      <c r="J597" s="168" t="str">
        <f>IF(F597="","",IF(G597=nepodnik,1,IF(VLOOKUP(G597,Ciselniky!$G$41:$I$48,3,FALSE)&gt;'Údaje o projekte'!$F$11,'Údaje o projekte'!$F$11,VLOOKUP(G597,Ciselniky!$G$41:$I$48,3,FALSE))))</f>
        <v/>
      </c>
      <c r="K597" s="169" t="str">
        <f>IF(J597="","",IF(G597="Nerelevantné",E597*F597,((E597*F597)/VLOOKUP(G597,Ciselniky!$G$43:$I$48,3,FALSE))*'Dlhodobý majetok (DM)'!I597)*H597)</f>
        <v/>
      </c>
      <c r="L597" s="169" t="str">
        <f>IF(K597="","",IF('Základné údaje'!$H$8="áno",0,K597*0.2))</f>
        <v/>
      </c>
      <c r="M597" s="156" t="str">
        <f>IF(K597="","",K597*VLOOKUP(CONCATENATE(C597," / ",'Základné údaje'!$D$8),'Priradenie pracov. balíkov'!A:F,6,FALSE))</f>
        <v/>
      </c>
      <c r="N597" s="156" t="str">
        <f>IF(L597="","",L597*VLOOKUP(CONCATENATE(C597," / ",'Základné údaje'!$D$8),'Priradenie pracov. balíkov'!A:F,6,FALSE))</f>
        <v/>
      </c>
      <c r="O597" s="164"/>
      <c r="P597" s="164"/>
    </row>
    <row r="598" spans="1:16" x14ac:dyDescent="0.2">
      <c r="A598" s="19"/>
      <c r="B598" s="164"/>
      <c r="C598" s="164"/>
      <c r="D598" s="164"/>
      <c r="E598" s="164"/>
      <c r="F598" s="165"/>
      <c r="G598" s="164"/>
      <c r="H598" s="166"/>
      <c r="I598" s="167"/>
      <c r="J598" s="168" t="str">
        <f>IF(F598="","",IF(G598=nepodnik,1,IF(VLOOKUP(G598,Ciselniky!$G$41:$I$48,3,FALSE)&gt;'Údaje o projekte'!$F$11,'Údaje o projekte'!$F$11,VLOOKUP(G598,Ciselniky!$G$41:$I$48,3,FALSE))))</f>
        <v/>
      </c>
      <c r="K598" s="169" t="str">
        <f>IF(J598="","",IF(G598="Nerelevantné",E598*F598,((E598*F598)/VLOOKUP(G598,Ciselniky!$G$43:$I$48,3,FALSE))*'Dlhodobý majetok (DM)'!I598)*H598)</f>
        <v/>
      </c>
      <c r="L598" s="169" t="str">
        <f>IF(K598="","",IF('Základné údaje'!$H$8="áno",0,K598*0.2))</f>
        <v/>
      </c>
      <c r="M598" s="156" t="str">
        <f>IF(K598="","",K598*VLOOKUP(CONCATENATE(C598," / ",'Základné údaje'!$D$8),'Priradenie pracov. balíkov'!A:F,6,FALSE))</f>
        <v/>
      </c>
      <c r="N598" s="156" t="str">
        <f>IF(L598="","",L598*VLOOKUP(CONCATENATE(C598," / ",'Základné údaje'!$D$8),'Priradenie pracov. balíkov'!A:F,6,FALSE))</f>
        <v/>
      </c>
      <c r="O598" s="164"/>
      <c r="P598" s="164"/>
    </row>
    <row r="599" spans="1:16" x14ac:dyDescent="0.2">
      <c r="A599" s="19"/>
      <c r="B599" s="164"/>
      <c r="C599" s="164"/>
      <c r="D599" s="164"/>
      <c r="E599" s="164"/>
      <c r="F599" s="165"/>
      <c r="G599" s="164"/>
      <c r="H599" s="166"/>
      <c r="I599" s="167"/>
      <c r="J599" s="168" t="str">
        <f>IF(F599="","",IF(G599=nepodnik,1,IF(VLOOKUP(G599,Ciselniky!$G$41:$I$48,3,FALSE)&gt;'Údaje o projekte'!$F$11,'Údaje o projekte'!$F$11,VLOOKUP(G599,Ciselniky!$G$41:$I$48,3,FALSE))))</f>
        <v/>
      </c>
      <c r="K599" s="169" t="str">
        <f>IF(J599="","",IF(G599="Nerelevantné",E599*F599,((E599*F599)/VLOOKUP(G599,Ciselniky!$G$43:$I$48,3,FALSE))*'Dlhodobý majetok (DM)'!I599)*H599)</f>
        <v/>
      </c>
      <c r="L599" s="169" t="str">
        <f>IF(K599="","",IF('Základné údaje'!$H$8="áno",0,K599*0.2))</f>
        <v/>
      </c>
      <c r="M599" s="156" t="str">
        <f>IF(K599="","",K599*VLOOKUP(CONCATENATE(C599," / ",'Základné údaje'!$D$8),'Priradenie pracov. balíkov'!A:F,6,FALSE))</f>
        <v/>
      </c>
      <c r="N599" s="156" t="str">
        <f>IF(L599="","",L599*VLOOKUP(CONCATENATE(C599," / ",'Základné údaje'!$D$8),'Priradenie pracov. balíkov'!A:F,6,FALSE))</f>
        <v/>
      </c>
      <c r="O599" s="164"/>
      <c r="P599" s="164"/>
    </row>
    <row r="600" spans="1:16" x14ac:dyDescent="0.2">
      <c r="A600" s="19"/>
      <c r="B600" s="164"/>
      <c r="C600" s="164"/>
      <c r="D600" s="164"/>
      <c r="E600" s="164"/>
      <c r="F600" s="165"/>
      <c r="G600" s="164"/>
      <c r="H600" s="166"/>
      <c r="I600" s="167"/>
      <c r="J600" s="168" t="str">
        <f>IF(F600="","",IF(G600=nepodnik,1,IF(VLOOKUP(G600,Ciselniky!$G$41:$I$48,3,FALSE)&gt;'Údaje o projekte'!$F$11,'Údaje o projekte'!$F$11,VLOOKUP(G600,Ciselniky!$G$41:$I$48,3,FALSE))))</f>
        <v/>
      </c>
      <c r="K600" s="169" t="str">
        <f>IF(J600="","",IF(G600="Nerelevantné",E600*F600,((E600*F600)/VLOOKUP(G600,Ciselniky!$G$43:$I$48,3,FALSE))*'Dlhodobý majetok (DM)'!I600)*H600)</f>
        <v/>
      </c>
      <c r="L600" s="169" t="str">
        <f>IF(K600="","",IF('Základné údaje'!$H$8="áno",0,K600*0.2))</f>
        <v/>
      </c>
      <c r="M600" s="156" t="str">
        <f>IF(K600="","",K600*VLOOKUP(CONCATENATE(C600," / ",'Základné údaje'!$D$8),'Priradenie pracov. balíkov'!A:F,6,FALSE))</f>
        <v/>
      </c>
      <c r="N600" s="156" t="str">
        <f>IF(L600="","",L600*VLOOKUP(CONCATENATE(C600," / ",'Základné údaje'!$D$8),'Priradenie pracov. balíkov'!A:F,6,FALSE))</f>
        <v/>
      </c>
      <c r="O600" s="164"/>
      <c r="P600" s="164"/>
    </row>
    <row r="601" spans="1:16" x14ac:dyDescent="0.2">
      <c r="A601" s="19"/>
      <c r="B601" s="164"/>
      <c r="C601" s="164"/>
      <c r="D601" s="164"/>
      <c r="E601" s="164"/>
      <c r="F601" s="165"/>
      <c r="G601" s="164"/>
      <c r="H601" s="166"/>
      <c r="I601" s="167"/>
      <c r="J601" s="168" t="str">
        <f>IF(F601="","",IF(G601=nepodnik,1,IF(VLOOKUP(G601,Ciselniky!$G$41:$I$48,3,FALSE)&gt;'Údaje o projekte'!$F$11,'Údaje o projekte'!$F$11,VLOOKUP(G601,Ciselniky!$G$41:$I$48,3,FALSE))))</f>
        <v/>
      </c>
      <c r="K601" s="169" t="str">
        <f>IF(J601="","",IF(G601="Nerelevantné",E601*F601,((E601*F601)/VLOOKUP(G601,Ciselniky!$G$43:$I$48,3,FALSE))*'Dlhodobý majetok (DM)'!I601)*H601)</f>
        <v/>
      </c>
      <c r="L601" s="169" t="str">
        <f>IF(K601="","",IF('Základné údaje'!$H$8="áno",0,K601*0.2))</f>
        <v/>
      </c>
      <c r="M601" s="156" t="str">
        <f>IF(K601="","",K601*VLOOKUP(CONCATENATE(C601," / ",'Základné údaje'!$D$8),'Priradenie pracov. balíkov'!A:F,6,FALSE))</f>
        <v/>
      </c>
      <c r="N601" s="156" t="str">
        <f>IF(L601="","",L601*VLOOKUP(CONCATENATE(C601," / ",'Základné údaje'!$D$8),'Priradenie pracov. balíkov'!A:F,6,FALSE))</f>
        <v/>
      </c>
      <c r="O601" s="164"/>
      <c r="P601" s="164"/>
    </row>
    <row r="602" spans="1:16" x14ac:dyDescent="0.2">
      <c r="A602" s="19"/>
      <c r="B602" s="164"/>
      <c r="C602" s="164"/>
      <c r="D602" s="164"/>
      <c r="E602" s="164"/>
      <c r="F602" s="165"/>
      <c r="G602" s="164"/>
      <c r="H602" s="166"/>
      <c r="I602" s="167"/>
      <c r="J602" s="168" t="str">
        <f>IF(F602="","",IF(G602=nepodnik,1,IF(VLOOKUP(G602,Ciselniky!$G$41:$I$48,3,FALSE)&gt;'Údaje o projekte'!$F$11,'Údaje o projekte'!$F$11,VLOOKUP(G602,Ciselniky!$G$41:$I$48,3,FALSE))))</f>
        <v/>
      </c>
      <c r="K602" s="169" t="str">
        <f>IF(J602="","",IF(G602="Nerelevantné",E602*F602,((E602*F602)/VLOOKUP(G602,Ciselniky!$G$43:$I$48,3,FALSE))*'Dlhodobý majetok (DM)'!I602)*H602)</f>
        <v/>
      </c>
      <c r="L602" s="169" t="str">
        <f>IF(K602="","",IF('Základné údaje'!$H$8="áno",0,K602*0.2))</f>
        <v/>
      </c>
      <c r="M602" s="156" t="str">
        <f>IF(K602="","",K602*VLOOKUP(CONCATENATE(C602," / ",'Základné údaje'!$D$8),'Priradenie pracov. balíkov'!A:F,6,FALSE))</f>
        <v/>
      </c>
      <c r="N602" s="156" t="str">
        <f>IF(L602="","",L602*VLOOKUP(CONCATENATE(C602," / ",'Základné údaje'!$D$8),'Priradenie pracov. balíkov'!A:F,6,FALSE))</f>
        <v/>
      </c>
      <c r="O602" s="164"/>
      <c r="P602" s="164"/>
    </row>
    <row r="603" spans="1:16" x14ac:dyDescent="0.2">
      <c r="A603" s="19"/>
      <c r="B603" s="164"/>
      <c r="C603" s="164"/>
      <c r="D603" s="164"/>
      <c r="E603" s="164"/>
      <c r="F603" s="165"/>
      <c r="G603" s="164"/>
      <c r="H603" s="166"/>
      <c r="I603" s="167"/>
      <c r="J603" s="168" t="str">
        <f>IF(F603="","",IF(G603=nepodnik,1,IF(VLOOKUP(G603,Ciselniky!$G$41:$I$48,3,FALSE)&gt;'Údaje o projekte'!$F$11,'Údaje o projekte'!$F$11,VLOOKUP(G603,Ciselniky!$G$41:$I$48,3,FALSE))))</f>
        <v/>
      </c>
      <c r="K603" s="169" t="str">
        <f>IF(J603="","",IF(G603="Nerelevantné",E603*F603,((E603*F603)/VLOOKUP(G603,Ciselniky!$G$43:$I$48,3,FALSE))*'Dlhodobý majetok (DM)'!I603)*H603)</f>
        <v/>
      </c>
      <c r="L603" s="169" t="str">
        <f>IF(K603="","",IF('Základné údaje'!$H$8="áno",0,K603*0.2))</f>
        <v/>
      </c>
      <c r="M603" s="156" t="str">
        <f>IF(K603="","",K603*VLOOKUP(CONCATENATE(C603," / ",'Základné údaje'!$D$8),'Priradenie pracov. balíkov'!A:F,6,FALSE))</f>
        <v/>
      </c>
      <c r="N603" s="156" t="str">
        <f>IF(L603="","",L603*VLOOKUP(CONCATENATE(C603," / ",'Základné údaje'!$D$8),'Priradenie pracov. balíkov'!A:F,6,FALSE))</f>
        <v/>
      </c>
      <c r="O603" s="164"/>
      <c r="P603" s="164"/>
    </row>
    <row r="604" spans="1:16" x14ac:dyDescent="0.2">
      <c r="A604" s="19"/>
      <c r="B604" s="164"/>
      <c r="C604" s="164"/>
      <c r="D604" s="164"/>
      <c r="E604" s="164"/>
      <c r="F604" s="165"/>
      <c r="G604" s="164"/>
      <c r="H604" s="166"/>
      <c r="I604" s="167"/>
      <c r="J604" s="168" t="str">
        <f>IF(F604="","",IF(G604=nepodnik,1,IF(VLOOKUP(G604,Ciselniky!$G$41:$I$48,3,FALSE)&gt;'Údaje o projekte'!$F$11,'Údaje o projekte'!$F$11,VLOOKUP(G604,Ciselniky!$G$41:$I$48,3,FALSE))))</f>
        <v/>
      </c>
      <c r="K604" s="169" t="str">
        <f>IF(J604="","",IF(G604="Nerelevantné",E604*F604,((E604*F604)/VLOOKUP(G604,Ciselniky!$G$43:$I$48,3,FALSE))*'Dlhodobý majetok (DM)'!I604)*H604)</f>
        <v/>
      </c>
      <c r="L604" s="169" t="str">
        <f>IF(K604="","",IF('Základné údaje'!$H$8="áno",0,K604*0.2))</f>
        <v/>
      </c>
      <c r="M604" s="156" t="str">
        <f>IF(K604="","",K604*VLOOKUP(CONCATENATE(C604," / ",'Základné údaje'!$D$8),'Priradenie pracov. balíkov'!A:F,6,FALSE))</f>
        <v/>
      </c>
      <c r="N604" s="156" t="str">
        <f>IF(L604="","",L604*VLOOKUP(CONCATENATE(C604," / ",'Základné údaje'!$D$8),'Priradenie pracov. balíkov'!A:F,6,FALSE))</f>
        <v/>
      </c>
      <c r="O604" s="164"/>
      <c r="P604" s="164"/>
    </row>
    <row r="605" spans="1:16" x14ac:dyDescent="0.2">
      <c r="A605" s="19"/>
      <c r="B605" s="164"/>
      <c r="C605" s="164"/>
      <c r="D605" s="164"/>
      <c r="E605" s="164"/>
      <c r="F605" s="165"/>
      <c r="G605" s="164"/>
      <c r="H605" s="166"/>
      <c r="I605" s="167"/>
      <c r="J605" s="168" t="str">
        <f>IF(F605="","",IF(G605=nepodnik,1,IF(VLOOKUP(G605,Ciselniky!$G$41:$I$48,3,FALSE)&gt;'Údaje o projekte'!$F$11,'Údaje o projekte'!$F$11,VLOOKUP(G605,Ciselniky!$G$41:$I$48,3,FALSE))))</f>
        <v/>
      </c>
      <c r="K605" s="169" t="str">
        <f>IF(J605="","",IF(G605="Nerelevantné",E605*F605,((E605*F605)/VLOOKUP(G605,Ciselniky!$G$43:$I$48,3,FALSE))*'Dlhodobý majetok (DM)'!I605)*H605)</f>
        <v/>
      </c>
      <c r="L605" s="169" t="str">
        <f>IF(K605="","",IF('Základné údaje'!$H$8="áno",0,K605*0.2))</f>
        <v/>
      </c>
      <c r="M605" s="156" t="str">
        <f>IF(K605="","",K605*VLOOKUP(CONCATENATE(C605," / ",'Základné údaje'!$D$8),'Priradenie pracov. balíkov'!A:F,6,FALSE))</f>
        <v/>
      </c>
      <c r="N605" s="156" t="str">
        <f>IF(L605="","",L605*VLOOKUP(CONCATENATE(C605," / ",'Základné údaje'!$D$8),'Priradenie pracov. balíkov'!A:F,6,FALSE))</f>
        <v/>
      </c>
      <c r="O605" s="164"/>
      <c r="P605" s="164"/>
    </row>
    <row r="606" spans="1:16" x14ac:dyDescent="0.2">
      <c r="A606" s="19"/>
      <c r="B606" s="164"/>
      <c r="C606" s="164"/>
      <c r="D606" s="164"/>
      <c r="E606" s="164"/>
      <c r="F606" s="165"/>
      <c r="G606" s="164"/>
      <c r="H606" s="166"/>
      <c r="I606" s="167"/>
      <c r="J606" s="168" t="str">
        <f>IF(F606="","",IF(G606=nepodnik,1,IF(VLOOKUP(G606,Ciselniky!$G$41:$I$48,3,FALSE)&gt;'Údaje o projekte'!$F$11,'Údaje o projekte'!$F$11,VLOOKUP(G606,Ciselniky!$G$41:$I$48,3,FALSE))))</f>
        <v/>
      </c>
      <c r="K606" s="169" t="str">
        <f>IF(J606="","",IF(G606="Nerelevantné",E606*F606,((E606*F606)/VLOOKUP(G606,Ciselniky!$G$43:$I$48,3,FALSE))*'Dlhodobý majetok (DM)'!I606)*H606)</f>
        <v/>
      </c>
      <c r="L606" s="169" t="str">
        <f>IF(K606="","",IF('Základné údaje'!$H$8="áno",0,K606*0.2))</f>
        <v/>
      </c>
      <c r="M606" s="156" t="str">
        <f>IF(K606="","",K606*VLOOKUP(CONCATENATE(C606," / ",'Základné údaje'!$D$8),'Priradenie pracov. balíkov'!A:F,6,FALSE))</f>
        <v/>
      </c>
      <c r="N606" s="156" t="str">
        <f>IF(L606="","",L606*VLOOKUP(CONCATENATE(C606," / ",'Základné údaje'!$D$8),'Priradenie pracov. balíkov'!A:F,6,FALSE))</f>
        <v/>
      </c>
      <c r="O606" s="164"/>
      <c r="P606" s="164"/>
    </row>
    <row r="607" spans="1:16" x14ac:dyDescent="0.2">
      <c r="A607" s="19"/>
      <c r="B607" s="164"/>
      <c r="C607" s="164"/>
      <c r="D607" s="164"/>
      <c r="E607" s="164"/>
      <c r="F607" s="165"/>
      <c r="G607" s="164"/>
      <c r="H607" s="166"/>
      <c r="I607" s="167"/>
      <c r="J607" s="168" t="str">
        <f>IF(F607="","",IF(G607=nepodnik,1,IF(VLOOKUP(G607,Ciselniky!$G$41:$I$48,3,FALSE)&gt;'Údaje o projekte'!$F$11,'Údaje o projekte'!$F$11,VLOOKUP(G607,Ciselniky!$G$41:$I$48,3,FALSE))))</f>
        <v/>
      </c>
      <c r="K607" s="169" t="str">
        <f>IF(J607="","",IF(G607="Nerelevantné",E607*F607,((E607*F607)/VLOOKUP(G607,Ciselniky!$G$43:$I$48,3,FALSE))*'Dlhodobý majetok (DM)'!I607)*H607)</f>
        <v/>
      </c>
      <c r="L607" s="169" t="str">
        <f>IF(K607="","",IF('Základné údaje'!$H$8="áno",0,K607*0.2))</f>
        <v/>
      </c>
      <c r="M607" s="156" t="str">
        <f>IF(K607="","",K607*VLOOKUP(CONCATENATE(C607," / ",'Základné údaje'!$D$8),'Priradenie pracov. balíkov'!A:F,6,FALSE))</f>
        <v/>
      </c>
      <c r="N607" s="156" t="str">
        <f>IF(L607="","",L607*VLOOKUP(CONCATENATE(C607," / ",'Základné údaje'!$D$8),'Priradenie pracov. balíkov'!A:F,6,FALSE))</f>
        <v/>
      </c>
      <c r="O607" s="164"/>
      <c r="P607" s="164"/>
    </row>
    <row r="608" spans="1:16" x14ac:dyDescent="0.2">
      <c r="A608" s="19"/>
      <c r="B608" s="164"/>
      <c r="C608" s="164"/>
      <c r="D608" s="164"/>
      <c r="E608" s="164"/>
      <c r="F608" s="165"/>
      <c r="G608" s="164"/>
      <c r="H608" s="166"/>
      <c r="I608" s="167"/>
      <c r="J608" s="168" t="str">
        <f>IF(F608="","",IF(G608=nepodnik,1,IF(VLOOKUP(G608,Ciselniky!$G$41:$I$48,3,FALSE)&gt;'Údaje o projekte'!$F$11,'Údaje o projekte'!$F$11,VLOOKUP(G608,Ciselniky!$G$41:$I$48,3,FALSE))))</f>
        <v/>
      </c>
      <c r="K608" s="169" t="str">
        <f>IF(J608="","",IF(G608="Nerelevantné",E608*F608,((E608*F608)/VLOOKUP(G608,Ciselniky!$G$43:$I$48,3,FALSE))*'Dlhodobý majetok (DM)'!I608)*H608)</f>
        <v/>
      </c>
      <c r="L608" s="169" t="str">
        <f>IF(K608="","",IF('Základné údaje'!$H$8="áno",0,K608*0.2))</f>
        <v/>
      </c>
      <c r="M608" s="156" t="str">
        <f>IF(K608="","",K608*VLOOKUP(CONCATENATE(C608," / ",'Základné údaje'!$D$8),'Priradenie pracov. balíkov'!A:F,6,FALSE))</f>
        <v/>
      </c>
      <c r="N608" s="156" t="str">
        <f>IF(L608="","",L608*VLOOKUP(CONCATENATE(C608," / ",'Základné údaje'!$D$8),'Priradenie pracov. balíkov'!A:F,6,FALSE))</f>
        <v/>
      </c>
      <c r="O608" s="164"/>
      <c r="P608" s="164"/>
    </row>
    <row r="609" spans="1:16" x14ac:dyDescent="0.2">
      <c r="A609" s="19"/>
      <c r="B609" s="164"/>
      <c r="C609" s="164"/>
      <c r="D609" s="164"/>
      <c r="E609" s="164"/>
      <c r="F609" s="165"/>
      <c r="G609" s="164"/>
      <c r="H609" s="166"/>
      <c r="I609" s="167"/>
      <c r="J609" s="168" t="str">
        <f>IF(F609="","",IF(G609=nepodnik,1,IF(VLOOKUP(G609,Ciselniky!$G$41:$I$48,3,FALSE)&gt;'Údaje o projekte'!$F$11,'Údaje o projekte'!$F$11,VLOOKUP(G609,Ciselniky!$G$41:$I$48,3,FALSE))))</f>
        <v/>
      </c>
      <c r="K609" s="169" t="str">
        <f>IF(J609="","",IF(G609="Nerelevantné",E609*F609,((E609*F609)/VLOOKUP(G609,Ciselniky!$G$43:$I$48,3,FALSE))*'Dlhodobý majetok (DM)'!I609)*H609)</f>
        <v/>
      </c>
      <c r="L609" s="169" t="str">
        <f>IF(K609="","",IF('Základné údaje'!$H$8="áno",0,K609*0.2))</f>
        <v/>
      </c>
      <c r="M609" s="156" t="str">
        <f>IF(K609="","",K609*VLOOKUP(CONCATENATE(C609," / ",'Základné údaje'!$D$8),'Priradenie pracov. balíkov'!A:F,6,FALSE))</f>
        <v/>
      </c>
      <c r="N609" s="156" t="str">
        <f>IF(L609="","",L609*VLOOKUP(CONCATENATE(C609," / ",'Základné údaje'!$D$8),'Priradenie pracov. balíkov'!A:F,6,FALSE))</f>
        <v/>
      </c>
      <c r="O609" s="164"/>
      <c r="P609" s="164"/>
    </row>
    <row r="610" spans="1:16" x14ac:dyDescent="0.2">
      <c r="A610" s="19"/>
      <c r="B610" s="164"/>
      <c r="C610" s="164"/>
      <c r="D610" s="164"/>
      <c r="E610" s="164"/>
      <c r="F610" s="165"/>
      <c r="G610" s="164"/>
      <c r="H610" s="166"/>
      <c r="I610" s="167"/>
      <c r="J610" s="168" t="str">
        <f>IF(F610="","",IF(G610=nepodnik,1,IF(VLOOKUP(G610,Ciselniky!$G$41:$I$48,3,FALSE)&gt;'Údaje o projekte'!$F$11,'Údaje o projekte'!$F$11,VLOOKUP(G610,Ciselniky!$G$41:$I$48,3,FALSE))))</f>
        <v/>
      </c>
      <c r="K610" s="169" t="str">
        <f>IF(J610="","",IF(G610="Nerelevantné",E610*F610,((E610*F610)/VLOOKUP(G610,Ciselniky!$G$43:$I$48,3,FALSE))*'Dlhodobý majetok (DM)'!I610)*H610)</f>
        <v/>
      </c>
      <c r="L610" s="169" t="str">
        <f>IF(K610="","",IF('Základné údaje'!$H$8="áno",0,K610*0.2))</f>
        <v/>
      </c>
      <c r="M610" s="156" t="str">
        <f>IF(K610="","",K610*VLOOKUP(CONCATENATE(C610," / ",'Základné údaje'!$D$8),'Priradenie pracov. balíkov'!A:F,6,FALSE))</f>
        <v/>
      </c>
      <c r="N610" s="156" t="str">
        <f>IF(L610="","",L610*VLOOKUP(CONCATENATE(C610," / ",'Základné údaje'!$D$8),'Priradenie pracov. balíkov'!A:F,6,FALSE))</f>
        <v/>
      </c>
      <c r="O610" s="164"/>
      <c r="P610" s="164"/>
    </row>
    <row r="611" spans="1:16" x14ac:dyDescent="0.2">
      <c r="A611" s="19"/>
      <c r="B611" s="164"/>
      <c r="C611" s="164"/>
      <c r="D611" s="164"/>
      <c r="E611" s="164"/>
      <c r="F611" s="165"/>
      <c r="G611" s="164"/>
      <c r="H611" s="166"/>
      <c r="I611" s="167"/>
      <c r="J611" s="168" t="str">
        <f>IF(F611="","",IF(G611=nepodnik,1,IF(VLOOKUP(G611,Ciselniky!$G$41:$I$48,3,FALSE)&gt;'Údaje o projekte'!$F$11,'Údaje o projekte'!$F$11,VLOOKUP(G611,Ciselniky!$G$41:$I$48,3,FALSE))))</f>
        <v/>
      </c>
      <c r="K611" s="169" t="str">
        <f>IF(J611="","",IF(G611="Nerelevantné",E611*F611,((E611*F611)/VLOOKUP(G611,Ciselniky!$G$43:$I$48,3,FALSE))*'Dlhodobý majetok (DM)'!I611)*H611)</f>
        <v/>
      </c>
      <c r="L611" s="169" t="str">
        <f>IF(K611="","",IF('Základné údaje'!$H$8="áno",0,K611*0.2))</f>
        <v/>
      </c>
      <c r="M611" s="156" t="str">
        <f>IF(K611="","",K611*VLOOKUP(CONCATENATE(C611," / ",'Základné údaje'!$D$8),'Priradenie pracov. balíkov'!A:F,6,FALSE))</f>
        <v/>
      </c>
      <c r="N611" s="156" t="str">
        <f>IF(L611="","",L611*VLOOKUP(CONCATENATE(C611," / ",'Základné údaje'!$D$8),'Priradenie pracov. balíkov'!A:F,6,FALSE))</f>
        <v/>
      </c>
      <c r="O611" s="164"/>
      <c r="P611" s="164"/>
    </row>
    <row r="612" spans="1:16" x14ac:dyDescent="0.2">
      <c r="A612" s="19"/>
      <c r="B612" s="164"/>
      <c r="C612" s="164"/>
      <c r="D612" s="164"/>
      <c r="E612" s="164"/>
      <c r="F612" s="165"/>
      <c r="G612" s="164"/>
      <c r="H612" s="166"/>
      <c r="I612" s="167"/>
      <c r="J612" s="168" t="str">
        <f>IF(F612="","",IF(G612=nepodnik,1,IF(VLOOKUP(G612,Ciselniky!$G$41:$I$48,3,FALSE)&gt;'Údaje o projekte'!$F$11,'Údaje o projekte'!$F$11,VLOOKUP(G612,Ciselniky!$G$41:$I$48,3,FALSE))))</f>
        <v/>
      </c>
      <c r="K612" s="169" t="str">
        <f>IF(J612="","",IF(G612="Nerelevantné",E612*F612,((E612*F612)/VLOOKUP(G612,Ciselniky!$G$43:$I$48,3,FALSE))*'Dlhodobý majetok (DM)'!I612)*H612)</f>
        <v/>
      </c>
      <c r="L612" s="169" t="str">
        <f>IF(K612="","",IF('Základné údaje'!$H$8="áno",0,K612*0.2))</f>
        <v/>
      </c>
      <c r="M612" s="156" t="str">
        <f>IF(K612="","",K612*VLOOKUP(CONCATENATE(C612," / ",'Základné údaje'!$D$8),'Priradenie pracov. balíkov'!A:F,6,FALSE))</f>
        <v/>
      </c>
      <c r="N612" s="156" t="str">
        <f>IF(L612="","",L612*VLOOKUP(CONCATENATE(C612," / ",'Základné údaje'!$D$8),'Priradenie pracov. balíkov'!A:F,6,FALSE))</f>
        <v/>
      </c>
      <c r="O612" s="164"/>
      <c r="P612" s="164"/>
    </row>
    <row r="613" spans="1:16" x14ac:dyDescent="0.2">
      <c r="A613" s="19"/>
      <c r="B613" s="164"/>
      <c r="C613" s="164"/>
      <c r="D613" s="164"/>
      <c r="E613" s="164"/>
      <c r="F613" s="165"/>
      <c r="G613" s="164"/>
      <c r="H613" s="166"/>
      <c r="I613" s="167"/>
      <c r="J613" s="168" t="str">
        <f>IF(F613="","",IF(G613=nepodnik,1,IF(VLOOKUP(G613,Ciselniky!$G$41:$I$48,3,FALSE)&gt;'Údaje o projekte'!$F$11,'Údaje o projekte'!$F$11,VLOOKUP(G613,Ciselniky!$G$41:$I$48,3,FALSE))))</f>
        <v/>
      </c>
      <c r="K613" s="169" t="str">
        <f>IF(J613="","",IF(G613="Nerelevantné",E613*F613,((E613*F613)/VLOOKUP(G613,Ciselniky!$G$43:$I$48,3,FALSE))*'Dlhodobý majetok (DM)'!I613)*H613)</f>
        <v/>
      </c>
      <c r="L613" s="169" t="str">
        <f>IF(K613="","",IF('Základné údaje'!$H$8="áno",0,K613*0.2))</f>
        <v/>
      </c>
      <c r="M613" s="156" t="str">
        <f>IF(K613="","",K613*VLOOKUP(CONCATENATE(C613," / ",'Základné údaje'!$D$8),'Priradenie pracov. balíkov'!A:F,6,FALSE))</f>
        <v/>
      </c>
      <c r="N613" s="156" t="str">
        <f>IF(L613="","",L613*VLOOKUP(CONCATENATE(C613," / ",'Základné údaje'!$D$8),'Priradenie pracov. balíkov'!A:F,6,FALSE))</f>
        <v/>
      </c>
      <c r="O613" s="164"/>
      <c r="P613" s="164"/>
    </row>
    <row r="614" spans="1:16" x14ac:dyDescent="0.2">
      <c r="A614" s="19"/>
      <c r="B614" s="164"/>
      <c r="C614" s="164"/>
      <c r="D614" s="164"/>
      <c r="E614" s="164"/>
      <c r="F614" s="165"/>
      <c r="G614" s="164"/>
      <c r="H614" s="166"/>
      <c r="I614" s="167"/>
      <c r="J614" s="168" t="str">
        <f>IF(F614="","",IF(G614=nepodnik,1,IF(VLOOKUP(G614,Ciselniky!$G$41:$I$48,3,FALSE)&gt;'Údaje o projekte'!$F$11,'Údaje o projekte'!$F$11,VLOOKUP(G614,Ciselniky!$G$41:$I$48,3,FALSE))))</f>
        <v/>
      </c>
      <c r="K614" s="169" t="str">
        <f>IF(J614="","",IF(G614="Nerelevantné",E614*F614,((E614*F614)/VLOOKUP(G614,Ciselniky!$G$43:$I$48,3,FALSE))*'Dlhodobý majetok (DM)'!I614)*H614)</f>
        <v/>
      </c>
      <c r="L614" s="169" t="str">
        <f>IF(K614="","",IF('Základné údaje'!$H$8="áno",0,K614*0.2))</f>
        <v/>
      </c>
      <c r="M614" s="156" t="str">
        <f>IF(K614="","",K614*VLOOKUP(CONCATENATE(C614," / ",'Základné údaje'!$D$8),'Priradenie pracov. balíkov'!A:F,6,FALSE))</f>
        <v/>
      </c>
      <c r="N614" s="156" t="str">
        <f>IF(L614="","",L614*VLOOKUP(CONCATENATE(C614," / ",'Základné údaje'!$D$8),'Priradenie pracov. balíkov'!A:F,6,FALSE))</f>
        <v/>
      </c>
      <c r="O614" s="164"/>
      <c r="P614" s="164"/>
    </row>
    <row r="615" spans="1:16" x14ac:dyDescent="0.2">
      <c r="A615" s="19"/>
      <c r="B615" s="164"/>
      <c r="C615" s="164"/>
      <c r="D615" s="164"/>
      <c r="E615" s="164"/>
      <c r="F615" s="165"/>
      <c r="G615" s="164"/>
      <c r="H615" s="166"/>
      <c r="I615" s="167"/>
      <c r="J615" s="168" t="str">
        <f>IF(F615="","",IF(G615=nepodnik,1,IF(VLOOKUP(G615,Ciselniky!$G$41:$I$48,3,FALSE)&gt;'Údaje o projekte'!$F$11,'Údaje o projekte'!$F$11,VLOOKUP(G615,Ciselniky!$G$41:$I$48,3,FALSE))))</f>
        <v/>
      </c>
      <c r="K615" s="169" t="str">
        <f>IF(J615="","",IF(G615="Nerelevantné",E615*F615,((E615*F615)/VLOOKUP(G615,Ciselniky!$G$43:$I$48,3,FALSE))*'Dlhodobý majetok (DM)'!I615)*H615)</f>
        <v/>
      </c>
      <c r="L615" s="169" t="str">
        <f>IF(K615="","",IF('Základné údaje'!$H$8="áno",0,K615*0.2))</f>
        <v/>
      </c>
      <c r="M615" s="156" t="str">
        <f>IF(K615="","",K615*VLOOKUP(CONCATENATE(C615," / ",'Základné údaje'!$D$8),'Priradenie pracov. balíkov'!A:F,6,FALSE))</f>
        <v/>
      </c>
      <c r="N615" s="156" t="str">
        <f>IF(L615="","",L615*VLOOKUP(CONCATENATE(C615," / ",'Základné údaje'!$D$8),'Priradenie pracov. balíkov'!A:F,6,FALSE))</f>
        <v/>
      </c>
      <c r="O615" s="164"/>
      <c r="P615" s="164"/>
    </row>
    <row r="616" spans="1:16" x14ac:dyDescent="0.2">
      <c r="A616" s="19"/>
      <c r="B616" s="164"/>
      <c r="C616" s="164"/>
      <c r="D616" s="164"/>
      <c r="E616" s="164"/>
      <c r="F616" s="165"/>
      <c r="G616" s="164"/>
      <c r="H616" s="166"/>
      <c r="I616" s="167"/>
      <c r="J616" s="168" t="str">
        <f>IF(F616="","",IF(G616=nepodnik,1,IF(VLOOKUP(G616,Ciselniky!$G$41:$I$48,3,FALSE)&gt;'Údaje o projekte'!$F$11,'Údaje o projekte'!$F$11,VLOOKUP(G616,Ciselniky!$G$41:$I$48,3,FALSE))))</f>
        <v/>
      </c>
      <c r="K616" s="169" t="str">
        <f>IF(J616="","",IF(G616="Nerelevantné",E616*F616,((E616*F616)/VLOOKUP(G616,Ciselniky!$G$43:$I$48,3,FALSE))*'Dlhodobý majetok (DM)'!I616)*H616)</f>
        <v/>
      </c>
      <c r="L616" s="169" t="str">
        <f>IF(K616="","",IF('Základné údaje'!$H$8="áno",0,K616*0.2))</f>
        <v/>
      </c>
      <c r="M616" s="156" t="str">
        <f>IF(K616="","",K616*VLOOKUP(CONCATENATE(C616," / ",'Základné údaje'!$D$8),'Priradenie pracov. balíkov'!A:F,6,FALSE))</f>
        <v/>
      </c>
      <c r="N616" s="156" t="str">
        <f>IF(L616="","",L616*VLOOKUP(CONCATENATE(C616," / ",'Základné údaje'!$D$8),'Priradenie pracov. balíkov'!A:F,6,FALSE))</f>
        <v/>
      </c>
      <c r="O616" s="164"/>
      <c r="P616" s="164"/>
    </row>
    <row r="617" spans="1:16" x14ac:dyDescent="0.2">
      <c r="A617" s="19"/>
      <c r="B617" s="164"/>
      <c r="C617" s="164"/>
      <c r="D617" s="164"/>
      <c r="E617" s="164"/>
      <c r="F617" s="165"/>
      <c r="G617" s="164"/>
      <c r="H617" s="166"/>
      <c r="I617" s="167"/>
      <c r="J617" s="168" t="str">
        <f>IF(F617="","",IF(G617=nepodnik,1,IF(VLOOKUP(G617,Ciselniky!$G$41:$I$48,3,FALSE)&gt;'Údaje o projekte'!$F$11,'Údaje o projekte'!$F$11,VLOOKUP(G617,Ciselniky!$G$41:$I$48,3,FALSE))))</f>
        <v/>
      </c>
      <c r="K617" s="169" t="str">
        <f>IF(J617="","",IF(G617="Nerelevantné",E617*F617,((E617*F617)/VLOOKUP(G617,Ciselniky!$G$43:$I$48,3,FALSE))*'Dlhodobý majetok (DM)'!I617)*H617)</f>
        <v/>
      </c>
      <c r="L617" s="169" t="str">
        <f>IF(K617="","",IF('Základné údaje'!$H$8="áno",0,K617*0.2))</f>
        <v/>
      </c>
      <c r="M617" s="156" t="str">
        <f>IF(K617="","",K617*VLOOKUP(CONCATENATE(C617," / ",'Základné údaje'!$D$8),'Priradenie pracov. balíkov'!A:F,6,FALSE))</f>
        <v/>
      </c>
      <c r="N617" s="156" t="str">
        <f>IF(L617="","",L617*VLOOKUP(CONCATENATE(C617," / ",'Základné údaje'!$D$8),'Priradenie pracov. balíkov'!A:F,6,FALSE))</f>
        <v/>
      </c>
      <c r="O617" s="164"/>
      <c r="P617" s="164"/>
    </row>
    <row r="618" spans="1:16" x14ac:dyDescent="0.2">
      <c r="A618" s="19"/>
      <c r="B618" s="164"/>
      <c r="C618" s="164"/>
      <c r="D618" s="164"/>
      <c r="E618" s="164"/>
      <c r="F618" s="165"/>
      <c r="G618" s="164"/>
      <c r="H618" s="166"/>
      <c r="I618" s="167"/>
      <c r="J618" s="168" t="str">
        <f>IF(F618="","",IF(G618=nepodnik,1,IF(VLOOKUP(G618,Ciselniky!$G$41:$I$48,3,FALSE)&gt;'Údaje o projekte'!$F$11,'Údaje o projekte'!$F$11,VLOOKUP(G618,Ciselniky!$G$41:$I$48,3,FALSE))))</f>
        <v/>
      </c>
      <c r="K618" s="169" t="str">
        <f>IF(J618="","",IF(G618="Nerelevantné",E618*F618,((E618*F618)/VLOOKUP(G618,Ciselniky!$G$43:$I$48,3,FALSE))*'Dlhodobý majetok (DM)'!I618)*H618)</f>
        <v/>
      </c>
      <c r="L618" s="169" t="str">
        <f>IF(K618="","",IF('Základné údaje'!$H$8="áno",0,K618*0.2))</f>
        <v/>
      </c>
      <c r="M618" s="156" t="str">
        <f>IF(K618="","",K618*VLOOKUP(CONCATENATE(C618," / ",'Základné údaje'!$D$8),'Priradenie pracov. balíkov'!A:F,6,FALSE))</f>
        <v/>
      </c>
      <c r="N618" s="156" t="str">
        <f>IF(L618="","",L618*VLOOKUP(CONCATENATE(C618," / ",'Základné údaje'!$D$8),'Priradenie pracov. balíkov'!A:F,6,FALSE))</f>
        <v/>
      </c>
      <c r="O618" s="164"/>
      <c r="P618" s="164"/>
    </row>
    <row r="619" spans="1:16" x14ac:dyDescent="0.2">
      <c r="A619" s="19"/>
      <c r="B619" s="164"/>
      <c r="C619" s="164"/>
      <c r="D619" s="164"/>
      <c r="E619" s="164"/>
      <c r="F619" s="165"/>
      <c r="G619" s="164"/>
      <c r="H619" s="166"/>
      <c r="I619" s="167"/>
      <c r="J619" s="168" t="str">
        <f>IF(F619="","",IF(G619=nepodnik,1,IF(VLOOKUP(G619,Ciselniky!$G$41:$I$48,3,FALSE)&gt;'Údaje o projekte'!$F$11,'Údaje o projekte'!$F$11,VLOOKUP(G619,Ciselniky!$G$41:$I$48,3,FALSE))))</f>
        <v/>
      </c>
      <c r="K619" s="169" t="str">
        <f>IF(J619="","",IF(G619="Nerelevantné",E619*F619,((E619*F619)/VLOOKUP(G619,Ciselniky!$G$43:$I$48,3,FALSE))*'Dlhodobý majetok (DM)'!I619)*H619)</f>
        <v/>
      </c>
      <c r="L619" s="169" t="str">
        <f>IF(K619="","",IF('Základné údaje'!$H$8="áno",0,K619*0.2))</f>
        <v/>
      </c>
      <c r="M619" s="156" t="str">
        <f>IF(K619="","",K619*VLOOKUP(CONCATENATE(C619," / ",'Základné údaje'!$D$8),'Priradenie pracov. balíkov'!A:F,6,FALSE))</f>
        <v/>
      </c>
      <c r="N619" s="156" t="str">
        <f>IF(L619="","",L619*VLOOKUP(CONCATENATE(C619," / ",'Základné údaje'!$D$8),'Priradenie pracov. balíkov'!A:F,6,FALSE))</f>
        <v/>
      </c>
      <c r="O619" s="164"/>
      <c r="P619" s="164"/>
    </row>
    <row r="620" spans="1:16" x14ac:dyDescent="0.2">
      <c r="A620" s="19"/>
      <c r="B620" s="164"/>
      <c r="C620" s="164"/>
      <c r="D620" s="164"/>
      <c r="E620" s="164"/>
      <c r="F620" s="165"/>
      <c r="G620" s="164"/>
      <c r="H620" s="166"/>
      <c r="I620" s="167"/>
      <c r="J620" s="168" t="str">
        <f>IF(F620="","",IF(G620=nepodnik,1,IF(VLOOKUP(G620,Ciselniky!$G$41:$I$48,3,FALSE)&gt;'Údaje o projekte'!$F$11,'Údaje o projekte'!$F$11,VLOOKUP(G620,Ciselniky!$G$41:$I$48,3,FALSE))))</f>
        <v/>
      </c>
      <c r="K620" s="169" t="str">
        <f>IF(J620="","",IF(G620="Nerelevantné",E620*F620,((E620*F620)/VLOOKUP(G620,Ciselniky!$G$43:$I$48,3,FALSE))*'Dlhodobý majetok (DM)'!I620)*H620)</f>
        <v/>
      </c>
      <c r="L620" s="169" t="str">
        <f>IF(K620="","",IF('Základné údaje'!$H$8="áno",0,K620*0.2))</f>
        <v/>
      </c>
      <c r="M620" s="156" t="str">
        <f>IF(K620="","",K620*VLOOKUP(CONCATENATE(C620," / ",'Základné údaje'!$D$8),'Priradenie pracov. balíkov'!A:F,6,FALSE))</f>
        <v/>
      </c>
      <c r="N620" s="156" t="str">
        <f>IF(L620="","",L620*VLOOKUP(CONCATENATE(C620," / ",'Základné údaje'!$D$8),'Priradenie pracov. balíkov'!A:F,6,FALSE))</f>
        <v/>
      </c>
      <c r="O620" s="164"/>
      <c r="P620" s="164"/>
    </row>
    <row r="621" spans="1:16" x14ac:dyDescent="0.2">
      <c r="A621" s="19"/>
      <c r="B621" s="164"/>
      <c r="C621" s="164"/>
      <c r="D621" s="164"/>
      <c r="E621" s="164"/>
      <c r="F621" s="165"/>
      <c r="G621" s="164"/>
      <c r="H621" s="166"/>
      <c r="I621" s="167"/>
      <c r="J621" s="168" t="str">
        <f>IF(F621="","",IF(G621=nepodnik,1,IF(VLOOKUP(G621,Ciselniky!$G$41:$I$48,3,FALSE)&gt;'Údaje o projekte'!$F$11,'Údaje o projekte'!$F$11,VLOOKUP(G621,Ciselniky!$G$41:$I$48,3,FALSE))))</f>
        <v/>
      </c>
      <c r="K621" s="169" t="str">
        <f>IF(J621="","",IF(G621="Nerelevantné",E621*F621,((E621*F621)/VLOOKUP(G621,Ciselniky!$G$43:$I$48,3,FALSE))*'Dlhodobý majetok (DM)'!I621)*H621)</f>
        <v/>
      </c>
      <c r="L621" s="169" t="str">
        <f>IF(K621="","",IF('Základné údaje'!$H$8="áno",0,K621*0.2))</f>
        <v/>
      </c>
      <c r="M621" s="156" t="str">
        <f>IF(K621="","",K621*VLOOKUP(CONCATENATE(C621," / ",'Základné údaje'!$D$8),'Priradenie pracov. balíkov'!A:F,6,FALSE))</f>
        <v/>
      </c>
      <c r="N621" s="156" t="str">
        <f>IF(L621="","",L621*VLOOKUP(CONCATENATE(C621," / ",'Základné údaje'!$D$8),'Priradenie pracov. balíkov'!A:F,6,FALSE))</f>
        <v/>
      </c>
      <c r="O621" s="164"/>
      <c r="P621" s="164"/>
    </row>
    <row r="622" spans="1:16" x14ac:dyDescent="0.2">
      <c r="A622" s="19"/>
      <c r="B622" s="164"/>
      <c r="C622" s="164"/>
      <c r="D622" s="164"/>
      <c r="E622" s="164"/>
      <c r="F622" s="165"/>
      <c r="G622" s="164"/>
      <c r="H622" s="166"/>
      <c r="I622" s="167"/>
      <c r="J622" s="168" t="str">
        <f>IF(F622="","",IF(G622=nepodnik,1,IF(VLOOKUP(G622,Ciselniky!$G$41:$I$48,3,FALSE)&gt;'Údaje o projekte'!$F$11,'Údaje o projekte'!$F$11,VLOOKUP(G622,Ciselniky!$G$41:$I$48,3,FALSE))))</f>
        <v/>
      </c>
      <c r="K622" s="169" t="str">
        <f>IF(J622="","",IF(G622="Nerelevantné",E622*F622,((E622*F622)/VLOOKUP(G622,Ciselniky!$G$43:$I$48,3,FALSE))*'Dlhodobý majetok (DM)'!I622)*H622)</f>
        <v/>
      </c>
      <c r="L622" s="169" t="str">
        <f>IF(K622="","",IF('Základné údaje'!$H$8="áno",0,K622*0.2))</f>
        <v/>
      </c>
      <c r="M622" s="156" t="str">
        <f>IF(K622="","",K622*VLOOKUP(CONCATENATE(C622," / ",'Základné údaje'!$D$8),'Priradenie pracov. balíkov'!A:F,6,FALSE))</f>
        <v/>
      </c>
      <c r="N622" s="156" t="str">
        <f>IF(L622="","",L622*VLOOKUP(CONCATENATE(C622," / ",'Základné údaje'!$D$8),'Priradenie pracov. balíkov'!A:F,6,FALSE))</f>
        <v/>
      </c>
      <c r="O622" s="164"/>
      <c r="P622" s="164"/>
    </row>
    <row r="623" spans="1:16" x14ac:dyDescent="0.2">
      <c r="A623" s="19"/>
      <c r="B623" s="164"/>
      <c r="C623" s="164"/>
      <c r="D623" s="164"/>
      <c r="E623" s="164"/>
      <c r="F623" s="165"/>
      <c r="G623" s="164"/>
      <c r="H623" s="166"/>
      <c r="I623" s="167"/>
      <c r="J623" s="168" t="str">
        <f>IF(F623="","",IF(G623=nepodnik,1,IF(VLOOKUP(G623,Ciselniky!$G$41:$I$48,3,FALSE)&gt;'Údaje o projekte'!$F$11,'Údaje o projekte'!$F$11,VLOOKUP(G623,Ciselniky!$G$41:$I$48,3,FALSE))))</f>
        <v/>
      </c>
      <c r="K623" s="169" t="str">
        <f>IF(J623="","",IF(G623="Nerelevantné",E623*F623,((E623*F623)/VLOOKUP(G623,Ciselniky!$G$43:$I$48,3,FALSE))*'Dlhodobý majetok (DM)'!I623)*H623)</f>
        <v/>
      </c>
      <c r="L623" s="169" t="str">
        <f>IF(K623="","",IF('Základné údaje'!$H$8="áno",0,K623*0.2))</f>
        <v/>
      </c>
      <c r="M623" s="156" t="str">
        <f>IF(K623="","",K623*VLOOKUP(CONCATENATE(C623," / ",'Základné údaje'!$D$8),'Priradenie pracov. balíkov'!A:F,6,FALSE))</f>
        <v/>
      </c>
      <c r="N623" s="156" t="str">
        <f>IF(L623="","",L623*VLOOKUP(CONCATENATE(C623," / ",'Základné údaje'!$D$8),'Priradenie pracov. balíkov'!A:F,6,FALSE))</f>
        <v/>
      </c>
      <c r="O623" s="164"/>
      <c r="P623" s="164"/>
    </row>
    <row r="624" spans="1:16" x14ac:dyDescent="0.2">
      <c r="A624" s="19"/>
      <c r="B624" s="164"/>
      <c r="C624" s="164"/>
      <c r="D624" s="164"/>
      <c r="E624" s="164"/>
      <c r="F624" s="165"/>
      <c r="G624" s="164"/>
      <c r="H624" s="166"/>
      <c r="I624" s="167"/>
      <c r="J624" s="168" t="str">
        <f>IF(F624="","",IF(G624=nepodnik,1,IF(VLOOKUP(G624,Ciselniky!$G$41:$I$48,3,FALSE)&gt;'Údaje o projekte'!$F$11,'Údaje o projekte'!$F$11,VLOOKUP(G624,Ciselniky!$G$41:$I$48,3,FALSE))))</f>
        <v/>
      </c>
      <c r="K624" s="169" t="str">
        <f>IF(J624="","",IF(G624="Nerelevantné",E624*F624,((E624*F624)/VLOOKUP(G624,Ciselniky!$G$43:$I$48,3,FALSE))*'Dlhodobý majetok (DM)'!I624)*H624)</f>
        <v/>
      </c>
      <c r="L624" s="169" t="str">
        <f>IF(K624="","",IF('Základné údaje'!$H$8="áno",0,K624*0.2))</f>
        <v/>
      </c>
      <c r="M624" s="156" t="str">
        <f>IF(K624="","",K624*VLOOKUP(CONCATENATE(C624," / ",'Základné údaje'!$D$8),'Priradenie pracov. balíkov'!A:F,6,FALSE))</f>
        <v/>
      </c>
      <c r="N624" s="156" t="str">
        <f>IF(L624="","",L624*VLOOKUP(CONCATENATE(C624," / ",'Základné údaje'!$D$8),'Priradenie pracov. balíkov'!A:F,6,FALSE))</f>
        <v/>
      </c>
      <c r="O624" s="164"/>
      <c r="P624" s="164"/>
    </row>
    <row r="625" spans="1:16" x14ac:dyDescent="0.2">
      <c r="A625" s="19"/>
      <c r="B625" s="164"/>
      <c r="C625" s="164"/>
      <c r="D625" s="164"/>
      <c r="E625" s="164"/>
      <c r="F625" s="165"/>
      <c r="G625" s="164"/>
      <c r="H625" s="166"/>
      <c r="I625" s="167"/>
      <c r="J625" s="168" t="str">
        <f>IF(F625="","",IF(G625=nepodnik,1,IF(VLOOKUP(G625,Ciselniky!$G$41:$I$48,3,FALSE)&gt;'Údaje o projekte'!$F$11,'Údaje o projekte'!$F$11,VLOOKUP(G625,Ciselniky!$G$41:$I$48,3,FALSE))))</f>
        <v/>
      </c>
      <c r="K625" s="169" t="str">
        <f>IF(J625="","",IF(G625="Nerelevantné",E625*F625,((E625*F625)/VLOOKUP(G625,Ciselniky!$G$43:$I$48,3,FALSE))*'Dlhodobý majetok (DM)'!I625)*H625)</f>
        <v/>
      </c>
      <c r="L625" s="169" t="str">
        <f>IF(K625="","",IF('Základné údaje'!$H$8="áno",0,K625*0.2))</f>
        <v/>
      </c>
      <c r="M625" s="156" t="str">
        <f>IF(K625="","",K625*VLOOKUP(CONCATENATE(C625," / ",'Základné údaje'!$D$8),'Priradenie pracov. balíkov'!A:F,6,FALSE))</f>
        <v/>
      </c>
      <c r="N625" s="156" t="str">
        <f>IF(L625="","",L625*VLOOKUP(CONCATENATE(C625," / ",'Základné údaje'!$D$8),'Priradenie pracov. balíkov'!A:F,6,FALSE))</f>
        <v/>
      </c>
      <c r="O625" s="164"/>
      <c r="P625" s="164"/>
    </row>
    <row r="626" spans="1:16" x14ac:dyDescent="0.2">
      <c r="A626" s="19"/>
      <c r="B626" s="164"/>
      <c r="C626" s="164"/>
      <c r="D626" s="164"/>
      <c r="E626" s="164"/>
      <c r="F626" s="165"/>
      <c r="G626" s="164"/>
      <c r="H626" s="166"/>
      <c r="I626" s="167"/>
      <c r="J626" s="168" t="str">
        <f>IF(F626="","",IF(G626=nepodnik,1,IF(VLOOKUP(G626,Ciselniky!$G$41:$I$48,3,FALSE)&gt;'Údaje o projekte'!$F$11,'Údaje o projekte'!$F$11,VLOOKUP(G626,Ciselniky!$G$41:$I$48,3,FALSE))))</f>
        <v/>
      </c>
      <c r="K626" s="169" t="str">
        <f>IF(J626="","",IF(G626="Nerelevantné",E626*F626,((E626*F626)/VLOOKUP(G626,Ciselniky!$G$43:$I$48,3,FALSE))*'Dlhodobý majetok (DM)'!I626)*H626)</f>
        <v/>
      </c>
      <c r="L626" s="169" t="str">
        <f>IF(K626="","",IF('Základné údaje'!$H$8="áno",0,K626*0.2))</f>
        <v/>
      </c>
      <c r="M626" s="156" t="str">
        <f>IF(K626="","",K626*VLOOKUP(CONCATENATE(C626," / ",'Základné údaje'!$D$8),'Priradenie pracov. balíkov'!A:F,6,FALSE))</f>
        <v/>
      </c>
      <c r="N626" s="156" t="str">
        <f>IF(L626="","",L626*VLOOKUP(CONCATENATE(C626," / ",'Základné údaje'!$D$8),'Priradenie pracov. balíkov'!A:F,6,FALSE))</f>
        <v/>
      </c>
      <c r="O626" s="164"/>
      <c r="P626" s="164"/>
    </row>
    <row r="627" spans="1:16" x14ac:dyDescent="0.2">
      <c r="A627" s="19"/>
      <c r="B627" s="164"/>
      <c r="C627" s="164"/>
      <c r="D627" s="164"/>
      <c r="E627" s="164"/>
      <c r="F627" s="165"/>
      <c r="G627" s="164"/>
      <c r="H627" s="166"/>
      <c r="I627" s="167"/>
      <c r="J627" s="168" t="str">
        <f>IF(F627="","",IF(G627=nepodnik,1,IF(VLOOKUP(G627,Ciselniky!$G$41:$I$48,3,FALSE)&gt;'Údaje o projekte'!$F$11,'Údaje o projekte'!$F$11,VLOOKUP(G627,Ciselniky!$G$41:$I$48,3,FALSE))))</f>
        <v/>
      </c>
      <c r="K627" s="169" t="str">
        <f>IF(J627="","",IF(G627="Nerelevantné",E627*F627,((E627*F627)/VLOOKUP(G627,Ciselniky!$G$43:$I$48,3,FALSE))*'Dlhodobý majetok (DM)'!I627)*H627)</f>
        <v/>
      </c>
      <c r="L627" s="169" t="str">
        <f>IF(K627="","",IF('Základné údaje'!$H$8="áno",0,K627*0.2))</f>
        <v/>
      </c>
      <c r="M627" s="156" t="str">
        <f>IF(K627="","",K627*VLOOKUP(CONCATENATE(C627," / ",'Základné údaje'!$D$8),'Priradenie pracov. balíkov'!A:F,6,FALSE))</f>
        <v/>
      </c>
      <c r="N627" s="156" t="str">
        <f>IF(L627="","",L627*VLOOKUP(CONCATENATE(C627," / ",'Základné údaje'!$D$8),'Priradenie pracov. balíkov'!A:F,6,FALSE))</f>
        <v/>
      </c>
      <c r="O627" s="164"/>
      <c r="P627" s="164"/>
    </row>
    <row r="628" spans="1:16" x14ac:dyDescent="0.2">
      <c r="A628" s="19"/>
      <c r="B628" s="164"/>
      <c r="C628" s="164"/>
      <c r="D628" s="164"/>
      <c r="E628" s="164"/>
      <c r="F628" s="165"/>
      <c r="G628" s="164"/>
      <c r="H628" s="166"/>
      <c r="I628" s="167"/>
      <c r="J628" s="168" t="str">
        <f>IF(F628="","",IF(G628=nepodnik,1,IF(VLOOKUP(G628,Ciselniky!$G$41:$I$48,3,FALSE)&gt;'Údaje o projekte'!$F$11,'Údaje o projekte'!$F$11,VLOOKUP(G628,Ciselniky!$G$41:$I$48,3,FALSE))))</f>
        <v/>
      </c>
      <c r="K628" s="169" t="str">
        <f>IF(J628="","",IF(G628="Nerelevantné",E628*F628,((E628*F628)/VLOOKUP(G628,Ciselniky!$G$43:$I$48,3,FALSE))*'Dlhodobý majetok (DM)'!I628)*H628)</f>
        <v/>
      </c>
      <c r="L628" s="169" t="str">
        <f>IF(K628="","",IF('Základné údaje'!$H$8="áno",0,K628*0.2))</f>
        <v/>
      </c>
      <c r="M628" s="156" t="str">
        <f>IF(K628="","",K628*VLOOKUP(CONCATENATE(C628," / ",'Základné údaje'!$D$8),'Priradenie pracov. balíkov'!A:F,6,FALSE))</f>
        <v/>
      </c>
      <c r="N628" s="156" t="str">
        <f>IF(L628="","",L628*VLOOKUP(CONCATENATE(C628," / ",'Základné údaje'!$D$8),'Priradenie pracov. balíkov'!A:F,6,FALSE))</f>
        <v/>
      </c>
      <c r="O628" s="164"/>
      <c r="P628" s="164"/>
    </row>
    <row r="629" spans="1:16" x14ac:dyDescent="0.2">
      <c r="A629" s="19"/>
      <c r="B629" s="164"/>
      <c r="C629" s="164"/>
      <c r="D629" s="164"/>
      <c r="E629" s="164"/>
      <c r="F629" s="165"/>
      <c r="G629" s="164"/>
      <c r="H629" s="166"/>
      <c r="I629" s="167"/>
      <c r="J629" s="168" t="str">
        <f>IF(F629="","",IF(G629=nepodnik,1,IF(VLOOKUP(G629,Ciselniky!$G$41:$I$48,3,FALSE)&gt;'Údaje o projekte'!$F$11,'Údaje o projekte'!$F$11,VLOOKUP(G629,Ciselniky!$G$41:$I$48,3,FALSE))))</f>
        <v/>
      </c>
      <c r="K629" s="169" t="str">
        <f>IF(J629="","",IF(G629="Nerelevantné",E629*F629,((E629*F629)/VLOOKUP(G629,Ciselniky!$G$43:$I$48,3,FALSE))*'Dlhodobý majetok (DM)'!I629)*H629)</f>
        <v/>
      </c>
      <c r="L629" s="169" t="str">
        <f>IF(K629="","",IF('Základné údaje'!$H$8="áno",0,K629*0.2))</f>
        <v/>
      </c>
      <c r="M629" s="156" t="str">
        <f>IF(K629="","",K629*VLOOKUP(CONCATENATE(C629," / ",'Základné údaje'!$D$8),'Priradenie pracov. balíkov'!A:F,6,FALSE))</f>
        <v/>
      </c>
      <c r="N629" s="156" t="str">
        <f>IF(L629="","",L629*VLOOKUP(CONCATENATE(C629," / ",'Základné údaje'!$D$8),'Priradenie pracov. balíkov'!A:F,6,FALSE))</f>
        <v/>
      </c>
      <c r="O629" s="164"/>
      <c r="P629" s="164"/>
    </row>
    <row r="630" spans="1:16" x14ac:dyDescent="0.2">
      <c r="A630" s="19"/>
      <c r="B630" s="164"/>
      <c r="C630" s="164"/>
      <c r="D630" s="164"/>
      <c r="E630" s="164"/>
      <c r="F630" s="165"/>
      <c r="G630" s="164"/>
      <c r="H630" s="166"/>
      <c r="I630" s="167"/>
      <c r="J630" s="168" t="str">
        <f>IF(F630="","",IF(G630=nepodnik,1,IF(VLOOKUP(G630,Ciselniky!$G$41:$I$48,3,FALSE)&gt;'Údaje o projekte'!$F$11,'Údaje o projekte'!$F$11,VLOOKUP(G630,Ciselniky!$G$41:$I$48,3,FALSE))))</f>
        <v/>
      </c>
      <c r="K630" s="169" t="str">
        <f>IF(J630="","",IF(G630="Nerelevantné",E630*F630,((E630*F630)/VLOOKUP(G630,Ciselniky!$G$43:$I$48,3,FALSE))*'Dlhodobý majetok (DM)'!I630)*H630)</f>
        <v/>
      </c>
      <c r="L630" s="169" t="str">
        <f>IF(K630="","",IF('Základné údaje'!$H$8="áno",0,K630*0.2))</f>
        <v/>
      </c>
      <c r="M630" s="156" t="str">
        <f>IF(K630="","",K630*VLOOKUP(CONCATENATE(C630," / ",'Základné údaje'!$D$8),'Priradenie pracov. balíkov'!A:F,6,FALSE))</f>
        <v/>
      </c>
      <c r="N630" s="156" t="str">
        <f>IF(L630="","",L630*VLOOKUP(CONCATENATE(C630," / ",'Základné údaje'!$D$8),'Priradenie pracov. balíkov'!A:F,6,FALSE))</f>
        <v/>
      </c>
      <c r="O630" s="164"/>
      <c r="P630" s="164"/>
    </row>
    <row r="631" spans="1:16" x14ac:dyDescent="0.2">
      <c r="A631" s="19"/>
      <c r="B631" s="164"/>
      <c r="C631" s="164"/>
      <c r="D631" s="164"/>
      <c r="E631" s="164"/>
      <c r="F631" s="165"/>
      <c r="G631" s="164"/>
      <c r="H631" s="166"/>
      <c r="I631" s="167"/>
      <c r="J631" s="168" t="str">
        <f>IF(F631="","",IF(G631=nepodnik,1,IF(VLOOKUP(G631,Ciselniky!$G$41:$I$48,3,FALSE)&gt;'Údaje o projekte'!$F$11,'Údaje o projekte'!$F$11,VLOOKUP(G631,Ciselniky!$G$41:$I$48,3,FALSE))))</f>
        <v/>
      </c>
      <c r="K631" s="169" t="str">
        <f>IF(J631="","",IF(G631="Nerelevantné",E631*F631,((E631*F631)/VLOOKUP(G631,Ciselniky!$G$43:$I$48,3,FALSE))*'Dlhodobý majetok (DM)'!I631)*H631)</f>
        <v/>
      </c>
      <c r="L631" s="169" t="str">
        <f>IF(K631="","",IF('Základné údaje'!$H$8="áno",0,K631*0.2))</f>
        <v/>
      </c>
      <c r="M631" s="156" t="str">
        <f>IF(K631="","",K631*VLOOKUP(CONCATENATE(C631," / ",'Základné údaje'!$D$8),'Priradenie pracov. balíkov'!A:F,6,FALSE))</f>
        <v/>
      </c>
      <c r="N631" s="156" t="str">
        <f>IF(L631="","",L631*VLOOKUP(CONCATENATE(C631," / ",'Základné údaje'!$D$8),'Priradenie pracov. balíkov'!A:F,6,FALSE))</f>
        <v/>
      </c>
      <c r="O631" s="164"/>
      <c r="P631" s="164"/>
    </row>
    <row r="632" spans="1:16" x14ac:dyDescent="0.2">
      <c r="A632" s="19"/>
      <c r="B632" s="164"/>
      <c r="C632" s="164"/>
      <c r="D632" s="164"/>
      <c r="E632" s="164"/>
      <c r="F632" s="165"/>
      <c r="G632" s="164"/>
      <c r="H632" s="166"/>
      <c r="I632" s="167"/>
      <c r="J632" s="168" t="str">
        <f>IF(F632="","",IF(G632=nepodnik,1,IF(VLOOKUP(G632,Ciselniky!$G$41:$I$48,3,FALSE)&gt;'Údaje o projekte'!$F$11,'Údaje o projekte'!$F$11,VLOOKUP(G632,Ciselniky!$G$41:$I$48,3,FALSE))))</f>
        <v/>
      </c>
      <c r="K632" s="169" t="str">
        <f>IF(J632="","",IF(G632="Nerelevantné",E632*F632,((E632*F632)/VLOOKUP(G632,Ciselniky!$G$43:$I$48,3,FALSE))*'Dlhodobý majetok (DM)'!I632)*H632)</f>
        <v/>
      </c>
      <c r="L632" s="169" t="str">
        <f>IF(K632="","",IF('Základné údaje'!$H$8="áno",0,K632*0.2))</f>
        <v/>
      </c>
      <c r="M632" s="156" t="str">
        <f>IF(K632="","",K632*VLOOKUP(CONCATENATE(C632," / ",'Základné údaje'!$D$8),'Priradenie pracov. balíkov'!A:F,6,FALSE))</f>
        <v/>
      </c>
      <c r="N632" s="156" t="str">
        <f>IF(L632="","",L632*VLOOKUP(CONCATENATE(C632," / ",'Základné údaje'!$D$8),'Priradenie pracov. balíkov'!A:F,6,FALSE))</f>
        <v/>
      </c>
      <c r="O632" s="164"/>
      <c r="P632" s="164"/>
    </row>
    <row r="633" spans="1:16" x14ac:dyDescent="0.2">
      <c r="A633" s="19"/>
      <c r="B633" s="164"/>
      <c r="C633" s="164"/>
      <c r="D633" s="164"/>
      <c r="E633" s="164"/>
      <c r="F633" s="165"/>
      <c r="G633" s="164"/>
      <c r="H633" s="166"/>
      <c r="I633" s="167"/>
      <c r="J633" s="168" t="str">
        <f>IF(F633="","",IF(G633=nepodnik,1,IF(VLOOKUP(G633,Ciselniky!$G$41:$I$48,3,FALSE)&gt;'Údaje o projekte'!$F$11,'Údaje o projekte'!$F$11,VLOOKUP(G633,Ciselniky!$G$41:$I$48,3,FALSE))))</f>
        <v/>
      </c>
      <c r="K633" s="169" t="str">
        <f>IF(J633="","",IF(G633="Nerelevantné",E633*F633,((E633*F633)/VLOOKUP(G633,Ciselniky!$G$43:$I$48,3,FALSE))*'Dlhodobý majetok (DM)'!I633)*H633)</f>
        <v/>
      </c>
      <c r="L633" s="169" t="str">
        <f>IF(K633="","",IF('Základné údaje'!$H$8="áno",0,K633*0.2))</f>
        <v/>
      </c>
      <c r="M633" s="156" t="str">
        <f>IF(K633="","",K633*VLOOKUP(CONCATENATE(C633," / ",'Základné údaje'!$D$8),'Priradenie pracov. balíkov'!A:F,6,FALSE))</f>
        <v/>
      </c>
      <c r="N633" s="156" t="str">
        <f>IF(L633="","",L633*VLOOKUP(CONCATENATE(C633," / ",'Základné údaje'!$D$8),'Priradenie pracov. balíkov'!A:F,6,FALSE))</f>
        <v/>
      </c>
      <c r="O633" s="164"/>
      <c r="P633" s="164"/>
    </row>
    <row r="634" spans="1:16" x14ac:dyDescent="0.2">
      <c r="A634" s="19"/>
      <c r="B634" s="164"/>
      <c r="C634" s="164"/>
      <c r="D634" s="164"/>
      <c r="E634" s="164"/>
      <c r="F634" s="165"/>
      <c r="G634" s="164"/>
      <c r="H634" s="166"/>
      <c r="I634" s="167"/>
      <c r="J634" s="168" t="str">
        <f>IF(F634="","",IF(G634=nepodnik,1,IF(VLOOKUP(G634,Ciselniky!$G$41:$I$48,3,FALSE)&gt;'Údaje o projekte'!$F$11,'Údaje o projekte'!$F$11,VLOOKUP(G634,Ciselniky!$G$41:$I$48,3,FALSE))))</f>
        <v/>
      </c>
      <c r="K634" s="169" t="str">
        <f>IF(J634="","",IF(G634="Nerelevantné",E634*F634,((E634*F634)/VLOOKUP(G634,Ciselniky!$G$43:$I$48,3,FALSE))*'Dlhodobý majetok (DM)'!I634)*H634)</f>
        <v/>
      </c>
      <c r="L634" s="169" t="str">
        <f>IF(K634="","",IF('Základné údaje'!$H$8="áno",0,K634*0.2))</f>
        <v/>
      </c>
      <c r="M634" s="156" t="str">
        <f>IF(K634="","",K634*VLOOKUP(CONCATENATE(C634," / ",'Základné údaje'!$D$8),'Priradenie pracov. balíkov'!A:F,6,FALSE))</f>
        <v/>
      </c>
      <c r="N634" s="156" t="str">
        <f>IF(L634="","",L634*VLOOKUP(CONCATENATE(C634," / ",'Základné údaje'!$D$8),'Priradenie pracov. balíkov'!A:F,6,FALSE))</f>
        <v/>
      </c>
      <c r="O634" s="164"/>
      <c r="P634" s="164"/>
    </row>
    <row r="635" spans="1:16" x14ac:dyDescent="0.2">
      <c r="A635" s="19"/>
      <c r="B635" s="164"/>
      <c r="C635" s="164"/>
      <c r="D635" s="164"/>
      <c r="E635" s="164"/>
      <c r="F635" s="165"/>
      <c r="G635" s="164"/>
      <c r="H635" s="166"/>
      <c r="I635" s="167"/>
      <c r="J635" s="168" t="str">
        <f>IF(F635="","",IF(G635=nepodnik,1,IF(VLOOKUP(G635,Ciselniky!$G$41:$I$48,3,FALSE)&gt;'Údaje o projekte'!$F$11,'Údaje o projekte'!$F$11,VLOOKUP(G635,Ciselniky!$G$41:$I$48,3,FALSE))))</f>
        <v/>
      </c>
      <c r="K635" s="169" t="str">
        <f>IF(J635="","",IF(G635="Nerelevantné",E635*F635,((E635*F635)/VLOOKUP(G635,Ciselniky!$G$43:$I$48,3,FALSE))*'Dlhodobý majetok (DM)'!I635)*H635)</f>
        <v/>
      </c>
      <c r="L635" s="169" t="str">
        <f>IF(K635="","",IF('Základné údaje'!$H$8="áno",0,K635*0.2))</f>
        <v/>
      </c>
      <c r="M635" s="156" t="str">
        <f>IF(K635="","",K635*VLOOKUP(CONCATENATE(C635," / ",'Základné údaje'!$D$8),'Priradenie pracov. balíkov'!A:F,6,FALSE))</f>
        <v/>
      </c>
      <c r="N635" s="156" t="str">
        <f>IF(L635="","",L635*VLOOKUP(CONCATENATE(C635," / ",'Základné údaje'!$D$8),'Priradenie pracov. balíkov'!A:F,6,FALSE))</f>
        <v/>
      </c>
      <c r="O635" s="164"/>
      <c r="P635" s="164"/>
    </row>
    <row r="636" spans="1:16" x14ac:dyDescent="0.2">
      <c r="A636" s="19"/>
      <c r="B636" s="164"/>
      <c r="C636" s="164"/>
      <c r="D636" s="164"/>
      <c r="E636" s="164"/>
      <c r="F636" s="165"/>
      <c r="G636" s="164"/>
      <c r="H636" s="166"/>
      <c r="I636" s="167"/>
      <c r="J636" s="168" t="str">
        <f>IF(F636="","",IF(G636=nepodnik,1,IF(VLOOKUP(G636,Ciselniky!$G$41:$I$48,3,FALSE)&gt;'Údaje o projekte'!$F$11,'Údaje o projekte'!$F$11,VLOOKUP(G636,Ciselniky!$G$41:$I$48,3,FALSE))))</f>
        <v/>
      </c>
      <c r="K636" s="169" t="str">
        <f>IF(J636="","",IF(G636="Nerelevantné",E636*F636,((E636*F636)/VLOOKUP(G636,Ciselniky!$G$43:$I$48,3,FALSE))*'Dlhodobý majetok (DM)'!I636)*H636)</f>
        <v/>
      </c>
      <c r="L636" s="169" t="str">
        <f>IF(K636="","",IF('Základné údaje'!$H$8="áno",0,K636*0.2))</f>
        <v/>
      </c>
      <c r="M636" s="156" t="str">
        <f>IF(K636="","",K636*VLOOKUP(CONCATENATE(C636," / ",'Základné údaje'!$D$8),'Priradenie pracov. balíkov'!A:F,6,FALSE))</f>
        <v/>
      </c>
      <c r="N636" s="156" t="str">
        <f>IF(L636="","",L636*VLOOKUP(CONCATENATE(C636," / ",'Základné údaje'!$D$8),'Priradenie pracov. balíkov'!A:F,6,FALSE))</f>
        <v/>
      </c>
      <c r="O636" s="164"/>
      <c r="P636" s="164"/>
    </row>
    <row r="637" spans="1:16" x14ac:dyDescent="0.2">
      <c r="A637" s="19"/>
      <c r="B637" s="164"/>
      <c r="C637" s="164"/>
      <c r="D637" s="164"/>
      <c r="E637" s="164"/>
      <c r="F637" s="165"/>
      <c r="G637" s="164"/>
      <c r="H637" s="166"/>
      <c r="I637" s="167"/>
      <c r="J637" s="168" t="str">
        <f>IF(F637="","",IF(G637=nepodnik,1,IF(VLOOKUP(G637,Ciselniky!$G$41:$I$48,3,FALSE)&gt;'Údaje o projekte'!$F$11,'Údaje o projekte'!$F$11,VLOOKUP(G637,Ciselniky!$G$41:$I$48,3,FALSE))))</f>
        <v/>
      </c>
      <c r="K637" s="169" t="str">
        <f>IF(J637="","",IF(G637="Nerelevantné",E637*F637,((E637*F637)/VLOOKUP(G637,Ciselniky!$G$43:$I$48,3,FALSE))*'Dlhodobý majetok (DM)'!I637)*H637)</f>
        <v/>
      </c>
      <c r="L637" s="169" t="str">
        <f>IF(K637="","",IF('Základné údaje'!$H$8="áno",0,K637*0.2))</f>
        <v/>
      </c>
      <c r="M637" s="156" t="str">
        <f>IF(K637="","",K637*VLOOKUP(CONCATENATE(C637," / ",'Základné údaje'!$D$8),'Priradenie pracov. balíkov'!A:F,6,FALSE))</f>
        <v/>
      </c>
      <c r="N637" s="156" t="str">
        <f>IF(L637="","",L637*VLOOKUP(CONCATENATE(C637," / ",'Základné údaje'!$D$8),'Priradenie pracov. balíkov'!A:F,6,FALSE))</f>
        <v/>
      </c>
      <c r="O637" s="164"/>
      <c r="P637" s="164"/>
    </row>
    <row r="638" spans="1:16" x14ac:dyDescent="0.2">
      <c r="A638" s="19"/>
      <c r="B638" s="164"/>
      <c r="C638" s="164"/>
      <c r="D638" s="164"/>
      <c r="E638" s="164"/>
      <c r="F638" s="165"/>
      <c r="G638" s="164"/>
      <c r="H638" s="166"/>
      <c r="I638" s="167"/>
      <c r="J638" s="168" t="str">
        <f>IF(F638="","",IF(G638=nepodnik,1,IF(VLOOKUP(G638,Ciselniky!$G$41:$I$48,3,FALSE)&gt;'Údaje o projekte'!$F$11,'Údaje o projekte'!$F$11,VLOOKUP(G638,Ciselniky!$G$41:$I$48,3,FALSE))))</f>
        <v/>
      </c>
      <c r="K638" s="169" t="str">
        <f>IF(J638="","",IF(G638="Nerelevantné",E638*F638,((E638*F638)/VLOOKUP(G638,Ciselniky!$G$43:$I$48,3,FALSE))*'Dlhodobý majetok (DM)'!I638)*H638)</f>
        <v/>
      </c>
      <c r="L638" s="169" t="str">
        <f>IF(K638="","",IF('Základné údaje'!$H$8="áno",0,K638*0.2))</f>
        <v/>
      </c>
      <c r="M638" s="156" t="str">
        <f>IF(K638="","",K638*VLOOKUP(CONCATENATE(C638," / ",'Základné údaje'!$D$8),'Priradenie pracov. balíkov'!A:F,6,FALSE))</f>
        <v/>
      </c>
      <c r="N638" s="156" t="str">
        <f>IF(L638="","",L638*VLOOKUP(CONCATENATE(C638," / ",'Základné údaje'!$D$8),'Priradenie pracov. balíkov'!A:F,6,FALSE))</f>
        <v/>
      </c>
      <c r="O638" s="164"/>
      <c r="P638" s="164"/>
    </row>
    <row r="639" spans="1:16" x14ac:dyDescent="0.2">
      <c r="A639" s="19"/>
      <c r="B639" s="164"/>
      <c r="C639" s="164"/>
      <c r="D639" s="164"/>
      <c r="E639" s="164"/>
      <c r="F639" s="165"/>
      <c r="G639" s="164"/>
      <c r="H639" s="166"/>
      <c r="I639" s="167"/>
      <c r="J639" s="168" t="str">
        <f>IF(F639="","",IF(G639=nepodnik,1,IF(VLOOKUP(G639,Ciselniky!$G$41:$I$48,3,FALSE)&gt;'Údaje o projekte'!$F$11,'Údaje o projekte'!$F$11,VLOOKUP(G639,Ciselniky!$G$41:$I$48,3,FALSE))))</f>
        <v/>
      </c>
      <c r="K639" s="169" t="str">
        <f>IF(J639="","",IF(G639="Nerelevantné",E639*F639,((E639*F639)/VLOOKUP(G639,Ciselniky!$G$43:$I$48,3,FALSE))*'Dlhodobý majetok (DM)'!I639)*H639)</f>
        <v/>
      </c>
      <c r="L639" s="169" t="str">
        <f>IF(K639="","",IF('Základné údaje'!$H$8="áno",0,K639*0.2))</f>
        <v/>
      </c>
      <c r="M639" s="156" t="str">
        <f>IF(K639="","",K639*VLOOKUP(CONCATENATE(C639," / ",'Základné údaje'!$D$8),'Priradenie pracov. balíkov'!A:F,6,FALSE))</f>
        <v/>
      </c>
      <c r="N639" s="156" t="str">
        <f>IF(L639="","",L639*VLOOKUP(CONCATENATE(C639," / ",'Základné údaje'!$D$8),'Priradenie pracov. balíkov'!A:F,6,FALSE))</f>
        <v/>
      </c>
      <c r="O639" s="164"/>
      <c r="P639" s="164"/>
    </row>
    <row r="640" spans="1:16" x14ac:dyDescent="0.2">
      <c r="A640" s="19"/>
      <c r="B640" s="164"/>
      <c r="C640" s="164"/>
      <c r="D640" s="164"/>
      <c r="E640" s="164"/>
      <c r="F640" s="165"/>
      <c r="G640" s="164"/>
      <c r="H640" s="166"/>
      <c r="I640" s="167"/>
      <c r="J640" s="168" t="str">
        <f>IF(F640="","",IF(G640=nepodnik,1,IF(VLOOKUP(G640,Ciselniky!$G$41:$I$48,3,FALSE)&gt;'Údaje o projekte'!$F$11,'Údaje o projekte'!$F$11,VLOOKUP(G640,Ciselniky!$G$41:$I$48,3,FALSE))))</f>
        <v/>
      </c>
      <c r="K640" s="169" t="str">
        <f>IF(J640="","",IF(G640="Nerelevantné",E640*F640,((E640*F640)/VLOOKUP(G640,Ciselniky!$G$43:$I$48,3,FALSE))*'Dlhodobý majetok (DM)'!I640)*H640)</f>
        <v/>
      </c>
      <c r="L640" s="169" t="str">
        <f>IF(K640="","",IF('Základné údaje'!$H$8="áno",0,K640*0.2))</f>
        <v/>
      </c>
      <c r="M640" s="156" t="str">
        <f>IF(K640="","",K640*VLOOKUP(CONCATENATE(C640," / ",'Základné údaje'!$D$8),'Priradenie pracov. balíkov'!A:F,6,FALSE))</f>
        <v/>
      </c>
      <c r="N640" s="156" t="str">
        <f>IF(L640="","",L640*VLOOKUP(CONCATENATE(C640," / ",'Základné údaje'!$D$8),'Priradenie pracov. balíkov'!A:F,6,FALSE))</f>
        <v/>
      </c>
      <c r="O640" s="164"/>
      <c r="P640" s="164"/>
    </row>
    <row r="641" spans="1:16" x14ac:dyDescent="0.2">
      <c r="A641" s="19"/>
      <c r="B641" s="164"/>
      <c r="C641" s="164"/>
      <c r="D641" s="164"/>
      <c r="E641" s="164"/>
      <c r="F641" s="165"/>
      <c r="G641" s="164"/>
      <c r="H641" s="166"/>
      <c r="I641" s="167"/>
      <c r="J641" s="168" t="str">
        <f>IF(F641="","",IF(G641=nepodnik,1,IF(VLOOKUP(G641,Ciselniky!$G$41:$I$48,3,FALSE)&gt;'Údaje o projekte'!$F$11,'Údaje o projekte'!$F$11,VLOOKUP(G641,Ciselniky!$G$41:$I$48,3,FALSE))))</f>
        <v/>
      </c>
      <c r="K641" s="169" t="str">
        <f>IF(J641="","",IF(G641="Nerelevantné",E641*F641,((E641*F641)/VLOOKUP(G641,Ciselniky!$G$43:$I$48,3,FALSE))*'Dlhodobý majetok (DM)'!I641)*H641)</f>
        <v/>
      </c>
      <c r="L641" s="169" t="str">
        <f>IF(K641="","",IF('Základné údaje'!$H$8="áno",0,K641*0.2))</f>
        <v/>
      </c>
      <c r="M641" s="156" t="str">
        <f>IF(K641="","",K641*VLOOKUP(CONCATENATE(C641," / ",'Základné údaje'!$D$8),'Priradenie pracov. balíkov'!A:F,6,FALSE))</f>
        <v/>
      </c>
      <c r="N641" s="156" t="str">
        <f>IF(L641="","",L641*VLOOKUP(CONCATENATE(C641," / ",'Základné údaje'!$D$8),'Priradenie pracov. balíkov'!A:F,6,FALSE))</f>
        <v/>
      </c>
      <c r="O641" s="164"/>
      <c r="P641" s="164"/>
    </row>
    <row r="642" spans="1:16" x14ac:dyDescent="0.2">
      <c r="A642" s="19"/>
      <c r="B642" s="164"/>
      <c r="C642" s="164"/>
      <c r="D642" s="164"/>
      <c r="E642" s="164"/>
      <c r="F642" s="165"/>
      <c r="G642" s="164"/>
      <c r="H642" s="166"/>
      <c r="I642" s="167"/>
      <c r="J642" s="168" t="str">
        <f>IF(F642="","",IF(G642=nepodnik,1,IF(VLOOKUP(G642,Ciselniky!$G$41:$I$48,3,FALSE)&gt;'Údaje o projekte'!$F$11,'Údaje o projekte'!$F$11,VLOOKUP(G642,Ciselniky!$G$41:$I$48,3,FALSE))))</f>
        <v/>
      </c>
      <c r="K642" s="169" t="str">
        <f>IF(J642="","",IF(G642="Nerelevantné",E642*F642,((E642*F642)/VLOOKUP(G642,Ciselniky!$G$43:$I$48,3,FALSE))*'Dlhodobý majetok (DM)'!I642)*H642)</f>
        <v/>
      </c>
      <c r="L642" s="169" t="str">
        <f>IF(K642="","",IF('Základné údaje'!$H$8="áno",0,K642*0.2))</f>
        <v/>
      </c>
      <c r="M642" s="156" t="str">
        <f>IF(K642="","",K642*VLOOKUP(CONCATENATE(C642," / ",'Základné údaje'!$D$8),'Priradenie pracov. balíkov'!A:F,6,FALSE))</f>
        <v/>
      </c>
      <c r="N642" s="156" t="str">
        <f>IF(L642="","",L642*VLOOKUP(CONCATENATE(C642," / ",'Základné údaje'!$D$8),'Priradenie pracov. balíkov'!A:F,6,FALSE))</f>
        <v/>
      </c>
      <c r="O642" s="164"/>
      <c r="P642" s="164"/>
    </row>
    <row r="643" spans="1:16" x14ac:dyDescent="0.2">
      <c r="A643" s="19"/>
      <c r="B643" s="164"/>
      <c r="C643" s="164"/>
      <c r="D643" s="164"/>
      <c r="E643" s="164"/>
      <c r="F643" s="165"/>
      <c r="G643" s="164"/>
      <c r="H643" s="166"/>
      <c r="I643" s="167"/>
      <c r="J643" s="168" t="str">
        <f>IF(F643="","",IF(G643=nepodnik,1,IF(VLOOKUP(G643,Ciselniky!$G$41:$I$48,3,FALSE)&gt;'Údaje o projekte'!$F$11,'Údaje o projekte'!$F$11,VLOOKUP(G643,Ciselniky!$G$41:$I$48,3,FALSE))))</f>
        <v/>
      </c>
      <c r="K643" s="169" t="str">
        <f>IF(J643="","",IF(G643="Nerelevantné",E643*F643,((E643*F643)/VLOOKUP(G643,Ciselniky!$G$43:$I$48,3,FALSE))*'Dlhodobý majetok (DM)'!I643)*H643)</f>
        <v/>
      </c>
      <c r="L643" s="169" t="str">
        <f>IF(K643="","",IF('Základné údaje'!$H$8="áno",0,K643*0.2))</f>
        <v/>
      </c>
      <c r="M643" s="156" t="str">
        <f>IF(K643="","",K643*VLOOKUP(CONCATENATE(C643," / ",'Základné údaje'!$D$8),'Priradenie pracov. balíkov'!A:F,6,FALSE))</f>
        <v/>
      </c>
      <c r="N643" s="156" t="str">
        <f>IF(L643="","",L643*VLOOKUP(CONCATENATE(C643," / ",'Základné údaje'!$D$8),'Priradenie pracov. balíkov'!A:F,6,FALSE))</f>
        <v/>
      </c>
      <c r="O643" s="164"/>
      <c r="P643" s="164"/>
    </row>
    <row r="644" spans="1:16" x14ac:dyDescent="0.2">
      <c r="A644" s="19"/>
      <c r="B644" s="164"/>
      <c r="C644" s="164"/>
      <c r="D644" s="164"/>
      <c r="E644" s="164"/>
      <c r="F644" s="165"/>
      <c r="G644" s="164"/>
      <c r="H644" s="166"/>
      <c r="I644" s="167"/>
      <c r="J644" s="168" t="str">
        <f>IF(F644="","",IF(G644=nepodnik,1,IF(VLOOKUP(G644,Ciselniky!$G$41:$I$48,3,FALSE)&gt;'Údaje o projekte'!$F$11,'Údaje o projekte'!$F$11,VLOOKUP(G644,Ciselniky!$G$41:$I$48,3,FALSE))))</f>
        <v/>
      </c>
      <c r="K644" s="169" t="str">
        <f>IF(J644="","",IF(G644="Nerelevantné",E644*F644,((E644*F644)/VLOOKUP(G644,Ciselniky!$G$43:$I$48,3,FALSE))*'Dlhodobý majetok (DM)'!I644)*H644)</f>
        <v/>
      </c>
      <c r="L644" s="169" t="str">
        <f>IF(K644="","",IF('Základné údaje'!$H$8="áno",0,K644*0.2))</f>
        <v/>
      </c>
      <c r="M644" s="156" t="str">
        <f>IF(K644="","",K644*VLOOKUP(CONCATENATE(C644," / ",'Základné údaje'!$D$8),'Priradenie pracov. balíkov'!A:F,6,FALSE))</f>
        <v/>
      </c>
      <c r="N644" s="156" t="str">
        <f>IF(L644="","",L644*VLOOKUP(CONCATENATE(C644," / ",'Základné údaje'!$D$8),'Priradenie pracov. balíkov'!A:F,6,FALSE))</f>
        <v/>
      </c>
      <c r="O644" s="164"/>
      <c r="P644" s="164"/>
    </row>
    <row r="645" spans="1:16" x14ac:dyDescent="0.2">
      <c r="A645" s="19"/>
      <c r="B645" s="164"/>
      <c r="C645" s="164"/>
      <c r="D645" s="164"/>
      <c r="E645" s="164"/>
      <c r="F645" s="165"/>
      <c r="G645" s="164"/>
      <c r="H645" s="166"/>
      <c r="I645" s="167"/>
      <c r="J645" s="168" t="str">
        <f>IF(F645="","",IF(G645=nepodnik,1,IF(VLOOKUP(G645,Ciselniky!$G$41:$I$48,3,FALSE)&gt;'Údaje o projekte'!$F$11,'Údaje o projekte'!$F$11,VLOOKUP(G645,Ciselniky!$G$41:$I$48,3,FALSE))))</f>
        <v/>
      </c>
      <c r="K645" s="169" t="str">
        <f>IF(J645="","",IF(G645="Nerelevantné",E645*F645,((E645*F645)/VLOOKUP(G645,Ciselniky!$G$43:$I$48,3,FALSE))*'Dlhodobý majetok (DM)'!I645)*H645)</f>
        <v/>
      </c>
      <c r="L645" s="169" t="str">
        <f>IF(K645="","",IF('Základné údaje'!$H$8="áno",0,K645*0.2))</f>
        <v/>
      </c>
      <c r="M645" s="156" t="str">
        <f>IF(K645="","",K645*VLOOKUP(CONCATENATE(C645," / ",'Základné údaje'!$D$8),'Priradenie pracov. balíkov'!A:F,6,FALSE))</f>
        <v/>
      </c>
      <c r="N645" s="156" t="str">
        <f>IF(L645="","",L645*VLOOKUP(CONCATENATE(C645," / ",'Základné údaje'!$D$8),'Priradenie pracov. balíkov'!A:F,6,FALSE))</f>
        <v/>
      </c>
      <c r="O645" s="164"/>
      <c r="P645" s="164"/>
    </row>
    <row r="646" spans="1:16" x14ac:dyDescent="0.2">
      <c r="A646" s="19"/>
      <c r="B646" s="164"/>
      <c r="C646" s="164"/>
      <c r="D646" s="164"/>
      <c r="E646" s="164"/>
      <c r="F646" s="165"/>
      <c r="G646" s="164"/>
      <c r="H646" s="166"/>
      <c r="I646" s="167"/>
      <c r="J646" s="168" t="str">
        <f>IF(F646="","",IF(G646=nepodnik,1,IF(VLOOKUP(G646,Ciselniky!$G$41:$I$48,3,FALSE)&gt;'Údaje o projekte'!$F$11,'Údaje o projekte'!$F$11,VLOOKUP(G646,Ciselniky!$G$41:$I$48,3,FALSE))))</f>
        <v/>
      </c>
      <c r="K646" s="169" t="str">
        <f>IF(J646="","",IF(G646="Nerelevantné",E646*F646,((E646*F646)/VLOOKUP(G646,Ciselniky!$G$43:$I$48,3,FALSE))*'Dlhodobý majetok (DM)'!I646)*H646)</f>
        <v/>
      </c>
      <c r="L646" s="169" t="str">
        <f>IF(K646="","",IF('Základné údaje'!$H$8="áno",0,K646*0.2))</f>
        <v/>
      </c>
      <c r="M646" s="156" t="str">
        <f>IF(K646="","",K646*VLOOKUP(CONCATENATE(C646," / ",'Základné údaje'!$D$8),'Priradenie pracov. balíkov'!A:F,6,FALSE))</f>
        <v/>
      </c>
      <c r="N646" s="156" t="str">
        <f>IF(L646="","",L646*VLOOKUP(CONCATENATE(C646," / ",'Základné údaje'!$D$8),'Priradenie pracov. balíkov'!A:F,6,FALSE))</f>
        <v/>
      </c>
      <c r="O646" s="164"/>
      <c r="P646" s="164"/>
    </row>
    <row r="647" spans="1:16" x14ac:dyDescent="0.2">
      <c r="A647" s="19"/>
      <c r="B647" s="164"/>
      <c r="C647" s="164"/>
      <c r="D647" s="164"/>
      <c r="E647" s="164"/>
      <c r="F647" s="165"/>
      <c r="G647" s="164"/>
      <c r="H647" s="166"/>
      <c r="I647" s="167"/>
      <c r="J647" s="168" t="str">
        <f>IF(F647="","",IF(G647=nepodnik,1,IF(VLOOKUP(G647,Ciselniky!$G$41:$I$48,3,FALSE)&gt;'Údaje o projekte'!$F$11,'Údaje o projekte'!$F$11,VLOOKUP(G647,Ciselniky!$G$41:$I$48,3,FALSE))))</f>
        <v/>
      </c>
      <c r="K647" s="169" t="str">
        <f>IF(J647="","",IF(G647="Nerelevantné",E647*F647,((E647*F647)/VLOOKUP(G647,Ciselniky!$G$43:$I$48,3,FALSE))*'Dlhodobý majetok (DM)'!I647)*H647)</f>
        <v/>
      </c>
      <c r="L647" s="169" t="str">
        <f>IF(K647="","",IF('Základné údaje'!$H$8="áno",0,K647*0.2))</f>
        <v/>
      </c>
      <c r="M647" s="156" t="str">
        <f>IF(K647="","",K647*VLOOKUP(CONCATENATE(C647," / ",'Základné údaje'!$D$8),'Priradenie pracov. balíkov'!A:F,6,FALSE))</f>
        <v/>
      </c>
      <c r="N647" s="156" t="str">
        <f>IF(L647="","",L647*VLOOKUP(CONCATENATE(C647," / ",'Základné údaje'!$D$8),'Priradenie pracov. balíkov'!A:F,6,FALSE))</f>
        <v/>
      </c>
      <c r="O647" s="164"/>
      <c r="P647" s="164"/>
    </row>
    <row r="648" spans="1:16" x14ac:dyDescent="0.2">
      <c r="A648" s="19"/>
      <c r="B648" s="164"/>
      <c r="C648" s="164"/>
      <c r="D648" s="164"/>
      <c r="E648" s="164"/>
      <c r="F648" s="165"/>
      <c r="G648" s="164"/>
      <c r="H648" s="166"/>
      <c r="I648" s="167"/>
      <c r="J648" s="168" t="str">
        <f>IF(F648="","",IF(G648=nepodnik,1,IF(VLOOKUP(G648,Ciselniky!$G$41:$I$48,3,FALSE)&gt;'Údaje o projekte'!$F$11,'Údaje o projekte'!$F$11,VLOOKUP(G648,Ciselniky!$G$41:$I$48,3,FALSE))))</f>
        <v/>
      </c>
      <c r="K648" s="169" t="str">
        <f>IF(J648="","",IF(G648="Nerelevantné",E648*F648,((E648*F648)/VLOOKUP(G648,Ciselniky!$G$43:$I$48,3,FALSE))*'Dlhodobý majetok (DM)'!I648)*H648)</f>
        <v/>
      </c>
      <c r="L648" s="169" t="str">
        <f>IF(K648="","",IF('Základné údaje'!$H$8="áno",0,K648*0.2))</f>
        <v/>
      </c>
      <c r="M648" s="156" t="str">
        <f>IF(K648="","",K648*VLOOKUP(CONCATENATE(C648," / ",'Základné údaje'!$D$8),'Priradenie pracov. balíkov'!A:F,6,FALSE))</f>
        <v/>
      </c>
      <c r="N648" s="156" t="str">
        <f>IF(L648="","",L648*VLOOKUP(CONCATENATE(C648," / ",'Základné údaje'!$D$8),'Priradenie pracov. balíkov'!A:F,6,FALSE))</f>
        <v/>
      </c>
      <c r="O648" s="164"/>
      <c r="P648" s="164"/>
    </row>
    <row r="649" spans="1:16" x14ac:dyDescent="0.2">
      <c r="A649" s="19"/>
      <c r="B649" s="164"/>
      <c r="C649" s="164"/>
      <c r="D649" s="164"/>
      <c r="E649" s="164"/>
      <c r="F649" s="165"/>
      <c r="G649" s="164"/>
      <c r="H649" s="166"/>
      <c r="I649" s="167"/>
      <c r="J649" s="168" t="str">
        <f>IF(F649="","",IF(G649=nepodnik,1,IF(VLOOKUP(G649,Ciselniky!$G$41:$I$48,3,FALSE)&gt;'Údaje o projekte'!$F$11,'Údaje o projekte'!$F$11,VLOOKUP(G649,Ciselniky!$G$41:$I$48,3,FALSE))))</f>
        <v/>
      </c>
      <c r="K649" s="169" t="str">
        <f>IF(J649="","",IF(G649="Nerelevantné",E649*F649,((E649*F649)/VLOOKUP(G649,Ciselniky!$G$43:$I$48,3,FALSE))*'Dlhodobý majetok (DM)'!I649)*H649)</f>
        <v/>
      </c>
      <c r="L649" s="169" t="str">
        <f>IF(K649="","",IF('Základné údaje'!$H$8="áno",0,K649*0.2))</f>
        <v/>
      </c>
      <c r="M649" s="156" t="str">
        <f>IF(K649="","",K649*VLOOKUP(CONCATENATE(C649," / ",'Základné údaje'!$D$8),'Priradenie pracov. balíkov'!A:F,6,FALSE))</f>
        <v/>
      </c>
      <c r="N649" s="156" t="str">
        <f>IF(L649="","",L649*VLOOKUP(CONCATENATE(C649," / ",'Základné údaje'!$D$8),'Priradenie pracov. balíkov'!A:F,6,FALSE))</f>
        <v/>
      </c>
      <c r="O649" s="164"/>
      <c r="P649" s="164"/>
    </row>
    <row r="650" spans="1:16" x14ac:dyDescent="0.2">
      <c r="A650" s="19"/>
      <c r="B650" s="164"/>
      <c r="C650" s="164"/>
      <c r="D650" s="164"/>
      <c r="E650" s="164"/>
      <c r="F650" s="165"/>
      <c r="G650" s="164"/>
      <c r="H650" s="166"/>
      <c r="I650" s="167"/>
      <c r="J650" s="168" t="str">
        <f>IF(F650="","",IF(G650=nepodnik,1,IF(VLOOKUP(G650,Ciselniky!$G$41:$I$48,3,FALSE)&gt;'Údaje o projekte'!$F$11,'Údaje o projekte'!$F$11,VLOOKUP(G650,Ciselniky!$G$41:$I$48,3,FALSE))))</f>
        <v/>
      </c>
      <c r="K650" s="169" t="str">
        <f>IF(J650="","",IF(G650="Nerelevantné",E650*F650,((E650*F650)/VLOOKUP(G650,Ciselniky!$G$43:$I$48,3,FALSE))*'Dlhodobý majetok (DM)'!I650)*H650)</f>
        <v/>
      </c>
      <c r="L650" s="169" t="str">
        <f>IF(K650="","",IF('Základné údaje'!$H$8="áno",0,K650*0.2))</f>
        <v/>
      </c>
      <c r="M650" s="156" t="str">
        <f>IF(K650="","",K650*VLOOKUP(CONCATENATE(C650," / ",'Základné údaje'!$D$8),'Priradenie pracov. balíkov'!A:F,6,FALSE))</f>
        <v/>
      </c>
      <c r="N650" s="156" t="str">
        <f>IF(L650="","",L650*VLOOKUP(CONCATENATE(C650," / ",'Základné údaje'!$D$8),'Priradenie pracov. balíkov'!A:F,6,FALSE))</f>
        <v/>
      </c>
      <c r="O650" s="164"/>
      <c r="P650" s="164"/>
    </row>
    <row r="651" spans="1:16" x14ac:dyDescent="0.2">
      <c r="A651" s="19"/>
      <c r="B651" s="164"/>
      <c r="C651" s="164"/>
      <c r="D651" s="164"/>
      <c r="E651" s="164"/>
      <c r="F651" s="165"/>
      <c r="G651" s="164"/>
      <c r="H651" s="166"/>
      <c r="I651" s="167"/>
      <c r="J651" s="168" t="str">
        <f>IF(F651="","",IF(G651=nepodnik,1,IF(VLOOKUP(G651,Ciselniky!$G$41:$I$48,3,FALSE)&gt;'Údaje o projekte'!$F$11,'Údaje o projekte'!$F$11,VLOOKUP(G651,Ciselniky!$G$41:$I$48,3,FALSE))))</f>
        <v/>
      </c>
      <c r="K651" s="169" t="str">
        <f>IF(J651="","",IF(G651="Nerelevantné",E651*F651,((E651*F651)/VLOOKUP(G651,Ciselniky!$G$43:$I$48,3,FALSE))*'Dlhodobý majetok (DM)'!I651)*H651)</f>
        <v/>
      </c>
      <c r="L651" s="169" t="str">
        <f>IF(K651="","",IF('Základné údaje'!$H$8="áno",0,K651*0.2))</f>
        <v/>
      </c>
      <c r="M651" s="156" t="str">
        <f>IF(K651="","",K651*VLOOKUP(CONCATENATE(C651," / ",'Základné údaje'!$D$8),'Priradenie pracov. balíkov'!A:F,6,FALSE))</f>
        <v/>
      </c>
      <c r="N651" s="156" t="str">
        <f>IF(L651="","",L651*VLOOKUP(CONCATENATE(C651," / ",'Základné údaje'!$D$8),'Priradenie pracov. balíkov'!A:F,6,FALSE))</f>
        <v/>
      </c>
      <c r="O651" s="164"/>
      <c r="P651" s="164"/>
    </row>
    <row r="652" spans="1:16" x14ac:dyDescent="0.2">
      <c r="A652" s="19"/>
      <c r="B652" s="164"/>
      <c r="C652" s="164"/>
      <c r="D652" s="164"/>
      <c r="E652" s="164"/>
      <c r="F652" s="165"/>
      <c r="G652" s="164"/>
      <c r="H652" s="166"/>
      <c r="I652" s="167"/>
      <c r="J652" s="168" t="str">
        <f>IF(F652="","",IF(G652=nepodnik,1,IF(VLOOKUP(G652,Ciselniky!$G$41:$I$48,3,FALSE)&gt;'Údaje o projekte'!$F$11,'Údaje o projekte'!$F$11,VLOOKUP(G652,Ciselniky!$G$41:$I$48,3,FALSE))))</f>
        <v/>
      </c>
      <c r="K652" s="169" t="str">
        <f>IF(J652="","",IF(G652="Nerelevantné",E652*F652,((E652*F652)/VLOOKUP(G652,Ciselniky!$G$43:$I$48,3,FALSE))*'Dlhodobý majetok (DM)'!I652)*H652)</f>
        <v/>
      </c>
      <c r="L652" s="169" t="str">
        <f>IF(K652="","",IF('Základné údaje'!$H$8="áno",0,K652*0.2))</f>
        <v/>
      </c>
      <c r="M652" s="156" t="str">
        <f>IF(K652="","",K652*VLOOKUP(CONCATENATE(C652," / ",'Základné údaje'!$D$8),'Priradenie pracov. balíkov'!A:F,6,FALSE))</f>
        <v/>
      </c>
      <c r="N652" s="156" t="str">
        <f>IF(L652="","",L652*VLOOKUP(CONCATENATE(C652," / ",'Základné údaje'!$D$8),'Priradenie pracov. balíkov'!A:F,6,FALSE))</f>
        <v/>
      </c>
      <c r="O652" s="164"/>
      <c r="P652" s="164"/>
    </row>
    <row r="653" spans="1:16" x14ac:dyDescent="0.2">
      <c r="A653" s="19"/>
      <c r="B653" s="164"/>
      <c r="C653" s="164"/>
      <c r="D653" s="164"/>
      <c r="E653" s="164"/>
      <c r="F653" s="165"/>
      <c r="G653" s="164"/>
      <c r="H653" s="166"/>
      <c r="I653" s="167"/>
      <c r="J653" s="168" t="str">
        <f>IF(F653="","",IF(G653=nepodnik,1,IF(VLOOKUP(G653,Ciselniky!$G$41:$I$48,3,FALSE)&gt;'Údaje o projekte'!$F$11,'Údaje o projekte'!$F$11,VLOOKUP(G653,Ciselniky!$G$41:$I$48,3,FALSE))))</f>
        <v/>
      </c>
      <c r="K653" s="169" t="str">
        <f>IF(J653="","",IF(G653="Nerelevantné",E653*F653,((E653*F653)/VLOOKUP(G653,Ciselniky!$G$43:$I$48,3,FALSE))*'Dlhodobý majetok (DM)'!I653)*H653)</f>
        <v/>
      </c>
      <c r="L653" s="169" t="str">
        <f>IF(K653="","",IF('Základné údaje'!$H$8="áno",0,K653*0.2))</f>
        <v/>
      </c>
      <c r="M653" s="156" t="str">
        <f>IF(K653="","",K653*VLOOKUP(CONCATENATE(C653," / ",'Základné údaje'!$D$8),'Priradenie pracov. balíkov'!A:F,6,FALSE))</f>
        <v/>
      </c>
      <c r="N653" s="156" t="str">
        <f>IF(L653="","",L653*VLOOKUP(CONCATENATE(C653," / ",'Základné údaje'!$D$8),'Priradenie pracov. balíkov'!A:F,6,FALSE))</f>
        <v/>
      </c>
      <c r="O653" s="164"/>
      <c r="P653" s="164"/>
    </row>
    <row r="654" spans="1:16" x14ac:dyDescent="0.2">
      <c r="A654" s="19"/>
      <c r="B654" s="164"/>
      <c r="C654" s="164"/>
      <c r="D654" s="164"/>
      <c r="E654" s="164"/>
      <c r="F654" s="165"/>
      <c r="G654" s="164"/>
      <c r="H654" s="166"/>
      <c r="I654" s="167"/>
      <c r="J654" s="168" t="str">
        <f>IF(F654="","",IF(G654=nepodnik,1,IF(VLOOKUP(G654,Ciselniky!$G$41:$I$48,3,FALSE)&gt;'Údaje o projekte'!$F$11,'Údaje o projekte'!$F$11,VLOOKUP(G654,Ciselniky!$G$41:$I$48,3,FALSE))))</f>
        <v/>
      </c>
      <c r="K654" s="169" t="str">
        <f>IF(J654="","",IF(G654="Nerelevantné",E654*F654,((E654*F654)/VLOOKUP(G654,Ciselniky!$G$43:$I$48,3,FALSE))*'Dlhodobý majetok (DM)'!I654)*H654)</f>
        <v/>
      </c>
      <c r="L654" s="169" t="str">
        <f>IF(K654="","",IF('Základné údaje'!$H$8="áno",0,K654*0.2))</f>
        <v/>
      </c>
      <c r="M654" s="156" t="str">
        <f>IF(K654="","",K654*VLOOKUP(CONCATENATE(C654," / ",'Základné údaje'!$D$8),'Priradenie pracov. balíkov'!A:F,6,FALSE))</f>
        <v/>
      </c>
      <c r="N654" s="156" t="str">
        <f>IF(L654="","",L654*VLOOKUP(CONCATENATE(C654," / ",'Základné údaje'!$D$8),'Priradenie pracov. balíkov'!A:F,6,FALSE))</f>
        <v/>
      </c>
      <c r="O654" s="164"/>
      <c r="P654" s="164"/>
    </row>
    <row r="655" spans="1:16" x14ac:dyDescent="0.2">
      <c r="A655" s="19"/>
      <c r="B655" s="164"/>
      <c r="C655" s="164"/>
      <c r="D655" s="164"/>
      <c r="E655" s="164"/>
      <c r="F655" s="165"/>
      <c r="G655" s="164"/>
      <c r="H655" s="166"/>
      <c r="I655" s="167"/>
      <c r="J655" s="168" t="str">
        <f>IF(F655="","",IF(G655=nepodnik,1,IF(VLOOKUP(G655,Ciselniky!$G$41:$I$48,3,FALSE)&gt;'Údaje o projekte'!$F$11,'Údaje o projekte'!$F$11,VLOOKUP(G655,Ciselniky!$G$41:$I$48,3,FALSE))))</f>
        <v/>
      </c>
      <c r="K655" s="169" t="str">
        <f>IF(J655="","",IF(G655="Nerelevantné",E655*F655,((E655*F655)/VLOOKUP(G655,Ciselniky!$G$43:$I$48,3,FALSE))*'Dlhodobý majetok (DM)'!I655)*H655)</f>
        <v/>
      </c>
      <c r="L655" s="169" t="str">
        <f>IF(K655="","",IF('Základné údaje'!$H$8="áno",0,K655*0.2))</f>
        <v/>
      </c>
      <c r="M655" s="156" t="str">
        <f>IF(K655="","",K655*VLOOKUP(CONCATENATE(C655," / ",'Základné údaje'!$D$8),'Priradenie pracov. balíkov'!A:F,6,FALSE))</f>
        <v/>
      </c>
      <c r="N655" s="156" t="str">
        <f>IF(L655="","",L655*VLOOKUP(CONCATENATE(C655," / ",'Základné údaje'!$D$8),'Priradenie pracov. balíkov'!A:F,6,FALSE))</f>
        <v/>
      </c>
      <c r="O655" s="164"/>
      <c r="P655" s="164"/>
    </row>
    <row r="656" spans="1:16" x14ac:dyDescent="0.2">
      <c r="A656" s="19"/>
      <c r="B656" s="164"/>
      <c r="C656" s="164"/>
      <c r="D656" s="164"/>
      <c r="E656" s="164"/>
      <c r="F656" s="165"/>
      <c r="G656" s="164"/>
      <c r="H656" s="166"/>
      <c r="I656" s="167"/>
      <c r="J656" s="168" t="str">
        <f>IF(F656="","",IF(G656=nepodnik,1,IF(VLOOKUP(G656,Ciselniky!$G$41:$I$48,3,FALSE)&gt;'Údaje o projekte'!$F$11,'Údaje o projekte'!$F$11,VLOOKUP(G656,Ciselniky!$G$41:$I$48,3,FALSE))))</f>
        <v/>
      </c>
      <c r="K656" s="169" t="str">
        <f>IF(J656="","",IF(G656="Nerelevantné",E656*F656,((E656*F656)/VLOOKUP(G656,Ciselniky!$G$43:$I$48,3,FALSE))*'Dlhodobý majetok (DM)'!I656)*H656)</f>
        <v/>
      </c>
      <c r="L656" s="169" t="str">
        <f>IF(K656="","",IF('Základné údaje'!$H$8="áno",0,K656*0.2))</f>
        <v/>
      </c>
      <c r="M656" s="156" t="str">
        <f>IF(K656="","",K656*VLOOKUP(CONCATENATE(C656," / ",'Základné údaje'!$D$8),'Priradenie pracov. balíkov'!A:F,6,FALSE))</f>
        <v/>
      </c>
      <c r="N656" s="156" t="str">
        <f>IF(L656="","",L656*VLOOKUP(CONCATENATE(C656," / ",'Základné údaje'!$D$8),'Priradenie pracov. balíkov'!A:F,6,FALSE))</f>
        <v/>
      </c>
      <c r="O656" s="164"/>
      <c r="P656" s="164"/>
    </row>
    <row r="657" spans="1:16" x14ac:dyDescent="0.2">
      <c r="A657" s="19"/>
      <c r="B657" s="164"/>
      <c r="C657" s="164"/>
      <c r="D657" s="164"/>
      <c r="E657" s="164"/>
      <c r="F657" s="165"/>
      <c r="G657" s="164"/>
      <c r="H657" s="166"/>
      <c r="I657" s="167"/>
      <c r="J657" s="168" t="str">
        <f>IF(F657="","",IF(G657=nepodnik,1,IF(VLOOKUP(G657,Ciselniky!$G$41:$I$48,3,FALSE)&gt;'Údaje o projekte'!$F$11,'Údaje o projekte'!$F$11,VLOOKUP(G657,Ciselniky!$G$41:$I$48,3,FALSE))))</f>
        <v/>
      </c>
      <c r="K657" s="169" t="str">
        <f>IF(J657="","",IF(G657="Nerelevantné",E657*F657,((E657*F657)/VLOOKUP(G657,Ciselniky!$G$43:$I$48,3,FALSE))*'Dlhodobý majetok (DM)'!I657)*H657)</f>
        <v/>
      </c>
      <c r="L657" s="169" t="str">
        <f>IF(K657="","",IF('Základné údaje'!$H$8="áno",0,K657*0.2))</f>
        <v/>
      </c>
      <c r="M657" s="156" t="str">
        <f>IF(K657="","",K657*VLOOKUP(CONCATENATE(C657," / ",'Základné údaje'!$D$8),'Priradenie pracov. balíkov'!A:F,6,FALSE))</f>
        <v/>
      </c>
      <c r="N657" s="156" t="str">
        <f>IF(L657="","",L657*VLOOKUP(CONCATENATE(C657," / ",'Základné údaje'!$D$8),'Priradenie pracov. balíkov'!A:F,6,FALSE))</f>
        <v/>
      </c>
      <c r="O657" s="164"/>
      <c r="P657" s="164"/>
    </row>
    <row r="658" spans="1:16" x14ac:dyDescent="0.2">
      <c r="A658" s="19"/>
      <c r="B658" s="164"/>
      <c r="C658" s="164"/>
      <c r="D658" s="164"/>
      <c r="E658" s="164"/>
      <c r="F658" s="165"/>
      <c r="G658" s="164"/>
      <c r="H658" s="166"/>
      <c r="I658" s="167"/>
      <c r="J658" s="168" t="str">
        <f>IF(F658="","",IF(G658=nepodnik,1,IF(VLOOKUP(G658,Ciselniky!$G$41:$I$48,3,FALSE)&gt;'Údaje o projekte'!$F$11,'Údaje o projekte'!$F$11,VLOOKUP(G658,Ciselniky!$G$41:$I$48,3,FALSE))))</f>
        <v/>
      </c>
      <c r="K658" s="169" t="str">
        <f>IF(J658="","",IF(G658="Nerelevantné",E658*F658,((E658*F658)/VLOOKUP(G658,Ciselniky!$G$43:$I$48,3,FALSE))*'Dlhodobý majetok (DM)'!I658)*H658)</f>
        <v/>
      </c>
      <c r="L658" s="169" t="str">
        <f>IF(K658="","",IF('Základné údaje'!$H$8="áno",0,K658*0.2))</f>
        <v/>
      </c>
      <c r="M658" s="156" t="str">
        <f>IF(K658="","",K658*VLOOKUP(CONCATENATE(C658," / ",'Základné údaje'!$D$8),'Priradenie pracov. balíkov'!A:F,6,FALSE))</f>
        <v/>
      </c>
      <c r="N658" s="156" t="str">
        <f>IF(L658="","",L658*VLOOKUP(CONCATENATE(C658," / ",'Základné údaje'!$D$8),'Priradenie pracov. balíkov'!A:F,6,FALSE))</f>
        <v/>
      </c>
      <c r="O658" s="164"/>
      <c r="P658" s="164"/>
    </row>
    <row r="659" spans="1:16" x14ac:dyDescent="0.2">
      <c r="A659" s="19"/>
      <c r="B659" s="164"/>
      <c r="C659" s="164"/>
      <c r="D659" s="164"/>
      <c r="E659" s="164"/>
      <c r="F659" s="165"/>
      <c r="G659" s="164"/>
      <c r="H659" s="166"/>
      <c r="I659" s="167"/>
      <c r="J659" s="168" t="str">
        <f>IF(F659="","",IF(G659=nepodnik,1,IF(VLOOKUP(G659,Ciselniky!$G$41:$I$48,3,FALSE)&gt;'Údaje o projekte'!$F$11,'Údaje o projekte'!$F$11,VLOOKUP(G659,Ciselniky!$G$41:$I$48,3,FALSE))))</f>
        <v/>
      </c>
      <c r="K659" s="169" t="str">
        <f>IF(J659="","",IF(G659="Nerelevantné",E659*F659,((E659*F659)/VLOOKUP(G659,Ciselniky!$G$43:$I$48,3,FALSE))*'Dlhodobý majetok (DM)'!I659)*H659)</f>
        <v/>
      </c>
      <c r="L659" s="169" t="str">
        <f>IF(K659="","",IF('Základné údaje'!$H$8="áno",0,K659*0.2))</f>
        <v/>
      </c>
      <c r="M659" s="156" t="str">
        <f>IF(K659="","",K659*VLOOKUP(CONCATENATE(C659," / ",'Základné údaje'!$D$8),'Priradenie pracov. balíkov'!A:F,6,FALSE))</f>
        <v/>
      </c>
      <c r="N659" s="156" t="str">
        <f>IF(L659="","",L659*VLOOKUP(CONCATENATE(C659," / ",'Základné údaje'!$D$8),'Priradenie pracov. balíkov'!A:F,6,FALSE))</f>
        <v/>
      </c>
      <c r="O659" s="164"/>
      <c r="P659" s="164"/>
    </row>
    <row r="660" spans="1:16" x14ac:dyDescent="0.2">
      <c r="A660" s="19"/>
      <c r="B660" s="164"/>
      <c r="C660" s="164"/>
      <c r="D660" s="164"/>
      <c r="E660" s="164"/>
      <c r="F660" s="165"/>
      <c r="G660" s="164"/>
      <c r="H660" s="166"/>
      <c r="I660" s="167"/>
      <c r="J660" s="168" t="str">
        <f>IF(F660="","",IF(G660=nepodnik,1,IF(VLOOKUP(G660,Ciselniky!$G$41:$I$48,3,FALSE)&gt;'Údaje o projekte'!$F$11,'Údaje o projekte'!$F$11,VLOOKUP(G660,Ciselniky!$G$41:$I$48,3,FALSE))))</f>
        <v/>
      </c>
      <c r="K660" s="169" t="str">
        <f>IF(J660="","",IF(G660="Nerelevantné",E660*F660,((E660*F660)/VLOOKUP(G660,Ciselniky!$G$43:$I$48,3,FALSE))*'Dlhodobý majetok (DM)'!I660)*H660)</f>
        <v/>
      </c>
      <c r="L660" s="169" t="str">
        <f>IF(K660="","",IF('Základné údaje'!$H$8="áno",0,K660*0.2))</f>
        <v/>
      </c>
      <c r="M660" s="156" t="str">
        <f>IF(K660="","",K660*VLOOKUP(CONCATENATE(C660," / ",'Základné údaje'!$D$8),'Priradenie pracov. balíkov'!A:F,6,FALSE))</f>
        <v/>
      </c>
      <c r="N660" s="156" t="str">
        <f>IF(L660="","",L660*VLOOKUP(CONCATENATE(C660," / ",'Základné údaje'!$D$8),'Priradenie pracov. balíkov'!A:F,6,FALSE))</f>
        <v/>
      </c>
      <c r="O660" s="164"/>
      <c r="P660" s="164"/>
    </row>
    <row r="661" spans="1:16" x14ac:dyDescent="0.2">
      <c r="A661" s="19"/>
      <c r="B661" s="164"/>
      <c r="C661" s="164"/>
      <c r="D661" s="164"/>
      <c r="E661" s="164"/>
      <c r="F661" s="165"/>
      <c r="G661" s="164"/>
      <c r="H661" s="166"/>
      <c r="I661" s="167"/>
      <c r="J661" s="168" t="str">
        <f>IF(F661="","",IF(G661=nepodnik,1,IF(VLOOKUP(G661,Ciselniky!$G$41:$I$48,3,FALSE)&gt;'Údaje o projekte'!$F$11,'Údaje o projekte'!$F$11,VLOOKUP(G661,Ciselniky!$G$41:$I$48,3,FALSE))))</f>
        <v/>
      </c>
      <c r="K661" s="169" t="str">
        <f>IF(J661="","",IF(G661="Nerelevantné",E661*F661,((E661*F661)/VLOOKUP(G661,Ciselniky!$G$43:$I$48,3,FALSE))*'Dlhodobý majetok (DM)'!I661)*H661)</f>
        <v/>
      </c>
      <c r="L661" s="169" t="str">
        <f>IF(K661="","",IF('Základné údaje'!$H$8="áno",0,K661*0.2))</f>
        <v/>
      </c>
      <c r="M661" s="156" t="str">
        <f>IF(K661="","",K661*VLOOKUP(CONCATENATE(C661," / ",'Základné údaje'!$D$8),'Priradenie pracov. balíkov'!A:F,6,FALSE))</f>
        <v/>
      </c>
      <c r="N661" s="156" t="str">
        <f>IF(L661="","",L661*VLOOKUP(CONCATENATE(C661," / ",'Základné údaje'!$D$8),'Priradenie pracov. balíkov'!A:F,6,FALSE))</f>
        <v/>
      </c>
      <c r="O661" s="164"/>
      <c r="P661" s="164"/>
    </row>
    <row r="662" spans="1:16" x14ac:dyDescent="0.2">
      <c r="A662" s="19"/>
      <c r="B662" s="164"/>
      <c r="C662" s="164"/>
      <c r="D662" s="164"/>
      <c r="E662" s="164"/>
      <c r="F662" s="165"/>
      <c r="G662" s="164"/>
      <c r="H662" s="166"/>
      <c r="I662" s="167"/>
      <c r="J662" s="168" t="str">
        <f>IF(F662="","",IF(G662=nepodnik,1,IF(VLOOKUP(G662,Ciselniky!$G$41:$I$48,3,FALSE)&gt;'Údaje o projekte'!$F$11,'Údaje o projekte'!$F$11,VLOOKUP(G662,Ciselniky!$G$41:$I$48,3,FALSE))))</f>
        <v/>
      </c>
      <c r="K662" s="169" t="str">
        <f>IF(J662="","",IF(G662="Nerelevantné",E662*F662,((E662*F662)/VLOOKUP(G662,Ciselniky!$G$43:$I$48,3,FALSE))*'Dlhodobý majetok (DM)'!I662)*H662)</f>
        <v/>
      </c>
      <c r="L662" s="169" t="str">
        <f>IF(K662="","",IF('Základné údaje'!$H$8="áno",0,K662*0.2))</f>
        <v/>
      </c>
      <c r="M662" s="156" t="str">
        <f>IF(K662="","",K662*VLOOKUP(CONCATENATE(C662," / ",'Základné údaje'!$D$8),'Priradenie pracov. balíkov'!A:F,6,FALSE))</f>
        <v/>
      </c>
      <c r="N662" s="156" t="str">
        <f>IF(L662="","",L662*VLOOKUP(CONCATENATE(C662," / ",'Základné údaje'!$D$8),'Priradenie pracov. balíkov'!A:F,6,FALSE))</f>
        <v/>
      </c>
      <c r="O662" s="164"/>
      <c r="P662" s="164"/>
    </row>
    <row r="663" spans="1:16" x14ac:dyDescent="0.2">
      <c r="A663" s="19"/>
      <c r="B663" s="164"/>
      <c r="C663" s="164"/>
      <c r="D663" s="164"/>
      <c r="E663" s="164"/>
      <c r="F663" s="165"/>
      <c r="G663" s="164"/>
      <c r="H663" s="166"/>
      <c r="I663" s="167"/>
      <c r="J663" s="168" t="str">
        <f>IF(F663="","",IF(G663=nepodnik,1,IF(VLOOKUP(G663,Ciselniky!$G$41:$I$48,3,FALSE)&gt;'Údaje o projekte'!$F$11,'Údaje o projekte'!$F$11,VLOOKUP(G663,Ciselniky!$G$41:$I$48,3,FALSE))))</f>
        <v/>
      </c>
      <c r="K663" s="169" t="str">
        <f>IF(J663="","",IF(G663="Nerelevantné",E663*F663,((E663*F663)/VLOOKUP(G663,Ciselniky!$G$43:$I$48,3,FALSE))*'Dlhodobý majetok (DM)'!I663)*H663)</f>
        <v/>
      </c>
      <c r="L663" s="169" t="str">
        <f>IF(K663="","",IF('Základné údaje'!$H$8="áno",0,K663*0.2))</f>
        <v/>
      </c>
      <c r="M663" s="156" t="str">
        <f>IF(K663="","",K663*VLOOKUP(CONCATENATE(C663," / ",'Základné údaje'!$D$8),'Priradenie pracov. balíkov'!A:F,6,FALSE))</f>
        <v/>
      </c>
      <c r="N663" s="156" t="str">
        <f>IF(L663="","",L663*VLOOKUP(CONCATENATE(C663," / ",'Základné údaje'!$D$8),'Priradenie pracov. balíkov'!A:F,6,FALSE))</f>
        <v/>
      </c>
      <c r="O663" s="164"/>
      <c r="P663" s="164"/>
    </row>
    <row r="664" spans="1:16" x14ac:dyDescent="0.2">
      <c r="A664" s="19"/>
      <c r="B664" s="164"/>
      <c r="C664" s="164"/>
      <c r="D664" s="164"/>
      <c r="E664" s="164"/>
      <c r="F664" s="165"/>
      <c r="G664" s="164"/>
      <c r="H664" s="166"/>
      <c r="I664" s="167"/>
      <c r="J664" s="168" t="str">
        <f>IF(F664="","",IF(G664=nepodnik,1,IF(VLOOKUP(G664,Ciselniky!$G$41:$I$48,3,FALSE)&gt;'Údaje o projekte'!$F$11,'Údaje o projekte'!$F$11,VLOOKUP(G664,Ciselniky!$G$41:$I$48,3,FALSE))))</f>
        <v/>
      </c>
      <c r="K664" s="169" t="str">
        <f>IF(J664="","",IF(G664="Nerelevantné",E664*F664,((E664*F664)/VLOOKUP(G664,Ciselniky!$G$43:$I$48,3,FALSE))*'Dlhodobý majetok (DM)'!I664)*H664)</f>
        <v/>
      </c>
      <c r="L664" s="169" t="str">
        <f>IF(K664="","",IF('Základné údaje'!$H$8="áno",0,K664*0.2))</f>
        <v/>
      </c>
      <c r="M664" s="156" t="str">
        <f>IF(K664="","",K664*VLOOKUP(CONCATENATE(C664," / ",'Základné údaje'!$D$8),'Priradenie pracov. balíkov'!A:F,6,FALSE))</f>
        <v/>
      </c>
      <c r="N664" s="156" t="str">
        <f>IF(L664="","",L664*VLOOKUP(CONCATENATE(C664," / ",'Základné údaje'!$D$8),'Priradenie pracov. balíkov'!A:F,6,FALSE))</f>
        <v/>
      </c>
      <c r="O664" s="164"/>
      <c r="P664" s="164"/>
    </row>
    <row r="665" spans="1:16" x14ac:dyDescent="0.2">
      <c r="A665" s="19"/>
      <c r="B665" s="164"/>
      <c r="C665" s="164"/>
      <c r="D665" s="164"/>
      <c r="E665" s="164"/>
      <c r="F665" s="165"/>
      <c r="G665" s="164"/>
      <c r="H665" s="166"/>
      <c r="I665" s="167"/>
      <c r="J665" s="168" t="str">
        <f>IF(F665="","",IF(G665=nepodnik,1,IF(VLOOKUP(G665,Ciselniky!$G$41:$I$48,3,FALSE)&gt;'Údaje o projekte'!$F$11,'Údaje o projekte'!$F$11,VLOOKUP(G665,Ciselniky!$G$41:$I$48,3,FALSE))))</f>
        <v/>
      </c>
      <c r="K665" s="169" t="str">
        <f>IF(J665="","",IF(G665="Nerelevantné",E665*F665,((E665*F665)/VLOOKUP(G665,Ciselniky!$G$43:$I$48,3,FALSE))*'Dlhodobý majetok (DM)'!I665)*H665)</f>
        <v/>
      </c>
      <c r="L665" s="169" t="str">
        <f>IF(K665="","",IF('Základné údaje'!$H$8="áno",0,K665*0.2))</f>
        <v/>
      </c>
      <c r="M665" s="156" t="str">
        <f>IF(K665="","",K665*VLOOKUP(CONCATENATE(C665," / ",'Základné údaje'!$D$8),'Priradenie pracov. balíkov'!A:F,6,FALSE))</f>
        <v/>
      </c>
      <c r="N665" s="156" t="str">
        <f>IF(L665="","",L665*VLOOKUP(CONCATENATE(C665," / ",'Základné údaje'!$D$8),'Priradenie pracov. balíkov'!A:F,6,FALSE))</f>
        <v/>
      </c>
      <c r="O665" s="164"/>
      <c r="P665" s="164"/>
    </row>
    <row r="666" spans="1:16" x14ac:dyDescent="0.2">
      <c r="A666" s="19"/>
      <c r="B666" s="164"/>
      <c r="C666" s="164"/>
      <c r="D666" s="164"/>
      <c r="E666" s="164"/>
      <c r="F666" s="165"/>
      <c r="G666" s="164"/>
      <c r="H666" s="166"/>
      <c r="I666" s="167"/>
      <c r="J666" s="168" t="str">
        <f>IF(F666="","",IF(G666=nepodnik,1,IF(VLOOKUP(G666,Ciselniky!$G$41:$I$48,3,FALSE)&gt;'Údaje o projekte'!$F$11,'Údaje o projekte'!$F$11,VLOOKUP(G666,Ciselniky!$G$41:$I$48,3,FALSE))))</f>
        <v/>
      </c>
      <c r="K666" s="169" t="str">
        <f>IF(J666="","",IF(G666="Nerelevantné",E666*F666,((E666*F666)/VLOOKUP(G666,Ciselniky!$G$43:$I$48,3,FALSE))*'Dlhodobý majetok (DM)'!I666)*H666)</f>
        <v/>
      </c>
      <c r="L666" s="169" t="str">
        <f>IF(K666="","",IF('Základné údaje'!$H$8="áno",0,K666*0.2))</f>
        <v/>
      </c>
      <c r="M666" s="156" t="str">
        <f>IF(K666="","",K666*VLOOKUP(CONCATENATE(C666," / ",'Základné údaje'!$D$8),'Priradenie pracov. balíkov'!A:F,6,FALSE))</f>
        <v/>
      </c>
      <c r="N666" s="156" t="str">
        <f>IF(L666="","",L666*VLOOKUP(CONCATENATE(C666," / ",'Základné údaje'!$D$8),'Priradenie pracov. balíkov'!A:F,6,FALSE))</f>
        <v/>
      </c>
      <c r="O666" s="164"/>
      <c r="P666" s="164"/>
    </row>
    <row r="667" spans="1:16" x14ac:dyDescent="0.2">
      <c r="A667" s="19"/>
      <c r="B667" s="164"/>
      <c r="C667" s="164"/>
      <c r="D667" s="164"/>
      <c r="E667" s="164"/>
      <c r="F667" s="165"/>
      <c r="G667" s="164"/>
      <c r="H667" s="166"/>
      <c r="I667" s="167"/>
      <c r="J667" s="168" t="str">
        <f>IF(F667="","",IF(G667=nepodnik,1,IF(VLOOKUP(G667,Ciselniky!$G$41:$I$48,3,FALSE)&gt;'Údaje o projekte'!$F$11,'Údaje o projekte'!$F$11,VLOOKUP(G667,Ciselniky!$G$41:$I$48,3,FALSE))))</f>
        <v/>
      </c>
      <c r="K667" s="169" t="str">
        <f>IF(J667="","",IF(G667="Nerelevantné",E667*F667,((E667*F667)/VLOOKUP(G667,Ciselniky!$G$43:$I$48,3,FALSE))*'Dlhodobý majetok (DM)'!I667)*H667)</f>
        <v/>
      </c>
      <c r="L667" s="169" t="str">
        <f>IF(K667="","",IF('Základné údaje'!$H$8="áno",0,K667*0.2))</f>
        <v/>
      </c>
      <c r="M667" s="156" t="str">
        <f>IF(K667="","",K667*VLOOKUP(CONCATENATE(C667," / ",'Základné údaje'!$D$8),'Priradenie pracov. balíkov'!A:F,6,FALSE))</f>
        <v/>
      </c>
      <c r="N667" s="156" t="str">
        <f>IF(L667="","",L667*VLOOKUP(CONCATENATE(C667," / ",'Základné údaje'!$D$8),'Priradenie pracov. balíkov'!A:F,6,FALSE))</f>
        <v/>
      </c>
      <c r="O667" s="164"/>
      <c r="P667" s="164"/>
    </row>
    <row r="668" spans="1:16" x14ac:dyDescent="0.2">
      <c r="A668" s="19"/>
      <c r="B668" s="164"/>
      <c r="C668" s="164"/>
      <c r="D668" s="164"/>
      <c r="E668" s="164"/>
      <c r="F668" s="165"/>
      <c r="G668" s="164"/>
      <c r="H668" s="166"/>
      <c r="I668" s="167"/>
      <c r="J668" s="168" t="str">
        <f>IF(F668="","",IF(G668=nepodnik,1,IF(VLOOKUP(G668,Ciselniky!$G$41:$I$48,3,FALSE)&gt;'Údaje o projekte'!$F$11,'Údaje o projekte'!$F$11,VLOOKUP(G668,Ciselniky!$G$41:$I$48,3,FALSE))))</f>
        <v/>
      </c>
      <c r="K668" s="169" t="str">
        <f>IF(J668="","",IF(G668="Nerelevantné",E668*F668,((E668*F668)/VLOOKUP(G668,Ciselniky!$G$43:$I$48,3,FALSE))*'Dlhodobý majetok (DM)'!I668)*H668)</f>
        <v/>
      </c>
      <c r="L668" s="169" t="str">
        <f>IF(K668="","",IF('Základné údaje'!$H$8="áno",0,K668*0.2))</f>
        <v/>
      </c>
      <c r="M668" s="156" t="str">
        <f>IF(K668="","",K668*VLOOKUP(CONCATENATE(C668," / ",'Základné údaje'!$D$8),'Priradenie pracov. balíkov'!A:F,6,FALSE))</f>
        <v/>
      </c>
      <c r="N668" s="156" t="str">
        <f>IF(L668="","",L668*VLOOKUP(CONCATENATE(C668," / ",'Základné údaje'!$D$8),'Priradenie pracov. balíkov'!A:F,6,FALSE))</f>
        <v/>
      </c>
      <c r="O668" s="164"/>
      <c r="P668" s="164"/>
    </row>
    <row r="669" spans="1:16" x14ac:dyDescent="0.2">
      <c r="A669" s="19"/>
      <c r="B669" s="164"/>
      <c r="C669" s="164"/>
      <c r="D669" s="164"/>
      <c r="E669" s="164"/>
      <c r="F669" s="165"/>
      <c r="G669" s="164"/>
      <c r="H669" s="166"/>
      <c r="I669" s="167"/>
      <c r="J669" s="168" t="str">
        <f>IF(F669="","",IF(G669=nepodnik,1,IF(VLOOKUP(G669,Ciselniky!$G$41:$I$48,3,FALSE)&gt;'Údaje o projekte'!$F$11,'Údaje o projekte'!$F$11,VLOOKUP(G669,Ciselniky!$G$41:$I$48,3,FALSE))))</f>
        <v/>
      </c>
      <c r="K669" s="169" t="str">
        <f>IF(J669="","",IF(G669="Nerelevantné",E669*F669,((E669*F669)/VLOOKUP(G669,Ciselniky!$G$43:$I$48,3,FALSE))*'Dlhodobý majetok (DM)'!I669)*H669)</f>
        <v/>
      </c>
      <c r="L669" s="169" t="str">
        <f>IF(K669="","",IF('Základné údaje'!$H$8="áno",0,K669*0.2))</f>
        <v/>
      </c>
      <c r="M669" s="156" t="str">
        <f>IF(K669="","",K669*VLOOKUP(CONCATENATE(C669," / ",'Základné údaje'!$D$8),'Priradenie pracov. balíkov'!A:F,6,FALSE))</f>
        <v/>
      </c>
      <c r="N669" s="156" t="str">
        <f>IF(L669="","",L669*VLOOKUP(CONCATENATE(C669," / ",'Základné údaje'!$D$8),'Priradenie pracov. balíkov'!A:F,6,FALSE))</f>
        <v/>
      </c>
      <c r="O669" s="164"/>
      <c r="P669" s="164"/>
    </row>
    <row r="670" spans="1:16" x14ac:dyDescent="0.2">
      <c r="A670" s="19"/>
      <c r="B670" s="164"/>
      <c r="C670" s="164"/>
      <c r="D670" s="164"/>
      <c r="E670" s="164"/>
      <c r="F670" s="165"/>
      <c r="G670" s="164"/>
      <c r="H670" s="166"/>
      <c r="I670" s="167"/>
      <c r="J670" s="168" t="str">
        <f>IF(F670="","",IF(G670=nepodnik,1,IF(VLOOKUP(G670,Ciselniky!$G$41:$I$48,3,FALSE)&gt;'Údaje o projekte'!$F$11,'Údaje o projekte'!$F$11,VLOOKUP(G670,Ciselniky!$G$41:$I$48,3,FALSE))))</f>
        <v/>
      </c>
      <c r="K670" s="169" t="str">
        <f>IF(J670="","",IF(G670="Nerelevantné",E670*F670,((E670*F670)/VLOOKUP(G670,Ciselniky!$G$43:$I$48,3,FALSE))*'Dlhodobý majetok (DM)'!I670)*H670)</f>
        <v/>
      </c>
      <c r="L670" s="169" t="str">
        <f>IF(K670="","",IF('Základné údaje'!$H$8="áno",0,K670*0.2))</f>
        <v/>
      </c>
      <c r="M670" s="156" t="str">
        <f>IF(K670="","",K670*VLOOKUP(CONCATENATE(C670," / ",'Základné údaje'!$D$8),'Priradenie pracov. balíkov'!A:F,6,FALSE))</f>
        <v/>
      </c>
      <c r="N670" s="156" t="str">
        <f>IF(L670="","",L670*VLOOKUP(CONCATENATE(C670," / ",'Základné údaje'!$D$8),'Priradenie pracov. balíkov'!A:F,6,FALSE))</f>
        <v/>
      </c>
      <c r="O670" s="164"/>
      <c r="P670" s="164"/>
    </row>
    <row r="671" spans="1:16" x14ac:dyDescent="0.2">
      <c r="A671" s="19"/>
      <c r="B671" s="164"/>
      <c r="C671" s="164"/>
      <c r="D671" s="164"/>
      <c r="E671" s="164"/>
      <c r="F671" s="165"/>
      <c r="G671" s="164"/>
      <c r="H671" s="166"/>
      <c r="I671" s="167"/>
      <c r="J671" s="168" t="str">
        <f>IF(F671="","",IF(G671=nepodnik,1,IF(VLOOKUP(G671,Ciselniky!$G$41:$I$48,3,FALSE)&gt;'Údaje o projekte'!$F$11,'Údaje o projekte'!$F$11,VLOOKUP(G671,Ciselniky!$G$41:$I$48,3,FALSE))))</f>
        <v/>
      </c>
      <c r="K671" s="169" t="str">
        <f>IF(J671="","",IF(G671="Nerelevantné",E671*F671,((E671*F671)/VLOOKUP(G671,Ciselniky!$G$43:$I$48,3,FALSE))*'Dlhodobý majetok (DM)'!I671)*H671)</f>
        <v/>
      </c>
      <c r="L671" s="169" t="str">
        <f>IF(K671="","",IF('Základné údaje'!$H$8="áno",0,K671*0.2))</f>
        <v/>
      </c>
      <c r="M671" s="156" t="str">
        <f>IF(K671="","",K671*VLOOKUP(CONCATENATE(C671," / ",'Základné údaje'!$D$8),'Priradenie pracov. balíkov'!A:F,6,FALSE))</f>
        <v/>
      </c>
      <c r="N671" s="156" t="str">
        <f>IF(L671="","",L671*VLOOKUP(CONCATENATE(C671," / ",'Základné údaje'!$D$8),'Priradenie pracov. balíkov'!A:F,6,FALSE))</f>
        <v/>
      </c>
      <c r="O671" s="164"/>
      <c r="P671" s="164"/>
    </row>
    <row r="672" spans="1:16" x14ac:dyDescent="0.2">
      <c r="A672" s="19"/>
      <c r="B672" s="164"/>
      <c r="C672" s="164"/>
      <c r="D672" s="164"/>
      <c r="E672" s="164"/>
      <c r="F672" s="165"/>
      <c r="G672" s="164"/>
      <c r="H672" s="166"/>
      <c r="I672" s="167"/>
      <c r="J672" s="168" t="str">
        <f>IF(F672="","",IF(G672=nepodnik,1,IF(VLOOKUP(G672,Ciselniky!$G$41:$I$48,3,FALSE)&gt;'Údaje o projekte'!$F$11,'Údaje o projekte'!$F$11,VLOOKUP(G672,Ciselniky!$G$41:$I$48,3,FALSE))))</f>
        <v/>
      </c>
      <c r="K672" s="169" t="str">
        <f>IF(J672="","",IF(G672="Nerelevantné",E672*F672,((E672*F672)/VLOOKUP(G672,Ciselniky!$G$43:$I$48,3,FALSE))*'Dlhodobý majetok (DM)'!I672)*H672)</f>
        <v/>
      </c>
      <c r="L672" s="169" t="str">
        <f>IF(K672="","",IF('Základné údaje'!$H$8="áno",0,K672*0.2))</f>
        <v/>
      </c>
      <c r="M672" s="156" t="str">
        <f>IF(K672="","",K672*VLOOKUP(CONCATENATE(C672," / ",'Základné údaje'!$D$8),'Priradenie pracov. balíkov'!A:F,6,FALSE))</f>
        <v/>
      </c>
      <c r="N672" s="156" t="str">
        <f>IF(L672="","",L672*VLOOKUP(CONCATENATE(C672," / ",'Základné údaje'!$D$8),'Priradenie pracov. balíkov'!A:F,6,FALSE))</f>
        <v/>
      </c>
      <c r="O672" s="164"/>
      <c r="P672" s="164"/>
    </row>
    <row r="673" spans="1:16" x14ac:dyDescent="0.2">
      <c r="A673" s="19"/>
      <c r="B673" s="164"/>
      <c r="C673" s="164"/>
      <c r="D673" s="164"/>
      <c r="E673" s="164"/>
      <c r="F673" s="165"/>
      <c r="G673" s="164"/>
      <c r="H673" s="166"/>
      <c r="I673" s="167"/>
      <c r="J673" s="168" t="str">
        <f>IF(F673="","",IF(G673=nepodnik,1,IF(VLOOKUP(G673,Ciselniky!$G$41:$I$48,3,FALSE)&gt;'Údaje o projekte'!$F$11,'Údaje o projekte'!$F$11,VLOOKUP(G673,Ciselniky!$G$41:$I$48,3,FALSE))))</f>
        <v/>
      </c>
      <c r="K673" s="169" t="str">
        <f>IF(J673="","",IF(G673="Nerelevantné",E673*F673,((E673*F673)/VLOOKUP(G673,Ciselniky!$G$43:$I$48,3,FALSE))*'Dlhodobý majetok (DM)'!I673)*H673)</f>
        <v/>
      </c>
      <c r="L673" s="169" t="str">
        <f>IF(K673="","",IF('Základné údaje'!$H$8="áno",0,K673*0.2))</f>
        <v/>
      </c>
      <c r="M673" s="156" t="str">
        <f>IF(K673="","",K673*VLOOKUP(CONCATENATE(C673," / ",'Základné údaje'!$D$8),'Priradenie pracov. balíkov'!A:F,6,FALSE))</f>
        <v/>
      </c>
      <c r="N673" s="156" t="str">
        <f>IF(L673="","",L673*VLOOKUP(CONCATENATE(C673," / ",'Základné údaje'!$D$8),'Priradenie pracov. balíkov'!A:F,6,FALSE))</f>
        <v/>
      </c>
      <c r="O673" s="164"/>
      <c r="P673" s="164"/>
    </row>
    <row r="674" spans="1:16" x14ac:dyDescent="0.2">
      <c r="A674" s="19"/>
      <c r="B674" s="164"/>
      <c r="C674" s="164"/>
      <c r="D674" s="164"/>
      <c r="E674" s="164"/>
      <c r="F674" s="165"/>
      <c r="G674" s="164"/>
      <c r="H674" s="166"/>
      <c r="I674" s="167"/>
      <c r="J674" s="168" t="str">
        <f>IF(F674="","",IF(G674=nepodnik,1,IF(VLOOKUP(G674,Ciselniky!$G$41:$I$48,3,FALSE)&gt;'Údaje o projekte'!$F$11,'Údaje o projekte'!$F$11,VLOOKUP(G674,Ciselniky!$G$41:$I$48,3,FALSE))))</f>
        <v/>
      </c>
      <c r="K674" s="169" t="str">
        <f>IF(J674="","",IF(G674="Nerelevantné",E674*F674,((E674*F674)/VLOOKUP(G674,Ciselniky!$G$43:$I$48,3,FALSE))*'Dlhodobý majetok (DM)'!I674)*H674)</f>
        <v/>
      </c>
      <c r="L674" s="169" t="str">
        <f>IF(K674="","",IF('Základné údaje'!$H$8="áno",0,K674*0.2))</f>
        <v/>
      </c>
      <c r="M674" s="156" t="str">
        <f>IF(K674="","",K674*VLOOKUP(CONCATENATE(C674," / ",'Základné údaje'!$D$8),'Priradenie pracov. balíkov'!A:F,6,FALSE))</f>
        <v/>
      </c>
      <c r="N674" s="156" t="str">
        <f>IF(L674="","",L674*VLOOKUP(CONCATENATE(C674," / ",'Základné údaje'!$D$8),'Priradenie pracov. balíkov'!A:F,6,FALSE))</f>
        <v/>
      </c>
      <c r="O674" s="164"/>
      <c r="P674" s="164"/>
    </row>
    <row r="675" spans="1:16" x14ac:dyDescent="0.2">
      <c r="A675" s="19"/>
      <c r="B675" s="164"/>
      <c r="C675" s="164"/>
      <c r="D675" s="164"/>
      <c r="E675" s="164"/>
      <c r="F675" s="165"/>
      <c r="G675" s="164"/>
      <c r="H675" s="166"/>
      <c r="I675" s="167"/>
      <c r="J675" s="168" t="str">
        <f>IF(F675="","",IF(G675=nepodnik,1,IF(VLOOKUP(G675,Ciselniky!$G$41:$I$48,3,FALSE)&gt;'Údaje o projekte'!$F$11,'Údaje o projekte'!$F$11,VLOOKUP(G675,Ciselniky!$G$41:$I$48,3,FALSE))))</f>
        <v/>
      </c>
      <c r="K675" s="169" t="str">
        <f>IF(J675="","",IF(G675="Nerelevantné",E675*F675,((E675*F675)/VLOOKUP(G675,Ciselniky!$G$43:$I$48,3,FALSE))*'Dlhodobý majetok (DM)'!I675)*H675)</f>
        <v/>
      </c>
      <c r="L675" s="169" t="str">
        <f>IF(K675="","",IF('Základné údaje'!$H$8="áno",0,K675*0.2))</f>
        <v/>
      </c>
      <c r="M675" s="156" t="str">
        <f>IF(K675="","",K675*VLOOKUP(CONCATENATE(C675," / ",'Základné údaje'!$D$8),'Priradenie pracov. balíkov'!A:F,6,FALSE))</f>
        <v/>
      </c>
      <c r="N675" s="156" t="str">
        <f>IF(L675="","",L675*VLOOKUP(CONCATENATE(C675," / ",'Základné údaje'!$D$8),'Priradenie pracov. balíkov'!A:F,6,FALSE))</f>
        <v/>
      </c>
      <c r="O675" s="164"/>
      <c r="P675" s="164"/>
    </row>
    <row r="676" spans="1:16" x14ac:dyDescent="0.2">
      <c r="A676" s="19"/>
      <c r="B676" s="164"/>
      <c r="C676" s="164"/>
      <c r="D676" s="164"/>
      <c r="E676" s="164"/>
      <c r="F676" s="165"/>
      <c r="G676" s="164"/>
      <c r="H676" s="166"/>
      <c r="I676" s="167"/>
      <c r="J676" s="168" t="str">
        <f>IF(F676="","",IF(G676=nepodnik,1,IF(VLOOKUP(G676,Ciselniky!$G$41:$I$48,3,FALSE)&gt;'Údaje o projekte'!$F$11,'Údaje o projekte'!$F$11,VLOOKUP(G676,Ciselniky!$G$41:$I$48,3,FALSE))))</f>
        <v/>
      </c>
      <c r="K676" s="169" t="str">
        <f>IF(J676="","",IF(G676="Nerelevantné",E676*F676,((E676*F676)/VLOOKUP(G676,Ciselniky!$G$43:$I$48,3,FALSE))*'Dlhodobý majetok (DM)'!I676)*H676)</f>
        <v/>
      </c>
      <c r="L676" s="169" t="str">
        <f>IF(K676="","",IF('Základné údaje'!$H$8="áno",0,K676*0.2))</f>
        <v/>
      </c>
      <c r="M676" s="156" t="str">
        <f>IF(K676="","",K676*VLOOKUP(CONCATENATE(C676," / ",'Základné údaje'!$D$8),'Priradenie pracov. balíkov'!A:F,6,FALSE))</f>
        <v/>
      </c>
      <c r="N676" s="156" t="str">
        <f>IF(L676="","",L676*VLOOKUP(CONCATENATE(C676," / ",'Základné údaje'!$D$8),'Priradenie pracov. balíkov'!A:F,6,FALSE))</f>
        <v/>
      </c>
      <c r="O676" s="164"/>
      <c r="P676" s="164"/>
    </row>
    <row r="677" spans="1:16" x14ac:dyDescent="0.2">
      <c r="A677" s="19"/>
      <c r="B677" s="164"/>
      <c r="C677" s="164"/>
      <c r="D677" s="164"/>
      <c r="E677" s="164"/>
      <c r="F677" s="165"/>
      <c r="G677" s="164"/>
      <c r="H677" s="166"/>
      <c r="I677" s="167"/>
      <c r="J677" s="168" t="str">
        <f>IF(F677="","",IF(G677=nepodnik,1,IF(VLOOKUP(G677,Ciselniky!$G$41:$I$48,3,FALSE)&gt;'Údaje o projekte'!$F$11,'Údaje o projekte'!$F$11,VLOOKUP(G677,Ciselniky!$G$41:$I$48,3,FALSE))))</f>
        <v/>
      </c>
      <c r="K677" s="169" t="str">
        <f>IF(J677="","",IF(G677="Nerelevantné",E677*F677,((E677*F677)/VLOOKUP(G677,Ciselniky!$G$43:$I$48,3,FALSE))*'Dlhodobý majetok (DM)'!I677)*H677)</f>
        <v/>
      </c>
      <c r="L677" s="169" t="str">
        <f>IF(K677="","",IF('Základné údaje'!$H$8="áno",0,K677*0.2))</f>
        <v/>
      </c>
      <c r="M677" s="156" t="str">
        <f>IF(K677="","",K677*VLOOKUP(CONCATENATE(C677," / ",'Základné údaje'!$D$8),'Priradenie pracov. balíkov'!A:F,6,FALSE))</f>
        <v/>
      </c>
      <c r="N677" s="156" t="str">
        <f>IF(L677="","",L677*VLOOKUP(CONCATENATE(C677," / ",'Základné údaje'!$D$8),'Priradenie pracov. balíkov'!A:F,6,FALSE))</f>
        <v/>
      </c>
      <c r="O677" s="164"/>
      <c r="P677" s="164"/>
    </row>
    <row r="678" spans="1:16" x14ac:dyDescent="0.2">
      <c r="A678" s="19"/>
      <c r="B678" s="164"/>
      <c r="C678" s="164"/>
      <c r="D678" s="164"/>
      <c r="E678" s="164"/>
      <c r="F678" s="165"/>
      <c r="G678" s="164"/>
      <c r="H678" s="166"/>
      <c r="I678" s="167"/>
      <c r="J678" s="168" t="str">
        <f>IF(F678="","",IF(G678=nepodnik,1,IF(VLOOKUP(G678,Ciselniky!$G$41:$I$48,3,FALSE)&gt;'Údaje o projekte'!$F$11,'Údaje o projekte'!$F$11,VLOOKUP(G678,Ciselniky!$G$41:$I$48,3,FALSE))))</f>
        <v/>
      </c>
      <c r="K678" s="169" t="str">
        <f>IF(J678="","",IF(G678="Nerelevantné",E678*F678,((E678*F678)/VLOOKUP(G678,Ciselniky!$G$43:$I$48,3,FALSE))*'Dlhodobý majetok (DM)'!I678)*H678)</f>
        <v/>
      </c>
      <c r="L678" s="169" t="str">
        <f>IF(K678="","",IF('Základné údaje'!$H$8="áno",0,K678*0.2))</f>
        <v/>
      </c>
      <c r="M678" s="156" t="str">
        <f>IF(K678="","",K678*VLOOKUP(CONCATENATE(C678," / ",'Základné údaje'!$D$8),'Priradenie pracov. balíkov'!A:F,6,FALSE))</f>
        <v/>
      </c>
      <c r="N678" s="156" t="str">
        <f>IF(L678="","",L678*VLOOKUP(CONCATENATE(C678," / ",'Základné údaje'!$D$8),'Priradenie pracov. balíkov'!A:F,6,FALSE))</f>
        <v/>
      </c>
      <c r="O678" s="164"/>
      <c r="P678" s="164"/>
    </row>
    <row r="679" spans="1:16" x14ac:dyDescent="0.2">
      <c r="A679" s="19"/>
      <c r="B679" s="164"/>
      <c r="C679" s="164"/>
      <c r="D679" s="164"/>
      <c r="E679" s="164"/>
      <c r="F679" s="165"/>
      <c r="G679" s="164"/>
      <c r="H679" s="166"/>
      <c r="I679" s="167"/>
      <c r="J679" s="168" t="str">
        <f>IF(F679="","",IF(G679=nepodnik,1,IF(VLOOKUP(G679,Ciselniky!$G$41:$I$48,3,FALSE)&gt;'Údaje o projekte'!$F$11,'Údaje o projekte'!$F$11,VLOOKUP(G679,Ciselniky!$G$41:$I$48,3,FALSE))))</f>
        <v/>
      </c>
      <c r="K679" s="169" t="str">
        <f>IF(J679="","",IF(G679="Nerelevantné",E679*F679,((E679*F679)/VLOOKUP(G679,Ciselniky!$G$43:$I$48,3,FALSE))*'Dlhodobý majetok (DM)'!I679)*H679)</f>
        <v/>
      </c>
      <c r="L679" s="169" t="str">
        <f>IF(K679="","",IF('Základné údaje'!$H$8="áno",0,K679*0.2))</f>
        <v/>
      </c>
      <c r="M679" s="156" t="str">
        <f>IF(K679="","",K679*VLOOKUP(CONCATENATE(C679," / ",'Základné údaje'!$D$8),'Priradenie pracov. balíkov'!A:F,6,FALSE))</f>
        <v/>
      </c>
      <c r="N679" s="156" t="str">
        <f>IF(L679="","",L679*VLOOKUP(CONCATENATE(C679," / ",'Základné údaje'!$D$8),'Priradenie pracov. balíkov'!A:F,6,FALSE))</f>
        <v/>
      </c>
      <c r="O679" s="164"/>
      <c r="P679" s="164"/>
    </row>
    <row r="680" spans="1:16" x14ac:dyDescent="0.2">
      <c r="A680" s="19"/>
      <c r="B680" s="164"/>
      <c r="C680" s="164"/>
      <c r="D680" s="164"/>
      <c r="E680" s="164"/>
      <c r="F680" s="165"/>
      <c r="G680" s="164"/>
      <c r="H680" s="166"/>
      <c r="I680" s="167"/>
      <c r="J680" s="168" t="str">
        <f>IF(F680="","",IF(G680=nepodnik,1,IF(VLOOKUP(G680,Ciselniky!$G$41:$I$48,3,FALSE)&gt;'Údaje o projekte'!$F$11,'Údaje o projekte'!$F$11,VLOOKUP(G680,Ciselniky!$G$41:$I$48,3,FALSE))))</f>
        <v/>
      </c>
      <c r="K680" s="169" t="str">
        <f>IF(J680="","",IF(G680="Nerelevantné",E680*F680,((E680*F680)/VLOOKUP(G680,Ciselniky!$G$43:$I$48,3,FALSE))*'Dlhodobý majetok (DM)'!I680)*H680)</f>
        <v/>
      </c>
      <c r="L680" s="169" t="str">
        <f>IF(K680="","",IF('Základné údaje'!$H$8="áno",0,K680*0.2))</f>
        <v/>
      </c>
      <c r="M680" s="156" t="str">
        <f>IF(K680="","",K680*VLOOKUP(CONCATENATE(C680," / ",'Základné údaje'!$D$8),'Priradenie pracov. balíkov'!A:F,6,FALSE))</f>
        <v/>
      </c>
      <c r="N680" s="156" t="str">
        <f>IF(L680="","",L680*VLOOKUP(CONCATENATE(C680," / ",'Základné údaje'!$D$8),'Priradenie pracov. balíkov'!A:F,6,FALSE))</f>
        <v/>
      </c>
      <c r="O680" s="164"/>
      <c r="P680" s="164"/>
    </row>
    <row r="681" spans="1:16" x14ac:dyDescent="0.2">
      <c r="A681" s="19"/>
      <c r="B681" s="164"/>
      <c r="C681" s="164"/>
      <c r="D681" s="164"/>
      <c r="E681" s="164"/>
      <c r="F681" s="165"/>
      <c r="G681" s="164"/>
      <c r="H681" s="166"/>
      <c r="I681" s="167"/>
      <c r="J681" s="168" t="str">
        <f>IF(F681="","",IF(G681=nepodnik,1,IF(VLOOKUP(G681,Ciselniky!$G$41:$I$48,3,FALSE)&gt;'Údaje o projekte'!$F$11,'Údaje o projekte'!$F$11,VLOOKUP(G681,Ciselniky!$G$41:$I$48,3,FALSE))))</f>
        <v/>
      </c>
      <c r="K681" s="169" t="str">
        <f>IF(J681="","",IF(G681="Nerelevantné",E681*F681,((E681*F681)/VLOOKUP(G681,Ciselniky!$G$43:$I$48,3,FALSE))*'Dlhodobý majetok (DM)'!I681)*H681)</f>
        <v/>
      </c>
      <c r="L681" s="169" t="str">
        <f>IF(K681="","",IF('Základné údaje'!$H$8="áno",0,K681*0.2))</f>
        <v/>
      </c>
      <c r="M681" s="156" t="str">
        <f>IF(K681="","",K681*VLOOKUP(CONCATENATE(C681," / ",'Základné údaje'!$D$8),'Priradenie pracov. balíkov'!A:F,6,FALSE))</f>
        <v/>
      </c>
      <c r="N681" s="156" t="str">
        <f>IF(L681="","",L681*VLOOKUP(CONCATENATE(C681," / ",'Základné údaje'!$D$8),'Priradenie pracov. balíkov'!A:F,6,FALSE))</f>
        <v/>
      </c>
      <c r="O681" s="164"/>
      <c r="P681" s="164"/>
    </row>
    <row r="682" spans="1:16" x14ac:dyDescent="0.2">
      <c r="A682" s="19"/>
      <c r="B682" s="164"/>
      <c r="C682" s="164"/>
      <c r="D682" s="164"/>
      <c r="E682" s="164"/>
      <c r="F682" s="165"/>
      <c r="G682" s="164"/>
      <c r="H682" s="166"/>
      <c r="I682" s="167"/>
      <c r="J682" s="168" t="str">
        <f>IF(F682="","",IF(G682=nepodnik,1,IF(VLOOKUP(G682,Ciselniky!$G$41:$I$48,3,FALSE)&gt;'Údaje o projekte'!$F$11,'Údaje o projekte'!$F$11,VLOOKUP(G682,Ciselniky!$G$41:$I$48,3,FALSE))))</f>
        <v/>
      </c>
      <c r="K682" s="169" t="str">
        <f>IF(J682="","",IF(G682="Nerelevantné",E682*F682,((E682*F682)/VLOOKUP(G682,Ciselniky!$G$43:$I$48,3,FALSE))*'Dlhodobý majetok (DM)'!I682)*H682)</f>
        <v/>
      </c>
      <c r="L682" s="169" t="str">
        <f>IF(K682="","",IF('Základné údaje'!$H$8="áno",0,K682*0.2))</f>
        <v/>
      </c>
      <c r="M682" s="156" t="str">
        <f>IF(K682="","",K682*VLOOKUP(CONCATENATE(C682," / ",'Základné údaje'!$D$8),'Priradenie pracov. balíkov'!A:F,6,FALSE))</f>
        <v/>
      </c>
      <c r="N682" s="156" t="str">
        <f>IF(L682="","",L682*VLOOKUP(CONCATENATE(C682," / ",'Základné údaje'!$D$8),'Priradenie pracov. balíkov'!A:F,6,FALSE))</f>
        <v/>
      </c>
      <c r="O682" s="164"/>
      <c r="P682" s="164"/>
    </row>
    <row r="683" spans="1:16" x14ac:dyDescent="0.2">
      <c r="A683" s="19"/>
      <c r="B683" s="164"/>
      <c r="C683" s="164"/>
      <c r="D683" s="164"/>
      <c r="E683" s="164"/>
      <c r="F683" s="165"/>
      <c r="G683" s="164"/>
      <c r="H683" s="166"/>
      <c r="I683" s="167"/>
      <c r="J683" s="168" t="str">
        <f>IF(F683="","",IF(G683=nepodnik,1,IF(VLOOKUP(G683,Ciselniky!$G$41:$I$48,3,FALSE)&gt;'Údaje o projekte'!$F$11,'Údaje o projekte'!$F$11,VLOOKUP(G683,Ciselniky!$G$41:$I$48,3,FALSE))))</f>
        <v/>
      </c>
      <c r="K683" s="169" t="str">
        <f>IF(J683="","",IF(G683="Nerelevantné",E683*F683,((E683*F683)/VLOOKUP(G683,Ciselniky!$G$43:$I$48,3,FALSE))*'Dlhodobý majetok (DM)'!I683)*H683)</f>
        <v/>
      </c>
      <c r="L683" s="169" t="str">
        <f>IF(K683="","",IF('Základné údaje'!$H$8="áno",0,K683*0.2))</f>
        <v/>
      </c>
      <c r="M683" s="156" t="str">
        <f>IF(K683="","",K683*VLOOKUP(CONCATENATE(C683," / ",'Základné údaje'!$D$8),'Priradenie pracov. balíkov'!A:F,6,FALSE))</f>
        <v/>
      </c>
      <c r="N683" s="156" t="str">
        <f>IF(L683="","",L683*VLOOKUP(CONCATENATE(C683," / ",'Základné údaje'!$D$8),'Priradenie pracov. balíkov'!A:F,6,FALSE))</f>
        <v/>
      </c>
      <c r="O683" s="164"/>
      <c r="P683" s="164"/>
    </row>
    <row r="684" spans="1:16" x14ac:dyDescent="0.2">
      <c r="A684" s="19"/>
      <c r="B684" s="164"/>
      <c r="C684" s="164"/>
      <c r="D684" s="164"/>
      <c r="E684" s="164"/>
      <c r="F684" s="165"/>
      <c r="G684" s="164"/>
      <c r="H684" s="166"/>
      <c r="I684" s="167"/>
      <c r="J684" s="168" t="str">
        <f>IF(F684="","",IF(G684=nepodnik,1,IF(VLOOKUP(G684,Ciselniky!$G$41:$I$48,3,FALSE)&gt;'Údaje o projekte'!$F$11,'Údaje o projekte'!$F$11,VLOOKUP(G684,Ciselniky!$G$41:$I$48,3,FALSE))))</f>
        <v/>
      </c>
      <c r="K684" s="169" t="str">
        <f>IF(J684="","",IF(G684="Nerelevantné",E684*F684,((E684*F684)/VLOOKUP(G684,Ciselniky!$G$43:$I$48,3,FALSE))*'Dlhodobý majetok (DM)'!I684)*H684)</f>
        <v/>
      </c>
      <c r="L684" s="169" t="str">
        <f>IF(K684="","",IF('Základné údaje'!$H$8="áno",0,K684*0.2))</f>
        <v/>
      </c>
      <c r="M684" s="156" t="str">
        <f>IF(K684="","",K684*VLOOKUP(CONCATENATE(C684," / ",'Základné údaje'!$D$8),'Priradenie pracov. balíkov'!A:F,6,FALSE))</f>
        <v/>
      </c>
      <c r="N684" s="156" t="str">
        <f>IF(L684="","",L684*VLOOKUP(CONCATENATE(C684," / ",'Základné údaje'!$D$8),'Priradenie pracov. balíkov'!A:F,6,FALSE))</f>
        <v/>
      </c>
      <c r="O684" s="164"/>
      <c r="P684" s="164"/>
    </row>
    <row r="685" spans="1:16" x14ac:dyDescent="0.2">
      <c r="A685" s="19"/>
      <c r="B685" s="164"/>
      <c r="C685" s="164"/>
      <c r="D685" s="164"/>
      <c r="E685" s="164"/>
      <c r="F685" s="165"/>
      <c r="G685" s="164"/>
      <c r="H685" s="166"/>
      <c r="I685" s="167"/>
      <c r="J685" s="168" t="str">
        <f>IF(F685="","",IF(G685=nepodnik,1,IF(VLOOKUP(G685,Ciselniky!$G$41:$I$48,3,FALSE)&gt;'Údaje o projekte'!$F$11,'Údaje o projekte'!$F$11,VLOOKUP(G685,Ciselniky!$G$41:$I$48,3,FALSE))))</f>
        <v/>
      </c>
      <c r="K685" s="169" t="str">
        <f>IF(J685="","",IF(G685="Nerelevantné",E685*F685,((E685*F685)/VLOOKUP(G685,Ciselniky!$G$43:$I$48,3,FALSE))*'Dlhodobý majetok (DM)'!I685)*H685)</f>
        <v/>
      </c>
      <c r="L685" s="169" t="str">
        <f>IF(K685="","",IF('Základné údaje'!$H$8="áno",0,K685*0.2))</f>
        <v/>
      </c>
      <c r="M685" s="156" t="str">
        <f>IF(K685="","",K685*VLOOKUP(CONCATENATE(C685," / ",'Základné údaje'!$D$8),'Priradenie pracov. balíkov'!A:F,6,FALSE))</f>
        <v/>
      </c>
      <c r="N685" s="156" t="str">
        <f>IF(L685="","",L685*VLOOKUP(CONCATENATE(C685," / ",'Základné údaje'!$D$8),'Priradenie pracov. balíkov'!A:F,6,FALSE))</f>
        <v/>
      </c>
      <c r="O685" s="164"/>
      <c r="P685" s="164"/>
    </row>
    <row r="686" spans="1:16" x14ac:dyDescent="0.2">
      <c r="A686" s="19"/>
      <c r="B686" s="164"/>
      <c r="C686" s="164"/>
      <c r="D686" s="164"/>
      <c r="E686" s="164"/>
      <c r="F686" s="165"/>
      <c r="G686" s="164"/>
      <c r="H686" s="166"/>
      <c r="I686" s="167"/>
      <c r="J686" s="168" t="str">
        <f>IF(F686="","",IF(G686=nepodnik,1,IF(VLOOKUP(G686,Ciselniky!$G$41:$I$48,3,FALSE)&gt;'Údaje o projekte'!$F$11,'Údaje o projekte'!$F$11,VLOOKUP(G686,Ciselniky!$G$41:$I$48,3,FALSE))))</f>
        <v/>
      </c>
      <c r="K686" s="169" t="str">
        <f>IF(J686="","",IF(G686="Nerelevantné",E686*F686,((E686*F686)/VLOOKUP(G686,Ciselniky!$G$43:$I$48,3,FALSE))*'Dlhodobý majetok (DM)'!I686)*H686)</f>
        <v/>
      </c>
      <c r="L686" s="169" t="str">
        <f>IF(K686="","",IF('Základné údaje'!$H$8="áno",0,K686*0.2))</f>
        <v/>
      </c>
      <c r="M686" s="156" t="str">
        <f>IF(K686="","",K686*VLOOKUP(CONCATENATE(C686," / ",'Základné údaje'!$D$8),'Priradenie pracov. balíkov'!A:F,6,FALSE))</f>
        <v/>
      </c>
      <c r="N686" s="156" t="str">
        <f>IF(L686="","",L686*VLOOKUP(CONCATENATE(C686," / ",'Základné údaje'!$D$8),'Priradenie pracov. balíkov'!A:F,6,FALSE))</f>
        <v/>
      </c>
      <c r="O686" s="164"/>
      <c r="P686" s="164"/>
    </row>
    <row r="687" spans="1:16" x14ac:dyDescent="0.2">
      <c r="A687" s="19"/>
      <c r="B687" s="164"/>
      <c r="C687" s="164"/>
      <c r="D687" s="164"/>
      <c r="E687" s="164"/>
      <c r="F687" s="165"/>
      <c r="G687" s="164"/>
      <c r="H687" s="166"/>
      <c r="I687" s="167"/>
      <c r="J687" s="168" t="str">
        <f>IF(F687="","",IF(G687=nepodnik,1,IF(VLOOKUP(G687,Ciselniky!$G$41:$I$48,3,FALSE)&gt;'Údaje o projekte'!$F$11,'Údaje o projekte'!$F$11,VLOOKUP(G687,Ciselniky!$G$41:$I$48,3,FALSE))))</f>
        <v/>
      </c>
      <c r="K687" s="169" t="str">
        <f>IF(J687="","",IF(G687="Nerelevantné",E687*F687,((E687*F687)/VLOOKUP(G687,Ciselniky!$G$43:$I$48,3,FALSE))*'Dlhodobý majetok (DM)'!I687)*H687)</f>
        <v/>
      </c>
      <c r="L687" s="169" t="str">
        <f>IF(K687="","",IF('Základné údaje'!$H$8="áno",0,K687*0.2))</f>
        <v/>
      </c>
      <c r="M687" s="156" t="str">
        <f>IF(K687="","",K687*VLOOKUP(CONCATENATE(C687," / ",'Základné údaje'!$D$8),'Priradenie pracov. balíkov'!A:F,6,FALSE))</f>
        <v/>
      </c>
      <c r="N687" s="156" t="str">
        <f>IF(L687="","",L687*VLOOKUP(CONCATENATE(C687," / ",'Základné údaje'!$D$8),'Priradenie pracov. balíkov'!A:F,6,FALSE))</f>
        <v/>
      </c>
      <c r="O687" s="164"/>
      <c r="P687" s="164"/>
    </row>
    <row r="688" spans="1:16" x14ac:dyDescent="0.2">
      <c r="A688" s="19"/>
      <c r="B688" s="164"/>
      <c r="C688" s="164"/>
      <c r="D688" s="164"/>
      <c r="E688" s="164"/>
      <c r="F688" s="165"/>
      <c r="G688" s="164"/>
      <c r="H688" s="166"/>
      <c r="I688" s="167"/>
      <c r="J688" s="168" t="str">
        <f>IF(F688="","",IF(G688=nepodnik,1,IF(VLOOKUP(G688,Ciselniky!$G$41:$I$48,3,FALSE)&gt;'Údaje o projekte'!$F$11,'Údaje o projekte'!$F$11,VLOOKUP(G688,Ciselniky!$G$41:$I$48,3,FALSE))))</f>
        <v/>
      </c>
      <c r="K688" s="169" t="str">
        <f>IF(J688="","",IF(G688="Nerelevantné",E688*F688,((E688*F688)/VLOOKUP(G688,Ciselniky!$G$43:$I$48,3,FALSE))*'Dlhodobý majetok (DM)'!I688)*H688)</f>
        <v/>
      </c>
      <c r="L688" s="169" t="str">
        <f>IF(K688="","",IF('Základné údaje'!$H$8="áno",0,K688*0.2))</f>
        <v/>
      </c>
      <c r="M688" s="156" t="str">
        <f>IF(K688="","",K688*VLOOKUP(CONCATENATE(C688," / ",'Základné údaje'!$D$8),'Priradenie pracov. balíkov'!A:F,6,FALSE))</f>
        <v/>
      </c>
      <c r="N688" s="156" t="str">
        <f>IF(L688="","",L688*VLOOKUP(CONCATENATE(C688," / ",'Základné údaje'!$D$8),'Priradenie pracov. balíkov'!A:F,6,FALSE))</f>
        <v/>
      </c>
      <c r="O688" s="164"/>
      <c r="P688" s="164"/>
    </row>
    <row r="689" spans="1:16" x14ac:dyDescent="0.2">
      <c r="A689" s="19"/>
      <c r="B689" s="164"/>
      <c r="C689" s="164"/>
      <c r="D689" s="164"/>
      <c r="E689" s="164"/>
      <c r="F689" s="165"/>
      <c r="G689" s="164"/>
      <c r="H689" s="166"/>
      <c r="I689" s="167"/>
      <c r="J689" s="168" t="str">
        <f>IF(F689="","",IF(G689=nepodnik,1,IF(VLOOKUP(G689,Ciselniky!$G$41:$I$48,3,FALSE)&gt;'Údaje o projekte'!$F$11,'Údaje o projekte'!$F$11,VLOOKUP(G689,Ciselniky!$G$41:$I$48,3,FALSE))))</f>
        <v/>
      </c>
      <c r="K689" s="169" t="str">
        <f>IF(J689="","",IF(G689="Nerelevantné",E689*F689,((E689*F689)/VLOOKUP(G689,Ciselniky!$G$43:$I$48,3,FALSE))*'Dlhodobý majetok (DM)'!I689)*H689)</f>
        <v/>
      </c>
      <c r="L689" s="169" t="str">
        <f>IF(K689="","",IF('Základné údaje'!$H$8="áno",0,K689*0.2))</f>
        <v/>
      </c>
      <c r="M689" s="156" t="str">
        <f>IF(K689="","",K689*VLOOKUP(CONCATENATE(C689," / ",'Základné údaje'!$D$8),'Priradenie pracov. balíkov'!A:F,6,FALSE))</f>
        <v/>
      </c>
      <c r="N689" s="156" t="str">
        <f>IF(L689="","",L689*VLOOKUP(CONCATENATE(C689," / ",'Základné údaje'!$D$8),'Priradenie pracov. balíkov'!A:F,6,FALSE))</f>
        <v/>
      </c>
      <c r="O689" s="164"/>
      <c r="P689" s="164"/>
    </row>
    <row r="690" spans="1:16" x14ac:dyDescent="0.2">
      <c r="A690" s="19"/>
      <c r="B690" s="164"/>
      <c r="C690" s="164"/>
      <c r="D690" s="164"/>
      <c r="E690" s="164"/>
      <c r="F690" s="165"/>
      <c r="G690" s="164"/>
      <c r="H690" s="166"/>
      <c r="I690" s="167"/>
      <c r="J690" s="168" t="str">
        <f>IF(F690="","",IF(G690=nepodnik,1,IF(VLOOKUP(G690,Ciselniky!$G$41:$I$48,3,FALSE)&gt;'Údaje o projekte'!$F$11,'Údaje o projekte'!$F$11,VLOOKUP(G690,Ciselniky!$G$41:$I$48,3,FALSE))))</f>
        <v/>
      </c>
      <c r="K690" s="169" t="str">
        <f>IF(J690="","",IF(G690="Nerelevantné",E690*F690,((E690*F690)/VLOOKUP(G690,Ciselniky!$G$43:$I$48,3,FALSE))*'Dlhodobý majetok (DM)'!I690)*H690)</f>
        <v/>
      </c>
      <c r="L690" s="169" t="str">
        <f>IF(K690="","",IF('Základné údaje'!$H$8="áno",0,K690*0.2))</f>
        <v/>
      </c>
      <c r="M690" s="156" t="str">
        <f>IF(K690="","",K690*VLOOKUP(CONCATENATE(C690," / ",'Základné údaje'!$D$8),'Priradenie pracov. balíkov'!A:F,6,FALSE))</f>
        <v/>
      </c>
      <c r="N690" s="156" t="str">
        <f>IF(L690="","",L690*VLOOKUP(CONCATENATE(C690," / ",'Základné údaje'!$D$8),'Priradenie pracov. balíkov'!A:F,6,FALSE))</f>
        <v/>
      </c>
      <c r="O690" s="164"/>
      <c r="P690" s="164"/>
    </row>
    <row r="691" spans="1:16" x14ac:dyDescent="0.2">
      <c r="A691" s="19"/>
      <c r="B691" s="164"/>
      <c r="C691" s="164"/>
      <c r="D691" s="164"/>
      <c r="E691" s="164"/>
      <c r="F691" s="165"/>
      <c r="G691" s="164"/>
      <c r="H691" s="166"/>
      <c r="I691" s="167"/>
      <c r="J691" s="168" t="str">
        <f>IF(F691="","",IF(G691=nepodnik,1,IF(VLOOKUP(G691,Ciselniky!$G$41:$I$48,3,FALSE)&gt;'Údaje o projekte'!$F$11,'Údaje o projekte'!$F$11,VLOOKUP(G691,Ciselniky!$G$41:$I$48,3,FALSE))))</f>
        <v/>
      </c>
      <c r="K691" s="169" t="str">
        <f>IF(J691="","",IF(G691="Nerelevantné",E691*F691,((E691*F691)/VLOOKUP(G691,Ciselniky!$G$43:$I$48,3,FALSE))*'Dlhodobý majetok (DM)'!I691)*H691)</f>
        <v/>
      </c>
      <c r="L691" s="169" t="str">
        <f>IF(K691="","",IF('Základné údaje'!$H$8="áno",0,K691*0.2))</f>
        <v/>
      </c>
      <c r="M691" s="156" t="str">
        <f>IF(K691="","",K691*VLOOKUP(CONCATENATE(C691," / ",'Základné údaje'!$D$8),'Priradenie pracov. balíkov'!A:F,6,FALSE))</f>
        <v/>
      </c>
      <c r="N691" s="156" t="str">
        <f>IF(L691="","",L691*VLOOKUP(CONCATENATE(C691," / ",'Základné údaje'!$D$8),'Priradenie pracov. balíkov'!A:F,6,FALSE))</f>
        <v/>
      </c>
      <c r="O691" s="164"/>
      <c r="P691" s="164"/>
    </row>
    <row r="692" spans="1:16" x14ac:dyDescent="0.2">
      <c r="A692" s="19"/>
      <c r="B692" s="164"/>
      <c r="C692" s="164"/>
      <c r="D692" s="164"/>
      <c r="E692" s="164"/>
      <c r="F692" s="165"/>
      <c r="G692" s="164"/>
      <c r="H692" s="166"/>
      <c r="I692" s="167"/>
      <c r="J692" s="168" t="str">
        <f>IF(F692="","",IF(G692=nepodnik,1,IF(VLOOKUP(G692,Ciselniky!$G$41:$I$48,3,FALSE)&gt;'Údaje o projekte'!$F$11,'Údaje o projekte'!$F$11,VLOOKUP(G692,Ciselniky!$G$41:$I$48,3,FALSE))))</f>
        <v/>
      </c>
      <c r="K692" s="169" t="str">
        <f>IF(J692="","",IF(G692="Nerelevantné",E692*F692,((E692*F692)/VLOOKUP(G692,Ciselniky!$G$43:$I$48,3,FALSE))*'Dlhodobý majetok (DM)'!I692)*H692)</f>
        <v/>
      </c>
      <c r="L692" s="169" t="str">
        <f>IF(K692="","",IF('Základné údaje'!$H$8="áno",0,K692*0.2))</f>
        <v/>
      </c>
      <c r="M692" s="156" t="str">
        <f>IF(K692="","",K692*VLOOKUP(CONCATENATE(C692," / ",'Základné údaje'!$D$8),'Priradenie pracov. balíkov'!A:F,6,FALSE))</f>
        <v/>
      </c>
      <c r="N692" s="156" t="str">
        <f>IF(L692="","",L692*VLOOKUP(CONCATENATE(C692," / ",'Základné údaje'!$D$8),'Priradenie pracov. balíkov'!A:F,6,FALSE))</f>
        <v/>
      </c>
      <c r="O692" s="164"/>
      <c r="P692" s="164"/>
    </row>
    <row r="693" spans="1:16" x14ac:dyDescent="0.2">
      <c r="A693" s="19"/>
      <c r="B693" s="164"/>
      <c r="C693" s="164"/>
      <c r="D693" s="164"/>
      <c r="E693" s="164"/>
      <c r="F693" s="165"/>
      <c r="G693" s="164"/>
      <c r="H693" s="166"/>
      <c r="I693" s="167"/>
      <c r="J693" s="168" t="str">
        <f>IF(F693="","",IF(G693=nepodnik,1,IF(VLOOKUP(G693,Ciselniky!$G$41:$I$48,3,FALSE)&gt;'Údaje o projekte'!$F$11,'Údaje o projekte'!$F$11,VLOOKUP(G693,Ciselniky!$G$41:$I$48,3,FALSE))))</f>
        <v/>
      </c>
      <c r="K693" s="169" t="str">
        <f>IF(J693="","",IF(G693="Nerelevantné",E693*F693,((E693*F693)/VLOOKUP(G693,Ciselniky!$G$43:$I$48,3,FALSE))*'Dlhodobý majetok (DM)'!I693)*H693)</f>
        <v/>
      </c>
      <c r="L693" s="169" t="str">
        <f>IF(K693="","",IF('Základné údaje'!$H$8="áno",0,K693*0.2))</f>
        <v/>
      </c>
      <c r="M693" s="156" t="str">
        <f>IF(K693="","",K693*VLOOKUP(CONCATENATE(C693," / ",'Základné údaje'!$D$8),'Priradenie pracov. balíkov'!A:F,6,FALSE))</f>
        <v/>
      </c>
      <c r="N693" s="156" t="str">
        <f>IF(L693="","",L693*VLOOKUP(CONCATENATE(C693," / ",'Základné údaje'!$D$8),'Priradenie pracov. balíkov'!A:F,6,FALSE))</f>
        <v/>
      </c>
      <c r="O693" s="164"/>
      <c r="P693" s="164"/>
    </row>
    <row r="694" spans="1:16" x14ac:dyDescent="0.2">
      <c r="A694" s="19"/>
      <c r="B694" s="164"/>
      <c r="C694" s="164"/>
      <c r="D694" s="164"/>
      <c r="E694" s="164"/>
      <c r="F694" s="165"/>
      <c r="G694" s="164"/>
      <c r="H694" s="166"/>
      <c r="I694" s="167"/>
      <c r="J694" s="168" t="str">
        <f>IF(F694="","",IF(G694=nepodnik,1,IF(VLOOKUP(G694,Ciselniky!$G$41:$I$48,3,FALSE)&gt;'Údaje o projekte'!$F$11,'Údaje o projekte'!$F$11,VLOOKUP(G694,Ciselniky!$G$41:$I$48,3,FALSE))))</f>
        <v/>
      </c>
      <c r="K694" s="169" t="str">
        <f>IF(J694="","",IF(G694="Nerelevantné",E694*F694,((E694*F694)/VLOOKUP(G694,Ciselniky!$G$43:$I$48,3,FALSE))*'Dlhodobý majetok (DM)'!I694)*H694)</f>
        <v/>
      </c>
      <c r="L694" s="169" t="str">
        <f>IF(K694="","",IF('Základné údaje'!$H$8="áno",0,K694*0.2))</f>
        <v/>
      </c>
      <c r="M694" s="156" t="str">
        <f>IF(K694="","",K694*VLOOKUP(CONCATENATE(C694," / ",'Základné údaje'!$D$8),'Priradenie pracov. balíkov'!A:F,6,FALSE))</f>
        <v/>
      </c>
      <c r="N694" s="156" t="str">
        <f>IF(L694="","",L694*VLOOKUP(CONCATENATE(C694," / ",'Základné údaje'!$D$8),'Priradenie pracov. balíkov'!A:F,6,FALSE))</f>
        <v/>
      </c>
      <c r="O694" s="164"/>
      <c r="P694" s="164"/>
    </row>
    <row r="695" spans="1:16" x14ac:dyDescent="0.2">
      <c r="A695" s="19"/>
      <c r="B695" s="164"/>
      <c r="C695" s="164"/>
      <c r="D695" s="164"/>
      <c r="E695" s="164"/>
      <c r="F695" s="165"/>
      <c r="G695" s="164"/>
      <c r="H695" s="166"/>
      <c r="I695" s="167"/>
      <c r="J695" s="168" t="str">
        <f>IF(F695="","",IF(G695=nepodnik,1,IF(VLOOKUP(G695,Ciselniky!$G$41:$I$48,3,FALSE)&gt;'Údaje o projekte'!$F$11,'Údaje o projekte'!$F$11,VLOOKUP(G695,Ciselniky!$G$41:$I$48,3,FALSE))))</f>
        <v/>
      </c>
      <c r="K695" s="169" t="str">
        <f>IF(J695="","",IF(G695="Nerelevantné",E695*F695,((E695*F695)/VLOOKUP(G695,Ciselniky!$G$43:$I$48,3,FALSE))*'Dlhodobý majetok (DM)'!I695)*H695)</f>
        <v/>
      </c>
      <c r="L695" s="169" t="str">
        <f>IF(K695="","",IF('Základné údaje'!$H$8="áno",0,K695*0.2))</f>
        <v/>
      </c>
      <c r="M695" s="156" t="str">
        <f>IF(K695="","",K695*VLOOKUP(CONCATENATE(C695," / ",'Základné údaje'!$D$8),'Priradenie pracov. balíkov'!A:F,6,FALSE))</f>
        <v/>
      </c>
      <c r="N695" s="156" t="str">
        <f>IF(L695="","",L695*VLOOKUP(CONCATENATE(C695," / ",'Základné údaje'!$D$8),'Priradenie pracov. balíkov'!A:F,6,FALSE))</f>
        <v/>
      </c>
      <c r="O695" s="164"/>
      <c r="P695" s="164"/>
    </row>
    <row r="696" spans="1:16" x14ac:dyDescent="0.2">
      <c r="A696" s="19"/>
      <c r="B696" s="164"/>
      <c r="C696" s="164"/>
      <c r="D696" s="164"/>
      <c r="E696" s="164"/>
      <c r="F696" s="165"/>
      <c r="G696" s="164"/>
      <c r="H696" s="166"/>
      <c r="I696" s="167"/>
      <c r="J696" s="168" t="str">
        <f>IF(F696="","",IF(G696=nepodnik,1,IF(VLOOKUP(G696,Ciselniky!$G$41:$I$48,3,FALSE)&gt;'Údaje o projekte'!$F$11,'Údaje o projekte'!$F$11,VLOOKUP(G696,Ciselniky!$G$41:$I$48,3,FALSE))))</f>
        <v/>
      </c>
      <c r="K696" s="169" t="str">
        <f>IF(J696="","",IF(G696="Nerelevantné",E696*F696,((E696*F696)/VLOOKUP(G696,Ciselniky!$G$43:$I$48,3,FALSE))*'Dlhodobý majetok (DM)'!I696)*H696)</f>
        <v/>
      </c>
      <c r="L696" s="169" t="str">
        <f>IF(K696="","",IF('Základné údaje'!$H$8="áno",0,K696*0.2))</f>
        <v/>
      </c>
      <c r="M696" s="156" t="str">
        <f>IF(K696="","",K696*VLOOKUP(CONCATENATE(C696," / ",'Základné údaje'!$D$8),'Priradenie pracov. balíkov'!A:F,6,FALSE))</f>
        <v/>
      </c>
      <c r="N696" s="156" t="str">
        <f>IF(L696="","",L696*VLOOKUP(CONCATENATE(C696," / ",'Základné údaje'!$D$8),'Priradenie pracov. balíkov'!A:F,6,FALSE))</f>
        <v/>
      </c>
      <c r="O696" s="164"/>
      <c r="P696" s="164"/>
    </row>
    <row r="697" spans="1:16" x14ac:dyDescent="0.2">
      <c r="A697" s="19"/>
      <c r="B697" s="164"/>
      <c r="C697" s="164"/>
      <c r="D697" s="164"/>
      <c r="E697" s="164"/>
      <c r="F697" s="165"/>
      <c r="G697" s="164"/>
      <c r="H697" s="166"/>
      <c r="I697" s="167"/>
      <c r="J697" s="168" t="str">
        <f>IF(F697="","",IF(G697=nepodnik,1,IF(VLOOKUP(G697,Ciselniky!$G$41:$I$48,3,FALSE)&gt;'Údaje o projekte'!$F$11,'Údaje o projekte'!$F$11,VLOOKUP(G697,Ciselniky!$G$41:$I$48,3,FALSE))))</f>
        <v/>
      </c>
      <c r="K697" s="169" t="str">
        <f>IF(J697="","",IF(G697="Nerelevantné",E697*F697,((E697*F697)/VLOOKUP(G697,Ciselniky!$G$43:$I$48,3,FALSE))*'Dlhodobý majetok (DM)'!I697)*H697)</f>
        <v/>
      </c>
      <c r="L697" s="169" t="str">
        <f>IF(K697="","",IF('Základné údaje'!$H$8="áno",0,K697*0.2))</f>
        <v/>
      </c>
      <c r="M697" s="156" t="str">
        <f>IF(K697="","",K697*VLOOKUP(CONCATENATE(C697," / ",'Základné údaje'!$D$8),'Priradenie pracov. balíkov'!A:F,6,FALSE))</f>
        <v/>
      </c>
      <c r="N697" s="156" t="str">
        <f>IF(L697="","",L697*VLOOKUP(CONCATENATE(C697," / ",'Základné údaje'!$D$8),'Priradenie pracov. balíkov'!A:F,6,FALSE))</f>
        <v/>
      </c>
      <c r="O697" s="164"/>
      <c r="P697" s="164"/>
    </row>
    <row r="698" spans="1:16" x14ac:dyDescent="0.2">
      <c r="A698" s="19"/>
      <c r="B698" s="164"/>
      <c r="C698" s="164"/>
      <c r="D698" s="164"/>
      <c r="E698" s="164"/>
      <c r="F698" s="165"/>
      <c r="G698" s="164"/>
      <c r="H698" s="166"/>
      <c r="I698" s="167"/>
      <c r="J698" s="168" t="str">
        <f>IF(F698="","",IF(G698=nepodnik,1,IF(VLOOKUP(G698,Ciselniky!$G$41:$I$48,3,FALSE)&gt;'Údaje o projekte'!$F$11,'Údaje o projekte'!$F$11,VLOOKUP(G698,Ciselniky!$G$41:$I$48,3,FALSE))))</f>
        <v/>
      </c>
      <c r="K698" s="169" t="str">
        <f>IF(J698="","",IF(G698="Nerelevantné",E698*F698,((E698*F698)/VLOOKUP(G698,Ciselniky!$G$43:$I$48,3,FALSE))*'Dlhodobý majetok (DM)'!I698)*H698)</f>
        <v/>
      </c>
      <c r="L698" s="169" t="str">
        <f>IF(K698="","",IF('Základné údaje'!$H$8="áno",0,K698*0.2))</f>
        <v/>
      </c>
      <c r="M698" s="156" t="str">
        <f>IF(K698="","",K698*VLOOKUP(CONCATENATE(C698," / ",'Základné údaje'!$D$8),'Priradenie pracov. balíkov'!A:F,6,FALSE))</f>
        <v/>
      </c>
      <c r="N698" s="156" t="str">
        <f>IF(L698="","",L698*VLOOKUP(CONCATENATE(C698," / ",'Základné údaje'!$D$8),'Priradenie pracov. balíkov'!A:F,6,FALSE))</f>
        <v/>
      </c>
      <c r="O698" s="164"/>
      <c r="P698" s="164"/>
    </row>
    <row r="699" spans="1:16" x14ac:dyDescent="0.2">
      <c r="A699" s="19"/>
      <c r="B699" s="164"/>
      <c r="C699" s="164"/>
      <c r="D699" s="164"/>
      <c r="E699" s="164"/>
      <c r="F699" s="165"/>
      <c r="G699" s="164"/>
      <c r="H699" s="166"/>
      <c r="I699" s="167"/>
      <c r="J699" s="168" t="str">
        <f>IF(F699="","",IF(G699=nepodnik,1,IF(VLOOKUP(G699,Ciselniky!$G$41:$I$48,3,FALSE)&gt;'Údaje o projekte'!$F$11,'Údaje o projekte'!$F$11,VLOOKUP(G699,Ciselniky!$G$41:$I$48,3,FALSE))))</f>
        <v/>
      </c>
      <c r="K699" s="169" t="str">
        <f>IF(J699="","",IF(G699="Nerelevantné",E699*F699,((E699*F699)/VLOOKUP(G699,Ciselniky!$G$43:$I$48,3,FALSE))*'Dlhodobý majetok (DM)'!I699)*H699)</f>
        <v/>
      </c>
      <c r="L699" s="169" t="str">
        <f>IF(K699="","",IF('Základné údaje'!$H$8="áno",0,K699*0.2))</f>
        <v/>
      </c>
      <c r="M699" s="156" t="str">
        <f>IF(K699="","",K699*VLOOKUP(CONCATENATE(C699," / ",'Základné údaje'!$D$8),'Priradenie pracov. balíkov'!A:F,6,FALSE))</f>
        <v/>
      </c>
      <c r="N699" s="156" t="str">
        <f>IF(L699="","",L699*VLOOKUP(CONCATENATE(C699," / ",'Základné údaje'!$D$8),'Priradenie pracov. balíkov'!A:F,6,FALSE))</f>
        <v/>
      </c>
      <c r="O699" s="164"/>
      <c r="P699" s="164"/>
    </row>
    <row r="700" spans="1:16" x14ac:dyDescent="0.2">
      <c r="A700" s="19"/>
      <c r="B700" s="164"/>
      <c r="C700" s="164"/>
      <c r="D700" s="164"/>
      <c r="E700" s="164"/>
      <c r="F700" s="165"/>
      <c r="G700" s="164"/>
      <c r="H700" s="166"/>
      <c r="I700" s="167"/>
      <c r="J700" s="168" t="str">
        <f>IF(F700="","",IF(G700=nepodnik,1,IF(VLOOKUP(G700,Ciselniky!$G$41:$I$48,3,FALSE)&gt;'Údaje o projekte'!$F$11,'Údaje o projekte'!$F$11,VLOOKUP(G700,Ciselniky!$G$41:$I$48,3,FALSE))))</f>
        <v/>
      </c>
      <c r="K700" s="169" t="str">
        <f>IF(J700="","",IF(G700="Nerelevantné",E700*F700,((E700*F700)/VLOOKUP(G700,Ciselniky!$G$43:$I$48,3,FALSE))*'Dlhodobý majetok (DM)'!I700)*H700)</f>
        <v/>
      </c>
      <c r="L700" s="169" t="str">
        <f>IF(K700="","",IF('Základné údaje'!$H$8="áno",0,K700*0.2))</f>
        <v/>
      </c>
      <c r="M700" s="156" t="str">
        <f>IF(K700="","",K700*VLOOKUP(CONCATENATE(C700," / ",'Základné údaje'!$D$8),'Priradenie pracov. balíkov'!A:F,6,FALSE))</f>
        <v/>
      </c>
      <c r="N700" s="156" t="str">
        <f>IF(L700="","",L700*VLOOKUP(CONCATENATE(C700," / ",'Základné údaje'!$D$8),'Priradenie pracov. balíkov'!A:F,6,FALSE))</f>
        <v/>
      </c>
      <c r="O700" s="164"/>
      <c r="P700" s="164"/>
    </row>
    <row r="701" spans="1:16" x14ac:dyDescent="0.2">
      <c r="A701" s="19"/>
      <c r="B701" s="164"/>
      <c r="C701" s="164"/>
      <c r="D701" s="164"/>
      <c r="E701" s="164"/>
      <c r="F701" s="165"/>
      <c r="G701" s="164"/>
      <c r="H701" s="166"/>
      <c r="I701" s="167"/>
      <c r="J701" s="168" t="str">
        <f>IF(F701="","",IF(G701=nepodnik,1,IF(VLOOKUP(G701,Ciselniky!$G$41:$I$48,3,FALSE)&gt;'Údaje o projekte'!$F$11,'Údaje o projekte'!$F$11,VLOOKUP(G701,Ciselniky!$G$41:$I$48,3,FALSE))))</f>
        <v/>
      </c>
      <c r="K701" s="169" t="str">
        <f>IF(J701="","",IF(G701="Nerelevantné",E701*F701,((E701*F701)/VLOOKUP(G701,Ciselniky!$G$43:$I$48,3,FALSE))*'Dlhodobý majetok (DM)'!I701)*H701)</f>
        <v/>
      </c>
      <c r="L701" s="169" t="str">
        <f>IF(K701="","",IF('Základné údaje'!$H$8="áno",0,K701*0.2))</f>
        <v/>
      </c>
      <c r="M701" s="156" t="str">
        <f>IF(K701="","",K701*VLOOKUP(CONCATENATE(C701," / ",'Základné údaje'!$D$8),'Priradenie pracov. balíkov'!A:F,6,FALSE))</f>
        <v/>
      </c>
      <c r="N701" s="156" t="str">
        <f>IF(L701="","",L701*VLOOKUP(CONCATENATE(C701," / ",'Základné údaje'!$D$8),'Priradenie pracov. balíkov'!A:F,6,FALSE))</f>
        <v/>
      </c>
      <c r="O701" s="164"/>
      <c r="P701" s="164"/>
    </row>
    <row r="702" spans="1:16" x14ac:dyDescent="0.2">
      <c r="A702" s="19"/>
      <c r="B702" s="164"/>
      <c r="C702" s="164"/>
      <c r="D702" s="164"/>
      <c r="E702" s="164"/>
      <c r="F702" s="165"/>
      <c r="G702" s="164"/>
      <c r="H702" s="166"/>
      <c r="I702" s="167"/>
      <c r="J702" s="168" t="str">
        <f>IF(F702="","",IF(G702=nepodnik,1,IF(VLOOKUP(G702,Ciselniky!$G$41:$I$48,3,FALSE)&gt;'Údaje o projekte'!$F$11,'Údaje o projekte'!$F$11,VLOOKUP(G702,Ciselniky!$G$41:$I$48,3,FALSE))))</f>
        <v/>
      </c>
      <c r="K702" s="169" t="str">
        <f>IF(J702="","",IF(G702="Nerelevantné",E702*F702,((E702*F702)/VLOOKUP(G702,Ciselniky!$G$43:$I$48,3,FALSE))*'Dlhodobý majetok (DM)'!I702)*H702)</f>
        <v/>
      </c>
      <c r="L702" s="169" t="str">
        <f>IF(K702="","",IF('Základné údaje'!$H$8="áno",0,K702*0.2))</f>
        <v/>
      </c>
      <c r="M702" s="156" t="str">
        <f>IF(K702="","",K702*VLOOKUP(CONCATENATE(C702," / ",'Základné údaje'!$D$8),'Priradenie pracov. balíkov'!A:F,6,FALSE))</f>
        <v/>
      </c>
      <c r="N702" s="156" t="str">
        <f>IF(L702="","",L702*VLOOKUP(CONCATENATE(C702," / ",'Základné údaje'!$D$8),'Priradenie pracov. balíkov'!A:F,6,FALSE))</f>
        <v/>
      </c>
      <c r="O702" s="164"/>
      <c r="P702" s="164"/>
    </row>
    <row r="703" spans="1:16" x14ac:dyDescent="0.2">
      <c r="A703" s="19"/>
      <c r="B703" s="164"/>
      <c r="C703" s="164"/>
      <c r="D703" s="164"/>
      <c r="E703" s="164"/>
      <c r="F703" s="165"/>
      <c r="G703" s="164"/>
      <c r="H703" s="166"/>
      <c r="I703" s="167"/>
      <c r="J703" s="168" t="str">
        <f>IF(F703="","",IF(G703=nepodnik,1,IF(VLOOKUP(G703,Ciselniky!$G$41:$I$48,3,FALSE)&gt;'Údaje o projekte'!$F$11,'Údaje o projekte'!$F$11,VLOOKUP(G703,Ciselniky!$G$41:$I$48,3,FALSE))))</f>
        <v/>
      </c>
      <c r="K703" s="169" t="str">
        <f>IF(J703="","",IF(G703="Nerelevantné",E703*F703,((E703*F703)/VLOOKUP(G703,Ciselniky!$G$43:$I$48,3,FALSE))*'Dlhodobý majetok (DM)'!I703)*H703)</f>
        <v/>
      </c>
      <c r="L703" s="169" t="str">
        <f>IF(K703="","",IF('Základné údaje'!$H$8="áno",0,K703*0.2))</f>
        <v/>
      </c>
      <c r="M703" s="156" t="str">
        <f>IF(K703="","",K703*VLOOKUP(CONCATENATE(C703," / ",'Základné údaje'!$D$8),'Priradenie pracov. balíkov'!A:F,6,FALSE))</f>
        <v/>
      </c>
      <c r="N703" s="156" t="str">
        <f>IF(L703="","",L703*VLOOKUP(CONCATENATE(C703," / ",'Základné údaje'!$D$8),'Priradenie pracov. balíkov'!A:F,6,FALSE))</f>
        <v/>
      </c>
      <c r="O703" s="164"/>
      <c r="P703" s="164"/>
    </row>
    <row r="704" spans="1:16" x14ac:dyDescent="0.2">
      <c r="A704" s="19"/>
      <c r="B704" s="164"/>
      <c r="C704" s="164"/>
      <c r="D704" s="164"/>
      <c r="E704" s="164"/>
      <c r="F704" s="165"/>
      <c r="G704" s="164"/>
      <c r="H704" s="166"/>
      <c r="I704" s="167"/>
      <c r="J704" s="168" t="str">
        <f>IF(F704="","",IF(G704=nepodnik,1,IF(VLOOKUP(G704,Ciselniky!$G$41:$I$48,3,FALSE)&gt;'Údaje o projekte'!$F$11,'Údaje o projekte'!$F$11,VLOOKUP(G704,Ciselniky!$G$41:$I$48,3,FALSE))))</f>
        <v/>
      </c>
      <c r="K704" s="169" t="str">
        <f>IF(J704="","",IF(G704="Nerelevantné",E704*F704,((E704*F704)/VLOOKUP(G704,Ciselniky!$G$43:$I$48,3,FALSE))*'Dlhodobý majetok (DM)'!I704)*H704)</f>
        <v/>
      </c>
      <c r="L704" s="169" t="str">
        <f>IF(K704="","",IF('Základné údaje'!$H$8="áno",0,K704*0.2))</f>
        <v/>
      </c>
      <c r="M704" s="156" t="str">
        <f>IF(K704="","",K704*VLOOKUP(CONCATENATE(C704," / ",'Základné údaje'!$D$8),'Priradenie pracov. balíkov'!A:F,6,FALSE))</f>
        <v/>
      </c>
      <c r="N704" s="156" t="str">
        <f>IF(L704="","",L704*VLOOKUP(CONCATENATE(C704," / ",'Základné údaje'!$D$8),'Priradenie pracov. balíkov'!A:F,6,FALSE))</f>
        <v/>
      </c>
      <c r="O704" s="164"/>
      <c r="P704" s="164"/>
    </row>
    <row r="705" spans="1:16" x14ac:dyDescent="0.2">
      <c r="A705" s="19"/>
      <c r="B705" s="164"/>
      <c r="C705" s="164"/>
      <c r="D705" s="164"/>
      <c r="E705" s="164"/>
      <c r="F705" s="165"/>
      <c r="G705" s="164"/>
      <c r="H705" s="166"/>
      <c r="I705" s="167"/>
      <c r="J705" s="168" t="str">
        <f>IF(F705="","",IF(G705=nepodnik,1,IF(VLOOKUP(G705,Ciselniky!$G$41:$I$48,3,FALSE)&gt;'Údaje o projekte'!$F$11,'Údaje o projekte'!$F$11,VLOOKUP(G705,Ciselniky!$G$41:$I$48,3,FALSE))))</f>
        <v/>
      </c>
      <c r="K705" s="169" t="str">
        <f>IF(J705="","",IF(G705="Nerelevantné",E705*F705,((E705*F705)/VLOOKUP(G705,Ciselniky!$G$43:$I$48,3,FALSE))*'Dlhodobý majetok (DM)'!I705)*H705)</f>
        <v/>
      </c>
      <c r="L705" s="169" t="str">
        <f>IF(K705="","",IF('Základné údaje'!$H$8="áno",0,K705*0.2))</f>
        <v/>
      </c>
      <c r="M705" s="156" t="str">
        <f>IF(K705="","",K705*VLOOKUP(CONCATENATE(C705," / ",'Základné údaje'!$D$8),'Priradenie pracov. balíkov'!A:F,6,FALSE))</f>
        <v/>
      </c>
      <c r="N705" s="156" t="str">
        <f>IF(L705="","",L705*VLOOKUP(CONCATENATE(C705," / ",'Základné údaje'!$D$8),'Priradenie pracov. balíkov'!A:F,6,FALSE))</f>
        <v/>
      </c>
      <c r="O705" s="164"/>
      <c r="P705" s="164"/>
    </row>
    <row r="706" spans="1:16" x14ac:dyDescent="0.2">
      <c r="A706" s="19"/>
      <c r="B706" s="164"/>
      <c r="C706" s="164"/>
      <c r="D706" s="164"/>
      <c r="E706" s="164"/>
      <c r="F706" s="165"/>
      <c r="G706" s="164"/>
      <c r="H706" s="166"/>
      <c r="I706" s="167"/>
      <c r="J706" s="168" t="str">
        <f>IF(F706="","",IF(G706=nepodnik,1,IF(VLOOKUP(G706,Ciselniky!$G$41:$I$48,3,FALSE)&gt;'Údaje o projekte'!$F$11,'Údaje o projekte'!$F$11,VLOOKUP(G706,Ciselniky!$G$41:$I$48,3,FALSE))))</f>
        <v/>
      </c>
      <c r="K706" s="169" t="str">
        <f>IF(J706="","",IF(G706="Nerelevantné",E706*F706,((E706*F706)/VLOOKUP(G706,Ciselniky!$G$43:$I$48,3,FALSE))*'Dlhodobý majetok (DM)'!I706)*H706)</f>
        <v/>
      </c>
      <c r="L706" s="169" t="str">
        <f>IF(K706="","",IF('Základné údaje'!$H$8="áno",0,K706*0.2))</f>
        <v/>
      </c>
      <c r="M706" s="156" t="str">
        <f>IF(K706="","",K706*VLOOKUP(CONCATENATE(C706," / ",'Základné údaje'!$D$8),'Priradenie pracov. balíkov'!A:F,6,FALSE))</f>
        <v/>
      </c>
      <c r="N706" s="156" t="str">
        <f>IF(L706="","",L706*VLOOKUP(CONCATENATE(C706," / ",'Základné údaje'!$D$8),'Priradenie pracov. balíkov'!A:F,6,FALSE))</f>
        <v/>
      </c>
      <c r="O706" s="164"/>
      <c r="P706" s="164"/>
    </row>
    <row r="707" spans="1:16" x14ac:dyDescent="0.2">
      <c r="A707" s="19"/>
      <c r="B707" s="164"/>
      <c r="C707" s="164"/>
      <c r="D707" s="164"/>
      <c r="E707" s="164"/>
      <c r="F707" s="165"/>
      <c r="G707" s="164"/>
      <c r="H707" s="166"/>
      <c r="I707" s="167"/>
      <c r="J707" s="168" t="str">
        <f>IF(F707="","",IF(G707=nepodnik,1,IF(VLOOKUP(G707,Ciselniky!$G$41:$I$48,3,FALSE)&gt;'Údaje o projekte'!$F$11,'Údaje o projekte'!$F$11,VLOOKUP(G707,Ciselniky!$G$41:$I$48,3,FALSE))))</f>
        <v/>
      </c>
      <c r="K707" s="169" t="str">
        <f>IF(J707="","",IF(G707="Nerelevantné",E707*F707,((E707*F707)/VLOOKUP(G707,Ciselniky!$G$43:$I$48,3,FALSE))*'Dlhodobý majetok (DM)'!I707)*H707)</f>
        <v/>
      </c>
      <c r="L707" s="169" t="str">
        <f>IF(K707="","",IF('Základné údaje'!$H$8="áno",0,K707*0.2))</f>
        <v/>
      </c>
      <c r="M707" s="156" t="str">
        <f>IF(K707="","",K707*VLOOKUP(CONCATENATE(C707," / ",'Základné údaje'!$D$8),'Priradenie pracov. balíkov'!A:F,6,FALSE))</f>
        <v/>
      </c>
      <c r="N707" s="156" t="str">
        <f>IF(L707="","",L707*VLOOKUP(CONCATENATE(C707," / ",'Základné údaje'!$D$8),'Priradenie pracov. balíkov'!A:F,6,FALSE))</f>
        <v/>
      </c>
      <c r="O707" s="164"/>
      <c r="P707" s="164"/>
    </row>
    <row r="708" spans="1:16" x14ac:dyDescent="0.2">
      <c r="A708" s="19"/>
      <c r="B708" s="164"/>
      <c r="C708" s="164"/>
      <c r="D708" s="164"/>
      <c r="E708" s="164"/>
      <c r="F708" s="165"/>
      <c r="G708" s="164"/>
      <c r="H708" s="166"/>
      <c r="I708" s="167"/>
      <c r="J708" s="168" t="str">
        <f>IF(F708="","",IF(G708=nepodnik,1,IF(VLOOKUP(G708,Ciselniky!$G$41:$I$48,3,FALSE)&gt;'Údaje o projekte'!$F$11,'Údaje o projekte'!$F$11,VLOOKUP(G708,Ciselniky!$G$41:$I$48,3,FALSE))))</f>
        <v/>
      </c>
      <c r="K708" s="169" t="str">
        <f>IF(J708="","",IF(G708="Nerelevantné",E708*F708,((E708*F708)/VLOOKUP(G708,Ciselniky!$G$43:$I$48,3,FALSE))*'Dlhodobý majetok (DM)'!I708)*H708)</f>
        <v/>
      </c>
      <c r="L708" s="169" t="str">
        <f>IF(K708="","",IF('Základné údaje'!$H$8="áno",0,K708*0.2))</f>
        <v/>
      </c>
      <c r="M708" s="156" t="str">
        <f>IF(K708="","",K708*VLOOKUP(CONCATENATE(C708," / ",'Základné údaje'!$D$8),'Priradenie pracov. balíkov'!A:F,6,FALSE))</f>
        <v/>
      </c>
      <c r="N708" s="156" t="str">
        <f>IF(L708="","",L708*VLOOKUP(CONCATENATE(C708," / ",'Základné údaje'!$D$8),'Priradenie pracov. balíkov'!A:F,6,FALSE))</f>
        <v/>
      </c>
      <c r="O708" s="164"/>
      <c r="P708" s="164"/>
    </row>
    <row r="709" spans="1:16" x14ac:dyDescent="0.2">
      <c r="A709" s="19"/>
      <c r="B709" s="164"/>
      <c r="C709" s="164"/>
      <c r="D709" s="164"/>
      <c r="E709" s="164"/>
      <c r="F709" s="165"/>
      <c r="G709" s="164"/>
      <c r="H709" s="166"/>
      <c r="I709" s="167"/>
      <c r="J709" s="168" t="str">
        <f>IF(F709="","",IF(G709=nepodnik,1,IF(VLOOKUP(G709,Ciselniky!$G$41:$I$48,3,FALSE)&gt;'Údaje o projekte'!$F$11,'Údaje o projekte'!$F$11,VLOOKUP(G709,Ciselniky!$G$41:$I$48,3,FALSE))))</f>
        <v/>
      </c>
      <c r="K709" s="169" t="str">
        <f>IF(J709="","",IF(G709="Nerelevantné",E709*F709,((E709*F709)/VLOOKUP(G709,Ciselniky!$G$43:$I$48,3,FALSE))*'Dlhodobý majetok (DM)'!I709)*H709)</f>
        <v/>
      </c>
      <c r="L709" s="169" t="str">
        <f>IF(K709="","",IF('Základné údaje'!$H$8="áno",0,K709*0.2))</f>
        <v/>
      </c>
      <c r="M709" s="156" t="str">
        <f>IF(K709="","",K709*VLOOKUP(CONCATENATE(C709," / ",'Základné údaje'!$D$8),'Priradenie pracov. balíkov'!A:F,6,FALSE))</f>
        <v/>
      </c>
      <c r="N709" s="156" t="str">
        <f>IF(L709="","",L709*VLOOKUP(CONCATENATE(C709," / ",'Základné údaje'!$D$8),'Priradenie pracov. balíkov'!A:F,6,FALSE))</f>
        <v/>
      </c>
      <c r="O709" s="164"/>
      <c r="P709" s="164"/>
    </row>
    <row r="710" spans="1:16" x14ac:dyDescent="0.2">
      <c r="A710" s="19"/>
      <c r="B710" s="164"/>
      <c r="C710" s="164"/>
      <c r="D710" s="164"/>
      <c r="E710" s="164"/>
      <c r="F710" s="165"/>
      <c r="G710" s="164"/>
      <c r="H710" s="166"/>
      <c r="I710" s="167"/>
      <c r="J710" s="168" t="str">
        <f>IF(F710="","",IF(G710=nepodnik,1,IF(VLOOKUP(G710,Ciselniky!$G$41:$I$48,3,FALSE)&gt;'Údaje o projekte'!$F$11,'Údaje o projekte'!$F$11,VLOOKUP(G710,Ciselniky!$G$41:$I$48,3,FALSE))))</f>
        <v/>
      </c>
      <c r="K710" s="169" t="str">
        <f>IF(J710="","",IF(G710="Nerelevantné",E710*F710,((E710*F710)/VLOOKUP(G710,Ciselniky!$G$43:$I$48,3,FALSE))*'Dlhodobý majetok (DM)'!I710)*H710)</f>
        <v/>
      </c>
      <c r="L710" s="169" t="str">
        <f>IF(K710="","",IF('Základné údaje'!$H$8="áno",0,K710*0.2))</f>
        <v/>
      </c>
      <c r="M710" s="156" t="str">
        <f>IF(K710="","",K710*VLOOKUP(CONCATENATE(C710," / ",'Základné údaje'!$D$8),'Priradenie pracov. balíkov'!A:F,6,FALSE))</f>
        <v/>
      </c>
      <c r="N710" s="156" t="str">
        <f>IF(L710="","",L710*VLOOKUP(CONCATENATE(C710," / ",'Základné údaje'!$D$8),'Priradenie pracov. balíkov'!A:F,6,FALSE))</f>
        <v/>
      </c>
      <c r="O710" s="164"/>
      <c r="P710" s="164"/>
    </row>
    <row r="711" spans="1:16" x14ac:dyDescent="0.2">
      <c r="A711" s="19"/>
      <c r="B711" s="164"/>
      <c r="C711" s="164"/>
      <c r="D711" s="164"/>
      <c r="E711" s="164"/>
      <c r="F711" s="165"/>
      <c r="G711" s="164"/>
      <c r="H711" s="166"/>
      <c r="I711" s="167"/>
      <c r="J711" s="168" t="str">
        <f>IF(F711="","",IF(G711=nepodnik,1,IF(VLOOKUP(G711,Ciselniky!$G$41:$I$48,3,FALSE)&gt;'Údaje o projekte'!$F$11,'Údaje o projekte'!$F$11,VLOOKUP(G711,Ciselniky!$G$41:$I$48,3,FALSE))))</f>
        <v/>
      </c>
      <c r="K711" s="169" t="str">
        <f>IF(J711="","",IF(G711="Nerelevantné",E711*F711,((E711*F711)/VLOOKUP(G711,Ciselniky!$G$43:$I$48,3,FALSE))*'Dlhodobý majetok (DM)'!I711)*H711)</f>
        <v/>
      </c>
      <c r="L711" s="169" t="str">
        <f>IF(K711="","",IF('Základné údaje'!$H$8="áno",0,K711*0.2))</f>
        <v/>
      </c>
      <c r="M711" s="156" t="str">
        <f>IF(K711="","",K711*VLOOKUP(CONCATENATE(C711," / ",'Základné údaje'!$D$8),'Priradenie pracov. balíkov'!A:F,6,FALSE))</f>
        <v/>
      </c>
      <c r="N711" s="156" t="str">
        <f>IF(L711="","",L711*VLOOKUP(CONCATENATE(C711," / ",'Základné údaje'!$D$8),'Priradenie pracov. balíkov'!A:F,6,FALSE))</f>
        <v/>
      </c>
      <c r="O711" s="164"/>
      <c r="P711" s="164"/>
    </row>
    <row r="712" spans="1:16" x14ac:dyDescent="0.2">
      <c r="A712" s="19"/>
      <c r="B712" s="164"/>
      <c r="C712" s="164"/>
      <c r="D712" s="164"/>
      <c r="E712" s="164"/>
      <c r="F712" s="165"/>
      <c r="G712" s="164"/>
      <c r="H712" s="166"/>
      <c r="I712" s="167"/>
      <c r="J712" s="168" t="str">
        <f>IF(F712="","",IF(G712=nepodnik,1,IF(VLOOKUP(G712,Ciselniky!$G$41:$I$48,3,FALSE)&gt;'Údaje o projekte'!$F$11,'Údaje o projekte'!$F$11,VLOOKUP(G712,Ciselniky!$G$41:$I$48,3,FALSE))))</f>
        <v/>
      </c>
      <c r="K712" s="169" t="str">
        <f>IF(J712="","",IF(G712="Nerelevantné",E712*F712,((E712*F712)/VLOOKUP(G712,Ciselniky!$G$43:$I$48,3,FALSE))*'Dlhodobý majetok (DM)'!I712)*H712)</f>
        <v/>
      </c>
      <c r="L712" s="169" t="str">
        <f>IF(K712="","",IF('Základné údaje'!$H$8="áno",0,K712*0.2))</f>
        <v/>
      </c>
      <c r="M712" s="156" t="str">
        <f>IF(K712="","",K712*VLOOKUP(CONCATENATE(C712," / ",'Základné údaje'!$D$8),'Priradenie pracov. balíkov'!A:F,6,FALSE))</f>
        <v/>
      </c>
      <c r="N712" s="156" t="str">
        <f>IF(L712="","",L712*VLOOKUP(CONCATENATE(C712," / ",'Základné údaje'!$D$8),'Priradenie pracov. balíkov'!A:F,6,FALSE))</f>
        <v/>
      </c>
      <c r="O712" s="164"/>
      <c r="P712" s="164"/>
    </row>
    <row r="713" spans="1:16" x14ac:dyDescent="0.2">
      <c r="A713" s="19"/>
      <c r="B713" s="164"/>
      <c r="C713" s="164"/>
      <c r="D713" s="164"/>
      <c r="E713" s="164"/>
      <c r="F713" s="165"/>
      <c r="G713" s="164"/>
      <c r="H713" s="166"/>
      <c r="I713" s="167"/>
      <c r="J713" s="168" t="str">
        <f>IF(F713="","",IF(G713=nepodnik,1,IF(VLOOKUP(G713,Ciselniky!$G$41:$I$48,3,FALSE)&gt;'Údaje o projekte'!$F$11,'Údaje o projekte'!$F$11,VLOOKUP(G713,Ciselniky!$G$41:$I$48,3,FALSE))))</f>
        <v/>
      </c>
      <c r="K713" s="169" t="str">
        <f>IF(J713="","",IF(G713="Nerelevantné",E713*F713,((E713*F713)/VLOOKUP(G713,Ciselniky!$G$43:$I$48,3,FALSE))*'Dlhodobý majetok (DM)'!I713)*H713)</f>
        <v/>
      </c>
      <c r="L713" s="169" t="str">
        <f>IF(K713="","",IF('Základné údaje'!$H$8="áno",0,K713*0.2))</f>
        <v/>
      </c>
      <c r="M713" s="156" t="str">
        <f>IF(K713="","",K713*VLOOKUP(CONCATENATE(C713," / ",'Základné údaje'!$D$8),'Priradenie pracov. balíkov'!A:F,6,FALSE))</f>
        <v/>
      </c>
      <c r="N713" s="156" t="str">
        <f>IF(L713="","",L713*VLOOKUP(CONCATENATE(C713," / ",'Základné údaje'!$D$8),'Priradenie pracov. balíkov'!A:F,6,FALSE))</f>
        <v/>
      </c>
      <c r="O713" s="164"/>
      <c r="P713" s="164"/>
    </row>
    <row r="714" spans="1:16" x14ac:dyDescent="0.2">
      <c r="A714" s="19"/>
      <c r="B714" s="164"/>
      <c r="C714" s="164"/>
      <c r="D714" s="164"/>
      <c r="E714" s="164"/>
      <c r="F714" s="165"/>
      <c r="G714" s="164"/>
      <c r="H714" s="166"/>
      <c r="I714" s="167"/>
      <c r="J714" s="168" t="str">
        <f>IF(F714="","",IF(G714=nepodnik,1,IF(VLOOKUP(G714,Ciselniky!$G$41:$I$48,3,FALSE)&gt;'Údaje o projekte'!$F$11,'Údaje o projekte'!$F$11,VLOOKUP(G714,Ciselniky!$G$41:$I$48,3,FALSE))))</f>
        <v/>
      </c>
      <c r="K714" s="169" t="str">
        <f>IF(J714="","",IF(G714="Nerelevantné",E714*F714,((E714*F714)/VLOOKUP(G714,Ciselniky!$G$43:$I$48,3,FALSE))*'Dlhodobý majetok (DM)'!I714)*H714)</f>
        <v/>
      </c>
      <c r="L714" s="169" t="str">
        <f>IF(K714="","",IF('Základné údaje'!$H$8="áno",0,K714*0.2))</f>
        <v/>
      </c>
      <c r="M714" s="156" t="str">
        <f>IF(K714="","",K714*VLOOKUP(CONCATENATE(C714," / ",'Základné údaje'!$D$8),'Priradenie pracov. balíkov'!A:F,6,FALSE))</f>
        <v/>
      </c>
      <c r="N714" s="156" t="str">
        <f>IF(L714="","",L714*VLOOKUP(CONCATENATE(C714," / ",'Základné údaje'!$D$8),'Priradenie pracov. balíkov'!A:F,6,FALSE))</f>
        <v/>
      </c>
      <c r="O714" s="164"/>
      <c r="P714" s="164"/>
    </row>
    <row r="715" spans="1:16" x14ac:dyDescent="0.2">
      <c r="A715" s="19"/>
      <c r="B715" s="164"/>
      <c r="C715" s="164"/>
      <c r="D715" s="164"/>
      <c r="E715" s="164"/>
      <c r="F715" s="165"/>
      <c r="G715" s="164"/>
      <c r="H715" s="166"/>
      <c r="I715" s="167"/>
      <c r="J715" s="168" t="str">
        <f>IF(F715="","",IF(G715=nepodnik,1,IF(VLOOKUP(G715,Ciselniky!$G$41:$I$48,3,FALSE)&gt;'Údaje o projekte'!$F$11,'Údaje o projekte'!$F$11,VLOOKUP(G715,Ciselniky!$G$41:$I$48,3,FALSE))))</f>
        <v/>
      </c>
      <c r="K715" s="169" t="str">
        <f>IF(J715="","",IF(G715="Nerelevantné",E715*F715,((E715*F715)/VLOOKUP(G715,Ciselniky!$G$43:$I$48,3,FALSE))*'Dlhodobý majetok (DM)'!I715)*H715)</f>
        <v/>
      </c>
      <c r="L715" s="169" t="str">
        <f>IF(K715="","",IF('Základné údaje'!$H$8="áno",0,K715*0.2))</f>
        <v/>
      </c>
      <c r="M715" s="156" t="str">
        <f>IF(K715="","",K715*VLOOKUP(CONCATENATE(C715," / ",'Základné údaje'!$D$8),'Priradenie pracov. balíkov'!A:F,6,FALSE))</f>
        <v/>
      </c>
      <c r="N715" s="156" t="str">
        <f>IF(L715="","",L715*VLOOKUP(CONCATENATE(C715," / ",'Základné údaje'!$D$8),'Priradenie pracov. balíkov'!A:F,6,FALSE))</f>
        <v/>
      </c>
      <c r="O715" s="164"/>
      <c r="P715" s="164"/>
    </row>
    <row r="716" spans="1:16" x14ac:dyDescent="0.2">
      <c r="A716" s="19"/>
      <c r="B716" s="164"/>
      <c r="C716" s="164"/>
      <c r="D716" s="164"/>
      <c r="E716" s="164"/>
      <c r="F716" s="165"/>
      <c r="G716" s="164"/>
      <c r="H716" s="166"/>
      <c r="I716" s="167"/>
      <c r="J716" s="168" t="str">
        <f>IF(F716="","",IF(G716=nepodnik,1,IF(VLOOKUP(G716,Ciselniky!$G$41:$I$48,3,FALSE)&gt;'Údaje o projekte'!$F$11,'Údaje o projekte'!$F$11,VLOOKUP(G716,Ciselniky!$G$41:$I$48,3,FALSE))))</f>
        <v/>
      </c>
      <c r="K716" s="169" t="str">
        <f>IF(J716="","",IF(G716="Nerelevantné",E716*F716,((E716*F716)/VLOOKUP(G716,Ciselniky!$G$43:$I$48,3,FALSE))*'Dlhodobý majetok (DM)'!I716)*H716)</f>
        <v/>
      </c>
      <c r="L716" s="169" t="str">
        <f>IF(K716="","",IF('Základné údaje'!$H$8="áno",0,K716*0.2))</f>
        <v/>
      </c>
      <c r="M716" s="156" t="str">
        <f>IF(K716="","",K716*VLOOKUP(CONCATENATE(C716," / ",'Základné údaje'!$D$8),'Priradenie pracov. balíkov'!A:F,6,FALSE))</f>
        <v/>
      </c>
      <c r="N716" s="156" t="str">
        <f>IF(L716="","",L716*VLOOKUP(CONCATENATE(C716," / ",'Základné údaje'!$D$8),'Priradenie pracov. balíkov'!A:F,6,FALSE))</f>
        <v/>
      </c>
      <c r="O716" s="164"/>
      <c r="P716" s="164"/>
    </row>
    <row r="717" spans="1:16" x14ac:dyDescent="0.2">
      <c r="A717" s="19"/>
      <c r="B717" s="164"/>
      <c r="C717" s="164"/>
      <c r="D717" s="164"/>
      <c r="E717" s="164"/>
      <c r="F717" s="165"/>
      <c r="G717" s="164"/>
      <c r="H717" s="166"/>
      <c r="I717" s="167"/>
      <c r="J717" s="168" t="str">
        <f>IF(F717="","",IF(G717=nepodnik,1,IF(VLOOKUP(G717,Ciselniky!$G$41:$I$48,3,FALSE)&gt;'Údaje o projekte'!$F$11,'Údaje o projekte'!$F$11,VLOOKUP(G717,Ciselniky!$G$41:$I$48,3,FALSE))))</f>
        <v/>
      </c>
      <c r="K717" s="169" t="str">
        <f>IF(J717="","",IF(G717="Nerelevantné",E717*F717,((E717*F717)/VLOOKUP(G717,Ciselniky!$G$43:$I$48,3,FALSE))*'Dlhodobý majetok (DM)'!I717)*H717)</f>
        <v/>
      </c>
      <c r="L717" s="169" t="str">
        <f>IF(K717="","",IF('Základné údaje'!$H$8="áno",0,K717*0.2))</f>
        <v/>
      </c>
      <c r="M717" s="156" t="str">
        <f>IF(K717="","",K717*VLOOKUP(CONCATENATE(C717," / ",'Základné údaje'!$D$8),'Priradenie pracov. balíkov'!A:F,6,FALSE))</f>
        <v/>
      </c>
      <c r="N717" s="156" t="str">
        <f>IF(L717="","",L717*VLOOKUP(CONCATENATE(C717," / ",'Základné údaje'!$D$8),'Priradenie pracov. balíkov'!A:F,6,FALSE))</f>
        <v/>
      </c>
      <c r="O717" s="164"/>
      <c r="P717" s="164"/>
    </row>
    <row r="718" spans="1:16" x14ac:dyDescent="0.2">
      <c r="A718" s="19"/>
      <c r="B718" s="164"/>
      <c r="C718" s="164"/>
      <c r="D718" s="164"/>
      <c r="E718" s="164"/>
      <c r="F718" s="165"/>
      <c r="G718" s="164"/>
      <c r="H718" s="166"/>
      <c r="I718" s="167"/>
      <c r="J718" s="168" t="str">
        <f>IF(F718="","",IF(G718=nepodnik,1,IF(VLOOKUP(G718,Ciselniky!$G$41:$I$48,3,FALSE)&gt;'Údaje o projekte'!$F$11,'Údaje o projekte'!$F$11,VLOOKUP(G718,Ciselniky!$G$41:$I$48,3,FALSE))))</f>
        <v/>
      </c>
      <c r="K718" s="169" t="str">
        <f>IF(J718="","",IF(G718="Nerelevantné",E718*F718,((E718*F718)/VLOOKUP(G718,Ciselniky!$G$43:$I$48,3,FALSE))*'Dlhodobý majetok (DM)'!I718)*H718)</f>
        <v/>
      </c>
      <c r="L718" s="169" t="str">
        <f>IF(K718="","",IF('Základné údaje'!$H$8="áno",0,K718*0.2))</f>
        <v/>
      </c>
      <c r="M718" s="156" t="str">
        <f>IF(K718="","",K718*VLOOKUP(CONCATENATE(C718," / ",'Základné údaje'!$D$8),'Priradenie pracov. balíkov'!A:F,6,FALSE))</f>
        <v/>
      </c>
      <c r="N718" s="156" t="str">
        <f>IF(L718="","",L718*VLOOKUP(CONCATENATE(C718," / ",'Základné údaje'!$D$8),'Priradenie pracov. balíkov'!A:F,6,FALSE))</f>
        <v/>
      </c>
      <c r="O718" s="164"/>
      <c r="P718" s="164"/>
    </row>
    <row r="719" spans="1:16" x14ac:dyDescent="0.2">
      <c r="A719" s="19"/>
      <c r="B719" s="164"/>
      <c r="C719" s="164"/>
      <c r="D719" s="164"/>
      <c r="E719" s="164"/>
      <c r="F719" s="165"/>
      <c r="G719" s="164"/>
      <c r="H719" s="166"/>
      <c r="I719" s="167"/>
      <c r="J719" s="168" t="str">
        <f>IF(F719="","",IF(G719=nepodnik,1,IF(VLOOKUP(G719,Ciselniky!$G$41:$I$48,3,FALSE)&gt;'Údaje o projekte'!$F$11,'Údaje o projekte'!$F$11,VLOOKUP(G719,Ciselniky!$G$41:$I$48,3,FALSE))))</f>
        <v/>
      </c>
      <c r="K719" s="169" t="str">
        <f>IF(J719="","",IF(G719="Nerelevantné",E719*F719,((E719*F719)/VLOOKUP(G719,Ciselniky!$G$43:$I$48,3,FALSE))*'Dlhodobý majetok (DM)'!I719)*H719)</f>
        <v/>
      </c>
      <c r="L719" s="169" t="str">
        <f>IF(K719="","",IF('Základné údaje'!$H$8="áno",0,K719*0.2))</f>
        <v/>
      </c>
      <c r="M719" s="156" t="str">
        <f>IF(K719="","",K719*VLOOKUP(CONCATENATE(C719," / ",'Základné údaje'!$D$8),'Priradenie pracov. balíkov'!A:F,6,FALSE))</f>
        <v/>
      </c>
      <c r="N719" s="156" t="str">
        <f>IF(L719="","",L719*VLOOKUP(CONCATENATE(C719," / ",'Základné údaje'!$D$8),'Priradenie pracov. balíkov'!A:F,6,FALSE))</f>
        <v/>
      </c>
      <c r="O719" s="164"/>
      <c r="P719" s="164"/>
    </row>
    <row r="720" spans="1:16" x14ac:dyDescent="0.2">
      <c r="A720" s="19"/>
      <c r="B720" s="164"/>
      <c r="C720" s="164"/>
      <c r="D720" s="164"/>
      <c r="E720" s="164"/>
      <c r="F720" s="165"/>
      <c r="G720" s="164"/>
      <c r="H720" s="166"/>
      <c r="I720" s="167"/>
      <c r="J720" s="168" t="str">
        <f>IF(F720="","",IF(G720=nepodnik,1,IF(VLOOKUP(G720,Ciselniky!$G$41:$I$48,3,FALSE)&gt;'Údaje o projekte'!$F$11,'Údaje o projekte'!$F$11,VLOOKUP(G720,Ciselniky!$G$41:$I$48,3,FALSE))))</f>
        <v/>
      </c>
      <c r="K720" s="169" t="str">
        <f>IF(J720="","",IF(G720="Nerelevantné",E720*F720,((E720*F720)/VLOOKUP(G720,Ciselniky!$G$43:$I$48,3,FALSE))*'Dlhodobý majetok (DM)'!I720)*H720)</f>
        <v/>
      </c>
      <c r="L720" s="169" t="str">
        <f>IF(K720="","",IF('Základné údaje'!$H$8="áno",0,K720*0.2))</f>
        <v/>
      </c>
      <c r="M720" s="156" t="str">
        <f>IF(K720="","",K720*VLOOKUP(CONCATENATE(C720," / ",'Základné údaje'!$D$8),'Priradenie pracov. balíkov'!A:F,6,FALSE))</f>
        <v/>
      </c>
      <c r="N720" s="156" t="str">
        <f>IF(L720="","",L720*VLOOKUP(CONCATENATE(C720," / ",'Základné údaje'!$D$8),'Priradenie pracov. balíkov'!A:F,6,FALSE))</f>
        <v/>
      </c>
      <c r="O720" s="164"/>
      <c r="P720" s="164"/>
    </row>
    <row r="721" spans="1:16" x14ac:dyDescent="0.2">
      <c r="A721" s="19"/>
      <c r="B721" s="164"/>
      <c r="C721" s="164"/>
      <c r="D721" s="164"/>
      <c r="E721" s="164"/>
      <c r="F721" s="165"/>
      <c r="G721" s="164"/>
      <c r="H721" s="166"/>
      <c r="I721" s="167"/>
      <c r="J721" s="168" t="str">
        <f>IF(F721="","",IF(G721=nepodnik,1,IF(VLOOKUP(G721,Ciselniky!$G$41:$I$48,3,FALSE)&gt;'Údaje o projekte'!$F$11,'Údaje o projekte'!$F$11,VLOOKUP(G721,Ciselniky!$G$41:$I$48,3,FALSE))))</f>
        <v/>
      </c>
      <c r="K721" s="169" t="str">
        <f>IF(J721="","",IF(G721="Nerelevantné",E721*F721,((E721*F721)/VLOOKUP(G721,Ciselniky!$G$43:$I$48,3,FALSE))*'Dlhodobý majetok (DM)'!I721)*H721)</f>
        <v/>
      </c>
      <c r="L721" s="169" t="str">
        <f>IF(K721="","",IF('Základné údaje'!$H$8="áno",0,K721*0.2))</f>
        <v/>
      </c>
      <c r="M721" s="156" t="str">
        <f>IF(K721="","",K721*VLOOKUP(CONCATENATE(C721," / ",'Základné údaje'!$D$8),'Priradenie pracov. balíkov'!A:F,6,FALSE))</f>
        <v/>
      </c>
      <c r="N721" s="156" t="str">
        <f>IF(L721="","",L721*VLOOKUP(CONCATENATE(C721," / ",'Základné údaje'!$D$8),'Priradenie pracov. balíkov'!A:F,6,FALSE))</f>
        <v/>
      </c>
      <c r="O721" s="164"/>
      <c r="P721" s="164"/>
    </row>
    <row r="722" spans="1:16" x14ac:dyDescent="0.2">
      <c r="A722" s="19"/>
      <c r="B722" s="164"/>
      <c r="C722" s="164"/>
      <c r="D722" s="164"/>
      <c r="E722" s="164"/>
      <c r="F722" s="165"/>
      <c r="G722" s="164"/>
      <c r="H722" s="166"/>
      <c r="I722" s="167"/>
      <c r="J722" s="168" t="str">
        <f>IF(F722="","",IF(G722=nepodnik,1,IF(VLOOKUP(G722,Ciselniky!$G$41:$I$48,3,FALSE)&gt;'Údaje o projekte'!$F$11,'Údaje o projekte'!$F$11,VLOOKUP(G722,Ciselniky!$G$41:$I$48,3,FALSE))))</f>
        <v/>
      </c>
      <c r="K722" s="169" t="str">
        <f>IF(J722="","",IF(G722="Nerelevantné",E722*F722,((E722*F722)/VLOOKUP(G722,Ciselniky!$G$43:$I$48,3,FALSE))*'Dlhodobý majetok (DM)'!I722)*H722)</f>
        <v/>
      </c>
      <c r="L722" s="169" t="str">
        <f>IF(K722="","",IF('Základné údaje'!$H$8="áno",0,K722*0.2))</f>
        <v/>
      </c>
      <c r="M722" s="156" t="str">
        <f>IF(K722="","",K722*VLOOKUP(CONCATENATE(C722," / ",'Základné údaje'!$D$8),'Priradenie pracov. balíkov'!A:F,6,FALSE))</f>
        <v/>
      </c>
      <c r="N722" s="156" t="str">
        <f>IF(L722="","",L722*VLOOKUP(CONCATENATE(C722," / ",'Základné údaje'!$D$8),'Priradenie pracov. balíkov'!A:F,6,FALSE))</f>
        <v/>
      </c>
      <c r="O722" s="164"/>
      <c r="P722" s="164"/>
    </row>
    <row r="723" spans="1:16" x14ac:dyDescent="0.2">
      <c r="A723" s="19"/>
      <c r="B723" s="164"/>
      <c r="C723" s="164"/>
      <c r="D723" s="164"/>
      <c r="E723" s="164"/>
      <c r="F723" s="165"/>
      <c r="G723" s="164"/>
      <c r="H723" s="166"/>
      <c r="I723" s="167"/>
      <c r="J723" s="168" t="str">
        <f>IF(F723="","",IF(G723=nepodnik,1,IF(VLOOKUP(G723,Ciselniky!$G$41:$I$48,3,FALSE)&gt;'Údaje o projekte'!$F$11,'Údaje o projekte'!$F$11,VLOOKUP(G723,Ciselniky!$G$41:$I$48,3,FALSE))))</f>
        <v/>
      </c>
      <c r="K723" s="169" t="str">
        <f>IF(J723="","",IF(G723="Nerelevantné",E723*F723,((E723*F723)/VLOOKUP(G723,Ciselniky!$G$43:$I$48,3,FALSE))*'Dlhodobý majetok (DM)'!I723)*H723)</f>
        <v/>
      </c>
      <c r="L723" s="169" t="str">
        <f>IF(K723="","",IF('Základné údaje'!$H$8="áno",0,K723*0.2))</f>
        <v/>
      </c>
      <c r="M723" s="156" t="str">
        <f>IF(K723="","",K723*VLOOKUP(CONCATENATE(C723," / ",'Základné údaje'!$D$8),'Priradenie pracov. balíkov'!A:F,6,FALSE))</f>
        <v/>
      </c>
      <c r="N723" s="156" t="str">
        <f>IF(L723="","",L723*VLOOKUP(CONCATENATE(C723," / ",'Základné údaje'!$D$8),'Priradenie pracov. balíkov'!A:F,6,FALSE))</f>
        <v/>
      </c>
      <c r="O723" s="164"/>
      <c r="P723" s="164"/>
    </row>
    <row r="724" spans="1:16" x14ac:dyDescent="0.2">
      <c r="A724" s="19"/>
      <c r="B724" s="164"/>
      <c r="C724" s="164"/>
      <c r="D724" s="164"/>
      <c r="E724" s="164"/>
      <c r="F724" s="165"/>
      <c r="G724" s="164"/>
      <c r="H724" s="166"/>
      <c r="I724" s="167"/>
      <c r="J724" s="168" t="str">
        <f>IF(F724="","",IF(G724=nepodnik,1,IF(VLOOKUP(G724,Ciselniky!$G$41:$I$48,3,FALSE)&gt;'Údaje o projekte'!$F$11,'Údaje o projekte'!$F$11,VLOOKUP(G724,Ciselniky!$G$41:$I$48,3,FALSE))))</f>
        <v/>
      </c>
      <c r="K724" s="169" t="str">
        <f>IF(J724="","",IF(G724="Nerelevantné",E724*F724,((E724*F724)/VLOOKUP(G724,Ciselniky!$G$43:$I$48,3,FALSE))*'Dlhodobý majetok (DM)'!I724)*H724)</f>
        <v/>
      </c>
      <c r="L724" s="169" t="str">
        <f>IF(K724="","",IF('Základné údaje'!$H$8="áno",0,K724*0.2))</f>
        <v/>
      </c>
      <c r="M724" s="156" t="str">
        <f>IF(K724="","",K724*VLOOKUP(CONCATENATE(C724," / ",'Základné údaje'!$D$8),'Priradenie pracov. balíkov'!A:F,6,FALSE))</f>
        <v/>
      </c>
      <c r="N724" s="156" t="str">
        <f>IF(L724="","",L724*VLOOKUP(CONCATENATE(C724," / ",'Základné údaje'!$D$8),'Priradenie pracov. balíkov'!A:F,6,FALSE))</f>
        <v/>
      </c>
      <c r="O724" s="164"/>
      <c r="P724" s="164"/>
    </row>
    <row r="725" spans="1:16" x14ac:dyDescent="0.2">
      <c r="A725" s="19"/>
      <c r="B725" s="164"/>
      <c r="C725" s="164"/>
      <c r="D725" s="164"/>
      <c r="E725" s="164"/>
      <c r="F725" s="165"/>
      <c r="G725" s="164"/>
      <c r="H725" s="166"/>
      <c r="I725" s="167"/>
      <c r="J725" s="168" t="str">
        <f>IF(F725="","",IF(G725=nepodnik,1,IF(VLOOKUP(G725,Ciselniky!$G$41:$I$48,3,FALSE)&gt;'Údaje o projekte'!$F$11,'Údaje o projekte'!$F$11,VLOOKUP(G725,Ciselniky!$G$41:$I$48,3,FALSE))))</f>
        <v/>
      </c>
      <c r="K725" s="169" t="str">
        <f>IF(J725="","",IF(G725="Nerelevantné",E725*F725,((E725*F725)/VLOOKUP(G725,Ciselniky!$G$43:$I$48,3,FALSE))*'Dlhodobý majetok (DM)'!I725)*H725)</f>
        <v/>
      </c>
      <c r="L725" s="169" t="str">
        <f>IF(K725="","",IF('Základné údaje'!$H$8="áno",0,K725*0.2))</f>
        <v/>
      </c>
      <c r="M725" s="156" t="str">
        <f>IF(K725="","",K725*VLOOKUP(CONCATENATE(C725," / ",'Základné údaje'!$D$8),'Priradenie pracov. balíkov'!A:F,6,FALSE))</f>
        <v/>
      </c>
      <c r="N725" s="156" t="str">
        <f>IF(L725="","",L725*VLOOKUP(CONCATENATE(C725," / ",'Základné údaje'!$D$8),'Priradenie pracov. balíkov'!A:F,6,FALSE))</f>
        <v/>
      </c>
      <c r="O725" s="164"/>
      <c r="P725" s="164"/>
    </row>
    <row r="726" spans="1:16" x14ac:dyDescent="0.2">
      <c r="A726" s="19"/>
      <c r="B726" s="164"/>
      <c r="C726" s="164"/>
      <c r="D726" s="164"/>
      <c r="E726" s="164"/>
      <c r="F726" s="165"/>
      <c r="G726" s="164"/>
      <c r="H726" s="166"/>
      <c r="I726" s="167"/>
      <c r="J726" s="168" t="str">
        <f>IF(F726="","",IF(G726=nepodnik,1,IF(VLOOKUP(G726,Ciselniky!$G$41:$I$48,3,FALSE)&gt;'Údaje o projekte'!$F$11,'Údaje o projekte'!$F$11,VLOOKUP(G726,Ciselniky!$G$41:$I$48,3,FALSE))))</f>
        <v/>
      </c>
      <c r="K726" s="169" t="str">
        <f>IF(J726="","",IF(G726="Nerelevantné",E726*F726,((E726*F726)/VLOOKUP(G726,Ciselniky!$G$43:$I$48,3,FALSE))*'Dlhodobý majetok (DM)'!I726)*H726)</f>
        <v/>
      </c>
      <c r="L726" s="169" t="str">
        <f>IF(K726="","",IF('Základné údaje'!$H$8="áno",0,K726*0.2))</f>
        <v/>
      </c>
      <c r="M726" s="156" t="str">
        <f>IF(K726="","",K726*VLOOKUP(CONCATENATE(C726," / ",'Základné údaje'!$D$8),'Priradenie pracov. balíkov'!A:F,6,FALSE))</f>
        <v/>
      </c>
      <c r="N726" s="156" t="str">
        <f>IF(L726="","",L726*VLOOKUP(CONCATENATE(C726," / ",'Základné údaje'!$D$8),'Priradenie pracov. balíkov'!A:F,6,FALSE))</f>
        <v/>
      </c>
      <c r="O726" s="164"/>
      <c r="P726" s="164"/>
    </row>
    <row r="727" spans="1:16" x14ac:dyDescent="0.2">
      <c r="A727" s="19"/>
      <c r="B727" s="164"/>
      <c r="C727" s="164"/>
      <c r="D727" s="164"/>
      <c r="E727" s="164"/>
      <c r="F727" s="165"/>
      <c r="G727" s="164"/>
      <c r="H727" s="166"/>
      <c r="I727" s="167"/>
      <c r="J727" s="168" t="str">
        <f>IF(F727="","",IF(G727=nepodnik,1,IF(VLOOKUP(G727,Ciselniky!$G$41:$I$48,3,FALSE)&gt;'Údaje o projekte'!$F$11,'Údaje o projekte'!$F$11,VLOOKUP(G727,Ciselniky!$G$41:$I$48,3,FALSE))))</f>
        <v/>
      </c>
      <c r="K727" s="169" t="str">
        <f>IF(J727="","",IF(G727="Nerelevantné",E727*F727,((E727*F727)/VLOOKUP(G727,Ciselniky!$G$43:$I$48,3,FALSE))*'Dlhodobý majetok (DM)'!I727)*H727)</f>
        <v/>
      </c>
      <c r="L727" s="169" t="str">
        <f>IF(K727="","",IF('Základné údaje'!$H$8="áno",0,K727*0.2))</f>
        <v/>
      </c>
      <c r="M727" s="156" t="str">
        <f>IF(K727="","",K727*VLOOKUP(CONCATENATE(C727," / ",'Základné údaje'!$D$8),'Priradenie pracov. balíkov'!A:F,6,FALSE))</f>
        <v/>
      </c>
      <c r="N727" s="156" t="str">
        <f>IF(L727="","",L727*VLOOKUP(CONCATENATE(C727," / ",'Základné údaje'!$D$8),'Priradenie pracov. balíkov'!A:F,6,FALSE))</f>
        <v/>
      </c>
      <c r="O727" s="164"/>
      <c r="P727" s="164"/>
    </row>
    <row r="728" spans="1:16" x14ac:dyDescent="0.2">
      <c r="A728" s="19"/>
      <c r="B728" s="164"/>
      <c r="C728" s="164"/>
      <c r="D728" s="164"/>
      <c r="E728" s="164"/>
      <c r="F728" s="165"/>
      <c r="G728" s="164"/>
      <c r="H728" s="166"/>
      <c r="I728" s="167"/>
      <c r="J728" s="168" t="str">
        <f>IF(F728="","",IF(G728=nepodnik,1,IF(VLOOKUP(G728,Ciselniky!$G$41:$I$48,3,FALSE)&gt;'Údaje o projekte'!$F$11,'Údaje o projekte'!$F$11,VLOOKUP(G728,Ciselniky!$G$41:$I$48,3,FALSE))))</f>
        <v/>
      </c>
      <c r="K728" s="169" t="str">
        <f>IF(J728="","",IF(G728="Nerelevantné",E728*F728,((E728*F728)/VLOOKUP(G728,Ciselniky!$G$43:$I$48,3,FALSE))*'Dlhodobý majetok (DM)'!I728)*H728)</f>
        <v/>
      </c>
      <c r="L728" s="169" t="str">
        <f>IF(K728="","",IF('Základné údaje'!$H$8="áno",0,K728*0.2))</f>
        <v/>
      </c>
      <c r="M728" s="156" t="str">
        <f>IF(K728="","",K728*VLOOKUP(CONCATENATE(C728," / ",'Základné údaje'!$D$8),'Priradenie pracov. balíkov'!A:F,6,FALSE))</f>
        <v/>
      </c>
      <c r="N728" s="156" t="str">
        <f>IF(L728="","",L728*VLOOKUP(CONCATENATE(C728," / ",'Základné údaje'!$D$8),'Priradenie pracov. balíkov'!A:F,6,FALSE))</f>
        <v/>
      </c>
      <c r="O728" s="164"/>
      <c r="P728" s="164"/>
    </row>
    <row r="729" spans="1:16" x14ac:dyDescent="0.2">
      <c r="A729" s="19"/>
      <c r="B729" s="164"/>
      <c r="C729" s="164"/>
      <c r="D729" s="164"/>
      <c r="E729" s="164"/>
      <c r="F729" s="165"/>
      <c r="G729" s="164"/>
      <c r="H729" s="166"/>
      <c r="I729" s="167"/>
      <c r="J729" s="168" t="str">
        <f>IF(F729="","",IF(G729=nepodnik,1,IF(VLOOKUP(G729,Ciselniky!$G$41:$I$48,3,FALSE)&gt;'Údaje o projekte'!$F$11,'Údaje o projekte'!$F$11,VLOOKUP(G729,Ciselniky!$G$41:$I$48,3,FALSE))))</f>
        <v/>
      </c>
      <c r="K729" s="169" t="str">
        <f>IF(J729="","",IF(G729="Nerelevantné",E729*F729,((E729*F729)/VLOOKUP(G729,Ciselniky!$G$43:$I$48,3,FALSE))*'Dlhodobý majetok (DM)'!I729)*H729)</f>
        <v/>
      </c>
      <c r="L729" s="169" t="str">
        <f>IF(K729="","",IF('Základné údaje'!$H$8="áno",0,K729*0.2))</f>
        <v/>
      </c>
      <c r="M729" s="156" t="str">
        <f>IF(K729="","",K729*VLOOKUP(CONCATENATE(C729," / ",'Základné údaje'!$D$8),'Priradenie pracov. balíkov'!A:F,6,FALSE))</f>
        <v/>
      </c>
      <c r="N729" s="156" t="str">
        <f>IF(L729="","",L729*VLOOKUP(CONCATENATE(C729," / ",'Základné údaje'!$D$8),'Priradenie pracov. balíkov'!A:F,6,FALSE))</f>
        <v/>
      </c>
      <c r="O729" s="164"/>
      <c r="P729" s="164"/>
    </row>
    <row r="730" spans="1:16" x14ac:dyDescent="0.2">
      <c r="A730" s="19"/>
      <c r="B730" s="164"/>
      <c r="C730" s="164"/>
      <c r="D730" s="164"/>
      <c r="E730" s="164"/>
      <c r="F730" s="165"/>
      <c r="G730" s="164"/>
      <c r="H730" s="166"/>
      <c r="I730" s="167"/>
      <c r="J730" s="168" t="str">
        <f>IF(F730="","",IF(G730=nepodnik,1,IF(VLOOKUP(G730,Ciselniky!$G$41:$I$48,3,FALSE)&gt;'Údaje o projekte'!$F$11,'Údaje o projekte'!$F$11,VLOOKUP(G730,Ciselniky!$G$41:$I$48,3,FALSE))))</f>
        <v/>
      </c>
      <c r="K730" s="169" t="str">
        <f>IF(J730="","",IF(G730="Nerelevantné",E730*F730,((E730*F730)/VLOOKUP(G730,Ciselniky!$G$43:$I$48,3,FALSE))*'Dlhodobý majetok (DM)'!I730)*H730)</f>
        <v/>
      </c>
      <c r="L730" s="169" t="str">
        <f>IF(K730="","",IF('Základné údaje'!$H$8="áno",0,K730*0.2))</f>
        <v/>
      </c>
      <c r="M730" s="156" t="str">
        <f>IF(K730="","",K730*VLOOKUP(CONCATENATE(C730," / ",'Základné údaje'!$D$8),'Priradenie pracov. balíkov'!A:F,6,FALSE))</f>
        <v/>
      </c>
      <c r="N730" s="156" t="str">
        <f>IF(L730="","",L730*VLOOKUP(CONCATENATE(C730," / ",'Základné údaje'!$D$8),'Priradenie pracov. balíkov'!A:F,6,FALSE))</f>
        <v/>
      </c>
      <c r="O730" s="164"/>
      <c r="P730" s="164"/>
    </row>
    <row r="731" spans="1:16" x14ac:dyDescent="0.2">
      <c r="A731" s="19"/>
      <c r="B731" s="164"/>
      <c r="C731" s="164"/>
      <c r="D731" s="164"/>
      <c r="E731" s="164"/>
      <c r="F731" s="165"/>
      <c r="G731" s="164"/>
      <c r="H731" s="166"/>
      <c r="I731" s="167"/>
      <c r="J731" s="168" t="str">
        <f>IF(F731="","",IF(G731=nepodnik,1,IF(VLOOKUP(G731,Ciselniky!$G$41:$I$48,3,FALSE)&gt;'Údaje o projekte'!$F$11,'Údaje o projekte'!$F$11,VLOOKUP(G731,Ciselniky!$G$41:$I$48,3,FALSE))))</f>
        <v/>
      </c>
      <c r="K731" s="169" t="str">
        <f>IF(J731="","",IF(G731="Nerelevantné",E731*F731,((E731*F731)/VLOOKUP(G731,Ciselniky!$G$43:$I$48,3,FALSE))*'Dlhodobý majetok (DM)'!I731)*H731)</f>
        <v/>
      </c>
      <c r="L731" s="169" t="str">
        <f>IF(K731="","",IF('Základné údaje'!$H$8="áno",0,K731*0.2))</f>
        <v/>
      </c>
      <c r="M731" s="156" t="str">
        <f>IF(K731="","",K731*VLOOKUP(CONCATENATE(C731," / ",'Základné údaje'!$D$8),'Priradenie pracov. balíkov'!A:F,6,FALSE))</f>
        <v/>
      </c>
      <c r="N731" s="156" t="str">
        <f>IF(L731="","",L731*VLOOKUP(CONCATENATE(C731," / ",'Základné údaje'!$D$8),'Priradenie pracov. balíkov'!A:F,6,FALSE))</f>
        <v/>
      </c>
      <c r="O731" s="164"/>
      <c r="P731" s="164"/>
    </row>
    <row r="732" spans="1:16" x14ac:dyDescent="0.2">
      <c r="A732" s="19"/>
      <c r="B732" s="164"/>
      <c r="C732" s="164"/>
      <c r="D732" s="164"/>
      <c r="E732" s="164"/>
      <c r="F732" s="165"/>
      <c r="G732" s="164"/>
      <c r="H732" s="166"/>
      <c r="I732" s="167"/>
      <c r="J732" s="168" t="str">
        <f>IF(F732="","",IF(G732=nepodnik,1,IF(VLOOKUP(G732,Ciselniky!$G$41:$I$48,3,FALSE)&gt;'Údaje o projekte'!$F$11,'Údaje o projekte'!$F$11,VLOOKUP(G732,Ciselniky!$G$41:$I$48,3,FALSE))))</f>
        <v/>
      </c>
      <c r="K732" s="169" t="str">
        <f>IF(J732="","",IF(G732="Nerelevantné",E732*F732,((E732*F732)/VLOOKUP(G732,Ciselniky!$G$43:$I$48,3,FALSE))*'Dlhodobý majetok (DM)'!I732)*H732)</f>
        <v/>
      </c>
      <c r="L732" s="169" t="str">
        <f>IF(K732="","",IF('Základné údaje'!$H$8="áno",0,K732*0.2))</f>
        <v/>
      </c>
      <c r="M732" s="156" t="str">
        <f>IF(K732="","",K732*VLOOKUP(CONCATENATE(C732," / ",'Základné údaje'!$D$8),'Priradenie pracov. balíkov'!A:F,6,FALSE))</f>
        <v/>
      </c>
      <c r="N732" s="156" t="str">
        <f>IF(L732="","",L732*VLOOKUP(CONCATENATE(C732," / ",'Základné údaje'!$D$8),'Priradenie pracov. balíkov'!A:F,6,FALSE))</f>
        <v/>
      </c>
      <c r="O732" s="164"/>
      <c r="P732" s="164"/>
    </row>
    <row r="733" spans="1:16" x14ac:dyDescent="0.2">
      <c r="A733" s="19"/>
      <c r="B733" s="164"/>
      <c r="C733" s="164"/>
      <c r="D733" s="164"/>
      <c r="E733" s="164"/>
      <c r="F733" s="165"/>
      <c r="G733" s="164"/>
      <c r="H733" s="166"/>
      <c r="I733" s="167"/>
      <c r="J733" s="168" t="str">
        <f>IF(F733="","",IF(G733=nepodnik,1,IF(VLOOKUP(G733,Ciselniky!$G$41:$I$48,3,FALSE)&gt;'Údaje o projekte'!$F$11,'Údaje o projekte'!$F$11,VLOOKUP(G733,Ciselniky!$G$41:$I$48,3,FALSE))))</f>
        <v/>
      </c>
      <c r="K733" s="169" t="str">
        <f>IF(J733="","",IF(G733="Nerelevantné",E733*F733,((E733*F733)/VLOOKUP(G733,Ciselniky!$G$43:$I$48,3,FALSE))*'Dlhodobý majetok (DM)'!I733)*H733)</f>
        <v/>
      </c>
      <c r="L733" s="169" t="str">
        <f>IF(K733="","",IF('Základné údaje'!$H$8="áno",0,K733*0.2))</f>
        <v/>
      </c>
      <c r="M733" s="156" t="str">
        <f>IF(K733="","",K733*VLOOKUP(CONCATENATE(C733," / ",'Základné údaje'!$D$8),'Priradenie pracov. balíkov'!A:F,6,FALSE))</f>
        <v/>
      </c>
      <c r="N733" s="156" t="str">
        <f>IF(L733="","",L733*VLOOKUP(CONCATENATE(C733," / ",'Základné údaje'!$D$8),'Priradenie pracov. balíkov'!A:F,6,FALSE))</f>
        <v/>
      </c>
      <c r="O733" s="164"/>
      <c r="P733" s="164"/>
    </row>
    <row r="734" spans="1:16" x14ac:dyDescent="0.2">
      <c r="A734" s="19"/>
      <c r="B734" s="164"/>
      <c r="C734" s="164"/>
      <c r="D734" s="164"/>
      <c r="E734" s="164"/>
      <c r="F734" s="165"/>
      <c r="G734" s="164"/>
      <c r="H734" s="166"/>
      <c r="I734" s="167"/>
      <c r="J734" s="168" t="str">
        <f>IF(F734="","",IF(G734=nepodnik,1,IF(VLOOKUP(G734,Ciselniky!$G$41:$I$48,3,FALSE)&gt;'Údaje o projekte'!$F$11,'Údaje o projekte'!$F$11,VLOOKUP(G734,Ciselniky!$G$41:$I$48,3,FALSE))))</f>
        <v/>
      </c>
      <c r="K734" s="169" t="str">
        <f>IF(J734="","",IF(G734="Nerelevantné",E734*F734,((E734*F734)/VLOOKUP(G734,Ciselniky!$G$43:$I$48,3,FALSE))*'Dlhodobý majetok (DM)'!I734)*H734)</f>
        <v/>
      </c>
      <c r="L734" s="169" t="str">
        <f>IF(K734="","",IF('Základné údaje'!$H$8="áno",0,K734*0.2))</f>
        <v/>
      </c>
      <c r="M734" s="156" t="str">
        <f>IF(K734="","",K734*VLOOKUP(CONCATENATE(C734," / ",'Základné údaje'!$D$8),'Priradenie pracov. balíkov'!A:F,6,FALSE))</f>
        <v/>
      </c>
      <c r="N734" s="156" t="str">
        <f>IF(L734="","",L734*VLOOKUP(CONCATENATE(C734," / ",'Základné údaje'!$D$8),'Priradenie pracov. balíkov'!A:F,6,FALSE))</f>
        <v/>
      </c>
      <c r="O734" s="164"/>
      <c r="P734" s="164"/>
    </row>
    <row r="735" spans="1:16" x14ac:dyDescent="0.2">
      <c r="A735" s="19"/>
      <c r="B735" s="164"/>
      <c r="C735" s="164"/>
      <c r="D735" s="164"/>
      <c r="E735" s="164"/>
      <c r="F735" s="165"/>
      <c r="G735" s="164"/>
      <c r="H735" s="166"/>
      <c r="I735" s="167"/>
      <c r="J735" s="168" t="str">
        <f>IF(F735="","",IF(G735=nepodnik,1,IF(VLOOKUP(G735,Ciselniky!$G$41:$I$48,3,FALSE)&gt;'Údaje o projekte'!$F$11,'Údaje o projekte'!$F$11,VLOOKUP(G735,Ciselniky!$G$41:$I$48,3,FALSE))))</f>
        <v/>
      </c>
      <c r="K735" s="169" t="str">
        <f>IF(J735="","",IF(G735="Nerelevantné",E735*F735,((E735*F735)/VLOOKUP(G735,Ciselniky!$G$43:$I$48,3,FALSE))*'Dlhodobý majetok (DM)'!I735)*H735)</f>
        <v/>
      </c>
      <c r="L735" s="169" t="str">
        <f>IF(K735="","",IF('Základné údaje'!$H$8="áno",0,K735*0.2))</f>
        <v/>
      </c>
      <c r="M735" s="156" t="str">
        <f>IF(K735="","",K735*VLOOKUP(CONCATENATE(C735," / ",'Základné údaje'!$D$8),'Priradenie pracov. balíkov'!A:F,6,FALSE))</f>
        <v/>
      </c>
      <c r="N735" s="156" t="str">
        <f>IF(L735="","",L735*VLOOKUP(CONCATENATE(C735," / ",'Základné údaje'!$D$8),'Priradenie pracov. balíkov'!A:F,6,FALSE))</f>
        <v/>
      </c>
      <c r="O735" s="164"/>
      <c r="P735" s="164"/>
    </row>
    <row r="736" spans="1:16" x14ac:dyDescent="0.2">
      <c r="A736" s="19"/>
      <c r="B736" s="164"/>
      <c r="C736" s="164"/>
      <c r="D736" s="164"/>
      <c r="E736" s="164"/>
      <c r="F736" s="165"/>
      <c r="G736" s="164"/>
      <c r="H736" s="166"/>
      <c r="I736" s="167"/>
      <c r="J736" s="168" t="str">
        <f>IF(F736="","",IF(G736=nepodnik,1,IF(VLOOKUP(G736,Ciselniky!$G$41:$I$48,3,FALSE)&gt;'Údaje o projekte'!$F$11,'Údaje o projekte'!$F$11,VLOOKUP(G736,Ciselniky!$G$41:$I$48,3,FALSE))))</f>
        <v/>
      </c>
      <c r="K736" s="169" t="str">
        <f>IF(J736="","",IF(G736="Nerelevantné",E736*F736,((E736*F736)/VLOOKUP(G736,Ciselniky!$G$43:$I$48,3,FALSE))*'Dlhodobý majetok (DM)'!I736)*H736)</f>
        <v/>
      </c>
      <c r="L736" s="169" t="str">
        <f>IF(K736="","",IF('Základné údaje'!$H$8="áno",0,K736*0.2))</f>
        <v/>
      </c>
      <c r="M736" s="156" t="str">
        <f>IF(K736="","",K736*VLOOKUP(CONCATENATE(C736," / ",'Základné údaje'!$D$8),'Priradenie pracov. balíkov'!A:F,6,FALSE))</f>
        <v/>
      </c>
      <c r="N736" s="156" t="str">
        <f>IF(L736="","",L736*VLOOKUP(CONCATENATE(C736," / ",'Základné údaje'!$D$8),'Priradenie pracov. balíkov'!A:F,6,FALSE))</f>
        <v/>
      </c>
      <c r="O736" s="164"/>
      <c r="P736" s="164"/>
    </row>
    <row r="737" spans="1:16" x14ac:dyDescent="0.2">
      <c r="A737" s="19"/>
      <c r="B737" s="164"/>
      <c r="C737" s="164"/>
      <c r="D737" s="164"/>
      <c r="E737" s="164"/>
      <c r="F737" s="165"/>
      <c r="G737" s="164"/>
      <c r="H737" s="166"/>
      <c r="I737" s="167"/>
      <c r="J737" s="168" t="str">
        <f>IF(F737="","",IF(G737=nepodnik,1,IF(VLOOKUP(G737,Ciselniky!$G$41:$I$48,3,FALSE)&gt;'Údaje o projekte'!$F$11,'Údaje o projekte'!$F$11,VLOOKUP(G737,Ciselniky!$G$41:$I$48,3,FALSE))))</f>
        <v/>
      </c>
      <c r="K737" s="169" t="str">
        <f>IF(J737="","",IF(G737="Nerelevantné",E737*F737,((E737*F737)/VLOOKUP(G737,Ciselniky!$G$43:$I$48,3,FALSE))*'Dlhodobý majetok (DM)'!I737)*H737)</f>
        <v/>
      </c>
      <c r="L737" s="169" t="str">
        <f>IF(K737="","",IF('Základné údaje'!$H$8="áno",0,K737*0.2))</f>
        <v/>
      </c>
      <c r="M737" s="156" t="str">
        <f>IF(K737="","",K737*VLOOKUP(CONCATENATE(C737," / ",'Základné údaje'!$D$8),'Priradenie pracov. balíkov'!A:F,6,FALSE))</f>
        <v/>
      </c>
      <c r="N737" s="156" t="str">
        <f>IF(L737="","",L737*VLOOKUP(CONCATENATE(C737," / ",'Základné údaje'!$D$8),'Priradenie pracov. balíkov'!A:F,6,FALSE))</f>
        <v/>
      </c>
      <c r="O737" s="164"/>
      <c r="P737" s="164"/>
    </row>
    <row r="738" spans="1:16" x14ac:dyDescent="0.2">
      <c r="A738" s="19"/>
      <c r="B738" s="164"/>
      <c r="C738" s="164"/>
      <c r="D738" s="164"/>
      <c r="E738" s="164"/>
      <c r="F738" s="165"/>
      <c r="G738" s="164"/>
      <c r="H738" s="166"/>
      <c r="I738" s="167"/>
      <c r="J738" s="168" t="str">
        <f>IF(F738="","",IF(G738=nepodnik,1,IF(VLOOKUP(G738,Ciselniky!$G$41:$I$48,3,FALSE)&gt;'Údaje o projekte'!$F$11,'Údaje o projekte'!$F$11,VLOOKUP(G738,Ciselniky!$G$41:$I$48,3,FALSE))))</f>
        <v/>
      </c>
      <c r="K738" s="169" t="str">
        <f>IF(J738="","",IF(G738="Nerelevantné",E738*F738,((E738*F738)/VLOOKUP(G738,Ciselniky!$G$43:$I$48,3,FALSE))*'Dlhodobý majetok (DM)'!I738)*H738)</f>
        <v/>
      </c>
      <c r="L738" s="169" t="str">
        <f>IF(K738="","",IF('Základné údaje'!$H$8="áno",0,K738*0.2))</f>
        <v/>
      </c>
      <c r="M738" s="156" t="str">
        <f>IF(K738="","",K738*VLOOKUP(CONCATENATE(C738," / ",'Základné údaje'!$D$8),'Priradenie pracov. balíkov'!A:F,6,FALSE))</f>
        <v/>
      </c>
      <c r="N738" s="156" t="str">
        <f>IF(L738="","",L738*VLOOKUP(CONCATENATE(C738," / ",'Základné údaje'!$D$8),'Priradenie pracov. balíkov'!A:F,6,FALSE))</f>
        <v/>
      </c>
      <c r="O738" s="164"/>
      <c r="P738" s="164"/>
    </row>
    <row r="739" spans="1:16" x14ac:dyDescent="0.2">
      <c r="A739" s="19"/>
      <c r="B739" s="164"/>
      <c r="C739" s="164"/>
      <c r="D739" s="164"/>
      <c r="E739" s="164"/>
      <c r="F739" s="165"/>
      <c r="G739" s="164"/>
      <c r="H739" s="166"/>
      <c r="I739" s="167"/>
      <c r="J739" s="168" t="str">
        <f>IF(F739="","",IF(G739=nepodnik,1,IF(VLOOKUP(G739,Ciselniky!$G$41:$I$48,3,FALSE)&gt;'Údaje o projekte'!$F$11,'Údaje o projekte'!$F$11,VLOOKUP(G739,Ciselniky!$G$41:$I$48,3,FALSE))))</f>
        <v/>
      </c>
      <c r="K739" s="169" t="str">
        <f>IF(J739="","",IF(G739="Nerelevantné",E739*F739,((E739*F739)/VLOOKUP(G739,Ciselniky!$G$43:$I$48,3,FALSE))*'Dlhodobý majetok (DM)'!I739)*H739)</f>
        <v/>
      </c>
      <c r="L739" s="169" t="str">
        <f>IF(K739="","",IF('Základné údaje'!$H$8="áno",0,K739*0.2))</f>
        <v/>
      </c>
      <c r="M739" s="156" t="str">
        <f>IF(K739="","",K739*VLOOKUP(CONCATENATE(C739," / ",'Základné údaje'!$D$8),'Priradenie pracov. balíkov'!A:F,6,FALSE))</f>
        <v/>
      </c>
      <c r="N739" s="156" t="str">
        <f>IF(L739="","",L739*VLOOKUP(CONCATENATE(C739," / ",'Základné údaje'!$D$8),'Priradenie pracov. balíkov'!A:F,6,FALSE))</f>
        <v/>
      </c>
      <c r="O739" s="164"/>
      <c r="P739" s="164"/>
    </row>
    <row r="740" spans="1:16" x14ac:dyDescent="0.2">
      <c r="A740" s="19"/>
      <c r="B740" s="164"/>
      <c r="C740" s="164"/>
      <c r="D740" s="164"/>
      <c r="E740" s="164"/>
      <c r="F740" s="165"/>
      <c r="G740" s="164"/>
      <c r="H740" s="166"/>
      <c r="I740" s="167"/>
      <c r="J740" s="168" t="str">
        <f>IF(F740="","",IF(G740=nepodnik,1,IF(VLOOKUP(G740,Ciselniky!$G$41:$I$48,3,FALSE)&gt;'Údaje o projekte'!$F$11,'Údaje o projekte'!$F$11,VLOOKUP(G740,Ciselniky!$G$41:$I$48,3,FALSE))))</f>
        <v/>
      </c>
      <c r="K740" s="169" t="str">
        <f>IF(J740="","",IF(G740="Nerelevantné",E740*F740,((E740*F740)/VLOOKUP(G740,Ciselniky!$G$43:$I$48,3,FALSE))*'Dlhodobý majetok (DM)'!I740)*H740)</f>
        <v/>
      </c>
      <c r="L740" s="169" t="str">
        <f>IF(K740="","",IF('Základné údaje'!$H$8="áno",0,K740*0.2))</f>
        <v/>
      </c>
      <c r="M740" s="156" t="str">
        <f>IF(K740="","",K740*VLOOKUP(CONCATENATE(C740," / ",'Základné údaje'!$D$8),'Priradenie pracov. balíkov'!A:F,6,FALSE))</f>
        <v/>
      </c>
      <c r="N740" s="156" t="str">
        <f>IF(L740="","",L740*VLOOKUP(CONCATENATE(C740," / ",'Základné údaje'!$D$8),'Priradenie pracov. balíkov'!A:F,6,FALSE))</f>
        <v/>
      </c>
      <c r="O740" s="164"/>
      <c r="P740" s="164"/>
    </row>
    <row r="741" spans="1:16" x14ac:dyDescent="0.2">
      <c r="A741" s="19"/>
      <c r="B741" s="164"/>
      <c r="C741" s="164"/>
      <c r="D741" s="164"/>
      <c r="E741" s="164"/>
      <c r="F741" s="165"/>
      <c r="G741" s="164"/>
      <c r="H741" s="166"/>
      <c r="I741" s="167"/>
      <c r="J741" s="168" t="str">
        <f>IF(F741="","",IF(G741=nepodnik,1,IF(VLOOKUP(G741,Ciselniky!$G$41:$I$48,3,FALSE)&gt;'Údaje o projekte'!$F$11,'Údaje o projekte'!$F$11,VLOOKUP(G741,Ciselniky!$G$41:$I$48,3,FALSE))))</f>
        <v/>
      </c>
      <c r="K741" s="169" t="str">
        <f>IF(J741="","",IF(G741="Nerelevantné",E741*F741,((E741*F741)/VLOOKUP(G741,Ciselniky!$G$43:$I$48,3,FALSE))*'Dlhodobý majetok (DM)'!I741)*H741)</f>
        <v/>
      </c>
      <c r="L741" s="169" t="str">
        <f>IF(K741="","",IF('Základné údaje'!$H$8="áno",0,K741*0.2))</f>
        <v/>
      </c>
      <c r="M741" s="156" t="str">
        <f>IF(K741="","",K741*VLOOKUP(CONCATENATE(C741," / ",'Základné údaje'!$D$8),'Priradenie pracov. balíkov'!A:F,6,FALSE))</f>
        <v/>
      </c>
      <c r="N741" s="156" t="str">
        <f>IF(L741="","",L741*VLOOKUP(CONCATENATE(C741," / ",'Základné údaje'!$D$8),'Priradenie pracov. balíkov'!A:F,6,FALSE))</f>
        <v/>
      </c>
      <c r="O741" s="164"/>
      <c r="P741" s="164"/>
    </row>
    <row r="742" spans="1:16" x14ac:dyDescent="0.2">
      <c r="A742" s="19"/>
      <c r="B742" s="164"/>
      <c r="C742" s="164"/>
      <c r="D742" s="164"/>
      <c r="E742" s="164"/>
      <c r="F742" s="165"/>
      <c r="G742" s="164"/>
      <c r="H742" s="166"/>
      <c r="I742" s="167"/>
      <c r="J742" s="168" t="str">
        <f>IF(F742="","",IF(G742=nepodnik,1,IF(VLOOKUP(G742,Ciselniky!$G$41:$I$48,3,FALSE)&gt;'Údaje o projekte'!$F$11,'Údaje o projekte'!$F$11,VLOOKUP(G742,Ciselniky!$G$41:$I$48,3,FALSE))))</f>
        <v/>
      </c>
      <c r="K742" s="169" t="str">
        <f>IF(J742="","",IF(G742="Nerelevantné",E742*F742,((E742*F742)/VLOOKUP(G742,Ciselniky!$G$43:$I$48,3,FALSE))*'Dlhodobý majetok (DM)'!I742)*H742)</f>
        <v/>
      </c>
      <c r="L742" s="169" t="str">
        <f>IF(K742="","",IF('Základné údaje'!$H$8="áno",0,K742*0.2))</f>
        <v/>
      </c>
      <c r="M742" s="156" t="str">
        <f>IF(K742="","",K742*VLOOKUP(CONCATENATE(C742," / ",'Základné údaje'!$D$8),'Priradenie pracov. balíkov'!A:F,6,FALSE))</f>
        <v/>
      </c>
      <c r="N742" s="156" t="str">
        <f>IF(L742="","",L742*VLOOKUP(CONCATENATE(C742," / ",'Základné údaje'!$D$8),'Priradenie pracov. balíkov'!A:F,6,FALSE))</f>
        <v/>
      </c>
      <c r="O742" s="164"/>
      <c r="P742" s="164"/>
    </row>
    <row r="743" spans="1:16" x14ac:dyDescent="0.2">
      <c r="A743" s="19"/>
      <c r="B743" s="164"/>
      <c r="C743" s="164"/>
      <c r="D743" s="164"/>
      <c r="E743" s="164"/>
      <c r="F743" s="165"/>
      <c r="G743" s="164"/>
      <c r="H743" s="166"/>
      <c r="I743" s="167"/>
      <c r="J743" s="168" t="str">
        <f>IF(F743="","",IF(G743=nepodnik,1,IF(VLOOKUP(G743,Ciselniky!$G$41:$I$48,3,FALSE)&gt;'Údaje o projekte'!$F$11,'Údaje o projekte'!$F$11,VLOOKUP(G743,Ciselniky!$G$41:$I$48,3,FALSE))))</f>
        <v/>
      </c>
      <c r="K743" s="169" t="str">
        <f>IF(J743="","",IF(G743="Nerelevantné",E743*F743,((E743*F743)/VLOOKUP(G743,Ciselniky!$G$43:$I$48,3,FALSE))*'Dlhodobý majetok (DM)'!I743)*H743)</f>
        <v/>
      </c>
      <c r="L743" s="169" t="str">
        <f>IF(K743="","",IF('Základné údaje'!$H$8="áno",0,K743*0.2))</f>
        <v/>
      </c>
      <c r="M743" s="156" t="str">
        <f>IF(K743="","",K743*VLOOKUP(CONCATENATE(C743," / ",'Základné údaje'!$D$8),'Priradenie pracov. balíkov'!A:F,6,FALSE))</f>
        <v/>
      </c>
      <c r="N743" s="156" t="str">
        <f>IF(L743="","",L743*VLOOKUP(CONCATENATE(C743," / ",'Základné údaje'!$D$8),'Priradenie pracov. balíkov'!A:F,6,FALSE))</f>
        <v/>
      </c>
      <c r="O743" s="164"/>
      <c r="P743" s="164"/>
    </row>
    <row r="744" spans="1:16" x14ac:dyDescent="0.2">
      <c r="A744" s="19"/>
      <c r="B744" s="164"/>
      <c r="C744" s="164"/>
      <c r="D744" s="164"/>
      <c r="E744" s="164"/>
      <c r="F744" s="165"/>
      <c r="G744" s="164"/>
      <c r="H744" s="166"/>
      <c r="I744" s="167"/>
      <c r="J744" s="168" t="str">
        <f>IF(F744="","",IF(G744=nepodnik,1,IF(VLOOKUP(G744,Ciselniky!$G$41:$I$48,3,FALSE)&gt;'Údaje o projekte'!$F$11,'Údaje o projekte'!$F$11,VLOOKUP(G744,Ciselniky!$G$41:$I$48,3,FALSE))))</f>
        <v/>
      </c>
      <c r="K744" s="169" t="str">
        <f>IF(J744="","",IF(G744="Nerelevantné",E744*F744,((E744*F744)/VLOOKUP(G744,Ciselniky!$G$43:$I$48,3,FALSE))*'Dlhodobý majetok (DM)'!I744)*H744)</f>
        <v/>
      </c>
      <c r="L744" s="169" t="str">
        <f>IF(K744="","",IF('Základné údaje'!$H$8="áno",0,K744*0.2))</f>
        <v/>
      </c>
      <c r="M744" s="156" t="str">
        <f>IF(K744="","",K744*VLOOKUP(CONCATENATE(C744," / ",'Základné údaje'!$D$8),'Priradenie pracov. balíkov'!A:F,6,FALSE))</f>
        <v/>
      </c>
      <c r="N744" s="156" t="str">
        <f>IF(L744="","",L744*VLOOKUP(CONCATENATE(C744," / ",'Základné údaje'!$D$8),'Priradenie pracov. balíkov'!A:F,6,FALSE))</f>
        <v/>
      </c>
      <c r="O744" s="164"/>
      <c r="P744" s="164"/>
    </row>
    <row r="745" spans="1:16" x14ac:dyDescent="0.2">
      <c r="A745" s="19"/>
      <c r="B745" s="164"/>
      <c r="C745" s="164"/>
      <c r="D745" s="164"/>
      <c r="E745" s="164"/>
      <c r="F745" s="165"/>
      <c r="G745" s="164"/>
      <c r="H745" s="166"/>
      <c r="I745" s="167"/>
      <c r="J745" s="168" t="str">
        <f>IF(F745="","",IF(G745=nepodnik,1,IF(VLOOKUP(G745,Ciselniky!$G$41:$I$48,3,FALSE)&gt;'Údaje o projekte'!$F$11,'Údaje o projekte'!$F$11,VLOOKUP(G745,Ciselniky!$G$41:$I$48,3,FALSE))))</f>
        <v/>
      </c>
      <c r="K745" s="169" t="str">
        <f>IF(J745="","",IF(G745="Nerelevantné",E745*F745,((E745*F745)/VLOOKUP(G745,Ciselniky!$G$43:$I$48,3,FALSE))*'Dlhodobý majetok (DM)'!I745)*H745)</f>
        <v/>
      </c>
      <c r="L745" s="169" t="str">
        <f>IF(K745="","",IF('Základné údaje'!$H$8="áno",0,K745*0.2))</f>
        <v/>
      </c>
      <c r="M745" s="156" t="str">
        <f>IF(K745="","",K745*VLOOKUP(CONCATENATE(C745," / ",'Základné údaje'!$D$8),'Priradenie pracov. balíkov'!A:F,6,FALSE))</f>
        <v/>
      </c>
      <c r="N745" s="156" t="str">
        <f>IF(L745="","",L745*VLOOKUP(CONCATENATE(C745," / ",'Základné údaje'!$D$8),'Priradenie pracov. balíkov'!A:F,6,FALSE))</f>
        <v/>
      </c>
      <c r="O745" s="164"/>
      <c r="P745" s="164"/>
    </row>
    <row r="746" spans="1:16" x14ac:dyDescent="0.2">
      <c r="A746" s="19"/>
      <c r="B746" s="164"/>
      <c r="C746" s="164"/>
      <c r="D746" s="164"/>
      <c r="E746" s="164"/>
      <c r="F746" s="165"/>
      <c r="G746" s="164"/>
      <c r="H746" s="166"/>
      <c r="I746" s="167"/>
      <c r="J746" s="168" t="str">
        <f>IF(F746="","",IF(G746=nepodnik,1,IF(VLOOKUP(G746,Ciselniky!$G$41:$I$48,3,FALSE)&gt;'Údaje o projekte'!$F$11,'Údaje o projekte'!$F$11,VLOOKUP(G746,Ciselniky!$G$41:$I$48,3,FALSE))))</f>
        <v/>
      </c>
      <c r="K746" s="169" t="str">
        <f>IF(J746="","",IF(G746="Nerelevantné",E746*F746,((E746*F746)/VLOOKUP(G746,Ciselniky!$G$43:$I$48,3,FALSE))*'Dlhodobý majetok (DM)'!I746)*H746)</f>
        <v/>
      </c>
      <c r="L746" s="169" t="str">
        <f>IF(K746="","",IF('Základné údaje'!$H$8="áno",0,K746*0.2))</f>
        <v/>
      </c>
      <c r="M746" s="156" t="str">
        <f>IF(K746="","",K746*VLOOKUP(CONCATENATE(C746," / ",'Základné údaje'!$D$8),'Priradenie pracov. balíkov'!A:F,6,FALSE))</f>
        <v/>
      </c>
      <c r="N746" s="156" t="str">
        <f>IF(L746="","",L746*VLOOKUP(CONCATENATE(C746," / ",'Základné údaje'!$D$8),'Priradenie pracov. balíkov'!A:F,6,FALSE))</f>
        <v/>
      </c>
      <c r="O746" s="164"/>
      <c r="P746" s="164"/>
    </row>
    <row r="747" spans="1:16" x14ac:dyDescent="0.2">
      <c r="A747" s="19"/>
      <c r="B747" s="164"/>
      <c r="C747" s="164"/>
      <c r="D747" s="164"/>
      <c r="E747" s="164"/>
      <c r="F747" s="165"/>
      <c r="G747" s="164"/>
      <c r="H747" s="166"/>
      <c r="I747" s="167"/>
      <c r="J747" s="168" t="str">
        <f>IF(F747="","",IF(G747=nepodnik,1,IF(VLOOKUP(G747,Ciselniky!$G$41:$I$48,3,FALSE)&gt;'Údaje o projekte'!$F$11,'Údaje o projekte'!$F$11,VLOOKUP(G747,Ciselniky!$G$41:$I$48,3,FALSE))))</f>
        <v/>
      </c>
      <c r="K747" s="169" t="str">
        <f>IF(J747="","",IF(G747="Nerelevantné",E747*F747,((E747*F747)/VLOOKUP(G747,Ciselniky!$G$43:$I$48,3,FALSE))*'Dlhodobý majetok (DM)'!I747)*H747)</f>
        <v/>
      </c>
      <c r="L747" s="169" t="str">
        <f>IF(K747="","",IF('Základné údaje'!$H$8="áno",0,K747*0.2))</f>
        <v/>
      </c>
      <c r="M747" s="156" t="str">
        <f>IF(K747="","",K747*VLOOKUP(CONCATENATE(C747," / ",'Základné údaje'!$D$8),'Priradenie pracov. balíkov'!A:F,6,FALSE))</f>
        <v/>
      </c>
      <c r="N747" s="156" t="str">
        <f>IF(L747="","",L747*VLOOKUP(CONCATENATE(C747," / ",'Základné údaje'!$D$8),'Priradenie pracov. balíkov'!A:F,6,FALSE))</f>
        <v/>
      </c>
      <c r="O747" s="164"/>
      <c r="P747" s="164"/>
    </row>
    <row r="748" spans="1:16" x14ac:dyDescent="0.2">
      <c r="A748" s="19"/>
      <c r="B748" s="164"/>
      <c r="C748" s="164"/>
      <c r="D748" s="164"/>
      <c r="E748" s="164"/>
      <c r="F748" s="165"/>
      <c r="G748" s="164"/>
      <c r="H748" s="166"/>
      <c r="I748" s="167"/>
      <c r="J748" s="168" t="str">
        <f>IF(F748="","",IF(G748=nepodnik,1,IF(VLOOKUP(G748,Ciselniky!$G$41:$I$48,3,FALSE)&gt;'Údaje o projekte'!$F$11,'Údaje o projekte'!$F$11,VLOOKUP(G748,Ciselniky!$G$41:$I$48,3,FALSE))))</f>
        <v/>
      </c>
      <c r="K748" s="169" t="str">
        <f>IF(J748="","",IF(G748="Nerelevantné",E748*F748,((E748*F748)/VLOOKUP(G748,Ciselniky!$G$43:$I$48,3,FALSE))*'Dlhodobý majetok (DM)'!I748)*H748)</f>
        <v/>
      </c>
      <c r="L748" s="169" t="str">
        <f>IF(K748="","",IF('Základné údaje'!$H$8="áno",0,K748*0.2))</f>
        <v/>
      </c>
      <c r="M748" s="156" t="str">
        <f>IF(K748="","",K748*VLOOKUP(CONCATENATE(C748," / ",'Základné údaje'!$D$8),'Priradenie pracov. balíkov'!A:F,6,FALSE))</f>
        <v/>
      </c>
      <c r="N748" s="156" t="str">
        <f>IF(L748="","",L748*VLOOKUP(CONCATENATE(C748," / ",'Základné údaje'!$D$8),'Priradenie pracov. balíkov'!A:F,6,FALSE))</f>
        <v/>
      </c>
      <c r="O748" s="164"/>
      <c r="P748" s="164"/>
    </row>
    <row r="749" spans="1:16" x14ac:dyDescent="0.2">
      <c r="A749" s="19"/>
      <c r="B749" s="164"/>
      <c r="C749" s="164"/>
      <c r="D749" s="164"/>
      <c r="E749" s="164"/>
      <c r="F749" s="165"/>
      <c r="G749" s="164"/>
      <c r="H749" s="166"/>
      <c r="I749" s="167"/>
      <c r="J749" s="168" t="str">
        <f>IF(F749="","",IF(G749=nepodnik,1,IF(VLOOKUP(G749,Ciselniky!$G$41:$I$48,3,FALSE)&gt;'Údaje o projekte'!$F$11,'Údaje o projekte'!$F$11,VLOOKUP(G749,Ciselniky!$G$41:$I$48,3,FALSE))))</f>
        <v/>
      </c>
      <c r="K749" s="169" t="str">
        <f>IF(J749="","",IF(G749="Nerelevantné",E749*F749,((E749*F749)/VLOOKUP(G749,Ciselniky!$G$43:$I$48,3,FALSE))*'Dlhodobý majetok (DM)'!I749)*H749)</f>
        <v/>
      </c>
      <c r="L749" s="169" t="str">
        <f>IF(K749="","",IF('Základné údaje'!$H$8="áno",0,K749*0.2))</f>
        <v/>
      </c>
      <c r="M749" s="156" t="str">
        <f>IF(K749="","",K749*VLOOKUP(CONCATENATE(C749," / ",'Základné údaje'!$D$8),'Priradenie pracov. balíkov'!A:F,6,FALSE))</f>
        <v/>
      </c>
      <c r="N749" s="156" t="str">
        <f>IF(L749="","",L749*VLOOKUP(CONCATENATE(C749," / ",'Základné údaje'!$D$8),'Priradenie pracov. balíkov'!A:F,6,FALSE))</f>
        <v/>
      </c>
      <c r="O749" s="164"/>
      <c r="P749" s="164"/>
    </row>
    <row r="750" spans="1:16" x14ac:dyDescent="0.2">
      <c r="A750" s="19"/>
      <c r="B750" s="164"/>
      <c r="C750" s="164"/>
      <c r="D750" s="164"/>
      <c r="E750" s="164"/>
      <c r="F750" s="165"/>
      <c r="G750" s="164"/>
      <c r="H750" s="166"/>
      <c r="I750" s="167"/>
      <c r="J750" s="168" t="str">
        <f>IF(F750="","",IF(G750=nepodnik,1,IF(VLOOKUP(G750,Ciselniky!$G$41:$I$48,3,FALSE)&gt;'Údaje o projekte'!$F$11,'Údaje o projekte'!$F$11,VLOOKUP(G750,Ciselniky!$G$41:$I$48,3,FALSE))))</f>
        <v/>
      </c>
      <c r="K750" s="169" t="str">
        <f>IF(J750="","",IF(G750="Nerelevantné",E750*F750,((E750*F750)/VLOOKUP(G750,Ciselniky!$G$43:$I$48,3,FALSE))*'Dlhodobý majetok (DM)'!I750)*H750)</f>
        <v/>
      </c>
      <c r="L750" s="169" t="str">
        <f>IF(K750="","",IF('Základné údaje'!$H$8="áno",0,K750*0.2))</f>
        <v/>
      </c>
      <c r="M750" s="156" t="str">
        <f>IF(K750="","",K750*VLOOKUP(CONCATENATE(C750," / ",'Základné údaje'!$D$8),'Priradenie pracov. balíkov'!A:F,6,FALSE))</f>
        <v/>
      </c>
      <c r="N750" s="156" t="str">
        <f>IF(L750="","",L750*VLOOKUP(CONCATENATE(C750," / ",'Základné údaje'!$D$8),'Priradenie pracov. balíkov'!A:F,6,FALSE))</f>
        <v/>
      </c>
      <c r="O750" s="164"/>
      <c r="P750" s="164"/>
    </row>
    <row r="751" spans="1:16" x14ac:dyDescent="0.2">
      <c r="A751" s="19"/>
      <c r="B751" s="164"/>
      <c r="C751" s="164"/>
      <c r="D751" s="164"/>
      <c r="E751" s="164"/>
      <c r="F751" s="165"/>
      <c r="G751" s="164"/>
      <c r="H751" s="166"/>
      <c r="I751" s="167"/>
      <c r="J751" s="168" t="str">
        <f>IF(F751="","",IF(G751=nepodnik,1,IF(VLOOKUP(G751,Ciselniky!$G$41:$I$48,3,FALSE)&gt;'Údaje o projekte'!$F$11,'Údaje o projekte'!$F$11,VLOOKUP(G751,Ciselniky!$G$41:$I$48,3,FALSE))))</f>
        <v/>
      </c>
      <c r="K751" s="169" t="str">
        <f>IF(J751="","",IF(G751="Nerelevantné",E751*F751,((E751*F751)/VLOOKUP(G751,Ciselniky!$G$43:$I$48,3,FALSE))*'Dlhodobý majetok (DM)'!I751)*H751)</f>
        <v/>
      </c>
      <c r="L751" s="169" t="str">
        <f>IF(K751="","",IF('Základné údaje'!$H$8="áno",0,K751*0.2))</f>
        <v/>
      </c>
      <c r="M751" s="156" t="str">
        <f>IF(K751="","",K751*VLOOKUP(CONCATENATE(C751," / ",'Základné údaje'!$D$8),'Priradenie pracov. balíkov'!A:F,6,FALSE))</f>
        <v/>
      </c>
      <c r="N751" s="156" t="str">
        <f>IF(L751="","",L751*VLOOKUP(CONCATENATE(C751," / ",'Základné údaje'!$D$8),'Priradenie pracov. balíkov'!A:F,6,FALSE))</f>
        <v/>
      </c>
      <c r="O751" s="164"/>
      <c r="P751" s="164"/>
    </row>
    <row r="752" spans="1:16" x14ac:dyDescent="0.2">
      <c r="A752" s="19"/>
      <c r="B752" s="164"/>
      <c r="C752" s="164"/>
      <c r="D752" s="164"/>
      <c r="E752" s="164"/>
      <c r="F752" s="165"/>
      <c r="G752" s="164"/>
      <c r="H752" s="166"/>
      <c r="I752" s="167"/>
      <c r="J752" s="168" t="str">
        <f>IF(F752="","",IF(G752=nepodnik,1,IF(VLOOKUP(G752,Ciselniky!$G$41:$I$48,3,FALSE)&gt;'Údaje o projekte'!$F$11,'Údaje o projekte'!$F$11,VLOOKUP(G752,Ciselniky!$G$41:$I$48,3,FALSE))))</f>
        <v/>
      </c>
      <c r="K752" s="169" t="str">
        <f>IF(J752="","",IF(G752="Nerelevantné",E752*F752,((E752*F752)/VLOOKUP(G752,Ciselniky!$G$43:$I$48,3,FALSE))*'Dlhodobý majetok (DM)'!I752)*H752)</f>
        <v/>
      </c>
      <c r="L752" s="169" t="str">
        <f>IF(K752="","",IF('Základné údaje'!$H$8="áno",0,K752*0.2))</f>
        <v/>
      </c>
      <c r="M752" s="156" t="str">
        <f>IF(K752="","",K752*VLOOKUP(CONCATENATE(C752," / ",'Základné údaje'!$D$8),'Priradenie pracov. balíkov'!A:F,6,FALSE))</f>
        <v/>
      </c>
      <c r="N752" s="156" t="str">
        <f>IF(L752="","",L752*VLOOKUP(CONCATENATE(C752," / ",'Základné údaje'!$D$8),'Priradenie pracov. balíkov'!A:F,6,FALSE))</f>
        <v/>
      </c>
      <c r="O752" s="164"/>
      <c r="P752" s="164"/>
    </row>
    <row r="753" spans="1:16" x14ac:dyDescent="0.2">
      <c r="A753" s="19"/>
      <c r="B753" s="164"/>
      <c r="C753" s="164"/>
      <c r="D753" s="164"/>
      <c r="E753" s="164"/>
      <c r="F753" s="165"/>
      <c r="G753" s="164"/>
      <c r="H753" s="166"/>
      <c r="I753" s="167"/>
      <c r="J753" s="168" t="str">
        <f>IF(F753="","",IF(G753=nepodnik,1,IF(VLOOKUP(G753,Ciselniky!$G$41:$I$48,3,FALSE)&gt;'Údaje o projekte'!$F$11,'Údaje o projekte'!$F$11,VLOOKUP(G753,Ciselniky!$G$41:$I$48,3,FALSE))))</f>
        <v/>
      </c>
      <c r="K753" s="169" t="str">
        <f>IF(J753="","",IF(G753="Nerelevantné",E753*F753,((E753*F753)/VLOOKUP(G753,Ciselniky!$G$43:$I$48,3,FALSE))*'Dlhodobý majetok (DM)'!I753)*H753)</f>
        <v/>
      </c>
      <c r="L753" s="169" t="str">
        <f>IF(K753="","",IF('Základné údaje'!$H$8="áno",0,K753*0.2))</f>
        <v/>
      </c>
      <c r="M753" s="156" t="str">
        <f>IF(K753="","",K753*VLOOKUP(CONCATENATE(C753," / ",'Základné údaje'!$D$8),'Priradenie pracov. balíkov'!A:F,6,FALSE))</f>
        <v/>
      </c>
      <c r="N753" s="156" t="str">
        <f>IF(L753="","",L753*VLOOKUP(CONCATENATE(C753," / ",'Základné údaje'!$D$8),'Priradenie pracov. balíkov'!A:F,6,FALSE))</f>
        <v/>
      </c>
      <c r="O753" s="164"/>
      <c r="P753" s="164"/>
    </row>
    <row r="754" spans="1:16" x14ac:dyDescent="0.2">
      <c r="A754" s="19"/>
      <c r="B754" s="164"/>
      <c r="C754" s="164"/>
      <c r="D754" s="164"/>
      <c r="E754" s="164"/>
      <c r="F754" s="165"/>
      <c r="G754" s="164"/>
      <c r="H754" s="166"/>
      <c r="I754" s="167"/>
      <c r="J754" s="168" t="str">
        <f>IF(F754="","",IF(G754=nepodnik,1,IF(VLOOKUP(G754,Ciselniky!$G$41:$I$48,3,FALSE)&gt;'Údaje o projekte'!$F$11,'Údaje o projekte'!$F$11,VLOOKUP(G754,Ciselniky!$G$41:$I$48,3,FALSE))))</f>
        <v/>
      </c>
      <c r="K754" s="169" t="str">
        <f>IF(J754="","",IF(G754="Nerelevantné",E754*F754,((E754*F754)/VLOOKUP(G754,Ciselniky!$G$43:$I$48,3,FALSE))*'Dlhodobý majetok (DM)'!I754)*H754)</f>
        <v/>
      </c>
      <c r="L754" s="169" t="str">
        <f>IF(K754="","",IF('Základné údaje'!$H$8="áno",0,K754*0.2))</f>
        <v/>
      </c>
      <c r="M754" s="156" t="str">
        <f>IF(K754="","",K754*VLOOKUP(CONCATENATE(C754," / ",'Základné údaje'!$D$8),'Priradenie pracov. balíkov'!A:F,6,FALSE))</f>
        <v/>
      </c>
      <c r="N754" s="156" t="str">
        <f>IF(L754="","",L754*VLOOKUP(CONCATENATE(C754," / ",'Základné údaje'!$D$8),'Priradenie pracov. balíkov'!A:F,6,FALSE))</f>
        <v/>
      </c>
      <c r="O754" s="164"/>
      <c r="P754" s="164"/>
    </row>
    <row r="755" spans="1:16" x14ac:dyDescent="0.2">
      <c r="A755" s="19"/>
      <c r="B755" s="164"/>
      <c r="C755" s="164"/>
      <c r="D755" s="164"/>
      <c r="E755" s="164"/>
      <c r="F755" s="165"/>
      <c r="G755" s="164"/>
      <c r="H755" s="166"/>
      <c r="I755" s="167"/>
      <c r="J755" s="168" t="str">
        <f>IF(F755="","",IF(G755=nepodnik,1,IF(VLOOKUP(G755,Ciselniky!$G$41:$I$48,3,FALSE)&gt;'Údaje o projekte'!$F$11,'Údaje o projekte'!$F$11,VLOOKUP(G755,Ciselniky!$G$41:$I$48,3,FALSE))))</f>
        <v/>
      </c>
      <c r="K755" s="169" t="str">
        <f>IF(J755="","",IF(G755="Nerelevantné",E755*F755,((E755*F755)/VLOOKUP(G755,Ciselniky!$G$43:$I$48,3,FALSE))*'Dlhodobý majetok (DM)'!I755)*H755)</f>
        <v/>
      </c>
      <c r="L755" s="169" t="str">
        <f>IF(K755="","",IF('Základné údaje'!$H$8="áno",0,K755*0.2))</f>
        <v/>
      </c>
      <c r="M755" s="156" t="str">
        <f>IF(K755="","",K755*VLOOKUP(CONCATENATE(C755," / ",'Základné údaje'!$D$8),'Priradenie pracov. balíkov'!A:F,6,FALSE))</f>
        <v/>
      </c>
      <c r="N755" s="156" t="str">
        <f>IF(L755="","",L755*VLOOKUP(CONCATENATE(C755," / ",'Základné údaje'!$D$8),'Priradenie pracov. balíkov'!A:F,6,FALSE))</f>
        <v/>
      </c>
      <c r="O755" s="164"/>
      <c r="P755" s="164"/>
    </row>
    <row r="756" spans="1:16" x14ac:dyDescent="0.2">
      <c r="A756" s="19"/>
      <c r="B756" s="164"/>
      <c r="C756" s="164"/>
      <c r="D756" s="164"/>
      <c r="E756" s="164"/>
      <c r="F756" s="165"/>
      <c r="G756" s="164"/>
      <c r="H756" s="166"/>
      <c r="I756" s="167"/>
      <c r="J756" s="168" t="str">
        <f>IF(F756="","",IF(G756=nepodnik,1,IF(VLOOKUP(G756,Ciselniky!$G$41:$I$48,3,FALSE)&gt;'Údaje o projekte'!$F$11,'Údaje o projekte'!$F$11,VLOOKUP(G756,Ciselniky!$G$41:$I$48,3,FALSE))))</f>
        <v/>
      </c>
      <c r="K756" s="169" t="str">
        <f>IF(J756="","",IF(G756="Nerelevantné",E756*F756,((E756*F756)/VLOOKUP(G756,Ciselniky!$G$43:$I$48,3,FALSE))*'Dlhodobý majetok (DM)'!I756)*H756)</f>
        <v/>
      </c>
      <c r="L756" s="169" t="str">
        <f>IF(K756="","",IF('Základné údaje'!$H$8="áno",0,K756*0.2))</f>
        <v/>
      </c>
      <c r="M756" s="156" t="str">
        <f>IF(K756="","",K756*VLOOKUP(CONCATENATE(C756," / ",'Základné údaje'!$D$8),'Priradenie pracov. balíkov'!A:F,6,FALSE))</f>
        <v/>
      </c>
      <c r="N756" s="156" t="str">
        <f>IF(L756="","",L756*VLOOKUP(CONCATENATE(C756," / ",'Základné údaje'!$D$8),'Priradenie pracov. balíkov'!A:F,6,FALSE))</f>
        <v/>
      </c>
      <c r="O756" s="164"/>
      <c r="P756" s="164"/>
    </row>
    <row r="757" spans="1:16" x14ac:dyDescent="0.2">
      <c r="A757" s="19"/>
      <c r="B757" s="164"/>
      <c r="C757" s="164"/>
      <c r="D757" s="164"/>
      <c r="E757" s="164"/>
      <c r="F757" s="165"/>
      <c r="G757" s="164"/>
      <c r="H757" s="166"/>
      <c r="I757" s="167"/>
      <c r="J757" s="168" t="str">
        <f>IF(F757="","",IF(G757=nepodnik,1,IF(VLOOKUP(G757,Ciselniky!$G$41:$I$48,3,FALSE)&gt;'Údaje o projekte'!$F$11,'Údaje o projekte'!$F$11,VLOOKUP(G757,Ciselniky!$G$41:$I$48,3,FALSE))))</f>
        <v/>
      </c>
      <c r="K757" s="169" t="str">
        <f>IF(J757="","",IF(G757="Nerelevantné",E757*F757,((E757*F757)/VLOOKUP(G757,Ciselniky!$G$43:$I$48,3,FALSE))*'Dlhodobý majetok (DM)'!I757)*H757)</f>
        <v/>
      </c>
      <c r="L757" s="169" t="str">
        <f>IF(K757="","",IF('Základné údaje'!$H$8="áno",0,K757*0.2))</f>
        <v/>
      </c>
      <c r="M757" s="156" t="str">
        <f>IF(K757="","",K757*VLOOKUP(CONCATENATE(C757," / ",'Základné údaje'!$D$8),'Priradenie pracov. balíkov'!A:F,6,FALSE))</f>
        <v/>
      </c>
      <c r="N757" s="156" t="str">
        <f>IF(L757="","",L757*VLOOKUP(CONCATENATE(C757," / ",'Základné údaje'!$D$8),'Priradenie pracov. balíkov'!A:F,6,FALSE))</f>
        <v/>
      </c>
      <c r="O757" s="164"/>
      <c r="P757" s="164"/>
    </row>
    <row r="758" spans="1:16" x14ac:dyDescent="0.2">
      <c r="A758" s="19"/>
      <c r="B758" s="164"/>
      <c r="C758" s="164"/>
      <c r="D758" s="164"/>
      <c r="E758" s="164"/>
      <c r="F758" s="165"/>
      <c r="G758" s="164"/>
      <c r="H758" s="166"/>
      <c r="I758" s="167"/>
      <c r="J758" s="168" t="str">
        <f>IF(F758="","",IF(G758=nepodnik,1,IF(VLOOKUP(G758,Ciselniky!$G$41:$I$48,3,FALSE)&gt;'Údaje o projekte'!$F$11,'Údaje o projekte'!$F$11,VLOOKUP(G758,Ciselniky!$G$41:$I$48,3,FALSE))))</f>
        <v/>
      </c>
      <c r="K758" s="169" t="str">
        <f>IF(J758="","",IF(G758="Nerelevantné",E758*F758,((E758*F758)/VLOOKUP(G758,Ciselniky!$G$43:$I$48,3,FALSE))*'Dlhodobý majetok (DM)'!I758)*H758)</f>
        <v/>
      </c>
      <c r="L758" s="169" t="str">
        <f>IF(K758="","",IF('Základné údaje'!$H$8="áno",0,K758*0.2))</f>
        <v/>
      </c>
      <c r="M758" s="156" t="str">
        <f>IF(K758="","",K758*VLOOKUP(CONCATENATE(C758," / ",'Základné údaje'!$D$8),'Priradenie pracov. balíkov'!A:F,6,FALSE))</f>
        <v/>
      </c>
      <c r="N758" s="156" t="str">
        <f>IF(L758="","",L758*VLOOKUP(CONCATENATE(C758," / ",'Základné údaje'!$D$8),'Priradenie pracov. balíkov'!A:F,6,FALSE))</f>
        <v/>
      </c>
      <c r="O758" s="164"/>
      <c r="P758" s="164"/>
    </row>
    <row r="759" spans="1:16" x14ac:dyDescent="0.2">
      <c r="A759" s="19"/>
      <c r="B759" s="164"/>
      <c r="C759" s="164"/>
      <c r="D759" s="164"/>
      <c r="E759" s="164"/>
      <c r="F759" s="165"/>
      <c r="G759" s="164"/>
      <c r="H759" s="166"/>
      <c r="I759" s="167"/>
      <c r="J759" s="168" t="str">
        <f>IF(F759="","",IF(G759=nepodnik,1,IF(VLOOKUP(G759,Ciselniky!$G$41:$I$48,3,FALSE)&gt;'Údaje o projekte'!$F$11,'Údaje o projekte'!$F$11,VLOOKUP(G759,Ciselniky!$G$41:$I$48,3,FALSE))))</f>
        <v/>
      </c>
      <c r="K759" s="169" t="str">
        <f>IF(J759="","",IF(G759="Nerelevantné",E759*F759,((E759*F759)/VLOOKUP(G759,Ciselniky!$G$43:$I$48,3,FALSE))*'Dlhodobý majetok (DM)'!I759)*H759)</f>
        <v/>
      </c>
      <c r="L759" s="169" t="str">
        <f>IF(K759="","",IF('Základné údaje'!$H$8="áno",0,K759*0.2))</f>
        <v/>
      </c>
      <c r="M759" s="156" t="str">
        <f>IF(K759="","",K759*VLOOKUP(CONCATENATE(C759," / ",'Základné údaje'!$D$8),'Priradenie pracov. balíkov'!A:F,6,FALSE))</f>
        <v/>
      </c>
      <c r="N759" s="156" t="str">
        <f>IF(L759="","",L759*VLOOKUP(CONCATENATE(C759," / ",'Základné údaje'!$D$8),'Priradenie pracov. balíkov'!A:F,6,FALSE))</f>
        <v/>
      </c>
      <c r="O759" s="164"/>
      <c r="P759" s="164"/>
    </row>
    <row r="760" spans="1:16" x14ac:dyDescent="0.2">
      <c r="A760" s="19"/>
      <c r="B760" s="164"/>
      <c r="C760" s="164"/>
      <c r="D760" s="164"/>
      <c r="E760" s="164"/>
      <c r="F760" s="165"/>
      <c r="G760" s="164"/>
      <c r="H760" s="166"/>
      <c r="I760" s="167"/>
      <c r="J760" s="168" t="str">
        <f>IF(F760="","",IF(G760=nepodnik,1,IF(VLOOKUP(G760,Ciselniky!$G$41:$I$48,3,FALSE)&gt;'Údaje o projekte'!$F$11,'Údaje o projekte'!$F$11,VLOOKUP(G760,Ciselniky!$G$41:$I$48,3,FALSE))))</f>
        <v/>
      </c>
      <c r="K760" s="169" t="str">
        <f>IF(J760="","",IF(G760="Nerelevantné",E760*F760,((E760*F760)/VLOOKUP(G760,Ciselniky!$G$43:$I$48,3,FALSE))*'Dlhodobý majetok (DM)'!I760)*H760)</f>
        <v/>
      </c>
      <c r="L760" s="169" t="str">
        <f>IF(K760="","",IF('Základné údaje'!$H$8="áno",0,K760*0.2))</f>
        <v/>
      </c>
      <c r="M760" s="156" t="str">
        <f>IF(K760="","",K760*VLOOKUP(CONCATENATE(C760," / ",'Základné údaje'!$D$8),'Priradenie pracov. balíkov'!A:F,6,FALSE))</f>
        <v/>
      </c>
      <c r="N760" s="156" t="str">
        <f>IF(L760="","",L760*VLOOKUP(CONCATENATE(C760," / ",'Základné údaje'!$D$8),'Priradenie pracov. balíkov'!A:F,6,FALSE))</f>
        <v/>
      </c>
      <c r="O760" s="164"/>
      <c r="P760" s="164"/>
    </row>
    <row r="761" spans="1:16" x14ac:dyDescent="0.2">
      <c r="A761" s="19"/>
      <c r="B761" s="164"/>
      <c r="C761" s="164"/>
      <c r="D761" s="164"/>
      <c r="E761" s="164"/>
      <c r="F761" s="165"/>
      <c r="G761" s="164"/>
      <c r="H761" s="166"/>
      <c r="I761" s="167"/>
      <c r="J761" s="168" t="str">
        <f>IF(F761="","",IF(G761=nepodnik,1,IF(VLOOKUP(G761,Ciselniky!$G$41:$I$48,3,FALSE)&gt;'Údaje o projekte'!$F$11,'Údaje o projekte'!$F$11,VLOOKUP(G761,Ciselniky!$G$41:$I$48,3,FALSE))))</f>
        <v/>
      </c>
      <c r="K761" s="169" t="str">
        <f>IF(J761="","",IF(G761="Nerelevantné",E761*F761,((E761*F761)/VLOOKUP(G761,Ciselniky!$G$43:$I$48,3,FALSE))*'Dlhodobý majetok (DM)'!I761)*H761)</f>
        <v/>
      </c>
      <c r="L761" s="169" t="str">
        <f>IF(K761="","",IF('Základné údaje'!$H$8="áno",0,K761*0.2))</f>
        <v/>
      </c>
      <c r="M761" s="156" t="str">
        <f>IF(K761="","",K761*VLOOKUP(CONCATENATE(C761," / ",'Základné údaje'!$D$8),'Priradenie pracov. balíkov'!A:F,6,FALSE))</f>
        <v/>
      </c>
      <c r="N761" s="156" t="str">
        <f>IF(L761="","",L761*VLOOKUP(CONCATENATE(C761," / ",'Základné údaje'!$D$8),'Priradenie pracov. balíkov'!A:F,6,FALSE))</f>
        <v/>
      </c>
      <c r="O761" s="164"/>
      <c r="P761" s="164"/>
    </row>
    <row r="762" spans="1:16" x14ac:dyDescent="0.2">
      <c r="A762" s="19"/>
      <c r="B762" s="164"/>
      <c r="C762" s="164"/>
      <c r="D762" s="164"/>
      <c r="E762" s="164"/>
      <c r="F762" s="165"/>
      <c r="G762" s="164"/>
      <c r="H762" s="166"/>
      <c r="I762" s="167"/>
      <c r="J762" s="168" t="str">
        <f>IF(F762="","",IF(G762=nepodnik,1,IF(VLOOKUP(G762,Ciselniky!$G$41:$I$48,3,FALSE)&gt;'Údaje o projekte'!$F$11,'Údaje o projekte'!$F$11,VLOOKUP(G762,Ciselniky!$G$41:$I$48,3,FALSE))))</f>
        <v/>
      </c>
      <c r="K762" s="169" t="str">
        <f>IF(J762="","",IF(G762="Nerelevantné",E762*F762,((E762*F762)/VLOOKUP(G762,Ciselniky!$G$43:$I$48,3,FALSE))*'Dlhodobý majetok (DM)'!I762)*H762)</f>
        <v/>
      </c>
      <c r="L762" s="169" t="str">
        <f>IF(K762="","",IF('Základné údaje'!$H$8="áno",0,K762*0.2))</f>
        <v/>
      </c>
      <c r="M762" s="156" t="str">
        <f>IF(K762="","",K762*VLOOKUP(CONCATENATE(C762," / ",'Základné údaje'!$D$8),'Priradenie pracov. balíkov'!A:F,6,FALSE))</f>
        <v/>
      </c>
      <c r="N762" s="156" t="str">
        <f>IF(L762="","",L762*VLOOKUP(CONCATENATE(C762," / ",'Základné údaje'!$D$8),'Priradenie pracov. balíkov'!A:F,6,FALSE))</f>
        <v/>
      </c>
      <c r="O762" s="164"/>
      <c r="P762" s="164"/>
    </row>
    <row r="763" spans="1:16" x14ac:dyDescent="0.2">
      <c r="A763" s="19"/>
      <c r="B763" s="164"/>
      <c r="C763" s="164"/>
      <c r="D763" s="164"/>
      <c r="E763" s="164"/>
      <c r="F763" s="165"/>
      <c r="G763" s="164"/>
      <c r="H763" s="166"/>
      <c r="I763" s="167"/>
      <c r="J763" s="168" t="str">
        <f>IF(F763="","",IF(G763=nepodnik,1,IF(VLOOKUP(G763,Ciselniky!$G$41:$I$48,3,FALSE)&gt;'Údaje o projekte'!$F$11,'Údaje o projekte'!$F$11,VLOOKUP(G763,Ciselniky!$G$41:$I$48,3,FALSE))))</f>
        <v/>
      </c>
      <c r="K763" s="169" t="str">
        <f>IF(J763="","",IF(G763="Nerelevantné",E763*F763,((E763*F763)/VLOOKUP(G763,Ciselniky!$G$43:$I$48,3,FALSE))*'Dlhodobý majetok (DM)'!I763)*H763)</f>
        <v/>
      </c>
      <c r="L763" s="169" t="str">
        <f>IF(K763="","",IF('Základné údaje'!$H$8="áno",0,K763*0.2))</f>
        <v/>
      </c>
      <c r="M763" s="156" t="str">
        <f>IF(K763="","",K763*VLOOKUP(CONCATENATE(C763," / ",'Základné údaje'!$D$8),'Priradenie pracov. balíkov'!A:F,6,FALSE))</f>
        <v/>
      </c>
      <c r="N763" s="156" t="str">
        <f>IF(L763="","",L763*VLOOKUP(CONCATENATE(C763," / ",'Základné údaje'!$D$8),'Priradenie pracov. balíkov'!A:F,6,FALSE))</f>
        <v/>
      </c>
      <c r="O763" s="164"/>
      <c r="P763" s="164"/>
    </row>
    <row r="764" spans="1:16" x14ac:dyDescent="0.2">
      <c r="A764" s="19"/>
      <c r="B764" s="164"/>
      <c r="C764" s="164"/>
      <c r="D764" s="164"/>
      <c r="E764" s="164"/>
      <c r="F764" s="165"/>
      <c r="G764" s="164"/>
      <c r="H764" s="166"/>
      <c r="I764" s="167"/>
      <c r="J764" s="168" t="str">
        <f>IF(F764="","",IF(G764=nepodnik,1,IF(VLOOKUP(G764,Ciselniky!$G$41:$I$48,3,FALSE)&gt;'Údaje o projekte'!$F$11,'Údaje o projekte'!$F$11,VLOOKUP(G764,Ciselniky!$G$41:$I$48,3,FALSE))))</f>
        <v/>
      </c>
      <c r="K764" s="169" t="str">
        <f>IF(J764="","",IF(G764="Nerelevantné",E764*F764,((E764*F764)/VLOOKUP(G764,Ciselniky!$G$43:$I$48,3,FALSE))*'Dlhodobý majetok (DM)'!I764)*H764)</f>
        <v/>
      </c>
      <c r="L764" s="169" t="str">
        <f>IF(K764="","",IF('Základné údaje'!$H$8="áno",0,K764*0.2))</f>
        <v/>
      </c>
      <c r="M764" s="156" t="str">
        <f>IF(K764="","",K764*VLOOKUP(CONCATENATE(C764," / ",'Základné údaje'!$D$8),'Priradenie pracov. balíkov'!A:F,6,FALSE))</f>
        <v/>
      </c>
      <c r="N764" s="156" t="str">
        <f>IF(L764="","",L764*VLOOKUP(CONCATENATE(C764," / ",'Základné údaje'!$D$8),'Priradenie pracov. balíkov'!A:F,6,FALSE))</f>
        <v/>
      </c>
      <c r="O764" s="164"/>
      <c r="P764" s="164"/>
    </row>
    <row r="765" spans="1:16" x14ac:dyDescent="0.2">
      <c r="A765" s="19"/>
      <c r="B765" s="164"/>
      <c r="C765" s="164"/>
      <c r="D765" s="164"/>
      <c r="E765" s="164"/>
      <c r="F765" s="165"/>
      <c r="G765" s="164"/>
      <c r="H765" s="166"/>
      <c r="I765" s="167"/>
      <c r="J765" s="168" t="str">
        <f>IF(F765="","",IF(G765=nepodnik,1,IF(VLOOKUP(G765,Ciselniky!$G$41:$I$48,3,FALSE)&gt;'Údaje o projekte'!$F$11,'Údaje o projekte'!$F$11,VLOOKUP(G765,Ciselniky!$G$41:$I$48,3,FALSE))))</f>
        <v/>
      </c>
      <c r="K765" s="169" t="str">
        <f>IF(J765="","",IF(G765="Nerelevantné",E765*F765,((E765*F765)/VLOOKUP(G765,Ciselniky!$G$43:$I$48,3,FALSE))*'Dlhodobý majetok (DM)'!I765)*H765)</f>
        <v/>
      </c>
      <c r="L765" s="169" t="str">
        <f>IF(K765="","",IF('Základné údaje'!$H$8="áno",0,K765*0.2))</f>
        <v/>
      </c>
      <c r="M765" s="156" t="str">
        <f>IF(K765="","",K765*VLOOKUP(CONCATENATE(C765," / ",'Základné údaje'!$D$8),'Priradenie pracov. balíkov'!A:F,6,FALSE))</f>
        <v/>
      </c>
      <c r="N765" s="156" t="str">
        <f>IF(L765="","",L765*VLOOKUP(CONCATENATE(C765," / ",'Základné údaje'!$D$8),'Priradenie pracov. balíkov'!A:F,6,FALSE))</f>
        <v/>
      </c>
      <c r="O765" s="164"/>
      <c r="P765" s="164"/>
    </row>
    <row r="766" spans="1:16" x14ac:dyDescent="0.2">
      <c r="A766" s="19"/>
      <c r="B766" s="164"/>
      <c r="C766" s="164"/>
      <c r="D766" s="164"/>
      <c r="E766" s="164"/>
      <c r="F766" s="165"/>
      <c r="G766" s="164"/>
      <c r="H766" s="166"/>
      <c r="I766" s="167"/>
      <c r="J766" s="168" t="str">
        <f>IF(F766="","",IF(G766=nepodnik,1,IF(VLOOKUP(G766,Ciselniky!$G$41:$I$48,3,FALSE)&gt;'Údaje o projekte'!$F$11,'Údaje o projekte'!$F$11,VLOOKUP(G766,Ciselniky!$G$41:$I$48,3,FALSE))))</f>
        <v/>
      </c>
      <c r="K766" s="169" t="str">
        <f>IF(J766="","",IF(G766="Nerelevantné",E766*F766,((E766*F766)/VLOOKUP(G766,Ciselniky!$G$43:$I$48,3,FALSE))*'Dlhodobý majetok (DM)'!I766)*H766)</f>
        <v/>
      </c>
      <c r="L766" s="169" t="str">
        <f>IF(K766="","",IF('Základné údaje'!$H$8="áno",0,K766*0.2))</f>
        <v/>
      </c>
      <c r="M766" s="156" t="str">
        <f>IF(K766="","",K766*VLOOKUP(CONCATENATE(C766," / ",'Základné údaje'!$D$8),'Priradenie pracov. balíkov'!A:F,6,FALSE))</f>
        <v/>
      </c>
      <c r="N766" s="156" t="str">
        <f>IF(L766="","",L766*VLOOKUP(CONCATENATE(C766," / ",'Základné údaje'!$D$8),'Priradenie pracov. balíkov'!A:F,6,FALSE))</f>
        <v/>
      </c>
      <c r="O766" s="164"/>
      <c r="P766" s="164"/>
    </row>
    <row r="767" spans="1:16" x14ac:dyDescent="0.2">
      <c r="A767" s="19"/>
      <c r="B767" s="164"/>
      <c r="C767" s="164"/>
      <c r="D767" s="164"/>
      <c r="E767" s="164"/>
      <c r="F767" s="165"/>
      <c r="G767" s="164"/>
      <c r="H767" s="166"/>
      <c r="I767" s="167"/>
      <c r="J767" s="168" t="str">
        <f>IF(F767="","",IF(G767=nepodnik,1,IF(VLOOKUP(G767,Ciselniky!$G$41:$I$48,3,FALSE)&gt;'Údaje o projekte'!$F$11,'Údaje o projekte'!$F$11,VLOOKUP(G767,Ciselniky!$G$41:$I$48,3,FALSE))))</f>
        <v/>
      </c>
      <c r="K767" s="169" t="str">
        <f>IF(J767="","",IF(G767="Nerelevantné",E767*F767,((E767*F767)/VLOOKUP(G767,Ciselniky!$G$43:$I$48,3,FALSE))*'Dlhodobý majetok (DM)'!I767)*H767)</f>
        <v/>
      </c>
      <c r="L767" s="169" t="str">
        <f>IF(K767="","",IF('Základné údaje'!$H$8="áno",0,K767*0.2))</f>
        <v/>
      </c>
      <c r="M767" s="156" t="str">
        <f>IF(K767="","",K767*VLOOKUP(CONCATENATE(C767," / ",'Základné údaje'!$D$8),'Priradenie pracov. balíkov'!A:F,6,FALSE))</f>
        <v/>
      </c>
      <c r="N767" s="156" t="str">
        <f>IF(L767="","",L767*VLOOKUP(CONCATENATE(C767," / ",'Základné údaje'!$D$8),'Priradenie pracov. balíkov'!A:F,6,FALSE))</f>
        <v/>
      </c>
      <c r="O767" s="164"/>
      <c r="P767" s="164"/>
    </row>
    <row r="768" spans="1:16" x14ac:dyDescent="0.2">
      <c r="A768" s="19"/>
      <c r="B768" s="164"/>
      <c r="C768" s="164"/>
      <c r="D768" s="164"/>
      <c r="E768" s="164"/>
      <c r="F768" s="165"/>
      <c r="G768" s="164"/>
      <c r="H768" s="166"/>
      <c r="I768" s="167"/>
      <c r="J768" s="168" t="str">
        <f>IF(F768="","",IF(G768=nepodnik,1,IF(VLOOKUP(G768,Ciselniky!$G$41:$I$48,3,FALSE)&gt;'Údaje o projekte'!$F$11,'Údaje o projekte'!$F$11,VLOOKUP(G768,Ciselniky!$G$41:$I$48,3,FALSE))))</f>
        <v/>
      </c>
      <c r="K768" s="169" t="str">
        <f>IF(J768="","",IF(G768="Nerelevantné",E768*F768,((E768*F768)/VLOOKUP(G768,Ciselniky!$G$43:$I$48,3,FALSE))*'Dlhodobý majetok (DM)'!I768)*H768)</f>
        <v/>
      </c>
      <c r="L768" s="169" t="str">
        <f>IF(K768="","",IF('Základné údaje'!$H$8="áno",0,K768*0.2))</f>
        <v/>
      </c>
      <c r="M768" s="156" t="str">
        <f>IF(K768="","",K768*VLOOKUP(CONCATENATE(C768," / ",'Základné údaje'!$D$8),'Priradenie pracov. balíkov'!A:F,6,FALSE))</f>
        <v/>
      </c>
      <c r="N768" s="156" t="str">
        <f>IF(L768="","",L768*VLOOKUP(CONCATENATE(C768," / ",'Základné údaje'!$D$8),'Priradenie pracov. balíkov'!A:F,6,FALSE))</f>
        <v/>
      </c>
      <c r="O768" s="164"/>
      <c r="P768" s="164"/>
    </row>
    <row r="769" spans="1:16" x14ac:dyDescent="0.2">
      <c r="A769" s="19"/>
      <c r="B769" s="164"/>
      <c r="C769" s="164"/>
      <c r="D769" s="164"/>
      <c r="E769" s="164"/>
      <c r="F769" s="165"/>
      <c r="G769" s="164"/>
      <c r="H769" s="166"/>
      <c r="I769" s="167"/>
      <c r="J769" s="168" t="str">
        <f>IF(F769="","",IF(G769=nepodnik,1,IF(VLOOKUP(G769,Ciselniky!$G$41:$I$48,3,FALSE)&gt;'Údaje o projekte'!$F$11,'Údaje o projekte'!$F$11,VLOOKUP(G769,Ciselniky!$G$41:$I$48,3,FALSE))))</f>
        <v/>
      </c>
      <c r="K769" s="169" t="str">
        <f>IF(J769="","",IF(G769="Nerelevantné",E769*F769,((E769*F769)/VLOOKUP(G769,Ciselniky!$G$43:$I$48,3,FALSE))*'Dlhodobý majetok (DM)'!I769)*H769)</f>
        <v/>
      </c>
      <c r="L769" s="169" t="str">
        <f>IF(K769="","",IF('Základné údaje'!$H$8="áno",0,K769*0.2))</f>
        <v/>
      </c>
      <c r="M769" s="156" t="str">
        <f>IF(K769="","",K769*VLOOKUP(CONCATENATE(C769," / ",'Základné údaje'!$D$8),'Priradenie pracov. balíkov'!A:F,6,FALSE))</f>
        <v/>
      </c>
      <c r="N769" s="156" t="str">
        <f>IF(L769="","",L769*VLOOKUP(CONCATENATE(C769," / ",'Základné údaje'!$D$8),'Priradenie pracov. balíkov'!A:F,6,FALSE))</f>
        <v/>
      </c>
      <c r="O769" s="164"/>
      <c r="P769" s="164"/>
    </row>
    <row r="770" spans="1:16" x14ac:dyDescent="0.2">
      <c r="A770" s="19"/>
      <c r="B770" s="164"/>
      <c r="C770" s="164"/>
      <c r="D770" s="164"/>
      <c r="E770" s="164"/>
      <c r="F770" s="165"/>
      <c r="G770" s="164"/>
      <c r="H770" s="166"/>
      <c r="I770" s="167"/>
      <c r="J770" s="168" t="str">
        <f>IF(F770="","",IF(G770=nepodnik,1,IF(VLOOKUP(G770,Ciselniky!$G$41:$I$48,3,FALSE)&gt;'Údaje o projekte'!$F$11,'Údaje o projekte'!$F$11,VLOOKUP(G770,Ciselniky!$G$41:$I$48,3,FALSE))))</f>
        <v/>
      </c>
      <c r="K770" s="169" t="str">
        <f>IF(J770="","",IF(G770="Nerelevantné",E770*F770,((E770*F770)/VLOOKUP(G770,Ciselniky!$G$43:$I$48,3,FALSE))*'Dlhodobý majetok (DM)'!I770)*H770)</f>
        <v/>
      </c>
      <c r="L770" s="169" t="str">
        <f>IF(K770="","",IF('Základné údaje'!$H$8="áno",0,K770*0.2))</f>
        <v/>
      </c>
      <c r="M770" s="156" t="str">
        <f>IF(K770="","",K770*VLOOKUP(CONCATENATE(C770," / ",'Základné údaje'!$D$8),'Priradenie pracov. balíkov'!A:F,6,FALSE))</f>
        <v/>
      </c>
      <c r="N770" s="156" t="str">
        <f>IF(L770="","",L770*VLOOKUP(CONCATENATE(C770," / ",'Základné údaje'!$D$8),'Priradenie pracov. balíkov'!A:F,6,FALSE))</f>
        <v/>
      </c>
      <c r="O770" s="164"/>
      <c r="P770" s="164"/>
    </row>
    <row r="771" spans="1:16" x14ac:dyDescent="0.2">
      <c r="A771" s="19"/>
      <c r="B771" s="164"/>
      <c r="C771" s="164"/>
      <c r="D771" s="164"/>
      <c r="E771" s="164"/>
      <c r="F771" s="165"/>
      <c r="G771" s="164"/>
      <c r="H771" s="166"/>
      <c r="I771" s="167"/>
      <c r="J771" s="168" t="str">
        <f>IF(F771="","",IF(G771=nepodnik,1,IF(VLOOKUP(G771,Ciselniky!$G$41:$I$48,3,FALSE)&gt;'Údaje o projekte'!$F$11,'Údaje o projekte'!$F$11,VLOOKUP(G771,Ciselniky!$G$41:$I$48,3,FALSE))))</f>
        <v/>
      </c>
      <c r="K771" s="169" t="str">
        <f>IF(J771="","",IF(G771="Nerelevantné",E771*F771,((E771*F771)/VLOOKUP(G771,Ciselniky!$G$43:$I$48,3,FALSE))*'Dlhodobý majetok (DM)'!I771)*H771)</f>
        <v/>
      </c>
      <c r="L771" s="169" t="str">
        <f>IF(K771="","",IF('Základné údaje'!$H$8="áno",0,K771*0.2))</f>
        <v/>
      </c>
      <c r="M771" s="156" t="str">
        <f>IF(K771="","",K771*VLOOKUP(CONCATENATE(C771," / ",'Základné údaje'!$D$8),'Priradenie pracov. balíkov'!A:F,6,FALSE))</f>
        <v/>
      </c>
      <c r="N771" s="156" t="str">
        <f>IF(L771="","",L771*VLOOKUP(CONCATENATE(C771," / ",'Základné údaje'!$D$8),'Priradenie pracov. balíkov'!A:F,6,FALSE))</f>
        <v/>
      </c>
      <c r="O771" s="164"/>
      <c r="P771" s="164"/>
    </row>
    <row r="772" spans="1:16" x14ac:dyDescent="0.2">
      <c r="A772" s="19"/>
      <c r="B772" s="164"/>
      <c r="C772" s="164"/>
      <c r="D772" s="164"/>
      <c r="E772" s="164"/>
      <c r="F772" s="165"/>
      <c r="G772" s="164"/>
      <c r="H772" s="166"/>
      <c r="I772" s="167"/>
      <c r="J772" s="168" t="str">
        <f>IF(F772="","",IF(G772=nepodnik,1,IF(VLOOKUP(G772,Ciselniky!$G$41:$I$48,3,FALSE)&gt;'Údaje o projekte'!$F$11,'Údaje o projekte'!$F$11,VLOOKUP(G772,Ciselniky!$G$41:$I$48,3,FALSE))))</f>
        <v/>
      </c>
      <c r="K772" s="169" t="str">
        <f>IF(J772="","",IF(G772="Nerelevantné",E772*F772,((E772*F772)/VLOOKUP(G772,Ciselniky!$G$43:$I$48,3,FALSE))*'Dlhodobý majetok (DM)'!I772)*H772)</f>
        <v/>
      </c>
      <c r="L772" s="169" t="str">
        <f>IF(K772="","",IF('Základné údaje'!$H$8="áno",0,K772*0.2))</f>
        <v/>
      </c>
      <c r="M772" s="156" t="str">
        <f>IF(K772="","",K772*VLOOKUP(CONCATENATE(C772," / ",'Základné údaje'!$D$8),'Priradenie pracov. balíkov'!A:F,6,FALSE))</f>
        <v/>
      </c>
      <c r="N772" s="156" t="str">
        <f>IF(L772="","",L772*VLOOKUP(CONCATENATE(C772," / ",'Základné údaje'!$D$8),'Priradenie pracov. balíkov'!A:F,6,FALSE))</f>
        <v/>
      </c>
      <c r="O772" s="164"/>
      <c r="P772" s="164"/>
    </row>
    <row r="773" spans="1:16" x14ac:dyDescent="0.2">
      <c r="A773" s="19"/>
      <c r="B773" s="164"/>
      <c r="C773" s="164"/>
      <c r="D773" s="164"/>
      <c r="E773" s="164"/>
      <c r="F773" s="165"/>
      <c r="G773" s="164"/>
      <c r="H773" s="166"/>
      <c r="I773" s="167"/>
      <c r="J773" s="168" t="str">
        <f>IF(F773="","",IF(G773=nepodnik,1,IF(VLOOKUP(G773,Ciselniky!$G$41:$I$48,3,FALSE)&gt;'Údaje o projekte'!$F$11,'Údaje o projekte'!$F$11,VLOOKUP(G773,Ciselniky!$G$41:$I$48,3,FALSE))))</f>
        <v/>
      </c>
      <c r="K773" s="169" t="str">
        <f>IF(J773="","",IF(G773="Nerelevantné",E773*F773,((E773*F773)/VLOOKUP(G773,Ciselniky!$G$43:$I$48,3,FALSE))*'Dlhodobý majetok (DM)'!I773)*H773)</f>
        <v/>
      </c>
      <c r="L773" s="169" t="str">
        <f>IF(K773="","",IF('Základné údaje'!$H$8="áno",0,K773*0.2))</f>
        <v/>
      </c>
      <c r="M773" s="156" t="str">
        <f>IF(K773="","",K773*VLOOKUP(CONCATENATE(C773," / ",'Základné údaje'!$D$8),'Priradenie pracov. balíkov'!A:F,6,FALSE))</f>
        <v/>
      </c>
      <c r="N773" s="156" t="str">
        <f>IF(L773="","",L773*VLOOKUP(CONCATENATE(C773," / ",'Základné údaje'!$D$8),'Priradenie pracov. balíkov'!A:F,6,FALSE))</f>
        <v/>
      </c>
      <c r="O773" s="164"/>
      <c r="P773" s="164"/>
    </row>
    <row r="774" spans="1:16" x14ac:dyDescent="0.2">
      <c r="A774" s="19"/>
      <c r="B774" s="164"/>
      <c r="C774" s="164"/>
      <c r="D774" s="164"/>
      <c r="E774" s="164"/>
      <c r="F774" s="165"/>
      <c r="G774" s="164"/>
      <c r="H774" s="166"/>
      <c r="I774" s="167"/>
      <c r="J774" s="168" t="str">
        <f>IF(F774="","",IF(G774=nepodnik,1,IF(VLOOKUP(G774,Ciselniky!$G$41:$I$48,3,FALSE)&gt;'Údaje o projekte'!$F$11,'Údaje o projekte'!$F$11,VLOOKUP(G774,Ciselniky!$G$41:$I$48,3,FALSE))))</f>
        <v/>
      </c>
      <c r="K774" s="169" t="str">
        <f>IF(J774="","",IF(G774="Nerelevantné",E774*F774,((E774*F774)/VLOOKUP(G774,Ciselniky!$G$43:$I$48,3,FALSE))*'Dlhodobý majetok (DM)'!I774)*H774)</f>
        <v/>
      </c>
      <c r="L774" s="169" t="str">
        <f>IF(K774="","",IF('Základné údaje'!$H$8="áno",0,K774*0.2))</f>
        <v/>
      </c>
      <c r="M774" s="156" t="str">
        <f>IF(K774="","",K774*VLOOKUP(CONCATENATE(C774," / ",'Základné údaje'!$D$8),'Priradenie pracov. balíkov'!A:F,6,FALSE))</f>
        <v/>
      </c>
      <c r="N774" s="156" t="str">
        <f>IF(L774="","",L774*VLOOKUP(CONCATENATE(C774," / ",'Základné údaje'!$D$8),'Priradenie pracov. balíkov'!A:F,6,FALSE))</f>
        <v/>
      </c>
      <c r="O774" s="164"/>
      <c r="P774" s="164"/>
    </row>
    <row r="775" spans="1:16" x14ac:dyDescent="0.2">
      <c r="A775" s="19"/>
      <c r="B775" s="164"/>
      <c r="C775" s="164"/>
      <c r="D775" s="164"/>
      <c r="E775" s="164"/>
      <c r="F775" s="165"/>
      <c r="G775" s="164"/>
      <c r="H775" s="166"/>
      <c r="I775" s="167"/>
      <c r="J775" s="168" t="str">
        <f>IF(F775="","",IF(G775=nepodnik,1,IF(VLOOKUP(G775,Ciselniky!$G$41:$I$48,3,FALSE)&gt;'Údaje o projekte'!$F$11,'Údaje o projekte'!$F$11,VLOOKUP(G775,Ciselniky!$G$41:$I$48,3,FALSE))))</f>
        <v/>
      </c>
      <c r="K775" s="169" t="str">
        <f>IF(J775="","",IF(G775="Nerelevantné",E775*F775,((E775*F775)/VLOOKUP(G775,Ciselniky!$G$43:$I$48,3,FALSE))*'Dlhodobý majetok (DM)'!I775)*H775)</f>
        <v/>
      </c>
      <c r="L775" s="169" t="str">
        <f>IF(K775="","",IF('Základné údaje'!$H$8="áno",0,K775*0.2))</f>
        <v/>
      </c>
      <c r="M775" s="156" t="str">
        <f>IF(K775="","",K775*VLOOKUP(CONCATENATE(C775," / ",'Základné údaje'!$D$8),'Priradenie pracov. balíkov'!A:F,6,FALSE))</f>
        <v/>
      </c>
      <c r="N775" s="156" t="str">
        <f>IF(L775="","",L775*VLOOKUP(CONCATENATE(C775," / ",'Základné údaje'!$D$8),'Priradenie pracov. balíkov'!A:F,6,FALSE))</f>
        <v/>
      </c>
      <c r="O775" s="164"/>
      <c r="P775" s="164"/>
    </row>
    <row r="776" spans="1:16" x14ac:dyDescent="0.2">
      <c r="A776" s="19"/>
      <c r="B776" s="164"/>
      <c r="C776" s="164"/>
      <c r="D776" s="164"/>
      <c r="E776" s="164"/>
      <c r="F776" s="165"/>
      <c r="G776" s="164"/>
      <c r="H776" s="166"/>
      <c r="I776" s="167"/>
      <c r="J776" s="168" t="str">
        <f>IF(F776="","",IF(G776=nepodnik,1,IF(VLOOKUP(G776,Ciselniky!$G$41:$I$48,3,FALSE)&gt;'Údaje o projekte'!$F$11,'Údaje o projekte'!$F$11,VLOOKUP(G776,Ciselniky!$G$41:$I$48,3,FALSE))))</f>
        <v/>
      </c>
      <c r="K776" s="169" t="str">
        <f>IF(J776="","",IF(G776="Nerelevantné",E776*F776,((E776*F776)/VLOOKUP(G776,Ciselniky!$G$43:$I$48,3,FALSE))*'Dlhodobý majetok (DM)'!I776)*H776)</f>
        <v/>
      </c>
      <c r="L776" s="169" t="str">
        <f>IF(K776="","",IF('Základné údaje'!$H$8="áno",0,K776*0.2))</f>
        <v/>
      </c>
      <c r="M776" s="156" t="str">
        <f>IF(K776="","",K776*VLOOKUP(CONCATENATE(C776," / ",'Základné údaje'!$D$8),'Priradenie pracov. balíkov'!A:F,6,FALSE))</f>
        <v/>
      </c>
      <c r="N776" s="156" t="str">
        <f>IF(L776="","",L776*VLOOKUP(CONCATENATE(C776," / ",'Základné údaje'!$D$8),'Priradenie pracov. balíkov'!A:F,6,FALSE))</f>
        <v/>
      </c>
      <c r="O776" s="164"/>
      <c r="P776" s="164"/>
    </row>
    <row r="777" spans="1:16" x14ac:dyDescent="0.2">
      <c r="A777" s="19"/>
      <c r="B777" s="164"/>
      <c r="C777" s="164"/>
      <c r="D777" s="164"/>
      <c r="E777" s="164"/>
      <c r="F777" s="165"/>
      <c r="G777" s="164"/>
      <c r="H777" s="166"/>
      <c r="I777" s="167"/>
      <c r="J777" s="168" t="str">
        <f>IF(F777="","",IF(G777=nepodnik,1,IF(VLOOKUP(G777,Ciselniky!$G$41:$I$48,3,FALSE)&gt;'Údaje o projekte'!$F$11,'Údaje o projekte'!$F$11,VLOOKUP(G777,Ciselniky!$G$41:$I$48,3,FALSE))))</f>
        <v/>
      </c>
      <c r="K777" s="169" t="str">
        <f>IF(J777="","",IF(G777="Nerelevantné",E777*F777,((E777*F777)/VLOOKUP(G777,Ciselniky!$G$43:$I$48,3,FALSE))*'Dlhodobý majetok (DM)'!I777)*H777)</f>
        <v/>
      </c>
      <c r="L777" s="169" t="str">
        <f>IF(K777="","",IF('Základné údaje'!$H$8="áno",0,K777*0.2))</f>
        <v/>
      </c>
      <c r="M777" s="156" t="str">
        <f>IF(K777="","",K777*VLOOKUP(CONCATENATE(C777," / ",'Základné údaje'!$D$8),'Priradenie pracov. balíkov'!A:F,6,FALSE))</f>
        <v/>
      </c>
      <c r="N777" s="156" t="str">
        <f>IF(L777="","",L777*VLOOKUP(CONCATENATE(C777," / ",'Základné údaje'!$D$8),'Priradenie pracov. balíkov'!A:F,6,FALSE))</f>
        <v/>
      </c>
      <c r="O777" s="164"/>
      <c r="P777" s="164"/>
    </row>
    <row r="778" spans="1:16" x14ac:dyDescent="0.2">
      <c r="A778" s="19"/>
      <c r="B778" s="164"/>
      <c r="C778" s="164"/>
      <c r="D778" s="164"/>
      <c r="E778" s="164"/>
      <c r="F778" s="165"/>
      <c r="G778" s="164"/>
      <c r="H778" s="166"/>
      <c r="I778" s="167"/>
      <c r="J778" s="168" t="str">
        <f>IF(F778="","",IF(G778=nepodnik,1,IF(VLOOKUP(G778,Ciselniky!$G$41:$I$48,3,FALSE)&gt;'Údaje o projekte'!$F$11,'Údaje o projekte'!$F$11,VLOOKUP(G778,Ciselniky!$G$41:$I$48,3,FALSE))))</f>
        <v/>
      </c>
      <c r="K778" s="169" t="str">
        <f>IF(J778="","",IF(G778="Nerelevantné",E778*F778,((E778*F778)/VLOOKUP(G778,Ciselniky!$G$43:$I$48,3,FALSE))*'Dlhodobý majetok (DM)'!I778)*H778)</f>
        <v/>
      </c>
      <c r="L778" s="169" t="str">
        <f>IF(K778="","",IF('Základné údaje'!$H$8="áno",0,K778*0.2))</f>
        <v/>
      </c>
      <c r="M778" s="156" t="str">
        <f>IF(K778="","",K778*VLOOKUP(CONCATENATE(C778," / ",'Základné údaje'!$D$8),'Priradenie pracov. balíkov'!A:F,6,FALSE))</f>
        <v/>
      </c>
      <c r="N778" s="156" t="str">
        <f>IF(L778="","",L778*VLOOKUP(CONCATENATE(C778," / ",'Základné údaje'!$D$8),'Priradenie pracov. balíkov'!A:F,6,FALSE))</f>
        <v/>
      </c>
      <c r="O778" s="164"/>
      <c r="P778" s="164"/>
    </row>
    <row r="779" spans="1:16" x14ac:dyDescent="0.2">
      <c r="A779" s="19"/>
      <c r="B779" s="164"/>
      <c r="C779" s="164"/>
      <c r="D779" s="164"/>
      <c r="E779" s="164"/>
      <c r="F779" s="165"/>
      <c r="G779" s="164"/>
      <c r="H779" s="166"/>
      <c r="I779" s="167"/>
      <c r="J779" s="168" t="str">
        <f>IF(F779="","",IF(G779=nepodnik,1,IF(VLOOKUP(G779,Ciselniky!$G$41:$I$48,3,FALSE)&gt;'Údaje o projekte'!$F$11,'Údaje o projekte'!$F$11,VLOOKUP(G779,Ciselniky!$G$41:$I$48,3,FALSE))))</f>
        <v/>
      </c>
      <c r="K779" s="169" t="str">
        <f>IF(J779="","",IF(G779="Nerelevantné",E779*F779,((E779*F779)/VLOOKUP(G779,Ciselniky!$G$43:$I$48,3,FALSE))*'Dlhodobý majetok (DM)'!I779)*H779)</f>
        <v/>
      </c>
      <c r="L779" s="169" t="str">
        <f>IF(K779="","",IF('Základné údaje'!$H$8="áno",0,K779*0.2))</f>
        <v/>
      </c>
      <c r="M779" s="156" t="str">
        <f>IF(K779="","",K779*VLOOKUP(CONCATENATE(C779," / ",'Základné údaje'!$D$8),'Priradenie pracov. balíkov'!A:F,6,FALSE))</f>
        <v/>
      </c>
      <c r="N779" s="156" t="str">
        <f>IF(L779="","",L779*VLOOKUP(CONCATENATE(C779," / ",'Základné údaje'!$D$8),'Priradenie pracov. balíkov'!A:F,6,FALSE))</f>
        <v/>
      </c>
      <c r="O779" s="164"/>
      <c r="P779" s="164"/>
    </row>
    <row r="780" spans="1:16" x14ac:dyDescent="0.2">
      <c r="A780" s="19"/>
      <c r="B780" s="164"/>
      <c r="C780" s="164"/>
      <c r="D780" s="164"/>
      <c r="E780" s="164"/>
      <c r="F780" s="165"/>
      <c r="G780" s="164"/>
      <c r="H780" s="166"/>
      <c r="I780" s="167"/>
      <c r="J780" s="168" t="str">
        <f>IF(F780="","",IF(G780=nepodnik,1,IF(VLOOKUP(G780,Ciselniky!$G$41:$I$48,3,FALSE)&gt;'Údaje o projekte'!$F$11,'Údaje o projekte'!$F$11,VLOOKUP(G780,Ciselniky!$G$41:$I$48,3,FALSE))))</f>
        <v/>
      </c>
      <c r="K780" s="169" t="str">
        <f>IF(J780="","",IF(G780="Nerelevantné",E780*F780,((E780*F780)/VLOOKUP(G780,Ciselniky!$G$43:$I$48,3,FALSE))*'Dlhodobý majetok (DM)'!I780)*H780)</f>
        <v/>
      </c>
      <c r="L780" s="169" t="str">
        <f>IF(K780="","",IF('Základné údaje'!$H$8="áno",0,K780*0.2))</f>
        <v/>
      </c>
      <c r="M780" s="156" t="str">
        <f>IF(K780="","",K780*VLOOKUP(CONCATENATE(C780," / ",'Základné údaje'!$D$8),'Priradenie pracov. balíkov'!A:F,6,FALSE))</f>
        <v/>
      </c>
      <c r="N780" s="156" t="str">
        <f>IF(L780="","",L780*VLOOKUP(CONCATENATE(C780," / ",'Základné údaje'!$D$8),'Priradenie pracov. balíkov'!A:F,6,FALSE))</f>
        <v/>
      </c>
      <c r="O780" s="164"/>
      <c r="P780" s="164"/>
    </row>
    <row r="781" spans="1:16" x14ac:dyDescent="0.2">
      <c r="A781" s="19"/>
      <c r="B781" s="164"/>
      <c r="C781" s="164"/>
      <c r="D781" s="164"/>
      <c r="E781" s="164"/>
      <c r="F781" s="165"/>
      <c r="G781" s="164"/>
      <c r="H781" s="166"/>
      <c r="I781" s="167"/>
      <c r="J781" s="168" t="str">
        <f>IF(F781="","",IF(G781=nepodnik,1,IF(VLOOKUP(G781,Ciselniky!$G$41:$I$48,3,FALSE)&gt;'Údaje o projekte'!$F$11,'Údaje o projekte'!$F$11,VLOOKUP(G781,Ciselniky!$G$41:$I$48,3,FALSE))))</f>
        <v/>
      </c>
      <c r="K781" s="169" t="str">
        <f>IF(J781="","",IF(G781="Nerelevantné",E781*F781,((E781*F781)/VLOOKUP(G781,Ciselniky!$G$43:$I$48,3,FALSE))*'Dlhodobý majetok (DM)'!I781)*H781)</f>
        <v/>
      </c>
      <c r="L781" s="169" t="str">
        <f>IF(K781="","",IF('Základné údaje'!$H$8="áno",0,K781*0.2))</f>
        <v/>
      </c>
      <c r="M781" s="156" t="str">
        <f>IF(K781="","",K781*VLOOKUP(CONCATENATE(C781," / ",'Základné údaje'!$D$8),'Priradenie pracov. balíkov'!A:F,6,FALSE))</f>
        <v/>
      </c>
      <c r="N781" s="156" t="str">
        <f>IF(L781="","",L781*VLOOKUP(CONCATENATE(C781," / ",'Základné údaje'!$D$8),'Priradenie pracov. balíkov'!A:F,6,FALSE))</f>
        <v/>
      </c>
      <c r="O781" s="164"/>
      <c r="P781" s="164"/>
    </row>
    <row r="782" spans="1:16" x14ac:dyDescent="0.2">
      <c r="A782" s="19"/>
      <c r="B782" s="164"/>
      <c r="C782" s="164"/>
      <c r="D782" s="164"/>
      <c r="E782" s="164"/>
      <c r="F782" s="165"/>
      <c r="G782" s="164"/>
      <c r="H782" s="166"/>
      <c r="I782" s="167"/>
      <c r="J782" s="168" t="str">
        <f>IF(F782="","",IF(G782=nepodnik,1,IF(VLOOKUP(G782,Ciselniky!$G$41:$I$48,3,FALSE)&gt;'Údaje o projekte'!$F$11,'Údaje o projekte'!$F$11,VLOOKUP(G782,Ciselniky!$G$41:$I$48,3,FALSE))))</f>
        <v/>
      </c>
      <c r="K782" s="169" t="str">
        <f>IF(J782="","",IF(G782="Nerelevantné",E782*F782,((E782*F782)/VLOOKUP(G782,Ciselniky!$G$43:$I$48,3,FALSE))*'Dlhodobý majetok (DM)'!I782)*H782)</f>
        <v/>
      </c>
      <c r="L782" s="169" t="str">
        <f>IF(K782="","",IF('Základné údaje'!$H$8="áno",0,K782*0.2))</f>
        <v/>
      </c>
      <c r="M782" s="156" t="str">
        <f>IF(K782="","",K782*VLOOKUP(CONCATENATE(C782," / ",'Základné údaje'!$D$8),'Priradenie pracov. balíkov'!A:F,6,FALSE))</f>
        <v/>
      </c>
      <c r="N782" s="156" t="str">
        <f>IF(L782="","",L782*VLOOKUP(CONCATENATE(C782," / ",'Základné údaje'!$D$8),'Priradenie pracov. balíkov'!A:F,6,FALSE))</f>
        <v/>
      </c>
      <c r="O782" s="164"/>
      <c r="P782" s="164"/>
    </row>
    <row r="783" spans="1:16" x14ac:dyDescent="0.2">
      <c r="A783" s="19"/>
      <c r="B783" s="164"/>
      <c r="C783" s="164"/>
      <c r="D783" s="164"/>
      <c r="E783" s="164"/>
      <c r="F783" s="165"/>
      <c r="G783" s="164"/>
      <c r="H783" s="166"/>
      <c r="I783" s="167"/>
      <c r="J783" s="168" t="str">
        <f>IF(F783="","",IF(G783=nepodnik,1,IF(VLOOKUP(G783,Ciselniky!$G$41:$I$48,3,FALSE)&gt;'Údaje o projekte'!$F$11,'Údaje o projekte'!$F$11,VLOOKUP(G783,Ciselniky!$G$41:$I$48,3,FALSE))))</f>
        <v/>
      </c>
      <c r="K783" s="169" t="str">
        <f>IF(J783="","",IF(G783="Nerelevantné",E783*F783,((E783*F783)/VLOOKUP(G783,Ciselniky!$G$43:$I$48,3,FALSE))*'Dlhodobý majetok (DM)'!I783)*H783)</f>
        <v/>
      </c>
      <c r="L783" s="169" t="str">
        <f>IF(K783="","",IF('Základné údaje'!$H$8="áno",0,K783*0.2))</f>
        <v/>
      </c>
      <c r="M783" s="156" t="str">
        <f>IF(K783="","",K783*VLOOKUP(CONCATENATE(C783," / ",'Základné údaje'!$D$8),'Priradenie pracov. balíkov'!A:F,6,FALSE))</f>
        <v/>
      </c>
      <c r="N783" s="156" t="str">
        <f>IF(L783="","",L783*VLOOKUP(CONCATENATE(C783," / ",'Základné údaje'!$D$8),'Priradenie pracov. balíkov'!A:F,6,FALSE))</f>
        <v/>
      </c>
      <c r="O783" s="164"/>
      <c r="P783" s="164"/>
    </row>
    <row r="784" spans="1:16" x14ac:dyDescent="0.2">
      <c r="A784" s="19"/>
      <c r="B784" s="164"/>
      <c r="C784" s="164"/>
      <c r="D784" s="164"/>
      <c r="E784" s="164"/>
      <c r="F784" s="165"/>
      <c r="G784" s="164"/>
      <c r="H784" s="166"/>
      <c r="I784" s="167"/>
      <c r="J784" s="168" t="str">
        <f>IF(F784="","",IF(G784=nepodnik,1,IF(VLOOKUP(G784,Ciselniky!$G$41:$I$48,3,FALSE)&gt;'Údaje o projekte'!$F$11,'Údaje o projekte'!$F$11,VLOOKUP(G784,Ciselniky!$G$41:$I$48,3,FALSE))))</f>
        <v/>
      </c>
      <c r="K784" s="169" t="str">
        <f>IF(J784="","",IF(G784="Nerelevantné",E784*F784,((E784*F784)/VLOOKUP(G784,Ciselniky!$G$43:$I$48,3,FALSE))*'Dlhodobý majetok (DM)'!I784)*H784)</f>
        <v/>
      </c>
      <c r="L784" s="169" t="str">
        <f>IF(K784="","",IF('Základné údaje'!$H$8="áno",0,K784*0.2))</f>
        <v/>
      </c>
      <c r="M784" s="156" t="str">
        <f>IF(K784="","",K784*VLOOKUP(CONCATENATE(C784," / ",'Základné údaje'!$D$8),'Priradenie pracov. balíkov'!A:F,6,FALSE))</f>
        <v/>
      </c>
      <c r="N784" s="156" t="str">
        <f>IF(L784="","",L784*VLOOKUP(CONCATENATE(C784," / ",'Základné údaje'!$D$8),'Priradenie pracov. balíkov'!A:F,6,FALSE))</f>
        <v/>
      </c>
      <c r="O784" s="164"/>
      <c r="P784" s="164"/>
    </row>
    <row r="785" spans="1:16" x14ac:dyDescent="0.2">
      <c r="A785" s="19"/>
      <c r="B785" s="164"/>
      <c r="C785" s="164"/>
      <c r="D785" s="164"/>
      <c r="E785" s="164"/>
      <c r="F785" s="165"/>
      <c r="G785" s="164"/>
      <c r="H785" s="166"/>
      <c r="I785" s="167"/>
      <c r="J785" s="168" t="str">
        <f>IF(F785="","",IF(G785=nepodnik,1,IF(VLOOKUP(G785,Ciselniky!$G$41:$I$48,3,FALSE)&gt;'Údaje o projekte'!$F$11,'Údaje o projekte'!$F$11,VLOOKUP(G785,Ciselniky!$G$41:$I$48,3,FALSE))))</f>
        <v/>
      </c>
      <c r="K785" s="169" t="str">
        <f>IF(J785="","",IF(G785="Nerelevantné",E785*F785,((E785*F785)/VLOOKUP(G785,Ciselniky!$G$43:$I$48,3,FALSE))*'Dlhodobý majetok (DM)'!I785)*H785)</f>
        <v/>
      </c>
      <c r="L785" s="169" t="str">
        <f>IF(K785="","",IF('Základné údaje'!$H$8="áno",0,K785*0.2))</f>
        <v/>
      </c>
      <c r="M785" s="156" t="str">
        <f>IF(K785="","",K785*VLOOKUP(CONCATENATE(C785," / ",'Základné údaje'!$D$8),'Priradenie pracov. balíkov'!A:F,6,FALSE))</f>
        <v/>
      </c>
      <c r="N785" s="156" t="str">
        <f>IF(L785="","",L785*VLOOKUP(CONCATENATE(C785," / ",'Základné údaje'!$D$8),'Priradenie pracov. balíkov'!A:F,6,FALSE))</f>
        <v/>
      </c>
      <c r="O785" s="164"/>
      <c r="P785" s="164"/>
    </row>
    <row r="786" spans="1:16" x14ac:dyDescent="0.2">
      <c r="A786" s="19"/>
      <c r="B786" s="164"/>
      <c r="C786" s="164"/>
      <c r="D786" s="164"/>
      <c r="E786" s="164"/>
      <c r="F786" s="165"/>
      <c r="G786" s="164"/>
      <c r="H786" s="166"/>
      <c r="I786" s="167"/>
      <c r="J786" s="168" t="str">
        <f>IF(F786="","",IF(G786=nepodnik,1,IF(VLOOKUP(G786,Ciselniky!$G$41:$I$48,3,FALSE)&gt;'Údaje o projekte'!$F$11,'Údaje o projekte'!$F$11,VLOOKUP(G786,Ciselniky!$G$41:$I$48,3,FALSE))))</f>
        <v/>
      </c>
      <c r="K786" s="169" t="str">
        <f>IF(J786="","",IF(G786="Nerelevantné",E786*F786,((E786*F786)/VLOOKUP(G786,Ciselniky!$G$43:$I$48,3,FALSE))*'Dlhodobý majetok (DM)'!I786)*H786)</f>
        <v/>
      </c>
      <c r="L786" s="169" t="str">
        <f>IF(K786="","",IF('Základné údaje'!$H$8="áno",0,K786*0.2))</f>
        <v/>
      </c>
      <c r="M786" s="156" t="str">
        <f>IF(K786="","",K786*VLOOKUP(CONCATENATE(C786," / ",'Základné údaje'!$D$8),'Priradenie pracov. balíkov'!A:F,6,FALSE))</f>
        <v/>
      </c>
      <c r="N786" s="156" t="str">
        <f>IF(L786="","",L786*VLOOKUP(CONCATENATE(C786," / ",'Základné údaje'!$D$8),'Priradenie pracov. balíkov'!A:F,6,FALSE))</f>
        <v/>
      </c>
      <c r="O786" s="164"/>
      <c r="P786" s="164"/>
    </row>
    <row r="787" spans="1:16" x14ac:dyDescent="0.2">
      <c r="A787" s="19"/>
      <c r="B787" s="164"/>
      <c r="C787" s="164"/>
      <c r="D787" s="164"/>
      <c r="E787" s="164"/>
      <c r="F787" s="165"/>
      <c r="G787" s="164"/>
      <c r="H787" s="166"/>
      <c r="I787" s="167"/>
      <c r="J787" s="168" t="str">
        <f>IF(F787="","",IF(G787=nepodnik,1,IF(VLOOKUP(G787,Ciselniky!$G$41:$I$48,3,FALSE)&gt;'Údaje o projekte'!$F$11,'Údaje o projekte'!$F$11,VLOOKUP(G787,Ciselniky!$G$41:$I$48,3,FALSE))))</f>
        <v/>
      </c>
      <c r="K787" s="169" t="str">
        <f>IF(J787="","",IF(G787="Nerelevantné",E787*F787,((E787*F787)/VLOOKUP(G787,Ciselniky!$G$43:$I$48,3,FALSE))*'Dlhodobý majetok (DM)'!I787)*H787)</f>
        <v/>
      </c>
      <c r="L787" s="169" t="str">
        <f>IF(K787="","",IF('Základné údaje'!$H$8="áno",0,K787*0.2))</f>
        <v/>
      </c>
      <c r="M787" s="156" t="str">
        <f>IF(K787="","",K787*VLOOKUP(CONCATENATE(C787," / ",'Základné údaje'!$D$8),'Priradenie pracov. balíkov'!A:F,6,FALSE))</f>
        <v/>
      </c>
      <c r="N787" s="156" t="str">
        <f>IF(L787="","",L787*VLOOKUP(CONCATENATE(C787," / ",'Základné údaje'!$D$8),'Priradenie pracov. balíkov'!A:F,6,FALSE))</f>
        <v/>
      </c>
      <c r="O787" s="164"/>
      <c r="P787" s="164"/>
    </row>
    <row r="788" spans="1:16" x14ac:dyDescent="0.2">
      <c r="A788" s="19"/>
      <c r="B788" s="164"/>
      <c r="C788" s="164"/>
      <c r="D788" s="164"/>
      <c r="E788" s="164"/>
      <c r="F788" s="165"/>
      <c r="G788" s="164"/>
      <c r="H788" s="166"/>
      <c r="I788" s="167"/>
      <c r="J788" s="168" t="str">
        <f>IF(F788="","",IF(G788=nepodnik,1,IF(VLOOKUP(G788,Ciselniky!$G$41:$I$48,3,FALSE)&gt;'Údaje o projekte'!$F$11,'Údaje o projekte'!$F$11,VLOOKUP(G788,Ciselniky!$G$41:$I$48,3,FALSE))))</f>
        <v/>
      </c>
      <c r="K788" s="169" t="str">
        <f>IF(J788="","",IF(G788="Nerelevantné",E788*F788,((E788*F788)/VLOOKUP(G788,Ciselniky!$G$43:$I$48,3,FALSE))*'Dlhodobý majetok (DM)'!I788)*H788)</f>
        <v/>
      </c>
      <c r="L788" s="169" t="str">
        <f>IF(K788="","",IF('Základné údaje'!$H$8="áno",0,K788*0.2))</f>
        <v/>
      </c>
      <c r="M788" s="156" t="str">
        <f>IF(K788="","",K788*VLOOKUP(CONCATENATE(C788," / ",'Základné údaje'!$D$8),'Priradenie pracov. balíkov'!A:F,6,FALSE))</f>
        <v/>
      </c>
      <c r="N788" s="156" t="str">
        <f>IF(L788="","",L788*VLOOKUP(CONCATENATE(C788," / ",'Základné údaje'!$D$8),'Priradenie pracov. balíkov'!A:F,6,FALSE))</f>
        <v/>
      </c>
      <c r="O788" s="164"/>
      <c r="P788" s="164"/>
    </row>
    <row r="789" spans="1:16" x14ac:dyDescent="0.2">
      <c r="A789" s="19"/>
      <c r="B789" s="164"/>
      <c r="C789" s="164"/>
      <c r="D789" s="164"/>
      <c r="E789" s="164"/>
      <c r="F789" s="165"/>
      <c r="G789" s="164"/>
      <c r="H789" s="166"/>
      <c r="I789" s="167"/>
      <c r="J789" s="168" t="str">
        <f>IF(F789="","",IF(G789=nepodnik,1,IF(VLOOKUP(G789,Ciselniky!$G$41:$I$48,3,FALSE)&gt;'Údaje o projekte'!$F$11,'Údaje o projekte'!$F$11,VLOOKUP(G789,Ciselniky!$G$41:$I$48,3,FALSE))))</f>
        <v/>
      </c>
      <c r="K789" s="169" t="str">
        <f>IF(J789="","",IF(G789="Nerelevantné",E789*F789,((E789*F789)/VLOOKUP(G789,Ciselniky!$G$43:$I$48,3,FALSE))*'Dlhodobý majetok (DM)'!I789)*H789)</f>
        <v/>
      </c>
      <c r="L789" s="169" t="str">
        <f>IF(K789="","",IF('Základné údaje'!$H$8="áno",0,K789*0.2))</f>
        <v/>
      </c>
      <c r="M789" s="156" t="str">
        <f>IF(K789="","",K789*VLOOKUP(CONCATENATE(C789," / ",'Základné údaje'!$D$8),'Priradenie pracov. balíkov'!A:F,6,FALSE))</f>
        <v/>
      </c>
      <c r="N789" s="156" t="str">
        <f>IF(L789="","",L789*VLOOKUP(CONCATENATE(C789," / ",'Základné údaje'!$D$8),'Priradenie pracov. balíkov'!A:F,6,FALSE))</f>
        <v/>
      </c>
      <c r="O789" s="164"/>
      <c r="P789" s="164"/>
    </row>
    <row r="790" spans="1:16" x14ac:dyDescent="0.2">
      <c r="A790" s="19"/>
      <c r="B790" s="164"/>
      <c r="C790" s="164"/>
      <c r="D790" s="164"/>
      <c r="E790" s="164"/>
      <c r="F790" s="165"/>
      <c r="G790" s="164"/>
      <c r="H790" s="166"/>
      <c r="I790" s="167"/>
      <c r="J790" s="168" t="str">
        <f>IF(F790="","",IF(G790=nepodnik,1,IF(VLOOKUP(G790,Ciselniky!$G$41:$I$48,3,FALSE)&gt;'Údaje o projekte'!$F$11,'Údaje o projekte'!$F$11,VLOOKUP(G790,Ciselniky!$G$41:$I$48,3,FALSE))))</f>
        <v/>
      </c>
      <c r="K790" s="169" t="str">
        <f>IF(J790="","",IF(G790="Nerelevantné",E790*F790,((E790*F790)/VLOOKUP(G790,Ciselniky!$G$43:$I$48,3,FALSE))*'Dlhodobý majetok (DM)'!I790)*H790)</f>
        <v/>
      </c>
      <c r="L790" s="169" t="str">
        <f>IF(K790="","",IF('Základné údaje'!$H$8="áno",0,K790*0.2))</f>
        <v/>
      </c>
      <c r="M790" s="156" t="str">
        <f>IF(K790="","",K790*VLOOKUP(CONCATENATE(C790," / ",'Základné údaje'!$D$8),'Priradenie pracov. balíkov'!A:F,6,FALSE))</f>
        <v/>
      </c>
      <c r="N790" s="156" t="str">
        <f>IF(L790="","",L790*VLOOKUP(CONCATENATE(C790," / ",'Základné údaje'!$D$8),'Priradenie pracov. balíkov'!A:F,6,FALSE))</f>
        <v/>
      </c>
      <c r="O790" s="164"/>
      <c r="P790" s="164"/>
    </row>
    <row r="791" spans="1:16" x14ac:dyDescent="0.2">
      <c r="A791" s="19"/>
      <c r="B791" s="164"/>
      <c r="C791" s="164"/>
      <c r="D791" s="164"/>
      <c r="E791" s="164"/>
      <c r="F791" s="165"/>
      <c r="G791" s="164"/>
      <c r="H791" s="166"/>
      <c r="I791" s="167"/>
      <c r="J791" s="168" t="str">
        <f>IF(F791="","",IF(G791=nepodnik,1,IF(VLOOKUP(G791,Ciselniky!$G$41:$I$48,3,FALSE)&gt;'Údaje o projekte'!$F$11,'Údaje o projekte'!$F$11,VLOOKUP(G791,Ciselniky!$G$41:$I$48,3,FALSE))))</f>
        <v/>
      </c>
      <c r="K791" s="169" t="str">
        <f>IF(J791="","",IF(G791="Nerelevantné",E791*F791,((E791*F791)/VLOOKUP(G791,Ciselniky!$G$43:$I$48,3,FALSE))*'Dlhodobý majetok (DM)'!I791)*H791)</f>
        <v/>
      </c>
      <c r="L791" s="169" t="str">
        <f>IF(K791="","",IF('Základné údaje'!$H$8="áno",0,K791*0.2))</f>
        <v/>
      </c>
      <c r="M791" s="156" t="str">
        <f>IF(K791="","",K791*VLOOKUP(CONCATENATE(C791," / ",'Základné údaje'!$D$8),'Priradenie pracov. balíkov'!A:F,6,FALSE))</f>
        <v/>
      </c>
      <c r="N791" s="156" t="str">
        <f>IF(L791="","",L791*VLOOKUP(CONCATENATE(C791," / ",'Základné údaje'!$D$8),'Priradenie pracov. balíkov'!A:F,6,FALSE))</f>
        <v/>
      </c>
      <c r="O791" s="164"/>
      <c r="P791" s="164"/>
    </row>
    <row r="792" spans="1:16" x14ac:dyDescent="0.2">
      <c r="A792" s="19"/>
      <c r="B792" s="164"/>
      <c r="C792" s="164"/>
      <c r="D792" s="164"/>
      <c r="E792" s="164"/>
      <c r="F792" s="165"/>
      <c r="G792" s="164"/>
      <c r="H792" s="166"/>
      <c r="I792" s="167"/>
      <c r="J792" s="168" t="str">
        <f>IF(F792="","",IF(G792=nepodnik,1,IF(VLOOKUP(G792,Ciselniky!$G$41:$I$48,3,FALSE)&gt;'Údaje o projekte'!$F$11,'Údaje o projekte'!$F$11,VLOOKUP(G792,Ciselniky!$G$41:$I$48,3,FALSE))))</f>
        <v/>
      </c>
      <c r="K792" s="169" t="str">
        <f>IF(J792="","",IF(G792="Nerelevantné",E792*F792,((E792*F792)/VLOOKUP(G792,Ciselniky!$G$43:$I$48,3,FALSE))*'Dlhodobý majetok (DM)'!I792)*H792)</f>
        <v/>
      </c>
      <c r="L792" s="169" t="str">
        <f>IF(K792="","",IF('Základné údaje'!$H$8="áno",0,K792*0.2))</f>
        <v/>
      </c>
      <c r="M792" s="156" t="str">
        <f>IF(K792="","",K792*VLOOKUP(CONCATENATE(C792," / ",'Základné údaje'!$D$8),'Priradenie pracov. balíkov'!A:F,6,FALSE))</f>
        <v/>
      </c>
      <c r="N792" s="156" t="str">
        <f>IF(L792="","",L792*VLOOKUP(CONCATENATE(C792," / ",'Základné údaje'!$D$8),'Priradenie pracov. balíkov'!A:F,6,FALSE))</f>
        <v/>
      </c>
      <c r="O792" s="164"/>
      <c r="P792" s="164"/>
    </row>
    <row r="793" spans="1:16" x14ac:dyDescent="0.2">
      <c r="A793" s="19"/>
      <c r="B793" s="164"/>
      <c r="C793" s="164"/>
      <c r="D793" s="164"/>
      <c r="E793" s="164"/>
      <c r="F793" s="165"/>
      <c r="G793" s="164"/>
      <c r="H793" s="166"/>
      <c r="I793" s="167"/>
      <c r="J793" s="168" t="str">
        <f>IF(F793="","",IF(G793=nepodnik,1,IF(VLOOKUP(G793,Ciselniky!$G$41:$I$48,3,FALSE)&gt;'Údaje o projekte'!$F$11,'Údaje o projekte'!$F$11,VLOOKUP(G793,Ciselniky!$G$41:$I$48,3,FALSE))))</f>
        <v/>
      </c>
      <c r="K793" s="169" t="str">
        <f>IF(J793="","",IF(G793="Nerelevantné",E793*F793,((E793*F793)/VLOOKUP(G793,Ciselniky!$G$43:$I$48,3,FALSE))*'Dlhodobý majetok (DM)'!I793)*H793)</f>
        <v/>
      </c>
      <c r="L793" s="169" t="str">
        <f>IF(K793="","",IF('Základné údaje'!$H$8="áno",0,K793*0.2))</f>
        <v/>
      </c>
      <c r="M793" s="156" t="str">
        <f>IF(K793="","",K793*VLOOKUP(CONCATENATE(C793," / ",'Základné údaje'!$D$8),'Priradenie pracov. balíkov'!A:F,6,FALSE))</f>
        <v/>
      </c>
      <c r="N793" s="156" t="str">
        <f>IF(L793="","",L793*VLOOKUP(CONCATENATE(C793," / ",'Základné údaje'!$D$8),'Priradenie pracov. balíkov'!A:F,6,FALSE))</f>
        <v/>
      </c>
      <c r="O793" s="164"/>
      <c r="P793" s="164"/>
    </row>
    <row r="794" spans="1:16" x14ac:dyDescent="0.2">
      <c r="A794" s="19"/>
      <c r="B794" s="164"/>
      <c r="C794" s="164"/>
      <c r="D794" s="164"/>
      <c r="E794" s="164"/>
      <c r="F794" s="165"/>
      <c r="G794" s="164"/>
      <c r="H794" s="166"/>
      <c r="I794" s="167"/>
      <c r="J794" s="168" t="str">
        <f>IF(F794="","",IF(G794=nepodnik,1,IF(VLOOKUP(G794,Ciselniky!$G$41:$I$48,3,FALSE)&gt;'Údaje o projekte'!$F$11,'Údaje o projekte'!$F$11,VLOOKUP(G794,Ciselniky!$G$41:$I$48,3,FALSE))))</f>
        <v/>
      </c>
      <c r="K794" s="169" t="str">
        <f>IF(J794="","",IF(G794="Nerelevantné",E794*F794,((E794*F794)/VLOOKUP(G794,Ciselniky!$G$43:$I$48,3,FALSE))*'Dlhodobý majetok (DM)'!I794)*H794)</f>
        <v/>
      </c>
      <c r="L794" s="169" t="str">
        <f>IF(K794="","",IF('Základné údaje'!$H$8="áno",0,K794*0.2))</f>
        <v/>
      </c>
      <c r="M794" s="156" t="str">
        <f>IF(K794="","",K794*VLOOKUP(CONCATENATE(C794," / ",'Základné údaje'!$D$8),'Priradenie pracov. balíkov'!A:F,6,FALSE))</f>
        <v/>
      </c>
      <c r="N794" s="156" t="str">
        <f>IF(L794="","",L794*VLOOKUP(CONCATENATE(C794," / ",'Základné údaje'!$D$8),'Priradenie pracov. balíkov'!A:F,6,FALSE))</f>
        <v/>
      </c>
      <c r="O794" s="164"/>
      <c r="P794" s="164"/>
    </row>
    <row r="795" spans="1:16" x14ac:dyDescent="0.2">
      <c r="A795" s="19"/>
      <c r="B795" s="164"/>
      <c r="C795" s="164"/>
      <c r="D795" s="164"/>
      <c r="E795" s="164"/>
      <c r="F795" s="165"/>
      <c r="G795" s="164"/>
      <c r="H795" s="166"/>
      <c r="I795" s="167"/>
      <c r="J795" s="168" t="str">
        <f>IF(F795="","",IF(G795=nepodnik,1,IF(VLOOKUP(G795,Ciselniky!$G$41:$I$48,3,FALSE)&gt;'Údaje o projekte'!$F$11,'Údaje o projekte'!$F$11,VLOOKUP(G795,Ciselniky!$G$41:$I$48,3,FALSE))))</f>
        <v/>
      </c>
      <c r="K795" s="169" t="str">
        <f>IF(J795="","",IF(G795="Nerelevantné",E795*F795,((E795*F795)/VLOOKUP(G795,Ciselniky!$G$43:$I$48,3,FALSE))*'Dlhodobý majetok (DM)'!I795)*H795)</f>
        <v/>
      </c>
      <c r="L795" s="169" t="str">
        <f>IF(K795="","",IF('Základné údaje'!$H$8="áno",0,K795*0.2))</f>
        <v/>
      </c>
      <c r="M795" s="156" t="str">
        <f>IF(K795="","",K795*VLOOKUP(CONCATENATE(C795," / ",'Základné údaje'!$D$8),'Priradenie pracov. balíkov'!A:F,6,FALSE))</f>
        <v/>
      </c>
      <c r="N795" s="156" t="str">
        <f>IF(L795="","",L795*VLOOKUP(CONCATENATE(C795," / ",'Základné údaje'!$D$8),'Priradenie pracov. balíkov'!A:F,6,FALSE))</f>
        <v/>
      </c>
      <c r="O795" s="164"/>
      <c r="P795" s="164"/>
    </row>
    <row r="796" spans="1:16" x14ac:dyDescent="0.2">
      <c r="A796" s="19"/>
      <c r="B796" s="164"/>
      <c r="C796" s="164"/>
      <c r="D796" s="164"/>
      <c r="E796" s="164"/>
      <c r="F796" s="165"/>
      <c r="G796" s="164"/>
      <c r="H796" s="166"/>
      <c r="I796" s="167"/>
      <c r="J796" s="168" t="str">
        <f>IF(F796="","",IF(G796=nepodnik,1,IF(VLOOKUP(G796,Ciselniky!$G$41:$I$48,3,FALSE)&gt;'Údaje o projekte'!$F$11,'Údaje o projekte'!$F$11,VLOOKUP(G796,Ciselniky!$G$41:$I$48,3,FALSE))))</f>
        <v/>
      </c>
      <c r="K796" s="169" t="str">
        <f>IF(J796="","",IF(G796="Nerelevantné",E796*F796,((E796*F796)/VLOOKUP(G796,Ciselniky!$G$43:$I$48,3,FALSE))*'Dlhodobý majetok (DM)'!I796)*H796)</f>
        <v/>
      </c>
      <c r="L796" s="169" t="str">
        <f>IF(K796="","",IF('Základné údaje'!$H$8="áno",0,K796*0.2))</f>
        <v/>
      </c>
      <c r="M796" s="156" t="str">
        <f>IF(K796="","",K796*VLOOKUP(CONCATENATE(C796," / ",'Základné údaje'!$D$8),'Priradenie pracov. balíkov'!A:F,6,FALSE))</f>
        <v/>
      </c>
      <c r="N796" s="156" t="str">
        <f>IF(L796="","",L796*VLOOKUP(CONCATENATE(C796," / ",'Základné údaje'!$D$8),'Priradenie pracov. balíkov'!A:F,6,FALSE))</f>
        <v/>
      </c>
      <c r="O796" s="164"/>
      <c r="P796" s="164"/>
    </row>
    <row r="797" spans="1:16" x14ac:dyDescent="0.2">
      <c r="A797" s="19"/>
      <c r="B797" s="164"/>
      <c r="C797" s="164"/>
      <c r="D797" s="164"/>
      <c r="E797" s="164"/>
      <c r="F797" s="165"/>
      <c r="G797" s="164"/>
      <c r="H797" s="166"/>
      <c r="I797" s="167"/>
      <c r="J797" s="168" t="str">
        <f>IF(F797="","",IF(G797=nepodnik,1,IF(VLOOKUP(G797,Ciselniky!$G$41:$I$48,3,FALSE)&gt;'Údaje o projekte'!$F$11,'Údaje o projekte'!$F$11,VLOOKUP(G797,Ciselniky!$G$41:$I$48,3,FALSE))))</f>
        <v/>
      </c>
      <c r="K797" s="169" t="str">
        <f>IF(J797="","",IF(G797="Nerelevantné",E797*F797,((E797*F797)/VLOOKUP(G797,Ciselniky!$G$43:$I$48,3,FALSE))*'Dlhodobý majetok (DM)'!I797)*H797)</f>
        <v/>
      </c>
      <c r="L797" s="169" t="str">
        <f>IF(K797="","",IF('Základné údaje'!$H$8="áno",0,K797*0.2))</f>
        <v/>
      </c>
      <c r="M797" s="156" t="str">
        <f>IF(K797="","",K797*VLOOKUP(CONCATENATE(C797," / ",'Základné údaje'!$D$8),'Priradenie pracov. balíkov'!A:F,6,FALSE))</f>
        <v/>
      </c>
      <c r="N797" s="156" t="str">
        <f>IF(L797="","",L797*VLOOKUP(CONCATENATE(C797," / ",'Základné údaje'!$D$8),'Priradenie pracov. balíkov'!A:F,6,FALSE))</f>
        <v/>
      </c>
      <c r="O797" s="164"/>
      <c r="P797" s="164"/>
    </row>
    <row r="798" spans="1:16" x14ac:dyDescent="0.2">
      <c r="A798" s="19"/>
      <c r="B798" s="164"/>
      <c r="C798" s="164"/>
      <c r="D798" s="164"/>
      <c r="E798" s="164"/>
      <c r="F798" s="165"/>
      <c r="G798" s="164"/>
      <c r="H798" s="166"/>
      <c r="I798" s="167"/>
      <c r="J798" s="168" t="str">
        <f>IF(F798="","",IF(G798=nepodnik,1,IF(VLOOKUP(G798,Ciselniky!$G$41:$I$48,3,FALSE)&gt;'Údaje o projekte'!$F$11,'Údaje o projekte'!$F$11,VLOOKUP(G798,Ciselniky!$G$41:$I$48,3,FALSE))))</f>
        <v/>
      </c>
      <c r="K798" s="169" t="str">
        <f>IF(J798="","",IF(G798="Nerelevantné",E798*F798,((E798*F798)/VLOOKUP(G798,Ciselniky!$G$43:$I$48,3,FALSE))*'Dlhodobý majetok (DM)'!I798)*H798)</f>
        <v/>
      </c>
      <c r="L798" s="169" t="str">
        <f>IF(K798="","",IF('Základné údaje'!$H$8="áno",0,K798*0.2))</f>
        <v/>
      </c>
      <c r="M798" s="156" t="str">
        <f>IF(K798="","",K798*VLOOKUP(CONCATENATE(C798," / ",'Základné údaje'!$D$8),'Priradenie pracov. balíkov'!A:F,6,FALSE))</f>
        <v/>
      </c>
      <c r="N798" s="156" t="str">
        <f>IF(L798="","",L798*VLOOKUP(CONCATENATE(C798," / ",'Základné údaje'!$D$8),'Priradenie pracov. balíkov'!A:F,6,FALSE))</f>
        <v/>
      </c>
      <c r="O798" s="164"/>
      <c r="P798" s="164"/>
    </row>
    <row r="799" spans="1:16" x14ac:dyDescent="0.2">
      <c r="A799" s="19"/>
      <c r="B799" s="164"/>
      <c r="C799" s="164"/>
      <c r="D799" s="164"/>
      <c r="E799" s="164"/>
      <c r="F799" s="165"/>
      <c r="G799" s="164"/>
      <c r="H799" s="166"/>
      <c r="I799" s="167"/>
      <c r="J799" s="168" t="str">
        <f>IF(F799="","",IF(G799=nepodnik,1,IF(VLOOKUP(G799,Ciselniky!$G$41:$I$48,3,FALSE)&gt;'Údaje o projekte'!$F$11,'Údaje o projekte'!$F$11,VLOOKUP(G799,Ciselniky!$G$41:$I$48,3,FALSE))))</f>
        <v/>
      </c>
      <c r="K799" s="169" t="str">
        <f>IF(J799="","",IF(G799="Nerelevantné",E799*F799,((E799*F799)/VLOOKUP(G799,Ciselniky!$G$43:$I$48,3,FALSE))*'Dlhodobý majetok (DM)'!I799)*H799)</f>
        <v/>
      </c>
      <c r="L799" s="169" t="str">
        <f>IF(K799="","",IF('Základné údaje'!$H$8="áno",0,K799*0.2))</f>
        <v/>
      </c>
      <c r="M799" s="156" t="str">
        <f>IF(K799="","",K799*VLOOKUP(CONCATENATE(C799," / ",'Základné údaje'!$D$8),'Priradenie pracov. balíkov'!A:F,6,FALSE))</f>
        <v/>
      </c>
      <c r="N799" s="156" t="str">
        <f>IF(L799="","",L799*VLOOKUP(CONCATENATE(C799," / ",'Základné údaje'!$D$8),'Priradenie pracov. balíkov'!A:F,6,FALSE))</f>
        <v/>
      </c>
      <c r="O799" s="164"/>
      <c r="P799" s="164"/>
    </row>
    <row r="800" spans="1:16" x14ac:dyDescent="0.2">
      <c r="A800" s="19"/>
      <c r="B800" s="164"/>
      <c r="C800" s="164"/>
      <c r="D800" s="164"/>
      <c r="E800" s="164"/>
      <c r="F800" s="165"/>
      <c r="G800" s="164"/>
      <c r="H800" s="166"/>
      <c r="I800" s="167"/>
      <c r="J800" s="168" t="str">
        <f>IF(F800="","",IF(G800=nepodnik,1,IF(VLOOKUP(G800,Ciselniky!$G$41:$I$48,3,FALSE)&gt;'Údaje o projekte'!$F$11,'Údaje o projekte'!$F$11,VLOOKUP(G800,Ciselniky!$G$41:$I$48,3,FALSE))))</f>
        <v/>
      </c>
      <c r="K800" s="169" t="str">
        <f>IF(J800="","",IF(G800="Nerelevantné",E800*F800,((E800*F800)/VLOOKUP(G800,Ciselniky!$G$43:$I$48,3,FALSE))*'Dlhodobý majetok (DM)'!I800)*H800)</f>
        <v/>
      </c>
      <c r="L800" s="169" t="str">
        <f>IF(K800="","",IF('Základné údaje'!$H$8="áno",0,K800*0.2))</f>
        <v/>
      </c>
      <c r="M800" s="156" t="str">
        <f>IF(K800="","",K800*VLOOKUP(CONCATENATE(C800," / ",'Základné údaje'!$D$8),'Priradenie pracov. balíkov'!A:F,6,FALSE))</f>
        <v/>
      </c>
      <c r="N800" s="156" t="str">
        <f>IF(L800="","",L800*VLOOKUP(CONCATENATE(C800," / ",'Základné údaje'!$D$8),'Priradenie pracov. balíkov'!A:F,6,FALSE))</f>
        <v/>
      </c>
      <c r="O800" s="164"/>
      <c r="P800" s="164"/>
    </row>
    <row r="801" spans="1:16" x14ac:dyDescent="0.2">
      <c r="A801" s="19"/>
      <c r="B801" s="164"/>
      <c r="C801" s="164"/>
      <c r="D801" s="164"/>
      <c r="E801" s="164"/>
      <c r="F801" s="165"/>
      <c r="G801" s="164"/>
      <c r="H801" s="166"/>
      <c r="I801" s="167"/>
      <c r="J801" s="168" t="str">
        <f>IF(F801="","",IF(G801=nepodnik,1,IF(VLOOKUP(G801,Ciselniky!$G$41:$I$48,3,FALSE)&gt;'Údaje o projekte'!$F$11,'Údaje o projekte'!$F$11,VLOOKUP(G801,Ciselniky!$G$41:$I$48,3,FALSE))))</f>
        <v/>
      </c>
      <c r="K801" s="169" t="str">
        <f>IF(J801="","",IF(G801="Nerelevantné",E801*F801,((E801*F801)/VLOOKUP(G801,Ciselniky!$G$43:$I$48,3,FALSE))*'Dlhodobý majetok (DM)'!I801)*H801)</f>
        <v/>
      </c>
      <c r="L801" s="169" t="str">
        <f>IF(K801="","",IF('Základné údaje'!$H$8="áno",0,K801*0.2))</f>
        <v/>
      </c>
      <c r="M801" s="156" t="str">
        <f>IF(K801="","",K801*VLOOKUP(CONCATENATE(C801," / ",'Základné údaje'!$D$8),'Priradenie pracov. balíkov'!A:F,6,FALSE))</f>
        <v/>
      </c>
      <c r="N801" s="156" t="str">
        <f>IF(L801="","",L801*VLOOKUP(CONCATENATE(C801," / ",'Základné údaje'!$D$8),'Priradenie pracov. balíkov'!A:F,6,FALSE))</f>
        <v/>
      </c>
      <c r="O801" s="164"/>
      <c r="P801" s="164"/>
    </row>
    <row r="802" spans="1:16" x14ac:dyDescent="0.2">
      <c r="A802" s="19"/>
      <c r="B802" s="164"/>
      <c r="C802" s="164"/>
      <c r="D802" s="164"/>
      <c r="E802" s="164"/>
      <c r="F802" s="165"/>
      <c r="G802" s="164"/>
      <c r="H802" s="166"/>
      <c r="I802" s="167"/>
      <c r="J802" s="168" t="str">
        <f>IF(F802="","",IF(G802=nepodnik,1,IF(VLOOKUP(G802,Ciselniky!$G$41:$I$48,3,FALSE)&gt;'Údaje o projekte'!$F$11,'Údaje o projekte'!$F$11,VLOOKUP(G802,Ciselniky!$G$41:$I$48,3,FALSE))))</f>
        <v/>
      </c>
      <c r="K802" s="169" t="str">
        <f>IF(J802="","",IF(G802="Nerelevantné",E802*F802,((E802*F802)/VLOOKUP(G802,Ciselniky!$G$43:$I$48,3,FALSE))*'Dlhodobý majetok (DM)'!I802)*H802)</f>
        <v/>
      </c>
      <c r="L802" s="169" t="str">
        <f>IF(K802="","",IF('Základné údaje'!$H$8="áno",0,K802*0.2))</f>
        <v/>
      </c>
      <c r="M802" s="156" t="str">
        <f>IF(K802="","",K802*VLOOKUP(CONCATENATE(C802," / ",'Základné údaje'!$D$8),'Priradenie pracov. balíkov'!A:F,6,FALSE))</f>
        <v/>
      </c>
      <c r="N802" s="156" t="str">
        <f>IF(L802="","",L802*VLOOKUP(CONCATENATE(C802," / ",'Základné údaje'!$D$8),'Priradenie pracov. balíkov'!A:F,6,FALSE))</f>
        <v/>
      </c>
      <c r="O802" s="164"/>
      <c r="P802" s="164"/>
    </row>
    <row r="803" spans="1:16" x14ac:dyDescent="0.2">
      <c r="A803" s="19"/>
      <c r="B803" s="164"/>
      <c r="C803" s="164"/>
      <c r="D803" s="164"/>
      <c r="E803" s="164"/>
      <c r="F803" s="165"/>
      <c r="G803" s="164"/>
      <c r="H803" s="166"/>
      <c r="I803" s="167"/>
      <c r="J803" s="168" t="str">
        <f>IF(F803="","",IF(G803=nepodnik,1,IF(VLOOKUP(G803,Ciselniky!$G$41:$I$48,3,FALSE)&gt;'Údaje o projekte'!$F$11,'Údaje o projekte'!$F$11,VLOOKUP(G803,Ciselniky!$G$41:$I$48,3,FALSE))))</f>
        <v/>
      </c>
      <c r="K803" s="169" t="str">
        <f>IF(J803="","",IF(G803="Nerelevantné",E803*F803,((E803*F803)/VLOOKUP(G803,Ciselniky!$G$43:$I$48,3,FALSE))*'Dlhodobý majetok (DM)'!I803)*H803)</f>
        <v/>
      </c>
      <c r="L803" s="169" t="str">
        <f>IF(K803="","",IF('Základné údaje'!$H$8="áno",0,K803*0.2))</f>
        <v/>
      </c>
      <c r="M803" s="156" t="str">
        <f>IF(K803="","",K803*VLOOKUP(CONCATENATE(C803," / ",'Základné údaje'!$D$8),'Priradenie pracov. balíkov'!A:F,6,FALSE))</f>
        <v/>
      </c>
      <c r="N803" s="156" t="str">
        <f>IF(L803="","",L803*VLOOKUP(CONCATENATE(C803," / ",'Základné údaje'!$D$8),'Priradenie pracov. balíkov'!A:F,6,FALSE))</f>
        <v/>
      </c>
      <c r="O803" s="164"/>
      <c r="P803" s="164"/>
    </row>
    <row r="804" spans="1:16" x14ac:dyDescent="0.2">
      <c r="A804" s="19"/>
      <c r="B804" s="164"/>
      <c r="C804" s="164"/>
      <c r="D804" s="164"/>
      <c r="E804" s="164"/>
      <c r="F804" s="165"/>
      <c r="G804" s="164"/>
      <c r="H804" s="166"/>
      <c r="I804" s="167"/>
      <c r="J804" s="168" t="str">
        <f>IF(F804="","",IF(G804=nepodnik,1,IF(VLOOKUP(G804,Ciselniky!$G$41:$I$48,3,FALSE)&gt;'Údaje o projekte'!$F$11,'Údaje o projekte'!$F$11,VLOOKUP(G804,Ciselniky!$G$41:$I$48,3,FALSE))))</f>
        <v/>
      </c>
      <c r="K804" s="169" t="str">
        <f>IF(J804="","",IF(G804="Nerelevantné",E804*F804,((E804*F804)/VLOOKUP(G804,Ciselniky!$G$43:$I$48,3,FALSE))*'Dlhodobý majetok (DM)'!I804)*H804)</f>
        <v/>
      </c>
      <c r="L804" s="169" t="str">
        <f>IF(K804="","",IF('Základné údaje'!$H$8="áno",0,K804*0.2))</f>
        <v/>
      </c>
      <c r="M804" s="156" t="str">
        <f>IF(K804="","",K804*VLOOKUP(CONCATENATE(C804," / ",'Základné údaje'!$D$8),'Priradenie pracov. balíkov'!A:F,6,FALSE))</f>
        <v/>
      </c>
      <c r="N804" s="156" t="str">
        <f>IF(L804="","",L804*VLOOKUP(CONCATENATE(C804," / ",'Základné údaje'!$D$8),'Priradenie pracov. balíkov'!A:F,6,FALSE))</f>
        <v/>
      </c>
      <c r="O804" s="164"/>
      <c r="P804" s="164"/>
    </row>
    <row r="805" spans="1:16" x14ac:dyDescent="0.2">
      <c r="A805" s="19"/>
      <c r="B805" s="164"/>
      <c r="C805" s="164"/>
      <c r="D805" s="164"/>
      <c r="E805" s="164"/>
      <c r="F805" s="165"/>
      <c r="G805" s="164"/>
      <c r="H805" s="166"/>
      <c r="I805" s="167"/>
      <c r="J805" s="168" t="str">
        <f>IF(F805="","",IF(G805=nepodnik,1,IF(VLOOKUP(G805,Ciselniky!$G$41:$I$48,3,FALSE)&gt;'Údaje o projekte'!$F$11,'Údaje o projekte'!$F$11,VLOOKUP(G805,Ciselniky!$G$41:$I$48,3,FALSE))))</f>
        <v/>
      </c>
      <c r="K805" s="169" t="str">
        <f>IF(J805="","",IF(G805="Nerelevantné",E805*F805,((E805*F805)/VLOOKUP(G805,Ciselniky!$G$43:$I$48,3,FALSE))*'Dlhodobý majetok (DM)'!I805)*H805)</f>
        <v/>
      </c>
      <c r="L805" s="169" t="str">
        <f>IF(K805="","",IF('Základné údaje'!$H$8="áno",0,K805*0.2))</f>
        <v/>
      </c>
      <c r="M805" s="156" t="str">
        <f>IF(K805="","",K805*VLOOKUP(CONCATENATE(C805," / ",'Základné údaje'!$D$8),'Priradenie pracov. balíkov'!A:F,6,FALSE))</f>
        <v/>
      </c>
      <c r="N805" s="156" t="str">
        <f>IF(L805="","",L805*VLOOKUP(CONCATENATE(C805," / ",'Základné údaje'!$D$8),'Priradenie pracov. balíkov'!A:F,6,FALSE))</f>
        <v/>
      </c>
      <c r="O805" s="164"/>
      <c r="P805" s="164"/>
    </row>
    <row r="806" spans="1:16" x14ac:dyDescent="0.2">
      <c r="A806" s="19"/>
      <c r="B806" s="164"/>
      <c r="C806" s="164"/>
      <c r="D806" s="164"/>
      <c r="E806" s="164"/>
      <c r="F806" s="165"/>
      <c r="G806" s="164"/>
      <c r="H806" s="166"/>
      <c r="I806" s="167"/>
      <c r="J806" s="168" t="str">
        <f>IF(F806="","",IF(G806=nepodnik,1,IF(VLOOKUP(G806,Ciselniky!$G$41:$I$48,3,FALSE)&gt;'Údaje o projekte'!$F$11,'Údaje o projekte'!$F$11,VLOOKUP(G806,Ciselniky!$G$41:$I$48,3,FALSE))))</f>
        <v/>
      </c>
      <c r="K806" s="169" t="str">
        <f>IF(J806="","",IF(G806="Nerelevantné",E806*F806,((E806*F806)/VLOOKUP(G806,Ciselniky!$G$43:$I$48,3,FALSE))*'Dlhodobý majetok (DM)'!I806)*H806)</f>
        <v/>
      </c>
      <c r="L806" s="169" t="str">
        <f>IF(K806="","",IF('Základné údaje'!$H$8="áno",0,K806*0.2))</f>
        <v/>
      </c>
      <c r="M806" s="156" t="str">
        <f>IF(K806="","",K806*VLOOKUP(CONCATENATE(C806," / ",'Základné údaje'!$D$8),'Priradenie pracov. balíkov'!A:F,6,FALSE))</f>
        <v/>
      </c>
      <c r="N806" s="156" t="str">
        <f>IF(L806="","",L806*VLOOKUP(CONCATENATE(C806," / ",'Základné údaje'!$D$8),'Priradenie pracov. balíkov'!A:F,6,FALSE))</f>
        <v/>
      </c>
      <c r="O806" s="164"/>
      <c r="P806" s="164"/>
    </row>
    <row r="807" spans="1:16" x14ac:dyDescent="0.2">
      <c r="A807" s="19"/>
      <c r="B807" s="164"/>
      <c r="C807" s="164"/>
      <c r="D807" s="164"/>
      <c r="E807" s="164"/>
      <c r="F807" s="165"/>
      <c r="G807" s="164"/>
      <c r="H807" s="166"/>
      <c r="I807" s="167"/>
      <c r="J807" s="168" t="str">
        <f>IF(F807="","",IF(G807=nepodnik,1,IF(VLOOKUP(G807,Ciselniky!$G$41:$I$48,3,FALSE)&gt;'Údaje o projekte'!$F$11,'Údaje o projekte'!$F$11,VLOOKUP(G807,Ciselniky!$G$41:$I$48,3,FALSE))))</f>
        <v/>
      </c>
      <c r="K807" s="169" t="str">
        <f>IF(J807="","",IF(G807="Nerelevantné",E807*F807,((E807*F807)/VLOOKUP(G807,Ciselniky!$G$43:$I$48,3,FALSE))*'Dlhodobý majetok (DM)'!I807)*H807)</f>
        <v/>
      </c>
      <c r="L807" s="169" t="str">
        <f>IF(K807="","",IF('Základné údaje'!$H$8="áno",0,K807*0.2))</f>
        <v/>
      </c>
      <c r="M807" s="156" t="str">
        <f>IF(K807="","",K807*VLOOKUP(CONCATENATE(C807," / ",'Základné údaje'!$D$8),'Priradenie pracov. balíkov'!A:F,6,FALSE))</f>
        <v/>
      </c>
      <c r="N807" s="156" t="str">
        <f>IF(L807="","",L807*VLOOKUP(CONCATENATE(C807," / ",'Základné údaje'!$D$8),'Priradenie pracov. balíkov'!A:F,6,FALSE))</f>
        <v/>
      </c>
      <c r="O807" s="164"/>
      <c r="P807" s="164"/>
    </row>
    <row r="808" spans="1:16" x14ac:dyDescent="0.2">
      <c r="A808" s="19"/>
      <c r="B808" s="164"/>
      <c r="C808" s="164"/>
      <c r="D808" s="164"/>
      <c r="E808" s="164"/>
      <c r="F808" s="165"/>
      <c r="G808" s="164"/>
      <c r="H808" s="166"/>
      <c r="I808" s="167"/>
      <c r="J808" s="168" t="str">
        <f>IF(F808="","",IF(G808=nepodnik,1,IF(VLOOKUP(G808,Ciselniky!$G$41:$I$48,3,FALSE)&gt;'Údaje o projekte'!$F$11,'Údaje o projekte'!$F$11,VLOOKUP(G808,Ciselniky!$G$41:$I$48,3,FALSE))))</f>
        <v/>
      </c>
      <c r="K808" s="169" t="str">
        <f>IF(J808="","",IF(G808="Nerelevantné",E808*F808,((E808*F808)/VLOOKUP(G808,Ciselniky!$G$43:$I$48,3,FALSE))*'Dlhodobý majetok (DM)'!I808)*H808)</f>
        <v/>
      </c>
      <c r="L808" s="169" t="str">
        <f>IF(K808="","",IF('Základné údaje'!$H$8="áno",0,K808*0.2))</f>
        <v/>
      </c>
      <c r="M808" s="156" t="str">
        <f>IF(K808="","",K808*VLOOKUP(CONCATENATE(C808," / ",'Základné údaje'!$D$8),'Priradenie pracov. balíkov'!A:F,6,FALSE))</f>
        <v/>
      </c>
      <c r="N808" s="156" t="str">
        <f>IF(L808="","",L808*VLOOKUP(CONCATENATE(C808," / ",'Základné údaje'!$D$8),'Priradenie pracov. balíkov'!A:F,6,FALSE))</f>
        <v/>
      </c>
      <c r="O808" s="164"/>
      <c r="P808" s="164"/>
    </row>
    <row r="809" spans="1:16" x14ac:dyDescent="0.2">
      <c r="A809" s="19"/>
      <c r="B809" s="164"/>
      <c r="C809" s="164"/>
      <c r="D809" s="164"/>
      <c r="E809" s="164"/>
      <c r="F809" s="165"/>
      <c r="G809" s="164"/>
      <c r="H809" s="166"/>
      <c r="I809" s="167"/>
      <c r="J809" s="168" t="str">
        <f>IF(F809="","",IF(G809=nepodnik,1,IF(VLOOKUP(G809,Ciselniky!$G$41:$I$48,3,FALSE)&gt;'Údaje o projekte'!$F$11,'Údaje o projekte'!$F$11,VLOOKUP(G809,Ciselniky!$G$41:$I$48,3,FALSE))))</f>
        <v/>
      </c>
      <c r="K809" s="169" t="str">
        <f>IF(J809="","",IF(G809="Nerelevantné",E809*F809,((E809*F809)/VLOOKUP(G809,Ciselniky!$G$43:$I$48,3,FALSE))*'Dlhodobý majetok (DM)'!I809)*H809)</f>
        <v/>
      </c>
      <c r="L809" s="169" t="str">
        <f>IF(K809="","",IF('Základné údaje'!$H$8="áno",0,K809*0.2))</f>
        <v/>
      </c>
      <c r="M809" s="156" t="str">
        <f>IF(K809="","",K809*VLOOKUP(CONCATENATE(C809," / ",'Základné údaje'!$D$8),'Priradenie pracov. balíkov'!A:F,6,FALSE))</f>
        <v/>
      </c>
      <c r="N809" s="156" t="str">
        <f>IF(L809="","",L809*VLOOKUP(CONCATENATE(C809," / ",'Základné údaje'!$D$8),'Priradenie pracov. balíkov'!A:F,6,FALSE))</f>
        <v/>
      </c>
      <c r="O809" s="164"/>
      <c r="P809" s="164"/>
    </row>
    <row r="810" spans="1:16" x14ac:dyDescent="0.2">
      <c r="A810" s="19"/>
      <c r="B810" s="164"/>
      <c r="C810" s="164"/>
      <c r="D810" s="164"/>
      <c r="E810" s="164"/>
      <c r="F810" s="165"/>
      <c r="G810" s="164"/>
      <c r="H810" s="166"/>
      <c r="I810" s="167"/>
      <c r="J810" s="168" t="str">
        <f>IF(F810="","",IF(G810=nepodnik,1,IF(VLOOKUP(G810,Ciselniky!$G$41:$I$48,3,FALSE)&gt;'Údaje o projekte'!$F$11,'Údaje o projekte'!$F$11,VLOOKUP(G810,Ciselniky!$G$41:$I$48,3,FALSE))))</f>
        <v/>
      </c>
      <c r="K810" s="169" t="str">
        <f>IF(J810="","",IF(G810="Nerelevantné",E810*F810,((E810*F810)/VLOOKUP(G810,Ciselniky!$G$43:$I$48,3,FALSE))*'Dlhodobý majetok (DM)'!I810)*H810)</f>
        <v/>
      </c>
      <c r="L810" s="169" t="str">
        <f>IF(K810="","",IF('Základné údaje'!$H$8="áno",0,K810*0.2))</f>
        <v/>
      </c>
      <c r="M810" s="156" t="str">
        <f>IF(K810="","",K810*VLOOKUP(CONCATENATE(C810," / ",'Základné údaje'!$D$8),'Priradenie pracov. balíkov'!A:F,6,FALSE))</f>
        <v/>
      </c>
      <c r="N810" s="156" t="str">
        <f>IF(L810="","",L810*VLOOKUP(CONCATENATE(C810," / ",'Základné údaje'!$D$8),'Priradenie pracov. balíkov'!A:F,6,FALSE))</f>
        <v/>
      </c>
      <c r="O810" s="164"/>
      <c r="P810" s="164"/>
    </row>
    <row r="811" spans="1:16" x14ac:dyDescent="0.2">
      <c r="A811" s="19"/>
      <c r="B811" s="164"/>
      <c r="C811" s="164"/>
      <c r="D811" s="164"/>
      <c r="E811" s="164"/>
      <c r="F811" s="165"/>
      <c r="G811" s="164"/>
      <c r="H811" s="166"/>
      <c r="I811" s="167"/>
      <c r="J811" s="168" t="str">
        <f>IF(F811="","",IF(G811=nepodnik,1,IF(VLOOKUP(G811,Ciselniky!$G$41:$I$48,3,FALSE)&gt;'Údaje o projekte'!$F$11,'Údaje o projekte'!$F$11,VLOOKUP(G811,Ciselniky!$G$41:$I$48,3,FALSE))))</f>
        <v/>
      </c>
      <c r="K811" s="169" t="str">
        <f>IF(J811="","",IF(G811="Nerelevantné",E811*F811,((E811*F811)/VLOOKUP(G811,Ciselniky!$G$43:$I$48,3,FALSE))*'Dlhodobý majetok (DM)'!I811)*H811)</f>
        <v/>
      </c>
      <c r="L811" s="169" t="str">
        <f>IF(K811="","",IF('Základné údaje'!$H$8="áno",0,K811*0.2))</f>
        <v/>
      </c>
      <c r="M811" s="156" t="str">
        <f>IF(K811="","",K811*VLOOKUP(CONCATENATE(C811," / ",'Základné údaje'!$D$8),'Priradenie pracov. balíkov'!A:F,6,FALSE))</f>
        <v/>
      </c>
      <c r="N811" s="156" t="str">
        <f>IF(L811="","",L811*VLOOKUP(CONCATENATE(C811," / ",'Základné údaje'!$D$8),'Priradenie pracov. balíkov'!A:F,6,FALSE))</f>
        <v/>
      </c>
      <c r="O811" s="164"/>
      <c r="P811" s="164"/>
    </row>
    <row r="812" spans="1:16" x14ac:dyDescent="0.2">
      <c r="A812" s="19"/>
      <c r="B812" s="164"/>
      <c r="C812" s="164"/>
      <c r="D812" s="164"/>
      <c r="E812" s="164"/>
      <c r="F812" s="165"/>
      <c r="G812" s="164"/>
      <c r="H812" s="166"/>
      <c r="I812" s="167"/>
      <c r="J812" s="168" t="str">
        <f>IF(F812="","",IF(G812=nepodnik,1,IF(VLOOKUP(G812,Ciselniky!$G$41:$I$48,3,FALSE)&gt;'Údaje o projekte'!$F$11,'Údaje o projekte'!$F$11,VLOOKUP(G812,Ciselniky!$G$41:$I$48,3,FALSE))))</f>
        <v/>
      </c>
      <c r="K812" s="169" t="str">
        <f>IF(J812="","",IF(G812="Nerelevantné",E812*F812,((E812*F812)/VLOOKUP(G812,Ciselniky!$G$43:$I$48,3,FALSE))*'Dlhodobý majetok (DM)'!I812)*H812)</f>
        <v/>
      </c>
      <c r="L812" s="169" t="str">
        <f>IF(K812="","",IF('Základné údaje'!$H$8="áno",0,K812*0.2))</f>
        <v/>
      </c>
      <c r="M812" s="156" t="str">
        <f>IF(K812="","",K812*VLOOKUP(CONCATENATE(C812," / ",'Základné údaje'!$D$8),'Priradenie pracov. balíkov'!A:F,6,FALSE))</f>
        <v/>
      </c>
      <c r="N812" s="156" t="str">
        <f>IF(L812="","",L812*VLOOKUP(CONCATENATE(C812," / ",'Základné údaje'!$D$8),'Priradenie pracov. balíkov'!A:F,6,FALSE))</f>
        <v/>
      </c>
      <c r="O812" s="164"/>
      <c r="P812" s="164"/>
    </row>
    <row r="813" spans="1:16" x14ac:dyDescent="0.2">
      <c r="A813" s="19"/>
      <c r="B813" s="164"/>
      <c r="C813" s="164"/>
      <c r="D813" s="164"/>
      <c r="E813" s="164"/>
      <c r="F813" s="165"/>
      <c r="G813" s="164"/>
      <c r="H813" s="166"/>
      <c r="I813" s="167"/>
      <c r="J813" s="168" t="str">
        <f>IF(F813="","",IF(G813=nepodnik,1,IF(VLOOKUP(G813,Ciselniky!$G$41:$I$48,3,FALSE)&gt;'Údaje o projekte'!$F$11,'Údaje o projekte'!$F$11,VLOOKUP(G813,Ciselniky!$G$41:$I$48,3,FALSE))))</f>
        <v/>
      </c>
      <c r="K813" s="169" t="str">
        <f>IF(J813="","",IF(G813="Nerelevantné",E813*F813,((E813*F813)/VLOOKUP(G813,Ciselniky!$G$43:$I$48,3,FALSE))*'Dlhodobý majetok (DM)'!I813)*H813)</f>
        <v/>
      </c>
      <c r="L813" s="169" t="str">
        <f>IF(K813="","",IF('Základné údaje'!$H$8="áno",0,K813*0.2))</f>
        <v/>
      </c>
      <c r="M813" s="156" t="str">
        <f>IF(K813="","",K813*VLOOKUP(CONCATENATE(C813," / ",'Základné údaje'!$D$8),'Priradenie pracov. balíkov'!A:F,6,FALSE))</f>
        <v/>
      </c>
      <c r="N813" s="156" t="str">
        <f>IF(L813="","",L813*VLOOKUP(CONCATENATE(C813," / ",'Základné údaje'!$D$8),'Priradenie pracov. balíkov'!A:F,6,FALSE))</f>
        <v/>
      </c>
      <c r="O813" s="164"/>
      <c r="P813" s="164"/>
    </row>
    <row r="814" spans="1:16" x14ac:dyDescent="0.2">
      <c r="A814" s="19"/>
      <c r="B814" s="164"/>
      <c r="C814" s="164"/>
      <c r="D814" s="164"/>
      <c r="E814" s="164"/>
      <c r="F814" s="165"/>
      <c r="G814" s="164"/>
      <c r="H814" s="166"/>
      <c r="I814" s="167"/>
      <c r="J814" s="168" t="str">
        <f>IF(F814="","",IF(G814=nepodnik,1,IF(VLOOKUP(G814,Ciselniky!$G$41:$I$48,3,FALSE)&gt;'Údaje o projekte'!$F$11,'Údaje o projekte'!$F$11,VLOOKUP(G814,Ciselniky!$G$41:$I$48,3,FALSE))))</f>
        <v/>
      </c>
      <c r="K814" s="169" t="str">
        <f>IF(J814="","",IF(G814="Nerelevantné",E814*F814,((E814*F814)/VLOOKUP(G814,Ciselniky!$G$43:$I$48,3,FALSE))*'Dlhodobý majetok (DM)'!I814)*H814)</f>
        <v/>
      </c>
      <c r="L814" s="169" t="str">
        <f>IF(K814="","",IF('Základné údaje'!$H$8="áno",0,K814*0.2))</f>
        <v/>
      </c>
      <c r="M814" s="156" t="str">
        <f>IF(K814="","",K814*VLOOKUP(CONCATENATE(C814," / ",'Základné údaje'!$D$8),'Priradenie pracov. balíkov'!A:F,6,FALSE))</f>
        <v/>
      </c>
      <c r="N814" s="156" t="str">
        <f>IF(L814="","",L814*VLOOKUP(CONCATENATE(C814," / ",'Základné údaje'!$D$8),'Priradenie pracov. balíkov'!A:F,6,FALSE))</f>
        <v/>
      </c>
      <c r="O814" s="164"/>
      <c r="P814" s="164"/>
    </row>
    <row r="815" spans="1:16" x14ac:dyDescent="0.2">
      <c r="A815" s="19"/>
      <c r="B815" s="164"/>
      <c r="C815" s="164"/>
      <c r="D815" s="164"/>
      <c r="E815" s="164"/>
      <c r="F815" s="165"/>
      <c r="G815" s="164"/>
      <c r="H815" s="166"/>
      <c r="I815" s="167"/>
      <c r="J815" s="168" t="str">
        <f>IF(F815="","",IF(G815=nepodnik,1,IF(VLOOKUP(G815,Ciselniky!$G$41:$I$48,3,FALSE)&gt;'Údaje o projekte'!$F$11,'Údaje o projekte'!$F$11,VLOOKUP(G815,Ciselniky!$G$41:$I$48,3,FALSE))))</f>
        <v/>
      </c>
      <c r="K815" s="169" t="str">
        <f>IF(J815="","",IF(G815="Nerelevantné",E815*F815,((E815*F815)/VLOOKUP(G815,Ciselniky!$G$43:$I$48,3,FALSE))*'Dlhodobý majetok (DM)'!I815)*H815)</f>
        <v/>
      </c>
      <c r="L815" s="169" t="str">
        <f>IF(K815="","",IF('Základné údaje'!$H$8="áno",0,K815*0.2))</f>
        <v/>
      </c>
      <c r="M815" s="156" t="str">
        <f>IF(K815="","",K815*VLOOKUP(CONCATENATE(C815," / ",'Základné údaje'!$D$8),'Priradenie pracov. balíkov'!A:F,6,FALSE))</f>
        <v/>
      </c>
      <c r="N815" s="156" t="str">
        <f>IF(L815="","",L815*VLOOKUP(CONCATENATE(C815," / ",'Základné údaje'!$D$8),'Priradenie pracov. balíkov'!A:F,6,FALSE))</f>
        <v/>
      </c>
      <c r="O815" s="164"/>
      <c r="P815" s="164"/>
    </row>
    <row r="816" spans="1:16" x14ac:dyDescent="0.2">
      <c r="A816" s="19"/>
      <c r="B816" s="164"/>
      <c r="C816" s="164"/>
      <c r="D816" s="164"/>
      <c r="E816" s="164"/>
      <c r="F816" s="165"/>
      <c r="G816" s="164"/>
      <c r="H816" s="166"/>
      <c r="I816" s="167"/>
      <c r="J816" s="168" t="str">
        <f>IF(F816="","",IF(G816=nepodnik,1,IF(VLOOKUP(G816,Ciselniky!$G$41:$I$48,3,FALSE)&gt;'Údaje o projekte'!$F$11,'Údaje o projekte'!$F$11,VLOOKUP(G816,Ciselniky!$G$41:$I$48,3,FALSE))))</f>
        <v/>
      </c>
      <c r="K816" s="169" t="str">
        <f>IF(J816="","",IF(G816="Nerelevantné",E816*F816,((E816*F816)/VLOOKUP(G816,Ciselniky!$G$43:$I$48,3,FALSE))*'Dlhodobý majetok (DM)'!I816)*H816)</f>
        <v/>
      </c>
      <c r="L816" s="169" t="str">
        <f>IF(K816="","",IF('Základné údaje'!$H$8="áno",0,K816*0.2))</f>
        <v/>
      </c>
      <c r="M816" s="156" t="str">
        <f>IF(K816="","",K816*VLOOKUP(CONCATENATE(C816," / ",'Základné údaje'!$D$8),'Priradenie pracov. balíkov'!A:F,6,FALSE))</f>
        <v/>
      </c>
      <c r="N816" s="156" t="str">
        <f>IF(L816="","",L816*VLOOKUP(CONCATENATE(C816," / ",'Základné údaje'!$D$8),'Priradenie pracov. balíkov'!A:F,6,FALSE))</f>
        <v/>
      </c>
      <c r="O816" s="164"/>
      <c r="P816" s="164"/>
    </row>
    <row r="817" spans="1:16" x14ac:dyDescent="0.2">
      <c r="A817" s="19"/>
      <c r="B817" s="164"/>
      <c r="C817" s="164"/>
      <c r="D817" s="164"/>
      <c r="E817" s="164"/>
      <c r="F817" s="165"/>
      <c r="G817" s="164"/>
      <c r="H817" s="166"/>
      <c r="I817" s="167"/>
      <c r="J817" s="168" t="str">
        <f>IF(F817="","",IF(G817=nepodnik,1,IF(VLOOKUP(G817,Ciselniky!$G$41:$I$48,3,FALSE)&gt;'Údaje o projekte'!$F$11,'Údaje o projekte'!$F$11,VLOOKUP(G817,Ciselniky!$G$41:$I$48,3,FALSE))))</f>
        <v/>
      </c>
      <c r="K817" s="169" t="str">
        <f>IF(J817="","",IF(G817="Nerelevantné",E817*F817,((E817*F817)/VLOOKUP(G817,Ciselniky!$G$43:$I$48,3,FALSE))*'Dlhodobý majetok (DM)'!I817)*H817)</f>
        <v/>
      </c>
      <c r="L817" s="169" t="str">
        <f>IF(K817="","",IF('Základné údaje'!$H$8="áno",0,K817*0.2))</f>
        <v/>
      </c>
      <c r="M817" s="156" t="str">
        <f>IF(K817="","",K817*VLOOKUP(CONCATENATE(C817," / ",'Základné údaje'!$D$8),'Priradenie pracov. balíkov'!A:F,6,FALSE))</f>
        <v/>
      </c>
      <c r="N817" s="156" t="str">
        <f>IF(L817="","",L817*VLOOKUP(CONCATENATE(C817," / ",'Základné údaje'!$D$8),'Priradenie pracov. balíkov'!A:F,6,FALSE))</f>
        <v/>
      </c>
      <c r="O817" s="164"/>
      <c r="P817" s="164"/>
    </row>
    <row r="818" spans="1:16" x14ac:dyDescent="0.2">
      <c r="A818" s="19"/>
      <c r="B818" s="164"/>
      <c r="C818" s="164"/>
      <c r="D818" s="164"/>
      <c r="E818" s="164"/>
      <c r="F818" s="165"/>
      <c r="G818" s="164"/>
      <c r="H818" s="166"/>
      <c r="I818" s="167"/>
      <c r="J818" s="168" t="str">
        <f>IF(F818="","",IF(G818=nepodnik,1,IF(VLOOKUP(G818,Ciselniky!$G$41:$I$48,3,FALSE)&gt;'Údaje o projekte'!$F$11,'Údaje o projekte'!$F$11,VLOOKUP(G818,Ciselniky!$G$41:$I$48,3,FALSE))))</f>
        <v/>
      </c>
      <c r="K818" s="169" t="str">
        <f>IF(J818="","",IF(G818="Nerelevantné",E818*F818,((E818*F818)/VLOOKUP(G818,Ciselniky!$G$43:$I$48,3,FALSE))*'Dlhodobý majetok (DM)'!I818)*H818)</f>
        <v/>
      </c>
      <c r="L818" s="169" t="str">
        <f>IF(K818="","",IF('Základné údaje'!$H$8="áno",0,K818*0.2))</f>
        <v/>
      </c>
      <c r="M818" s="156" t="str">
        <f>IF(K818="","",K818*VLOOKUP(CONCATENATE(C818," / ",'Základné údaje'!$D$8),'Priradenie pracov. balíkov'!A:F,6,FALSE))</f>
        <v/>
      </c>
      <c r="N818" s="156" t="str">
        <f>IF(L818="","",L818*VLOOKUP(CONCATENATE(C818," / ",'Základné údaje'!$D$8),'Priradenie pracov. balíkov'!A:F,6,FALSE))</f>
        <v/>
      </c>
      <c r="O818" s="164"/>
      <c r="P818" s="164"/>
    </row>
    <row r="819" spans="1:16" x14ac:dyDescent="0.2">
      <c r="A819" s="19"/>
      <c r="B819" s="164"/>
      <c r="C819" s="164"/>
      <c r="D819" s="164"/>
      <c r="E819" s="164"/>
      <c r="F819" s="165"/>
      <c r="G819" s="164"/>
      <c r="H819" s="166"/>
      <c r="I819" s="167"/>
      <c r="J819" s="168" t="str">
        <f>IF(F819="","",IF(G819=nepodnik,1,IF(VLOOKUP(G819,Ciselniky!$G$41:$I$48,3,FALSE)&gt;'Údaje o projekte'!$F$11,'Údaje o projekte'!$F$11,VLOOKUP(G819,Ciselniky!$G$41:$I$48,3,FALSE))))</f>
        <v/>
      </c>
      <c r="K819" s="169" t="str">
        <f>IF(J819="","",IF(G819="Nerelevantné",E819*F819,((E819*F819)/VLOOKUP(G819,Ciselniky!$G$43:$I$48,3,FALSE))*'Dlhodobý majetok (DM)'!I819)*H819)</f>
        <v/>
      </c>
      <c r="L819" s="169" t="str">
        <f>IF(K819="","",IF('Základné údaje'!$H$8="áno",0,K819*0.2))</f>
        <v/>
      </c>
      <c r="M819" s="156" t="str">
        <f>IF(K819="","",K819*VLOOKUP(CONCATENATE(C819," / ",'Základné údaje'!$D$8),'Priradenie pracov. balíkov'!A:F,6,FALSE))</f>
        <v/>
      </c>
      <c r="N819" s="156" t="str">
        <f>IF(L819="","",L819*VLOOKUP(CONCATENATE(C819," / ",'Základné údaje'!$D$8),'Priradenie pracov. balíkov'!A:F,6,FALSE))</f>
        <v/>
      </c>
      <c r="O819" s="164"/>
      <c r="P819" s="164"/>
    </row>
    <row r="820" spans="1:16" x14ac:dyDescent="0.2">
      <c r="A820" s="19"/>
      <c r="B820" s="164"/>
      <c r="C820" s="164"/>
      <c r="D820" s="164"/>
      <c r="E820" s="164"/>
      <c r="F820" s="165"/>
      <c r="G820" s="164"/>
      <c r="H820" s="166"/>
      <c r="I820" s="167"/>
      <c r="J820" s="168" t="str">
        <f>IF(F820="","",IF(G820=nepodnik,1,IF(VLOOKUP(G820,Ciselniky!$G$41:$I$48,3,FALSE)&gt;'Údaje o projekte'!$F$11,'Údaje o projekte'!$F$11,VLOOKUP(G820,Ciselniky!$G$41:$I$48,3,FALSE))))</f>
        <v/>
      </c>
      <c r="K820" s="169" t="str">
        <f>IF(J820="","",IF(G820="Nerelevantné",E820*F820,((E820*F820)/VLOOKUP(G820,Ciselniky!$G$43:$I$48,3,FALSE))*'Dlhodobý majetok (DM)'!I820)*H820)</f>
        <v/>
      </c>
      <c r="L820" s="169" t="str">
        <f>IF(K820="","",IF('Základné údaje'!$H$8="áno",0,K820*0.2))</f>
        <v/>
      </c>
      <c r="M820" s="156" t="str">
        <f>IF(K820="","",K820*VLOOKUP(CONCATENATE(C820," / ",'Základné údaje'!$D$8),'Priradenie pracov. balíkov'!A:F,6,FALSE))</f>
        <v/>
      </c>
      <c r="N820" s="156" t="str">
        <f>IF(L820="","",L820*VLOOKUP(CONCATENATE(C820," / ",'Základné údaje'!$D$8),'Priradenie pracov. balíkov'!A:F,6,FALSE))</f>
        <v/>
      </c>
      <c r="O820" s="164"/>
      <c r="P820" s="164"/>
    </row>
    <row r="821" spans="1:16" x14ac:dyDescent="0.2">
      <c r="A821" s="19"/>
      <c r="B821" s="164"/>
      <c r="C821" s="164"/>
      <c r="D821" s="164"/>
      <c r="E821" s="164"/>
      <c r="F821" s="165"/>
      <c r="G821" s="164"/>
      <c r="H821" s="166"/>
      <c r="I821" s="167"/>
      <c r="J821" s="168" t="str">
        <f>IF(F821="","",IF(G821=nepodnik,1,IF(VLOOKUP(G821,Ciselniky!$G$41:$I$48,3,FALSE)&gt;'Údaje o projekte'!$F$11,'Údaje o projekte'!$F$11,VLOOKUP(G821,Ciselniky!$G$41:$I$48,3,FALSE))))</f>
        <v/>
      </c>
      <c r="K821" s="169" t="str">
        <f>IF(J821="","",IF(G821="Nerelevantné",E821*F821,((E821*F821)/VLOOKUP(G821,Ciselniky!$G$43:$I$48,3,FALSE))*'Dlhodobý majetok (DM)'!I821)*H821)</f>
        <v/>
      </c>
      <c r="L821" s="169" t="str">
        <f>IF(K821="","",IF('Základné údaje'!$H$8="áno",0,K821*0.2))</f>
        <v/>
      </c>
      <c r="M821" s="156" t="str">
        <f>IF(K821="","",K821*VLOOKUP(CONCATENATE(C821," / ",'Základné údaje'!$D$8),'Priradenie pracov. balíkov'!A:F,6,FALSE))</f>
        <v/>
      </c>
      <c r="N821" s="156" t="str">
        <f>IF(L821="","",L821*VLOOKUP(CONCATENATE(C821," / ",'Základné údaje'!$D$8),'Priradenie pracov. balíkov'!A:F,6,FALSE))</f>
        <v/>
      </c>
      <c r="O821" s="164"/>
      <c r="P821" s="164"/>
    </row>
    <row r="822" spans="1:16" x14ac:dyDescent="0.2">
      <c r="A822" s="19"/>
      <c r="B822" s="164"/>
      <c r="C822" s="164"/>
      <c r="D822" s="164"/>
      <c r="E822" s="164"/>
      <c r="F822" s="165"/>
      <c r="G822" s="164"/>
      <c r="H822" s="166"/>
      <c r="I822" s="167"/>
      <c r="J822" s="168" t="str">
        <f>IF(F822="","",IF(G822=nepodnik,1,IF(VLOOKUP(G822,Ciselniky!$G$41:$I$48,3,FALSE)&gt;'Údaje o projekte'!$F$11,'Údaje o projekte'!$F$11,VLOOKUP(G822,Ciselniky!$G$41:$I$48,3,FALSE))))</f>
        <v/>
      </c>
      <c r="K822" s="169" t="str">
        <f>IF(J822="","",IF(G822="Nerelevantné",E822*F822,((E822*F822)/VLOOKUP(G822,Ciselniky!$G$43:$I$48,3,FALSE))*'Dlhodobý majetok (DM)'!I822)*H822)</f>
        <v/>
      </c>
      <c r="L822" s="169" t="str">
        <f>IF(K822="","",IF('Základné údaje'!$H$8="áno",0,K822*0.2))</f>
        <v/>
      </c>
      <c r="M822" s="156" t="str">
        <f>IF(K822="","",K822*VLOOKUP(CONCATENATE(C822," / ",'Základné údaje'!$D$8),'Priradenie pracov. balíkov'!A:F,6,FALSE))</f>
        <v/>
      </c>
      <c r="N822" s="156" t="str">
        <f>IF(L822="","",L822*VLOOKUP(CONCATENATE(C822," / ",'Základné údaje'!$D$8),'Priradenie pracov. balíkov'!A:F,6,FALSE))</f>
        <v/>
      </c>
      <c r="O822" s="164"/>
      <c r="P822" s="164"/>
    </row>
    <row r="823" spans="1:16" x14ac:dyDescent="0.2">
      <c r="A823" s="19"/>
      <c r="B823" s="164"/>
      <c r="C823" s="164"/>
      <c r="D823" s="164"/>
      <c r="E823" s="164"/>
      <c r="F823" s="165"/>
      <c r="G823" s="164"/>
      <c r="H823" s="166"/>
      <c r="I823" s="167"/>
      <c r="J823" s="168" t="str">
        <f>IF(F823="","",IF(G823=nepodnik,1,IF(VLOOKUP(G823,Ciselniky!$G$41:$I$48,3,FALSE)&gt;'Údaje o projekte'!$F$11,'Údaje o projekte'!$F$11,VLOOKUP(G823,Ciselniky!$G$41:$I$48,3,FALSE))))</f>
        <v/>
      </c>
      <c r="K823" s="169" t="str">
        <f>IF(J823="","",IF(G823="Nerelevantné",E823*F823,((E823*F823)/VLOOKUP(G823,Ciselniky!$G$43:$I$48,3,FALSE))*'Dlhodobý majetok (DM)'!I823)*H823)</f>
        <v/>
      </c>
      <c r="L823" s="169" t="str">
        <f>IF(K823="","",IF('Základné údaje'!$H$8="áno",0,K823*0.2))</f>
        <v/>
      </c>
      <c r="M823" s="156" t="str">
        <f>IF(K823="","",K823*VLOOKUP(CONCATENATE(C823," / ",'Základné údaje'!$D$8),'Priradenie pracov. balíkov'!A:F,6,FALSE))</f>
        <v/>
      </c>
      <c r="N823" s="156" t="str">
        <f>IF(L823="","",L823*VLOOKUP(CONCATENATE(C823," / ",'Základné údaje'!$D$8),'Priradenie pracov. balíkov'!A:F,6,FALSE))</f>
        <v/>
      </c>
      <c r="O823" s="164"/>
      <c r="P823" s="164"/>
    </row>
    <row r="824" spans="1:16" x14ac:dyDescent="0.2">
      <c r="A824" s="19"/>
      <c r="B824" s="164"/>
      <c r="C824" s="164"/>
      <c r="D824" s="164"/>
      <c r="E824" s="164"/>
      <c r="F824" s="165"/>
      <c r="G824" s="164"/>
      <c r="H824" s="166"/>
      <c r="I824" s="167"/>
      <c r="J824" s="168" t="str">
        <f>IF(F824="","",IF(G824=nepodnik,1,IF(VLOOKUP(G824,Ciselniky!$G$41:$I$48,3,FALSE)&gt;'Údaje o projekte'!$F$11,'Údaje o projekte'!$F$11,VLOOKUP(G824,Ciselniky!$G$41:$I$48,3,FALSE))))</f>
        <v/>
      </c>
      <c r="K824" s="169" t="str">
        <f>IF(J824="","",IF(G824="Nerelevantné",E824*F824,((E824*F824)/VLOOKUP(G824,Ciselniky!$G$43:$I$48,3,FALSE))*'Dlhodobý majetok (DM)'!I824)*H824)</f>
        <v/>
      </c>
      <c r="L824" s="169" t="str">
        <f>IF(K824="","",IF('Základné údaje'!$H$8="áno",0,K824*0.2))</f>
        <v/>
      </c>
      <c r="M824" s="156" t="str">
        <f>IF(K824="","",K824*VLOOKUP(CONCATENATE(C824," / ",'Základné údaje'!$D$8),'Priradenie pracov. balíkov'!A:F,6,FALSE))</f>
        <v/>
      </c>
      <c r="N824" s="156" t="str">
        <f>IF(L824="","",L824*VLOOKUP(CONCATENATE(C824," / ",'Základné údaje'!$D$8),'Priradenie pracov. balíkov'!A:F,6,FALSE))</f>
        <v/>
      </c>
      <c r="O824" s="164"/>
      <c r="P824" s="164"/>
    </row>
    <row r="825" spans="1:16" x14ac:dyDescent="0.2">
      <c r="A825" s="19"/>
      <c r="B825" s="164"/>
      <c r="C825" s="164"/>
      <c r="D825" s="164"/>
      <c r="E825" s="164"/>
      <c r="F825" s="165"/>
      <c r="G825" s="164"/>
      <c r="H825" s="166"/>
      <c r="I825" s="167"/>
      <c r="J825" s="168" t="str">
        <f>IF(F825="","",IF(G825=nepodnik,1,IF(VLOOKUP(G825,Ciselniky!$G$41:$I$48,3,FALSE)&gt;'Údaje o projekte'!$F$11,'Údaje o projekte'!$F$11,VLOOKUP(G825,Ciselniky!$G$41:$I$48,3,FALSE))))</f>
        <v/>
      </c>
      <c r="K825" s="169" t="str">
        <f>IF(J825="","",IF(G825="Nerelevantné",E825*F825,((E825*F825)/VLOOKUP(G825,Ciselniky!$G$43:$I$48,3,FALSE))*'Dlhodobý majetok (DM)'!I825)*H825)</f>
        <v/>
      </c>
      <c r="L825" s="169" t="str">
        <f>IF(K825="","",IF('Základné údaje'!$H$8="áno",0,K825*0.2))</f>
        <v/>
      </c>
      <c r="M825" s="156" t="str">
        <f>IF(K825="","",K825*VLOOKUP(CONCATENATE(C825," / ",'Základné údaje'!$D$8),'Priradenie pracov. balíkov'!A:F,6,FALSE))</f>
        <v/>
      </c>
      <c r="N825" s="156" t="str">
        <f>IF(L825="","",L825*VLOOKUP(CONCATENATE(C825," / ",'Základné údaje'!$D$8),'Priradenie pracov. balíkov'!A:F,6,FALSE))</f>
        <v/>
      </c>
      <c r="O825" s="164"/>
      <c r="P825" s="164"/>
    </row>
    <row r="826" spans="1:16" x14ac:dyDescent="0.2">
      <c r="A826" s="19"/>
      <c r="B826" s="164"/>
      <c r="C826" s="164"/>
      <c r="D826" s="164"/>
      <c r="E826" s="164"/>
      <c r="F826" s="165"/>
      <c r="G826" s="164"/>
      <c r="H826" s="166"/>
      <c r="I826" s="167"/>
      <c r="J826" s="168" t="str">
        <f>IF(F826="","",IF(G826=nepodnik,1,IF(VLOOKUP(G826,Ciselniky!$G$41:$I$48,3,FALSE)&gt;'Údaje o projekte'!$F$11,'Údaje o projekte'!$F$11,VLOOKUP(G826,Ciselniky!$G$41:$I$48,3,FALSE))))</f>
        <v/>
      </c>
      <c r="K826" s="169" t="str">
        <f>IF(J826="","",IF(G826="Nerelevantné",E826*F826,((E826*F826)/VLOOKUP(G826,Ciselniky!$G$43:$I$48,3,FALSE))*'Dlhodobý majetok (DM)'!I826)*H826)</f>
        <v/>
      </c>
      <c r="L826" s="169" t="str">
        <f>IF(K826="","",IF('Základné údaje'!$H$8="áno",0,K826*0.2))</f>
        <v/>
      </c>
      <c r="M826" s="156" t="str">
        <f>IF(K826="","",K826*VLOOKUP(CONCATENATE(C826," / ",'Základné údaje'!$D$8),'Priradenie pracov. balíkov'!A:F,6,FALSE))</f>
        <v/>
      </c>
      <c r="N826" s="156" t="str">
        <f>IF(L826="","",L826*VLOOKUP(CONCATENATE(C826," / ",'Základné údaje'!$D$8),'Priradenie pracov. balíkov'!A:F,6,FALSE))</f>
        <v/>
      </c>
      <c r="O826" s="164"/>
      <c r="P826" s="164"/>
    </row>
    <row r="827" spans="1:16" x14ac:dyDescent="0.2">
      <c r="A827" s="19"/>
      <c r="B827" s="164"/>
      <c r="C827" s="164"/>
      <c r="D827" s="164"/>
      <c r="E827" s="164"/>
      <c r="F827" s="165"/>
      <c r="G827" s="164"/>
      <c r="H827" s="166"/>
      <c r="I827" s="167"/>
      <c r="J827" s="168" t="str">
        <f>IF(F827="","",IF(G827=nepodnik,1,IF(VLOOKUP(G827,Ciselniky!$G$41:$I$48,3,FALSE)&gt;'Údaje o projekte'!$F$11,'Údaje o projekte'!$F$11,VLOOKUP(G827,Ciselniky!$G$41:$I$48,3,FALSE))))</f>
        <v/>
      </c>
      <c r="K827" s="169" t="str">
        <f>IF(J827="","",IF(G827="Nerelevantné",E827*F827,((E827*F827)/VLOOKUP(G827,Ciselniky!$G$43:$I$48,3,FALSE))*'Dlhodobý majetok (DM)'!I827)*H827)</f>
        <v/>
      </c>
      <c r="L827" s="169" t="str">
        <f>IF(K827="","",IF('Základné údaje'!$H$8="áno",0,K827*0.2))</f>
        <v/>
      </c>
      <c r="M827" s="156" t="str">
        <f>IF(K827="","",K827*VLOOKUP(CONCATENATE(C827," / ",'Základné údaje'!$D$8),'Priradenie pracov. balíkov'!A:F,6,FALSE))</f>
        <v/>
      </c>
      <c r="N827" s="156" t="str">
        <f>IF(L827="","",L827*VLOOKUP(CONCATENATE(C827," / ",'Základné údaje'!$D$8),'Priradenie pracov. balíkov'!A:F,6,FALSE))</f>
        <v/>
      </c>
      <c r="O827" s="164"/>
      <c r="P827" s="164"/>
    </row>
    <row r="828" spans="1:16" x14ac:dyDescent="0.2">
      <c r="A828" s="19"/>
      <c r="B828" s="164"/>
      <c r="C828" s="164"/>
      <c r="D828" s="164"/>
      <c r="E828" s="164"/>
      <c r="F828" s="165"/>
      <c r="G828" s="164"/>
      <c r="H828" s="166"/>
      <c r="I828" s="167"/>
      <c r="J828" s="168" t="str">
        <f>IF(F828="","",IF(G828=nepodnik,1,IF(VLOOKUP(G828,Ciselniky!$G$41:$I$48,3,FALSE)&gt;'Údaje o projekte'!$F$11,'Údaje o projekte'!$F$11,VLOOKUP(G828,Ciselniky!$G$41:$I$48,3,FALSE))))</f>
        <v/>
      </c>
      <c r="K828" s="169" t="str">
        <f>IF(J828="","",IF(G828="Nerelevantné",E828*F828,((E828*F828)/VLOOKUP(G828,Ciselniky!$G$43:$I$48,3,FALSE))*'Dlhodobý majetok (DM)'!I828)*H828)</f>
        <v/>
      </c>
      <c r="L828" s="169" t="str">
        <f>IF(K828="","",IF('Základné údaje'!$H$8="áno",0,K828*0.2))</f>
        <v/>
      </c>
      <c r="M828" s="156" t="str">
        <f>IF(K828="","",K828*VLOOKUP(CONCATENATE(C828," / ",'Základné údaje'!$D$8),'Priradenie pracov. balíkov'!A:F,6,FALSE))</f>
        <v/>
      </c>
      <c r="N828" s="156" t="str">
        <f>IF(L828="","",L828*VLOOKUP(CONCATENATE(C828," / ",'Základné údaje'!$D$8),'Priradenie pracov. balíkov'!A:F,6,FALSE))</f>
        <v/>
      </c>
      <c r="O828" s="164"/>
      <c r="P828" s="164"/>
    </row>
    <row r="829" spans="1:16" x14ac:dyDescent="0.2">
      <c r="A829" s="19"/>
      <c r="B829" s="164"/>
      <c r="C829" s="164"/>
      <c r="D829" s="164"/>
      <c r="E829" s="164"/>
      <c r="F829" s="165"/>
      <c r="G829" s="164"/>
      <c r="H829" s="166"/>
      <c r="I829" s="167"/>
      <c r="J829" s="168" t="str">
        <f>IF(F829="","",IF(G829=nepodnik,1,IF(VLOOKUP(G829,Ciselniky!$G$41:$I$48,3,FALSE)&gt;'Údaje o projekte'!$F$11,'Údaje o projekte'!$F$11,VLOOKUP(G829,Ciselniky!$G$41:$I$48,3,FALSE))))</f>
        <v/>
      </c>
      <c r="K829" s="169" t="str">
        <f>IF(J829="","",IF(G829="Nerelevantné",E829*F829,((E829*F829)/VLOOKUP(G829,Ciselniky!$G$43:$I$48,3,FALSE))*'Dlhodobý majetok (DM)'!I829)*H829)</f>
        <v/>
      </c>
      <c r="L829" s="169" t="str">
        <f>IF(K829="","",IF('Základné údaje'!$H$8="áno",0,K829*0.2))</f>
        <v/>
      </c>
      <c r="M829" s="156" t="str">
        <f>IF(K829="","",K829*VLOOKUP(CONCATENATE(C829," / ",'Základné údaje'!$D$8),'Priradenie pracov. balíkov'!A:F,6,FALSE))</f>
        <v/>
      </c>
      <c r="N829" s="156" t="str">
        <f>IF(L829="","",L829*VLOOKUP(CONCATENATE(C829," / ",'Základné údaje'!$D$8),'Priradenie pracov. balíkov'!A:F,6,FALSE))</f>
        <v/>
      </c>
      <c r="O829" s="164"/>
      <c r="P829" s="164"/>
    </row>
    <row r="830" spans="1:16" x14ac:dyDescent="0.2">
      <c r="A830" s="19"/>
      <c r="B830" s="164"/>
      <c r="C830" s="164"/>
      <c r="D830" s="164"/>
      <c r="E830" s="164"/>
      <c r="F830" s="165"/>
      <c r="G830" s="164"/>
      <c r="H830" s="166"/>
      <c r="I830" s="167"/>
      <c r="J830" s="168" t="str">
        <f>IF(F830="","",IF(G830=nepodnik,1,IF(VLOOKUP(G830,Ciselniky!$G$41:$I$48,3,FALSE)&gt;'Údaje o projekte'!$F$11,'Údaje o projekte'!$F$11,VLOOKUP(G830,Ciselniky!$G$41:$I$48,3,FALSE))))</f>
        <v/>
      </c>
      <c r="K830" s="169" t="str">
        <f>IF(J830="","",IF(G830="Nerelevantné",E830*F830,((E830*F830)/VLOOKUP(G830,Ciselniky!$G$43:$I$48,3,FALSE))*'Dlhodobý majetok (DM)'!I830)*H830)</f>
        <v/>
      </c>
      <c r="L830" s="169" t="str">
        <f>IF(K830="","",IF('Základné údaje'!$H$8="áno",0,K830*0.2))</f>
        <v/>
      </c>
      <c r="M830" s="156" t="str">
        <f>IF(K830="","",K830*VLOOKUP(CONCATENATE(C830," / ",'Základné údaje'!$D$8),'Priradenie pracov. balíkov'!A:F,6,FALSE))</f>
        <v/>
      </c>
      <c r="N830" s="156" t="str">
        <f>IF(L830="","",L830*VLOOKUP(CONCATENATE(C830," / ",'Základné údaje'!$D$8),'Priradenie pracov. balíkov'!A:F,6,FALSE))</f>
        <v/>
      </c>
      <c r="O830" s="164"/>
      <c r="P830" s="164"/>
    </row>
    <row r="831" spans="1:16" x14ac:dyDescent="0.2">
      <c r="A831" s="19"/>
      <c r="B831" s="164"/>
      <c r="C831" s="164"/>
      <c r="D831" s="164"/>
      <c r="E831" s="164"/>
      <c r="F831" s="165"/>
      <c r="G831" s="164"/>
      <c r="H831" s="166"/>
      <c r="I831" s="167"/>
      <c r="J831" s="168" t="str">
        <f>IF(F831="","",IF(G831=nepodnik,1,IF(VLOOKUP(G831,Ciselniky!$G$41:$I$48,3,FALSE)&gt;'Údaje o projekte'!$F$11,'Údaje o projekte'!$F$11,VLOOKUP(G831,Ciselniky!$G$41:$I$48,3,FALSE))))</f>
        <v/>
      </c>
      <c r="K831" s="169" t="str">
        <f>IF(J831="","",IF(G831="Nerelevantné",E831*F831,((E831*F831)/VLOOKUP(G831,Ciselniky!$G$43:$I$48,3,FALSE))*'Dlhodobý majetok (DM)'!I831)*H831)</f>
        <v/>
      </c>
      <c r="L831" s="169" t="str">
        <f>IF(K831="","",IF('Základné údaje'!$H$8="áno",0,K831*0.2))</f>
        <v/>
      </c>
      <c r="M831" s="156" t="str">
        <f>IF(K831="","",K831*VLOOKUP(CONCATENATE(C831," / ",'Základné údaje'!$D$8),'Priradenie pracov. balíkov'!A:F,6,FALSE))</f>
        <v/>
      </c>
      <c r="N831" s="156" t="str">
        <f>IF(L831="","",L831*VLOOKUP(CONCATENATE(C831," / ",'Základné údaje'!$D$8),'Priradenie pracov. balíkov'!A:F,6,FALSE))</f>
        <v/>
      </c>
      <c r="O831" s="164"/>
      <c r="P831" s="164"/>
    </row>
    <row r="832" spans="1:16" x14ac:dyDescent="0.2">
      <c r="A832" s="19"/>
      <c r="B832" s="164"/>
      <c r="C832" s="164"/>
      <c r="D832" s="164"/>
      <c r="E832" s="164"/>
      <c r="F832" s="165"/>
      <c r="G832" s="164"/>
      <c r="H832" s="166"/>
      <c r="I832" s="167"/>
      <c r="J832" s="168" t="str">
        <f>IF(F832="","",IF(G832=nepodnik,1,IF(VLOOKUP(G832,Ciselniky!$G$41:$I$48,3,FALSE)&gt;'Údaje o projekte'!$F$11,'Údaje o projekte'!$F$11,VLOOKUP(G832,Ciselniky!$G$41:$I$48,3,FALSE))))</f>
        <v/>
      </c>
      <c r="K832" s="169" t="str">
        <f>IF(J832="","",IF(G832="Nerelevantné",E832*F832,((E832*F832)/VLOOKUP(G832,Ciselniky!$G$43:$I$48,3,FALSE))*'Dlhodobý majetok (DM)'!I832)*H832)</f>
        <v/>
      </c>
      <c r="L832" s="169" t="str">
        <f>IF(K832="","",IF('Základné údaje'!$H$8="áno",0,K832*0.2))</f>
        <v/>
      </c>
      <c r="M832" s="156" t="str">
        <f>IF(K832="","",K832*VLOOKUP(CONCATENATE(C832," / ",'Základné údaje'!$D$8),'Priradenie pracov. balíkov'!A:F,6,FALSE))</f>
        <v/>
      </c>
      <c r="N832" s="156" t="str">
        <f>IF(L832="","",L832*VLOOKUP(CONCATENATE(C832," / ",'Základné údaje'!$D$8),'Priradenie pracov. balíkov'!A:F,6,FALSE))</f>
        <v/>
      </c>
      <c r="O832" s="164"/>
      <c r="P832" s="164"/>
    </row>
    <row r="833" spans="1:16" x14ac:dyDescent="0.2">
      <c r="A833" s="19"/>
      <c r="B833" s="164"/>
      <c r="C833" s="164"/>
      <c r="D833" s="164"/>
      <c r="E833" s="164"/>
      <c r="F833" s="165"/>
      <c r="G833" s="164"/>
      <c r="H833" s="166"/>
      <c r="I833" s="167"/>
      <c r="J833" s="168" t="str">
        <f>IF(F833="","",IF(G833=nepodnik,1,IF(VLOOKUP(G833,Ciselniky!$G$41:$I$48,3,FALSE)&gt;'Údaje o projekte'!$F$11,'Údaje o projekte'!$F$11,VLOOKUP(G833,Ciselniky!$G$41:$I$48,3,FALSE))))</f>
        <v/>
      </c>
      <c r="K833" s="169" t="str">
        <f>IF(J833="","",IF(G833="Nerelevantné",E833*F833,((E833*F833)/VLOOKUP(G833,Ciselniky!$G$43:$I$48,3,FALSE))*'Dlhodobý majetok (DM)'!I833)*H833)</f>
        <v/>
      </c>
      <c r="L833" s="169" t="str">
        <f>IF(K833="","",IF('Základné údaje'!$H$8="áno",0,K833*0.2))</f>
        <v/>
      </c>
      <c r="M833" s="156" t="str">
        <f>IF(K833="","",K833*VLOOKUP(CONCATENATE(C833," / ",'Základné údaje'!$D$8),'Priradenie pracov. balíkov'!A:F,6,FALSE))</f>
        <v/>
      </c>
      <c r="N833" s="156" t="str">
        <f>IF(L833="","",L833*VLOOKUP(CONCATENATE(C833," / ",'Základné údaje'!$D$8),'Priradenie pracov. balíkov'!A:F,6,FALSE))</f>
        <v/>
      </c>
      <c r="O833" s="164"/>
      <c r="P833" s="164"/>
    </row>
    <row r="834" spans="1:16" x14ac:dyDescent="0.2">
      <c r="A834" s="19"/>
      <c r="B834" s="164"/>
      <c r="C834" s="164"/>
      <c r="D834" s="164"/>
      <c r="E834" s="164"/>
      <c r="F834" s="165"/>
      <c r="G834" s="164"/>
      <c r="H834" s="166"/>
      <c r="I834" s="167"/>
      <c r="J834" s="168" t="str">
        <f>IF(F834="","",IF(G834=nepodnik,1,IF(VLOOKUP(G834,Ciselniky!$G$41:$I$48,3,FALSE)&gt;'Údaje o projekte'!$F$11,'Údaje o projekte'!$F$11,VLOOKUP(G834,Ciselniky!$G$41:$I$48,3,FALSE))))</f>
        <v/>
      </c>
      <c r="K834" s="169" t="str">
        <f>IF(J834="","",IF(G834="Nerelevantné",E834*F834,((E834*F834)/VLOOKUP(G834,Ciselniky!$G$43:$I$48,3,FALSE))*'Dlhodobý majetok (DM)'!I834)*H834)</f>
        <v/>
      </c>
      <c r="L834" s="169" t="str">
        <f>IF(K834="","",IF('Základné údaje'!$H$8="áno",0,K834*0.2))</f>
        <v/>
      </c>
      <c r="M834" s="156" t="str">
        <f>IF(K834="","",K834*VLOOKUP(CONCATENATE(C834," / ",'Základné údaje'!$D$8),'Priradenie pracov. balíkov'!A:F,6,FALSE))</f>
        <v/>
      </c>
      <c r="N834" s="156" t="str">
        <f>IF(L834="","",L834*VLOOKUP(CONCATENATE(C834," / ",'Základné údaje'!$D$8),'Priradenie pracov. balíkov'!A:F,6,FALSE))</f>
        <v/>
      </c>
      <c r="O834" s="164"/>
      <c r="P834" s="164"/>
    </row>
    <row r="835" spans="1:16" x14ac:dyDescent="0.2">
      <c r="A835" s="19"/>
      <c r="B835" s="164"/>
      <c r="C835" s="164"/>
      <c r="D835" s="164"/>
      <c r="E835" s="164"/>
      <c r="F835" s="165"/>
      <c r="G835" s="164"/>
      <c r="H835" s="166"/>
      <c r="I835" s="167"/>
      <c r="J835" s="168" t="str">
        <f>IF(F835="","",IF(G835=nepodnik,1,IF(VLOOKUP(G835,Ciselniky!$G$41:$I$48,3,FALSE)&gt;'Údaje o projekte'!$F$11,'Údaje o projekte'!$F$11,VLOOKUP(G835,Ciselniky!$G$41:$I$48,3,FALSE))))</f>
        <v/>
      </c>
      <c r="K835" s="169" t="str">
        <f>IF(J835="","",IF(G835="Nerelevantné",E835*F835,((E835*F835)/VLOOKUP(G835,Ciselniky!$G$43:$I$48,3,FALSE))*'Dlhodobý majetok (DM)'!I835)*H835)</f>
        <v/>
      </c>
      <c r="L835" s="169" t="str">
        <f>IF(K835="","",IF('Základné údaje'!$H$8="áno",0,K835*0.2))</f>
        <v/>
      </c>
      <c r="M835" s="156" t="str">
        <f>IF(K835="","",K835*VLOOKUP(CONCATENATE(C835," / ",'Základné údaje'!$D$8),'Priradenie pracov. balíkov'!A:F,6,FALSE))</f>
        <v/>
      </c>
      <c r="N835" s="156" t="str">
        <f>IF(L835="","",L835*VLOOKUP(CONCATENATE(C835," / ",'Základné údaje'!$D$8),'Priradenie pracov. balíkov'!A:F,6,FALSE))</f>
        <v/>
      </c>
      <c r="O835" s="164"/>
      <c r="P835" s="164"/>
    </row>
    <row r="836" spans="1:16" x14ac:dyDescent="0.2">
      <c r="A836" s="19"/>
      <c r="B836" s="164"/>
      <c r="C836" s="164"/>
      <c r="D836" s="164"/>
      <c r="E836" s="164"/>
      <c r="F836" s="165"/>
      <c r="G836" s="164"/>
      <c r="H836" s="166"/>
      <c r="I836" s="167"/>
      <c r="J836" s="168" t="str">
        <f>IF(F836="","",IF(G836=nepodnik,1,IF(VLOOKUP(G836,Ciselniky!$G$41:$I$48,3,FALSE)&gt;'Údaje o projekte'!$F$11,'Údaje o projekte'!$F$11,VLOOKUP(G836,Ciselniky!$G$41:$I$48,3,FALSE))))</f>
        <v/>
      </c>
      <c r="K836" s="169" t="str">
        <f>IF(J836="","",IF(G836="Nerelevantné",E836*F836,((E836*F836)/VLOOKUP(G836,Ciselniky!$G$43:$I$48,3,FALSE))*'Dlhodobý majetok (DM)'!I836)*H836)</f>
        <v/>
      </c>
      <c r="L836" s="169" t="str">
        <f>IF(K836="","",IF('Základné údaje'!$H$8="áno",0,K836*0.2))</f>
        <v/>
      </c>
      <c r="M836" s="156" t="str">
        <f>IF(K836="","",K836*VLOOKUP(CONCATENATE(C836," / ",'Základné údaje'!$D$8),'Priradenie pracov. balíkov'!A:F,6,FALSE))</f>
        <v/>
      </c>
      <c r="N836" s="156" t="str">
        <f>IF(L836="","",L836*VLOOKUP(CONCATENATE(C836," / ",'Základné údaje'!$D$8),'Priradenie pracov. balíkov'!A:F,6,FALSE))</f>
        <v/>
      </c>
      <c r="O836" s="164"/>
      <c r="P836" s="164"/>
    </row>
    <row r="837" spans="1:16" x14ac:dyDescent="0.2">
      <c r="A837" s="19"/>
      <c r="B837" s="164"/>
      <c r="C837" s="164"/>
      <c r="D837" s="164"/>
      <c r="E837" s="164"/>
      <c r="F837" s="165"/>
      <c r="G837" s="164"/>
      <c r="H837" s="166"/>
      <c r="I837" s="167"/>
      <c r="J837" s="168" t="str">
        <f>IF(F837="","",IF(G837=nepodnik,1,IF(VLOOKUP(G837,Ciselniky!$G$41:$I$48,3,FALSE)&gt;'Údaje o projekte'!$F$11,'Údaje o projekte'!$F$11,VLOOKUP(G837,Ciselniky!$G$41:$I$48,3,FALSE))))</f>
        <v/>
      </c>
      <c r="K837" s="169" t="str">
        <f>IF(J837="","",IF(G837="Nerelevantné",E837*F837,((E837*F837)/VLOOKUP(G837,Ciselniky!$G$43:$I$48,3,FALSE))*'Dlhodobý majetok (DM)'!I837)*H837)</f>
        <v/>
      </c>
      <c r="L837" s="169" t="str">
        <f>IF(K837="","",IF('Základné údaje'!$H$8="áno",0,K837*0.2))</f>
        <v/>
      </c>
      <c r="M837" s="156" t="str">
        <f>IF(K837="","",K837*VLOOKUP(CONCATENATE(C837," / ",'Základné údaje'!$D$8),'Priradenie pracov. balíkov'!A:F,6,FALSE))</f>
        <v/>
      </c>
      <c r="N837" s="156" t="str">
        <f>IF(L837="","",L837*VLOOKUP(CONCATENATE(C837," / ",'Základné údaje'!$D$8),'Priradenie pracov. balíkov'!A:F,6,FALSE))</f>
        <v/>
      </c>
      <c r="O837" s="164"/>
      <c r="P837" s="164"/>
    </row>
    <row r="838" spans="1:16" x14ac:dyDescent="0.2">
      <c r="A838" s="19"/>
      <c r="B838" s="164"/>
      <c r="C838" s="164"/>
      <c r="D838" s="164"/>
      <c r="E838" s="164"/>
      <c r="F838" s="165"/>
      <c r="G838" s="164"/>
      <c r="H838" s="166"/>
      <c r="I838" s="167"/>
      <c r="J838" s="168" t="str">
        <f>IF(F838="","",IF(G838=nepodnik,1,IF(VLOOKUP(G838,Ciselniky!$G$41:$I$48,3,FALSE)&gt;'Údaje o projekte'!$F$11,'Údaje o projekte'!$F$11,VLOOKUP(G838,Ciselniky!$G$41:$I$48,3,FALSE))))</f>
        <v/>
      </c>
      <c r="K838" s="169" t="str">
        <f>IF(J838="","",IF(G838="Nerelevantné",E838*F838,((E838*F838)/VLOOKUP(G838,Ciselniky!$G$43:$I$48,3,FALSE))*'Dlhodobý majetok (DM)'!I838)*H838)</f>
        <v/>
      </c>
      <c r="L838" s="169" t="str">
        <f>IF(K838="","",IF('Základné údaje'!$H$8="áno",0,K838*0.2))</f>
        <v/>
      </c>
      <c r="M838" s="156" t="str">
        <f>IF(K838="","",K838*VLOOKUP(CONCATENATE(C838," / ",'Základné údaje'!$D$8),'Priradenie pracov. balíkov'!A:F,6,FALSE))</f>
        <v/>
      </c>
      <c r="N838" s="156" t="str">
        <f>IF(L838="","",L838*VLOOKUP(CONCATENATE(C838," / ",'Základné údaje'!$D$8),'Priradenie pracov. balíkov'!A:F,6,FALSE))</f>
        <v/>
      </c>
      <c r="O838" s="164"/>
      <c r="P838" s="164"/>
    </row>
    <row r="839" spans="1:16" x14ac:dyDescent="0.2">
      <c r="A839" s="19"/>
      <c r="B839" s="164"/>
      <c r="C839" s="164"/>
      <c r="D839" s="164"/>
      <c r="E839" s="164"/>
      <c r="F839" s="165"/>
      <c r="G839" s="164"/>
      <c r="H839" s="166"/>
      <c r="I839" s="167"/>
      <c r="J839" s="168" t="str">
        <f>IF(F839="","",IF(G839=nepodnik,1,IF(VLOOKUP(G839,Ciselniky!$G$41:$I$48,3,FALSE)&gt;'Údaje o projekte'!$F$11,'Údaje o projekte'!$F$11,VLOOKUP(G839,Ciselniky!$G$41:$I$48,3,FALSE))))</f>
        <v/>
      </c>
      <c r="K839" s="169" t="str">
        <f>IF(J839="","",IF(G839="Nerelevantné",E839*F839,((E839*F839)/VLOOKUP(G839,Ciselniky!$G$43:$I$48,3,FALSE))*'Dlhodobý majetok (DM)'!I839)*H839)</f>
        <v/>
      </c>
      <c r="L839" s="169" t="str">
        <f>IF(K839="","",IF('Základné údaje'!$H$8="áno",0,K839*0.2))</f>
        <v/>
      </c>
      <c r="M839" s="156" t="str">
        <f>IF(K839="","",K839*VLOOKUP(CONCATENATE(C839," / ",'Základné údaje'!$D$8),'Priradenie pracov. balíkov'!A:F,6,FALSE))</f>
        <v/>
      </c>
      <c r="N839" s="156" t="str">
        <f>IF(L839="","",L839*VLOOKUP(CONCATENATE(C839," / ",'Základné údaje'!$D$8),'Priradenie pracov. balíkov'!A:F,6,FALSE))</f>
        <v/>
      </c>
      <c r="O839" s="164"/>
      <c r="P839" s="164"/>
    </row>
    <row r="840" spans="1:16" x14ac:dyDescent="0.2">
      <c r="A840" s="19"/>
      <c r="B840" s="164"/>
      <c r="C840" s="164"/>
      <c r="D840" s="164"/>
      <c r="E840" s="164"/>
      <c r="F840" s="165"/>
      <c r="G840" s="164"/>
      <c r="H840" s="166"/>
      <c r="I840" s="167"/>
      <c r="J840" s="168" t="str">
        <f>IF(F840="","",IF(G840=nepodnik,1,IF(VLOOKUP(G840,Ciselniky!$G$41:$I$48,3,FALSE)&gt;'Údaje o projekte'!$F$11,'Údaje o projekte'!$F$11,VLOOKUP(G840,Ciselniky!$G$41:$I$48,3,FALSE))))</f>
        <v/>
      </c>
      <c r="K840" s="169" t="str">
        <f>IF(J840="","",IF(G840="Nerelevantné",E840*F840,((E840*F840)/VLOOKUP(G840,Ciselniky!$G$43:$I$48,3,FALSE))*'Dlhodobý majetok (DM)'!I840)*H840)</f>
        <v/>
      </c>
      <c r="L840" s="169" t="str">
        <f>IF(K840="","",IF('Základné údaje'!$H$8="áno",0,K840*0.2))</f>
        <v/>
      </c>
      <c r="M840" s="156" t="str">
        <f>IF(K840="","",K840*VLOOKUP(CONCATENATE(C840," / ",'Základné údaje'!$D$8),'Priradenie pracov. balíkov'!A:F,6,FALSE))</f>
        <v/>
      </c>
      <c r="N840" s="156" t="str">
        <f>IF(L840="","",L840*VLOOKUP(CONCATENATE(C840," / ",'Základné údaje'!$D$8),'Priradenie pracov. balíkov'!A:F,6,FALSE))</f>
        <v/>
      </c>
      <c r="O840" s="164"/>
      <c r="P840" s="164"/>
    </row>
    <row r="841" spans="1:16" x14ac:dyDescent="0.2">
      <c r="A841" s="19"/>
      <c r="B841" s="164"/>
      <c r="C841" s="164"/>
      <c r="D841" s="164"/>
      <c r="E841" s="164"/>
      <c r="F841" s="165"/>
      <c r="G841" s="164"/>
      <c r="H841" s="166"/>
      <c r="I841" s="167"/>
      <c r="J841" s="168" t="str">
        <f>IF(F841="","",IF(G841=nepodnik,1,IF(VLOOKUP(G841,Ciselniky!$G$41:$I$48,3,FALSE)&gt;'Údaje o projekte'!$F$11,'Údaje o projekte'!$F$11,VLOOKUP(G841,Ciselniky!$G$41:$I$48,3,FALSE))))</f>
        <v/>
      </c>
      <c r="K841" s="169" t="str">
        <f>IF(J841="","",IF(G841="Nerelevantné",E841*F841,((E841*F841)/VLOOKUP(G841,Ciselniky!$G$43:$I$48,3,FALSE))*'Dlhodobý majetok (DM)'!I841)*H841)</f>
        <v/>
      </c>
      <c r="L841" s="169" t="str">
        <f>IF(K841="","",IF('Základné údaje'!$H$8="áno",0,K841*0.2))</f>
        <v/>
      </c>
      <c r="M841" s="156" t="str">
        <f>IF(K841="","",K841*VLOOKUP(CONCATENATE(C841," / ",'Základné údaje'!$D$8),'Priradenie pracov. balíkov'!A:F,6,FALSE))</f>
        <v/>
      </c>
      <c r="N841" s="156" t="str">
        <f>IF(L841="","",L841*VLOOKUP(CONCATENATE(C841," / ",'Základné údaje'!$D$8),'Priradenie pracov. balíkov'!A:F,6,FALSE))</f>
        <v/>
      </c>
      <c r="O841" s="164"/>
      <c r="P841" s="164"/>
    </row>
    <row r="842" spans="1:16" x14ac:dyDescent="0.2">
      <c r="A842" s="19"/>
      <c r="B842" s="164"/>
      <c r="C842" s="164"/>
      <c r="D842" s="164"/>
      <c r="E842" s="164"/>
      <c r="F842" s="165"/>
      <c r="G842" s="164"/>
      <c r="H842" s="166"/>
      <c r="I842" s="167"/>
      <c r="J842" s="168" t="str">
        <f>IF(F842="","",IF(G842=nepodnik,1,IF(VLOOKUP(G842,Ciselniky!$G$41:$I$48,3,FALSE)&gt;'Údaje o projekte'!$F$11,'Údaje o projekte'!$F$11,VLOOKUP(G842,Ciselniky!$G$41:$I$48,3,FALSE))))</f>
        <v/>
      </c>
      <c r="K842" s="169" t="str">
        <f>IF(J842="","",IF(G842="Nerelevantné",E842*F842,((E842*F842)/VLOOKUP(G842,Ciselniky!$G$43:$I$48,3,FALSE))*'Dlhodobý majetok (DM)'!I842)*H842)</f>
        <v/>
      </c>
      <c r="L842" s="169" t="str">
        <f>IF(K842="","",IF('Základné údaje'!$H$8="áno",0,K842*0.2))</f>
        <v/>
      </c>
      <c r="M842" s="156" t="str">
        <f>IF(K842="","",K842*VLOOKUP(CONCATENATE(C842," / ",'Základné údaje'!$D$8),'Priradenie pracov. balíkov'!A:F,6,FALSE))</f>
        <v/>
      </c>
      <c r="N842" s="156" t="str">
        <f>IF(L842="","",L842*VLOOKUP(CONCATENATE(C842," / ",'Základné údaje'!$D$8),'Priradenie pracov. balíkov'!A:F,6,FALSE))</f>
        <v/>
      </c>
      <c r="O842" s="164"/>
      <c r="P842" s="164"/>
    </row>
    <row r="843" spans="1:16" x14ac:dyDescent="0.2">
      <c r="A843" s="19"/>
      <c r="B843" s="164"/>
      <c r="C843" s="164"/>
      <c r="D843" s="164"/>
      <c r="E843" s="164"/>
      <c r="F843" s="165"/>
      <c r="G843" s="164"/>
      <c r="H843" s="166"/>
      <c r="I843" s="167"/>
      <c r="J843" s="168" t="str">
        <f>IF(F843="","",IF(G843=nepodnik,1,IF(VLOOKUP(G843,Ciselniky!$G$41:$I$48,3,FALSE)&gt;'Údaje o projekte'!$F$11,'Údaje o projekte'!$F$11,VLOOKUP(G843,Ciselniky!$G$41:$I$48,3,FALSE))))</f>
        <v/>
      </c>
      <c r="K843" s="169" t="str">
        <f>IF(J843="","",IF(G843="Nerelevantné",E843*F843,((E843*F843)/VLOOKUP(G843,Ciselniky!$G$43:$I$48,3,FALSE))*'Dlhodobý majetok (DM)'!I843)*H843)</f>
        <v/>
      </c>
      <c r="L843" s="169" t="str">
        <f>IF(K843="","",IF('Základné údaje'!$H$8="áno",0,K843*0.2))</f>
        <v/>
      </c>
      <c r="M843" s="156" t="str">
        <f>IF(K843="","",K843*VLOOKUP(CONCATENATE(C843," / ",'Základné údaje'!$D$8),'Priradenie pracov. balíkov'!A:F,6,FALSE))</f>
        <v/>
      </c>
      <c r="N843" s="156" t="str">
        <f>IF(L843="","",L843*VLOOKUP(CONCATENATE(C843," / ",'Základné údaje'!$D$8),'Priradenie pracov. balíkov'!A:F,6,FALSE))</f>
        <v/>
      </c>
      <c r="O843" s="164"/>
      <c r="P843" s="164"/>
    </row>
    <row r="844" spans="1:16" x14ac:dyDescent="0.2">
      <c r="A844" s="19"/>
      <c r="B844" s="164"/>
      <c r="C844" s="164"/>
      <c r="D844" s="164"/>
      <c r="E844" s="164"/>
      <c r="F844" s="165"/>
      <c r="G844" s="164"/>
      <c r="H844" s="166"/>
      <c r="I844" s="167"/>
      <c r="J844" s="168" t="str">
        <f>IF(F844="","",IF(G844=nepodnik,1,IF(VLOOKUP(G844,Ciselniky!$G$41:$I$48,3,FALSE)&gt;'Údaje o projekte'!$F$11,'Údaje o projekte'!$F$11,VLOOKUP(G844,Ciselniky!$G$41:$I$48,3,FALSE))))</f>
        <v/>
      </c>
      <c r="K844" s="169" t="str">
        <f>IF(J844="","",IF(G844="Nerelevantné",E844*F844,((E844*F844)/VLOOKUP(G844,Ciselniky!$G$43:$I$48,3,FALSE))*'Dlhodobý majetok (DM)'!I844)*H844)</f>
        <v/>
      </c>
      <c r="L844" s="169" t="str">
        <f>IF(K844="","",IF('Základné údaje'!$H$8="áno",0,K844*0.2))</f>
        <v/>
      </c>
      <c r="M844" s="156" t="str">
        <f>IF(K844="","",K844*VLOOKUP(CONCATENATE(C844," / ",'Základné údaje'!$D$8),'Priradenie pracov. balíkov'!A:F,6,FALSE))</f>
        <v/>
      </c>
      <c r="N844" s="156" t="str">
        <f>IF(L844="","",L844*VLOOKUP(CONCATENATE(C844," / ",'Základné údaje'!$D$8),'Priradenie pracov. balíkov'!A:F,6,FALSE))</f>
        <v/>
      </c>
      <c r="O844" s="164"/>
      <c r="P844" s="164"/>
    </row>
    <row r="845" spans="1:16" x14ac:dyDescent="0.2">
      <c r="A845" s="19"/>
      <c r="B845" s="164"/>
      <c r="C845" s="164"/>
      <c r="D845" s="164"/>
      <c r="E845" s="164"/>
      <c r="F845" s="165"/>
      <c r="G845" s="164"/>
      <c r="H845" s="166"/>
      <c r="I845" s="167"/>
      <c r="J845" s="168" t="str">
        <f>IF(F845="","",IF(G845=nepodnik,1,IF(VLOOKUP(G845,Ciselniky!$G$41:$I$48,3,FALSE)&gt;'Údaje o projekte'!$F$11,'Údaje o projekte'!$F$11,VLOOKUP(G845,Ciselniky!$G$41:$I$48,3,FALSE))))</f>
        <v/>
      </c>
      <c r="K845" s="169" t="str">
        <f>IF(J845="","",IF(G845="Nerelevantné",E845*F845,((E845*F845)/VLOOKUP(G845,Ciselniky!$G$43:$I$48,3,FALSE))*'Dlhodobý majetok (DM)'!I845)*H845)</f>
        <v/>
      </c>
      <c r="L845" s="169" t="str">
        <f>IF(K845="","",IF('Základné údaje'!$H$8="áno",0,K845*0.2))</f>
        <v/>
      </c>
      <c r="M845" s="156" t="str">
        <f>IF(K845="","",K845*VLOOKUP(CONCATENATE(C845," / ",'Základné údaje'!$D$8),'Priradenie pracov. balíkov'!A:F,6,FALSE))</f>
        <v/>
      </c>
      <c r="N845" s="156" t="str">
        <f>IF(L845="","",L845*VLOOKUP(CONCATENATE(C845," / ",'Základné údaje'!$D$8),'Priradenie pracov. balíkov'!A:F,6,FALSE))</f>
        <v/>
      </c>
      <c r="O845" s="164"/>
      <c r="P845" s="164"/>
    </row>
    <row r="846" spans="1:16" x14ac:dyDescent="0.2">
      <c r="A846" s="19"/>
      <c r="B846" s="164"/>
      <c r="C846" s="164"/>
      <c r="D846" s="164"/>
      <c r="E846" s="164"/>
      <c r="F846" s="165"/>
      <c r="G846" s="164"/>
      <c r="H846" s="166"/>
      <c r="I846" s="167"/>
      <c r="J846" s="168" t="str">
        <f>IF(F846="","",IF(G846=nepodnik,1,IF(VLOOKUP(G846,Ciselniky!$G$41:$I$48,3,FALSE)&gt;'Údaje o projekte'!$F$11,'Údaje o projekte'!$F$11,VLOOKUP(G846,Ciselniky!$G$41:$I$48,3,FALSE))))</f>
        <v/>
      </c>
      <c r="K846" s="169" t="str">
        <f>IF(J846="","",IF(G846="Nerelevantné",E846*F846,((E846*F846)/VLOOKUP(G846,Ciselniky!$G$43:$I$48,3,FALSE))*'Dlhodobý majetok (DM)'!I846)*H846)</f>
        <v/>
      </c>
      <c r="L846" s="169" t="str">
        <f>IF(K846="","",IF('Základné údaje'!$H$8="áno",0,K846*0.2))</f>
        <v/>
      </c>
      <c r="M846" s="156" t="str">
        <f>IF(K846="","",K846*VLOOKUP(CONCATENATE(C846," / ",'Základné údaje'!$D$8),'Priradenie pracov. balíkov'!A:F,6,FALSE))</f>
        <v/>
      </c>
      <c r="N846" s="156" t="str">
        <f>IF(L846="","",L846*VLOOKUP(CONCATENATE(C846," / ",'Základné údaje'!$D$8),'Priradenie pracov. balíkov'!A:F,6,FALSE))</f>
        <v/>
      </c>
      <c r="O846" s="164"/>
      <c r="P846" s="164"/>
    </row>
    <row r="847" spans="1:16" x14ac:dyDescent="0.2">
      <c r="A847" s="19"/>
      <c r="B847" s="164"/>
      <c r="C847" s="164"/>
      <c r="D847" s="164"/>
      <c r="E847" s="164"/>
      <c r="F847" s="165"/>
      <c r="G847" s="164"/>
      <c r="H847" s="166"/>
      <c r="I847" s="167"/>
      <c r="J847" s="168" t="str">
        <f>IF(F847="","",IF(G847=nepodnik,1,IF(VLOOKUP(G847,Ciselniky!$G$41:$I$48,3,FALSE)&gt;'Údaje o projekte'!$F$11,'Údaje o projekte'!$F$11,VLOOKUP(G847,Ciselniky!$G$41:$I$48,3,FALSE))))</f>
        <v/>
      </c>
      <c r="K847" s="169" t="str">
        <f>IF(J847="","",IF(G847="Nerelevantné",E847*F847,((E847*F847)/VLOOKUP(G847,Ciselniky!$G$43:$I$48,3,FALSE))*'Dlhodobý majetok (DM)'!I847)*H847)</f>
        <v/>
      </c>
      <c r="L847" s="169" t="str">
        <f>IF(K847="","",IF('Základné údaje'!$H$8="áno",0,K847*0.2))</f>
        <v/>
      </c>
      <c r="M847" s="156" t="str">
        <f>IF(K847="","",K847*VLOOKUP(CONCATENATE(C847," / ",'Základné údaje'!$D$8),'Priradenie pracov. balíkov'!A:F,6,FALSE))</f>
        <v/>
      </c>
      <c r="N847" s="156" t="str">
        <f>IF(L847="","",L847*VLOOKUP(CONCATENATE(C847," / ",'Základné údaje'!$D$8),'Priradenie pracov. balíkov'!A:F,6,FALSE))</f>
        <v/>
      </c>
      <c r="O847" s="164"/>
      <c r="P847" s="164"/>
    </row>
    <row r="848" spans="1:16" x14ac:dyDescent="0.2">
      <c r="A848" s="19"/>
      <c r="B848" s="164"/>
      <c r="C848" s="164"/>
      <c r="D848" s="164"/>
      <c r="E848" s="164"/>
      <c r="F848" s="165"/>
      <c r="G848" s="164"/>
      <c r="H848" s="166"/>
      <c r="I848" s="167"/>
      <c r="J848" s="168" t="str">
        <f>IF(F848="","",IF(G848=nepodnik,1,IF(VLOOKUP(G848,Ciselniky!$G$41:$I$48,3,FALSE)&gt;'Údaje o projekte'!$F$11,'Údaje o projekte'!$F$11,VLOOKUP(G848,Ciselniky!$G$41:$I$48,3,FALSE))))</f>
        <v/>
      </c>
      <c r="K848" s="169" t="str">
        <f>IF(J848="","",IF(G848="Nerelevantné",E848*F848,((E848*F848)/VLOOKUP(G848,Ciselniky!$G$43:$I$48,3,FALSE))*'Dlhodobý majetok (DM)'!I848)*H848)</f>
        <v/>
      </c>
      <c r="L848" s="169" t="str">
        <f>IF(K848="","",IF('Základné údaje'!$H$8="áno",0,K848*0.2))</f>
        <v/>
      </c>
      <c r="M848" s="156" t="str">
        <f>IF(K848="","",K848*VLOOKUP(CONCATENATE(C848," / ",'Základné údaje'!$D$8),'Priradenie pracov. balíkov'!A:F,6,FALSE))</f>
        <v/>
      </c>
      <c r="N848" s="156" t="str">
        <f>IF(L848="","",L848*VLOOKUP(CONCATENATE(C848," / ",'Základné údaje'!$D$8),'Priradenie pracov. balíkov'!A:F,6,FALSE))</f>
        <v/>
      </c>
      <c r="O848" s="164"/>
      <c r="P848" s="164"/>
    </row>
    <row r="849" spans="1:16" x14ac:dyDescent="0.2">
      <c r="A849" s="19"/>
      <c r="B849" s="164"/>
      <c r="C849" s="164"/>
      <c r="D849" s="164"/>
      <c r="E849" s="164"/>
      <c r="F849" s="165"/>
      <c r="G849" s="164"/>
      <c r="H849" s="166"/>
      <c r="I849" s="167"/>
      <c r="J849" s="168" t="str">
        <f>IF(F849="","",IF(G849=nepodnik,1,IF(VLOOKUP(G849,Ciselniky!$G$41:$I$48,3,FALSE)&gt;'Údaje o projekte'!$F$11,'Údaje o projekte'!$F$11,VLOOKUP(G849,Ciselniky!$G$41:$I$48,3,FALSE))))</f>
        <v/>
      </c>
      <c r="K849" s="169" t="str">
        <f>IF(J849="","",IF(G849="Nerelevantné",E849*F849,((E849*F849)/VLOOKUP(G849,Ciselniky!$G$43:$I$48,3,FALSE))*'Dlhodobý majetok (DM)'!I849)*H849)</f>
        <v/>
      </c>
      <c r="L849" s="169" t="str">
        <f>IF(K849="","",IF('Základné údaje'!$H$8="áno",0,K849*0.2))</f>
        <v/>
      </c>
      <c r="M849" s="156" t="str">
        <f>IF(K849="","",K849*VLOOKUP(CONCATENATE(C849," / ",'Základné údaje'!$D$8),'Priradenie pracov. balíkov'!A:F,6,FALSE))</f>
        <v/>
      </c>
      <c r="N849" s="156" t="str">
        <f>IF(L849="","",L849*VLOOKUP(CONCATENATE(C849," / ",'Základné údaje'!$D$8),'Priradenie pracov. balíkov'!A:F,6,FALSE))</f>
        <v/>
      </c>
      <c r="O849" s="164"/>
      <c r="P849" s="164"/>
    </row>
    <row r="850" spans="1:16" x14ac:dyDescent="0.2">
      <c r="A850" s="19"/>
      <c r="B850" s="164"/>
      <c r="C850" s="164"/>
      <c r="D850" s="164"/>
      <c r="E850" s="164"/>
      <c r="F850" s="165"/>
      <c r="G850" s="164"/>
      <c r="H850" s="166"/>
      <c r="I850" s="167"/>
      <c r="J850" s="168" t="str">
        <f>IF(F850="","",IF(G850=nepodnik,1,IF(VLOOKUP(G850,Ciselniky!$G$41:$I$48,3,FALSE)&gt;'Údaje o projekte'!$F$11,'Údaje o projekte'!$F$11,VLOOKUP(G850,Ciselniky!$G$41:$I$48,3,FALSE))))</f>
        <v/>
      </c>
      <c r="K850" s="169" t="str">
        <f>IF(J850="","",IF(G850="Nerelevantné",E850*F850,((E850*F850)/VLOOKUP(G850,Ciselniky!$G$43:$I$48,3,FALSE))*'Dlhodobý majetok (DM)'!I850)*H850)</f>
        <v/>
      </c>
      <c r="L850" s="169" t="str">
        <f>IF(K850="","",IF('Základné údaje'!$H$8="áno",0,K850*0.2))</f>
        <v/>
      </c>
      <c r="M850" s="156" t="str">
        <f>IF(K850="","",K850*VLOOKUP(CONCATENATE(C850," / ",'Základné údaje'!$D$8),'Priradenie pracov. balíkov'!A:F,6,FALSE))</f>
        <v/>
      </c>
      <c r="N850" s="156" t="str">
        <f>IF(L850="","",L850*VLOOKUP(CONCATENATE(C850," / ",'Základné údaje'!$D$8),'Priradenie pracov. balíkov'!A:F,6,FALSE))</f>
        <v/>
      </c>
      <c r="O850" s="164"/>
      <c r="P850" s="164"/>
    </row>
    <row r="851" spans="1:16" x14ac:dyDescent="0.2">
      <c r="A851" s="19"/>
      <c r="B851" s="164"/>
      <c r="C851" s="164"/>
      <c r="D851" s="164"/>
      <c r="E851" s="164"/>
      <c r="F851" s="165"/>
      <c r="G851" s="164"/>
      <c r="H851" s="166"/>
      <c r="I851" s="167"/>
      <c r="J851" s="168" t="str">
        <f>IF(F851="","",IF(G851=nepodnik,1,IF(VLOOKUP(G851,Ciselniky!$G$41:$I$48,3,FALSE)&gt;'Údaje o projekte'!$F$11,'Údaje o projekte'!$F$11,VLOOKUP(G851,Ciselniky!$G$41:$I$48,3,FALSE))))</f>
        <v/>
      </c>
      <c r="K851" s="169" t="str">
        <f>IF(J851="","",IF(G851="Nerelevantné",E851*F851,((E851*F851)/VLOOKUP(G851,Ciselniky!$G$43:$I$48,3,FALSE))*'Dlhodobý majetok (DM)'!I851)*H851)</f>
        <v/>
      </c>
      <c r="L851" s="169" t="str">
        <f>IF(K851="","",IF('Základné údaje'!$H$8="áno",0,K851*0.2))</f>
        <v/>
      </c>
      <c r="M851" s="156" t="str">
        <f>IF(K851="","",K851*VLOOKUP(CONCATENATE(C851," / ",'Základné údaje'!$D$8),'Priradenie pracov. balíkov'!A:F,6,FALSE))</f>
        <v/>
      </c>
      <c r="N851" s="156" t="str">
        <f>IF(L851="","",L851*VLOOKUP(CONCATENATE(C851," / ",'Základné údaje'!$D$8),'Priradenie pracov. balíkov'!A:F,6,FALSE))</f>
        <v/>
      </c>
      <c r="O851" s="164"/>
      <c r="P851" s="164"/>
    </row>
    <row r="852" spans="1:16" x14ac:dyDescent="0.2">
      <c r="A852" s="19"/>
      <c r="B852" s="164"/>
      <c r="C852" s="164"/>
      <c r="D852" s="164"/>
      <c r="E852" s="164"/>
      <c r="F852" s="165"/>
      <c r="G852" s="164"/>
      <c r="H852" s="166"/>
      <c r="I852" s="167"/>
      <c r="J852" s="168" t="str">
        <f>IF(F852="","",IF(G852=nepodnik,1,IF(VLOOKUP(G852,Ciselniky!$G$41:$I$48,3,FALSE)&gt;'Údaje o projekte'!$F$11,'Údaje o projekte'!$F$11,VLOOKUP(G852,Ciselniky!$G$41:$I$48,3,FALSE))))</f>
        <v/>
      </c>
      <c r="K852" s="169" t="str">
        <f>IF(J852="","",IF(G852="Nerelevantné",E852*F852,((E852*F852)/VLOOKUP(G852,Ciselniky!$G$43:$I$48,3,FALSE))*'Dlhodobý majetok (DM)'!I852)*H852)</f>
        <v/>
      </c>
      <c r="L852" s="169" t="str">
        <f>IF(K852="","",IF('Základné údaje'!$H$8="áno",0,K852*0.2))</f>
        <v/>
      </c>
      <c r="M852" s="156" t="str">
        <f>IF(K852="","",K852*VLOOKUP(CONCATENATE(C852," / ",'Základné údaje'!$D$8),'Priradenie pracov. balíkov'!A:F,6,FALSE))</f>
        <v/>
      </c>
      <c r="N852" s="156" t="str">
        <f>IF(L852="","",L852*VLOOKUP(CONCATENATE(C852," / ",'Základné údaje'!$D$8),'Priradenie pracov. balíkov'!A:F,6,FALSE))</f>
        <v/>
      </c>
      <c r="O852" s="164"/>
      <c r="P852" s="164"/>
    </row>
    <row r="853" spans="1:16" x14ac:dyDescent="0.2">
      <c r="A853" s="19"/>
      <c r="B853" s="164"/>
      <c r="C853" s="164"/>
      <c r="D853" s="164"/>
      <c r="E853" s="164"/>
      <c r="F853" s="165"/>
      <c r="G853" s="164"/>
      <c r="H853" s="166"/>
      <c r="I853" s="167"/>
      <c r="J853" s="168" t="str">
        <f>IF(F853="","",IF(G853=nepodnik,1,IF(VLOOKUP(G853,Ciselniky!$G$41:$I$48,3,FALSE)&gt;'Údaje o projekte'!$F$11,'Údaje o projekte'!$F$11,VLOOKUP(G853,Ciselniky!$G$41:$I$48,3,FALSE))))</f>
        <v/>
      </c>
      <c r="K853" s="169" t="str">
        <f>IF(J853="","",IF(G853="Nerelevantné",E853*F853,((E853*F853)/VLOOKUP(G853,Ciselniky!$G$43:$I$48,3,FALSE))*'Dlhodobý majetok (DM)'!I853)*H853)</f>
        <v/>
      </c>
      <c r="L853" s="169" t="str">
        <f>IF(K853="","",IF('Základné údaje'!$H$8="áno",0,K853*0.2))</f>
        <v/>
      </c>
      <c r="M853" s="156" t="str">
        <f>IF(K853="","",K853*VLOOKUP(CONCATENATE(C853," / ",'Základné údaje'!$D$8),'Priradenie pracov. balíkov'!A:F,6,FALSE))</f>
        <v/>
      </c>
      <c r="N853" s="156" t="str">
        <f>IF(L853="","",L853*VLOOKUP(CONCATENATE(C853," / ",'Základné údaje'!$D$8),'Priradenie pracov. balíkov'!A:F,6,FALSE))</f>
        <v/>
      </c>
      <c r="O853" s="164"/>
      <c r="P853" s="164"/>
    </row>
    <row r="854" spans="1:16" x14ac:dyDescent="0.2">
      <c r="A854" s="19"/>
      <c r="B854" s="164"/>
      <c r="C854" s="164"/>
      <c r="D854" s="164"/>
      <c r="E854" s="164"/>
      <c r="F854" s="165"/>
      <c r="G854" s="164"/>
      <c r="H854" s="166"/>
      <c r="I854" s="167"/>
      <c r="J854" s="168" t="str">
        <f>IF(F854="","",IF(G854=nepodnik,1,IF(VLOOKUP(G854,Ciselniky!$G$41:$I$48,3,FALSE)&gt;'Údaje o projekte'!$F$11,'Údaje o projekte'!$F$11,VLOOKUP(G854,Ciselniky!$G$41:$I$48,3,FALSE))))</f>
        <v/>
      </c>
      <c r="K854" s="169" t="str">
        <f>IF(J854="","",IF(G854="Nerelevantné",E854*F854,((E854*F854)/VLOOKUP(G854,Ciselniky!$G$43:$I$48,3,FALSE))*'Dlhodobý majetok (DM)'!I854)*H854)</f>
        <v/>
      </c>
      <c r="L854" s="169" t="str">
        <f>IF(K854="","",IF('Základné údaje'!$H$8="áno",0,K854*0.2))</f>
        <v/>
      </c>
      <c r="M854" s="156" t="str">
        <f>IF(K854="","",K854*VLOOKUP(CONCATENATE(C854," / ",'Základné údaje'!$D$8),'Priradenie pracov. balíkov'!A:F,6,FALSE))</f>
        <v/>
      </c>
      <c r="N854" s="156" t="str">
        <f>IF(L854="","",L854*VLOOKUP(CONCATENATE(C854," / ",'Základné údaje'!$D$8),'Priradenie pracov. balíkov'!A:F,6,FALSE))</f>
        <v/>
      </c>
      <c r="O854" s="164"/>
      <c r="P854" s="164"/>
    </row>
    <row r="855" spans="1:16" x14ac:dyDescent="0.2">
      <c r="A855" s="19"/>
      <c r="B855" s="164"/>
      <c r="C855" s="164"/>
      <c r="D855" s="164"/>
      <c r="E855" s="164"/>
      <c r="F855" s="165"/>
      <c r="G855" s="164"/>
      <c r="H855" s="166"/>
      <c r="I855" s="167"/>
      <c r="J855" s="168" t="str">
        <f>IF(F855="","",IF(G855=nepodnik,1,IF(VLOOKUP(G855,Ciselniky!$G$41:$I$48,3,FALSE)&gt;'Údaje o projekte'!$F$11,'Údaje o projekte'!$F$11,VLOOKUP(G855,Ciselniky!$G$41:$I$48,3,FALSE))))</f>
        <v/>
      </c>
      <c r="K855" s="169" t="str">
        <f>IF(J855="","",IF(G855="Nerelevantné",E855*F855,((E855*F855)/VLOOKUP(G855,Ciselniky!$G$43:$I$48,3,FALSE))*'Dlhodobý majetok (DM)'!I855)*H855)</f>
        <v/>
      </c>
      <c r="L855" s="169" t="str">
        <f>IF(K855="","",IF('Základné údaje'!$H$8="áno",0,K855*0.2))</f>
        <v/>
      </c>
      <c r="M855" s="156" t="str">
        <f>IF(K855="","",K855*VLOOKUP(CONCATENATE(C855," / ",'Základné údaje'!$D$8),'Priradenie pracov. balíkov'!A:F,6,FALSE))</f>
        <v/>
      </c>
      <c r="N855" s="156" t="str">
        <f>IF(L855="","",L855*VLOOKUP(CONCATENATE(C855," / ",'Základné údaje'!$D$8),'Priradenie pracov. balíkov'!A:F,6,FALSE))</f>
        <v/>
      </c>
      <c r="O855" s="164"/>
      <c r="P855" s="164"/>
    </row>
    <row r="856" spans="1:16" x14ac:dyDescent="0.2">
      <c r="A856" s="19"/>
      <c r="B856" s="164"/>
      <c r="C856" s="164"/>
      <c r="D856" s="164"/>
      <c r="E856" s="164"/>
      <c r="F856" s="165"/>
      <c r="G856" s="164"/>
      <c r="H856" s="166"/>
      <c r="I856" s="167"/>
      <c r="J856" s="168" t="str">
        <f>IF(F856="","",IF(G856=nepodnik,1,IF(VLOOKUP(G856,Ciselniky!$G$41:$I$48,3,FALSE)&gt;'Údaje o projekte'!$F$11,'Údaje o projekte'!$F$11,VLOOKUP(G856,Ciselniky!$G$41:$I$48,3,FALSE))))</f>
        <v/>
      </c>
      <c r="K856" s="169" t="str">
        <f>IF(J856="","",IF(G856="Nerelevantné",E856*F856,((E856*F856)/VLOOKUP(G856,Ciselniky!$G$43:$I$48,3,FALSE))*'Dlhodobý majetok (DM)'!I856)*H856)</f>
        <v/>
      </c>
      <c r="L856" s="169" t="str">
        <f>IF(K856="","",IF('Základné údaje'!$H$8="áno",0,K856*0.2))</f>
        <v/>
      </c>
      <c r="M856" s="156" t="str">
        <f>IF(K856="","",K856*VLOOKUP(CONCATENATE(C856," / ",'Základné údaje'!$D$8),'Priradenie pracov. balíkov'!A:F,6,FALSE))</f>
        <v/>
      </c>
      <c r="N856" s="156" t="str">
        <f>IF(L856="","",L856*VLOOKUP(CONCATENATE(C856," / ",'Základné údaje'!$D$8),'Priradenie pracov. balíkov'!A:F,6,FALSE))</f>
        <v/>
      </c>
      <c r="O856" s="164"/>
      <c r="P856" s="164"/>
    </row>
    <row r="857" spans="1:16" x14ac:dyDescent="0.2">
      <c r="A857" s="19"/>
      <c r="B857" s="164"/>
      <c r="C857" s="164"/>
      <c r="D857" s="164"/>
      <c r="E857" s="164"/>
      <c r="F857" s="165"/>
      <c r="G857" s="164"/>
      <c r="H857" s="166"/>
      <c r="I857" s="167"/>
      <c r="J857" s="168" t="str">
        <f>IF(F857="","",IF(G857=nepodnik,1,IF(VLOOKUP(G857,Ciselniky!$G$41:$I$48,3,FALSE)&gt;'Údaje o projekte'!$F$11,'Údaje o projekte'!$F$11,VLOOKUP(G857,Ciselniky!$G$41:$I$48,3,FALSE))))</f>
        <v/>
      </c>
      <c r="K857" s="169" t="str">
        <f>IF(J857="","",IF(G857="Nerelevantné",E857*F857,((E857*F857)/VLOOKUP(G857,Ciselniky!$G$43:$I$48,3,FALSE))*'Dlhodobý majetok (DM)'!I857)*H857)</f>
        <v/>
      </c>
      <c r="L857" s="169" t="str">
        <f>IF(K857="","",IF('Základné údaje'!$H$8="áno",0,K857*0.2))</f>
        <v/>
      </c>
      <c r="M857" s="156" t="str">
        <f>IF(K857="","",K857*VLOOKUP(CONCATENATE(C857," / ",'Základné údaje'!$D$8),'Priradenie pracov. balíkov'!A:F,6,FALSE))</f>
        <v/>
      </c>
      <c r="N857" s="156" t="str">
        <f>IF(L857="","",L857*VLOOKUP(CONCATENATE(C857," / ",'Základné údaje'!$D$8),'Priradenie pracov. balíkov'!A:F,6,FALSE))</f>
        <v/>
      </c>
      <c r="O857" s="164"/>
      <c r="P857" s="164"/>
    </row>
    <row r="858" spans="1:16" x14ac:dyDescent="0.2">
      <c r="A858" s="19"/>
      <c r="B858" s="164"/>
      <c r="C858" s="164"/>
      <c r="D858" s="164"/>
      <c r="E858" s="164"/>
      <c r="F858" s="165"/>
      <c r="G858" s="164"/>
      <c r="H858" s="166"/>
      <c r="I858" s="167"/>
      <c r="J858" s="168" t="str">
        <f>IF(F858="","",IF(G858=nepodnik,1,IF(VLOOKUP(G858,Ciselniky!$G$41:$I$48,3,FALSE)&gt;'Údaje o projekte'!$F$11,'Údaje o projekte'!$F$11,VLOOKUP(G858,Ciselniky!$G$41:$I$48,3,FALSE))))</f>
        <v/>
      </c>
      <c r="K858" s="169" t="str">
        <f>IF(J858="","",IF(G858="Nerelevantné",E858*F858,((E858*F858)/VLOOKUP(G858,Ciselniky!$G$43:$I$48,3,FALSE))*'Dlhodobý majetok (DM)'!I858)*H858)</f>
        <v/>
      </c>
      <c r="L858" s="169" t="str">
        <f>IF(K858="","",IF('Základné údaje'!$H$8="áno",0,K858*0.2))</f>
        <v/>
      </c>
      <c r="M858" s="156" t="str">
        <f>IF(K858="","",K858*VLOOKUP(CONCATENATE(C858," / ",'Základné údaje'!$D$8),'Priradenie pracov. balíkov'!A:F,6,FALSE))</f>
        <v/>
      </c>
      <c r="N858" s="156" t="str">
        <f>IF(L858="","",L858*VLOOKUP(CONCATENATE(C858," / ",'Základné údaje'!$D$8),'Priradenie pracov. balíkov'!A:F,6,FALSE))</f>
        <v/>
      </c>
      <c r="O858" s="164"/>
      <c r="P858" s="164"/>
    </row>
    <row r="859" spans="1:16" x14ac:dyDescent="0.2">
      <c r="A859" s="19"/>
      <c r="B859" s="164"/>
      <c r="C859" s="164"/>
      <c r="D859" s="164"/>
      <c r="E859" s="164"/>
      <c r="F859" s="165"/>
      <c r="G859" s="164"/>
      <c r="H859" s="166"/>
      <c r="I859" s="167"/>
      <c r="J859" s="168" t="str">
        <f>IF(F859="","",IF(G859=nepodnik,1,IF(VLOOKUP(G859,Ciselniky!$G$41:$I$48,3,FALSE)&gt;'Údaje o projekte'!$F$11,'Údaje o projekte'!$F$11,VLOOKUP(G859,Ciselniky!$G$41:$I$48,3,FALSE))))</f>
        <v/>
      </c>
      <c r="K859" s="169" t="str">
        <f>IF(J859="","",IF(G859="Nerelevantné",E859*F859,((E859*F859)/VLOOKUP(G859,Ciselniky!$G$43:$I$48,3,FALSE))*'Dlhodobý majetok (DM)'!I859)*H859)</f>
        <v/>
      </c>
      <c r="L859" s="169" t="str">
        <f>IF(K859="","",IF('Základné údaje'!$H$8="áno",0,K859*0.2))</f>
        <v/>
      </c>
      <c r="M859" s="156" t="str">
        <f>IF(K859="","",K859*VLOOKUP(CONCATENATE(C859," / ",'Základné údaje'!$D$8),'Priradenie pracov. balíkov'!A:F,6,FALSE))</f>
        <v/>
      </c>
      <c r="N859" s="156" t="str">
        <f>IF(L859="","",L859*VLOOKUP(CONCATENATE(C859," / ",'Základné údaje'!$D$8),'Priradenie pracov. balíkov'!A:F,6,FALSE))</f>
        <v/>
      </c>
      <c r="O859" s="164"/>
      <c r="P859" s="164"/>
    </row>
    <row r="860" spans="1:16" x14ac:dyDescent="0.2">
      <c r="A860" s="19"/>
      <c r="B860" s="164"/>
      <c r="C860" s="164"/>
      <c r="D860" s="164"/>
      <c r="E860" s="164"/>
      <c r="F860" s="165"/>
      <c r="G860" s="164"/>
      <c r="H860" s="166"/>
      <c r="I860" s="167"/>
      <c r="J860" s="168" t="str">
        <f>IF(F860="","",IF(G860=nepodnik,1,IF(VLOOKUP(G860,Ciselniky!$G$41:$I$48,3,FALSE)&gt;'Údaje o projekte'!$F$11,'Údaje o projekte'!$F$11,VLOOKUP(G860,Ciselniky!$G$41:$I$48,3,FALSE))))</f>
        <v/>
      </c>
      <c r="K860" s="169" t="str">
        <f>IF(J860="","",IF(G860="Nerelevantné",E860*F860,((E860*F860)/VLOOKUP(G860,Ciselniky!$G$43:$I$48,3,FALSE))*'Dlhodobý majetok (DM)'!I860)*H860)</f>
        <v/>
      </c>
      <c r="L860" s="169" t="str">
        <f>IF(K860="","",IF('Základné údaje'!$H$8="áno",0,K860*0.2))</f>
        <v/>
      </c>
      <c r="M860" s="156" t="str">
        <f>IF(K860="","",K860*VLOOKUP(CONCATENATE(C860," / ",'Základné údaje'!$D$8),'Priradenie pracov. balíkov'!A:F,6,FALSE))</f>
        <v/>
      </c>
      <c r="N860" s="156" t="str">
        <f>IF(L860="","",L860*VLOOKUP(CONCATENATE(C860," / ",'Základné údaje'!$D$8),'Priradenie pracov. balíkov'!A:F,6,FALSE))</f>
        <v/>
      </c>
      <c r="O860" s="164"/>
      <c r="P860" s="164"/>
    </row>
    <row r="861" spans="1:16" x14ac:dyDescent="0.2">
      <c r="A861" s="19"/>
      <c r="B861" s="164"/>
      <c r="C861" s="164"/>
      <c r="D861" s="164"/>
      <c r="E861" s="164"/>
      <c r="F861" s="165"/>
      <c r="G861" s="164"/>
      <c r="H861" s="166"/>
      <c r="I861" s="167"/>
      <c r="J861" s="168" t="str">
        <f>IF(F861="","",IF(G861=nepodnik,1,IF(VLOOKUP(G861,Ciselniky!$G$41:$I$48,3,FALSE)&gt;'Údaje o projekte'!$F$11,'Údaje o projekte'!$F$11,VLOOKUP(G861,Ciselniky!$G$41:$I$48,3,FALSE))))</f>
        <v/>
      </c>
      <c r="K861" s="169" t="str">
        <f>IF(J861="","",IF(G861="Nerelevantné",E861*F861,((E861*F861)/VLOOKUP(G861,Ciselniky!$G$43:$I$48,3,FALSE))*'Dlhodobý majetok (DM)'!I861)*H861)</f>
        <v/>
      </c>
      <c r="L861" s="169" t="str">
        <f>IF(K861="","",IF('Základné údaje'!$H$8="áno",0,K861*0.2))</f>
        <v/>
      </c>
      <c r="M861" s="156" t="str">
        <f>IF(K861="","",K861*VLOOKUP(CONCATENATE(C861," / ",'Základné údaje'!$D$8),'Priradenie pracov. balíkov'!A:F,6,FALSE))</f>
        <v/>
      </c>
      <c r="N861" s="156" t="str">
        <f>IF(L861="","",L861*VLOOKUP(CONCATENATE(C861," / ",'Základné údaje'!$D$8),'Priradenie pracov. balíkov'!A:F,6,FALSE))</f>
        <v/>
      </c>
      <c r="O861" s="164"/>
      <c r="P861" s="164"/>
    </row>
    <row r="862" spans="1:16" x14ac:dyDescent="0.2">
      <c r="A862" s="19"/>
      <c r="B862" s="164"/>
      <c r="C862" s="164"/>
      <c r="D862" s="164"/>
      <c r="E862" s="164"/>
      <c r="F862" s="165"/>
      <c r="G862" s="164"/>
      <c r="H862" s="166"/>
      <c r="I862" s="167"/>
      <c r="J862" s="168" t="str">
        <f>IF(F862="","",IF(G862=nepodnik,1,IF(VLOOKUP(G862,Ciselniky!$G$41:$I$48,3,FALSE)&gt;'Údaje o projekte'!$F$11,'Údaje o projekte'!$F$11,VLOOKUP(G862,Ciselniky!$G$41:$I$48,3,FALSE))))</f>
        <v/>
      </c>
      <c r="K862" s="169" t="str">
        <f>IF(J862="","",IF(G862="Nerelevantné",E862*F862,((E862*F862)/VLOOKUP(G862,Ciselniky!$G$43:$I$48,3,FALSE))*'Dlhodobý majetok (DM)'!I862)*H862)</f>
        <v/>
      </c>
      <c r="L862" s="169" t="str">
        <f>IF(K862="","",IF('Základné údaje'!$H$8="áno",0,K862*0.2))</f>
        <v/>
      </c>
      <c r="M862" s="156" t="str">
        <f>IF(K862="","",K862*VLOOKUP(CONCATENATE(C862," / ",'Základné údaje'!$D$8),'Priradenie pracov. balíkov'!A:F,6,FALSE))</f>
        <v/>
      </c>
      <c r="N862" s="156" t="str">
        <f>IF(L862="","",L862*VLOOKUP(CONCATENATE(C862," / ",'Základné údaje'!$D$8),'Priradenie pracov. balíkov'!A:F,6,FALSE))</f>
        <v/>
      </c>
      <c r="O862" s="164"/>
      <c r="P862" s="164"/>
    </row>
    <row r="863" spans="1:16" x14ac:dyDescent="0.2">
      <c r="A863" s="19"/>
      <c r="B863" s="164"/>
      <c r="C863" s="164"/>
      <c r="D863" s="164"/>
      <c r="E863" s="164"/>
      <c r="F863" s="165"/>
      <c r="G863" s="164"/>
      <c r="H863" s="166"/>
      <c r="I863" s="167"/>
      <c r="J863" s="168" t="str">
        <f>IF(F863="","",IF(G863=nepodnik,1,IF(VLOOKUP(G863,Ciselniky!$G$41:$I$48,3,FALSE)&gt;'Údaje o projekte'!$F$11,'Údaje o projekte'!$F$11,VLOOKUP(G863,Ciselniky!$G$41:$I$48,3,FALSE))))</f>
        <v/>
      </c>
      <c r="K863" s="169" t="str">
        <f>IF(J863="","",IF(G863="Nerelevantné",E863*F863,((E863*F863)/VLOOKUP(G863,Ciselniky!$G$43:$I$48,3,FALSE))*'Dlhodobý majetok (DM)'!I863)*H863)</f>
        <v/>
      </c>
      <c r="L863" s="169" t="str">
        <f>IF(K863="","",IF('Základné údaje'!$H$8="áno",0,K863*0.2))</f>
        <v/>
      </c>
      <c r="M863" s="156" t="str">
        <f>IF(K863="","",K863*VLOOKUP(CONCATENATE(C863," / ",'Základné údaje'!$D$8),'Priradenie pracov. balíkov'!A:F,6,FALSE))</f>
        <v/>
      </c>
      <c r="N863" s="156" t="str">
        <f>IF(L863="","",L863*VLOOKUP(CONCATENATE(C863," / ",'Základné údaje'!$D$8),'Priradenie pracov. balíkov'!A:F,6,FALSE))</f>
        <v/>
      </c>
      <c r="O863" s="164"/>
      <c r="P863" s="164"/>
    </row>
    <row r="864" spans="1:16" x14ac:dyDescent="0.2">
      <c r="A864" s="19"/>
      <c r="B864" s="164"/>
      <c r="C864" s="164"/>
      <c r="D864" s="164"/>
      <c r="E864" s="164"/>
      <c r="F864" s="165"/>
      <c r="G864" s="164"/>
      <c r="H864" s="166"/>
      <c r="I864" s="167"/>
      <c r="J864" s="168" t="str">
        <f>IF(F864="","",IF(G864=nepodnik,1,IF(VLOOKUP(G864,Ciselniky!$G$41:$I$48,3,FALSE)&gt;'Údaje o projekte'!$F$11,'Údaje o projekte'!$F$11,VLOOKUP(G864,Ciselniky!$G$41:$I$48,3,FALSE))))</f>
        <v/>
      </c>
      <c r="K864" s="169" t="str">
        <f>IF(J864="","",IF(G864="Nerelevantné",E864*F864,((E864*F864)/VLOOKUP(G864,Ciselniky!$G$43:$I$48,3,FALSE))*'Dlhodobý majetok (DM)'!I864)*H864)</f>
        <v/>
      </c>
      <c r="L864" s="169" t="str">
        <f>IF(K864="","",IF('Základné údaje'!$H$8="áno",0,K864*0.2))</f>
        <v/>
      </c>
      <c r="M864" s="156" t="str">
        <f>IF(K864="","",K864*VLOOKUP(CONCATENATE(C864," / ",'Základné údaje'!$D$8),'Priradenie pracov. balíkov'!A:F,6,FALSE))</f>
        <v/>
      </c>
      <c r="N864" s="156" t="str">
        <f>IF(L864="","",L864*VLOOKUP(CONCATENATE(C864," / ",'Základné údaje'!$D$8),'Priradenie pracov. balíkov'!A:F,6,FALSE))</f>
        <v/>
      </c>
      <c r="O864" s="164"/>
      <c r="P864" s="164"/>
    </row>
    <row r="865" spans="1:16" x14ac:dyDescent="0.2">
      <c r="A865" s="19"/>
      <c r="B865" s="164"/>
      <c r="C865" s="164"/>
      <c r="D865" s="164"/>
      <c r="E865" s="164"/>
      <c r="F865" s="165"/>
      <c r="G865" s="164"/>
      <c r="H865" s="166"/>
      <c r="I865" s="167"/>
      <c r="J865" s="168" t="str">
        <f>IF(F865="","",IF(G865=nepodnik,1,IF(VLOOKUP(G865,Ciselniky!$G$41:$I$48,3,FALSE)&gt;'Údaje o projekte'!$F$11,'Údaje o projekte'!$F$11,VLOOKUP(G865,Ciselniky!$G$41:$I$48,3,FALSE))))</f>
        <v/>
      </c>
      <c r="K865" s="169" t="str">
        <f>IF(J865="","",IF(G865="Nerelevantné",E865*F865,((E865*F865)/VLOOKUP(G865,Ciselniky!$G$43:$I$48,3,FALSE))*'Dlhodobý majetok (DM)'!I865)*H865)</f>
        <v/>
      </c>
      <c r="L865" s="169" t="str">
        <f>IF(K865="","",IF('Základné údaje'!$H$8="áno",0,K865*0.2))</f>
        <v/>
      </c>
      <c r="M865" s="156" t="str">
        <f>IF(K865="","",K865*VLOOKUP(CONCATENATE(C865," / ",'Základné údaje'!$D$8),'Priradenie pracov. balíkov'!A:F,6,FALSE))</f>
        <v/>
      </c>
      <c r="N865" s="156" t="str">
        <f>IF(L865="","",L865*VLOOKUP(CONCATENATE(C865," / ",'Základné údaje'!$D$8),'Priradenie pracov. balíkov'!A:F,6,FALSE))</f>
        <v/>
      </c>
      <c r="O865" s="164"/>
      <c r="P865" s="164"/>
    </row>
    <row r="866" spans="1:16" x14ac:dyDescent="0.2">
      <c r="A866" s="19"/>
      <c r="B866" s="164"/>
      <c r="C866" s="164"/>
      <c r="D866" s="164"/>
      <c r="E866" s="164"/>
      <c r="F866" s="165"/>
      <c r="G866" s="164"/>
      <c r="H866" s="166"/>
      <c r="I866" s="167"/>
      <c r="J866" s="168" t="str">
        <f>IF(F866="","",IF(G866=nepodnik,1,IF(VLOOKUP(G866,Ciselniky!$G$41:$I$48,3,FALSE)&gt;'Údaje o projekte'!$F$11,'Údaje o projekte'!$F$11,VLOOKUP(G866,Ciselniky!$G$41:$I$48,3,FALSE))))</f>
        <v/>
      </c>
      <c r="K866" s="169" t="str">
        <f>IF(J866="","",IF(G866="Nerelevantné",E866*F866,((E866*F866)/VLOOKUP(G866,Ciselniky!$G$43:$I$48,3,FALSE))*'Dlhodobý majetok (DM)'!I866)*H866)</f>
        <v/>
      </c>
      <c r="L866" s="169" t="str">
        <f>IF(K866="","",IF('Základné údaje'!$H$8="áno",0,K866*0.2))</f>
        <v/>
      </c>
      <c r="M866" s="156" t="str">
        <f>IF(K866="","",K866*VLOOKUP(CONCATENATE(C866," / ",'Základné údaje'!$D$8),'Priradenie pracov. balíkov'!A:F,6,FALSE))</f>
        <v/>
      </c>
      <c r="N866" s="156" t="str">
        <f>IF(L866="","",L866*VLOOKUP(CONCATENATE(C866," / ",'Základné údaje'!$D$8),'Priradenie pracov. balíkov'!A:F,6,FALSE))</f>
        <v/>
      </c>
      <c r="O866" s="164"/>
      <c r="P866" s="164"/>
    </row>
    <row r="867" spans="1:16" x14ac:dyDescent="0.2">
      <c r="A867" s="19"/>
      <c r="B867" s="164"/>
      <c r="C867" s="164"/>
      <c r="D867" s="164"/>
      <c r="E867" s="164"/>
      <c r="F867" s="165"/>
      <c r="G867" s="164"/>
      <c r="H867" s="166"/>
      <c r="I867" s="167"/>
      <c r="J867" s="168" t="str">
        <f>IF(F867="","",IF(G867=nepodnik,1,IF(VLOOKUP(G867,Ciselniky!$G$41:$I$48,3,FALSE)&gt;'Údaje o projekte'!$F$11,'Údaje o projekte'!$F$11,VLOOKUP(G867,Ciselniky!$G$41:$I$48,3,FALSE))))</f>
        <v/>
      </c>
      <c r="K867" s="169" t="str">
        <f>IF(J867="","",IF(G867="Nerelevantné",E867*F867,((E867*F867)/VLOOKUP(G867,Ciselniky!$G$43:$I$48,3,FALSE))*'Dlhodobý majetok (DM)'!I867)*H867)</f>
        <v/>
      </c>
      <c r="L867" s="169" t="str">
        <f>IF(K867="","",IF('Základné údaje'!$H$8="áno",0,K867*0.2))</f>
        <v/>
      </c>
      <c r="M867" s="156" t="str">
        <f>IF(K867="","",K867*VLOOKUP(CONCATENATE(C867," / ",'Základné údaje'!$D$8),'Priradenie pracov. balíkov'!A:F,6,FALSE))</f>
        <v/>
      </c>
      <c r="N867" s="156" t="str">
        <f>IF(L867="","",L867*VLOOKUP(CONCATENATE(C867," / ",'Základné údaje'!$D$8),'Priradenie pracov. balíkov'!A:F,6,FALSE))</f>
        <v/>
      </c>
      <c r="O867" s="164"/>
      <c r="P867" s="164"/>
    </row>
    <row r="868" spans="1:16" x14ac:dyDescent="0.2">
      <c r="A868" s="19"/>
      <c r="B868" s="164"/>
      <c r="C868" s="164"/>
      <c r="D868" s="164"/>
      <c r="E868" s="164"/>
      <c r="F868" s="165"/>
      <c r="G868" s="164"/>
      <c r="H868" s="166"/>
      <c r="I868" s="167"/>
      <c r="J868" s="168" t="str">
        <f>IF(F868="","",IF(G868=nepodnik,1,IF(VLOOKUP(G868,Ciselniky!$G$41:$I$48,3,FALSE)&gt;'Údaje o projekte'!$F$11,'Údaje o projekte'!$F$11,VLOOKUP(G868,Ciselniky!$G$41:$I$48,3,FALSE))))</f>
        <v/>
      </c>
      <c r="K868" s="169" t="str">
        <f>IF(J868="","",IF(G868="Nerelevantné",E868*F868,((E868*F868)/VLOOKUP(G868,Ciselniky!$G$43:$I$48,3,FALSE))*'Dlhodobý majetok (DM)'!I868)*H868)</f>
        <v/>
      </c>
      <c r="L868" s="169" t="str">
        <f>IF(K868="","",IF('Základné údaje'!$H$8="áno",0,K868*0.2))</f>
        <v/>
      </c>
      <c r="M868" s="156" t="str">
        <f>IF(K868="","",K868*VLOOKUP(CONCATENATE(C868," / ",'Základné údaje'!$D$8),'Priradenie pracov. balíkov'!A:F,6,FALSE))</f>
        <v/>
      </c>
      <c r="N868" s="156" t="str">
        <f>IF(L868="","",L868*VLOOKUP(CONCATENATE(C868," / ",'Základné údaje'!$D$8),'Priradenie pracov. balíkov'!A:F,6,FALSE))</f>
        <v/>
      </c>
      <c r="O868" s="164"/>
      <c r="P868" s="164"/>
    </row>
    <row r="869" spans="1:16" x14ac:dyDescent="0.2">
      <c r="A869" s="19"/>
      <c r="B869" s="164"/>
      <c r="C869" s="164"/>
      <c r="D869" s="164"/>
      <c r="E869" s="164"/>
      <c r="F869" s="165"/>
      <c r="G869" s="164"/>
      <c r="H869" s="166"/>
      <c r="I869" s="167"/>
      <c r="J869" s="168" t="str">
        <f>IF(F869="","",IF(G869=nepodnik,1,IF(VLOOKUP(G869,Ciselniky!$G$41:$I$48,3,FALSE)&gt;'Údaje o projekte'!$F$11,'Údaje o projekte'!$F$11,VLOOKUP(G869,Ciselniky!$G$41:$I$48,3,FALSE))))</f>
        <v/>
      </c>
      <c r="K869" s="169" t="str">
        <f>IF(J869="","",IF(G869="Nerelevantné",E869*F869,((E869*F869)/VLOOKUP(G869,Ciselniky!$G$43:$I$48,3,FALSE))*'Dlhodobý majetok (DM)'!I869)*H869)</f>
        <v/>
      </c>
      <c r="L869" s="169" t="str">
        <f>IF(K869="","",IF('Základné údaje'!$H$8="áno",0,K869*0.2))</f>
        <v/>
      </c>
      <c r="M869" s="156" t="str">
        <f>IF(K869="","",K869*VLOOKUP(CONCATENATE(C869," / ",'Základné údaje'!$D$8),'Priradenie pracov. balíkov'!A:F,6,FALSE))</f>
        <v/>
      </c>
      <c r="N869" s="156" t="str">
        <f>IF(L869="","",L869*VLOOKUP(CONCATENATE(C869," / ",'Základné údaje'!$D$8),'Priradenie pracov. balíkov'!A:F,6,FALSE))</f>
        <v/>
      </c>
      <c r="O869" s="164"/>
      <c r="P869" s="164"/>
    </row>
    <row r="870" spans="1:16" x14ac:dyDescent="0.2">
      <c r="A870" s="19"/>
      <c r="B870" s="164"/>
      <c r="C870" s="164"/>
      <c r="D870" s="164"/>
      <c r="E870" s="164"/>
      <c r="F870" s="165"/>
      <c r="G870" s="164"/>
      <c r="H870" s="166"/>
      <c r="I870" s="167"/>
      <c r="J870" s="168" t="str">
        <f>IF(F870="","",IF(G870=nepodnik,1,IF(VLOOKUP(G870,Ciselniky!$G$41:$I$48,3,FALSE)&gt;'Údaje o projekte'!$F$11,'Údaje o projekte'!$F$11,VLOOKUP(G870,Ciselniky!$G$41:$I$48,3,FALSE))))</f>
        <v/>
      </c>
      <c r="K870" s="169" t="str">
        <f>IF(J870="","",IF(G870="Nerelevantné",E870*F870,((E870*F870)/VLOOKUP(G870,Ciselniky!$G$43:$I$48,3,FALSE))*'Dlhodobý majetok (DM)'!I870)*H870)</f>
        <v/>
      </c>
      <c r="L870" s="169" t="str">
        <f>IF(K870="","",IF('Základné údaje'!$H$8="áno",0,K870*0.2))</f>
        <v/>
      </c>
      <c r="M870" s="156" t="str">
        <f>IF(K870="","",K870*VLOOKUP(CONCATENATE(C870," / ",'Základné údaje'!$D$8),'Priradenie pracov. balíkov'!A:F,6,FALSE))</f>
        <v/>
      </c>
      <c r="N870" s="156" t="str">
        <f>IF(L870="","",L870*VLOOKUP(CONCATENATE(C870," / ",'Základné údaje'!$D$8),'Priradenie pracov. balíkov'!A:F,6,FALSE))</f>
        <v/>
      </c>
      <c r="O870" s="164"/>
      <c r="P870" s="164"/>
    </row>
    <row r="871" spans="1:16" x14ac:dyDescent="0.2">
      <c r="A871" s="19"/>
      <c r="B871" s="164"/>
      <c r="C871" s="164"/>
      <c r="D871" s="164"/>
      <c r="E871" s="164"/>
      <c r="F871" s="165"/>
      <c r="G871" s="164"/>
      <c r="H871" s="166"/>
      <c r="I871" s="167"/>
      <c r="J871" s="168" t="str">
        <f>IF(F871="","",IF(G871=nepodnik,1,IF(VLOOKUP(G871,Ciselniky!$G$41:$I$48,3,FALSE)&gt;'Údaje o projekte'!$F$11,'Údaje o projekte'!$F$11,VLOOKUP(G871,Ciselniky!$G$41:$I$48,3,FALSE))))</f>
        <v/>
      </c>
      <c r="K871" s="169" t="str">
        <f>IF(J871="","",IF(G871="Nerelevantné",E871*F871,((E871*F871)/VLOOKUP(G871,Ciselniky!$G$43:$I$48,3,FALSE))*'Dlhodobý majetok (DM)'!I871)*H871)</f>
        <v/>
      </c>
      <c r="L871" s="169" t="str">
        <f>IF(K871="","",IF('Základné údaje'!$H$8="áno",0,K871*0.2))</f>
        <v/>
      </c>
      <c r="M871" s="156" t="str">
        <f>IF(K871="","",K871*VLOOKUP(CONCATENATE(C871," / ",'Základné údaje'!$D$8),'Priradenie pracov. balíkov'!A:F,6,FALSE))</f>
        <v/>
      </c>
      <c r="N871" s="156" t="str">
        <f>IF(L871="","",L871*VLOOKUP(CONCATENATE(C871," / ",'Základné údaje'!$D$8),'Priradenie pracov. balíkov'!A:F,6,FALSE))</f>
        <v/>
      </c>
      <c r="O871" s="164"/>
      <c r="P871" s="164"/>
    </row>
    <row r="872" spans="1:16" x14ac:dyDescent="0.2">
      <c r="A872" s="19"/>
      <c r="B872" s="164"/>
      <c r="C872" s="164"/>
      <c r="D872" s="164"/>
      <c r="E872" s="164"/>
      <c r="F872" s="165"/>
      <c r="G872" s="164"/>
      <c r="H872" s="166"/>
      <c r="I872" s="167"/>
      <c r="J872" s="168" t="str">
        <f>IF(F872="","",IF(G872=nepodnik,1,IF(VLOOKUP(G872,Ciselniky!$G$41:$I$48,3,FALSE)&gt;'Údaje o projekte'!$F$11,'Údaje o projekte'!$F$11,VLOOKUP(G872,Ciselniky!$G$41:$I$48,3,FALSE))))</f>
        <v/>
      </c>
      <c r="K872" s="169" t="str">
        <f>IF(J872="","",IF(G872="Nerelevantné",E872*F872,((E872*F872)/VLOOKUP(G872,Ciselniky!$G$43:$I$48,3,FALSE))*'Dlhodobý majetok (DM)'!I872)*H872)</f>
        <v/>
      </c>
      <c r="L872" s="169" t="str">
        <f>IF(K872="","",IF('Základné údaje'!$H$8="áno",0,K872*0.2))</f>
        <v/>
      </c>
      <c r="M872" s="156" t="str">
        <f>IF(K872="","",K872*VLOOKUP(CONCATENATE(C872," / ",'Základné údaje'!$D$8),'Priradenie pracov. balíkov'!A:F,6,FALSE))</f>
        <v/>
      </c>
      <c r="N872" s="156" t="str">
        <f>IF(L872="","",L872*VLOOKUP(CONCATENATE(C872," / ",'Základné údaje'!$D$8),'Priradenie pracov. balíkov'!A:F,6,FALSE))</f>
        <v/>
      </c>
      <c r="O872" s="164"/>
      <c r="P872" s="164"/>
    </row>
    <row r="873" spans="1:16" x14ac:dyDescent="0.2">
      <c r="A873" s="19"/>
      <c r="B873" s="164"/>
      <c r="C873" s="164"/>
      <c r="D873" s="164"/>
      <c r="E873" s="164"/>
      <c r="F873" s="165"/>
      <c r="G873" s="164"/>
      <c r="H873" s="166"/>
      <c r="I873" s="167"/>
      <c r="J873" s="168" t="str">
        <f>IF(F873="","",IF(G873=nepodnik,1,IF(VLOOKUP(G873,Ciselniky!$G$41:$I$48,3,FALSE)&gt;'Údaje o projekte'!$F$11,'Údaje o projekte'!$F$11,VLOOKUP(G873,Ciselniky!$G$41:$I$48,3,FALSE))))</f>
        <v/>
      </c>
      <c r="K873" s="169" t="str">
        <f>IF(J873="","",IF(G873="Nerelevantné",E873*F873,((E873*F873)/VLOOKUP(G873,Ciselniky!$G$43:$I$48,3,FALSE))*'Dlhodobý majetok (DM)'!I873)*H873)</f>
        <v/>
      </c>
      <c r="L873" s="169" t="str">
        <f>IF(K873="","",IF('Základné údaje'!$H$8="áno",0,K873*0.2))</f>
        <v/>
      </c>
      <c r="M873" s="156" t="str">
        <f>IF(K873="","",K873*VLOOKUP(CONCATENATE(C873," / ",'Základné údaje'!$D$8),'Priradenie pracov. balíkov'!A:F,6,FALSE))</f>
        <v/>
      </c>
      <c r="N873" s="156" t="str">
        <f>IF(L873="","",L873*VLOOKUP(CONCATENATE(C873," / ",'Základné údaje'!$D$8),'Priradenie pracov. balíkov'!A:F,6,FALSE))</f>
        <v/>
      </c>
      <c r="O873" s="164"/>
      <c r="P873" s="164"/>
    </row>
    <row r="874" spans="1:16" x14ac:dyDescent="0.2">
      <c r="A874" s="19"/>
      <c r="B874" s="164"/>
      <c r="C874" s="164"/>
      <c r="D874" s="164"/>
      <c r="E874" s="164"/>
      <c r="F874" s="165"/>
      <c r="G874" s="164"/>
      <c r="H874" s="166"/>
      <c r="I874" s="167"/>
      <c r="J874" s="168" t="str">
        <f>IF(F874="","",IF(G874=nepodnik,1,IF(VLOOKUP(G874,Ciselniky!$G$41:$I$48,3,FALSE)&gt;'Údaje o projekte'!$F$11,'Údaje o projekte'!$F$11,VLOOKUP(G874,Ciselniky!$G$41:$I$48,3,FALSE))))</f>
        <v/>
      </c>
      <c r="K874" s="169" t="str">
        <f>IF(J874="","",IF(G874="Nerelevantné",E874*F874,((E874*F874)/VLOOKUP(G874,Ciselniky!$G$43:$I$48,3,FALSE))*'Dlhodobý majetok (DM)'!I874)*H874)</f>
        <v/>
      </c>
      <c r="L874" s="169" t="str">
        <f>IF(K874="","",IF('Základné údaje'!$H$8="áno",0,K874*0.2))</f>
        <v/>
      </c>
      <c r="M874" s="156" t="str">
        <f>IF(K874="","",K874*VLOOKUP(CONCATENATE(C874," / ",'Základné údaje'!$D$8),'Priradenie pracov. balíkov'!A:F,6,FALSE))</f>
        <v/>
      </c>
      <c r="N874" s="156" t="str">
        <f>IF(L874="","",L874*VLOOKUP(CONCATENATE(C874," / ",'Základné údaje'!$D$8),'Priradenie pracov. balíkov'!A:F,6,FALSE))</f>
        <v/>
      </c>
      <c r="O874" s="164"/>
      <c r="P874" s="164"/>
    </row>
    <row r="875" spans="1:16" x14ac:dyDescent="0.2">
      <c r="A875" s="19"/>
      <c r="B875" s="164"/>
      <c r="C875" s="164"/>
      <c r="D875" s="164"/>
      <c r="E875" s="164"/>
      <c r="F875" s="165"/>
      <c r="G875" s="164"/>
      <c r="H875" s="166"/>
      <c r="I875" s="167"/>
      <c r="J875" s="168" t="str">
        <f>IF(F875="","",IF(G875=nepodnik,1,IF(VLOOKUP(G875,Ciselniky!$G$41:$I$48,3,FALSE)&gt;'Údaje o projekte'!$F$11,'Údaje o projekte'!$F$11,VLOOKUP(G875,Ciselniky!$G$41:$I$48,3,FALSE))))</f>
        <v/>
      </c>
      <c r="K875" s="169" t="str">
        <f>IF(J875="","",IF(G875="Nerelevantné",E875*F875,((E875*F875)/VLOOKUP(G875,Ciselniky!$G$43:$I$48,3,FALSE))*'Dlhodobý majetok (DM)'!I875)*H875)</f>
        <v/>
      </c>
      <c r="L875" s="169" t="str">
        <f>IF(K875="","",IF('Základné údaje'!$H$8="áno",0,K875*0.2))</f>
        <v/>
      </c>
      <c r="M875" s="156" t="str">
        <f>IF(K875="","",K875*VLOOKUP(CONCATENATE(C875," / ",'Základné údaje'!$D$8),'Priradenie pracov. balíkov'!A:F,6,FALSE))</f>
        <v/>
      </c>
      <c r="N875" s="156" t="str">
        <f>IF(L875="","",L875*VLOOKUP(CONCATENATE(C875," / ",'Základné údaje'!$D$8),'Priradenie pracov. balíkov'!A:F,6,FALSE))</f>
        <v/>
      </c>
      <c r="O875" s="164"/>
      <c r="P875" s="164"/>
    </row>
    <row r="876" spans="1:16" x14ac:dyDescent="0.2">
      <c r="A876" s="19"/>
      <c r="B876" s="164"/>
      <c r="C876" s="164"/>
      <c r="D876" s="164"/>
      <c r="E876" s="164"/>
      <c r="F876" s="165"/>
      <c r="G876" s="164"/>
      <c r="H876" s="166"/>
      <c r="I876" s="167"/>
      <c r="J876" s="168" t="str">
        <f>IF(F876="","",IF(G876=nepodnik,1,IF(VLOOKUP(G876,Ciselniky!$G$41:$I$48,3,FALSE)&gt;'Údaje o projekte'!$F$11,'Údaje o projekte'!$F$11,VLOOKUP(G876,Ciselniky!$G$41:$I$48,3,FALSE))))</f>
        <v/>
      </c>
      <c r="K876" s="169" t="str">
        <f>IF(J876="","",IF(G876="Nerelevantné",E876*F876,((E876*F876)/VLOOKUP(G876,Ciselniky!$G$43:$I$48,3,FALSE))*'Dlhodobý majetok (DM)'!I876)*H876)</f>
        <v/>
      </c>
      <c r="L876" s="169" t="str">
        <f>IF(K876="","",IF('Základné údaje'!$H$8="áno",0,K876*0.2))</f>
        <v/>
      </c>
      <c r="M876" s="156" t="str">
        <f>IF(K876="","",K876*VLOOKUP(CONCATENATE(C876," / ",'Základné údaje'!$D$8),'Priradenie pracov. balíkov'!A:F,6,FALSE))</f>
        <v/>
      </c>
      <c r="N876" s="156" t="str">
        <f>IF(L876="","",L876*VLOOKUP(CONCATENATE(C876," / ",'Základné údaje'!$D$8),'Priradenie pracov. balíkov'!A:F,6,FALSE))</f>
        <v/>
      </c>
      <c r="O876" s="164"/>
      <c r="P876" s="164"/>
    </row>
    <row r="877" spans="1:16" x14ac:dyDescent="0.2">
      <c r="A877" s="19"/>
      <c r="B877" s="164"/>
      <c r="C877" s="164"/>
      <c r="D877" s="164"/>
      <c r="E877" s="164"/>
      <c r="F877" s="165"/>
      <c r="G877" s="164"/>
      <c r="H877" s="166"/>
      <c r="I877" s="167"/>
      <c r="J877" s="168" t="str">
        <f>IF(F877="","",IF(G877=nepodnik,1,IF(VLOOKUP(G877,Ciselniky!$G$41:$I$48,3,FALSE)&gt;'Údaje o projekte'!$F$11,'Údaje o projekte'!$F$11,VLOOKUP(G877,Ciselniky!$G$41:$I$48,3,FALSE))))</f>
        <v/>
      </c>
      <c r="K877" s="169" t="str">
        <f>IF(J877="","",IF(G877="Nerelevantné",E877*F877,((E877*F877)/VLOOKUP(G877,Ciselniky!$G$43:$I$48,3,FALSE))*'Dlhodobý majetok (DM)'!I877)*H877)</f>
        <v/>
      </c>
      <c r="L877" s="169" t="str">
        <f>IF(K877="","",IF('Základné údaje'!$H$8="áno",0,K877*0.2))</f>
        <v/>
      </c>
      <c r="M877" s="156" t="str">
        <f>IF(K877="","",K877*VLOOKUP(CONCATENATE(C877," / ",'Základné údaje'!$D$8),'Priradenie pracov. balíkov'!A:F,6,FALSE))</f>
        <v/>
      </c>
      <c r="N877" s="156" t="str">
        <f>IF(L877="","",L877*VLOOKUP(CONCATENATE(C877," / ",'Základné údaje'!$D$8),'Priradenie pracov. balíkov'!A:F,6,FALSE))</f>
        <v/>
      </c>
      <c r="O877" s="164"/>
      <c r="P877" s="164"/>
    </row>
    <row r="878" spans="1:16" x14ac:dyDescent="0.2">
      <c r="A878" s="19"/>
      <c r="B878" s="164"/>
      <c r="C878" s="164"/>
      <c r="D878" s="164"/>
      <c r="E878" s="164"/>
      <c r="F878" s="165"/>
      <c r="G878" s="164"/>
      <c r="H878" s="166"/>
      <c r="I878" s="167"/>
      <c r="J878" s="168" t="str">
        <f>IF(F878="","",IF(G878=nepodnik,1,IF(VLOOKUP(G878,Ciselniky!$G$41:$I$48,3,FALSE)&gt;'Údaje o projekte'!$F$11,'Údaje o projekte'!$F$11,VLOOKUP(G878,Ciselniky!$G$41:$I$48,3,FALSE))))</f>
        <v/>
      </c>
      <c r="K878" s="169" t="str">
        <f>IF(J878="","",IF(G878="Nerelevantné",E878*F878,((E878*F878)/VLOOKUP(G878,Ciselniky!$G$43:$I$48,3,FALSE))*'Dlhodobý majetok (DM)'!I878)*H878)</f>
        <v/>
      </c>
      <c r="L878" s="169" t="str">
        <f>IF(K878="","",IF('Základné údaje'!$H$8="áno",0,K878*0.2))</f>
        <v/>
      </c>
      <c r="M878" s="156" t="str">
        <f>IF(K878="","",K878*VLOOKUP(CONCATENATE(C878," / ",'Základné údaje'!$D$8),'Priradenie pracov. balíkov'!A:F,6,FALSE))</f>
        <v/>
      </c>
      <c r="N878" s="156" t="str">
        <f>IF(L878="","",L878*VLOOKUP(CONCATENATE(C878," / ",'Základné údaje'!$D$8),'Priradenie pracov. balíkov'!A:F,6,FALSE))</f>
        <v/>
      </c>
      <c r="O878" s="164"/>
      <c r="P878" s="164"/>
    </row>
    <row r="879" spans="1:16" x14ac:dyDescent="0.2">
      <c r="A879" s="19"/>
      <c r="B879" s="164"/>
      <c r="C879" s="164"/>
      <c r="D879" s="164"/>
      <c r="E879" s="164"/>
      <c r="F879" s="165"/>
      <c r="G879" s="164"/>
      <c r="H879" s="166"/>
      <c r="I879" s="167"/>
      <c r="J879" s="168" t="str">
        <f>IF(F879="","",IF(G879=nepodnik,1,IF(VLOOKUP(G879,Ciselniky!$G$41:$I$48,3,FALSE)&gt;'Údaje o projekte'!$F$11,'Údaje o projekte'!$F$11,VLOOKUP(G879,Ciselniky!$G$41:$I$48,3,FALSE))))</f>
        <v/>
      </c>
      <c r="K879" s="169" t="str">
        <f>IF(J879="","",IF(G879="Nerelevantné",E879*F879,((E879*F879)/VLOOKUP(G879,Ciselniky!$G$43:$I$48,3,FALSE))*'Dlhodobý majetok (DM)'!I879)*H879)</f>
        <v/>
      </c>
      <c r="L879" s="169" t="str">
        <f>IF(K879="","",IF('Základné údaje'!$H$8="áno",0,K879*0.2))</f>
        <v/>
      </c>
      <c r="M879" s="156" t="str">
        <f>IF(K879="","",K879*VLOOKUP(CONCATENATE(C879," / ",'Základné údaje'!$D$8),'Priradenie pracov. balíkov'!A:F,6,FALSE))</f>
        <v/>
      </c>
      <c r="N879" s="156" t="str">
        <f>IF(L879="","",L879*VLOOKUP(CONCATENATE(C879," / ",'Základné údaje'!$D$8),'Priradenie pracov. balíkov'!A:F,6,FALSE))</f>
        <v/>
      </c>
      <c r="O879" s="164"/>
      <c r="P879" s="164"/>
    </row>
    <row r="880" spans="1:16" x14ac:dyDescent="0.2">
      <c r="A880" s="19"/>
      <c r="B880" s="164"/>
      <c r="C880" s="164"/>
      <c r="D880" s="164"/>
      <c r="E880" s="164"/>
      <c r="F880" s="165"/>
      <c r="G880" s="164"/>
      <c r="H880" s="166"/>
      <c r="I880" s="167"/>
      <c r="J880" s="168" t="str">
        <f>IF(F880="","",IF(G880=nepodnik,1,IF(VLOOKUP(G880,Ciselniky!$G$41:$I$48,3,FALSE)&gt;'Údaje o projekte'!$F$11,'Údaje o projekte'!$F$11,VLOOKUP(G880,Ciselniky!$G$41:$I$48,3,FALSE))))</f>
        <v/>
      </c>
      <c r="K880" s="169" t="str">
        <f>IF(J880="","",IF(G880="Nerelevantné",E880*F880,((E880*F880)/VLOOKUP(G880,Ciselniky!$G$43:$I$48,3,FALSE))*'Dlhodobý majetok (DM)'!I880)*H880)</f>
        <v/>
      </c>
      <c r="L880" s="169" t="str">
        <f>IF(K880="","",IF('Základné údaje'!$H$8="áno",0,K880*0.2))</f>
        <v/>
      </c>
      <c r="M880" s="156" t="str">
        <f>IF(K880="","",K880*VLOOKUP(CONCATENATE(C880," / ",'Základné údaje'!$D$8),'Priradenie pracov. balíkov'!A:F,6,FALSE))</f>
        <v/>
      </c>
      <c r="N880" s="156" t="str">
        <f>IF(L880="","",L880*VLOOKUP(CONCATENATE(C880," / ",'Základné údaje'!$D$8),'Priradenie pracov. balíkov'!A:F,6,FALSE))</f>
        <v/>
      </c>
      <c r="O880" s="164"/>
      <c r="P880" s="164"/>
    </row>
    <row r="881" spans="1:16" x14ac:dyDescent="0.2">
      <c r="A881" s="19"/>
      <c r="B881" s="164"/>
      <c r="C881" s="164"/>
      <c r="D881" s="164"/>
      <c r="E881" s="164"/>
      <c r="F881" s="165"/>
      <c r="G881" s="164"/>
      <c r="H881" s="166"/>
      <c r="I881" s="167"/>
      <c r="J881" s="168" t="str">
        <f>IF(F881="","",IF(G881=nepodnik,1,IF(VLOOKUP(G881,Ciselniky!$G$41:$I$48,3,FALSE)&gt;'Údaje o projekte'!$F$11,'Údaje o projekte'!$F$11,VLOOKUP(G881,Ciselniky!$G$41:$I$48,3,FALSE))))</f>
        <v/>
      </c>
      <c r="K881" s="169" t="str">
        <f>IF(J881="","",IF(G881="Nerelevantné",E881*F881,((E881*F881)/VLOOKUP(G881,Ciselniky!$G$43:$I$48,3,FALSE))*'Dlhodobý majetok (DM)'!I881)*H881)</f>
        <v/>
      </c>
      <c r="L881" s="169" t="str">
        <f>IF(K881="","",IF('Základné údaje'!$H$8="áno",0,K881*0.2))</f>
        <v/>
      </c>
      <c r="M881" s="156" t="str">
        <f>IF(K881="","",K881*VLOOKUP(CONCATENATE(C881," / ",'Základné údaje'!$D$8),'Priradenie pracov. balíkov'!A:F,6,FALSE))</f>
        <v/>
      </c>
      <c r="N881" s="156" t="str">
        <f>IF(L881="","",L881*VLOOKUP(CONCATENATE(C881," / ",'Základné údaje'!$D$8),'Priradenie pracov. balíkov'!A:F,6,FALSE))</f>
        <v/>
      </c>
      <c r="O881" s="164"/>
      <c r="P881" s="164"/>
    </row>
    <row r="882" spans="1:16" x14ac:dyDescent="0.2">
      <c r="A882" s="19"/>
      <c r="B882" s="164"/>
      <c r="C882" s="164"/>
      <c r="D882" s="164"/>
      <c r="E882" s="164"/>
      <c r="F882" s="165"/>
      <c r="G882" s="164"/>
      <c r="H882" s="166"/>
      <c r="I882" s="167"/>
      <c r="J882" s="168" t="str">
        <f>IF(F882="","",IF(G882=nepodnik,1,IF(VLOOKUP(G882,Ciselniky!$G$41:$I$48,3,FALSE)&gt;'Údaje o projekte'!$F$11,'Údaje o projekte'!$F$11,VLOOKUP(G882,Ciselniky!$G$41:$I$48,3,FALSE))))</f>
        <v/>
      </c>
      <c r="K882" s="169" t="str">
        <f>IF(J882="","",IF(G882="Nerelevantné",E882*F882,((E882*F882)/VLOOKUP(G882,Ciselniky!$G$43:$I$48,3,FALSE))*'Dlhodobý majetok (DM)'!I882)*H882)</f>
        <v/>
      </c>
      <c r="L882" s="169" t="str">
        <f>IF(K882="","",IF('Základné údaje'!$H$8="áno",0,K882*0.2))</f>
        <v/>
      </c>
      <c r="M882" s="156" t="str">
        <f>IF(K882="","",K882*VLOOKUP(CONCATENATE(C882," / ",'Základné údaje'!$D$8),'Priradenie pracov. balíkov'!A:F,6,FALSE))</f>
        <v/>
      </c>
      <c r="N882" s="156" t="str">
        <f>IF(L882="","",L882*VLOOKUP(CONCATENATE(C882," / ",'Základné údaje'!$D$8),'Priradenie pracov. balíkov'!A:F,6,FALSE))</f>
        <v/>
      </c>
      <c r="O882" s="164"/>
      <c r="P882" s="164"/>
    </row>
    <row r="883" spans="1:16" x14ac:dyDescent="0.2">
      <c r="A883" s="19"/>
      <c r="B883" s="164"/>
      <c r="C883" s="164"/>
      <c r="D883" s="164"/>
      <c r="E883" s="164"/>
      <c r="F883" s="165"/>
      <c r="G883" s="164"/>
      <c r="H883" s="166"/>
      <c r="I883" s="167"/>
      <c r="J883" s="168" t="str">
        <f>IF(F883="","",IF(G883=nepodnik,1,IF(VLOOKUP(G883,Ciselniky!$G$41:$I$48,3,FALSE)&gt;'Údaje o projekte'!$F$11,'Údaje o projekte'!$F$11,VLOOKUP(G883,Ciselniky!$G$41:$I$48,3,FALSE))))</f>
        <v/>
      </c>
      <c r="K883" s="169" t="str">
        <f>IF(J883="","",IF(G883="Nerelevantné",E883*F883,((E883*F883)/VLOOKUP(G883,Ciselniky!$G$43:$I$48,3,FALSE))*'Dlhodobý majetok (DM)'!I883)*H883)</f>
        <v/>
      </c>
      <c r="L883" s="169" t="str">
        <f>IF(K883="","",IF('Základné údaje'!$H$8="áno",0,K883*0.2))</f>
        <v/>
      </c>
      <c r="M883" s="156" t="str">
        <f>IF(K883="","",K883*VLOOKUP(CONCATENATE(C883," / ",'Základné údaje'!$D$8),'Priradenie pracov. balíkov'!A:F,6,FALSE))</f>
        <v/>
      </c>
      <c r="N883" s="156" t="str">
        <f>IF(L883="","",L883*VLOOKUP(CONCATENATE(C883," / ",'Základné údaje'!$D$8),'Priradenie pracov. balíkov'!A:F,6,FALSE))</f>
        <v/>
      </c>
      <c r="O883" s="164"/>
      <c r="P883" s="164"/>
    </row>
    <row r="884" spans="1:16" x14ac:dyDescent="0.2">
      <c r="A884" s="19"/>
      <c r="B884" s="164"/>
      <c r="C884" s="164"/>
      <c r="D884" s="164"/>
      <c r="E884" s="164"/>
      <c r="F884" s="165"/>
      <c r="G884" s="164"/>
      <c r="H884" s="166"/>
      <c r="I884" s="167"/>
      <c r="J884" s="168" t="str">
        <f>IF(F884="","",IF(G884=nepodnik,1,IF(VLOOKUP(G884,Ciselniky!$G$41:$I$48,3,FALSE)&gt;'Údaje o projekte'!$F$11,'Údaje o projekte'!$F$11,VLOOKUP(G884,Ciselniky!$G$41:$I$48,3,FALSE))))</f>
        <v/>
      </c>
      <c r="K884" s="169" t="str">
        <f>IF(J884="","",IF(G884="Nerelevantné",E884*F884,((E884*F884)/VLOOKUP(G884,Ciselniky!$G$43:$I$48,3,FALSE))*'Dlhodobý majetok (DM)'!I884)*H884)</f>
        <v/>
      </c>
      <c r="L884" s="169" t="str">
        <f>IF(K884="","",IF('Základné údaje'!$H$8="áno",0,K884*0.2))</f>
        <v/>
      </c>
      <c r="M884" s="156" t="str">
        <f>IF(K884="","",K884*VLOOKUP(CONCATENATE(C884," / ",'Základné údaje'!$D$8),'Priradenie pracov. balíkov'!A:F,6,FALSE))</f>
        <v/>
      </c>
      <c r="N884" s="156" t="str">
        <f>IF(L884="","",L884*VLOOKUP(CONCATENATE(C884," / ",'Základné údaje'!$D$8),'Priradenie pracov. balíkov'!A:F,6,FALSE))</f>
        <v/>
      </c>
      <c r="O884" s="164"/>
      <c r="P884" s="164"/>
    </row>
    <row r="885" spans="1:16" x14ac:dyDescent="0.2">
      <c r="A885" s="19"/>
      <c r="B885" s="164"/>
      <c r="C885" s="164"/>
      <c r="D885" s="164"/>
      <c r="E885" s="164"/>
      <c r="F885" s="165"/>
      <c r="G885" s="164"/>
      <c r="H885" s="166"/>
      <c r="I885" s="167"/>
      <c r="J885" s="168" t="str">
        <f>IF(F885="","",IF(G885=nepodnik,1,IF(VLOOKUP(G885,Ciselniky!$G$41:$I$48,3,FALSE)&gt;'Údaje o projekte'!$F$11,'Údaje o projekte'!$F$11,VLOOKUP(G885,Ciselniky!$G$41:$I$48,3,FALSE))))</f>
        <v/>
      </c>
      <c r="K885" s="169" t="str">
        <f>IF(J885="","",IF(G885="Nerelevantné",E885*F885,((E885*F885)/VLOOKUP(G885,Ciselniky!$G$43:$I$48,3,FALSE))*'Dlhodobý majetok (DM)'!I885)*H885)</f>
        <v/>
      </c>
      <c r="L885" s="169" t="str">
        <f>IF(K885="","",IF('Základné údaje'!$H$8="áno",0,K885*0.2))</f>
        <v/>
      </c>
      <c r="M885" s="156" t="str">
        <f>IF(K885="","",K885*VLOOKUP(CONCATENATE(C885," / ",'Základné údaje'!$D$8),'Priradenie pracov. balíkov'!A:F,6,FALSE))</f>
        <v/>
      </c>
      <c r="N885" s="156" t="str">
        <f>IF(L885="","",L885*VLOOKUP(CONCATENATE(C885," / ",'Základné údaje'!$D$8),'Priradenie pracov. balíkov'!A:F,6,FALSE))</f>
        <v/>
      </c>
      <c r="O885" s="164"/>
      <c r="P885" s="164"/>
    </row>
    <row r="886" spans="1:16" x14ac:dyDescent="0.2">
      <c r="A886" s="19"/>
      <c r="B886" s="164"/>
      <c r="C886" s="164"/>
      <c r="D886" s="164"/>
      <c r="E886" s="164"/>
      <c r="F886" s="165"/>
      <c r="G886" s="164"/>
      <c r="H886" s="166"/>
      <c r="I886" s="167"/>
      <c r="J886" s="168" t="str">
        <f>IF(F886="","",IF(G886=nepodnik,1,IF(VLOOKUP(G886,Ciselniky!$G$41:$I$48,3,FALSE)&gt;'Údaje o projekte'!$F$11,'Údaje o projekte'!$F$11,VLOOKUP(G886,Ciselniky!$G$41:$I$48,3,FALSE))))</f>
        <v/>
      </c>
      <c r="K886" s="169" t="str">
        <f>IF(J886="","",IF(G886="Nerelevantné",E886*F886,((E886*F886)/VLOOKUP(G886,Ciselniky!$G$43:$I$48,3,FALSE))*'Dlhodobý majetok (DM)'!I886)*H886)</f>
        <v/>
      </c>
      <c r="L886" s="169" t="str">
        <f>IF(K886="","",IF('Základné údaje'!$H$8="áno",0,K886*0.2))</f>
        <v/>
      </c>
      <c r="M886" s="156" t="str">
        <f>IF(K886="","",K886*VLOOKUP(CONCATENATE(C886," / ",'Základné údaje'!$D$8),'Priradenie pracov. balíkov'!A:F,6,FALSE))</f>
        <v/>
      </c>
      <c r="N886" s="156" t="str">
        <f>IF(L886="","",L886*VLOOKUP(CONCATENATE(C886," / ",'Základné údaje'!$D$8),'Priradenie pracov. balíkov'!A:F,6,FALSE))</f>
        <v/>
      </c>
      <c r="O886" s="164"/>
      <c r="P886" s="164"/>
    </row>
    <row r="887" spans="1:16" x14ac:dyDescent="0.2">
      <c r="A887" s="19"/>
      <c r="B887" s="164"/>
      <c r="C887" s="164"/>
      <c r="D887" s="164"/>
      <c r="E887" s="164"/>
      <c r="F887" s="165"/>
      <c r="G887" s="164"/>
      <c r="H887" s="166"/>
      <c r="I887" s="167"/>
      <c r="J887" s="168" t="str">
        <f>IF(F887="","",IF(G887=nepodnik,1,IF(VLOOKUP(G887,Ciselniky!$G$41:$I$48,3,FALSE)&gt;'Údaje o projekte'!$F$11,'Údaje o projekte'!$F$11,VLOOKUP(G887,Ciselniky!$G$41:$I$48,3,FALSE))))</f>
        <v/>
      </c>
      <c r="K887" s="169" t="str">
        <f>IF(J887="","",IF(G887="Nerelevantné",E887*F887,((E887*F887)/VLOOKUP(G887,Ciselniky!$G$43:$I$48,3,FALSE))*'Dlhodobý majetok (DM)'!I887)*H887)</f>
        <v/>
      </c>
      <c r="L887" s="169" t="str">
        <f>IF(K887="","",IF('Základné údaje'!$H$8="áno",0,K887*0.2))</f>
        <v/>
      </c>
      <c r="M887" s="156" t="str">
        <f>IF(K887="","",K887*VLOOKUP(CONCATENATE(C887," / ",'Základné údaje'!$D$8),'Priradenie pracov. balíkov'!A:F,6,FALSE))</f>
        <v/>
      </c>
      <c r="N887" s="156" t="str">
        <f>IF(L887="","",L887*VLOOKUP(CONCATENATE(C887," / ",'Základné údaje'!$D$8),'Priradenie pracov. balíkov'!A:F,6,FALSE))</f>
        <v/>
      </c>
      <c r="O887" s="164"/>
      <c r="P887" s="164"/>
    </row>
    <row r="888" spans="1:16" x14ac:dyDescent="0.2">
      <c r="A888" s="19"/>
      <c r="B888" s="164"/>
      <c r="C888" s="164"/>
      <c r="D888" s="164"/>
      <c r="E888" s="164"/>
      <c r="F888" s="165"/>
      <c r="G888" s="164"/>
      <c r="H888" s="166"/>
      <c r="I888" s="167"/>
      <c r="J888" s="168" t="str">
        <f>IF(F888="","",IF(G888=nepodnik,1,IF(VLOOKUP(G888,Ciselniky!$G$41:$I$48,3,FALSE)&gt;'Údaje o projekte'!$F$11,'Údaje o projekte'!$F$11,VLOOKUP(G888,Ciselniky!$G$41:$I$48,3,FALSE))))</f>
        <v/>
      </c>
      <c r="K888" s="169" t="str">
        <f>IF(J888="","",IF(G888="Nerelevantné",E888*F888,((E888*F888)/VLOOKUP(G888,Ciselniky!$G$43:$I$48,3,FALSE))*'Dlhodobý majetok (DM)'!I888)*H888)</f>
        <v/>
      </c>
      <c r="L888" s="169" t="str">
        <f>IF(K888="","",IF('Základné údaje'!$H$8="áno",0,K888*0.2))</f>
        <v/>
      </c>
      <c r="M888" s="156" t="str">
        <f>IF(K888="","",K888*VLOOKUP(CONCATENATE(C888," / ",'Základné údaje'!$D$8),'Priradenie pracov. balíkov'!A:F,6,FALSE))</f>
        <v/>
      </c>
      <c r="N888" s="156" t="str">
        <f>IF(L888="","",L888*VLOOKUP(CONCATENATE(C888," / ",'Základné údaje'!$D$8),'Priradenie pracov. balíkov'!A:F,6,FALSE))</f>
        <v/>
      </c>
      <c r="O888" s="164"/>
      <c r="P888" s="164"/>
    </row>
    <row r="889" spans="1:16" x14ac:dyDescent="0.2">
      <c r="A889" s="19"/>
      <c r="B889" s="164"/>
      <c r="C889" s="164"/>
      <c r="D889" s="164"/>
      <c r="E889" s="164"/>
      <c r="F889" s="165"/>
      <c r="G889" s="164"/>
      <c r="H889" s="166"/>
      <c r="I889" s="167"/>
      <c r="J889" s="168" t="str">
        <f>IF(F889="","",IF(G889=nepodnik,1,IF(VLOOKUP(G889,Ciselniky!$G$41:$I$48,3,FALSE)&gt;'Údaje o projekte'!$F$11,'Údaje o projekte'!$F$11,VLOOKUP(G889,Ciselniky!$G$41:$I$48,3,FALSE))))</f>
        <v/>
      </c>
      <c r="K889" s="169" t="str">
        <f>IF(J889="","",IF(G889="Nerelevantné",E889*F889,((E889*F889)/VLOOKUP(G889,Ciselniky!$G$43:$I$48,3,FALSE))*'Dlhodobý majetok (DM)'!I889)*H889)</f>
        <v/>
      </c>
      <c r="L889" s="169" t="str">
        <f>IF(K889="","",IF('Základné údaje'!$H$8="áno",0,K889*0.2))</f>
        <v/>
      </c>
      <c r="M889" s="156" t="str">
        <f>IF(K889="","",K889*VLOOKUP(CONCATENATE(C889," / ",'Základné údaje'!$D$8),'Priradenie pracov. balíkov'!A:F,6,FALSE))</f>
        <v/>
      </c>
      <c r="N889" s="156" t="str">
        <f>IF(L889="","",L889*VLOOKUP(CONCATENATE(C889," / ",'Základné údaje'!$D$8),'Priradenie pracov. balíkov'!A:F,6,FALSE))</f>
        <v/>
      </c>
      <c r="O889" s="164"/>
      <c r="P889" s="164"/>
    </row>
    <row r="890" spans="1:16" x14ac:dyDescent="0.2">
      <c r="A890" s="19"/>
      <c r="B890" s="164"/>
      <c r="C890" s="164"/>
      <c r="D890" s="164"/>
      <c r="E890" s="164"/>
      <c r="F890" s="165"/>
      <c r="G890" s="164"/>
      <c r="H890" s="166"/>
      <c r="I890" s="167"/>
      <c r="J890" s="168" t="str">
        <f>IF(F890="","",IF(G890=nepodnik,1,IF(VLOOKUP(G890,Ciselniky!$G$41:$I$48,3,FALSE)&gt;'Údaje o projekte'!$F$11,'Údaje o projekte'!$F$11,VLOOKUP(G890,Ciselniky!$G$41:$I$48,3,FALSE))))</f>
        <v/>
      </c>
      <c r="K890" s="169" t="str">
        <f>IF(J890="","",IF(G890="Nerelevantné",E890*F890,((E890*F890)/VLOOKUP(G890,Ciselniky!$G$43:$I$48,3,FALSE))*'Dlhodobý majetok (DM)'!I890)*H890)</f>
        <v/>
      </c>
      <c r="L890" s="169" t="str">
        <f>IF(K890="","",IF('Základné údaje'!$H$8="áno",0,K890*0.2))</f>
        <v/>
      </c>
      <c r="M890" s="156" t="str">
        <f>IF(K890="","",K890*VLOOKUP(CONCATENATE(C890," / ",'Základné údaje'!$D$8),'Priradenie pracov. balíkov'!A:F,6,FALSE))</f>
        <v/>
      </c>
      <c r="N890" s="156" t="str">
        <f>IF(L890="","",L890*VLOOKUP(CONCATENATE(C890," / ",'Základné údaje'!$D$8),'Priradenie pracov. balíkov'!A:F,6,FALSE))</f>
        <v/>
      </c>
      <c r="O890" s="164"/>
      <c r="P890" s="164"/>
    </row>
    <row r="891" spans="1:16" x14ac:dyDescent="0.2">
      <c r="A891" s="19"/>
      <c r="B891" s="164"/>
      <c r="C891" s="164"/>
      <c r="D891" s="164"/>
      <c r="E891" s="164"/>
      <c r="F891" s="165"/>
      <c r="G891" s="164"/>
      <c r="H891" s="166"/>
      <c r="I891" s="167"/>
      <c r="J891" s="168" t="str">
        <f>IF(F891="","",IF(G891=nepodnik,1,IF(VLOOKUP(G891,Ciselniky!$G$41:$I$48,3,FALSE)&gt;'Údaje o projekte'!$F$11,'Údaje o projekte'!$F$11,VLOOKUP(G891,Ciselniky!$G$41:$I$48,3,FALSE))))</f>
        <v/>
      </c>
      <c r="K891" s="169" t="str">
        <f>IF(J891="","",IF(G891="Nerelevantné",E891*F891,((E891*F891)/VLOOKUP(G891,Ciselniky!$G$43:$I$48,3,FALSE))*'Dlhodobý majetok (DM)'!I891)*H891)</f>
        <v/>
      </c>
      <c r="L891" s="169" t="str">
        <f>IF(K891="","",IF('Základné údaje'!$H$8="áno",0,K891*0.2))</f>
        <v/>
      </c>
      <c r="M891" s="156" t="str">
        <f>IF(K891="","",K891*VLOOKUP(CONCATENATE(C891," / ",'Základné údaje'!$D$8),'Priradenie pracov. balíkov'!A:F,6,FALSE))</f>
        <v/>
      </c>
      <c r="N891" s="156" t="str">
        <f>IF(L891="","",L891*VLOOKUP(CONCATENATE(C891," / ",'Základné údaje'!$D$8),'Priradenie pracov. balíkov'!A:F,6,FALSE))</f>
        <v/>
      </c>
      <c r="O891" s="164"/>
      <c r="P891" s="164"/>
    </row>
    <row r="892" spans="1:16" x14ac:dyDescent="0.2">
      <c r="A892" s="19"/>
      <c r="B892" s="164"/>
      <c r="C892" s="164"/>
      <c r="D892" s="164"/>
      <c r="E892" s="164"/>
      <c r="F892" s="165"/>
      <c r="G892" s="164"/>
      <c r="H892" s="166"/>
      <c r="I892" s="167"/>
      <c r="J892" s="168" t="str">
        <f>IF(F892="","",IF(G892=nepodnik,1,IF(VLOOKUP(G892,Ciselniky!$G$41:$I$48,3,FALSE)&gt;'Údaje o projekte'!$F$11,'Údaje o projekte'!$F$11,VLOOKUP(G892,Ciselniky!$G$41:$I$48,3,FALSE))))</f>
        <v/>
      </c>
      <c r="K892" s="169" t="str">
        <f>IF(J892="","",IF(G892="Nerelevantné",E892*F892,((E892*F892)/VLOOKUP(G892,Ciselniky!$G$43:$I$48,3,FALSE))*'Dlhodobý majetok (DM)'!I892)*H892)</f>
        <v/>
      </c>
      <c r="L892" s="169" t="str">
        <f>IF(K892="","",IF('Základné údaje'!$H$8="áno",0,K892*0.2))</f>
        <v/>
      </c>
      <c r="M892" s="156" t="str">
        <f>IF(K892="","",K892*VLOOKUP(CONCATENATE(C892," / ",'Základné údaje'!$D$8),'Priradenie pracov. balíkov'!A:F,6,FALSE))</f>
        <v/>
      </c>
      <c r="N892" s="156" t="str">
        <f>IF(L892="","",L892*VLOOKUP(CONCATENATE(C892," / ",'Základné údaje'!$D$8),'Priradenie pracov. balíkov'!A:F,6,FALSE))</f>
        <v/>
      </c>
      <c r="O892" s="164"/>
      <c r="P892" s="164"/>
    </row>
    <row r="893" spans="1:16" x14ac:dyDescent="0.2">
      <c r="A893" s="19"/>
      <c r="B893" s="164"/>
      <c r="C893" s="164"/>
      <c r="D893" s="164"/>
      <c r="E893" s="164"/>
      <c r="F893" s="165"/>
      <c r="G893" s="164"/>
      <c r="H893" s="166"/>
      <c r="I893" s="167"/>
      <c r="J893" s="168" t="str">
        <f>IF(F893="","",IF(G893=nepodnik,1,IF(VLOOKUP(G893,Ciselniky!$G$41:$I$48,3,FALSE)&gt;'Údaje o projekte'!$F$11,'Údaje o projekte'!$F$11,VLOOKUP(G893,Ciselniky!$G$41:$I$48,3,FALSE))))</f>
        <v/>
      </c>
      <c r="K893" s="169" t="str">
        <f>IF(J893="","",IF(G893="Nerelevantné",E893*F893,((E893*F893)/VLOOKUP(G893,Ciselniky!$G$43:$I$48,3,FALSE))*'Dlhodobý majetok (DM)'!I893)*H893)</f>
        <v/>
      </c>
      <c r="L893" s="169" t="str">
        <f>IF(K893="","",IF('Základné údaje'!$H$8="áno",0,K893*0.2))</f>
        <v/>
      </c>
      <c r="M893" s="156" t="str">
        <f>IF(K893="","",K893*VLOOKUP(CONCATENATE(C893," / ",'Základné údaje'!$D$8),'Priradenie pracov. balíkov'!A:F,6,FALSE))</f>
        <v/>
      </c>
      <c r="N893" s="156" t="str">
        <f>IF(L893="","",L893*VLOOKUP(CONCATENATE(C893," / ",'Základné údaje'!$D$8),'Priradenie pracov. balíkov'!A:F,6,FALSE))</f>
        <v/>
      </c>
      <c r="O893" s="164"/>
      <c r="P893" s="164"/>
    </row>
    <row r="894" spans="1:16" x14ac:dyDescent="0.2">
      <c r="A894" s="19"/>
      <c r="B894" s="164"/>
      <c r="C894" s="164"/>
      <c r="D894" s="164"/>
      <c r="E894" s="164"/>
      <c r="F894" s="165"/>
      <c r="G894" s="164"/>
      <c r="H894" s="166"/>
      <c r="I894" s="167"/>
      <c r="J894" s="168" t="str">
        <f>IF(F894="","",IF(G894=nepodnik,1,IF(VLOOKUP(G894,Ciselniky!$G$41:$I$48,3,FALSE)&gt;'Údaje o projekte'!$F$11,'Údaje o projekte'!$F$11,VLOOKUP(G894,Ciselniky!$G$41:$I$48,3,FALSE))))</f>
        <v/>
      </c>
      <c r="K894" s="169" t="str">
        <f>IF(J894="","",IF(G894="Nerelevantné",E894*F894,((E894*F894)/VLOOKUP(G894,Ciselniky!$G$43:$I$48,3,FALSE))*'Dlhodobý majetok (DM)'!I894)*H894)</f>
        <v/>
      </c>
      <c r="L894" s="169" t="str">
        <f>IF(K894="","",IF('Základné údaje'!$H$8="áno",0,K894*0.2))</f>
        <v/>
      </c>
      <c r="M894" s="156" t="str">
        <f>IF(K894="","",K894*VLOOKUP(CONCATENATE(C894," / ",'Základné údaje'!$D$8),'Priradenie pracov. balíkov'!A:F,6,FALSE))</f>
        <v/>
      </c>
      <c r="N894" s="156" t="str">
        <f>IF(L894="","",L894*VLOOKUP(CONCATENATE(C894," / ",'Základné údaje'!$D$8),'Priradenie pracov. balíkov'!A:F,6,FALSE))</f>
        <v/>
      </c>
      <c r="O894" s="164"/>
      <c r="P894" s="164"/>
    </row>
    <row r="895" spans="1:16" x14ac:dyDescent="0.2">
      <c r="A895" s="19"/>
      <c r="B895" s="164"/>
      <c r="C895" s="164"/>
      <c r="D895" s="164"/>
      <c r="E895" s="164"/>
      <c r="F895" s="165"/>
      <c r="G895" s="164"/>
      <c r="H895" s="166"/>
      <c r="I895" s="167"/>
      <c r="J895" s="168" t="str">
        <f>IF(F895="","",IF(G895=nepodnik,1,IF(VLOOKUP(G895,Ciselniky!$G$41:$I$48,3,FALSE)&gt;'Údaje o projekte'!$F$11,'Údaje o projekte'!$F$11,VLOOKUP(G895,Ciselniky!$G$41:$I$48,3,FALSE))))</f>
        <v/>
      </c>
      <c r="K895" s="169" t="str">
        <f>IF(J895="","",IF(G895="Nerelevantné",E895*F895,((E895*F895)/VLOOKUP(G895,Ciselniky!$G$43:$I$48,3,FALSE))*'Dlhodobý majetok (DM)'!I895)*H895)</f>
        <v/>
      </c>
      <c r="L895" s="169" t="str">
        <f>IF(K895="","",IF('Základné údaje'!$H$8="áno",0,K895*0.2))</f>
        <v/>
      </c>
      <c r="M895" s="156" t="str">
        <f>IF(K895="","",K895*VLOOKUP(CONCATENATE(C895," / ",'Základné údaje'!$D$8),'Priradenie pracov. balíkov'!A:F,6,FALSE))</f>
        <v/>
      </c>
      <c r="N895" s="156" t="str">
        <f>IF(L895="","",L895*VLOOKUP(CONCATENATE(C895," / ",'Základné údaje'!$D$8),'Priradenie pracov. balíkov'!A:F,6,FALSE))</f>
        <v/>
      </c>
      <c r="O895" s="164"/>
      <c r="P895" s="164"/>
    </row>
    <row r="896" spans="1:16" x14ac:dyDescent="0.2">
      <c r="A896" s="19"/>
      <c r="B896" s="164"/>
      <c r="C896" s="164"/>
      <c r="D896" s="164"/>
      <c r="E896" s="164"/>
      <c r="F896" s="165"/>
      <c r="G896" s="164"/>
      <c r="H896" s="166"/>
      <c r="I896" s="167"/>
      <c r="J896" s="168" t="str">
        <f>IF(F896="","",IF(G896=nepodnik,1,IF(VLOOKUP(G896,Ciselniky!$G$41:$I$48,3,FALSE)&gt;'Údaje o projekte'!$F$11,'Údaje o projekte'!$F$11,VLOOKUP(G896,Ciselniky!$G$41:$I$48,3,FALSE))))</f>
        <v/>
      </c>
      <c r="K896" s="169" t="str">
        <f>IF(J896="","",IF(G896="Nerelevantné",E896*F896,((E896*F896)/VLOOKUP(G896,Ciselniky!$G$43:$I$48,3,FALSE))*'Dlhodobý majetok (DM)'!I896)*H896)</f>
        <v/>
      </c>
      <c r="L896" s="169" t="str">
        <f>IF(K896="","",IF('Základné údaje'!$H$8="áno",0,K896*0.2))</f>
        <v/>
      </c>
      <c r="M896" s="156" t="str">
        <f>IF(K896="","",K896*VLOOKUP(CONCATENATE(C896," / ",'Základné údaje'!$D$8),'Priradenie pracov. balíkov'!A:F,6,FALSE))</f>
        <v/>
      </c>
      <c r="N896" s="156" t="str">
        <f>IF(L896="","",L896*VLOOKUP(CONCATENATE(C896," / ",'Základné údaje'!$D$8),'Priradenie pracov. balíkov'!A:F,6,FALSE))</f>
        <v/>
      </c>
      <c r="O896" s="164"/>
      <c r="P896" s="164"/>
    </row>
    <row r="897" spans="1:16" x14ac:dyDescent="0.2">
      <c r="A897" s="19"/>
      <c r="B897" s="164"/>
      <c r="C897" s="164"/>
      <c r="D897" s="164"/>
      <c r="E897" s="164"/>
      <c r="F897" s="165"/>
      <c r="G897" s="164"/>
      <c r="H897" s="166"/>
      <c r="I897" s="167"/>
      <c r="J897" s="168" t="str">
        <f>IF(F897="","",IF(G897=nepodnik,1,IF(VLOOKUP(G897,Ciselniky!$G$41:$I$48,3,FALSE)&gt;'Údaje o projekte'!$F$11,'Údaje o projekte'!$F$11,VLOOKUP(G897,Ciselniky!$G$41:$I$48,3,FALSE))))</f>
        <v/>
      </c>
      <c r="K897" s="169" t="str">
        <f>IF(J897="","",IF(G897="Nerelevantné",E897*F897,((E897*F897)/VLOOKUP(G897,Ciselniky!$G$43:$I$48,3,FALSE))*'Dlhodobý majetok (DM)'!I897)*H897)</f>
        <v/>
      </c>
      <c r="L897" s="169" t="str">
        <f>IF(K897="","",IF('Základné údaje'!$H$8="áno",0,K897*0.2))</f>
        <v/>
      </c>
      <c r="M897" s="156" t="str">
        <f>IF(K897="","",K897*VLOOKUP(CONCATENATE(C897," / ",'Základné údaje'!$D$8),'Priradenie pracov. balíkov'!A:F,6,FALSE))</f>
        <v/>
      </c>
      <c r="N897" s="156" t="str">
        <f>IF(L897="","",L897*VLOOKUP(CONCATENATE(C897," / ",'Základné údaje'!$D$8),'Priradenie pracov. balíkov'!A:F,6,FALSE))</f>
        <v/>
      </c>
      <c r="O897" s="164"/>
      <c r="P897" s="164"/>
    </row>
    <row r="898" spans="1:16" x14ac:dyDescent="0.2">
      <c r="A898" s="19"/>
      <c r="B898" s="164"/>
      <c r="C898" s="164"/>
      <c r="D898" s="164"/>
      <c r="E898" s="164"/>
      <c r="F898" s="165"/>
      <c r="G898" s="164"/>
      <c r="H898" s="166"/>
      <c r="I898" s="167"/>
      <c r="J898" s="168" t="str">
        <f>IF(F898="","",IF(G898=nepodnik,1,IF(VLOOKUP(G898,Ciselniky!$G$41:$I$48,3,FALSE)&gt;'Údaje o projekte'!$F$11,'Údaje o projekte'!$F$11,VLOOKUP(G898,Ciselniky!$G$41:$I$48,3,FALSE))))</f>
        <v/>
      </c>
      <c r="K898" s="169" t="str">
        <f>IF(J898="","",IF(G898="Nerelevantné",E898*F898,((E898*F898)/VLOOKUP(G898,Ciselniky!$G$43:$I$48,3,FALSE))*'Dlhodobý majetok (DM)'!I898)*H898)</f>
        <v/>
      </c>
      <c r="L898" s="169" t="str">
        <f>IF(K898="","",IF('Základné údaje'!$H$8="áno",0,K898*0.2))</f>
        <v/>
      </c>
      <c r="M898" s="156" t="str">
        <f>IF(K898="","",K898*VLOOKUP(CONCATENATE(C898," / ",'Základné údaje'!$D$8),'Priradenie pracov. balíkov'!A:F,6,FALSE))</f>
        <v/>
      </c>
      <c r="N898" s="156" t="str">
        <f>IF(L898="","",L898*VLOOKUP(CONCATENATE(C898," / ",'Základné údaje'!$D$8),'Priradenie pracov. balíkov'!A:F,6,FALSE))</f>
        <v/>
      </c>
      <c r="O898" s="164"/>
      <c r="P898" s="164"/>
    </row>
    <row r="899" spans="1:16" x14ac:dyDescent="0.2">
      <c r="A899" s="19"/>
      <c r="B899" s="164"/>
      <c r="C899" s="164"/>
      <c r="D899" s="164"/>
      <c r="E899" s="164"/>
      <c r="F899" s="165"/>
      <c r="G899" s="164"/>
      <c r="H899" s="166"/>
      <c r="I899" s="167"/>
      <c r="J899" s="168" t="str">
        <f>IF(F899="","",IF(G899=nepodnik,1,IF(VLOOKUP(G899,Ciselniky!$G$41:$I$48,3,FALSE)&gt;'Údaje o projekte'!$F$11,'Údaje o projekte'!$F$11,VLOOKUP(G899,Ciselniky!$G$41:$I$48,3,FALSE))))</f>
        <v/>
      </c>
      <c r="K899" s="169" t="str">
        <f>IF(J899="","",IF(G899="Nerelevantné",E899*F899,((E899*F899)/VLOOKUP(G899,Ciselniky!$G$43:$I$48,3,FALSE))*'Dlhodobý majetok (DM)'!I899)*H899)</f>
        <v/>
      </c>
      <c r="L899" s="169" t="str">
        <f>IF(K899="","",IF('Základné údaje'!$H$8="áno",0,K899*0.2))</f>
        <v/>
      </c>
      <c r="M899" s="156" t="str">
        <f>IF(K899="","",K899*VLOOKUP(CONCATENATE(C899," / ",'Základné údaje'!$D$8),'Priradenie pracov. balíkov'!A:F,6,FALSE))</f>
        <v/>
      </c>
      <c r="N899" s="156" t="str">
        <f>IF(L899="","",L899*VLOOKUP(CONCATENATE(C899," / ",'Základné údaje'!$D$8),'Priradenie pracov. balíkov'!A:F,6,FALSE))</f>
        <v/>
      </c>
      <c r="O899" s="164"/>
      <c r="P899" s="164"/>
    </row>
    <row r="900" spans="1:16" x14ac:dyDescent="0.2">
      <c r="A900" s="19"/>
      <c r="B900" s="164"/>
      <c r="C900" s="164"/>
      <c r="D900" s="164"/>
      <c r="E900" s="164"/>
      <c r="F900" s="165"/>
      <c r="G900" s="164"/>
      <c r="H900" s="166"/>
      <c r="I900" s="167"/>
      <c r="J900" s="168" t="str">
        <f>IF(F900="","",IF(G900=nepodnik,1,IF(VLOOKUP(G900,Ciselniky!$G$41:$I$48,3,FALSE)&gt;'Údaje o projekte'!$F$11,'Údaje o projekte'!$F$11,VLOOKUP(G900,Ciselniky!$G$41:$I$48,3,FALSE))))</f>
        <v/>
      </c>
      <c r="K900" s="169" t="str">
        <f>IF(J900="","",IF(G900="Nerelevantné",E900*F900,((E900*F900)/VLOOKUP(G900,Ciselniky!$G$43:$I$48,3,FALSE))*'Dlhodobý majetok (DM)'!I900)*H900)</f>
        <v/>
      </c>
      <c r="L900" s="169" t="str">
        <f>IF(K900="","",IF('Základné údaje'!$H$8="áno",0,K900*0.2))</f>
        <v/>
      </c>
      <c r="M900" s="156" t="str">
        <f>IF(K900="","",K900*VLOOKUP(CONCATENATE(C900," / ",'Základné údaje'!$D$8),'Priradenie pracov. balíkov'!A:F,6,FALSE))</f>
        <v/>
      </c>
      <c r="N900" s="156" t="str">
        <f>IF(L900="","",L900*VLOOKUP(CONCATENATE(C900," / ",'Základné údaje'!$D$8),'Priradenie pracov. balíkov'!A:F,6,FALSE))</f>
        <v/>
      </c>
      <c r="O900" s="164"/>
      <c r="P900" s="164"/>
    </row>
    <row r="901" spans="1:16" x14ac:dyDescent="0.2">
      <c r="A901" s="19"/>
      <c r="B901" s="164"/>
      <c r="C901" s="164"/>
      <c r="D901" s="164"/>
      <c r="E901" s="164"/>
      <c r="F901" s="165"/>
      <c r="G901" s="164"/>
      <c r="H901" s="166"/>
      <c r="I901" s="167"/>
      <c r="J901" s="168" t="str">
        <f>IF(F901="","",IF(G901=nepodnik,1,IF(VLOOKUP(G901,Ciselniky!$G$41:$I$48,3,FALSE)&gt;'Údaje o projekte'!$F$11,'Údaje o projekte'!$F$11,VLOOKUP(G901,Ciselniky!$G$41:$I$48,3,FALSE))))</f>
        <v/>
      </c>
      <c r="K901" s="169" t="str">
        <f>IF(J901="","",IF(G901="Nerelevantné",E901*F901,((E901*F901)/VLOOKUP(G901,Ciselniky!$G$43:$I$48,3,FALSE))*'Dlhodobý majetok (DM)'!I901)*H901)</f>
        <v/>
      </c>
      <c r="L901" s="169" t="str">
        <f>IF(K901="","",IF('Základné údaje'!$H$8="áno",0,K901*0.2))</f>
        <v/>
      </c>
      <c r="M901" s="156" t="str">
        <f>IF(K901="","",K901*VLOOKUP(CONCATENATE(C901," / ",'Základné údaje'!$D$8),'Priradenie pracov. balíkov'!A:F,6,FALSE))</f>
        <v/>
      </c>
      <c r="N901" s="156" t="str">
        <f>IF(L901="","",L901*VLOOKUP(CONCATENATE(C901," / ",'Základné údaje'!$D$8),'Priradenie pracov. balíkov'!A:F,6,FALSE))</f>
        <v/>
      </c>
      <c r="O901" s="164"/>
      <c r="P901" s="164"/>
    </row>
    <row r="902" spans="1:16" x14ac:dyDescent="0.2">
      <c r="A902" s="19"/>
      <c r="B902" s="164"/>
      <c r="C902" s="164"/>
      <c r="D902" s="164"/>
      <c r="E902" s="164"/>
      <c r="F902" s="165"/>
      <c r="G902" s="164"/>
      <c r="H902" s="166"/>
      <c r="I902" s="167"/>
      <c r="J902" s="168" t="str">
        <f>IF(F902="","",IF(G902=nepodnik,1,IF(VLOOKUP(G902,Ciselniky!$G$41:$I$48,3,FALSE)&gt;'Údaje o projekte'!$F$11,'Údaje o projekte'!$F$11,VLOOKUP(G902,Ciselniky!$G$41:$I$48,3,FALSE))))</f>
        <v/>
      </c>
      <c r="K902" s="169" t="str">
        <f>IF(J902="","",IF(G902="Nerelevantné",E902*F902,((E902*F902)/VLOOKUP(G902,Ciselniky!$G$43:$I$48,3,FALSE))*'Dlhodobý majetok (DM)'!I902)*H902)</f>
        <v/>
      </c>
      <c r="L902" s="169" t="str">
        <f>IF(K902="","",IF('Základné údaje'!$H$8="áno",0,K902*0.2))</f>
        <v/>
      </c>
      <c r="M902" s="156" t="str">
        <f>IF(K902="","",K902*VLOOKUP(CONCATENATE(C902," / ",'Základné údaje'!$D$8),'Priradenie pracov. balíkov'!A:F,6,FALSE))</f>
        <v/>
      </c>
      <c r="N902" s="156" t="str">
        <f>IF(L902="","",L902*VLOOKUP(CONCATENATE(C902," / ",'Základné údaje'!$D$8),'Priradenie pracov. balíkov'!A:F,6,FALSE))</f>
        <v/>
      </c>
      <c r="O902" s="164"/>
      <c r="P902" s="164"/>
    </row>
    <row r="903" spans="1:16" x14ac:dyDescent="0.2">
      <c r="A903" s="19"/>
      <c r="B903" s="164"/>
      <c r="C903" s="164"/>
      <c r="D903" s="164"/>
      <c r="E903" s="164"/>
      <c r="F903" s="165"/>
      <c r="G903" s="164"/>
      <c r="H903" s="166"/>
      <c r="I903" s="167"/>
      <c r="J903" s="168" t="str">
        <f>IF(F903="","",IF(G903=nepodnik,1,IF(VLOOKUP(G903,Ciselniky!$G$41:$I$48,3,FALSE)&gt;'Údaje o projekte'!$F$11,'Údaje o projekte'!$F$11,VLOOKUP(G903,Ciselniky!$G$41:$I$48,3,FALSE))))</f>
        <v/>
      </c>
      <c r="K903" s="169" t="str">
        <f>IF(J903="","",IF(G903="Nerelevantné",E903*F903,((E903*F903)/VLOOKUP(G903,Ciselniky!$G$43:$I$48,3,FALSE))*'Dlhodobý majetok (DM)'!I903)*H903)</f>
        <v/>
      </c>
      <c r="L903" s="169" t="str">
        <f>IF(K903="","",IF('Základné údaje'!$H$8="áno",0,K903*0.2))</f>
        <v/>
      </c>
      <c r="M903" s="156" t="str">
        <f>IF(K903="","",K903*VLOOKUP(CONCATENATE(C903," / ",'Základné údaje'!$D$8),'Priradenie pracov. balíkov'!A:F,6,FALSE))</f>
        <v/>
      </c>
      <c r="N903" s="156" t="str">
        <f>IF(L903="","",L903*VLOOKUP(CONCATENATE(C903," / ",'Základné údaje'!$D$8),'Priradenie pracov. balíkov'!A:F,6,FALSE))</f>
        <v/>
      </c>
      <c r="O903" s="164"/>
      <c r="P903" s="164"/>
    </row>
    <row r="904" spans="1:16" x14ac:dyDescent="0.2">
      <c r="A904" s="19"/>
      <c r="B904" s="164"/>
      <c r="C904" s="164"/>
      <c r="D904" s="164"/>
      <c r="E904" s="164"/>
      <c r="F904" s="165"/>
      <c r="G904" s="164"/>
      <c r="H904" s="166"/>
      <c r="I904" s="167"/>
      <c r="J904" s="168" t="str">
        <f>IF(F904="","",IF(G904=nepodnik,1,IF(VLOOKUP(G904,Ciselniky!$G$41:$I$48,3,FALSE)&gt;'Údaje o projekte'!$F$11,'Údaje o projekte'!$F$11,VLOOKUP(G904,Ciselniky!$G$41:$I$48,3,FALSE))))</f>
        <v/>
      </c>
      <c r="K904" s="169" t="str">
        <f>IF(J904="","",IF(G904="Nerelevantné",E904*F904,((E904*F904)/VLOOKUP(G904,Ciselniky!$G$43:$I$48,3,FALSE))*'Dlhodobý majetok (DM)'!I904)*H904)</f>
        <v/>
      </c>
      <c r="L904" s="169" t="str">
        <f>IF(K904="","",IF('Základné údaje'!$H$8="áno",0,K904*0.2))</f>
        <v/>
      </c>
      <c r="M904" s="156" t="str">
        <f>IF(K904="","",K904*VLOOKUP(CONCATENATE(C904," / ",'Základné údaje'!$D$8),'Priradenie pracov. balíkov'!A:F,6,FALSE))</f>
        <v/>
      </c>
      <c r="N904" s="156" t="str">
        <f>IF(L904="","",L904*VLOOKUP(CONCATENATE(C904," / ",'Základné údaje'!$D$8),'Priradenie pracov. balíkov'!A:F,6,FALSE))</f>
        <v/>
      </c>
      <c r="O904" s="164"/>
      <c r="P904" s="164"/>
    </row>
    <row r="905" spans="1:16" x14ac:dyDescent="0.2">
      <c r="A905" s="19"/>
      <c r="B905" s="164"/>
      <c r="C905" s="164"/>
      <c r="D905" s="164"/>
      <c r="E905" s="164"/>
      <c r="F905" s="165"/>
      <c r="G905" s="164"/>
      <c r="H905" s="166"/>
      <c r="I905" s="167"/>
      <c r="J905" s="168" t="str">
        <f>IF(F905="","",IF(G905=nepodnik,1,IF(VLOOKUP(G905,Ciselniky!$G$41:$I$48,3,FALSE)&gt;'Údaje o projekte'!$F$11,'Údaje o projekte'!$F$11,VLOOKUP(G905,Ciselniky!$G$41:$I$48,3,FALSE))))</f>
        <v/>
      </c>
      <c r="K905" s="169" t="str">
        <f>IF(J905="","",IF(G905="Nerelevantné",E905*F905,((E905*F905)/VLOOKUP(G905,Ciselniky!$G$43:$I$48,3,FALSE))*'Dlhodobý majetok (DM)'!I905)*H905)</f>
        <v/>
      </c>
      <c r="L905" s="169" t="str">
        <f>IF(K905="","",IF('Základné údaje'!$H$8="áno",0,K905*0.2))</f>
        <v/>
      </c>
      <c r="M905" s="156" t="str">
        <f>IF(K905="","",K905*VLOOKUP(CONCATENATE(C905," / ",'Základné údaje'!$D$8),'Priradenie pracov. balíkov'!A:F,6,FALSE))</f>
        <v/>
      </c>
      <c r="N905" s="156" t="str">
        <f>IF(L905="","",L905*VLOOKUP(CONCATENATE(C905," / ",'Základné údaje'!$D$8),'Priradenie pracov. balíkov'!A:F,6,FALSE))</f>
        <v/>
      </c>
      <c r="O905" s="164"/>
      <c r="P905" s="164"/>
    </row>
    <row r="906" spans="1:16" x14ac:dyDescent="0.2">
      <c r="A906" s="19"/>
      <c r="B906" s="164"/>
      <c r="C906" s="164"/>
      <c r="D906" s="164"/>
      <c r="E906" s="164"/>
      <c r="F906" s="165"/>
      <c r="G906" s="164"/>
      <c r="H906" s="166"/>
      <c r="I906" s="167"/>
      <c r="J906" s="168" t="str">
        <f>IF(F906="","",IF(G906=nepodnik,1,IF(VLOOKUP(G906,Ciselniky!$G$41:$I$48,3,FALSE)&gt;'Údaje o projekte'!$F$11,'Údaje o projekte'!$F$11,VLOOKUP(G906,Ciselniky!$G$41:$I$48,3,FALSE))))</f>
        <v/>
      </c>
      <c r="K906" s="169" t="str">
        <f>IF(J906="","",IF(G906="Nerelevantné",E906*F906,((E906*F906)/VLOOKUP(G906,Ciselniky!$G$43:$I$48,3,FALSE))*'Dlhodobý majetok (DM)'!I906)*H906)</f>
        <v/>
      </c>
      <c r="L906" s="169" t="str">
        <f>IF(K906="","",IF('Základné údaje'!$H$8="áno",0,K906*0.2))</f>
        <v/>
      </c>
      <c r="M906" s="156" t="str">
        <f>IF(K906="","",K906*VLOOKUP(CONCATENATE(C906," / ",'Základné údaje'!$D$8),'Priradenie pracov. balíkov'!A:F,6,FALSE))</f>
        <v/>
      </c>
      <c r="N906" s="156" t="str">
        <f>IF(L906="","",L906*VLOOKUP(CONCATENATE(C906," / ",'Základné údaje'!$D$8),'Priradenie pracov. balíkov'!A:F,6,FALSE))</f>
        <v/>
      </c>
      <c r="O906" s="164"/>
      <c r="P906" s="164"/>
    </row>
    <row r="907" spans="1:16" x14ac:dyDescent="0.2">
      <c r="A907" s="19"/>
      <c r="B907" s="164"/>
      <c r="C907" s="164"/>
      <c r="D907" s="164"/>
      <c r="E907" s="164"/>
      <c r="F907" s="165"/>
      <c r="G907" s="164"/>
      <c r="H907" s="166"/>
      <c r="I907" s="167"/>
      <c r="J907" s="168" t="str">
        <f>IF(F907="","",IF(G907=nepodnik,1,IF(VLOOKUP(G907,Ciselniky!$G$41:$I$48,3,FALSE)&gt;'Údaje o projekte'!$F$11,'Údaje o projekte'!$F$11,VLOOKUP(G907,Ciselniky!$G$41:$I$48,3,FALSE))))</f>
        <v/>
      </c>
      <c r="K907" s="169" t="str">
        <f>IF(J907="","",IF(G907="Nerelevantné",E907*F907,((E907*F907)/VLOOKUP(G907,Ciselniky!$G$43:$I$48,3,FALSE))*'Dlhodobý majetok (DM)'!I907)*H907)</f>
        <v/>
      </c>
      <c r="L907" s="169" t="str">
        <f>IF(K907="","",IF('Základné údaje'!$H$8="áno",0,K907*0.2))</f>
        <v/>
      </c>
      <c r="M907" s="156" t="str">
        <f>IF(K907="","",K907*VLOOKUP(CONCATENATE(C907," / ",'Základné údaje'!$D$8),'Priradenie pracov. balíkov'!A:F,6,FALSE))</f>
        <v/>
      </c>
      <c r="N907" s="156" t="str">
        <f>IF(L907="","",L907*VLOOKUP(CONCATENATE(C907," / ",'Základné údaje'!$D$8),'Priradenie pracov. balíkov'!A:F,6,FALSE))</f>
        <v/>
      </c>
      <c r="O907" s="164"/>
      <c r="P907" s="164"/>
    </row>
    <row r="908" spans="1:16" x14ac:dyDescent="0.2">
      <c r="A908" s="19"/>
      <c r="B908" s="164"/>
      <c r="C908" s="164"/>
      <c r="D908" s="164"/>
      <c r="E908" s="164"/>
      <c r="F908" s="165"/>
      <c r="G908" s="164"/>
      <c r="H908" s="166"/>
      <c r="I908" s="167"/>
      <c r="J908" s="168" t="str">
        <f>IF(F908="","",IF(G908=nepodnik,1,IF(VLOOKUP(G908,Ciselniky!$G$41:$I$48,3,FALSE)&gt;'Údaje o projekte'!$F$11,'Údaje o projekte'!$F$11,VLOOKUP(G908,Ciselniky!$G$41:$I$48,3,FALSE))))</f>
        <v/>
      </c>
      <c r="K908" s="169" t="str">
        <f>IF(J908="","",IF(G908="Nerelevantné",E908*F908,((E908*F908)/VLOOKUP(G908,Ciselniky!$G$43:$I$48,3,FALSE))*'Dlhodobý majetok (DM)'!I908)*H908)</f>
        <v/>
      </c>
      <c r="L908" s="169" t="str">
        <f>IF(K908="","",IF('Základné údaje'!$H$8="áno",0,K908*0.2))</f>
        <v/>
      </c>
      <c r="M908" s="156" t="str">
        <f>IF(K908="","",K908*VLOOKUP(CONCATENATE(C908," / ",'Základné údaje'!$D$8),'Priradenie pracov. balíkov'!A:F,6,FALSE))</f>
        <v/>
      </c>
      <c r="N908" s="156" t="str">
        <f>IF(L908="","",L908*VLOOKUP(CONCATENATE(C908," / ",'Základné údaje'!$D$8),'Priradenie pracov. balíkov'!A:F,6,FALSE))</f>
        <v/>
      </c>
      <c r="O908" s="164"/>
      <c r="P908" s="164"/>
    </row>
    <row r="909" spans="1:16" x14ac:dyDescent="0.2">
      <c r="A909" s="19"/>
      <c r="B909" s="164"/>
      <c r="C909" s="164"/>
      <c r="D909" s="164"/>
      <c r="E909" s="164"/>
      <c r="F909" s="165"/>
      <c r="G909" s="164"/>
      <c r="H909" s="166"/>
      <c r="I909" s="167"/>
      <c r="J909" s="168" t="str">
        <f>IF(F909="","",IF(G909=nepodnik,1,IF(VLOOKUP(G909,Ciselniky!$G$41:$I$48,3,FALSE)&gt;'Údaje o projekte'!$F$11,'Údaje o projekte'!$F$11,VLOOKUP(G909,Ciselniky!$G$41:$I$48,3,FALSE))))</f>
        <v/>
      </c>
      <c r="K909" s="169" t="str">
        <f>IF(J909="","",IF(G909="Nerelevantné",E909*F909,((E909*F909)/VLOOKUP(G909,Ciselniky!$G$43:$I$48,3,FALSE))*'Dlhodobý majetok (DM)'!I909)*H909)</f>
        <v/>
      </c>
      <c r="L909" s="169" t="str">
        <f>IF(K909="","",IF('Základné údaje'!$H$8="áno",0,K909*0.2))</f>
        <v/>
      </c>
      <c r="M909" s="156" t="str">
        <f>IF(K909="","",K909*VLOOKUP(CONCATENATE(C909," / ",'Základné údaje'!$D$8),'Priradenie pracov. balíkov'!A:F,6,FALSE))</f>
        <v/>
      </c>
      <c r="N909" s="156" t="str">
        <f>IF(L909="","",L909*VLOOKUP(CONCATENATE(C909," / ",'Základné údaje'!$D$8),'Priradenie pracov. balíkov'!A:F,6,FALSE))</f>
        <v/>
      </c>
      <c r="O909" s="164"/>
      <c r="P909" s="164"/>
    </row>
    <row r="910" spans="1:16" x14ac:dyDescent="0.2">
      <c r="A910" s="19"/>
      <c r="B910" s="164"/>
      <c r="C910" s="164"/>
      <c r="D910" s="164"/>
      <c r="E910" s="164"/>
      <c r="F910" s="165"/>
      <c r="G910" s="164"/>
      <c r="H910" s="166"/>
      <c r="I910" s="167"/>
      <c r="J910" s="168" t="str">
        <f>IF(F910="","",IF(G910=nepodnik,1,IF(VLOOKUP(G910,Ciselniky!$G$41:$I$48,3,FALSE)&gt;'Údaje o projekte'!$F$11,'Údaje o projekte'!$F$11,VLOOKUP(G910,Ciselniky!$G$41:$I$48,3,FALSE))))</f>
        <v/>
      </c>
      <c r="K910" s="169" t="str">
        <f>IF(J910="","",IF(G910="Nerelevantné",E910*F910,((E910*F910)/VLOOKUP(G910,Ciselniky!$G$43:$I$48,3,FALSE))*'Dlhodobý majetok (DM)'!I910)*H910)</f>
        <v/>
      </c>
      <c r="L910" s="169" t="str">
        <f>IF(K910="","",IF('Základné údaje'!$H$8="áno",0,K910*0.2))</f>
        <v/>
      </c>
      <c r="M910" s="156" t="str">
        <f>IF(K910="","",K910*VLOOKUP(CONCATENATE(C910," / ",'Základné údaje'!$D$8),'Priradenie pracov. balíkov'!A:F,6,FALSE))</f>
        <v/>
      </c>
      <c r="N910" s="156" t="str">
        <f>IF(L910="","",L910*VLOOKUP(CONCATENATE(C910," / ",'Základné údaje'!$D$8),'Priradenie pracov. balíkov'!A:F,6,FALSE))</f>
        <v/>
      </c>
      <c r="O910" s="164"/>
      <c r="P910" s="164"/>
    </row>
    <row r="911" spans="1:16" x14ac:dyDescent="0.2">
      <c r="A911" s="19"/>
      <c r="B911" s="164"/>
      <c r="C911" s="164"/>
      <c r="D911" s="164"/>
      <c r="E911" s="164"/>
      <c r="F911" s="165"/>
      <c r="G911" s="164"/>
      <c r="H911" s="166"/>
      <c r="I911" s="167"/>
      <c r="J911" s="168" t="str">
        <f>IF(F911="","",IF(G911=nepodnik,1,IF(VLOOKUP(G911,Ciselniky!$G$41:$I$48,3,FALSE)&gt;'Údaje o projekte'!$F$11,'Údaje o projekte'!$F$11,VLOOKUP(G911,Ciselniky!$G$41:$I$48,3,FALSE))))</f>
        <v/>
      </c>
      <c r="K911" s="169" t="str">
        <f>IF(J911="","",IF(G911="Nerelevantné",E911*F911,((E911*F911)/VLOOKUP(G911,Ciselniky!$G$43:$I$48,3,FALSE))*'Dlhodobý majetok (DM)'!I911)*H911)</f>
        <v/>
      </c>
      <c r="L911" s="169" t="str">
        <f>IF(K911="","",IF('Základné údaje'!$H$8="áno",0,K911*0.2))</f>
        <v/>
      </c>
      <c r="M911" s="156" t="str">
        <f>IF(K911="","",K911*VLOOKUP(CONCATENATE(C911," / ",'Základné údaje'!$D$8),'Priradenie pracov. balíkov'!A:F,6,FALSE))</f>
        <v/>
      </c>
      <c r="N911" s="156" t="str">
        <f>IF(L911="","",L911*VLOOKUP(CONCATENATE(C911," / ",'Základné údaje'!$D$8),'Priradenie pracov. balíkov'!A:F,6,FALSE))</f>
        <v/>
      </c>
      <c r="O911" s="164"/>
      <c r="P911" s="164"/>
    </row>
    <row r="912" spans="1:16" x14ac:dyDescent="0.2">
      <c r="A912" s="19"/>
      <c r="B912" s="164"/>
      <c r="C912" s="164"/>
      <c r="D912" s="164"/>
      <c r="E912" s="164"/>
      <c r="F912" s="165"/>
      <c r="G912" s="164"/>
      <c r="H912" s="166"/>
      <c r="I912" s="167"/>
      <c r="J912" s="168" t="str">
        <f>IF(F912="","",IF(G912=nepodnik,1,IF(VLOOKUP(G912,Ciselniky!$G$41:$I$48,3,FALSE)&gt;'Údaje o projekte'!$F$11,'Údaje o projekte'!$F$11,VLOOKUP(G912,Ciselniky!$G$41:$I$48,3,FALSE))))</f>
        <v/>
      </c>
      <c r="K912" s="169" t="str">
        <f>IF(J912="","",IF(G912="Nerelevantné",E912*F912,((E912*F912)/VLOOKUP(G912,Ciselniky!$G$43:$I$48,3,FALSE))*'Dlhodobý majetok (DM)'!I912)*H912)</f>
        <v/>
      </c>
      <c r="L912" s="169" t="str">
        <f>IF(K912="","",IF('Základné údaje'!$H$8="áno",0,K912*0.2))</f>
        <v/>
      </c>
      <c r="M912" s="156" t="str">
        <f>IF(K912="","",K912*VLOOKUP(CONCATENATE(C912," / ",'Základné údaje'!$D$8),'Priradenie pracov. balíkov'!A:F,6,FALSE))</f>
        <v/>
      </c>
      <c r="N912" s="156" t="str">
        <f>IF(L912="","",L912*VLOOKUP(CONCATENATE(C912," / ",'Základné údaje'!$D$8),'Priradenie pracov. balíkov'!A:F,6,FALSE))</f>
        <v/>
      </c>
      <c r="O912" s="164"/>
      <c r="P912" s="164"/>
    </row>
    <row r="913" spans="1:16" x14ac:dyDescent="0.2">
      <c r="A913" s="19"/>
      <c r="B913" s="164"/>
      <c r="C913" s="164"/>
      <c r="D913" s="164"/>
      <c r="E913" s="164"/>
      <c r="F913" s="165"/>
      <c r="G913" s="164"/>
      <c r="H913" s="166"/>
      <c r="I913" s="167"/>
      <c r="J913" s="168" t="str">
        <f>IF(F913="","",IF(G913=nepodnik,1,IF(VLOOKUP(G913,Ciselniky!$G$41:$I$48,3,FALSE)&gt;'Údaje o projekte'!$F$11,'Údaje o projekte'!$F$11,VLOOKUP(G913,Ciselniky!$G$41:$I$48,3,FALSE))))</f>
        <v/>
      </c>
      <c r="K913" s="169" t="str">
        <f>IF(J913="","",IF(G913="Nerelevantné",E913*F913,((E913*F913)/VLOOKUP(G913,Ciselniky!$G$43:$I$48,3,FALSE))*'Dlhodobý majetok (DM)'!I913)*H913)</f>
        <v/>
      </c>
      <c r="L913" s="169" t="str">
        <f>IF(K913="","",IF('Základné údaje'!$H$8="áno",0,K913*0.2))</f>
        <v/>
      </c>
      <c r="M913" s="156" t="str">
        <f>IF(K913="","",K913*VLOOKUP(CONCATENATE(C913," / ",'Základné údaje'!$D$8),'Priradenie pracov. balíkov'!A:F,6,FALSE))</f>
        <v/>
      </c>
      <c r="N913" s="156" t="str">
        <f>IF(L913="","",L913*VLOOKUP(CONCATENATE(C913," / ",'Základné údaje'!$D$8),'Priradenie pracov. balíkov'!A:F,6,FALSE))</f>
        <v/>
      </c>
      <c r="O913" s="164"/>
      <c r="P913" s="164"/>
    </row>
    <row r="914" spans="1:16" x14ac:dyDescent="0.2">
      <c r="A914" s="19"/>
      <c r="B914" s="164"/>
      <c r="C914" s="164"/>
      <c r="D914" s="164"/>
      <c r="E914" s="164"/>
      <c r="F914" s="165"/>
      <c r="G914" s="164"/>
      <c r="H914" s="166"/>
      <c r="I914" s="167"/>
      <c r="J914" s="168" t="str">
        <f>IF(F914="","",IF(G914=nepodnik,1,IF(VLOOKUP(G914,Ciselniky!$G$41:$I$48,3,FALSE)&gt;'Údaje o projekte'!$F$11,'Údaje o projekte'!$F$11,VLOOKUP(G914,Ciselniky!$G$41:$I$48,3,FALSE))))</f>
        <v/>
      </c>
      <c r="K914" s="169" t="str">
        <f>IF(J914="","",IF(G914="Nerelevantné",E914*F914,((E914*F914)/VLOOKUP(G914,Ciselniky!$G$43:$I$48,3,FALSE))*'Dlhodobý majetok (DM)'!I914)*H914)</f>
        <v/>
      </c>
      <c r="L914" s="169" t="str">
        <f>IF(K914="","",IF('Základné údaje'!$H$8="áno",0,K914*0.2))</f>
        <v/>
      </c>
      <c r="M914" s="156" t="str">
        <f>IF(K914="","",K914*VLOOKUP(CONCATENATE(C914," / ",'Základné údaje'!$D$8),'Priradenie pracov. balíkov'!A:F,6,FALSE))</f>
        <v/>
      </c>
      <c r="N914" s="156" t="str">
        <f>IF(L914="","",L914*VLOOKUP(CONCATENATE(C914," / ",'Základné údaje'!$D$8),'Priradenie pracov. balíkov'!A:F,6,FALSE))</f>
        <v/>
      </c>
      <c r="O914" s="164"/>
      <c r="P914" s="164"/>
    </row>
    <row r="915" spans="1:16" x14ac:dyDescent="0.2">
      <c r="A915" s="19"/>
      <c r="B915" s="164"/>
      <c r="C915" s="164"/>
      <c r="D915" s="164"/>
      <c r="E915" s="164"/>
      <c r="F915" s="165"/>
      <c r="G915" s="164"/>
      <c r="H915" s="166"/>
      <c r="I915" s="167"/>
      <c r="J915" s="168" t="str">
        <f>IF(F915="","",IF(G915=nepodnik,1,IF(VLOOKUP(G915,Ciselniky!$G$41:$I$48,3,FALSE)&gt;'Údaje o projekte'!$F$11,'Údaje o projekte'!$F$11,VLOOKUP(G915,Ciselniky!$G$41:$I$48,3,FALSE))))</f>
        <v/>
      </c>
      <c r="K915" s="169" t="str">
        <f>IF(J915="","",IF(G915="Nerelevantné",E915*F915,((E915*F915)/VLOOKUP(G915,Ciselniky!$G$43:$I$48,3,FALSE))*'Dlhodobý majetok (DM)'!I915)*H915)</f>
        <v/>
      </c>
      <c r="L915" s="169" t="str">
        <f>IF(K915="","",IF('Základné údaje'!$H$8="áno",0,K915*0.2))</f>
        <v/>
      </c>
      <c r="M915" s="156" t="str">
        <f>IF(K915="","",K915*VLOOKUP(CONCATENATE(C915," / ",'Základné údaje'!$D$8),'Priradenie pracov. balíkov'!A:F,6,FALSE))</f>
        <v/>
      </c>
      <c r="N915" s="156" t="str">
        <f>IF(L915="","",L915*VLOOKUP(CONCATENATE(C915," / ",'Základné údaje'!$D$8),'Priradenie pracov. balíkov'!A:F,6,FALSE))</f>
        <v/>
      </c>
      <c r="O915" s="164"/>
      <c r="P915" s="164"/>
    </row>
    <row r="916" spans="1:16" x14ac:dyDescent="0.2">
      <c r="A916" s="19"/>
      <c r="B916" s="164"/>
      <c r="C916" s="164"/>
      <c r="D916" s="164"/>
      <c r="E916" s="164"/>
      <c r="F916" s="165"/>
      <c r="G916" s="164"/>
      <c r="H916" s="166"/>
      <c r="I916" s="167"/>
      <c r="J916" s="168" t="str">
        <f>IF(F916="","",IF(G916=nepodnik,1,IF(VLOOKUP(G916,Ciselniky!$G$41:$I$48,3,FALSE)&gt;'Údaje o projekte'!$F$11,'Údaje o projekte'!$F$11,VLOOKUP(G916,Ciselniky!$G$41:$I$48,3,FALSE))))</f>
        <v/>
      </c>
      <c r="K916" s="169" t="str">
        <f>IF(J916="","",IF(G916="Nerelevantné",E916*F916,((E916*F916)/VLOOKUP(G916,Ciselniky!$G$43:$I$48,3,FALSE))*'Dlhodobý majetok (DM)'!I916)*H916)</f>
        <v/>
      </c>
      <c r="L916" s="169" t="str">
        <f>IF(K916="","",IF('Základné údaje'!$H$8="áno",0,K916*0.2))</f>
        <v/>
      </c>
      <c r="M916" s="156" t="str">
        <f>IF(K916="","",K916*VLOOKUP(CONCATENATE(C916," / ",'Základné údaje'!$D$8),'Priradenie pracov. balíkov'!A:F,6,FALSE))</f>
        <v/>
      </c>
      <c r="N916" s="156" t="str">
        <f>IF(L916="","",L916*VLOOKUP(CONCATENATE(C916," / ",'Základné údaje'!$D$8),'Priradenie pracov. balíkov'!A:F,6,FALSE))</f>
        <v/>
      </c>
      <c r="O916" s="164"/>
      <c r="P916" s="164"/>
    </row>
    <row r="917" spans="1:16" x14ac:dyDescent="0.2">
      <c r="A917" s="19"/>
      <c r="B917" s="164"/>
      <c r="C917" s="164"/>
      <c r="D917" s="164"/>
      <c r="E917" s="164"/>
      <c r="F917" s="165"/>
      <c r="G917" s="164"/>
      <c r="H917" s="166"/>
      <c r="I917" s="167"/>
      <c r="J917" s="168" t="str">
        <f>IF(F917="","",IF(G917=nepodnik,1,IF(VLOOKUP(G917,Ciselniky!$G$41:$I$48,3,FALSE)&gt;'Údaje o projekte'!$F$11,'Údaje o projekte'!$F$11,VLOOKUP(G917,Ciselniky!$G$41:$I$48,3,FALSE))))</f>
        <v/>
      </c>
      <c r="K917" s="169" t="str">
        <f>IF(J917="","",IF(G917="Nerelevantné",E917*F917,((E917*F917)/VLOOKUP(G917,Ciselniky!$G$43:$I$48,3,FALSE))*'Dlhodobý majetok (DM)'!I917)*H917)</f>
        <v/>
      </c>
      <c r="L917" s="169" t="str">
        <f>IF(K917="","",IF('Základné údaje'!$H$8="áno",0,K917*0.2))</f>
        <v/>
      </c>
      <c r="M917" s="156" t="str">
        <f>IF(K917="","",K917*VLOOKUP(CONCATENATE(C917," / ",'Základné údaje'!$D$8),'Priradenie pracov. balíkov'!A:F,6,FALSE))</f>
        <v/>
      </c>
      <c r="N917" s="156" t="str">
        <f>IF(L917="","",L917*VLOOKUP(CONCATENATE(C917," / ",'Základné údaje'!$D$8),'Priradenie pracov. balíkov'!A:F,6,FALSE))</f>
        <v/>
      </c>
      <c r="O917" s="164"/>
      <c r="P917" s="164"/>
    </row>
    <row r="918" spans="1:16" x14ac:dyDescent="0.2">
      <c r="A918" s="19"/>
      <c r="B918" s="164"/>
      <c r="C918" s="164"/>
      <c r="D918" s="164"/>
      <c r="E918" s="164"/>
      <c r="F918" s="165"/>
      <c r="G918" s="164"/>
      <c r="H918" s="166"/>
      <c r="I918" s="167"/>
      <c r="J918" s="168" t="str">
        <f>IF(F918="","",IF(G918=nepodnik,1,IF(VLOOKUP(G918,Ciselniky!$G$41:$I$48,3,FALSE)&gt;'Údaje o projekte'!$F$11,'Údaje o projekte'!$F$11,VLOOKUP(G918,Ciselniky!$G$41:$I$48,3,FALSE))))</f>
        <v/>
      </c>
      <c r="K918" s="169" t="str">
        <f>IF(J918="","",IF(G918="Nerelevantné",E918*F918,((E918*F918)/VLOOKUP(G918,Ciselniky!$G$43:$I$48,3,FALSE))*'Dlhodobý majetok (DM)'!I918)*H918)</f>
        <v/>
      </c>
      <c r="L918" s="169" t="str">
        <f>IF(K918="","",IF('Základné údaje'!$H$8="áno",0,K918*0.2))</f>
        <v/>
      </c>
      <c r="M918" s="156" t="str">
        <f>IF(K918="","",K918*VLOOKUP(CONCATENATE(C918," / ",'Základné údaje'!$D$8),'Priradenie pracov. balíkov'!A:F,6,FALSE))</f>
        <v/>
      </c>
      <c r="N918" s="156" t="str">
        <f>IF(L918="","",L918*VLOOKUP(CONCATENATE(C918," / ",'Základné údaje'!$D$8),'Priradenie pracov. balíkov'!A:F,6,FALSE))</f>
        <v/>
      </c>
      <c r="O918" s="164"/>
      <c r="P918" s="164"/>
    </row>
    <row r="919" spans="1:16" x14ac:dyDescent="0.2">
      <c r="A919" s="19"/>
      <c r="B919" s="164"/>
      <c r="C919" s="164"/>
      <c r="D919" s="164"/>
      <c r="E919" s="164"/>
      <c r="F919" s="165"/>
      <c r="G919" s="164"/>
      <c r="H919" s="166"/>
      <c r="I919" s="167"/>
      <c r="J919" s="168" t="str">
        <f>IF(F919="","",IF(G919=nepodnik,1,IF(VLOOKUP(G919,Ciselniky!$G$41:$I$48,3,FALSE)&gt;'Údaje o projekte'!$F$11,'Údaje o projekte'!$F$11,VLOOKUP(G919,Ciselniky!$G$41:$I$48,3,FALSE))))</f>
        <v/>
      </c>
      <c r="K919" s="169" t="str">
        <f>IF(J919="","",IF(G919="Nerelevantné",E919*F919,((E919*F919)/VLOOKUP(G919,Ciselniky!$G$43:$I$48,3,FALSE))*'Dlhodobý majetok (DM)'!I919)*H919)</f>
        <v/>
      </c>
      <c r="L919" s="169" t="str">
        <f>IF(K919="","",IF('Základné údaje'!$H$8="áno",0,K919*0.2))</f>
        <v/>
      </c>
      <c r="M919" s="156" t="str">
        <f>IF(K919="","",K919*VLOOKUP(CONCATENATE(C919," / ",'Základné údaje'!$D$8),'Priradenie pracov. balíkov'!A:F,6,FALSE))</f>
        <v/>
      </c>
      <c r="N919" s="156" t="str">
        <f>IF(L919="","",L919*VLOOKUP(CONCATENATE(C919," / ",'Základné údaje'!$D$8),'Priradenie pracov. balíkov'!A:F,6,FALSE))</f>
        <v/>
      </c>
      <c r="O919" s="164"/>
      <c r="P919" s="164"/>
    </row>
    <row r="920" spans="1:16" x14ac:dyDescent="0.2">
      <c r="A920" s="19"/>
      <c r="B920" s="164"/>
      <c r="C920" s="164"/>
      <c r="D920" s="164"/>
      <c r="E920" s="164"/>
      <c r="F920" s="165"/>
      <c r="G920" s="164"/>
      <c r="H920" s="166"/>
      <c r="I920" s="167"/>
      <c r="J920" s="168" t="str">
        <f>IF(F920="","",IF(G920=nepodnik,1,IF(VLOOKUP(G920,Ciselniky!$G$41:$I$48,3,FALSE)&gt;'Údaje o projekte'!$F$11,'Údaje o projekte'!$F$11,VLOOKUP(G920,Ciselniky!$G$41:$I$48,3,FALSE))))</f>
        <v/>
      </c>
      <c r="K920" s="169" t="str">
        <f>IF(J920="","",IF(G920="Nerelevantné",E920*F920,((E920*F920)/VLOOKUP(G920,Ciselniky!$G$43:$I$48,3,FALSE))*'Dlhodobý majetok (DM)'!I920)*H920)</f>
        <v/>
      </c>
      <c r="L920" s="169" t="str">
        <f>IF(K920="","",IF('Základné údaje'!$H$8="áno",0,K920*0.2))</f>
        <v/>
      </c>
      <c r="M920" s="156" t="str">
        <f>IF(K920="","",K920*VLOOKUP(CONCATENATE(C920," / ",'Základné údaje'!$D$8),'Priradenie pracov. balíkov'!A:F,6,FALSE))</f>
        <v/>
      </c>
      <c r="N920" s="156" t="str">
        <f>IF(L920="","",L920*VLOOKUP(CONCATENATE(C920," / ",'Základné údaje'!$D$8),'Priradenie pracov. balíkov'!A:F,6,FALSE))</f>
        <v/>
      </c>
      <c r="O920" s="164"/>
      <c r="P920" s="164"/>
    </row>
    <row r="921" spans="1:16" x14ac:dyDescent="0.2">
      <c r="A921" s="19"/>
      <c r="B921" s="164"/>
      <c r="C921" s="164"/>
      <c r="D921" s="164"/>
      <c r="E921" s="164"/>
      <c r="F921" s="165"/>
      <c r="G921" s="164"/>
      <c r="H921" s="166"/>
      <c r="I921" s="167"/>
      <c r="J921" s="168" t="str">
        <f>IF(F921="","",IF(G921=nepodnik,1,IF(VLOOKUP(G921,Ciselniky!$G$41:$I$48,3,FALSE)&gt;'Údaje o projekte'!$F$11,'Údaje o projekte'!$F$11,VLOOKUP(G921,Ciselniky!$G$41:$I$48,3,FALSE))))</f>
        <v/>
      </c>
      <c r="K921" s="169" t="str">
        <f>IF(J921="","",IF(G921="Nerelevantné",E921*F921,((E921*F921)/VLOOKUP(G921,Ciselniky!$G$43:$I$48,3,FALSE))*'Dlhodobý majetok (DM)'!I921)*H921)</f>
        <v/>
      </c>
      <c r="L921" s="169" t="str">
        <f>IF(K921="","",IF('Základné údaje'!$H$8="áno",0,K921*0.2))</f>
        <v/>
      </c>
      <c r="M921" s="156" t="str">
        <f>IF(K921="","",K921*VLOOKUP(CONCATENATE(C921," / ",'Základné údaje'!$D$8),'Priradenie pracov. balíkov'!A:F,6,FALSE))</f>
        <v/>
      </c>
      <c r="N921" s="156" t="str">
        <f>IF(L921="","",L921*VLOOKUP(CONCATENATE(C921," / ",'Základné údaje'!$D$8),'Priradenie pracov. balíkov'!A:F,6,FALSE))</f>
        <v/>
      </c>
      <c r="O921" s="164"/>
      <c r="P921" s="164"/>
    </row>
    <row r="922" spans="1:16" x14ac:dyDescent="0.2">
      <c r="A922" s="19"/>
      <c r="B922" s="164"/>
      <c r="C922" s="164"/>
      <c r="D922" s="164"/>
      <c r="E922" s="164"/>
      <c r="F922" s="165"/>
      <c r="G922" s="164"/>
      <c r="H922" s="166"/>
      <c r="I922" s="167"/>
      <c r="J922" s="168" t="str">
        <f>IF(F922="","",IF(G922=nepodnik,1,IF(VLOOKUP(G922,Ciselniky!$G$41:$I$48,3,FALSE)&gt;'Údaje o projekte'!$F$11,'Údaje o projekte'!$F$11,VLOOKUP(G922,Ciselniky!$G$41:$I$48,3,FALSE))))</f>
        <v/>
      </c>
      <c r="K922" s="169" t="str">
        <f>IF(J922="","",IF(G922="Nerelevantné",E922*F922,((E922*F922)/VLOOKUP(G922,Ciselniky!$G$43:$I$48,3,FALSE))*'Dlhodobý majetok (DM)'!I922)*H922)</f>
        <v/>
      </c>
      <c r="L922" s="169" t="str">
        <f>IF(K922="","",IF('Základné údaje'!$H$8="áno",0,K922*0.2))</f>
        <v/>
      </c>
      <c r="M922" s="156" t="str">
        <f>IF(K922="","",K922*VLOOKUP(CONCATENATE(C922," / ",'Základné údaje'!$D$8),'Priradenie pracov. balíkov'!A:F,6,FALSE))</f>
        <v/>
      </c>
      <c r="N922" s="156" t="str">
        <f>IF(L922="","",L922*VLOOKUP(CONCATENATE(C922," / ",'Základné údaje'!$D$8),'Priradenie pracov. balíkov'!A:F,6,FALSE))</f>
        <v/>
      </c>
      <c r="O922" s="164"/>
      <c r="P922" s="164"/>
    </row>
    <row r="923" spans="1:16" x14ac:dyDescent="0.2">
      <c r="A923" s="19"/>
      <c r="B923" s="164"/>
      <c r="C923" s="164"/>
      <c r="D923" s="164"/>
      <c r="E923" s="164"/>
      <c r="F923" s="165"/>
      <c r="G923" s="164"/>
      <c r="H923" s="166"/>
      <c r="I923" s="167"/>
      <c r="J923" s="168" t="str">
        <f>IF(F923="","",IF(G923=nepodnik,1,IF(VLOOKUP(G923,Ciselniky!$G$41:$I$48,3,FALSE)&gt;'Údaje o projekte'!$F$11,'Údaje o projekte'!$F$11,VLOOKUP(G923,Ciselniky!$G$41:$I$48,3,FALSE))))</f>
        <v/>
      </c>
      <c r="K923" s="169" t="str">
        <f>IF(J923="","",IF(G923="Nerelevantné",E923*F923,((E923*F923)/VLOOKUP(G923,Ciselniky!$G$43:$I$48,3,FALSE))*'Dlhodobý majetok (DM)'!I923)*H923)</f>
        <v/>
      </c>
      <c r="L923" s="169" t="str">
        <f>IF(K923="","",IF('Základné údaje'!$H$8="áno",0,K923*0.2))</f>
        <v/>
      </c>
      <c r="M923" s="156" t="str">
        <f>IF(K923="","",K923*VLOOKUP(CONCATENATE(C923," / ",'Základné údaje'!$D$8),'Priradenie pracov. balíkov'!A:F,6,FALSE))</f>
        <v/>
      </c>
      <c r="N923" s="156" t="str">
        <f>IF(L923="","",L923*VLOOKUP(CONCATENATE(C923," / ",'Základné údaje'!$D$8),'Priradenie pracov. balíkov'!A:F,6,FALSE))</f>
        <v/>
      </c>
      <c r="O923" s="164"/>
      <c r="P923" s="164"/>
    </row>
    <row r="924" spans="1:16" x14ac:dyDescent="0.2">
      <c r="A924" s="19"/>
      <c r="B924" s="164"/>
      <c r="C924" s="164"/>
      <c r="D924" s="164"/>
      <c r="E924" s="164"/>
      <c r="F924" s="165"/>
      <c r="G924" s="164"/>
      <c r="H924" s="166"/>
      <c r="I924" s="167"/>
      <c r="J924" s="168" t="str">
        <f>IF(F924="","",IF(G924=nepodnik,1,IF(VLOOKUP(G924,Ciselniky!$G$41:$I$48,3,FALSE)&gt;'Údaje o projekte'!$F$11,'Údaje o projekte'!$F$11,VLOOKUP(G924,Ciselniky!$G$41:$I$48,3,FALSE))))</f>
        <v/>
      </c>
      <c r="K924" s="169" t="str">
        <f>IF(J924="","",IF(G924="Nerelevantné",E924*F924,((E924*F924)/VLOOKUP(G924,Ciselniky!$G$43:$I$48,3,FALSE))*'Dlhodobý majetok (DM)'!I924)*H924)</f>
        <v/>
      </c>
      <c r="L924" s="169" t="str">
        <f>IF(K924="","",IF('Základné údaje'!$H$8="áno",0,K924*0.2))</f>
        <v/>
      </c>
      <c r="M924" s="156" t="str">
        <f>IF(K924="","",K924*VLOOKUP(CONCATENATE(C924," / ",'Základné údaje'!$D$8),'Priradenie pracov. balíkov'!A:F,6,FALSE))</f>
        <v/>
      </c>
      <c r="N924" s="156" t="str">
        <f>IF(L924="","",L924*VLOOKUP(CONCATENATE(C924," / ",'Základné údaje'!$D$8),'Priradenie pracov. balíkov'!A:F,6,FALSE))</f>
        <v/>
      </c>
      <c r="O924" s="164"/>
      <c r="P924" s="164"/>
    </row>
    <row r="925" spans="1:16" x14ac:dyDescent="0.2">
      <c r="A925" s="19"/>
      <c r="B925" s="164"/>
      <c r="C925" s="164"/>
      <c r="D925" s="164"/>
      <c r="E925" s="164"/>
      <c r="F925" s="165"/>
      <c r="G925" s="164"/>
      <c r="H925" s="166"/>
      <c r="I925" s="167"/>
      <c r="J925" s="168" t="str">
        <f>IF(F925="","",IF(G925=nepodnik,1,IF(VLOOKUP(G925,Ciselniky!$G$41:$I$48,3,FALSE)&gt;'Údaje o projekte'!$F$11,'Údaje o projekte'!$F$11,VLOOKUP(G925,Ciselniky!$G$41:$I$48,3,FALSE))))</f>
        <v/>
      </c>
      <c r="K925" s="169" t="str">
        <f>IF(J925="","",IF(G925="Nerelevantné",E925*F925,((E925*F925)/VLOOKUP(G925,Ciselniky!$G$43:$I$48,3,FALSE))*'Dlhodobý majetok (DM)'!I925)*H925)</f>
        <v/>
      </c>
      <c r="L925" s="169" t="str">
        <f>IF(K925="","",IF('Základné údaje'!$H$8="áno",0,K925*0.2))</f>
        <v/>
      </c>
      <c r="M925" s="156" t="str">
        <f>IF(K925="","",K925*VLOOKUP(CONCATENATE(C925," / ",'Základné údaje'!$D$8),'Priradenie pracov. balíkov'!A:F,6,FALSE))</f>
        <v/>
      </c>
      <c r="N925" s="156" t="str">
        <f>IF(L925="","",L925*VLOOKUP(CONCATENATE(C925," / ",'Základné údaje'!$D$8),'Priradenie pracov. balíkov'!A:F,6,FALSE))</f>
        <v/>
      </c>
      <c r="O925" s="164"/>
      <c r="P925" s="164"/>
    </row>
    <row r="926" spans="1:16" x14ac:dyDescent="0.2">
      <c r="A926" s="19"/>
      <c r="B926" s="164"/>
      <c r="C926" s="164"/>
      <c r="D926" s="164"/>
      <c r="E926" s="164"/>
      <c r="F926" s="165"/>
      <c r="G926" s="164"/>
      <c r="H926" s="166"/>
      <c r="I926" s="167"/>
      <c r="J926" s="168" t="str">
        <f>IF(F926="","",IF(G926=nepodnik,1,IF(VLOOKUP(G926,Ciselniky!$G$41:$I$48,3,FALSE)&gt;'Údaje o projekte'!$F$11,'Údaje o projekte'!$F$11,VLOOKUP(G926,Ciselniky!$G$41:$I$48,3,FALSE))))</f>
        <v/>
      </c>
      <c r="K926" s="169" t="str">
        <f>IF(J926="","",IF(G926="Nerelevantné",E926*F926,((E926*F926)/VLOOKUP(G926,Ciselniky!$G$43:$I$48,3,FALSE))*'Dlhodobý majetok (DM)'!I926)*H926)</f>
        <v/>
      </c>
      <c r="L926" s="169" t="str">
        <f>IF(K926="","",IF('Základné údaje'!$H$8="áno",0,K926*0.2))</f>
        <v/>
      </c>
      <c r="M926" s="156" t="str">
        <f>IF(K926="","",K926*VLOOKUP(CONCATENATE(C926," / ",'Základné údaje'!$D$8),'Priradenie pracov. balíkov'!A:F,6,FALSE))</f>
        <v/>
      </c>
      <c r="N926" s="156" t="str">
        <f>IF(L926="","",L926*VLOOKUP(CONCATENATE(C926," / ",'Základné údaje'!$D$8),'Priradenie pracov. balíkov'!A:F,6,FALSE))</f>
        <v/>
      </c>
      <c r="O926" s="164"/>
      <c r="P926" s="164"/>
    </row>
    <row r="927" spans="1:16" x14ac:dyDescent="0.2">
      <c r="A927" s="19"/>
      <c r="B927" s="164"/>
      <c r="C927" s="164"/>
      <c r="D927" s="164"/>
      <c r="E927" s="164"/>
      <c r="F927" s="165"/>
      <c r="G927" s="164"/>
      <c r="H927" s="166"/>
      <c r="I927" s="167"/>
      <c r="J927" s="168" t="str">
        <f>IF(F927="","",IF(G927=nepodnik,1,IF(VLOOKUP(G927,Ciselniky!$G$41:$I$48,3,FALSE)&gt;'Údaje o projekte'!$F$11,'Údaje o projekte'!$F$11,VLOOKUP(G927,Ciselniky!$G$41:$I$48,3,FALSE))))</f>
        <v/>
      </c>
      <c r="K927" s="169" t="str">
        <f>IF(J927="","",IF(G927="Nerelevantné",E927*F927,((E927*F927)/VLOOKUP(G927,Ciselniky!$G$43:$I$48,3,FALSE))*'Dlhodobý majetok (DM)'!I927)*H927)</f>
        <v/>
      </c>
      <c r="L927" s="169" t="str">
        <f>IF(K927="","",IF('Základné údaje'!$H$8="áno",0,K927*0.2))</f>
        <v/>
      </c>
      <c r="M927" s="156" t="str">
        <f>IF(K927="","",K927*VLOOKUP(CONCATENATE(C927," / ",'Základné údaje'!$D$8),'Priradenie pracov. balíkov'!A:F,6,FALSE))</f>
        <v/>
      </c>
      <c r="N927" s="156" t="str">
        <f>IF(L927="","",L927*VLOOKUP(CONCATENATE(C927," / ",'Základné údaje'!$D$8),'Priradenie pracov. balíkov'!A:F,6,FALSE))</f>
        <v/>
      </c>
      <c r="O927" s="164"/>
      <c r="P927" s="164"/>
    </row>
    <row r="928" spans="1:16" x14ac:dyDescent="0.2">
      <c r="A928" s="19"/>
      <c r="B928" s="164"/>
      <c r="C928" s="164"/>
      <c r="D928" s="164"/>
      <c r="E928" s="164"/>
      <c r="F928" s="165"/>
      <c r="G928" s="164"/>
      <c r="H928" s="166"/>
      <c r="I928" s="167"/>
      <c r="J928" s="168" t="str">
        <f>IF(F928="","",IF(G928=nepodnik,1,IF(VLOOKUP(G928,Ciselniky!$G$41:$I$48,3,FALSE)&gt;'Údaje o projekte'!$F$11,'Údaje o projekte'!$F$11,VLOOKUP(G928,Ciselniky!$G$41:$I$48,3,FALSE))))</f>
        <v/>
      </c>
      <c r="K928" s="169" t="str">
        <f>IF(J928="","",IF(G928="Nerelevantné",E928*F928,((E928*F928)/VLOOKUP(G928,Ciselniky!$G$43:$I$48,3,FALSE))*'Dlhodobý majetok (DM)'!I928)*H928)</f>
        <v/>
      </c>
      <c r="L928" s="169" t="str">
        <f>IF(K928="","",IF('Základné údaje'!$H$8="áno",0,K928*0.2))</f>
        <v/>
      </c>
      <c r="M928" s="156" t="str">
        <f>IF(K928="","",K928*VLOOKUP(CONCATENATE(C928," / ",'Základné údaje'!$D$8),'Priradenie pracov. balíkov'!A:F,6,FALSE))</f>
        <v/>
      </c>
      <c r="N928" s="156" t="str">
        <f>IF(L928="","",L928*VLOOKUP(CONCATENATE(C928," / ",'Základné údaje'!$D$8),'Priradenie pracov. balíkov'!A:F,6,FALSE))</f>
        <v/>
      </c>
      <c r="O928" s="164"/>
      <c r="P928" s="164"/>
    </row>
    <row r="929" spans="1:16" x14ac:dyDescent="0.2">
      <c r="A929" s="19"/>
      <c r="B929" s="164"/>
      <c r="C929" s="164"/>
      <c r="D929" s="164"/>
      <c r="E929" s="164"/>
      <c r="F929" s="165"/>
      <c r="G929" s="164"/>
      <c r="H929" s="166"/>
      <c r="I929" s="167"/>
      <c r="J929" s="168" t="str">
        <f>IF(F929="","",IF(G929=nepodnik,1,IF(VLOOKUP(G929,Ciselniky!$G$41:$I$48,3,FALSE)&gt;'Údaje o projekte'!$F$11,'Údaje o projekte'!$F$11,VLOOKUP(G929,Ciselniky!$G$41:$I$48,3,FALSE))))</f>
        <v/>
      </c>
      <c r="K929" s="169" t="str">
        <f>IF(J929="","",IF(G929="Nerelevantné",E929*F929,((E929*F929)/VLOOKUP(G929,Ciselniky!$G$43:$I$48,3,FALSE))*'Dlhodobý majetok (DM)'!I929)*H929)</f>
        <v/>
      </c>
      <c r="L929" s="169" t="str">
        <f>IF(K929="","",IF('Základné údaje'!$H$8="áno",0,K929*0.2))</f>
        <v/>
      </c>
      <c r="M929" s="156" t="str">
        <f>IF(K929="","",K929*VLOOKUP(CONCATENATE(C929," / ",'Základné údaje'!$D$8),'Priradenie pracov. balíkov'!A:F,6,FALSE))</f>
        <v/>
      </c>
      <c r="N929" s="156" t="str">
        <f>IF(L929="","",L929*VLOOKUP(CONCATENATE(C929," / ",'Základné údaje'!$D$8),'Priradenie pracov. balíkov'!A:F,6,FALSE))</f>
        <v/>
      </c>
      <c r="O929" s="164"/>
      <c r="P929" s="164"/>
    </row>
    <row r="930" spans="1:16" x14ac:dyDescent="0.2">
      <c r="A930" s="19"/>
      <c r="B930" s="164"/>
      <c r="C930" s="164"/>
      <c r="D930" s="164"/>
      <c r="E930" s="164"/>
      <c r="F930" s="165"/>
      <c r="G930" s="164"/>
      <c r="H930" s="166"/>
      <c r="I930" s="167"/>
      <c r="J930" s="168" t="str">
        <f>IF(F930="","",IF(G930=nepodnik,1,IF(VLOOKUP(G930,Ciselniky!$G$41:$I$48,3,FALSE)&gt;'Údaje o projekte'!$F$11,'Údaje o projekte'!$F$11,VLOOKUP(G930,Ciselniky!$G$41:$I$48,3,FALSE))))</f>
        <v/>
      </c>
      <c r="K930" s="169" t="str">
        <f>IF(J930="","",IF(G930="Nerelevantné",E930*F930,((E930*F930)/VLOOKUP(G930,Ciselniky!$G$43:$I$48,3,FALSE))*'Dlhodobý majetok (DM)'!I930)*H930)</f>
        <v/>
      </c>
      <c r="L930" s="169" t="str">
        <f>IF(K930="","",IF('Základné údaje'!$H$8="áno",0,K930*0.2))</f>
        <v/>
      </c>
      <c r="M930" s="156" t="str">
        <f>IF(K930="","",K930*VLOOKUP(CONCATENATE(C930," / ",'Základné údaje'!$D$8),'Priradenie pracov. balíkov'!A:F,6,FALSE))</f>
        <v/>
      </c>
      <c r="N930" s="156" t="str">
        <f>IF(L930="","",L930*VLOOKUP(CONCATENATE(C930," / ",'Základné údaje'!$D$8),'Priradenie pracov. balíkov'!A:F,6,FALSE))</f>
        <v/>
      </c>
      <c r="O930" s="164"/>
      <c r="P930" s="164"/>
    </row>
    <row r="931" spans="1:16" x14ac:dyDescent="0.2">
      <c r="A931" s="19"/>
      <c r="B931" s="164"/>
      <c r="C931" s="164"/>
      <c r="D931" s="164"/>
      <c r="E931" s="164"/>
      <c r="F931" s="165"/>
      <c r="G931" s="164"/>
      <c r="H931" s="166"/>
      <c r="I931" s="167"/>
      <c r="J931" s="168" t="str">
        <f>IF(F931="","",IF(G931=nepodnik,1,IF(VLOOKUP(G931,Ciselniky!$G$41:$I$48,3,FALSE)&gt;'Údaje o projekte'!$F$11,'Údaje o projekte'!$F$11,VLOOKUP(G931,Ciselniky!$G$41:$I$48,3,FALSE))))</f>
        <v/>
      </c>
      <c r="K931" s="169" t="str">
        <f>IF(J931="","",IF(G931="Nerelevantné",E931*F931,((E931*F931)/VLOOKUP(G931,Ciselniky!$G$43:$I$48,3,FALSE))*'Dlhodobý majetok (DM)'!I931)*H931)</f>
        <v/>
      </c>
      <c r="L931" s="169" t="str">
        <f>IF(K931="","",IF('Základné údaje'!$H$8="áno",0,K931*0.2))</f>
        <v/>
      </c>
      <c r="M931" s="156" t="str">
        <f>IF(K931="","",K931*VLOOKUP(CONCATENATE(C931," / ",'Základné údaje'!$D$8),'Priradenie pracov. balíkov'!A:F,6,FALSE))</f>
        <v/>
      </c>
      <c r="N931" s="156" t="str">
        <f>IF(L931="","",L931*VLOOKUP(CONCATENATE(C931," / ",'Základné údaje'!$D$8),'Priradenie pracov. balíkov'!A:F,6,FALSE))</f>
        <v/>
      </c>
      <c r="O931" s="164"/>
      <c r="P931" s="164"/>
    </row>
    <row r="932" spans="1:16" x14ac:dyDescent="0.2">
      <c r="A932" s="19"/>
      <c r="B932" s="164"/>
      <c r="C932" s="164"/>
      <c r="D932" s="164"/>
      <c r="E932" s="164"/>
      <c r="F932" s="165"/>
      <c r="G932" s="164"/>
      <c r="H932" s="166"/>
      <c r="I932" s="167"/>
      <c r="J932" s="168" t="str">
        <f>IF(F932="","",IF(G932=nepodnik,1,IF(VLOOKUP(G932,Ciselniky!$G$41:$I$48,3,FALSE)&gt;'Údaje o projekte'!$F$11,'Údaje o projekte'!$F$11,VLOOKUP(G932,Ciselniky!$G$41:$I$48,3,FALSE))))</f>
        <v/>
      </c>
      <c r="K932" s="169" t="str">
        <f>IF(J932="","",IF(G932="Nerelevantné",E932*F932,((E932*F932)/VLOOKUP(G932,Ciselniky!$G$43:$I$48,3,FALSE))*'Dlhodobý majetok (DM)'!I932)*H932)</f>
        <v/>
      </c>
      <c r="L932" s="169" t="str">
        <f>IF(K932="","",IF('Základné údaje'!$H$8="áno",0,K932*0.2))</f>
        <v/>
      </c>
      <c r="M932" s="156" t="str">
        <f>IF(K932="","",K932*VLOOKUP(CONCATENATE(C932," / ",'Základné údaje'!$D$8),'Priradenie pracov. balíkov'!A:F,6,FALSE))</f>
        <v/>
      </c>
      <c r="N932" s="156" t="str">
        <f>IF(L932="","",L932*VLOOKUP(CONCATENATE(C932," / ",'Základné údaje'!$D$8),'Priradenie pracov. balíkov'!A:F,6,FALSE))</f>
        <v/>
      </c>
      <c r="O932" s="164"/>
      <c r="P932" s="164"/>
    </row>
    <row r="933" spans="1:16" x14ac:dyDescent="0.2">
      <c r="A933" s="19"/>
      <c r="B933" s="164"/>
      <c r="C933" s="164"/>
      <c r="D933" s="164"/>
      <c r="E933" s="164"/>
      <c r="F933" s="165"/>
      <c r="G933" s="164"/>
      <c r="H933" s="166"/>
      <c r="I933" s="167"/>
      <c r="J933" s="168" t="str">
        <f>IF(F933="","",IF(G933=nepodnik,1,IF(VLOOKUP(G933,Ciselniky!$G$41:$I$48,3,FALSE)&gt;'Údaje o projekte'!$F$11,'Údaje o projekte'!$F$11,VLOOKUP(G933,Ciselniky!$G$41:$I$48,3,FALSE))))</f>
        <v/>
      </c>
      <c r="K933" s="169" t="str">
        <f>IF(J933="","",IF(G933="Nerelevantné",E933*F933,((E933*F933)/VLOOKUP(G933,Ciselniky!$G$43:$I$48,3,FALSE))*'Dlhodobý majetok (DM)'!I933)*H933)</f>
        <v/>
      </c>
      <c r="L933" s="169" t="str">
        <f>IF(K933="","",IF('Základné údaje'!$H$8="áno",0,K933*0.2))</f>
        <v/>
      </c>
      <c r="M933" s="156" t="str">
        <f>IF(K933="","",K933*VLOOKUP(CONCATENATE(C933," / ",'Základné údaje'!$D$8),'Priradenie pracov. balíkov'!A:F,6,FALSE))</f>
        <v/>
      </c>
      <c r="N933" s="156" t="str">
        <f>IF(L933="","",L933*VLOOKUP(CONCATENATE(C933," / ",'Základné údaje'!$D$8),'Priradenie pracov. balíkov'!A:F,6,FALSE))</f>
        <v/>
      </c>
      <c r="O933" s="164"/>
      <c r="P933" s="164"/>
    </row>
    <row r="934" spans="1:16" x14ac:dyDescent="0.2">
      <c r="A934" s="19"/>
      <c r="B934" s="164"/>
      <c r="C934" s="164"/>
      <c r="D934" s="164"/>
      <c r="E934" s="164"/>
      <c r="F934" s="165"/>
      <c r="G934" s="164"/>
      <c r="H934" s="166"/>
      <c r="I934" s="167"/>
      <c r="J934" s="168" t="str">
        <f>IF(F934="","",IF(G934=nepodnik,1,IF(VLOOKUP(G934,Ciselniky!$G$41:$I$48,3,FALSE)&gt;'Údaje o projekte'!$F$11,'Údaje o projekte'!$F$11,VLOOKUP(G934,Ciselniky!$G$41:$I$48,3,FALSE))))</f>
        <v/>
      </c>
      <c r="K934" s="169" t="str">
        <f>IF(J934="","",IF(G934="Nerelevantné",E934*F934,((E934*F934)/VLOOKUP(G934,Ciselniky!$G$43:$I$48,3,FALSE))*'Dlhodobý majetok (DM)'!I934)*H934)</f>
        <v/>
      </c>
      <c r="L934" s="169" t="str">
        <f>IF(K934="","",IF('Základné údaje'!$H$8="áno",0,K934*0.2))</f>
        <v/>
      </c>
      <c r="M934" s="156" t="str">
        <f>IF(K934="","",K934*VLOOKUP(CONCATENATE(C934," / ",'Základné údaje'!$D$8),'Priradenie pracov. balíkov'!A:F,6,FALSE))</f>
        <v/>
      </c>
      <c r="N934" s="156" t="str">
        <f>IF(L934="","",L934*VLOOKUP(CONCATENATE(C934," / ",'Základné údaje'!$D$8),'Priradenie pracov. balíkov'!A:F,6,FALSE))</f>
        <v/>
      </c>
      <c r="O934" s="164"/>
      <c r="P934" s="164"/>
    </row>
    <row r="935" spans="1:16" x14ac:dyDescent="0.2">
      <c r="A935" s="19"/>
      <c r="B935" s="164"/>
      <c r="C935" s="164"/>
      <c r="D935" s="164"/>
      <c r="E935" s="164"/>
      <c r="F935" s="165"/>
      <c r="G935" s="164"/>
      <c r="H935" s="166"/>
      <c r="I935" s="167"/>
      <c r="J935" s="168" t="str">
        <f>IF(F935="","",IF(G935=nepodnik,1,IF(VLOOKUP(G935,Ciselniky!$G$41:$I$48,3,FALSE)&gt;'Údaje o projekte'!$F$11,'Údaje o projekte'!$F$11,VLOOKUP(G935,Ciselniky!$G$41:$I$48,3,FALSE))))</f>
        <v/>
      </c>
      <c r="K935" s="169" t="str">
        <f>IF(J935="","",IF(G935="Nerelevantné",E935*F935,((E935*F935)/VLOOKUP(G935,Ciselniky!$G$43:$I$48,3,FALSE))*'Dlhodobý majetok (DM)'!I935)*H935)</f>
        <v/>
      </c>
      <c r="L935" s="169" t="str">
        <f>IF(K935="","",IF('Základné údaje'!$H$8="áno",0,K935*0.2))</f>
        <v/>
      </c>
      <c r="M935" s="156" t="str">
        <f>IF(K935="","",K935*VLOOKUP(CONCATENATE(C935," / ",'Základné údaje'!$D$8),'Priradenie pracov. balíkov'!A:F,6,FALSE))</f>
        <v/>
      </c>
      <c r="N935" s="156" t="str">
        <f>IF(L935="","",L935*VLOOKUP(CONCATENATE(C935," / ",'Základné údaje'!$D$8),'Priradenie pracov. balíkov'!A:F,6,FALSE))</f>
        <v/>
      </c>
      <c r="O935" s="164"/>
      <c r="P935" s="164"/>
    </row>
    <row r="936" spans="1:16" x14ac:dyDescent="0.2">
      <c r="A936" s="19"/>
      <c r="B936" s="164"/>
      <c r="C936" s="164"/>
      <c r="D936" s="164"/>
      <c r="E936" s="164"/>
      <c r="F936" s="165"/>
      <c r="G936" s="164"/>
      <c r="H936" s="166"/>
      <c r="I936" s="167"/>
      <c r="J936" s="168" t="str">
        <f>IF(F936="","",IF(G936=nepodnik,1,IF(VLOOKUP(G936,Ciselniky!$G$41:$I$48,3,FALSE)&gt;'Údaje o projekte'!$F$11,'Údaje o projekte'!$F$11,VLOOKUP(G936,Ciselniky!$G$41:$I$48,3,FALSE))))</f>
        <v/>
      </c>
      <c r="K936" s="169" t="str">
        <f>IF(J936="","",IF(G936="Nerelevantné",E936*F936,((E936*F936)/VLOOKUP(G936,Ciselniky!$G$43:$I$48,3,FALSE))*'Dlhodobý majetok (DM)'!I936)*H936)</f>
        <v/>
      </c>
      <c r="L936" s="169" t="str">
        <f>IF(K936="","",IF('Základné údaje'!$H$8="áno",0,K936*0.2))</f>
        <v/>
      </c>
      <c r="M936" s="156" t="str">
        <f>IF(K936="","",K936*VLOOKUP(CONCATENATE(C936," / ",'Základné údaje'!$D$8),'Priradenie pracov. balíkov'!A:F,6,FALSE))</f>
        <v/>
      </c>
      <c r="N936" s="156" t="str">
        <f>IF(L936="","",L936*VLOOKUP(CONCATENATE(C936," / ",'Základné údaje'!$D$8),'Priradenie pracov. balíkov'!A:F,6,FALSE))</f>
        <v/>
      </c>
      <c r="O936" s="164"/>
      <c r="P936" s="164"/>
    </row>
    <row r="937" spans="1:16" x14ac:dyDescent="0.2">
      <c r="A937" s="19"/>
      <c r="B937" s="164"/>
      <c r="C937" s="164"/>
      <c r="D937" s="164"/>
      <c r="E937" s="164"/>
      <c r="F937" s="165"/>
      <c r="G937" s="164"/>
      <c r="H937" s="166"/>
      <c r="I937" s="167"/>
      <c r="J937" s="168" t="str">
        <f>IF(F937="","",IF(G937=nepodnik,1,IF(VLOOKUP(G937,Ciselniky!$G$41:$I$48,3,FALSE)&gt;'Údaje o projekte'!$F$11,'Údaje o projekte'!$F$11,VLOOKUP(G937,Ciselniky!$G$41:$I$48,3,FALSE))))</f>
        <v/>
      </c>
      <c r="K937" s="169" t="str">
        <f>IF(J937="","",IF(G937="Nerelevantné",E937*F937,((E937*F937)/VLOOKUP(G937,Ciselniky!$G$43:$I$48,3,FALSE))*'Dlhodobý majetok (DM)'!I937)*H937)</f>
        <v/>
      </c>
      <c r="L937" s="169" t="str">
        <f>IF(K937="","",IF('Základné údaje'!$H$8="áno",0,K937*0.2))</f>
        <v/>
      </c>
      <c r="M937" s="156" t="str">
        <f>IF(K937="","",K937*VLOOKUP(CONCATENATE(C937," / ",'Základné údaje'!$D$8),'Priradenie pracov. balíkov'!A:F,6,FALSE))</f>
        <v/>
      </c>
      <c r="N937" s="156" t="str">
        <f>IF(L937="","",L937*VLOOKUP(CONCATENATE(C937," / ",'Základné údaje'!$D$8),'Priradenie pracov. balíkov'!A:F,6,FALSE))</f>
        <v/>
      </c>
      <c r="O937" s="164"/>
      <c r="P937" s="164"/>
    </row>
    <row r="938" spans="1:16" x14ac:dyDescent="0.2">
      <c r="A938" s="19"/>
      <c r="B938" s="164"/>
      <c r="C938" s="164"/>
      <c r="D938" s="164"/>
      <c r="E938" s="164"/>
      <c r="F938" s="165"/>
      <c r="G938" s="164"/>
      <c r="H938" s="166"/>
      <c r="I938" s="167"/>
      <c r="J938" s="168" t="str">
        <f>IF(F938="","",IF(G938=nepodnik,1,IF(VLOOKUP(G938,Ciselniky!$G$41:$I$48,3,FALSE)&gt;'Údaje o projekte'!$F$11,'Údaje o projekte'!$F$11,VLOOKUP(G938,Ciselniky!$G$41:$I$48,3,FALSE))))</f>
        <v/>
      </c>
      <c r="K938" s="169" t="str">
        <f>IF(J938="","",IF(G938="Nerelevantné",E938*F938,((E938*F938)/VLOOKUP(G938,Ciselniky!$G$43:$I$48,3,FALSE))*'Dlhodobý majetok (DM)'!I938)*H938)</f>
        <v/>
      </c>
      <c r="L938" s="169" t="str">
        <f>IF(K938="","",IF('Základné údaje'!$H$8="áno",0,K938*0.2))</f>
        <v/>
      </c>
      <c r="M938" s="156" t="str">
        <f>IF(K938="","",K938*VLOOKUP(CONCATENATE(C938," / ",'Základné údaje'!$D$8),'Priradenie pracov. balíkov'!A:F,6,FALSE))</f>
        <v/>
      </c>
      <c r="N938" s="156" t="str">
        <f>IF(L938="","",L938*VLOOKUP(CONCATENATE(C938," / ",'Základné údaje'!$D$8),'Priradenie pracov. balíkov'!A:F,6,FALSE))</f>
        <v/>
      </c>
      <c r="O938" s="164"/>
      <c r="P938" s="164"/>
    </row>
    <row r="939" spans="1:16" x14ac:dyDescent="0.2">
      <c r="A939" s="19"/>
      <c r="B939" s="164"/>
      <c r="C939" s="164"/>
      <c r="D939" s="164"/>
      <c r="E939" s="164"/>
      <c r="F939" s="165"/>
      <c r="G939" s="164"/>
      <c r="H939" s="166"/>
      <c r="I939" s="167"/>
      <c r="J939" s="168" t="str">
        <f>IF(F939="","",IF(G939=nepodnik,1,IF(VLOOKUP(G939,Ciselniky!$G$41:$I$48,3,FALSE)&gt;'Údaje o projekte'!$F$11,'Údaje o projekte'!$F$11,VLOOKUP(G939,Ciselniky!$G$41:$I$48,3,FALSE))))</f>
        <v/>
      </c>
      <c r="K939" s="169" t="str">
        <f>IF(J939="","",IF(G939="Nerelevantné",E939*F939,((E939*F939)/VLOOKUP(G939,Ciselniky!$G$43:$I$48,3,FALSE))*'Dlhodobý majetok (DM)'!I939)*H939)</f>
        <v/>
      </c>
      <c r="L939" s="169" t="str">
        <f>IF(K939="","",IF('Základné údaje'!$H$8="áno",0,K939*0.2))</f>
        <v/>
      </c>
      <c r="M939" s="156" t="str">
        <f>IF(K939="","",K939*VLOOKUP(CONCATENATE(C939," / ",'Základné údaje'!$D$8),'Priradenie pracov. balíkov'!A:F,6,FALSE))</f>
        <v/>
      </c>
      <c r="N939" s="156" t="str">
        <f>IF(L939="","",L939*VLOOKUP(CONCATENATE(C939," / ",'Základné údaje'!$D$8),'Priradenie pracov. balíkov'!A:F,6,FALSE))</f>
        <v/>
      </c>
      <c r="O939" s="164"/>
      <c r="P939" s="164"/>
    </row>
    <row r="940" spans="1:16" x14ac:dyDescent="0.2">
      <c r="A940" s="19"/>
      <c r="B940" s="164"/>
      <c r="C940" s="164"/>
      <c r="D940" s="164"/>
      <c r="E940" s="164"/>
      <c r="F940" s="165"/>
      <c r="G940" s="164"/>
      <c r="H940" s="166"/>
      <c r="I940" s="167"/>
      <c r="J940" s="168" t="str">
        <f>IF(F940="","",IF(G940=nepodnik,1,IF(VLOOKUP(G940,Ciselniky!$G$41:$I$48,3,FALSE)&gt;'Údaje o projekte'!$F$11,'Údaje o projekte'!$F$11,VLOOKUP(G940,Ciselniky!$G$41:$I$48,3,FALSE))))</f>
        <v/>
      </c>
      <c r="K940" s="169" t="str">
        <f>IF(J940="","",IF(G940="Nerelevantné",E940*F940,((E940*F940)/VLOOKUP(G940,Ciselniky!$G$43:$I$48,3,FALSE))*'Dlhodobý majetok (DM)'!I940)*H940)</f>
        <v/>
      </c>
      <c r="L940" s="169" t="str">
        <f>IF(K940="","",IF('Základné údaje'!$H$8="áno",0,K940*0.2))</f>
        <v/>
      </c>
      <c r="M940" s="156" t="str">
        <f>IF(K940="","",K940*VLOOKUP(CONCATENATE(C940," / ",'Základné údaje'!$D$8),'Priradenie pracov. balíkov'!A:F,6,FALSE))</f>
        <v/>
      </c>
      <c r="N940" s="156" t="str">
        <f>IF(L940="","",L940*VLOOKUP(CONCATENATE(C940," / ",'Základné údaje'!$D$8),'Priradenie pracov. balíkov'!A:F,6,FALSE))</f>
        <v/>
      </c>
      <c r="O940" s="164"/>
      <c r="P940" s="164"/>
    </row>
    <row r="941" spans="1:16" x14ac:dyDescent="0.2">
      <c r="A941" s="19"/>
      <c r="B941" s="164"/>
      <c r="C941" s="164"/>
      <c r="D941" s="164"/>
      <c r="E941" s="164"/>
      <c r="F941" s="165"/>
      <c r="G941" s="164"/>
      <c r="H941" s="166"/>
      <c r="I941" s="167"/>
      <c r="J941" s="168" t="str">
        <f>IF(F941="","",IF(G941=nepodnik,1,IF(VLOOKUP(G941,Ciselniky!$G$41:$I$48,3,FALSE)&gt;'Údaje o projekte'!$F$11,'Údaje o projekte'!$F$11,VLOOKUP(G941,Ciselniky!$G$41:$I$48,3,FALSE))))</f>
        <v/>
      </c>
      <c r="K941" s="169" t="str">
        <f>IF(J941="","",IF(G941="Nerelevantné",E941*F941,((E941*F941)/VLOOKUP(G941,Ciselniky!$G$43:$I$48,3,FALSE))*'Dlhodobý majetok (DM)'!I941)*H941)</f>
        <v/>
      </c>
      <c r="L941" s="169" t="str">
        <f>IF(K941="","",IF('Základné údaje'!$H$8="áno",0,K941*0.2))</f>
        <v/>
      </c>
      <c r="M941" s="156" t="str">
        <f>IF(K941="","",K941*VLOOKUP(CONCATENATE(C941," / ",'Základné údaje'!$D$8),'Priradenie pracov. balíkov'!A:F,6,FALSE))</f>
        <v/>
      </c>
      <c r="N941" s="156" t="str">
        <f>IF(L941="","",L941*VLOOKUP(CONCATENATE(C941," / ",'Základné údaje'!$D$8),'Priradenie pracov. balíkov'!A:F,6,FALSE))</f>
        <v/>
      </c>
      <c r="O941" s="164"/>
      <c r="P941" s="164"/>
    </row>
    <row r="942" spans="1:16" x14ac:dyDescent="0.2">
      <c r="A942" s="19"/>
      <c r="B942" s="164"/>
      <c r="C942" s="164"/>
      <c r="D942" s="164"/>
      <c r="E942" s="164"/>
      <c r="F942" s="165"/>
      <c r="G942" s="164"/>
      <c r="H942" s="166"/>
      <c r="I942" s="167"/>
      <c r="J942" s="168" t="str">
        <f>IF(F942="","",IF(G942=nepodnik,1,IF(VLOOKUP(G942,Ciselniky!$G$41:$I$48,3,FALSE)&gt;'Údaje o projekte'!$F$11,'Údaje o projekte'!$F$11,VLOOKUP(G942,Ciselniky!$G$41:$I$48,3,FALSE))))</f>
        <v/>
      </c>
      <c r="K942" s="169" t="str">
        <f>IF(J942="","",IF(G942="Nerelevantné",E942*F942,((E942*F942)/VLOOKUP(G942,Ciselniky!$G$43:$I$48,3,FALSE))*'Dlhodobý majetok (DM)'!I942)*H942)</f>
        <v/>
      </c>
      <c r="L942" s="169" t="str">
        <f>IF(K942="","",IF('Základné údaje'!$H$8="áno",0,K942*0.2))</f>
        <v/>
      </c>
      <c r="M942" s="156" t="str">
        <f>IF(K942="","",K942*VLOOKUP(CONCATENATE(C942," / ",'Základné údaje'!$D$8),'Priradenie pracov. balíkov'!A:F,6,FALSE))</f>
        <v/>
      </c>
      <c r="N942" s="156" t="str">
        <f>IF(L942="","",L942*VLOOKUP(CONCATENATE(C942," / ",'Základné údaje'!$D$8),'Priradenie pracov. balíkov'!A:F,6,FALSE))</f>
        <v/>
      </c>
      <c r="O942" s="164"/>
      <c r="P942" s="164"/>
    </row>
    <row r="943" spans="1:16" x14ac:dyDescent="0.2">
      <c r="A943" s="19"/>
      <c r="B943" s="164"/>
      <c r="C943" s="164"/>
      <c r="D943" s="164"/>
      <c r="E943" s="164"/>
      <c r="F943" s="165"/>
      <c r="G943" s="164"/>
      <c r="H943" s="166"/>
      <c r="I943" s="167"/>
      <c r="J943" s="168" t="str">
        <f>IF(F943="","",IF(G943=nepodnik,1,IF(VLOOKUP(G943,Ciselniky!$G$41:$I$48,3,FALSE)&gt;'Údaje o projekte'!$F$11,'Údaje o projekte'!$F$11,VLOOKUP(G943,Ciselniky!$G$41:$I$48,3,FALSE))))</f>
        <v/>
      </c>
      <c r="K943" s="169" t="str">
        <f>IF(J943="","",IF(G943="Nerelevantné",E943*F943,((E943*F943)/VLOOKUP(G943,Ciselniky!$G$43:$I$48,3,FALSE))*'Dlhodobý majetok (DM)'!I943)*H943)</f>
        <v/>
      </c>
      <c r="L943" s="169" t="str">
        <f>IF(K943="","",IF('Základné údaje'!$H$8="áno",0,K943*0.2))</f>
        <v/>
      </c>
      <c r="M943" s="156" t="str">
        <f>IF(K943="","",K943*VLOOKUP(CONCATENATE(C943," / ",'Základné údaje'!$D$8),'Priradenie pracov. balíkov'!A:F,6,FALSE))</f>
        <v/>
      </c>
      <c r="N943" s="156" t="str">
        <f>IF(L943="","",L943*VLOOKUP(CONCATENATE(C943," / ",'Základné údaje'!$D$8),'Priradenie pracov. balíkov'!A:F,6,FALSE))</f>
        <v/>
      </c>
      <c r="O943" s="164"/>
      <c r="P943" s="164"/>
    </row>
    <row r="944" spans="1:16" x14ac:dyDescent="0.2">
      <c r="A944" s="19"/>
      <c r="B944" s="164"/>
      <c r="C944" s="164"/>
      <c r="D944" s="164"/>
      <c r="E944" s="164"/>
      <c r="F944" s="165"/>
      <c r="G944" s="164"/>
      <c r="H944" s="166"/>
      <c r="I944" s="167"/>
      <c r="J944" s="168" t="str">
        <f>IF(F944="","",IF(G944=nepodnik,1,IF(VLOOKUP(G944,Ciselniky!$G$41:$I$48,3,FALSE)&gt;'Údaje o projekte'!$F$11,'Údaje o projekte'!$F$11,VLOOKUP(G944,Ciselniky!$G$41:$I$48,3,FALSE))))</f>
        <v/>
      </c>
      <c r="K944" s="169" t="str">
        <f>IF(J944="","",IF(G944="Nerelevantné",E944*F944,((E944*F944)/VLOOKUP(G944,Ciselniky!$G$43:$I$48,3,FALSE))*'Dlhodobý majetok (DM)'!I944)*H944)</f>
        <v/>
      </c>
      <c r="L944" s="169" t="str">
        <f>IF(K944="","",IF('Základné údaje'!$H$8="áno",0,K944*0.2))</f>
        <v/>
      </c>
      <c r="M944" s="156" t="str">
        <f>IF(K944="","",K944*VLOOKUP(CONCATENATE(C944," / ",'Základné údaje'!$D$8),'Priradenie pracov. balíkov'!A:F,6,FALSE))</f>
        <v/>
      </c>
      <c r="N944" s="156" t="str">
        <f>IF(L944="","",L944*VLOOKUP(CONCATENATE(C944," / ",'Základné údaje'!$D$8),'Priradenie pracov. balíkov'!A:F,6,FALSE))</f>
        <v/>
      </c>
      <c r="O944" s="164"/>
      <c r="P944" s="164"/>
    </row>
    <row r="945" spans="1:16" x14ac:dyDescent="0.2">
      <c r="A945" s="19"/>
      <c r="B945" s="164"/>
      <c r="C945" s="164"/>
      <c r="D945" s="164"/>
      <c r="E945" s="164"/>
      <c r="F945" s="165"/>
      <c r="G945" s="164"/>
      <c r="H945" s="166"/>
      <c r="I945" s="167"/>
      <c r="J945" s="168" t="str">
        <f>IF(F945="","",IF(G945=nepodnik,1,IF(VLOOKUP(G945,Ciselniky!$G$41:$I$48,3,FALSE)&gt;'Údaje o projekte'!$F$11,'Údaje o projekte'!$F$11,VLOOKUP(G945,Ciselniky!$G$41:$I$48,3,FALSE))))</f>
        <v/>
      </c>
      <c r="K945" s="169" t="str">
        <f>IF(J945="","",IF(G945="Nerelevantné",E945*F945,((E945*F945)/VLOOKUP(G945,Ciselniky!$G$43:$I$48,3,FALSE))*'Dlhodobý majetok (DM)'!I945)*H945)</f>
        <v/>
      </c>
      <c r="L945" s="169" t="str">
        <f>IF(K945="","",IF('Základné údaje'!$H$8="áno",0,K945*0.2))</f>
        <v/>
      </c>
      <c r="M945" s="156" t="str">
        <f>IF(K945="","",K945*VLOOKUP(CONCATENATE(C945," / ",'Základné údaje'!$D$8),'Priradenie pracov. balíkov'!A:F,6,FALSE))</f>
        <v/>
      </c>
      <c r="N945" s="156" t="str">
        <f>IF(L945="","",L945*VLOOKUP(CONCATENATE(C945," / ",'Základné údaje'!$D$8),'Priradenie pracov. balíkov'!A:F,6,FALSE))</f>
        <v/>
      </c>
      <c r="O945" s="164"/>
      <c r="P945" s="164"/>
    </row>
    <row r="946" spans="1:16" x14ac:dyDescent="0.2">
      <c r="A946" s="19"/>
      <c r="B946" s="164"/>
      <c r="C946" s="164"/>
      <c r="D946" s="164"/>
      <c r="E946" s="164"/>
      <c r="F946" s="165"/>
      <c r="G946" s="164"/>
      <c r="H946" s="166"/>
      <c r="I946" s="167"/>
      <c r="J946" s="168" t="str">
        <f>IF(F946="","",IF(G946=nepodnik,1,IF(VLOOKUP(G946,Ciselniky!$G$41:$I$48,3,FALSE)&gt;'Údaje o projekte'!$F$11,'Údaje o projekte'!$F$11,VLOOKUP(G946,Ciselniky!$G$41:$I$48,3,FALSE))))</f>
        <v/>
      </c>
      <c r="K946" s="169" t="str">
        <f>IF(J946="","",IF(G946="Nerelevantné",E946*F946,((E946*F946)/VLOOKUP(G946,Ciselniky!$G$43:$I$48,3,FALSE))*'Dlhodobý majetok (DM)'!I946)*H946)</f>
        <v/>
      </c>
      <c r="L946" s="169" t="str">
        <f>IF(K946="","",IF('Základné údaje'!$H$8="áno",0,K946*0.2))</f>
        <v/>
      </c>
      <c r="M946" s="156" t="str">
        <f>IF(K946="","",K946*VLOOKUP(CONCATENATE(C946," / ",'Základné údaje'!$D$8),'Priradenie pracov. balíkov'!A:F,6,FALSE))</f>
        <v/>
      </c>
      <c r="N946" s="156" t="str">
        <f>IF(L946="","",L946*VLOOKUP(CONCATENATE(C946," / ",'Základné údaje'!$D$8),'Priradenie pracov. balíkov'!A:F,6,FALSE))</f>
        <v/>
      </c>
      <c r="O946" s="164"/>
      <c r="P946" s="164"/>
    </row>
    <row r="947" spans="1:16" x14ac:dyDescent="0.2">
      <c r="A947" s="19"/>
      <c r="B947" s="164"/>
      <c r="C947" s="164"/>
      <c r="D947" s="164"/>
      <c r="E947" s="164"/>
      <c r="F947" s="165"/>
      <c r="G947" s="164"/>
      <c r="H947" s="166"/>
      <c r="I947" s="167"/>
      <c r="J947" s="168" t="str">
        <f>IF(F947="","",IF(G947=nepodnik,1,IF(VLOOKUP(G947,Ciselniky!$G$41:$I$48,3,FALSE)&gt;'Údaje o projekte'!$F$11,'Údaje o projekte'!$F$11,VLOOKUP(G947,Ciselniky!$G$41:$I$48,3,FALSE))))</f>
        <v/>
      </c>
      <c r="K947" s="169" t="str">
        <f>IF(J947="","",IF(G947="Nerelevantné",E947*F947,((E947*F947)/VLOOKUP(G947,Ciselniky!$G$43:$I$48,3,FALSE))*'Dlhodobý majetok (DM)'!I947)*H947)</f>
        <v/>
      </c>
      <c r="L947" s="169" t="str">
        <f>IF(K947="","",IF('Základné údaje'!$H$8="áno",0,K947*0.2))</f>
        <v/>
      </c>
      <c r="M947" s="156" t="str">
        <f>IF(K947="","",K947*VLOOKUP(CONCATENATE(C947," / ",'Základné údaje'!$D$8),'Priradenie pracov. balíkov'!A:F,6,FALSE))</f>
        <v/>
      </c>
      <c r="N947" s="156" t="str">
        <f>IF(L947="","",L947*VLOOKUP(CONCATENATE(C947," / ",'Základné údaje'!$D$8),'Priradenie pracov. balíkov'!A:F,6,FALSE))</f>
        <v/>
      </c>
      <c r="O947" s="164"/>
      <c r="P947" s="164"/>
    </row>
    <row r="948" spans="1:16" x14ac:dyDescent="0.2">
      <c r="A948" s="19"/>
      <c r="B948" s="164"/>
      <c r="C948" s="164"/>
      <c r="D948" s="164"/>
      <c r="E948" s="164"/>
      <c r="F948" s="165"/>
      <c r="G948" s="164"/>
      <c r="H948" s="166"/>
      <c r="I948" s="167"/>
      <c r="J948" s="168" t="str">
        <f>IF(F948="","",IF(G948=nepodnik,1,IF(VLOOKUP(G948,Ciselniky!$G$41:$I$48,3,FALSE)&gt;'Údaje o projekte'!$F$11,'Údaje o projekte'!$F$11,VLOOKUP(G948,Ciselniky!$G$41:$I$48,3,FALSE))))</f>
        <v/>
      </c>
      <c r="K948" s="169" t="str">
        <f>IF(J948="","",IF(G948="Nerelevantné",E948*F948,((E948*F948)/VLOOKUP(G948,Ciselniky!$G$43:$I$48,3,FALSE))*'Dlhodobý majetok (DM)'!I948)*H948)</f>
        <v/>
      </c>
      <c r="L948" s="169" t="str">
        <f>IF(K948="","",IF('Základné údaje'!$H$8="áno",0,K948*0.2))</f>
        <v/>
      </c>
      <c r="M948" s="156" t="str">
        <f>IF(K948="","",K948*VLOOKUP(CONCATENATE(C948," / ",'Základné údaje'!$D$8),'Priradenie pracov. balíkov'!A:F,6,FALSE))</f>
        <v/>
      </c>
      <c r="N948" s="156" t="str">
        <f>IF(L948="","",L948*VLOOKUP(CONCATENATE(C948," / ",'Základné údaje'!$D$8),'Priradenie pracov. balíkov'!A:F,6,FALSE))</f>
        <v/>
      </c>
      <c r="O948" s="164"/>
      <c r="P948" s="164"/>
    </row>
    <row r="949" spans="1:16" x14ac:dyDescent="0.2">
      <c r="A949" s="19"/>
      <c r="B949" s="164"/>
      <c r="C949" s="164"/>
      <c r="D949" s="164"/>
      <c r="E949" s="164"/>
      <c r="F949" s="165"/>
      <c r="G949" s="164"/>
      <c r="H949" s="166"/>
      <c r="I949" s="167"/>
      <c r="J949" s="168" t="str">
        <f>IF(F949="","",IF(G949=nepodnik,1,IF(VLOOKUP(G949,Ciselniky!$G$41:$I$48,3,FALSE)&gt;'Údaje o projekte'!$F$11,'Údaje o projekte'!$F$11,VLOOKUP(G949,Ciselniky!$G$41:$I$48,3,FALSE))))</f>
        <v/>
      </c>
      <c r="K949" s="169" t="str">
        <f>IF(J949="","",IF(G949="Nerelevantné",E949*F949,((E949*F949)/VLOOKUP(G949,Ciselniky!$G$43:$I$48,3,FALSE))*'Dlhodobý majetok (DM)'!I949)*H949)</f>
        <v/>
      </c>
      <c r="L949" s="169" t="str">
        <f>IF(K949="","",IF('Základné údaje'!$H$8="áno",0,K949*0.2))</f>
        <v/>
      </c>
      <c r="M949" s="156" t="str">
        <f>IF(K949="","",K949*VLOOKUP(CONCATENATE(C949," / ",'Základné údaje'!$D$8),'Priradenie pracov. balíkov'!A:F,6,FALSE))</f>
        <v/>
      </c>
      <c r="N949" s="156" t="str">
        <f>IF(L949="","",L949*VLOOKUP(CONCATENATE(C949," / ",'Základné údaje'!$D$8),'Priradenie pracov. balíkov'!A:F,6,FALSE))</f>
        <v/>
      </c>
      <c r="O949" s="164"/>
      <c r="P949" s="164"/>
    </row>
    <row r="950" spans="1:16" x14ac:dyDescent="0.2">
      <c r="A950" s="19"/>
      <c r="B950" s="164"/>
      <c r="C950" s="164"/>
      <c r="D950" s="164"/>
      <c r="E950" s="164"/>
      <c r="F950" s="165"/>
      <c r="G950" s="164"/>
      <c r="H950" s="166"/>
      <c r="I950" s="167"/>
      <c r="J950" s="168" t="str">
        <f>IF(F950="","",IF(G950=nepodnik,1,IF(VLOOKUP(G950,Ciselniky!$G$41:$I$48,3,FALSE)&gt;'Údaje o projekte'!$F$11,'Údaje o projekte'!$F$11,VLOOKUP(G950,Ciselniky!$G$41:$I$48,3,FALSE))))</f>
        <v/>
      </c>
      <c r="K950" s="169" t="str">
        <f>IF(J950="","",IF(G950="Nerelevantné",E950*F950,((E950*F950)/VLOOKUP(G950,Ciselniky!$G$43:$I$48,3,FALSE))*'Dlhodobý majetok (DM)'!I950)*H950)</f>
        <v/>
      </c>
      <c r="L950" s="169" t="str">
        <f>IF(K950="","",IF('Základné údaje'!$H$8="áno",0,K950*0.2))</f>
        <v/>
      </c>
      <c r="M950" s="156" t="str">
        <f>IF(K950="","",K950*VLOOKUP(CONCATENATE(C950," / ",'Základné údaje'!$D$8),'Priradenie pracov. balíkov'!A:F,6,FALSE))</f>
        <v/>
      </c>
      <c r="N950" s="156" t="str">
        <f>IF(L950="","",L950*VLOOKUP(CONCATENATE(C950," / ",'Základné údaje'!$D$8),'Priradenie pracov. balíkov'!A:F,6,FALSE))</f>
        <v/>
      </c>
      <c r="O950" s="164"/>
      <c r="P950" s="164"/>
    </row>
    <row r="951" spans="1:16" x14ac:dyDescent="0.2">
      <c r="A951" s="19"/>
      <c r="B951" s="164"/>
      <c r="C951" s="164"/>
      <c r="D951" s="164"/>
      <c r="E951" s="164"/>
      <c r="F951" s="165"/>
      <c r="G951" s="164"/>
      <c r="H951" s="166"/>
      <c r="I951" s="167"/>
      <c r="J951" s="168" t="str">
        <f>IF(F951="","",IF(G951=nepodnik,1,IF(VLOOKUP(G951,Ciselniky!$G$41:$I$48,3,FALSE)&gt;'Údaje o projekte'!$F$11,'Údaje o projekte'!$F$11,VLOOKUP(G951,Ciselniky!$G$41:$I$48,3,FALSE))))</f>
        <v/>
      </c>
      <c r="K951" s="169" t="str">
        <f>IF(J951="","",IF(G951="Nerelevantné",E951*F951,((E951*F951)/VLOOKUP(G951,Ciselniky!$G$43:$I$48,3,FALSE))*'Dlhodobý majetok (DM)'!I951)*H951)</f>
        <v/>
      </c>
      <c r="L951" s="169" t="str">
        <f>IF(K951="","",IF('Základné údaje'!$H$8="áno",0,K951*0.2))</f>
        <v/>
      </c>
      <c r="M951" s="156" t="str">
        <f>IF(K951="","",K951*VLOOKUP(CONCATENATE(C951," / ",'Základné údaje'!$D$8),'Priradenie pracov. balíkov'!A:F,6,FALSE))</f>
        <v/>
      </c>
      <c r="N951" s="156" t="str">
        <f>IF(L951="","",L951*VLOOKUP(CONCATENATE(C951," / ",'Základné údaje'!$D$8),'Priradenie pracov. balíkov'!A:F,6,FALSE))</f>
        <v/>
      </c>
      <c r="O951" s="164"/>
      <c r="P951" s="164"/>
    </row>
    <row r="952" spans="1:16" x14ac:dyDescent="0.2">
      <c r="A952" s="19"/>
      <c r="B952" s="164"/>
      <c r="C952" s="164"/>
      <c r="D952" s="164"/>
      <c r="E952" s="164"/>
      <c r="F952" s="165"/>
      <c r="G952" s="164"/>
      <c r="H952" s="166"/>
      <c r="I952" s="167"/>
      <c r="J952" s="168" t="str">
        <f>IF(F952="","",IF(G952=nepodnik,1,IF(VLOOKUP(G952,Ciselniky!$G$41:$I$48,3,FALSE)&gt;'Údaje o projekte'!$F$11,'Údaje o projekte'!$F$11,VLOOKUP(G952,Ciselniky!$G$41:$I$48,3,FALSE))))</f>
        <v/>
      </c>
      <c r="K952" s="169" t="str">
        <f>IF(J952="","",IF(G952="Nerelevantné",E952*F952,((E952*F952)/VLOOKUP(G952,Ciselniky!$G$43:$I$48,3,FALSE))*'Dlhodobý majetok (DM)'!I952)*H952)</f>
        <v/>
      </c>
      <c r="L952" s="169" t="str">
        <f>IF(K952="","",IF('Základné údaje'!$H$8="áno",0,K952*0.2))</f>
        <v/>
      </c>
      <c r="M952" s="156" t="str">
        <f>IF(K952="","",K952*VLOOKUP(CONCATENATE(C952," / ",'Základné údaje'!$D$8),'Priradenie pracov. balíkov'!A:F,6,FALSE))</f>
        <v/>
      </c>
      <c r="N952" s="156" t="str">
        <f>IF(L952="","",L952*VLOOKUP(CONCATENATE(C952," / ",'Základné údaje'!$D$8),'Priradenie pracov. balíkov'!A:F,6,FALSE))</f>
        <v/>
      </c>
      <c r="O952" s="164"/>
      <c r="P952" s="164"/>
    </row>
    <row r="953" spans="1:16" x14ac:dyDescent="0.2">
      <c r="A953" s="19"/>
      <c r="B953" s="164"/>
      <c r="C953" s="164"/>
      <c r="D953" s="164"/>
      <c r="E953" s="164"/>
      <c r="F953" s="165"/>
      <c r="G953" s="164"/>
      <c r="H953" s="166"/>
      <c r="I953" s="167"/>
      <c r="J953" s="168" t="str">
        <f>IF(F953="","",IF(G953=nepodnik,1,IF(VLOOKUP(G953,Ciselniky!$G$41:$I$48,3,FALSE)&gt;'Údaje o projekte'!$F$11,'Údaje o projekte'!$F$11,VLOOKUP(G953,Ciselniky!$G$41:$I$48,3,FALSE))))</f>
        <v/>
      </c>
      <c r="K953" s="169" t="str">
        <f>IF(J953="","",IF(G953="Nerelevantné",E953*F953,((E953*F953)/VLOOKUP(G953,Ciselniky!$G$43:$I$48,3,FALSE))*'Dlhodobý majetok (DM)'!I953)*H953)</f>
        <v/>
      </c>
      <c r="L953" s="169" t="str">
        <f>IF(K953="","",IF('Základné údaje'!$H$8="áno",0,K953*0.2))</f>
        <v/>
      </c>
      <c r="M953" s="156" t="str">
        <f>IF(K953="","",K953*VLOOKUP(CONCATENATE(C953," / ",'Základné údaje'!$D$8),'Priradenie pracov. balíkov'!A:F,6,FALSE))</f>
        <v/>
      </c>
      <c r="N953" s="156" t="str">
        <f>IF(L953="","",L953*VLOOKUP(CONCATENATE(C953," / ",'Základné údaje'!$D$8),'Priradenie pracov. balíkov'!A:F,6,FALSE))</f>
        <v/>
      </c>
      <c r="O953" s="164"/>
      <c r="P953" s="164"/>
    </row>
    <row r="954" spans="1:16" x14ac:dyDescent="0.2">
      <c r="A954" s="19"/>
      <c r="B954" s="164"/>
      <c r="C954" s="164"/>
      <c r="D954" s="164"/>
      <c r="E954" s="164"/>
      <c r="F954" s="165"/>
      <c r="G954" s="164"/>
      <c r="H954" s="166"/>
      <c r="I954" s="167"/>
      <c r="J954" s="168" t="str">
        <f>IF(F954="","",IF(G954=nepodnik,1,IF(VLOOKUP(G954,Ciselniky!$G$41:$I$48,3,FALSE)&gt;'Údaje o projekte'!$F$11,'Údaje o projekte'!$F$11,VLOOKUP(G954,Ciselniky!$G$41:$I$48,3,FALSE))))</f>
        <v/>
      </c>
      <c r="K954" s="169" t="str">
        <f>IF(J954="","",IF(G954="Nerelevantné",E954*F954,((E954*F954)/VLOOKUP(G954,Ciselniky!$G$43:$I$48,3,FALSE))*'Dlhodobý majetok (DM)'!I954)*H954)</f>
        <v/>
      </c>
      <c r="L954" s="169" t="str">
        <f>IF(K954="","",IF('Základné údaje'!$H$8="áno",0,K954*0.2))</f>
        <v/>
      </c>
      <c r="M954" s="156" t="str">
        <f>IF(K954="","",K954*VLOOKUP(CONCATENATE(C954," / ",'Základné údaje'!$D$8),'Priradenie pracov. balíkov'!A:F,6,FALSE))</f>
        <v/>
      </c>
      <c r="N954" s="156" t="str">
        <f>IF(L954="","",L954*VLOOKUP(CONCATENATE(C954," / ",'Základné údaje'!$D$8),'Priradenie pracov. balíkov'!A:F,6,FALSE))</f>
        <v/>
      </c>
      <c r="O954" s="164"/>
      <c r="P954" s="164"/>
    </row>
    <row r="955" spans="1:16" x14ac:dyDescent="0.2">
      <c r="A955" s="19"/>
      <c r="B955" s="164"/>
      <c r="C955" s="164"/>
      <c r="D955" s="164"/>
      <c r="E955" s="164"/>
      <c r="F955" s="165"/>
      <c r="G955" s="164"/>
      <c r="H955" s="166"/>
      <c r="I955" s="167"/>
      <c r="J955" s="168" t="str">
        <f>IF(F955="","",IF(G955=nepodnik,1,IF(VLOOKUP(G955,Ciselniky!$G$41:$I$48,3,FALSE)&gt;'Údaje o projekte'!$F$11,'Údaje o projekte'!$F$11,VLOOKUP(G955,Ciselniky!$G$41:$I$48,3,FALSE))))</f>
        <v/>
      </c>
      <c r="K955" s="169" t="str">
        <f>IF(J955="","",IF(G955="Nerelevantné",E955*F955,((E955*F955)/VLOOKUP(G955,Ciselniky!$G$43:$I$48,3,FALSE))*'Dlhodobý majetok (DM)'!I955)*H955)</f>
        <v/>
      </c>
      <c r="L955" s="169" t="str">
        <f>IF(K955="","",IF('Základné údaje'!$H$8="áno",0,K955*0.2))</f>
        <v/>
      </c>
      <c r="M955" s="156" t="str">
        <f>IF(K955="","",K955*VLOOKUP(CONCATENATE(C955," / ",'Základné údaje'!$D$8),'Priradenie pracov. balíkov'!A:F,6,FALSE))</f>
        <v/>
      </c>
      <c r="N955" s="156" t="str">
        <f>IF(L955="","",L955*VLOOKUP(CONCATENATE(C955," / ",'Základné údaje'!$D$8),'Priradenie pracov. balíkov'!A:F,6,FALSE))</f>
        <v/>
      </c>
      <c r="O955" s="164"/>
      <c r="P955" s="164"/>
    </row>
    <row r="956" spans="1:16" x14ac:dyDescent="0.2">
      <c r="A956" s="19"/>
      <c r="B956" s="164"/>
      <c r="C956" s="164"/>
      <c r="D956" s="164"/>
      <c r="E956" s="164"/>
      <c r="F956" s="165"/>
      <c r="G956" s="164"/>
      <c r="H956" s="166"/>
      <c r="I956" s="167"/>
      <c r="J956" s="168" t="str">
        <f>IF(F956="","",IF(G956=nepodnik,1,IF(VLOOKUP(G956,Ciselniky!$G$41:$I$48,3,FALSE)&gt;'Údaje o projekte'!$F$11,'Údaje o projekte'!$F$11,VLOOKUP(G956,Ciselniky!$G$41:$I$48,3,FALSE))))</f>
        <v/>
      </c>
      <c r="K956" s="169" t="str">
        <f>IF(J956="","",IF(G956="Nerelevantné",E956*F956,((E956*F956)/VLOOKUP(G956,Ciselniky!$G$43:$I$48,3,FALSE))*'Dlhodobý majetok (DM)'!I956)*H956)</f>
        <v/>
      </c>
      <c r="L956" s="169" t="str">
        <f>IF(K956="","",IF('Základné údaje'!$H$8="áno",0,K956*0.2))</f>
        <v/>
      </c>
      <c r="M956" s="156" t="str">
        <f>IF(K956="","",K956*VLOOKUP(CONCATENATE(C956," / ",'Základné údaje'!$D$8),'Priradenie pracov. balíkov'!A:F,6,FALSE))</f>
        <v/>
      </c>
      <c r="N956" s="156" t="str">
        <f>IF(L956="","",L956*VLOOKUP(CONCATENATE(C956," / ",'Základné údaje'!$D$8),'Priradenie pracov. balíkov'!A:F,6,FALSE))</f>
        <v/>
      </c>
      <c r="O956" s="164"/>
      <c r="P956" s="164"/>
    </row>
    <row r="957" spans="1:16" x14ac:dyDescent="0.2">
      <c r="A957" s="19"/>
      <c r="B957" s="164"/>
      <c r="C957" s="164"/>
      <c r="D957" s="164"/>
      <c r="E957" s="164"/>
      <c r="F957" s="165"/>
      <c r="G957" s="164"/>
      <c r="H957" s="166"/>
      <c r="I957" s="167"/>
      <c r="J957" s="168" t="str">
        <f>IF(F957="","",IF(G957=nepodnik,1,IF(VLOOKUP(G957,Ciselniky!$G$41:$I$48,3,FALSE)&gt;'Údaje o projekte'!$F$11,'Údaje o projekte'!$F$11,VLOOKUP(G957,Ciselniky!$G$41:$I$48,3,FALSE))))</f>
        <v/>
      </c>
      <c r="K957" s="169" t="str">
        <f>IF(J957="","",IF(G957="Nerelevantné",E957*F957,((E957*F957)/VLOOKUP(G957,Ciselniky!$G$43:$I$48,3,FALSE))*'Dlhodobý majetok (DM)'!I957)*H957)</f>
        <v/>
      </c>
      <c r="L957" s="169" t="str">
        <f>IF(K957="","",IF('Základné údaje'!$H$8="áno",0,K957*0.2))</f>
        <v/>
      </c>
      <c r="M957" s="156" t="str">
        <f>IF(K957="","",K957*VLOOKUP(CONCATENATE(C957," / ",'Základné údaje'!$D$8),'Priradenie pracov. balíkov'!A:F,6,FALSE))</f>
        <v/>
      </c>
      <c r="N957" s="156" t="str">
        <f>IF(L957="","",L957*VLOOKUP(CONCATENATE(C957," / ",'Základné údaje'!$D$8),'Priradenie pracov. balíkov'!A:F,6,FALSE))</f>
        <v/>
      </c>
      <c r="O957" s="164"/>
      <c r="P957" s="164"/>
    </row>
    <row r="958" spans="1:16" x14ac:dyDescent="0.2">
      <c r="A958" s="19"/>
      <c r="B958" s="164"/>
      <c r="C958" s="164"/>
      <c r="D958" s="164"/>
      <c r="E958" s="164"/>
      <c r="F958" s="165"/>
      <c r="G958" s="164"/>
      <c r="H958" s="166"/>
      <c r="I958" s="167"/>
      <c r="J958" s="168" t="str">
        <f>IF(F958="","",IF(G958=nepodnik,1,IF(VLOOKUP(G958,Ciselniky!$G$41:$I$48,3,FALSE)&gt;'Údaje o projekte'!$F$11,'Údaje o projekte'!$F$11,VLOOKUP(G958,Ciselniky!$G$41:$I$48,3,FALSE))))</f>
        <v/>
      </c>
      <c r="K958" s="169" t="str">
        <f>IF(J958="","",IF(G958="Nerelevantné",E958*F958,((E958*F958)/VLOOKUP(G958,Ciselniky!$G$43:$I$48,3,FALSE))*'Dlhodobý majetok (DM)'!I958)*H958)</f>
        <v/>
      </c>
      <c r="L958" s="169" t="str">
        <f>IF(K958="","",IF('Základné údaje'!$H$8="áno",0,K958*0.2))</f>
        <v/>
      </c>
      <c r="M958" s="156" t="str">
        <f>IF(K958="","",K958*VLOOKUP(CONCATENATE(C958," / ",'Základné údaje'!$D$8),'Priradenie pracov. balíkov'!A:F,6,FALSE))</f>
        <v/>
      </c>
      <c r="N958" s="156" t="str">
        <f>IF(L958="","",L958*VLOOKUP(CONCATENATE(C958," / ",'Základné údaje'!$D$8),'Priradenie pracov. balíkov'!A:F,6,FALSE))</f>
        <v/>
      </c>
      <c r="O958" s="164"/>
      <c r="P958" s="164"/>
    </row>
    <row r="959" spans="1:16" x14ac:dyDescent="0.2">
      <c r="A959" s="19"/>
      <c r="B959" s="164"/>
      <c r="C959" s="164"/>
      <c r="D959" s="164"/>
      <c r="E959" s="164"/>
      <c r="F959" s="165"/>
      <c r="G959" s="164"/>
      <c r="H959" s="166"/>
      <c r="I959" s="167"/>
      <c r="J959" s="168" t="str">
        <f>IF(F959="","",IF(G959=nepodnik,1,IF(VLOOKUP(G959,Ciselniky!$G$41:$I$48,3,FALSE)&gt;'Údaje o projekte'!$F$11,'Údaje o projekte'!$F$11,VLOOKUP(G959,Ciselniky!$G$41:$I$48,3,FALSE))))</f>
        <v/>
      </c>
      <c r="K959" s="169" t="str">
        <f>IF(J959="","",IF(G959="Nerelevantné",E959*F959,((E959*F959)/VLOOKUP(G959,Ciselniky!$G$43:$I$48,3,FALSE))*'Dlhodobý majetok (DM)'!I959)*H959)</f>
        <v/>
      </c>
      <c r="L959" s="169" t="str">
        <f>IF(K959="","",IF('Základné údaje'!$H$8="áno",0,K959*0.2))</f>
        <v/>
      </c>
      <c r="M959" s="156" t="str">
        <f>IF(K959="","",K959*VLOOKUP(CONCATENATE(C959," / ",'Základné údaje'!$D$8),'Priradenie pracov. balíkov'!A:F,6,FALSE))</f>
        <v/>
      </c>
      <c r="N959" s="156" t="str">
        <f>IF(L959="","",L959*VLOOKUP(CONCATENATE(C959," / ",'Základné údaje'!$D$8),'Priradenie pracov. balíkov'!A:F,6,FALSE))</f>
        <v/>
      </c>
      <c r="O959" s="164"/>
      <c r="P959" s="164"/>
    </row>
    <row r="960" spans="1:16" x14ac:dyDescent="0.2">
      <c r="A960" s="19"/>
      <c r="B960" s="164"/>
      <c r="C960" s="164"/>
      <c r="D960" s="164"/>
      <c r="E960" s="164"/>
      <c r="F960" s="165"/>
      <c r="G960" s="164"/>
      <c r="H960" s="166"/>
      <c r="I960" s="167"/>
      <c r="J960" s="168" t="str">
        <f>IF(F960="","",IF(G960=nepodnik,1,IF(VLOOKUP(G960,Ciselniky!$G$41:$I$48,3,FALSE)&gt;'Údaje o projekte'!$F$11,'Údaje o projekte'!$F$11,VLOOKUP(G960,Ciselniky!$G$41:$I$48,3,FALSE))))</f>
        <v/>
      </c>
      <c r="K960" s="169" t="str">
        <f>IF(J960="","",IF(G960="Nerelevantné",E960*F960,((E960*F960)/VLOOKUP(G960,Ciselniky!$G$43:$I$48,3,FALSE))*'Dlhodobý majetok (DM)'!I960)*H960)</f>
        <v/>
      </c>
      <c r="L960" s="169" t="str">
        <f>IF(K960="","",IF('Základné údaje'!$H$8="áno",0,K960*0.2))</f>
        <v/>
      </c>
      <c r="M960" s="156" t="str">
        <f>IF(K960="","",K960*VLOOKUP(CONCATENATE(C960," / ",'Základné údaje'!$D$8),'Priradenie pracov. balíkov'!A:F,6,FALSE))</f>
        <v/>
      </c>
      <c r="N960" s="156" t="str">
        <f>IF(L960="","",L960*VLOOKUP(CONCATENATE(C960," / ",'Základné údaje'!$D$8),'Priradenie pracov. balíkov'!A:F,6,FALSE))</f>
        <v/>
      </c>
      <c r="O960" s="164"/>
      <c r="P960" s="164"/>
    </row>
    <row r="961" spans="1:16" x14ac:dyDescent="0.2">
      <c r="A961" s="19"/>
      <c r="B961" s="164"/>
      <c r="C961" s="164"/>
      <c r="D961" s="164"/>
      <c r="E961" s="164"/>
      <c r="F961" s="165"/>
      <c r="G961" s="164"/>
      <c r="H961" s="166"/>
      <c r="I961" s="167"/>
      <c r="J961" s="168" t="str">
        <f>IF(F961="","",IF(G961=nepodnik,1,IF(VLOOKUP(G961,Ciselniky!$G$41:$I$48,3,FALSE)&gt;'Údaje o projekte'!$F$11,'Údaje o projekte'!$F$11,VLOOKUP(G961,Ciselniky!$G$41:$I$48,3,FALSE))))</f>
        <v/>
      </c>
      <c r="K961" s="169" t="str">
        <f>IF(J961="","",IF(G961="Nerelevantné",E961*F961,((E961*F961)/VLOOKUP(G961,Ciselniky!$G$43:$I$48,3,FALSE))*'Dlhodobý majetok (DM)'!I961)*H961)</f>
        <v/>
      </c>
      <c r="L961" s="169" t="str">
        <f>IF(K961="","",IF('Základné údaje'!$H$8="áno",0,K961*0.2))</f>
        <v/>
      </c>
      <c r="M961" s="156" t="str">
        <f>IF(K961="","",K961*VLOOKUP(CONCATENATE(C961," / ",'Základné údaje'!$D$8),'Priradenie pracov. balíkov'!A:F,6,FALSE))</f>
        <v/>
      </c>
      <c r="N961" s="156" t="str">
        <f>IF(L961="","",L961*VLOOKUP(CONCATENATE(C961," / ",'Základné údaje'!$D$8),'Priradenie pracov. balíkov'!A:F,6,FALSE))</f>
        <v/>
      </c>
      <c r="O961" s="164"/>
      <c r="P961" s="164"/>
    </row>
    <row r="962" spans="1:16" x14ac:dyDescent="0.2">
      <c r="A962" s="19"/>
      <c r="B962" s="164"/>
      <c r="C962" s="164"/>
      <c r="D962" s="164"/>
      <c r="E962" s="164"/>
      <c r="F962" s="165"/>
      <c r="G962" s="164"/>
      <c r="H962" s="166"/>
      <c r="I962" s="167"/>
      <c r="J962" s="168" t="str">
        <f>IF(F962="","",IF(G962=nepodnik,1,IF(VLOOKUP(G962,Ciselniky!$G$41:$I$48,3,FALSE)&gt;'Údaje o projekte'!$F$11,'Údaje o projekte'!$F$11,VLOOKUP(G962,Ciselniky!$G$41:$I$48,3,FALSE))))</f>
        <v/>
      </c>
      <c r="K962" s="169" t="str">
        <f>IF(J962="","",IF(G962="Nerelevantné",E962*F962,((E962*F962)/VLOOKUP(G962,Ciselniky!$G$43:$I$48,3,FALSE))*'Dlhodobý majetok (DM)'!I962)*H962)</f>
        <v/>
      </c>
      <c r="L962" s="169" t="str">
        <f>IF(K962="","",IF('Základné údaje'!$H$8="áno",0,K962*0.2))</f>
        <v/>
      </c>
      <c r="M962" s="156" t="str">
        <f>IF(K962="","",K962*VLOOKUP(CONCATENATE(C962," / ",'Základné údaje'!$D$8),'Priradenie pracov. balíkov'!A:F,6,FALSE))</f>
        <v/>
      </c>
      <c r="N962" s="156" t="str">
        <f>IF(L962="","",L962*VLOOKUP(CONCATENATE(C962," / ",'Základné údaje'!$D$8),'Priradenie pracov. balíkov'!A:F,6,FALSE))</f>
        <v/>
      </c>
      <c r="O962" s="164"/>
      <c r="P962" s="164"/>
    </row>
    <row r="963" spans="1:16" x14ac:dyDescent="0.2">
      <c r="A963" s="19"/>
      <c r="B963" s="164"/>
      <c r="C963" s="164"/>
      <c r="D963" s="164"/>
      <c r="E963" s="164"/>
      <c r="F963" s="165"/>
      <c r="G963" s="164"/>
      <c r="H963" s="166"/>
      <c r="I963" s="167"/>
      <c r="J963" s="168" t="str">
        <f>IF(F963="","",IF(G963=nepodnik,1,IF(VLOOKUP(G963,Ciselniky!$G$41:$I$48,3,FALSE)&gt;'Údaje o projekte'!$F$11,'Údaje o projekte'!$F$11,VLOOKUP(G963,Ciselniky!$G$41:$I$48,3,FALSE))))</f>
        <v/>
      </c>
      <c r="K963" s="169" t="str">
        <f>IF(J963="","",IF(G963="Nerelevantné",E963*F963,((E963*F963)/VLOOKUP(G963,Ciselniky!$G$43:$I$48,3,FALSE))*'Dlhodobý majetok (DM)'!I963)*H963)</f>
        <v/>
      </c>
      <c r="L963" s="169" t="str">
        <f>IF(K963="","",IF('Základné údaje'!$H$8="áno",0,K963*0.2))</f>
        <v/>
      </c>
      <c r="M963" s="156" t="str">
        <f>IF(K963="","",K963*VLOOKUP(CONCATENATE(C963," / ",'Základné údaje'!$D$8),'Priradenie pracov. balíkov'!A:F,6,FALSE))</f>
        <v/>
      </c>
      <c r="N963" s="156" t="str">
        <f>IF(L963="","",L963*VLOOKUP(CONCATENATE(C963," / ",'Základné údaje'!$D$8),'Priradenie pracov. balíkov'!A:F,6,FALSE))</f>
        <v/>
      </c>
      <c r="O963" s="164"/>
      <c r="P963" s="164"/>
    </row>
    <row r="964" spans="1:16" x14ac:dyDescent="0.2">
      <c r="A964" s="19"/>
      <c r="B964" s="164"/>
      <c r="C964" s="164"/>
      <c r="D964" s="164"/>
      <c r="E964" s="164"/>
      <c r="F964" s="165"/>
      <c r="G964" s="164"/>
      <c r="H964" s="166"/>
      <c r="I964" s="167"/>
      <c r="J964" s="168" t="str">
        <f>IF(F964="","",IF(G964=nepodnik,1,IF(VLOOKUP(G964,Ciselniky!$G$41:$I$48,3,FALSE)&gt;'Údaje o projekte'!$F$11,'Údaje o projekte'!$F$11,VLOOKUP(G964,Ciselniky!$G$41:$I$48,3,FALSE))))</f>
        <v/>
      </c>
      <c r="K964" s="169" t="str">
        <f>IF(J964="","",IF(G964="Nerelevantné",E964*F964,((E964*F964)/VLOOKUP(G964,Ciselniky!$G$43:$I$48,3,FALSE))*'Dlhodobý majetok (DM)'!I964)*H964)</f>
        <v/>
      </c>
      <c r="L964" s="169" t="str">
        <f>IF(K964="","",IF('Základné údaje'!$H$8="áno",0,K964*0.2))</f>
        <v/>
      </c>
      <c r="M964" s="156" t="str">
        <f>IF(K964="","",K964*VLOOKUP(CONCATENATE(C964," / ",'Základné údaje'!$D$8),'Priradenie pracov. balíkov'!A:F,6,FALSE))</f>
        <v/>
      </c>
      <c r="N964" s="156" t="str">
        <f>IF(L964="","",L964*VLOOKUP(CONCATENATE(C964," / ",'Základné údaje'!$D$8),'Priradenie pracov. balíkov'!A:F,6,FALSE))</f>
        <v/>
      </c>
      <c r="O964" s="164"/>
      <c r="P964" s="164"/>
    </row>
    <row r="965" spans="1:16" x14ac:dyDescent="0.2">
      <c r="A965" s="19"/>
      <c r="B965" s="164"/>
      <c r="C965" s="164"/>
      <c r="D965" s="164"/>
      <c r="E965" s="164"/>
      <c r="F965" s="165"/>
      <c r="G965" s="164"/>
      <c r="H965" s="166"/>
      <c r="I965" s="167"/>
      <c r="J965" s="168" t="str">
        <f>IF(F965="","",IF(G965=nepodnik,1,IF(VLOOKUP(G965,Ciselniky!$G$41:$I$48,3,FALSE)&gt;'Údaje o projekte'!$F$11,'Údaje o projekte'!$F$11,VLOOKUP(G965,Ciselniky!$G$41:$I$48,3,FALSE))))</f>
        <v/>
      </c>
      <c r="K965" s="169" t="str">
        <f>IF(J965="","",IF(G965="Nerelevantné",E965*F965,((E965*F965)/VLOOKUP(G965,Ciselniky!$G$43:$I$48,3,FALSE))*'Dlhodobý majetok (DM)'!I965)*H965)</f>
        <v/>
      </c>
      <c r="L965" s="169" t="str">
        <f>IF(K965="","",IF('Základné údaje'!$H$8="áno",0,K965*0.2))</f>
        <v/>
      </c>
      <c r="M965" s="156" t="str">
        <f>IF(K965="","",K965*VLOOKUP(CONCATENATE(C965," / ",'Základné údaje'!$D$8),'Priradenie pracov. balíkov'!A:F,6,FALSE))</f>
        <v/>
      </c>
      <c r="N965" s="156" t="str">
        <f>IF(L965="","",L965*VLOOKUP(CONCATENATE(C965," / ",'Základné údaje'!$D$8),'Priradenie pracov. balíkov'!A:F,6,FALSE))</f>
        <v/>
      </c>
      <c r="O965" s="164"/>
      <c r="P965" s="164"/>
    </row>
    <row r="966" spans="1:16" x14ac:dyDescent="0.2">
      <c r="A966" s="19"/>
      <c r="B966" s="164"/>
      <c r="C966" s="164"/>
      <c r="D966" s="164"/>
      <c r="E966" s="164"/>
      <c r="F966" s="165"/>
      <c r="G966" s="164"/>
      <c r="H966" s="166"/>
      <c r="I966" s="167"/>
      <c r="J966" s="168" t="str">
        <f>IF(F966="","",IF(G966=nepodnik,1,IF(VLOOKUP(G966,Ciselniky!$G$41:$I$48,3,FALSE)&gt;'Údaje o projekte'!$F$11,'Údaje o projekte'!$F$11,VLOOKUP(G966,Ciselniky!$G$41:$I$48,3,FALSE))))</f>
        <v/>
      </c>
      <c r="K966" s="169" t="str">
        <f>IF(J966="","",IF(G966="Nerelevantné",E966*F966,((E966*F966)/VLOOKUP(G966,Ciselniky!$G$43:$I$48,3,FALSE))*'Dlhodobý majetok (DM)'!I966)*H966)</f>
        <v/>
      </c>
      <c r="L966" s="169" t="str">
        <f>IF(K966="","",IF('Základné údaje'!$H$8="áno",0,K966*0.2))</f>
        <v/>
      </c>
      <c r="M966" s="156" t="str">
        <f>IF(K966="","",K966*VLOOKUP(CONCATENATE(C966," / ",'Základné údaje'!$D$8),'Priradenie pracov. balíkov'!A:F,6,FALSE))</f>
        <v/>
      </c>
      <c r="N966" s="156" t="str">
        <f>IF(L966="","",L966*VLOOKUP(CONCATENATE(C966," / ",'Základné údaje'!$D$8),'Priradenie pracov. balíkov'!A:F,6,FALSE))</f>
        <v/>
      </c>
      <c r="O966" s="164"/>
      <c r="P966" s="164"/>
    </row>
    <row r="967" spans="1:16" x14ac:dyDescent="0.2">
      <c r="A967" s="19"/>
      <c r="B967" s="164"/>
      <c r="C967" s="164"/>
      <c r="D967" s="164"/>
      <c r="E967" s="164"/>
      <c r="F967" s="165"/>
      <c r="G967" s="164"/>
      <c r="H967" s="166"/>
      <c r="I967" s="167"/>
      <c r="J967" s="168" t="str">
        <f>IF(F967="","",IF(G967=nepodnik,1,IF(VLOOKUP(G967,Ciselniky!$G$41:$I$48,3,FALSE)&gt;'Údaje o projekte'!$F$11,'Údaje o projekte'!$F$11,VLOOKUP(G967,Ciselniky!$G$41:$I$48,3,FALSE))))</f>
        <v/>
      </c>
      <c r="K967" s="169" t="str">
        <f>IF(J967="","",IF(G967="Nerelevantné",E967*F967,((E967*F967)/VLOOKUP(G967,Ciselniky!$G$43:$I$48,3,FALSE))*'Dlhodobý majetok (DM)'!I967)*H967)</f>
        <v/>
      </c>
      <c r="L967" s="169" t="str">
        <f>IF(K967="","",IF('Základné údaje'!$H$8="áno",0,K967*0.2))</f>
        <v/>
      </c>
      <c r="M967" s="156" t="str">
        <f>IF(K967="","",K967*VLOOKUP(CONCATENATE(C967," / ",'Základné údaje'!$D$8),'Priradenie pracov. balíkov'!A:F,6,FALSE))</f>
        <v/>
      </c>
      <c r="N967" s="156" t="str">
        <f>IF(L967="","",L967*VLOOKUP(CONCATENATE(C967," / ",'Základné údaje'!$D$8),'Priradenie pracov. balíkov'!A:F,6,FALSE))</f>
        <v/>
      </c>
      <c r="O967" s="164"/>
      <c r="P967" s="164"/>
    </row>
    <row r="968" spans="1:16" x14ac:dyDescent="0.2">
      <c r="A968" s="19"/>
      <c r="B968" s="164"/>
      <c r="C968" s="164"/>
      <c r="D968" s="164"/>
      <c r="E968" s="164"/>
      <c r="F968" s="165"/>
      <c r="G968" s="164"/>
      <c r="H968" s="166"/>
      <c r="I968" s="167"/>
      <c r="J968" s="168" t="str">
        <f>IF(F968="","",IF(G968=nepodnik,1,IF(VLOOKUP(G968,Ciselniky!$G$41:$I$48,3,FALSE)&gt;'Údaje o projekte'!$F$11,'Údaje o projekte'!$F$11,VLOOKUP(G968,Ciselniky!$G$41:$I$48,3,FALSE))))</f>
        <v/>
      </c>
      <c r="K968" s="169" t="str">
        <f>IF(J968="","",IF(G968="Nerelevantné",E968*F968,((E968*F968)/VLOOKUP(G968,Ciselniky!$G$43:$I$48,3,FALSE))*'Dlhodobý majetok (DM)'!I968)*H968)</f>
        <v/>
      </c>
      <c r="L968" s="169" t="str">
        <f>IF(K968="","",IF('Základné údaje'!$H$8="áno",0,K968*0.2))</f>
        <v/>
      </c>
      <c r="M968" s="156" t="str">
        <f>IF(K968="","",K968*VLOOKUP(CONCATENATE(C968," / ",'Základné údaje'!$D$8),'Priradenie pracov. balíkov'!A:F,6,FALSE))</f>
        <v/>
      </c>
      <c r="N968" s="156" t="str">
        <f>IF(L968="","",L968*VLOOKUP(CONCATENATE(C968," / ",'Základné údaje'!$D$8),'Priradenie pracov. balíkov'!A:F,6,FALSE))</f>
        <v/>
      </c>
      <c r="O968" s="164"/>
      <c r="P968" s="164"/>
    </row>
    <row r="969" spans="1:16" x14ac:dyDescent="0.2">
      <c r="A969" s="19"/>
      <c r="B969" s="164"/>
      <c r="C969" s="164"/>
      <c r="D969" s="164"/>
      <c r="E969" s="164"/>
      <c r="F969" s="165"/>
      <c r="G969" s="164"/>
      <c r="H969" s="166"/>
      <c r="I969" s="167"/>
      <c r="J969" s="168" t="str">
        <f>IF(F969="","",IF(G969=nepodnik,1,IF(VLOOKUP(G969,Ciselniky!$G$41:$I$48,3,FALSE)&gt;'Údaje o projekte'!$F$11,'Údaje o projekte'!$F$11,VLOOKUP(G969,Ciselniky!$G$41:$I$48,3,FALSE))))</f>
        <v/>
      </c>
      <c r="K969" s="169" t="str">
        <f>IF(J969="","",IF(G969="Nerelevantné",E969*F969,((E969*F969)/VLOOKUP(G969,Ciselniky!$G$43:$I$48,3,FALSE))*'Dlhodobý majetok (DM)'!I969)*H969)</f>
        <v/>
      </c>
      <c r="L969" s="169" t="str">
        <f>IF(K969="","",IF('Základné údaje'!$H$8="áno",0,K969*0.2))</f>
        <v/>
      </c>
      <c r="M969" s="156" t="str">
        <f>IF(K969="","",K969*VLOOKUP(CONCATENATE(C969," / ",'Základné údaje'!$D$8),'Priradenie pracov. balíkov'!A:F,6,FALSE))</f>
        <v/>
      </c>
      <c r="N969" s="156" t="str">
        <f>IF(L969="","",L969*VLOOKUP(CONCATENATE(C969," / ",'Základné údaje'!$D$8),'Priradenie pracov. balíkov'!A:F,6,FALSE))</f>
        <v/>
      </c>
      <c r="O969" s="164"/>
      <c r="P969" s="164"/>
    </row>
    <row r="970" spans="1:16" x14ac:dyDescent="0.2">
      <c r="A970" s="19"/>
      <c r="B970" s="164"/>
      <c r="C970" s="164"/>
      <c r="D970" s="164"/>
      <c r="E970" s="164"/>
      <c r="F970" s="165"/>
      <c r="G970" s="164"/>
      <c r="H970" s="166"/>
      <c r="I970" s="167"/>
      <c r="J970" s="168" t="str">
        <f>IF(F970="","",IF(G970=nepodnik,1,IF(VLOOKUP(G970,Ciselniky!$G$41:$I$48,3,FALSE)&gt;'Údaje o projekte'!$F$11,'Údaje o projekte'!$F$11,VLOOKUP(G970,Ciselniky!$G$41:$I$48,3,FALSE))))</f>
        <v/>
      </c>
      <c r="K970" s="169" t="str">
        <f>IF(J970="","",IF(G970="Nerelevantné",E970*F970,((E970*F970)/VLOOKUP(G970,Ciselniky!$G$43:$I$48,3,FALSE))*'Dlhodobý majetok (DM)'!I970)*H970)</f>
        <v/>
      </c>
      <c r="L970" s="169" t="str">
        <f>IF(K970="","",IF('Základné údaje'!$H$8="áno",0,K970*0.2))</f>
        <v/>
      </c>
      <c r="M970" s="156" t="str">
        <f>IF(K970="","",K970*VLOOKUP(CONCATENATE(C970," / ",'Základné údaje'!$D$8),'Priradenie pracov. balíkov'!A:F,6,FALSE))</f>
        <v/>
      </c>
      <c r="N970" s="156" t="str">
        <f>IF(L970="","",L970*VLOOKUP(CONCATENATE(C970," / ",'Základné údaje'!$D$8),'Priradenie pracov. balíkov'!A:F,6,FALSE))</f>
        <v/>
      </c>
      <c r="O970" s="164"/>
      <c r="P970" s="164"/>
    </row>
    <row r="971" spans="1:16" x14ac:dyDescent="0.2">
      <c r="A971" s="19"/>
      <c r="B971" s="164"/>
      <c r="C971" s="164"/>
      <c r="D971" s="164"/>
      <c r="E971" s="164"/>
      <c r="F971" s="165"/>
      <c r="G971" s="164"/>
      <c r="H971" s="166"/>
      <c r="I971" s="167"/>
      <c r="J971" s="168" t="str">
        <f>IF(F971="","",IF(G971=nepodnik,1,IF(VLOOKUP(G971,Ciselniky!$G$41:$I$48,3,FALSE)&gt;'Údaje o projekte'!$F$11,'Údaje o projekte'!$F$11,VLOOKUP(G971,Ciselniky!$G$41:$I$48,3,FALSE))))</f>
        <v/>
      </c>
      <c r="K971" s="169" t="str">
        <f>IF(J971="","",IF(G971="Nerelevantné",E971*F971,((E971*F971)/VLOOKUP(G971,Ciselniky!$G$43:$I$48,3,FALSE))*'Dlhodobý majetok (DM)'!I971)*H971)</f>
        <v/>
      </c>
      <c r="L971" s="169" t="str">
        <f>IF(K971="","",IF('Základné údaje'!$H$8="áno",0,K971*0.2))</f>
        <v/>
      </c>
      <c r="M971" s="156" t="str">
        <f>IF(K971="","",K971*VLOOKUP(CONCATENATE(C971," / ",'Základné údaje'!$D$8),'Priradenie pracov. balíkov'!A:F,6,FALSE))</f>
        <v/>
      </c>
      <c r="N971" s="156" t="str">
        <f>IF(L971="","",L971*VLOOKUP(CONCATENATE(C971," / ",'Základné údaje'!$D$8),'Priradenie pracov. balíkov'!A:F,6,FALSE))</f>
        <v/>
      </c>
      <c r="O971" s="164"/>
      <c r="P971" s="164"/>
    </row>
    <row r="972" spans="1:16" x14ac:dyDescent="0.2">
      <c r="A972" s="19"/>
      <c r="B972" s="164"/>
      <c r="C972" s="164"/>
      <c r="D972" s="164"/>
      <c r="E972" s="164"/>
      <c r="F972" s="165"/>
      <c r="G972" s="164"/>
      <c r="H972" s="166"/>
      <c r="I972" s="167"/>
      <c r="J972" s="168" t="str">
        <f>IF(F972="","",IF(G972=nepodnik,1,IF(VLOOKUP(G972,Ciselniky!$G$41:$I$48,3,FALSE)&gt;'Údaje o projekte'!$F$11,'Údaje o projekte'!$F$11,VLOOKUP(G972,Ciselniky!$G$41:$I$48,3,FALSE))))</f>
        <v/>
      </c>
      <c r="K972" s="169" t="str">
        <f>IF(J972="","",IF(G972="Nerelevantné",E972*F972,((E972*F972)/VLOOKUP(G972,Ciselniky!$G$43:$I$48,3,FALSE))*'Dlhodobý majetok (DM)'!I972)*H972)</f>
        <v/>
      </c>
      <c r="L972" s="169" t="str">
        <f>IF(K972="","",IF('Základné údaje'!$H$8="áno",0,K972*0.2))</f>
        <v/>
      </c>
      <c r="M972" s="156" t="str">
        <f>IF(K972="","",K972*VLOOKUP(CONCATENATE(C972," / ",'Základné údaje'!$D$8),'Priradenie pracov. balíkov'!A:F,6,FALSE))</f>
        <v/>
      </c>
      <c r="N972" s="156" t="str">
        <f>IF(L972="","",L972*VLOOKUP(CONCATENATE(C972," / ",'Základné údaje'!$D$8),'Priradenie pracov. balíkov'!A:F,6,FALSE))</f>
        <v/>
      </c>
      <c r="O972" s="164"/>
      <c r="P972" s="164"/>
    </row>
    <row r="973" spans="1:16" x14ac:dyDescent="0.2">
      <c r="A973" s="19"/>
      <c r="B973" s="164"/>
      <c r="C973" s="164"/>
      <c r="D973" s="164"/>
      <c r="E973" s="164"/>
      <c r="F973" s="165"/>
      <c r="G973" s="164"/>
      <c r="H973" s="166"/>
      <c r="I973" s="167"/>
      <c r="J973" s="168" t="str">
        <f>IF(F973="","",IF(G973=nepodnik,1,IF(VLOOKUP(G973,Ciselniky!$G$41:$I$48,3,FALSE)&gt;'Údaje o projekte'!$F$11,'Údaje o projekte'!$F$11,VLOOKUP(G973,Ciselniky!$G$41:$I$48,3,FALSE))))</f>
        <v/>
      </c>
      <c r="K973" s="169" t="str">
        <f>IF(J973="","",IF(G973="Nerelevantné",E973*F973,((E973*F973)/VLOOKUP(G973,Ciselniky!$G$43:$I$48,3,FALSE))*'Dlhodobý majetok (DM)'!I973)*H973)</f>
        <v/>
      </c>
      <c r="L973" s="169" t="str">
        <f>IF(K973="","",IF('Základné údaje'!$H$8="áno",0,K973*0.2))</f>
        <v/>
      </c>
      <c r="M973" s="156" t="str">
        <f>IF(K973="","",K973*VLOOKUP(CONCATENATE(C973," / ",'Základné údaje'!$D$8),'Priradenie pracov. balíkov'!A:F,6,FALSE))</f>
        <v/>
      </c>
      <c r="N973" s="156" t="str">
        <f>IF(L973="","",L973*VLOOKUP(CONCATENATE(C973," / ",'Základné údaje'!$D$8),'Priradenie pracov. balíkov'!A:F,6,FALSE))</f>
        <v/>
      </c>
      <c r="O973" s="164"/>
      <c r="P973" s="164"/>
    </row>
    <row r="974" spans="1:16" x14ac:dyDescent="0.2">
      <c r="A974" s="19"/>
      <c r="B974" s="164"/>
      <c r="C974" s="164"/>
      <c r="D974" s="164"/>
      <c r="E974" s="164"/>
      <c r="F974" s="165"/>
      <c r="G974" s="164"/>
      <c r="H974" s="166"/>
      <c r="I974" s="167"/>
      <c r="J974" s="168" t="str">
        <f>IF(F974="","",IF(G974=nepodnik,1,IF(VLOOKUP(G974,Ciselniky!$G$41:$I$48,3,FALSE)&gt;'Údaje o projekte'!$F$11,'Údaje o projekte'!$F$11,VLOOKUP(G974,Ciselniky!$G$41:$I$48,3,FALSE))))</f>
        <v/>
      </c>
      <c r="K974" s="169" t="str">
        <f>IF(J974="","",IF(G974="Nerelevantné",E974*F974,((E974*F974)/VLOOKUP(G974,Ciselniky!$G$43:$I$48,3,FALSE))*'Dlhodobý majetok (DM)'!I974)*H974)</f>
        <v/>
      </c>
      <c r="L974" s="169" t="str">
        <f>IF(K974="","",IF('Základné údaje'!$H$8="áno",0,K974*0.2))</f>
        <v/>
      </c>
      <c r="M974" s="156" t="str">
        <f>IF(K974="","",K974*VLOOKUP(CONCATENATE(C974," / ",'Základné údaje'!$D$8),'Priradenie pracov. balíkov'!A:F,6,FALSE))</f>
        <v/>
      </c>
      <c r="N974" s="156" t="str">
        <f>IF(L974="","",L974*VLOOKUP(CONCATENATE(C974," / ",'Základné údaje'!$D$8),'Priradenie pracov. balíkov'!A:F,6,FALSE))</f>
        <v/>
      </c>
      <c r="O974" s="164"/>
      <c r="P974" s="164"/>
    </row>
    <row r="975" spans="1:16" x14ac:dyDescent="0.2">
      <c r="A975" s="19"/>
      <c r="B975" s="164"/>
      <c r="C975" s="164"/>
      <c r="D975" s="164"/>
      <c r="E975" s="164"/>
      <c r="F975" s="165"/>
      <c r="G975" s="164"/>
      <c r="H975" s="166"/>
      <c r="I975" s="167"/>
      <c r="J975" s="168" t="str">
        <f>IF(F975="","",IF(G975=nepodnik,1,IF(VLOOKUP(G975,Ciselniky!$G$41:$I$48,3,FALSE)&gt;'Údaje o projekte'!$F$11,'Údaje o projekte'!$F$11,VLOOKUP(G975,Ciselniky!$G$41:$I$48,3,FALSE))))</f>
        <v/>
      </c>
      <c r="K975" s="169" t="str">
        <f>IF(J975="","",IF(G975="Nerelevantné",E975*F975,((E975*F975)/VLOOKUP(G975,Ciselniky!$G$43:$I$48,3,FALSE))*'Dlhodobý majetok (DM)'!I975)*H975)</f>
        <v/>
      </c>
      <c r="L975" s="169" t="str">
        <f>IF(K975="","",IF('Základné údaje'!$H$8="áno",0,K975*0.2))</f>
        <v/>
      </c>
      <c r="M975" s="156" t="str">
        <f>IF(K975="","",K975*VLOOKUP(CONCATENATE(C975," / ",'Základné údaje'!$D$8),'Priradenie pracov. balíkov'!A:F,6,FALSE))</f>
        <v/>
      </c>
      <c r="N975" s="156" t="str">
        <f>IF(L975="","",L975*VLOOKUP(CONCATENATE(C975," / ",'Základné údaje'!$D$8),'Priradenie pracov. balíkov'!A:F,6,FALSE))</f>
        <v/>
      </c>
      <c r="O975" s="164"/>
      <c r="P975" s="164"/>
    </row>
    <row r="976" spans="1:16" x14ac:dyDescent="0.2">
      <c r="A976" s="19"/>
      <c r="B976" s="164"/>
      <c r="C976" s="164"/>
      <c r="D976" s="164"/>
      <c r="E976" s="164"/>
      <c r="F976" s="165"/>
      <c r="G976" s="164"/>
      <c r="H976" s="166"/>
      <c r="I976" s="167"/>
      <c r="J976" s="168" t="str">
        <f>IF(F976="","",IF(G976=nepodnik,1,IF(VLOOKUP(G976,Ciselniky!$G$41:$I$48,3,FALSE)&gt;'Údaje o projekte'!$F$11,'Údaje o projekte'!$F$11,VLOOKUP(G976,Ciselniky!$G$41:$I$48,3,FALSE))))</f>
        <v/>
      </c>
      <c r="K976" s="169" t="str">
        <f>IF(J976="","",IF(G976="Nerelevantné",E976*F976,((E976*F976)/VLOOKUP(G976,Ciselniky!$G$43:$I$48,3,FALSE))*'Dlhodobý majetok (DM)'!I976)*H976)</f>
        <v/>
      </c>
      <c r="L976" s="169" t="str">
        <f>IF(K976="","",IF('Základné údaje'!$H$8="áno",0,K976*0.2))</f>
        <v/>
      </c>
      <c r="M976" s="156" t="str">
        <f>IF(K976="","",K976*VLOOKUP(CONCATENATE(C976," / ",'Základné údaje'!$D$8),'Priradenie pracov. balíkov'!A:F,6,FALSE))</f>
        <v/>
      </c>
      <c r="N976" s="156" t="str">
        <f>IF(L976="","",L976*VLOOKUP(CONCATENATE(C976," / ",'Základné údaje'!$D$8),'Priradenie pracov. balíkov'!A:F,6,FALSE))</f>
        <v/>
      </c>
      <c r="O976" s="164"/>
      <c r="P976" s="164"/>
    </row>
    <row r="977" spans="1:16" x14ac:dyDescent="0.2">
      <c r="A977" s="19"/>
      <c r="B977" s="164"/>
      <c r="C977" s="164"/>
      <c r="D977" s="164"/>
      <c r="E977" s="164"/>
      <c r="F977" s="165"/>
      <c r="G977" s="164"/>
      <c r="H977" s="166"/>
      <c r="I977" s="167"/>
      <c r="J977" s="168" t="str">
        <f>IF(F977="","",IF(G977=nepodnik,1,IF(VLOOKUP(G977,Ciselniky!$G$41:$I$48,3,FALSE)&gt;'Údaje o projekte'!$F$11,'Údaje o projekte'!$F$11,VLOOKUP(G977,Ciselniky!$G$41:$I$48,3,FALSE))))</f>
        <v/>
      </c>
      <c r="K977" s="169" t="str">
        <f>IF(J977="","",IF(G977="Nerelevantné",E977*F977,((E977*F977)/VLOOKUP(G977,Ciselniky!$G$43:$I$48,3,FALSE))*'Dlhodobý majetok (DM)'!I977)*H977)</f>
        <v/>
      </c>
      <c r="L977" s="169" t="str">
        <f>IF(K977="","",IF('Základné údaje'!$H$8="áno",0,K977*0.2))</f>
        <v/>
      </c>
      <c r="M977" s="156" t="str">
        <f>IF(K977="","",K977*VLOOKUP(CONCATENATE(C977," / ",'Základné údaje'!$D$8),'Priradenie pracov. balíkov'!A:F,6,FALSE))</f>
        <v/>
      </c>
      <c r="N977" s="156" t="str">
        <f>IF(L977="","",L977*VLOOKUP(CONCATENATE(C977," / ",'Základné údaje'!$D$8),'Priradenie pracov. balíkov'!A:F,6,FALSE))</f>
        <v/>
      </c>
      <c r="O977" s="164"/>
      <c r="P977" s="164"/>
    </row>
    <row r="978" spans="1:16" x14ac:dyDescent="0.2">
      <c r="A978" s="19"/>
      <c r="B978" s="164"/>
      <c r="C978" s="164"/>
      <c r="D978" s="164"/>
      <c r="E978" s="164"/>
      <c r="F978" s="165"/>
      <c r="G978" s="164"/>
      <c r="H978" s="166"/>
      <c r="I978" s="167"/>
      <c r="J978" s="168" t="str">
        <f>IF(F978="","",IF(G978=nepodnik,1,IF(VLOOKUP(G978,Ciselniky!$G$41:$I$48,3,FALSE)&gt;'Údaje o projekte'!$F$11,'Údaje o projekte'!$F$11,VLOOKUP(G978,Ciselniky!$G$41:$I$48,3,FALSE))))</f>
        <v/>
      </c>
      <c r="K978" s="169" t="str">
        <f>IF(J978="","",IF(G978="Nerelevantné",E978*F978,((E978*F978)/VLOOKUP(G978,Ciselniky!$G$43:$I$48,3,FALSE))*'Dlhodobý majetok (DM)'!I978)*H978)</f>
        <v/>
      </c>
      <c r="L978" s="169" t="str">
        <f>IF(K978="","",IF('Základné údaje'!$H$8="áno",0,K978*0.2))</f>
        <v/>
      </c>
      <c r="M978" s="156" t="str">
        <f>IF(K978="","",K978*VLOOKUP(CONCATENATE(C978," / ",'Základné údaje'!$D$8),'Priradenie pracov. balíkov'!A:F,6,FALSE))</f>
        <v/>
      </c>
      <c r="N978" s="156" t="str">
        <f>IF(L978="","",L978*VLOOKUP(CONCATENATE(C978," / ",'Základné údaje'!$D$8),'Priradenie pracov. balíkov'!A:F,6,FALSE))</f>
        <v/>
      </c>
      <c r="O978" s="164"/>
      <c r="P978" s="164"/>
    </row>
    <row r="979" spans="1:16" x14ac:dyDescent="0.2">
      <c r="A979" s="19"/>
      <c r="B979" s="164"/>
      <c r="C979" s="164"/>
      <c r="D979" s="164"/>
      <c r="E979" s="164"/>
      <c r="F979" s="165"/>
      <c r="G979" s="164"/>
      <c r="H979" s="166"/>
      <c r="I979" s="167"/>
      <c r="J979" s="168" t="str">
        <f>IF(F979="","",IF(G979=nepodnik,1,IF(VLOOKUP(G979,Ciselniky!$G$41:$I$48,3,FALSE)&gt;'Údaje o projekte'!$F$11,'Údaje o projekte'!$F$11,VLOOKUP(G979,Ciselniky!$G$41:$I$48,3,FALSE))))</f>
        <v/>
      </c>
      <c r="K979" s="169" t="str">
        <f>IF(J979="","",IF(G979="Nerelevantné",E979*F979,((E979*F979)/VLOOKUP(G979,Ciselniky!$G$43:$I$48,3,FALSE))*'Dlhodobý majetok (DM)'!I979)*H979)</f>
        <v/>
      </c>
      <c r="L979" s="169" t="str">
        <f>IF(K979="","",IF('Základné údaje'!$H$8="áno",0,K979*0.2))</f>
        <v/>
      </c>
      <c r="M979" s="156" t="str">
        <f>IF(K979="","",K979*VLOOKUP(CONCATENATE(C979," / ",'Základné údaje'!$D$8),'Priradenie pracov. balíkov'!A:F,6,FALSE))</f>
        <v/>
      </c>
      <c r="N979" s="156" t="str">
        <f>IF(L979="","",L979*VLOOKUP(CONCATENATE(C979," / ",'Základné údaje'!$D$8),'Priradenie pracov. balíkov'!A:F,6,FALSE))</f>
        <v/>
      </c>
      <c r="O979" s="164"/>
      <c r="P979" s="164"/>
    </row>
    <row r="980" spans="1:16" x14ac:dyDescent="0.2">
      <c r="A980" s="19"/>
      <c r="B980" s="164"/>
      <c r="C980" s="164"/>
      <c r="D980" s="164"/>
      <c r="E980" s="164"/>
      <c r="F980" s="165"/>
      <c r="G980" s="164"/>
      <c r="H980" s="166"/>
      <c r="I980" s="167"/>
      <c r="J980" s="168" t="str">
        <f>IF(F980="","",IF(G980=nepodnik,1,IF(VLOOKUP(G980,Ciselniky!$G$41:$I$48,3,FALSE)&gt;'Údaje o projekte'!$F$11,'Údaje o projekte'!$F$11,VLOOKUP(G980,Ciselniky!$G$41:$I$48,3,FALSE))))</f>
        <v/>
      </c>
      <c r="K980" s="169" t="str">
        <f>IF(J980="","",IF(G980="Nerelevantné",E980*F980,((E980*F980)/VLOOKUP(G980,Ciselniky!$G$43:$I$48,3,FALSE))*'Dlhodobý majetok (DM)'!I980)*H980)</f>
        <v/>
      </c>
      <c r="L980" s="169" t="str">
        <f>IF(K980="","",IF('Základné údaje'!$H$8="áno",0,K980*0.2))</f>
        <v/>
      </c>
      <c r="M980" s="156" t="str">
        <f>IF(K980="","",K980*VLOOKUP(CONCATENATE(C980," / ",'Základné údaje'!$D$8),'Priradenie pracov. balíkov'!A:F,6,FALSE))</f>
        <v/>
      </c>
      <c r="N980" s="156" t="str">
        <f>IF(L980="","",L980*VLOOKUP(CONCATENATE(C980," / ",'Základné údaje'!$D$8),'Priradenie pracov. balíkov'!A:F,6,FALSE))</f>
        <v/>
      </c>
      <c r="O980" s="164"/>
      <c r="P980" s="164"/>
    </row>
    <row r="981" spans="1:16" x14ac:dyDescent="0.2">
      <c r="A981" s="19"/>
      <c r="B981" s="164"/>
      <c r="C981" s="164"/>
      <c r="D981" s="164"/>
      <c r="E981" s="164"/>
      <c r="F981" s="165"/>
      <c r="G981" s="164"/>
      <c r="H981" s="166"/>
      <c r="I981" s="167"/>
      <c r="J981" s="168" t="str">
        <f>IF(F981="","",IF(G981=nepodnik,1,IF(VLOOKUP(G981,Ciselniky!$G$41:$I$48,3,FALSE)&gt;'Údaje o projekte'!$F$11,'Údaje o projekte'!$F$11,VLOOKUP(G981,Ciselniky!$G$41:$I$48,3,FALSE))))</f>
        <v/>
      </c>
      <c r="K981" s="169" t="str">
        <f>IF(J981="","",IF(G981="Nerelevantné",E981*F981,((E981*F981)/VLOOKUP(G981,Ciselniky!$G$43:$I$48,3,FALSE))*'Dlhodobý majetok (DM)'!I981)*H981)</f>
        <v/>
      </c>
      <c r="L981" s="169" t="str">
        <f>IF(K981="","",IF('Základné údaje'!$H$8="áno",0,K981*0.2))</f>
        <v/>
      </c>
      <c r="M981" s="156" t="str">
        <f>IF(K981="","",K981*VLOOKUP(CONCATENATE(C981," / ",'Základné údaje'!$D$8),'Priradenie pracov. balíkov'!A:F,6,FALSE))</f>
        <v/>
      </c>
      <c r="N981" s="156" t="str">
        <f>IF(L981="","",L981*VLOOKUP(CONCATENATE(C981," / ",'Základné údaje'!$D$8),'Priradenie pracov. balíkov'!A:F,6,FALSE))</f>
        <v/>
      </c>
      <c r="O981" s="164"/>
      <c r="P981" s="164"/>
    </row>
    <row r="982" spans="1:16" x14ac:dyDescent="0.2">
      <c r="A982" s="19"/>
      <c r="B982" s="164"/>
      <c r="C982" s="164"/>
      <c r="D982" s="164"/>
      <c r="E982" s="164"/>
      <c r="F982" s="165"/>
      <c r="G982" s="164"/>
      <c r="H982" s="166"/>
      <c r="I982" s="167"/>
      <c r="J982" s="168" t="str">
        <f>IF(F982="","",IF(G982=nepodnik,1,IF(VLOOKUP(G982,Ciselniky!$G$41:$I$48,3,FALSE)&gt;'Údaje o projekte'!$F$11,'Údaje o projekte'!$F$11,VLOOKUP(G982,Ciselniky!$G$41:$I$48,3,FALSE))))</f>
        <v/>
      </c>
      <c r="K982" s="169" t="str">
        <f>IF(J982="","",IF(G982="Nerelevantné",E982*F982,((E982*F982)/VLOOKUP(G982,Ciselniky!$G$43:$I$48,3,FALSE))*'Dlhodobý majetok (DM)'!I982)*H982)</f>
        <v/>
      </c>
      <c r="L982" s="169" t="str">
        <f>IF(K982="","",IF('Základné údaje'!$H$8="áno",0,K982*0.2))</f>
        <v/>
      </c>
      <c r="M982" s="156" t="str">
        <f>IF(K982="","",K982*VLOOKUP(CONCATENATE(C982," / ",'Základné údaje'!$D$8),'Priradenie pracov. balíkov'!A:F,6,FALSE))</f>
        <v/>
      </c>
      <c r="N982" s="156" t="str">
        <f>IF(L982="","",L982*VLOOKUP(CONCATENATE(C982," / ",'Základné údaje'!$D$8),'Priradenie pracov. balíkov'!A:F,6,FALSE))</f>
        <v/>
      </c>
      <c r="O982" s="164"/>
      <c r="P982" s="164"/>
    </row>
    <row r="983" spans="1:16" x14ac:dyDescent="0.2">
      <c r="A983" s="19"/>
      <c r="B983" s="164"/>
      <c r="C983" s="164"/>
      <c r="D983" s="164"/>
      <c r="E983" s="164"/>
      <c r="F983" s="165"/>
      <c r="G983" s="164"/>
      <c r="H983" s="166"/>
      <c r="I983" s="167"/>
      <c r="J983" s="168" t="str">
        <f>IF(F983="","",IF(G983=nepodnik,1,IF(VLOOKUP(G983,Ciselniky!$G$41:$I$48,3,FALSE)&gt;'Údaje o projekte'!$F$11,'Údaje o projekte'!$F$11,VLOOKUP(G983,Ciselniky!$G$41:$I$48,3,FALSE))))</f>
        <v/>
      </c>
      <c r="K983" s="169" t="str">
        <f>IF(J983="","",IF(G983="Nerelevantné",E983*F983,((E983*F983)/VLOOKUP(G983,Ciselniky!$G$43:$I$48,3,FALSE))*'Dlhodobý majetok (DM)'!I983)*H983)</f>
        <v/>
      </c>
      <c r="L983" s="169" t="str">
        <f>IF(K983="","",IF('Základné údaje'!$H$8="áno",0,K983*0.2))</f>
        <v/>
      </c>
      <c r="M983" s="156" t="str">
        <f>IF(K983="","",K983*VLOOKUP(CONCATENATE(C983," / ",'Základné údaje'!$D$8),'Priradenie pracov. balíkov'!A:F,6,FALSE))</f>
        <v/>
      </c>
      <c r="N983" s="156" t="str">
        <f>IF(L983="","",L983*VLOOKUP(CONCATENATE(C983," / ",'Základné údaje'!$D$8),'Priradenie pracov. balíkov'!A:F,6,FALSE))</f>
        <v/>
      </c>
      <c r="O983" s="164"/>
      <c r="P983" s="164"/>
    </row>
    <row r="984" spans="1:16" x14ac:dyDescent="0.2">
      <c r="A984" s="19"/>
      <c r="B984" s="164"/>
      <c r="C984" s="164"/>
      <c r="D984" s="164"/>
      <c r="E984" s="164"/>
      <c r="F984" s="165"/>
      <c r="G984" s="164"/>
      <c r="H984" s="166"/>
      <c r="I984" s="167"/>
      <c r="J984" s="168" t="str">
        <f>IF(F984="","",IF(G984=nepodnik,1,IF(VLOOKUP(G984,Ciselniky!$G$41:$I$48,3,FALSE)&gt;'Údaje o projekte'!$F$11,'Údaje o projekte'!$F$11,VLOOKUP(G984,Ciselniky!$G$41:$I$48,3,FALSE))))</f>
        <v/>
      </c>
      <c r="K984" s="169" t="str">
        <f>IF(J984="","",IF(G984="Nerelevantné",E984*F984,((E984*F984)/VLOOKUP(G984,Ciselniky!$G$43:$I$48,3,FALSE))*'Dlhodobý majetok (DM)'!I984)*H984)</f>
        <v/>
      </c>
      <c r="L984" s="169" t="str">
        <f>IF(K984="","",IF('Základné údaje'!$H$8="áno",0,K984*0.2))</f>
        <v/>
      </c>
      <c r="M984" s="156" t="str">
        <f>IF(K984="","",K984*VLOOKUP(CONCATENATE(C984," / ",'Základné údaje'!$D$8),'Priradenie pracov. balíkov'!A:F,6,FALSE))</f>
        <v/>
      </c>
      <c r="N984" s="156" t="str">
        <f>IF(L984="","",L984*VLOOKUP(CONCATENATE(C984," / ",'Základné údaje'!$D$8),'Priradenie pracov. balíkov'!A:F,6,FALSE))</f>
        <v/>
      </c>
      <c r="O984" s="164"/>
      <c r="P984" s="164"/>
    </row>
    <row r="985" spans="1:16" x14ac:dyDescent="0.2">
      <c r="A985" s="19"/>
      <c r="B985" s="164"/>
      <c r="C985" s="164"/>
      <c r="D985" s="164"/>
      <c r="E985" s="164"/>
      <c r="F985" s="165"/>
      <c r="G985" s="164"/>
      <c r="H985" s="166"/>
      <c r="I985" s="167"/>
      <c r="J985" s="168" t="str">
        <f>IF(F985="","",IF(G985=nepodnik,1,IF(VLOOKUP(G985,Ciselniky!$G$41:$I$48,3,FALSE)&gt;'Údaje o projekte'!$F$11,'Údaje o projekte'!$F$11,VLOOKUP(G985,Ciselniky!$G$41:$I$48,3,FALSE))))</f>
        <v/>
      </c>
      <c r="K985" s="169" t="str">
        <f>IF(J985="","",IF(G985="Nerelevantné",E985*F985,((E985*F985)/VLOOKUP(G985,Ciselniky!$G$43:$I$48,3,FALSE))*'Dlhodobý majetok (DM)'!I985)*H985)</f>
        <v/>
      </c>
      <c r="L985" s="169" t="str">
        <f>IF(K985="","",IF('Základné údaje'!$H$8="áno",0,K985*0.2))</f>
        <v/>
      </c>
      <c r="M985" s="156" t="str">
        <f>IF(K985="","",K985*VLOOKUP(CONCATENATE(C985," / ",'Základné údaje'!$D$8),'Priradenie pracov. balíkov'!A:F,6,FALSE))</f>
        <v/>
      </c>
      <c r="N985" s="156" t="str">
        <f>IF(L985="","",L985*VLOOKUP(CONCATENATE(C985," / ",'Základné údaje'!$D$8),'Priradenie pracov. balíkov'!A:F,6,FALSE))</f>
        <v/>
      </c>
      <c r="O985" s="164"/>
      <c r="P985" s="164"/>
    </row>
    <row r="986" spans="1:16" x14ac:dyDescent="0.2">
      <c r="A986" s="19"/>
      <c r="B986" s="164"/>
      <c r="C986" s="164"/>
      <c r="D986" s="164"/>
      <c r="E986" s="164"/>
      <c r="F986" s="165"/>
      <c r="G986" s="164"/>
      <c r="H986" s="166"/>
      <c r="I986" s="167"/>
      <c r="J986" s="168" t="str">
        <f>IF(F986="","",IF(G986=nepodnik,1,IF(VLOOKUP(G986,Ciselniky!$G$41:$I$48,3,FALSE)&gt;'Údaje o projekte'!$F$11,'Údaje o projekte'!$F$11,VLOOKUP(G986,Ciselniky!$G$41:$I$48,3,FALSE))))</f>
        <v/>
      </c>
      <c r="K986" s="169" t="str">
        <f>IF(J986="","",IF(G986="Nerelevantné",E986*F986,((E986*F986)/VLOOKUP(G986,Ciselniky!$G$43:$I$48,3,FALSE))*'Dlhodobý majetok (DM)'!I986)*H986)</f>
        <v/>
      </c>
      <c r="L986" s="169" t="str">
        <f>IF(K986="","",IF('Základné údaje'!$H$8="áno",0,K986*0.2))</f>
        <v/>
      </c>
      <c r="M986" s="156" t="str">
        <f>IF(K986="","",K986*VLOOKUP(CONCATENATE(C986," / ",'Základné údaje'!$D$8),'Priradenie pracov. balíkov'!A:F,6,FALSE))</f>
        <v/>
      </c>
      <c r="N986" s="156" t="str">
        <f>IF(L986="","",L986*VLOOKUP(CONCATENATE(C986," / ",'Základné údaje'!$D$8),'Priradenie pracov. balíkov'!A:F,6,FALSE))</f>
        <v/>
      </c>
      <c r="O986" s="164"/>
      <c r="P986" s="164"/>
    </row>
    <row r="987" spans="1:16" x14ac:dyDescent="0.2">
      <c r="A987" s="19"/>
      <c r="B987" s="164"/>
      <c r="C987" s="164"/>
      <c r="D987" s="164"/>
      <c r="E987" s="164"/>
      <c r="F987" s="165"/>
      <c r="G987" s="164"/>
      <c r="H987" s="166"/>
      <c r="I987" s="167"/>
      <c r="J987" s="168" t="str">
        <f>IF(F987="","",IF(G987=nepodnik,1,IF(VLOOKUP(G987,Ciselniky!$G$41:$I$48,3,FALSE)&gt;'Údaje o projekte'!$F$11,'Údaje o projekte'!$F$11,VLOOKUP(G987,Ciselniky!$G$41:$I$48,3,FALSE))))</f>
        <v/>
      </c>
      <c r="K987" s="169" t="str">
        <f>IF(J987="","",IF(G987="Nerelevantné",E987*F987,((E987*F987)/VLOOKUP(G987,Ciselniky!$G$43:$I$48,3,FALSE))*'Dlhodobý majetok (DM)'!I987)*H987)</f>
        <v/>
      </c>
      <c r="L987" s="169" t="str">
        <f>IF(K987="","",IF('Základné údaje'!$H$8="áno",0,K987*0.2))</f>
        <v/>
      </c>
      <c r="M987" s="156" t="str">
        <f>IF(K987="","",K987*VLOOKUP(CONCATENATE(C987," / ",'Základné údaje'!$D$8),'Priradenie pracov. balíkov'!A:F,6,FALSE))</f>
        <v/>
      </c>
      <c r="N987" s="156" t="str">
        <f>IF(L987="","",L987*VLOOKUP(CONCATENATE(C987," / ",'Základné údaje'!$D$8),'Priradenie pracov. balíkov'!A:F,6,FALSE))</f>
        <v/>
      </c>
      <c r="O987" s="164"/>
      <c r="P987" s="164"/>
    </row>
    <row r="988" spans="1:16" x14ac:dyDescent="0.2">
      <c r="A988" s="19"/>
      <c r="B988" s="164"/>
      <c r="C988" s="164"/>
      <c r="D988" s="164"/>
      <c r="E988" s="164"/>
      <c r="F988" s="165"/>
      <c r="G988" s="164"/>
      <c r="H988" s="166"/>
      <c r="I988" s="167"/>
      <c r="J988" s="168" t="str">
        <f>IF(F988="","",IF(G988=nepodnik,1,IF(VLOOKUP(G988,Ciselniky!$G$41:$I$48,3,FALSE)&gt;'Údaje o projekte'!$F$11,'Údaje o projekte'!$F$11,VLOOKUP(G988,Ciselniky!$G$41:$I$48,3,FALSE))))</f>
        <v/>
      </c>
      <c r="K988" s="169" t="str">
        <f>IF(J988="","",IF(G988="Nerelevantné",E988*F988,((E988*F988)/VLOOKUP(G988,Ciselniky!$G$43:$I$48,3,FALSE))*'Dlhodobý majetok (DM)'!I988)*H988)</f>
        <v/>
      </c>
      <c r="L988" s="169" t="str">
        <f>IF(K988="","",IF('Základné údaje'!$H$8="áno",0,K988*0.2))</f>
        <v/>
      </c>
      <c r="M988" s="156" t="str">
        <f>IF(K988="","",K988*VLOOKUP(CONCATENATE(C988," / ",'Základné údaje'!$D$8),'Priradenie pracov. balíkov'!A:F,6,FALSE))</f>
        <v/>
      </c>
      <c r="N988" s="156" t="str">
        <f>IF(L988="","",L988*VLOOKUP(CONCATENATE(C988," / ",'Základné údaje'!$D$8),'Priradenie pracov. balíkov'!A:F,6,FALSE))</f>
        <v/>
      </c>
      <c r="O988" s="164"/>
      <c r="P988" s="164"/>
    </row>
    <row r="989" spans="1:16" x14ac:dyDescent="0.2">
      <c r="A989" s="19"/>
      <c r="B989" s="164"/>
      <c r="C989" s="164"/>
      <c r="D989" s="164"/>
      <c r="E989" s="164"/>
      <c r="F989" s="165"/>
      <c r="G989" s="164"/>
      <c r="H989" s="166"/>
      <c r="I989" s="167"/>
      <c r="J989" s="168" t="str">
        <f>IF(F989="","",IF(G989=nepodnik,1,IF(VLOOKUP(G989,Ciselniky!$G$41:$I$48,3,FALSE)&gt;'Údaje o projekte'!$F$11,'Údaje o projekte'!$F$11,VLOOKUP(G989,Ciselniky!$G$41:$I$48,3,FALSE))))</f>
        <v/>
      </c>
      <c r="K989" s="169" t="str">
        <f>IF(J989="","",IF(G989="Nerelevantné",E989*F989,((E989*F989)/VLOOKUP(G989,Ciselniky!$G$43:$I$48,3,FALSE))*'Dlhodobý majetok (DM)'!I989)*H989)</f>
        <v/>
      </c>
      <c r="L989" s="169" t="str">
        <f>IF(K989="","",IF('Základné údaje'!$H$8="áno",0,K989*0.2))</f>
        <v/>
      </c>
      <c r="M989" s="156" t="str">
        <f>IF(K989="","",K989*VLOOKUP(CONCATENATE(C989," / ",'Základné údaje'!$D$8),'Priradenie pracov. balíkov'!A:F,6,FALSE))</f>
        <v/>
      </c>
      <c r="N989" s="156" t="str">
        <f>IF(L989="","",L989*VLOOKUP(CONCATENATE(C989," / ",'Základné údaje'!$D$8),'Priradenie pracov. balíkov'!A:F,6,FALSE))</f>
        <v/>
      </c>
      <c r="O989" s="164"/>
      <c r="P989" s="164"/>
    </row>
    <row r="990" spans="1:16" x14ac:dyDescent="0.2">
      <c r="A990" s="19"/>
      <c r="B990" s="164"/>
      <c r="C990" s="164"/>
      <c r="D990" s="164"/>
      <c r="E990" s="164"/>
      <c r="F990" s="165"/>
      <c r="G990" s="164"/>
      <c r="H990" s="166"/>
      <c r="I990" s="167"/>
      <c r="J990" s="168" t="str">
        <f>IF(F990="","",IF(G990=nepodnik,1,IF(VLOOKUP(G990,Ciselniky!$G$41:$I$48,3,FALSE)&gt;'Údaje o projekte'!$F$11,'Údaje o projekte'!$F$11,VLOOKUP(G990,Ciselniky!$G$41:$I$48,3,FALSE))))</f>
        <v/>
      </c>
      <c r="K990" s="169" t="str">
        <f>IF(J990="","",IF(G990="Nerelevantné",E990*F990,((E990*F990)/VLOOKUP(G990,Ciselniky!$G$43:$I$48,3,FALSE))*'Dlhodobý majetok (DM)'!I990)*H990)</f>
        <v/>
      </c>
      <c r="L990" s="169" t="str">
        <f>IF(K990="","",IF('Základné údaje'!$H$8="áno",0,K990*0.2))</f>
        <v/>
      </c>
      <c r="M990" s="156" t="str">
        <f>IF(K990="","",K990*VLOOKUP(CONCATENATE(C990," / ",'Základné údaje'!$D$8),'Priradenie pracov. balíkov'!A:F,6,FALSE))</f>
        <v/>
      </c>
      <c r="N990" s="156" t="str">
        <f>IF(L990="","",L990*VLOOKUP(CONCATENATE(C990," / ",'Základné údaje'!$D$8),'Priradenie pracov. balíkov'!A:F,6,FALSE))</f>
        <v/>
      </c>
      <c r="O990" s="164"/>
      <c r="P990" s="164"/>
    </row>
    <row r="991" spans="1:16" x14ac:dyDescent="0.2">
      <c r="A991" s="19"/>
      <c r="B991" s="164"/>
      <c r="C991" s="164"/>
      <c r="D991" s="164"/>
      <c r="E991" s="164"/>
      <c r="F991" s="165"/>
      <c r="G991" s="164"/>
      <c r="H991" s="166"/>
      <c r="I991" s="167"/>
      <c r="J991" s="168" t="str">
        <f>IF(F991="","",IF(G991=nepodnik,1,IF(VLOOKUP(G991,Ciselniky!$G$41:$I$48,3,FALSE)&gt;'Údaje o projekte'!$F$11,'Údaje o projekte'!$F$11,VLOOKUP(G991,Ciselniky!$G$41:$I$48,3,FALSE))))</f>
        <v/>
      </c>
      <c r="K991" s="169" t="str">
        <f>IF(J991="","",IF(G991="Nerelevantné",E991*F991,((E991*F991)/VLOOKUP(G991,Ciselniky!$G$43:$I$48,3,FALSE))*'Dlhodobý majetok (DM)'!I991)*H991)</f>
        <v/>
      </c>
      <c r="L991" s="169" t="str">
        <f>IF(K991="","",IF('Základné údaje'!$H$8="áno",0,K991*0.2))</f>
        <v/>
      </c>
      <c r="M991" s="156" t="str">
        <f>IF(K991="","",K991*VLOOKUP(CONCATENATE(C991," / ",'Základné údaje'!$D$8),'Priradenie pracov. balíkov'!A:F,6,FALSE))</f>
        <v/>
      </c>
      <c r="N991" s="156" t="str">
        <f>IF(L991="","",L991*VLOOKUP(CONCATENATE(C991," / ",'Základné údaje'!$D$8),'Priradenie pracov. balíkov'!A:F,6,FALSE))</f>
        <v/>
      </c>
      <c r="O991" s="164"/>
      <c r="P991" s="164"/>
    </row>
    <row r="992" spans="1:16" x14ac:dyDescent="0.2">
      <c r="A992" s="19"/>
      <c r="B992" s="164"/>
      <c r="C992" s="164"/>
      <c r="D992" s="164"/>
      <c r="E992" s="164"/>
      <c r="F992" s="165"/>
      <c r="G992" s="164"/>
      <c r="H992" s="166"/>
      <c r="I992" s="167"/>
      <c r="J992" s="168" t="str">
        <f>IF(F992="","",IF(G992=nepodnik,1,IF(VLOOKUP(G992,Ciselniky!$G$41:$I$48,3,FALSE)&gt;'Údaje o projekte'!$F$11,'Údaje o projekte'!$F$11,VLOOKUP(G992,Ciselniky!$G$41:$I$48,3,FALSE))))</f>
        <v/>
      </c>
      <c r="K992" s="169" t="str">
        <f>IF(J992="","",IF(G992="Nerelevantné",E992*F992,((E992*F992)/VLOOKUP(G992,Ciselniky!$G$43:$I$48,3,FALSE))*'Dlhodobý majetok (DM)'!I992)*H992)</f>
        <v/>
      </c>
      <c r="L992" s="169" t="str">
        <f>IF(K992="","",IF('Základné údaje'!$H$8="áno",0,K992*0.2))</f>
        <v/>
      </c>
      <c r="M992" s="156" t="str">
        <f>IF(K992="","",K992*VLOOKUP(CONCATENATE(C992," / ",'Základné údaje'!$D$8),'Priradenie pracov. balíkov'!A:F,6,FALSE))</f>
        <v/>
      </c>
      <c r="N992" s="156" t="str">
        <f>IF(L992="","",L992*VLOOKUP(CONCATENATE(C992," / ",'Základné údaje'!$D$8),'Priradenie pracov. balíkov'!A:F,6,FALSE))</f>
        <v/>
      </c>
      <c r="O992" s="164"/>
      <c r="P992" s="164"/>
    </row>
    <row r="993" spans="1:16" x14ac:dyDescent="0.2">
      <c r="A993" s="19"/>
      <c r="B993" s="164"/>
      <c r="C993" s="164"/>
      <c r="D993" s="164"/>
      <c r="E993" s="164"/>
      <c r="F993" s="165"/>
      <c r="G993" s="164"/>
      <c r="H993" s="166"/>
      <c r="I993" s="167"/>
      <c r="J993" s="168" t="str">
        <f>IF(F993="","",IF(G993=nepodnik,1,IF(VLOOKUP(G993,Ciselniky!$G$41:$I$48,3,FALSE)&gt;'Údaje o projekte'!$F$11,'Údaje o projekte'!$F$11,VLOOKUP(G993,Ciselniky!$G$41:$I$48,3,FALSE))))</f>
        <v/>
      </c>
      <c r="K993" s="169" t="str">
        <f>IF(J993="","",IF(G993="Nerelevantné",E993*F993,((E993*F993)/VLOOKUP(G993,Ciselniky!$G$43:$I$48,3,FALSE))*'Dlhodobý majetok (DM)'!I993)*H993)</f>
        <v/>
      </c>
      <c r="L993" s="169" t="str">
        <f>IF(K993="","",IF('Základné údaje'!$H$8="áno",0,K993*0.2))</f>
        <v/>
      </c>
      <c r="M993" s="156" t="str">
        <f>IF(K993="","",K993*VLOOKUP(CONCATENATE(C993," / ",'Základné údaje'!$D$8),'Priradenie pracov. balíkov'!A:F,6,FALSE))</f>
        <v/>
      </c>
      <c r="N993" s="156" t="str">
        <f>IF(L993="","",L993*VLOOKUP(CONCATENATE(C993," / ",'Základné údaje'!$D$8),'Priradenie pracov. balíkov'!A:F,6,FALSE))</f>
        <v/>
      </c>
      <c r="O993" s="164"/>
      <c r="P993" s="164"/>
    </row>
    <row r="994" spans="1:16" x14ac:dyDescent="0.2">
      <c r="A994" s="19"/>
      <c r="B994" s="164"/>
      <c r="C994" s="164"/>
      <c r="D994" s="164"/>
      <c r="E994" s="164"/>
      <c r="F994" s="165"/>
      <c r="G994" s="164"/>
      <c r="H994" s="166"/>
      <c r="I994" s="167"/>
      <c r="J994" s="168" t="str">
        <f>IF(F994="","",IF(G994=nepodnik,1,IF(VLOOKUP(G994,Ciselniky!$G$41:$I$48,3,FALSE)&gt;'Údaje o projekte'!$F$11,'Údaje o projekte'!$F$11,VLOOKUP(G994,Ciselniky!$G$41:$I$48,3,FALSE))))</f>
        <v/>
      </c>
      <c r="K994" s="169" t="str">
        <f>IF(J994="","",IF(G994="Nerelevantné",E994*F994,((E994*F994)/VLOOKUP(G994,Ciselniky!$G$43:$I$48,3,FALSE))*'Dlhodobý majetok (DM)'!I994)*H994)</f>
        <v/>
      </c>
      <c r="L994" s="169" t="str">
        <f>IF(K994="","",IF('Základné údaje'!$H$8="áno",0,K994*0.2))</f>
        <v/>
      </c>
      <c r="M994" s="156" t="str">
        <f>IF(K994="","",K994*VLOOKUP(CONCATENATE(C994," / ",'Základné údaje'!$D$8),'Priradenie pracov. balíkov'!A:F,6,FALSE))</f>
        <v/>
      </c>
      <c r="N994" s="156" t="str">
        <f>IF(L994="","",L994*VLOOKUP(CONCATENATE(C994," / ",'Základné údaje'!$D$8),'Priradenie pracov. balíkov'!A:F,6,FALSE))</f>
        <v/>
      </c>
      <c r="O994" s="164"/>
      <c r="P994" s="164"/>
    </row>
    <row r="995" spans="1:16" x14ac:dyDescent="0.2">
      <c r="A995" s="19"/>
      <c r="B995" s="164"/>
      <c r="C995" s="164"/>
      <c r="D995" s="164"/>
      <c r="E995" s="164"/>
      <c r="F995" s="165"/>
      <c r="G995" s="164"/>
      <c r="H995" s="166"/>
      <c r="I995" s="167"/>
      <c r="J995" s="168" t="str">
        <f>IF(F995="","",IF(G995=nepodnik,1,IF(VLOOKUP(G995,Ciselniky!$G$41:$I$48,3,FALSE)&gt;'Údaje o projekte'!$F$11,'Údaje o projekte'!$F$11,VLOOKUP(G995,Ciselniky!$G$41:$I$48,3,FALSE))))</f>
        <v/>
      </c>
      <c r="K995" s="169" t="str">
        <f>IF(J995="","",IF(G995="Nerelevantné",E995*F995,((E995*F995)/VLOOKUP(G995,Ciselniky!$G$43:$I$48,3,FALSE))*'Dlhodobý majetok (DM)'!I995)*H995)</f>
        <v/>
      </c>
      <c r="L995" s="169" t="str">
        <f>IF(K995="","",IF('Základné údaje'!$H$8="áno",0,K995*0.2))</f>
        <v/>
      </c>
      <c r="M995" s="156" t="str">
        <f>IF(K995="","",K995*VLOOKUP(CONCATENATE(C995," / ",'Základné údaje'!$D$8),'Priradenie pracov. balíkov'!A:F,6,FALSE))</f>
        <v/>
      </c>
      <c r="N995" s="156" t="str">
        <f>IF(L995="","",L995*VLOOKUP(CONCATENATE(C995," / ",'Základné údaje'!$D$8),'Priradenie pracov. balíkov'!A:F,6,FALSE))</f>
        <v/>
      </c>
      <c r="O995" s="164"/>
      <c r="P995" s="164"/>
    </row>
    <row r="996" spans="1:16" x14ac:dyDescent="0.2">
      <c r="A996" s="19"/>
      <c r="B996" s="164"/>
      <c r="C996" s="164"/>
      <c r="D996" s="164"/>
      <c r="E996" s="164"/>
      <c r="F996" s="165"/>
      <c r="G996" s="164"/>
      <c r="H996" s="166"/>
      <c r="I996" s="167"/>
      <c r="J996" s="168" t="str">
        <f>IF(F996="","",IF(G996=nepodnik,1,IF(VLOOKUP(G996,Ciselniky!$G$41:$I$48,3,FALSE)&gt;'Údaje o projekte'!$F$11,'Údaje o projekte'!$F$11,VLOOKUP(G996,Ciselniky!$G$41:$I$48,3,FALSE))))</f>
        <v/>
      </c>
      <c r="K996" s="169" t="str">
        <f>IF(J996="","",IF(G996="Nerelevantné",E996*F996,((E996*F996)/VLOOKUP(G996,Ciselniky!$G$43:$I$48,3,FALSE))*'Dlhodobý majetok (DM)'!I996)*H996)</f>
        <v/>
      </c>
      <c r="L996" s="169" t="str">
        <f>IF(K996="","",IF('Základné údaje'!$H$8="áno",0,K996*0.2))</f>
        <v/>
      </c>
      <c r="M996" s="156" t="str">
        <f>IF(K996="","",K996*VLOOKUP(CONCATENATE(C996," / ",'Základné údaje'!$D$8),'Priradenie pracov. balíkov'!A:F,6,FALSE))</f>
        <v/>
      </c>
      <c r="N996" s="156" t="str">
        <f>IF(L996="","",L996*VLOOKUP(CONCATENATE(C996," / ",'Základné údaje'!$D$8),'Priradenie pracov. balíkov'!A:F,6,FALSE))</f>
        <v/>
      </c>
      <c r="O996" s="164"/>
      <c r="P996" s="164"/>
    </row>
    <row r="997" spans="1:16" x14ac:dyDescent="0.2">
      <c r="A997" s="19"/>
      <c r="B997" s="164"/>
      <c r="C997" s="164"/>
      <c r="D997" s="164"/>
      <c r="E997" s="164"/>
      <c r="F997" s="165"/>
      <c r="G997" s="164"/>
      <c r="H997" s="166"/>
      <c r="I997" s="167"/>
      <c r="J997" s="168" t="str">
        <f>IF(F997="","",IF(G997=nepodnik,1,IF(VLOOKUP(G997,Ciselniky!$G$41:$I$48,3,FALSE)&gt;'Údaje o projekte'!$F$11,'Údaje o projekte'!$F$11,VLOOKUP(G997,Ciselniky!$G$41:$I$48,3,FALSE))))</f>
        <v/>
      </c>
      <c r="K997" s="169" t="str">
        <f>IF(J997="","",IF(G997="Nerelevantné",E997*F997,((E997*F997)/VLOOKUP(G997,Ciselniky!$G$43:$I$48,3,FALSE))*'Dlhodobý majetok (DM)'!I997)*H997)</f>
        <v/>
      </c>
      <c r="L997" s="169" t="str">
        <f>IF(K997="","",IF('Základné údaje'!$H$8="áno",0,K997*0.2))</f>
        <v/>
      </c>
      <c r="M997" s="156" t="str">
        <f>IF(K997="","",K997*VLOOKUP(CONCATENATE(C997," / ",'Základné údaje'!$D$8),'Priradenie pracov. balíkov'!A:F,6,FALSE))</f>
        <v/>
      </c>
      <c r="N997" s="156" t="str">
        <f>IF(L997="","",L997*VLOOKUP(CONCATENATE(C997," / ",'Základné údaje'!$D$8),'Priradenie pracov. balíkov'!A:F,6,FALSE))</f>
        <v/>
      </c>
      <c r="O997" s="164"/>
      <c r="P997" s="164"/>
    </row>
    <row r="998" spans="1:16" x14ac:dyDescent="0.2">
      <c r="A998" s="19"/>
      <c r="B998" s="164"/>
      <c r="C998" s="164"/>
      <c r="D998" s="164"/>
      <c r="E998" s="164"/>
      <c r="F998" s="165"/>
      <c r="G998" s="164"/>
      <c r="H998" s="166"/>
      <c r="I998" s="167"/>
      <c r="J998" s="168" t="str">
        <f>IF(F998="","",IF(G998=nepodnik,1,IF(VLOOKUP(G998,Ciselniky!$G$41:$I$48,3,FALSE)&gt;'Údaje o projekte'!$F$11,'Údaje o projekte'!$F$11,VLOOKUP(G998,Ciselniky!$G$41:$I$48,3,FALSE))))</f>
        <v/>
      </c>
      <c r="K998" s="169" t="str">
        <f>IF(J998="","",IF(G998="Nerelevantné",E998*F998,((E998*F998)/VLOOKUP(G998,Ciselniky!$G$43:$I$48,3,FALSE))*'Dlhodobý majetok (DM)'!I998)*H998)</f>
        <v/>
      </c>
      <c r="L998" s="169" t="str">
        <f>IF(K998="","",IF('Základné údaje'!$H$8="áno",0,K998*0.2))</f>
        <v/>
      </c>
      <c r="M998" s="156" t="str">
        <f>IF(K998="","",K998*VLOOKUP(CONCATENATE(C998," / ",'Základné údaje'!$D$8),'Priradenie pracov. balíkov'!A:F,6,FALSE))</f>
        <v/>
      </c>
      <c r="N998" s="156" t="str">
        <f>IF(L998="","",L998*VLOOKUP(CONCATENATE(C998," / ",'Základné údaje'!$D$8),'Priradenie pracov. balíkov'!A:F,6,FALSE))</f>
        <v/>
      </c>
      <c r="O998" s="164"/>
      <c r="P998" s="164"/>
    </row>
    <row r="999" spans="1:16" x14ac:dyDescent="0.2">
      <c r="A999" s="19"/>
      <c r="B999" s="164"/>
      <c r="C999" s="164"/>
      <c r="D999" s="164"/>
      <c r="E999" s="164"/>
      <c r="F999" s="165"/>
      <c r="G999" s="164"/>
      <c r="H999" s="166"/>
      <c r="I999" s="167"/>
      <c r="J999" s="168" t="str">
        <f>IF(F999="","",IF(G999=nepodnik,1,IF(VLOOKUP(G999,Ciselniky!$G$41:$I$48,3,FALSE)&gt;'Údaje o projekte'!$F$11,'Údaje o projekte'!$F$11,VLOOKUP(G999,Ciselniky!$G$41:$I$48,3,FALSE))))</f>
        <v/>
      </c>
      <c r="K999" s="169" t="str">
        <f>IF(J999="","",IF(G999="Nerelevantné",E999*F999,((E999*F999)/VLOOKUP(G999,Ciselniky!$G$43:$I$48,3,FALSE))*'Dlhodobý majetok (DM)'!I999)*H999)</f>
        <v/>
      </c>
      <c r="L999" s="169" t="str">
        <f>IF(K999="","",IF('Základné údaje'!$H$8="áno",0,K999*0.2))</f>
        <v/>
      </c>
      <c r="M999" s="156" t="str">
        <f>IF(K999="","",K999*VLOOKUP(CONCATENATE(C999," / ",'Základné údaje'!$D$8),'Priradenie pracov. balíkov'!A:F,6,FALSE))</f>
        <v/>
      </c>
      <c r="N999" s="156" t="str">
        <f>IF(L999="","",L999*VLOOKUP(CONCATENATE(C999," / ",'Základné údaje'!$D$8),'Priradenie pracov. balíkov'!A:F,6,FALSE))</f>
        <v/>
      </c>
      <c r="O999" s="164"/>
      <c r="P999" s="164"/>
    </row>
    <row r="1000" spans="1:16" x14ac:dyDescent="0.2">
      <c r="A1000" s="19"/>
      <c r="B1000" s="164"/>
      <c r="C1000" s="164"/>
      <c r="D1000" s="164"/>
      <c r="E1000" s="164"/>
      <c r="F1000" s="165"/>
      <c r="G1000" s="164"/>
      <c r="H1000" s="166"/>
      <c r="I1000" s="167"/>
      <c r="J1000" s="168" t="str">
        <f>IF(F1000="","",IF(G1000=nepodnik,1,IF(VLOOKUP(G1000,Ciselniky!$G$41:$I$48,3,FALSE)&gt;'Údaje o projekte'!$F$11,'Údaje o projekte'!$F$11,VLOOKUP(G1000,Ciselniky!$G$41:$I$48,3,FALSE))))</f>
        <v/>
      </c>
      <c r="K1000" s="169" t="str">
        <f>IF(J1000="","",IF(G1000="Nerelevantné",E1000*F1000,((E1000*F1000)/VLOOKUP(G1000,Ciselniky!$G$43:$I$48,3,FALSE))*'Dlhodobý majetok (DM)'!I1000)*H1000)</f>
        <v/>
      </c>
      <c r="L1000" s="169" t="str">
        <f>IF(K1000="","",IF('Základné údaje'!$H$8="áno",0,K1000*0.2))</f>
        <v/>
      </c>
      <c r="M1000" s="156" t="str">
        <f>IF(K1000="","",K1000*VLOOKUP(CONCATENATE(C1000," / ",'Základné údaje'!$D$8),'Priradenie pracov. balíkov'!A:F,6,FALSE))</f>
        <v/>
      </c>
      <c r="N1000" s="156" t="str">
        <f>IF(L1000="","",L1000*VLOOKUP(CONCATENATE(C1000," / ",'Základné údaje'!$D$8),'Priradenie pracov. balíkov'!A:F,6,FALSE))</f>
        <v/>
      </c>
      <c r="O1000" s="164"/>
      <c r="P1000" s="164"/>
    </row>
    <row r="1001" spans="1:16" x14ac:dyDescent="0.2">
      <c r="A1001" s="19"/>
      <c r="B1001" s="164"/>
      <c r="C1001" s="164"/>
      <c r="D1001" s="164"/>
      <c r="E1001" s="164"/>
      <c r="F1001" s="165"/>
      <c r="G1001" s="164"/>
      <c r="H1001" s="166"/>
      <c r="I1001" s="167"/>
      <c r="J1001" s="168" t="str">
        <f>IF(F1001="","",IF(G1001=nepodnik,1,IF(VLOOKUP(G1001,Ciselniky!$G$41:$I$48,3,FALSE)&gt;'Údaje o projekte'!$F$11,'Údaje o projekte'!$F$11,VLOOKUP(G1001,Ciselniky!$G$41:$I$48,3,FALSE))))</f>
        <v/>
      </c>
      <c r="K1001" s="169" t="str">
        <f>IF(J1001="","",IF(G1001="Nerelevantné",E1001*F1001,((E1001*F1001)/VLOOKUP(G1001,Ciselniky!$G$43:$I$48,3,FALSE))*'Dlhodobý majetok (DM)'!I1001)*H1001)</f>
        <v/>
      </c>
      <c r="L1001" s="169" t="str">
        <f>IF(K1001="","",IF('Základné údaje'!$H$8="áno",0,K1001*0.2))</f>
        <v/>
      </c>
      <c r="M1001" s="156" t="str">
        <f>IF(K1001="","",K1001*VLOOKUP(CONCATENATE(C1001," / ",'Základné údaje'!$D$8),'Priradenie pracov. balíkov'!A:F,6,FALSE))</f>
        <v/>
      </c>
      <c r="N1001" s="156" t="str">
        <f>IF(L1001="","",L1001*VLOOKUP(CONCATENATE(C1001," / ",'Základné údaje'!$D$8),'Priradenie pracov. balíkov'!A:F,6,FALSE))</f>
        <v/>
      </c>
      <c r="O1001" s="164"/>
      <c r="P1001" s="164"/>
    </row>
    <row r="1002" spans="1:16" x14ac:dyDescent="0.2">
      <c r="A1002" s="19"/>
      <c r="B1002" s="164"/>
      <c r="C1002" s="164"/>
      <c r="D1002" s="164"/>
      <c r="E1002" s="164"/>
      <c r="F1002" s="165"/>
      <c r="G1002" s="164"/>
      <c r="H1002" s="166"/>
      <c r="I1002" s="167"/>
      <c r="J1002" s="168" t="str">
        <f>IF(F1002="","",IF(G1002=nepodnik,1,IF(VLOOKUP(G1002,Ciselniky!$G$41:$I$48,3,FALSE)&gt;'Údaje o projekte'!$F$11,'Údaje o projekte'!$F$11,VLOOKUP(G1002,Ciselniky!$G$41:$I$48,3,FALSE))))</f>
        <v/>
      </c>
      <c r="K1002" s="169" t="str">
        <f>IF(J1002="","",IF(G1002="Nerelevantné",E1002*F1002,((E1002*F1002)/VLOOKUP(G1002,Ciselniky!$G$43:$I$48,3,FALSE))*'Dlhodobý majetok (DM)'!I1002)*H1002)</f>
        <v/>
      </c>
      <c r="L1002" s="169" t="str">
        <f>IF(K1002="","",IF('Základné údaje'!$H$8="áno",0,K1002*0.2))</f>
        <v/>
      </c>
      <c r="M1002" s="156" t="str">
        <f>IF(K1002="","",K1002*VLOOKUP(CONCATENATE(C1002," / ",'Základné údaje'!$D$8),'Priradenie pracov. balíkov'!A:F,6,FALSE))</f>
        <v/>
      </c>
      <c r="N1002" s="156" t="str">
        <f>IF(L1002="","",L1002*VLOOKUP(CONCATENATE(C1002," / ",'Základné údaje'!$D$8),'Priradenie pracov. balíkov'!A:F,6,FALSE))</f>
        <v/>
      </c>
      <c r="O1002" s="164"/>
      <c r="P1002" s="164"/>
    </row>
    <row r="1003" spans="1:16" x14ac:dyDescent="0.2">
      <c r="A1003" s="19"/>
      <c r="B1003" s="164"/>
      <c r="C1003" s="164"/>
      <c r="D1003" s="164"/>
      <c r="E1003" s="164"/>
      <c r="F1003" s="165"/>
      <c r="G1003" s="164"/>
      <c r="H1003" s="166"/>
      <c r="I1003" s="167"/>
      <c r="J1003" s="168" t="str">
        <f>IF(F1003="","",IF(G1003=nepodnik,1,IF(VLOOKUP(G1003,Ciselniky!$G$41:$I$48,3,FALSE)&gt;'Údaje o projekte'!$F$11,'Údaje o projekte'!$F$11,VLOOKUP(G1003,Ciselniky!$G$41:$I$48,3,FALSE))))</f>
        <v/>
      </c>
      <c r="K1003" s="169" t="str">
        <f>IF(J1003="","",IF(G1003="Nerelevantné",E1003*F1003,((E1003*F1003)/VLOOKUP(G1003,Ciselniky!$G$43:$I$48,3,FALSE))*'Dlhodobý majetok (DM)'!I1003)*H1003)</f>
        <v/>
      </c>
      <c r="L1003" s="169" t="str">
        <f>IF(K1003="","",IF('Základné údaje'!$H$8="áno",0,K1003*0.2))</f>
        <v/>
      </c>
      <c r="M1003" s="156" t="str">
        <f>IF(K1003="","",K1003*VLOOKUP(CONCATENATE(C1003," / ",'Základné údaje'!$D$8),'Priradenie pracov. balíkov'!A:F,6,FALSE))</f>
        <v/>
      </c>
      <c r="N1003" s="156" t="str">
        <f>IF(L1003="","",L1003*VLOOKUP(CONCATENATE(C1003," / ",'Základné údaje'!$D$8),'Priradenie pracov. balíkov'!A:F,6,FALSE))</f>
        <v/>
      </c>
      <c r="O1003" s="164"/>
      <c r="P1003" s="164"/>
    </row>
    <row r="1004" spans="1:16" x14ac:dyDescent="0.2">
      <c r="A1004" s="19"/>
      <c r="B1004" s="164"/>
      <c r="C1004" s="164"/>
      <c r="D1004" s="164"/>
      <c r="E1004" s="164"/>
      <c r="F1004" s="165"/>
      <c r="G1004" s="164"/>
      <c r="H1004" s="166"/>
      <c r="I1004" s="167"/>
      <c r="J1004" s="168" t="str">
        <f>IF(F1004="","",IF(G1004=nepodnik,1,IF(VLOOKUP(G1004,Ciselniky!$G$41:$I$48,3,FALSE)&gt;'Údaje o projekte'!$F$11,'Údaje o projekte'!$F$11,VLOOKUP(G1004,Ciselniky!$G$41:$I$48,3,FALSE))))</f>
        <v/>
      </c>
      <c r="K1004" s="169" t="str">
        <f>IF(J1004="","",IF(G1004="Nerelevantné",E1004*F1004,((E1004*F1004)/VLOOKUP(G1004,Ciselniky!$G$43:$I$48,3,FALSE))*'Dlhodobý majetok (DM)'!I1004)*H1004)</f>
        <v/>
      </c>
      <c r="L1004" s="169" t="str">
        <f>IF(K1004="","",IF('Základné údaje'!$H$8="áno",0,K1004*0.2))</f>
        <v/>
      </c>
      <c r="M1004" s="156" t="str">
        <f>IF(K1004="","",K1004*VLOOKUP(CONCATENATE(C1004," / ",'Základné údaje'!$D$8),'Priradenie pracov. balíkov'!A:F,6,FALSE))</f>
        <v/>
      </c>
      <c r="N1004" s="156" t="str">
        <f>IF(L1004="","",L1004*VLOOKUP(CONCATENATE(C1004," / ",'Základné údaje'!$D$8),'Priradenie pracov. balíkov'!A:F,6,FALSE))</f>
        <v/>
      </c>
      <c r="O1004" s="164"/>
      <c r="P1004" s="164"/>
    </row>
    <row r="1005" spans="1:16" x14ac:dyDescent="0.2">
      <c r="A1005" s="19"/>
      <c r="B1005" s="164"/>
      <c r="C1005" s="164"/>
      <c r="D1005" s="164"/>
      <c r="E1005" s="164"/>
      <c r="F1005" s="165"/>
      <c r="G1005" s="164"/>
      <c r="H1005" s="166"/>
      <c r="I1005" s="167"/>
      <c r="J1005" s="168" t="str">
        <f>IF(F1005="","",IF(G1005=nepodnik,1,IF(VLOOKUP(G1005,Ciselniky!$G$41:$I$48,3,FALSE)&gt;'Údaje o projekte'!$F$11,'Údaje o projekte'!$F$11,VLOOKUP(G1005,Ciselniky!$G$41:$I$48,3,FALSE))))</f>
        <v/>
      </c>
      <c r="K1005" s="169" t="str">
        <f>IF(J1005="","",IF(G1005="Nerelevantné",E1005*F1005,((E1005*F1005)/VLOOKUP(G1005,Ciselniky!$G$43:$I$48,3,FALSE))*'Dlhodobý majetok (DM)'!I1005)*H1005)</f>
        <v/>
      </c>
      <c r="L1005" s="169" t="str">
        <f>IF(K1005="","",IF('Základné údaje'!$H$8="áno",0,K1005*0.2))</f>
        <v/>
      </c>
      <c r="M1005" s="156" t="str">
        <f>IF(K1005="","",K1005*VLOOKUP(CONCATENATE(C1005," / ",'Základné údaje'!$D$8),'Priradenie pracov. balíkov'!A:F,6,FALSE))</f>
        <v/>
      </c>
      <c r="N1005" s="156" t="str">
        <f>IF(L1005="","",L1005*VLOOKUP(CONCATENATE(C1005," / ",'Základné údaje'!$D$8),'Priradenie pracov. balíkov'!A:F,6,FALSE))</f>
        <v/>
      </c>
      <c r="O1005" s="164"/>
      <c r="P1005" s="164"/>
    </row>
    <row r="1006" spans="1:16" x14ac:dyDescent="0.2">
      <c r="A1006" s="19"/>
      <c r="B1006" s="164"/>
      <c r="C1006" s="164"/>
      <c r="D1006" s="164"/>
      <c r="E1006" s="164"/>
      <c r="F1006" s="165"/>
      <c r="G1006" s="164"/>
      <c r="H1006" s="166"/>
      <c r="I1006" s="167"/>
      <c r="J1006" s="168" t="str">
        <f>IF(F1006="","",IF(G1006=nepodnik,1,IF(VLOOKUP(G1006,Ciselniky!$G$41:$I$48,3,FALSE)&gt;'Údaje o projekte'!$F$11,'Údaje o projekte'!$F$11,VLOOKUP(G1006,Ciselniky!$G$41:$I$48,3,FALSE))))</f>
        <v/>
      </c>
      <c r="K1006" s="169" t="str">
        <f>IF(J1006="","",IF(G1006="Nerelevantné",E1006*F1006,((E1006*F1006)/VLOOKUP(G1006,Ciselniky!$G$43:$I$48,3,FALSE))*'Dlhodobý majetok (DM)'!I1006)*H1006)</f>
        <v/>
      </c>
      <c r="L1006" s="169" t="str">
        <f>IF(K1006="","",IF('Základné údaje'!$H$8="áno",0,K1006*0.2))</f>
        <v/>
      </c>
      <c r="M1006" s="156" t="str">
        <f>IF(K1006="","",K1006*VLOOKUP(CONCATENATE(C1006," / ",'Základné údaje'!$D$8),'Priradenie pracov. balíkov'!A:F,6,FALSE))</f>
        <v/>
      </c>
      <c r="N1006" s="156" t="str">
        <f>IF(L1006="","",L1006*VLOOKUP(CONCATENATE(C1006," / ",'Základné údaje'!$D$8),'Priradenie pracov. balíkov'!A:F,6,FALSE))</f>
        <v/>
      </c>
      <c r="O1006" s="164"/>
      <c r="P1006" s="164"/>
    </row>
    <row r="1007" spans="1:16" x14ac:dyDescent="0.2">
      <c r="A1007" s="19"/>
      <c r="B1007" s="164"/>
      <c r="C1007" s="164"/>
      <c r="D1007" s="164"/>
      <c r="E1007" s="164"/>
      <c r="F1007" s="165"/>
      <c r="G1007" s="164"/>
      <c r="H1007" s="166"/>
      <c r="I1007" s="167"/>
      <c r="J1007" s="168" t="str">
        <f>IF(F1007="","",IF(G1007=nepodnik,1,IF(VLOOKUP(G1007,Ciselniky!$G$41:$I$48,3,FALSE)&gt;'Údaje o projekte'!$F$11,'Údaje o projekte'!$F$11,VLOOKUP(G1007,Ciselniky!$G$41:$I$48,3,FALSE))))</f>
        <v/>
      </c>
      <c r="K1007" s="169" t="str">
        <f>IF(J1007="","",IF(G1007="Nerelevantné",E1007*F1007,((E1007*F1007)/VLOOKUP(G1007,Ciselniky!$G$43:$I$48,3,FALSE))*'Dlhodobý majetok (DM)'!I1007)*H1007)</f>
        <v/>
      </c>
      <c r="L1007" s="169" t="str">
        <f>IF(K1007="","",IF('Základné údaje'!$H$8="áno",0,K1007*0.2))</f>
        <v/>
      </c>
      <c r="M1007" s="156" t="str">
        <f>IF(K1007="","",K1007*VLOOKUP(CONCATENATE(C1007," / ",'Základné údaje'!$D$8),'Priradenie pracov. balíkov'!A:F,6,FALSE))</f>
        <v/>
      </c>
      <c r="N1007" s="156" t="str">
        <f>IF(L1007="","",L1007*VLOOKUP(CONCATENATE(C1007," / ",'Základné údaje'!$D$8),'Priradenie pracov. balíkov'!A:F,6,FALSE))</f>
        <v/>
      </c>
      <c r="O1007" s="164"/>
      <c r="P1007" s="164"/>
    </row>
    <row r="1008" spans="1:16" x14ac:dyDescent="0.2">
      <c r="A1008" s="19"/>
      <c r="B1008" s="164"/>
      <c r="C1008" s="164"/>
      <c r="D1008" s="164"/>
      <c r="E1008" s="164"/>
      <c r="F1008" s="165"/>
      <c r="G1008" s="164"/>
      <c r="H1008" s="166"/>
      <c r="I1008" s="167"/>
      <c r="J1008" s="168" t="str">
        <f>IF(F1008="","",IF(G1008=nepodnik,1,IF(VLOOKUP(G1008,Ciselniky!$G$41:$I$48,3,FALSE)&gt;'Údaje o projekte'!$F$11,'Údaje o projekte'!$F$11,VLOOKUP(G1008,Ciselniky!$G$41:$I$48,3,FALSE))))</f>
        <v/>
      </c>
      <c r="K1008" s="169" t="str">
        <f>IF(J1008="","",IF(G1008="Nerelevantné",E1008*F1008,((E1008*F1008)/VLOOKUP(G1008,Ciselniky!$G$43:$I$48,3,FALSE))*'Dlhodobý majetok (DM)'!I1008)*H1008)</f>
        <v/>
      </c>
      <c r="L1008" s="169" t="str">
        <f>IF(K1008="","",IF('Základné údaje'!$H$8="áno",0,K1008*0.2))</f>
        <v/>
      </c>
      <c r="M1008" s="156" t="str">
        <f>IF(K1008="","",K1008*VLOOKUP(CONCATENATE(C1008," / ",'Základné údaje'!$D$8),'Priradenie pracov. balíkov'!A:F,6,FALSE))</f>
        <v/>
      </c>
      <c r="N1008" s="156" t="str">
        <f>IF(L1008="","",L1008*VLOOKUP(CONCATENATE(C1008," / ",'Základné údaje'!$D$8),'Priradenie pracov. balíkov'!A:F,6,FALSE))</f>
        <v/>
      </c>
      <c r="O1008" s="164"/>
      <c r="P1008" s="164"/>
    </row>
    <row r="1009" spans="1:16" x14ac:dyDescent="0.2">
      <c r="A1009" s="19"/>
      <c r="B1009" s="164"/>
      <c r="C1009" s="164"/>
      <c r="D1009" s="164"/>
      <c r="E1009" s="164"/>
      <c r="F1009" s="165"/>
      <c r="G1009" s="164"/>
      <c r="H1009" s="166"/>
      <c r="I1009" s="167"/>
      <c r="J1009" s="168" t="str">
        <f>IF(F1009="","",IF(G1009=nepodnik,1,IF(VLOOKUP(G1009,Ciselniky!$G$41:$I$48,3,FALSE)&gt;'Údaje o projekte'!$F$11,'Údaje o projekte'!$F$11,VLOOKUP(G1009,Ciselniky!$G$41:$I$48,3,FALSE))))</f>
        <v/>
      </c>
      <c r="K1009" s="169" t="str">
        <f>IF(J1009="","",IF(G1009="Nerelevantné",E1009*F1009,((E1009*F1009)/VLOOKUP(G1009,Ciselniky!$G$43:$I$48,3,FALSE))*'Dlhodobý majetok (DM)'!I1009)*H1009)</f>
        <v/>
      </c>
      <c r="L1009" s="169" t="str">
        <f>IF(K1009="","",IF('Základné údaje'!$H$8="áno",0,K1009*0.2))</f>
        <v/>
      </c>
      <c r="M1009" s="156" t="str">
        <f>IF(K1009="","",K1009*VLOOKUP(CONCATENATE(C1009," / ",'Základné údaje'!$D$8),'Priradenie pracov. balíkov'!A:F,6,FALSE))</f>
        <v/>
      </c>
      <c r="N1009" s="156" t="str">
        <f>IF(L1009="","",L1009*VLOOKUP(CONCATENATE(C1009," / ",'Základné údaje'!$D$8),'Priradenie pracov. balíkov'!A:F,6,FALSE))</f>
        <v/>
      </c>
      <c r="O1009" s="164"/>
      <c r="P1009" s="164"/>
    </row>
    <row r="1010" spans="1:16" x14ac:dyDescent="0.2">
      <c r="A1010" s="19"/>
      <c r="B1010" s="164"/>
      <c r="C1010" s="164"/>
      <c r="D1010" s="164"/>
      <c r="E1010" s="164"/>
      <c r="F1010" s="165"/>
      <c r="G1010" s="164"/>
      <c r="H1010" s="166"/>
      <c r="I1010" s="167"/>
      <c r="J1010" s="168" t="str">
        <f>IF(F1010="","",IF(G1010=nepodnik,1,IF(VLOOKUP(G1010,Ciselniky!$G$41:$I$48,3,FALSE)&gt;'Údaje o projekte'!$F$11,'Údaje o projekte'!$F$11,VLOOKUP(G1010,Ciselniky!$G$41:$I$48,3,FALSE))))</f>
        <v/>
      </c>
      <c r="K1010" s="169" t="str">
        <f>IF(J1010="","",IF(G1010="Nerelevantné",E1010*F1010,((E1010*F1010)/VLOOKUP(G1010,Ciselniky!$G$43:$I$48,3,FALSE))*'Dlhodobý majetok (DM)'!I1010)*H1010)</f>
        <v/>
      </c>
      <c r="L1010" s="169" t="str">
        <f>IF(K1010="","",IF('Základné údaje'!$H$8="áno",0,K1010*0.2))</f>
        <v/>
      </c>
      <c r="M1010" s="156" t="str">
        <f>IF(K1010="","",K1010*VLOOKUP(CONCATENATE(C1010," / ",'Základné údaje'!$D$8),'Priradenie pracov. balíkov'!A:F,6,FALSE))</f>
        <v/>
      </c>
      <c r="N1010" s="156" t="str">
        <f>IF(L1010="","",L1010*VLOOKUP(CONCATENATE(C1010," / ",'Základné údaje'!$D$8),'Priradenie pracov. balíkov'!A:F,6,FALSE))</f>
        <v/>
      </c>
      <c r="O1010" s="164"/>
      <c r="P1010" s="164"/>
    </row>
    <row r="1011" spans="1:16" x14ac:dyDescent="0.2">
      <c r="A1011" s="19"/>
      <c r="B1011" s="164"/>
      <c r="C1011" s="164"/>
      <c r="D1011" s="164"/>
      <c r="E1011" s="164"/>
      <c r="F1011" s="165"/>
      <c r="G1011" s="164"/>
      <c r="H1011" s="166"/>
      <c r="I1011" s="167"/>
      <c r="J1011" s="168" t="str">
        <f>IF(F1011="","",IF(G1011=nepodnik,1,IF(VLOOKUP(G1011,Ciselniky!$G$41:$I$48,3,FALSE)&gt;'Údaje o projekte'!$F$11,'Údaje o projekte'!$F$11,VLOOKUP(G1011,Ciselniky!$G$41:$I$48,3,FALSE))))</f>
        <v/>
      </c>
      <c r="K1011" s="169" t="str">
        <f>IF(J1011="","",IF(G1011="Nerelevantné",E1011*F1011,((E1011*F1011)/VLOOKUP(G1011,Ciselniky!$G$43:$I$48,3,FALSE))*'Dlhodobý majetok (DM)'!I1011)*H1011)</f>
        <v/>
      </c>
      <c r="L1011" s="169" t="str">
        <f>IF(K1011="","",IF('Základné údaje'!$H$8="áno",0,K1011*0.2))</f>
        <v/>
      </c>
      <c r="M1011" s="156" t="str">
        <f>IF(K1011="","",K1011*VLOOKUP(CONCATENATE(C1011," / ",'Základné údaje'!$D$8),'Priradenie pracov. balíkov'!A:F,6,FALSE))</f>
        <v/>
      </c>
      <c r="N1011" s="156" t="str">
        <f>IF(L1011="","",L1011*VLOOKUP(CONCATENATE(C1011," / ",'Základné údaje'!$D$8),'Priradenie pracov. balíkov'!A:F,6,FALSE))</f>
        <v/>
      </c>
      <c r="O1011" s="164"/>
      <c r="P1011" s="164"/>
    </row>
    <row r="1012" spans="1:16" x14ac:dyDescent="0.2">
      <c r="A1012" s="19"/>
      <c r="B1012" s="164"/>
      <c r="C1012" s="164"/>
      <c r="D1012" s="164"/>
      <c r="E1012" s="164"/>
      <c r="F1012" s="165"/>
      <c r="G1012" s="164"/>
      <c r="H1012" s="166"/>
      <c r="I1012" s="167"/>
      <c r="J1012" s="168" t="str">
        <f>IF(F1012="","",IF(G1012=nepodnik,1,IF(VLOOKUP(G1012,Ciselniky!$G$41:$I$48,3,FALSE)&gt;'Údaje o projekte'!$F$11,'Údaje o projekte'!$F$11,VLOOKUP(G1012,Ciselniky!$G$41:$I$48,3,FALSE))))</f>
        <v/>
      </c>
      <c r="K1012" s="169" t="str">
        <f>IF(J1012="","",IF(G1012="Nerelevantné",E1012*F1012,((E1012*F1012)/VLOOKUP(G1012,Ciselniky!$G$43:$I$48,3,FALSE))*'Dlhodobý majetok (DM)'!I1012)*H1012)</f>
        <v/>
      </c>
      <c r="L1012" s="169" t="str">
        <f>IF(K1012="","",IF('Základné údaje'!$H$8="áno",0,K1012*0.2))</f>
        <v/>
      </c>
      <c r="M1012" s="156" t="str">
        <f>IF(K1012="","",K1012*VLOOKUP(CONCATENATE(C1012," / ",'Základné údaje'!$D$8),'Priradenie pracov. balíkov'!A:F,6,FALSE))</f>
        <v/>
      </c>
      <c r="N1012" s="156" t="str">
        <f>IF(L1012="","",L1012*VLOOKUP(CONCATENATE(C1012," / ",'Základné údaje'!$D$8),'Priradenie pracov. balíkov'!A:F,6,FALSE))</f>
        <v/>
      </c>
      <c r="O1012" s="164"/>
      <c r="P1012" s="164"/>
    </row>
    <row r="1013" spans="1:16" x14ac:dyDescent="0.2">
      <c r="A1013" s="19"/>
      <c r="B1013" s="164"/>
      <c r="C1013" s="164"/>
      <c r="D1013" s="164"/>
      <c r="E1013" s="164"/>
      <c r="F1013" s="165"/>
      <c r="G1013" s="164"/>
      <c r="H1013" s="166"/>
      <c r="I1013" s="167"/>
      <c r="J1013" s="168" t="str">
        <f>IF(F1013="","",IF(G1013=nepodnik,1,IF(VLOOKUP(G1013,Ciselniky!$G$41:$I$48,3,FALSE)&gt;'Údaje o projekte'!$F$11,'Údaje o projekte'!$F$11,VLOOKUP(G1013,Ciselniky!$G$41:$I$48,3,FALSE))))</f>
        <v/>
      </c>
      <c r="K1013" s="169" t="str">
        <f>IF(J1013="","",IF(G1013="Nerelevantné",E1013*F1013,((E1013*F1013)/VLOOKUP(G1013,Ciselniky!$G$43:$I$48,3,FALSE))*'Dlhodobý majetok (DM)'!I1013)*H1013)</f>
        <v/>
      </c>
      <c r="L1013" s="169" t="str">
        <f>IF(K1013="","",IF('Základné údaje'!$H$8="áno",0,K1013*0.2))</f>
        <v/>
      </c>
      <c r="M1013" s="156" t="str">
        <f>IF(K1013="","",K1013*VLOOKUP(CONCATENATE(C1013," / ",'Základné údaje'!$D$8),'Priradenie pracov. balíkov'!A:F,6,FALSE))</f>
        <v/>
      </c>
      <c r="N1013" s="156" t="str">
        <f>IF(L1013="","",L1013*VLOOKUP(CONCATENATE(C1013," / ",'Základné údaje'!$D$8),'Priradenie pracov. balíkov'!A:F,6,FALSE))</f>
        <v/>
      </c>
      <c r="O1013" s="164"/>
      <c r="P1013" s="164"/>
    </row>
    <row r="1014" spans="1:16" x14ac:dyDescent="0.2">
      <c r="A1014" s="19"/>
      <c r="B1014" s="164"/>
      <c r="C1014" s="164"/>
      <c r="D1014" s="164"/>
      <c r="E1014" s="164"/>
      <c r="F1014" s="165"/>
      <c r="G1014" s="164"/>
      <c r="H1014" s="166"/>
      <c r="I1014" s="167"/>
      <c r="J1014" s="168" t="str">
        <f>IF(F1014="","",IF(G1014=nepodnik,1,IF(VLOOKUP(G1014,Ciselniky!$G$41:$I$48,3,FALSE)&gt;'Údaje o projekte'!$F$11,'Údaje o projekte'!$F$11,VLOOKUP(G1014,Ciselniky!$G$41:$I$48,3,FALSE))))</f>
        <v/>
      </c>
      <c r="K1014" s="169" t="str">
        <f>IF(J1014="","",IF(G1014="Nerelevantné",E1014*F1014,((E1014*F1014)/VLOOKUP(G1014,Ciselniky!$G$43:$I$48,3,FALSE))*'Dlhodobý majetok (DM)'!I1014)*H1014)</f>
        <v/>
      </c>
      <c r="L1014" s="169" t="str">
        <f>IF(K1014="","",IF('Základné údaje'!$H$8="áno",0,K1014*0.2))</f>
        <v/>
      </c>
      <c r="M1014" s="156" t="str">
        <f>IF(K1014="","",K1014*VLOOKUP(CONCATENATE(C1014," / ",'Základné údaje'!$D$8),'Priradenie pracov. balíkov'!A:F,6,FALSE))</f>
        <v/>
      </c>
      <c r="N1014" s="156" t="str">
        <f>IF(L1014="","",L1014*VLOOKUP(CONCATENATE(C1014," / ",'Základné údaje'!$D$8),'Priradenie pracov. balíkov'!A:F,6,FALSE))</f>
        <v/>
      </c>
      <c r="O1014" s="164"/>
      <c r="P1014" s="164"/>
    </row>
    <row r="1015" spans="1:16" x14ac:dyDescent="0.2">
      <c r="A1015" s="19"/>
      <c r="B1015" s="164"/>
      <c r="C1015" s="164"/>
      <c r="D1015" s="164"/>
      <c r="E1015" s="164"/>
      <c r="F1015" s="165"/>
      <c r="G1015" s="164"/>
      <c r="H1015" s="166"/>
      <c r="I1015" s="167"/>
      <c r="J1015" s="168" t="str">
        <f>IF(F1015="","",IF(G1015=nepodnik,1,IF(VLOOKUP(G1015,Ciselniky!$G$41:$I$48,3,FALSE)&gt;'Údaje o projekte'!$F$11,'Údaje o projekte'!$F$11,VLOOKUP(G1015,Ciselniky!$G$41:$I$48,3,FALSE))))</f>
        <v/>
      </c>
      <c r="K1015" s="169" t="str">
        <f>IF(J1015="","",IF(G1015="Nerelevantné",E1015*F1015,((E1015*F1015)/VLOOKUP(G1015,Ciselniky!$G$43:$I$48,3,FALSE))*'Dlhodobý majetok (DM)'!I1015)*H1015)</f>
        <v/>
      </c>
      <c r="L1015" s="169" t="str">
        <f>IF(K1015="","",IF('Základné údaje'!$H$8="áno",0,K1015*0.2))</f>
        <v/>
      </c>
      <c r="M1015" s="156" t="str">
        <f>IF(K1015="","",K1015*VLOOKUP(CONCATENATE(C1015," / ",'Základné údaje'!$D$8),'Priradenie pracov. balíkov'!A:F,6,FALSE))</f>
        <v/>
      </c>
      <c r="N1015" s="156" t="str">
        <f>IF(L1015="","",L1015*VLOOKUP(CONCATENATE(C1015," / ",'Základné údaje'!$D$8),'Priradenie pracov. balíkov'!A:F,6,FALSE))</f>
        <v/>
      </c>
      <c r="O1015" s="164"/>
      <c r="P1015" s="164"/>
    </row>
    <row r="1016" spans="1:16" x14ac:dyDescent="0.2">
      <c r="A1016" s="19"/>
      <c r="B1016" s="164"/>
      <c r="C1016" s="164"/>
      <c r="D1016" s="164"/>
      <c r="E1016" s="164"/>
      <c r="F1016" s="165"/>
      <c r="G1016" s="164"/>
      <c r="H1016" s="166"/>
      <c r="I1016" s="167"/>
      <c r="J1016" s="168" t="str">
        <f>IF(F1016="","",IF(G1016=nepodnik,1,IF(VLOOKUP(G1016,Ciselniky!$G$41:$I$48,3,FALSE)&gt;'Údaje o projekte'!$F$11,'Údaje o projekte'!$F$11,VLOOKUP(G1016,Ciselniky!$G$41:$I$48,3,FALSE))))</f>
        <v/>
      </c>
      <c r="K1016" s="169" t="str">
        <f>IF(J1016="","",IF(G1016="Nerelevantné",E1016*F1016,((E1016*F1016)/VLOOKUP(G1016,Ciselniky!$G$43:$I$48,3,FALSE))*'Dlhodobý majetok (DM)'!I1016)*H1016)</f>
        <v/>
      </c>
      <c r="L1016" s="169" t="str">
        <f>IF(K1016="","",IF('Základné údaje'!$H$8="áno",0,K1016*0.2))</f>
        <v/>
      </c>
      <c r="M1016" s="156" t="str">
        <f>IF(K1016="","",K1016*VLOOKUP(CONCATENATE(C1016," / ",'Základné údaje'!$D$8),'Priradenie pracov. balíkov'!A:F,6,FALSE))</f>
        <v/>
      </c>
      <c r="N1016" s="156" t="str">
        <f>IF(L1016="","",L1016*VLOOKUP(CONCATENATE(C1016," / ",'Základné údaje'!$D$8),'Priradenie pracov. balíkov'!A:F,6,FALSE))</f>
        <v/>
      </c>
      <c r="O1016" s="164"/>
      <c r="P1016" s="164"/>
    </row>
    <row r="1017" spans="1:16" x14ac:dyDescent="0.2">
      <c r="A1017" s="19"/>
      <c r="B1017" s="164"/>
      <c r="C1017" s="164"/>
      <c r="D1017" s="164"/>
      <c r="E1017" s="164"/>
      <c r="F1017" s="165"/>
      <c r="G1017" s="164"/>
      <c r="H1017" s="166"/>
      <c r="I1017" s="167"/>
      <c r="J1017" s="168" t="str">
        <f>IF(F1017="","",IF(G1017=nepodnik,1,IF(VLOOKUP(G1017,Ciselniky!$G$41:$I$48,3,FALSE)&gt;'Údaje o projekte'!$F$11,'Údaje o projekte'!$F$11,VLOOKUP(G1017,Ciselniky!$G$41:$I$48,3,FALSE))))</f>
        <v/>
      </c>
      <c r="K1017" s="169" t="str">
        <f>IF(J1017="","",IF(G1017="Nerelevantné",E1017*F1017,((E1017*F1017)/VLOOKUP(G1017,Ciselniky!$G$43:$I$48,3,FALSE))*'Dlhodobý majetok (DM)'!I1017)*H1017)</f>
        <v/>
      </c>
      <c r="L1017" s="169" t="str">
        <f>IF(K1017="","",IF('Základné údaje'!$H$8="áno",0,K1017*0.2))</f>
        <v/>
      </c>
      <c r="M1017" s="156" t="str">
        <f>IF(K1017="","",K1017*VLOOKUP(CONCATENATE(C1017," / ",'Základné údaje'!$D$8),'Priradenie pracov. balíkov'!A:F,6,FALSE))</f>
        <v/>
      </c>
      <c r="N1017" s="156" t="str">
        <f>IF(L1017="","",L1017*VLOOKUP(CONCATENATE(C1017," / ",'Základné údaje'!$D$8),'Priradenie pracov. balíkov'!A:F,6,FALSE))</f>
        <v/>
      </c>
      <c r="O1017" s="164"/>
      <c r="P1017" s="164"/>
    </row>
    <row r="1018" spans="1:16" x14ac:dyDescent="0.2">
      <c r="A1018" s="19"/>
      <c r="B1018" s="164"/>
      <c r="C1018" s="164"/>
      <c r="D1018" s="164"/>
      <c r="E1018" s="164"/>
      <c r="F1018" s="165"/>
      <c r="G1018" s="164"/>
      <c r="H1018" s="166"/>
      <c r="I1018" s="167"/>
      <c r="J1018" s="168" t="str">
        <f>IF(F1018="","",IF(G1018=nepodnik,1,IF(VLOOKUP(G1018,Ciselniky!$G$41:$I$48,3,FALSE)&gt;'Údaje o projekte'!$F$11,'Údaje o projekte'!$F$11,VLOOKUP(G1018,Ciselniky!$G$41:$I$48,3,FALSE))))</f>
        <v/>
      </c>
      <c r="K1018" s="169" t="str">
        <f>IF(J1018="","",IF(G1018="Nerelevantné",E1018*F1018,((E1018*F1018)/VLOOKUP(G1018,Ciselniky!$G$43:$I$48,3,FALSE))*'Dlhodobý majetok (DM)'!I1018)*H1018)</f>
        <v/>
      </c>
      <c r="L1018" s="169" t="str">
        <f>IF(K1018="","",IF('Základné údaje'!$H$8="áno",0,K1018*0.2))</f>
        <v/>
      </c>
      <c r="M1018" s="156" t="str">
        <f>IF(K1018="","",K1018*VLOOKUP(CONCATENATE(C1018," / ",'Základné údaje'!$D$8),'Priradenie pracov. balíkov'!A:F,6,FALSE))</f>
        <v/>
      </c>
      <c r="N1018" s="156" t="str">
        <f>IF(L1018="","",L1018*VLOOKUP(CONCATENATE(C1018," / ",'Základné údaje'!$D$8),'Priradenie pracov. balíkov'!A:F,6,FALSE))</f>
        <v/>
      </c>
      <c r="O1018" s="164"/>
      <c r="P1018" s="164"/>
    </row>
    <row r="1019" spans="1:16" x14ac:dyDescent="0.2">
      <c r="A1019" s="19"/>
      <c r="B1019" s="164"/>
      <c r="C1019" s="164"/>
      <c r="D1019" s="164"/>
      <c r="E1019" s="164"/>
      <c r="F1019" s="165"/>
      <c r="G1019" s="164"/>
      <c r="H1019" s="166"/>
      <c r="I1019" s="167"/>
      <c r="J1019" s="168" t="str">
        <f>IF(F1019="","",IF(G1019=nepodnik,1,IF(VLOOKUP(G1019,Ciselniky!$G$41:$I$48,3,FALSE)&gt;'Údaje o projekte'!$F$11,'Údaje o projekte'!$F$11,VLOOKUP(G1019,Ciselniky!$G$41:$I$48,3,FALSE))))</f>
        <v/>
      </c>
      <c r="K1019" s="169" t="str">
        <f>IF(J1019="","",IF(G1019="Nerelevantné",E1019*F1019,((E1019*F1019)/VLOOKUP(G1019,Ciselniky!$G$43:$I$48,3,FALSE))*'Dlhodobý majetok (DM)'!I1019)*H1019)</f>
        <v/>
      </c>
      <c r="L1019" s="169" t="str">
        <f>IF(K1019="","",IF('Základné údaje'!$H$8="áno",0,K1019*0.2))</f>
        <v/>
      </c>
      <c r="M1019" s="156" t="str">
        <f>IF(K1019="","",K1019*VLOOKUP(CONCATENATE(C1019," / ",'Základné údaje'!$D$8),'Priradenie pracov. balíkov'!A:F,6,FALSE))</f>
        <v/>
      </c>
      <c r="N1019" s="156" t="str">
        <f>IF(L1019="","",L1019*VLOOKUP(CONCATENATE(C1019," / ",'Základné údaje'!$D$8),'Priradenie pracov. balíkov'!A:F,6,FALSE))</f>
        <v/>
      </c>
      <c r="O1019" s="164"/>
      <c r="P1019" s="164"/>
    </row>
    <row r="1020" spans="1:16" x14ac:dyDescent="0.2">
      <c r="A1020" s="19"/>
      <c r="B1020" s="164"/>
      <c r="C1020" s="164"/>
      <c r="D1020" s="164"/>
      <c r="E1020" s="164"/>
      <c r="F1020" s="165"/>
      <c r="G1020" s="164"/>
      <c r="H1020" s="166"/>
      <c r="I1020" s="167"/>
      <c r="J1020" s="168" t="str">
        <f>IF(F1020="","",IF(G1020=nepodnik,1,IF(VLOOKUP(G1020,Ciselniky!$G$41:$I$48,3,FALSE)&gt;'Údaje o projekte'!$F$11,'Údaje o projekte'!$F$11,VLOOKUP(G1020,Ciselniky!$G$41:$I$48,3,FALSE))))</f>
        <v/>
      </c>
      <c r="K1020" s="169" t="str">
        <f>IF(J1020="","",IF(G1020="Nerelevantné",E1020*F1020,((E1020*F1020)/VLOOKUP(G1020,Ciselniky!$G$43:$I$48,3,FALSE))*'Dlhodobý majetok (DM)'!I1020)*H1020)</f>
        <v/>
      </c>
      <c r="L1020" s="169" t="str">
        <f>IF(K1020="","",IF('Základné údaje'!$H$8="áno",0,K1020*0.2))</f>
        <v/>
      </c>
      <c r="M1020" s="156" t="str">
        <f>IF(K1020="","",K1020*VLOOKUP(CONCATENATE(C1020," / ",'Základné údaje'!$D$8),'Priradenie pracov. balíkov'!A:F,6,FALSE))</f>
        <v/>
      </c>
      <c r="N1020" s="156" t="str">
        <f>IF(L1020="","",L1020*VLOOKUP(CONCATENATE(C1020," / ",'Základné údaje'!$D$8),'Priradenie pracov. balíkov'!A:F,6,FALSE))</f>
        <v/>
      </c>
      <c r="O1020" s="164"/>
      <c r="P1020" s="164"/>
    </row>
    <row r="1021" spans="1:16" x14ac:dyDescent="0.2">
      <c r="A1021" s="19"/>
      <c r="B1021" s="164"/>
      <c r="C1021" s="164"/>
      <c r="D1021" s="164"/>
      <c r="E1021" s="164"/>
      <c r="F1021" s="165"/>
      <c r="G1021" s="164"/>
      <c r="H1021" s="166"/>
      <c r="I1021" s="167"/>
      <c r="J1021" s="168" t="str">
        <f>IF(F1021="","",IF(G1021=nepodnik,1,IF(VLOOKUP(G1021,Ciselniky!$G$41:$I$48,3,FALSE)&gt;'Údaje o projekte'!$F$11,'Údaje o projekte'!$F$11,VLOOKUP(G1021,Ciselniky!$G$41:$I$48,3,FALSE))))</f>
        <v/>
      </c>
      <c r="K1021" s="169" t="str">
        <f>IF(J1021="","",IF(G1021="Nerelevantné",E1021*F1021,((E1021*F1021)/VLOOKUP(G1021,Ciselniky!$G$43:$I$48,3,FALSE))*'Dlhodobý majetok (DM)'!I1021)*H1021)</f>
        <v/>
      </c>
      <c r="L1021" s="169" t="str">
        <f>IF(K1021="","",IF('Základné údaje'!$H$8="áno",0,K1021*0.2))</f>
        <v/>
      </c>
      <c r="M1021" s="156" t="str">
        <f>IF(K1021="","",K1021*VLOOKUP(CONCATENATE(C1021," / ",'Základné údaje'!$D$8),'Priradenie pracov. balíkov'!A:F,6,FALSE))</f>
        <v/>
      </c>
      <c r="N1021" s="156" t="str">
        <f>IF(L1021="","",L1021*VLOOKUP(CONCATENATE(C1021," / ",'Základné údaje'!$D$8),'Priradenie pracov. balíkov'!A:F,6,FALSE))</f>
        <v/>
      </c>
      <c r="O1021" s="164"/>
      <c r="P1021" s="164"/>
    </row>
    <row r="1022" spans="1:16" x14ac:dyDescent="0.2">
      <c r="A1022" s="19"/>
      <c r="B1022" s="164"/>
      <c r="C1022" s="164"/>
      <c r="D1022" s="164"/>
      <c r="E1022" s="164"/>
      <c r="F1022" s="165"/>
      <c r="G1022" s="164"/>
      <c r="H1022" s="166"/>
      <c r="I1022" s="167"/>
      <c r="J1022" s="168" t="str">
        <f>IF(F1022="","",IF(G1022=nepodnik,1,IF(VLOOKUP(G1022,Ciselniky!$G$41:$I$48,3,FALSE)&gt;'Údaje o projekte'!$F$11,'Údaje o projekte'!$F$11,VLOOKUP(G1022,Ciselniky!$G$41:$I$48,3,FALSE))))</f>
        <v/>
      </c>
      <c r="K1022" s="169" t="str">
        <f>IF(J1022="","",IF(G1022="Nerelevantné",E1022*F1022,((E1022*F1022)/VLOOKUP(G1022,Ciselniky!$G$43:$I$48,3,FALSE))*'Dlhodobý majetok (DM)'!I1022)*H1022)</f>
        <v/>
      </c>
      <c r="L1022" s="169" t="str">
        <f>IF(K1022="","",IF('Základné údaje'!$H$8="áno",0,K1022*0.2))</f>
        <v/>
      </c>
      <c r="M1022" s="156" t="str">
        <f>IF(K1022="","",K1022*VLOOKUP(CONCATENATE(C1022," / ",'Základné údaje'!$D$8),'Priradenie pracov. balíkov'!A:F,6,FALSE))</f>
        <v/>
      </c>
      <c r="N1022" s="156" t="str">
        <f>IF(L1022="","",L1022*VLOOKUP(CONCATENATE(C1022," / ",'Základné údaje'!$D$8),'Priradenie pracov. balíkov'!A:F,6,FALSE))</f>
        <v/>
      </c>
      <c r="O1022" s="164"/>
      <c r="P1022" s="164"/>
    </row>
    <row r="1023" spans="1:16" x14ac:dyDescent="0.2">
      <c r="A1023" s="19"/>
      <c r="B1023" s="164"/>
      <c r="C1023" s="164"/>
      <c r="D1023" s="164"/>
      <c r="E1023" s="164"/>
      <c r="F1023" s="165"/>
      <c r="G1023" s="164"/>
      <c r="H1023" s="166"/>
      <c r="I1023" s="167"/>
      <c r="J1023" s="168" t="str">
        <f>IF(F1023="","",IF(G1023=nepodnik,1,IF(VLOOKUP(G1023,Ciselniky!$G$41:$I$48,3,FALSE)&gt;'Údaje o projekte'!$F$11,'Údaje o projekte'!$F$11,VLOOKUP(G1023,Ciselniky!$G$41:$I$48,3,FALSE))))</f>
        <v/>
      </c>
      <c r="K1023" s="169" t="str">
        <f>IF(J1023="","",IF(G1023="Nerelevantné",E1023*F1023,((E1023*F1023)/VLOOKUP(G1023,Ciselniky!$G$43:$I$48,3,FALSE))*'Dlhodobý majetok (DM)'!I1023)*H1023)</f>
        <v/>
      </c>
      <c r="L1023" s="169" t="str">
        <f>IF(K1023="","",IF('Základné údaje'!$H$8="áno",0,K1023*0.2))</f>
        <v/>
      </c>
      <c r="M1023" s="156" t="str">
        <f>IF(K1023="","",K1023*VLOOKUP(CONCATENATE(C1023," / ",'Základné údaje'!$D$8),'Priradenie pracov. balíkov'!A:F,6,FALSE))</f>
        <v/>
      </c>
      <c r="N1023" s="156" t="str">
        <f>IF(L1023="","",L1023*VLOOKUP(CONCATENATE(C1023," / ",'Základné údaje'!$D$8),'Priradenie pracov. balíkov'!A:F,6,FALSE))</f>
        <v/>
      </c>
      <c r="O1023" s="164"/>
      <c r="P1023" s="164"/>
    </row>
    <row r="1024" spans="1:16" x14ac:dyDescent="0.2">
      <c r="A1024" s="19"/>
      <c r="B1024" s="164"/>
      <c r="C1024" s="164"/>
      <c r="D1024" s="164"/>
      <c r="E1024" s="164"/>
      <c r="F1024" s="165"/>
      <c r="G1024" s="164"/>
      <c r="H1024" s="166"/>
      <c r="I1024" s="167"/>
      <c r="J1024" s="168" t="str">
        <f>IF(F1024="","",IF(G1024=nepodnik,1,IF(VLOOKUP(G1024,Ciselniky!$G$41:$I$48,3,FALSE)&gt;'Údaje o projekte'!$F$11,'Údaje o projekte'!$F$11,VLOOKUP(G1024,Ciselniky!$G$41:$I$48,3,FALSE))))</f>
        <v/>
      </c>
      <c r="K1024" s="169" t="str">
        <f>IF(J1024="","",IF(G1024="Nerelevantné",E1024*F1024,((E1024*F1024)/VLOOKUP(G1024,Ciselniky!$G$43:$I$48,3,FALSE))*'Dlhodobý majetok (DM)'!I1024)*H1024)</f>
        <v/>
      </c>
      <c r="L1024" s="169" t="str">
        <f>IF(K1024="","",IF('Základné údaje'!$H$8="áno",0,K1024*0.2))</f>
        <v/>
      </c>
      <c r="M1024" s="156" t="str">
        <f>IF(K1024="","",K1024*VLOOKUP(CONCATENATE(C1024," / ",'Základné údaje'!$D$8),'Priradenie pracov. balíkov'!A:F,6,FALSE))</f>
        <v/>
      </c>
      <c r="N1024" s="156" t="str">
        <f>IF(L1024="","",L1024*VLOOKUP(CONCATENATE(C1024," / ",'Základné údaje'!$D$8),'Priradenie pracov. balíkov'!A:F,6,FALSE))</f>
        <v/>
      </c>
      <c r="O1024" s="164"/>
      <c r="P1024" s="164"/>
    </row>
    <row r="1025" spans="1:16" x14ac:dyDescent="0.2">
      <c r="A1025" s="19"/>
      <c r="B1025" s="164"/>
      <c r="C1025" s="164"/>
      <c r="D1025" s="164"/>
      <c r="E1025" s="164"/>
      <c r="F1025" s="165"/>
      <c r="G1025" s="164"/>
      <c r="H1025" s="166"/>
      <c r="I1025" s="167"/>
      <c r="J1025" s="168" t="str">
        <f>IF(F1025="","",IF(G1025=nepodnik,1,IF(VLOOKUP(G1025,Ciselniky!$G$41:$I$48,3,FALSE)&gt;'Údaje o projekte'!$F$11,'Údaje o projekte'!$F$11,VLOOKUP(G1025,Ciselniky!$G$41:$I$48,3,FALSE))))</f>
        <v/>
      </c>
      <c r="K1025" s="169" t="str">
        <f>IF(J1025="","",IF(G1025="Nerelevantné",E1025*F1025,((E1025*F1025)/VLOOKUP(G1025,Ciselniky!$G$43:$I$48,3,FALSE))*'Dlhodobý majetok (DM)'!I1025)*H1025)</f>
        <v/>
      </c>
      <c r="L1025" s="169" t="str">
        <f>IF(K1025="","",IF('Základné údaje'!$H$8="áno",0,K1025*0.2))</f>
        <v/>
      </c>
      <c r="M1025" s="156" t="str">
        <f>IF(K1025="","",K1025*VLOOKUP(CONCATENATE(C1025," / ",'Základné údaje'!$D$8),'Priradenie pracov. balíkov'!A:F,6,FALSE))</f>
        <v/>
      </c>
      <c r="N1025" s="156" t="str">
        <f>IF(L1025="","",L1025*VLOOKUP(CONCATENATE(C1025," / ",'Základné údaje'!$D$8),'Priradenie pracov. balíkov'!A:F,6,FALSE))</f>
        <v/>
      </c>
      <c r="O1025" s="164"/>
      <c r="P1025" s="164"/>
    </row>
    <row r="1026" spans="1:16" x14ac:dyDescent="0.2">
      <c r="A1026" s="19"/>
      <c r="B1026" s="164"/>
      <c r="C1026" s="164"/>
      <c r="D1026" s="164"/>
      <c r="E1026" s="164"/>
      <c r="F1026" s="165"/>
      <c r="G1026" s="164"/>
      <c r="H1026" s="166"/>
      <c r="I1026" s="167"/>
      <c r="J1026" s="168" t="str">
        <f>IF(F1026="","",IF(G1026=nepodnik,1,IF(VLOOKUP(G1026,Ciselniky!$G$41:$I$48,3,FALSE)&gt;'Údaje o projekte'!$F$11,'Údaje o projekte'!$F$11,VLOOKUP(G1026,Ciselniky!$G$41:$I$48,3,FALSE))))</f>
        <v/>
      </c>
      <c r="K1026" s="169" t="str">
        <f>IF(J1026="","",IF(G1026="Nerelevantné",E1026*F1026,((E1026*F1026)/VLOOKUP(G1026,Ciselniky!$G$43:$I$48,3,FALSE))*'Dlhodobý majetok (DM)'!I1026)*H1026)</f>
        <v/>
      </c>
      <c r="L1026" s="169" t="str">
        <f>IF(K1026="","",IF('Základné údaje'!$H$8="áno",0,K1026*0.2))</f>
        <v/>
      </c>
      <c r="M1026" s="156" t="str">
        <f>IF(K1026="","",K1026*VLOOKUP(CONCATENATE(C1026," / ",'Základné údaje'!$D$8),'Priradenie pracov. balíkov'!A:F,6,FALSE))</f>
        <v/>
      </c>
      <c r="N1026" s="156" t="str">
        <f>IF(L1026="","",L1026*VLOOKUP(CONCATENATE(C1026," / ",'Základné údaje'!$D$8),'Priradenie pracov. balíkov'!A:F,6,FALSE))</f>
        <v/>
      </c>
      <c r="O1026" s="164"/>
      <c r="P1026" s="164"/>
    </row>
    <row r="1027" spans="1:16" x14ac:dyDescent="0.2">
      <c r="A1027" s="19"/>
      <c r="B1027" s="164"/>
      <c r="C1027" s="164"/>
      <c r="D1027" s="164"/>
      <c r="E1027" s="164"/>
      <c r="F1027" s="165"/>
      <c r="G1027" s="164"/>
      <c r="H1027" s="166"/>
      <c r="I1027" s="167"/>
      <c r="J1027" s="168" t="str">
        <f>IF(F1027="","",IF(G1027=nepodnik,1,IF(VLOOKUP(G1027,Ciselniky!$G$41:$I$48,3,FALSE)&gt;'Údaje o projekte'!$F$11,'Údaje o projekte'!$F$11,VLOOKUP(G1027,Ciselniky!$G$41:$I$48,3,FALSE))))</f>
        <v/>
      </c>
      <c r="K1027" s="169" t="str">
        <f>IF(J1027="","",IF(G1027="Nerelevantné",E1027*F1027,((E1027*F1027)/VLOOKUP(G1027,Ciselniky!$G$43:$I$48,3,FALSE))*'Dlhodobý majetok (DM)'!I1027)*H1027)</f>
        <v/>
      </c>
      <c r="L1027" s="169" t="str">
        <f>IF(K1027="","",IF('Základné údaje'!$H$8="áno",0,K1027*0.2))</f>
        <v/>
      </c>
      <c r="M1027" s="156" t="str">
        <f>IF(K1027="","",K1027*VLOOKUP(CONCATENATE(C1027," / ",'Základné údaje'!$D$8),'Priradenie pracov. balíkov'!A:F,6,FALSE))</f>
        <v/>
      </c>
      <c r="N1027" s="156" t="str">
        <f>IF(L1027="","",L1027*VLOOKUP(CONCATENATE(C1027," / ",'Základné údaje'!$D$8),'Priradenie pracov. balíkov'!A:F,6,FALSE))</f>
        <v/>
      </c>
      <c r="O1027" s="164"/>
      <c r="P1027" s="164"/>
    </row>
    <row r="1028" spans="1:16" x14ac:dyDescent="0.2">
      <c r="A1028" s="19"/>
      <c r="B1028" s="164"/>
      <c r="C1028" s="164"/>
      <c r="D1028" s="164"/>
      <c r="E1028" s="164"/>
      <c r="F1028" s="165"/>
      <c r="G1028" s="164"/>
      <c r="H1028" s="166"/>
      <c r="I1028" s="167"/>
      <c r="J1028" s="168" t="str">
        <f>IF(F1028="","",IF(G1028=nepodnik,1,IF(VLOOKUP(G1028,Ciselniky!$G$41:$I$48,3,FALSE)&gt;'Údaje o projekte'!$F$11,'Údaje o projekte'!$F$11,VLOOKUP(G1028,Ciselniky!$G$41:$I$48,3,FALSE))))</f>
        <v/>
      </c>
      <c r="K1028" s="169" t="str">
        <f>IF(J1028="","",IF(G1028="Nerelevantné",E1028*F1028,((E1028*F1028)/VLOOKUP(G1028,Ciselniky!$G$43:$I$48,3,FALSE))*'Dlhodobý majetok (DM)'!I1028)*H1028)</f>
        <v/>
      </c>
      <c r="L1028" s="169" t="str">
        <f>IF(K1028="","",IF('Základné údaje'!$H$8="áno",0,K1028*0.2))</f>
        <v/>
      </c>
      <c r="M1028" s="156" t="str">
        <f>IF(K1028="","",K1028*VLOOKUP(CONCATENATE(C1028," / ",'Základné údaje'!$D$8),'Priradenie pracov. balíkov'!A:F,6,FALSE))</f>
        <v/>
      </c>
      <c r="N1028" s="156" t="str">
        <f>IF(L1028="","",L1028*VLOOKUP(CONCATENATE(C1028," / ",'Základné údaje'!$D$8),'Priradenie pracov. balíkov'!A:F,6,FALSE))</f>
        <v/>
      </c>
      <c r="O1028" s="164"/>
      <c r="P1028" s="164"/>
    </row>
    <row r="1029" spans="1:16" x14ac:dyDescent="0.2">
      <c r="A1029" s="19"/>
      <c r="B1029" s="164"/>
      <c r="C1029" s="164"/>
      <c r="D1029" s="164"/>
      <c r="E1029" s="164"/>
      <c r="F1029" s="165"/>
      <c r="G1029" s="164"/>
      <c r="H1029" s="166"/>
      <c r="I1029" s="167"/>
      <c r="J1029" s="168" t="str">
        <f>IF(F1029="","",IF(G1029=nepodnik,1,IF(VLOOKUP(G1029,Ciselniky!$G$41:$I$48,3,FALSE)&gt;'Údaje o projekte'!$F$11,'Údaje o projekte'!$F$11,VLOOKUP(G1029,Ciselniky!$G$41:$I$48,3,FALSE))))</f>
        <v/>
      </c>
      <c r="K1029" s="169" t="str">
        <f>IF(J1029="","",IF(G1029="Nerelevantné",E1029*F1029,((E1029*F1029)/VLOOKUP(G1029,Ciselniky!$G$43:$I$48,3,FALSE))*'Dlhodobý majetok (DM)'!I1029)*H1029)</f>
        <v/>
      </c>
      <c r="L1029" s="169" t="str">
        <f>IF(K1029="","",IF('Základné údaje'!$H$8="áno",0,K1029*0.2))</f>
        <v/>
      </c>
      <c r="M1029" s="156" t="str">
        <f>IF(K1029="","",K1029*VLOOKUP(CONCATENATE(C1029," / ",'Základné údaje'!$D$8),'Priradenie pracov. balíkov'!A:F,6,FALSE))</f>
        <v/>
      </c>
      <c r="N1029" s="156" t="str">
        <f>IF(L1029="","",L1029*VLOOKUP(CONCATENATE(C1029," / ",'Základné údaje'!$D$8),'Priradenie pracov. balíkov'!A:F,6,FALSE))</f>
        <v/>
      </c>
      <c r="O1029" s="164"/>
      <c r="P1029" s="164"/>
    </row>
    <row r="1030" spans="1:16" x14ac:dyDescent="0.2">
      <c r="A1030" s="19"/>
      <c r="B1030" s="164"/>
      <c r="C1030" s="164"/>
      <c r="D1030" s="164"/>
      <c r="E1030" s="164"/>
      <c r="F1030" s="165"/>
      <c r="G1030" s="164"/>
      <c r="H1030" s="166"/>
      <c r="I1030" s="167"/>
      <c r="J1030" s="168" t="str">
        <f>IF(F1030="","",IF(G1030=nepodnik,1,IF(VLOOKUP(G1030,Ciselniky!$G$41:$I$48,3,FALSE)&gt;'Údaje o projekte'!$F$11,'Údaje o projekte'!$F$11,VLOOKUP(G1030,Ciselniky!$G$41:$I$48,3,FALSE))))</f>
        <v/>
      </c>
      <c r="K1030" s="169" t="str">
        <f>IF(J1030="","",IF(G1030="Nerelevantné",E1030*F1030,((E1030*F1030)/VLOOKUP(G1030,Ciselniky!$G$43:$I$48,3,FALSE))*'Dlhodobý majetok (DM)'!I1030)*H1030)</f>
        <v/>
      </c>
      <c r="L1030" s="169" t="str">
        <f>IF(K1030="","",IF('Základné údaje'!$H$8="áno",0,K1030*0.2))</f>
        <v/>
      </c>
      <c r="M1030" s="156" t="str">
        <f>IF(K1030="","",K1030*VLOOKUP(CONCATENATE(C1030," / ",'Základné údaje'!$D$8),'Priradenie pracov. balíkov'!A:F,6,FALSE))</f>
        <v/>
      </c>
      <c r="N1030" s="156" t="str">
        <f>IF(L1030="","",L1030*VLOOKUP(CONCATENATE(C1030," / ",'Základné údaje'!$D$8),'Priradenie pracov. balíkov'!A:F,6,FALSE))</f>
        <v/>
      </c>
      <c r="O1030" s="164"/>
      <c r="P1030" s="164"/>
    </row>
    <row r="1031" spans="1:16" x14ac:dyDescent="0.2">
      <c r="A1031" s="19"/>
      <c r="B1031" s="164"/>
      <c r="C1031" s="164"/>
      <c r="D1031" s="164"/>
      <c r="E1031" s="164"/>
      <c r="F1031" s="165"/>
      <c r="G1031" s="164"/>
      <c r="H1031" s="166"/>
      <c r="I1031" s="167"/>
      <c r="J1031" s="168" t="str">
        <f>IF(F1031="","",IF(G1031=nepodnik,1,IF(VLOOKUP(G1031,Ciselniky!$G$41:$I$48,3,FALSE)&gt;'Údaje o projekte'!$F$11,'Údaje o projekte'!$F$11,VLOOKUP(G1031,Ciselniky!$G$41:$I$48,3,FALSE))))</f>
        <v/>
      </c>
      <c r="K1031" s="169" t="str">
        <f>IF(J1031="","",IF(G1031="Nerelevantné",E1031*F1031,((E1031*F1031)/VLOOKUP(G1031,Ciselniky!$G$43:$I$48,3,FALSE))*'Dlhodobý majetok (DM)'!I1031)*H1031)</f>
        <v/>
      </c>
      <c r="L1031" s="169" t="str">
        <f>IF(K1031="","",IF('Základné údaje'!$H$8="áno",0,K1031*0.2))</f>
        <v/>
      </c>
      <c r="M1031" s="156" t="str">
        <f>IF(K1031="","",K1031*VLOOKUP(CONCATENATE(C1031," / ",'Základné údaje'!$D$8),'Priradenie pracov. balíkov'!A:F,6,FALSE))</f>
        <v/>
      </c>
      <c r="N1031" s="156" t="str">
        <f>IF(L1031="","",L1031*VLOOKUP(CONCATENATE(C1031," / ",'Základné údaje'!$D$8),'Priradenie pracov. balíkov'!A:F,6,FALSE))</f>
        <v/>
      </c>
      <c r="O1031" s="164"/>
      <c r="P1031" s="164"/>
    </row>
    <row r="1032" spans="1:16" x14ac:dyDescent="0.2">
      <c r="A1032" s="19"/>
      <c r="B1032" s="164"/>
      <c r="C1032" s="164"/>
      <c r="D1032" s="164"/>
      <c r="E1032" s="164"/>
      <c r="F1032" s="165"/>
      <c r="G1032" s="164"/>
      <c r="H1032" s="166"/>
      <c r="I1032" s="167"/>
      <c r="J1032" s="168" t="str">
        <f>IF(F1032="","",IF(G1032=nepodnik,1,IF(VLOOKUP(G1032,Ciselniky!$G$41:$I$48,3,FALSE)&gt;'Údaje o projekte'!$F$11,'Údaje o projekte'!$F$11,VLOOKUP(G1032,Ciselniky!$G$41:$I$48,3,FALSE))))</f>
        <v/>
      </c>
      <c r="K1032" s="169" t="str">
        <f>IF(J1032="","",IF(G1032="Nerelevantné",E1032*F1032,((E1032*F1032)/VLOOKUP(G1032,Ciselniky!$G$43:$I$48,3,FALSE))*'Dlhodobý majetok (DM)'!I1032)*H1032)</f>
        <v/>
      </c>
      <c r="L1032" s="169" t="str">
        <f>IF(K1032="","",IF('Základné údaje'!$H$8="áno",0,K1032*0.2))</f>
        <v/>
      </c>
      <c r="M1032" s="156" t="str">
        <f>IF(K1032="","",K1032*VLOOKUP(CONCATENATE(C1032," / ",'Základné údaje'!$D$8),'Priradenie pracov. balíkov'!A:F,6,FALSE))</f>
        <v/>
      </c>
      <c r="N1032" s="156" t="str">
        <f>IF(L1032="","",L1032*VLOOKUP(CONCATENATE(C1032," / ",'Základné údaje'!$D$8),'Priradenie pracov. balíkov'!A:F,6,FALSE))</f>
        <v/>
      </c>
      <c r="O1032" s="164"/>
      <c r="P1032" s="164"/>
    </row>
    <row r="1033" spans="1:16" x14ac:dyDescent="0.2">
      <c r="A1033" s="19"/>
      <c r="B1033" s="164"/>
      <c r="C1033" s="164"/>
      <c r="D1033" s="164"/>
      <c r="E1033" s="164"/>
      <c r="F1033" s="165"/>
      <c r="G1033" s="164"/>
      <c r="H1033" s="166"/>
      <c r="I1033" s="167"/>
      <c r="J1033" s="168" t="str">
        <f>IF(F1033="","",IF(G1033=nepodnik,1,IF(VLOOKUP(G1033,Ciselniky!$G$41:$I$48,3,FALSE)&gt;'Údaje o projekte'!$F$11,'Údaje o projekte'!$F$11,VLOOKUP(G1033,Ciselniky!$G$41:$I$48,3,FALSE))))</f>
        <v/>
      </c>
      <c r="K1033" s="169" t="str">
        <f>IF(J1033="","",IF(G1033="Nerelevantné",E1033*F1033,((E1033*F1033)/VLOOKUP(G1033,Ciselniky!$G$43:$I$48,3,FALSE))*'Dlhodobý majetok (DM)'!I1033)*H1033)</f>
        <v/>
      </c>
      <c r="L1033" s="169" t="str">
        <f>IF(K1033="","",IF('Základné údaje'!$H$8="áno",0,K1033*0.2))</f>
        <v/>
      </c>
      <c r="M1033" s="156" t="str">
        <f>IF(K1033="","",K1033*VLOOKUP(CONCATENATE(C1033," / ",'Základné údaje'!$D$8),'Priradenie pracov. balíkov'!A:F,6,FALSE))</f>
        <v/>
      </c>
      <c r="N1033" s="156" t="str">
        <f>IF(L1033="","",L1033*VLOOKUP(CONCATENATE(C1033," / ",'Základné údaje'!$D$8),'Priradenie pracov. balíkov'!A:F,6,FALSE))</f>
        <v/>
      </c>
      <c r="O1033" s="164"/>
      <c r="P1033" s="164"/>
    </row>
    <row r="1034" spans="1:16" x14ac:dyDescent="0.2">
      <c r="A1034" s="19"/>
      <c r="B1034" s="164"/>
      <c r="C1034" s="164"/>
      <c r="D1034" s="164"/>
      <c r="E1034" s="164"/>
      <c r="F1034" s="165"/>
      <c r="G1034" s="164"/>
      <c r="H1034" s="166"/>
      <c r="I1034" s="167"/>
      <c r="J1034" s="168" t="str">
        <f>IF(F1034="","",IF(G1034=nepodnik,1,IF(VLOOKUP(G1034,Ciselniky!$G$41:$I$48,3,FALSE)&gt;'Údaje o projekte'!$F$11,'Údaje o projekte'!$F$11,VLOOKUP(G1034,Ciselniky!$G$41:$I$48,3,FALSE))))</f>
        <v/>
      </c>
      <c r="K1034" s="169" t="str">
        <f>IF(J1034="","",IF(G1034="Nerelevantné",E1034*F1034,((E1034*F1034)/VLOOKUP(G1034,Ciselniky!$G$43:$I$48,3,FALSE))*'Dlhodobý majetok (DM)'!I1034)*H1034)</f>
        <v/>
      </c>
      <c r="L1034" s="169" t="str">
        <f>IF(K1034="","",IF('Základné údaje'!$H$8="áno",0,K1034*0.2))</f>
        <v/>
      </c>
      <c r="M1034" s="156" t="str">
        <f>IF(K1034="","",K1034*VLOOKUP(CONCATENATE(C1034," / ",'Základné údaje'!$D$8),'Priradenie pracov. balíkov'!A:F,6,FALSE))</f>
        <v/>
      </c>
      <c r="N1034" s="156" t="str">
        <f>IF(L1034="","",L1034*VLOOKUP(CONCATENATE(C1034," / ",'Základné údaje'!$D$8),'Priradenie pracov. balíkov'!A:F,6,FALSE))</f>
        <v/>
      </c>
      <c r="O1034" s="164"/>
      <c r="P1034" s="164"/>
    </row>
    <row r="1035" spans="1:16" x14ac:dyDescent="0.2">
      <c r="A1035" s="19"/>
      <c r="B1035" s="164"/>
      <c r="C1035" s="164"/>
      <c r="D1035" s="164"/>
      <c r="E1035" s="164"/>
      <c r="F1035" s="165"/>
      <c r="G1035" s="164"/>
      <c r="H1035" s="166"/>
      <c r="I1035" s="167"/>
      <c r="J1035" s="168" t="str">
        <f>IF(F1035="","",IF(G1035=nepodnik,1,IF(VLOOKUP(G1035,Ciselniky!$G$41:$I$48,3,FALSE)&gt;'Údaje o projekte'!$F$11,'Údaje o projekte'!$F$11,VLOOKUP(G1035,Ciselniky!$G$41:$I$48,3,FALSE))))</f>
        <v/>
      </c>
      <c r="K1035" s="169" t="str">
        <f>IF(J1035="","",IF(G1035="Nerelevantné",E1035*F1035,((E1035*F1035)/VLOOKUP(G1035,Ciselniky!$G$43:$I$48,3,FALSE))*'Dlhodobý majetok (DM)'!I1035)*H1035)</f>
        <v/>
      </c>
      <c r="L1035" s="169" t="str">
        <f>IF(K1035="","",IF('Základné údaje'!$H$8="áno",0,K1035*0.2))</f>
        <v/>
      </c>
      <c r="M1035" s="156" t="str">
        <f>IF(K1035="","",K1035*VLOOKUP(CONCATENATE(C1035," / ",'Základné údaje'!$D$8),'Priradenie pracov. balíkov'!A:F,6,FALSE))</f>
        <v/>
      </c>
      <c r="N1035" s="156" t="str">
        <f>IF(L1035="","",L1035*VLOOKUP(CONCATENATE(C1035," / ",'Základné údaje'!$D$8),'Priradenie pracov. balíkov'!A:F,6,FALSE))</f>
        <v/>
      </c>
      <c r="O1035" s="164"/>
      <c r="P1035" s="164"/>
    </row>
    <row r="1036" spans="1:16" x14ac:dyDescent="0.2">
      <c r="A1036" s="19"/>
      <c r="B1036" s="164"/>
      <c r="C1036" s="164"/>
      <c r="D1036" s="164"/>
      <c r="E1036" s="164"/>
      <c r="F1036" s="165"/>
      <c r="G1036" s="164"/>
      <c r="H1036" s="166"/>
      <c r="I1036" s="167"/>
      <c r="J1036" s="168" t="str">
        <f>IF(F1036="","",IF(G1036=nepodnik,1,IF(VLOOKUP(G1036,Ciselniky!$G$41:$I$48,3,FALSE)&gt;'Údaje o projekte'!$F$11,'Údaje o projekte'!$F$11,VLOOKUP(G1036,Ciselniky!$G$41:$I$48,3,FALSE))))</f>
        <v/>
      </c>
      <c r="K1036" s="169" t="str">
        <f>IF(J1036="","",IF(G1036="Nerelevantné",E1036*F1036,((E1036*F1036)/VLOOKUP(G1036,Ciselniky!$G$43:$I$48,3,FALSE))*'Dlhodobý majetok (DM)'!I1036)*H1036)</f>
        <v/>
      </c>
      <c r="L1036" s="169" t="str">
        <f>IF(K1036="","",IF('Základné údaje'!$H$8="áno",0,K1036*0.2))</f>
        <v/>
      </c>
      <c r="M1036" s="156" t="str">
        <f>IF(K1036="","",K1036*VLOOKUP(CONCATENATE(C1036," / ",'Základné údaje'!$D$8),'Priradenie pracov. balíkov'!A:F,6,FALSE))</f>
        <v/>
      </c>
      <c r="N1036" s="156" t="str">
        <f>IF(L1036="","",L1036*VLOOKUP(CONCATENATE(C1036," / ",'Základné údaje'!$D$8),'Priradenie pracov. balíkov'!A:F,6,FALSE))</f>
        <v/>
      </c>
      <c r="O1036" s="164"/>
      <c r="P1036" s="164"/>
    </row>
    <row r="1037" spans="1:16" x14ac:dyDescent="0.2">
      <c r="A1037" s="19"/>
      <c r="B1037" s="164"/>
      <c r="C1037" s="164"/>
      <c r="D1037" s="164"/>
      <c r="E1037" s="164"/>
      <c r="F1037" s="165"/>
      <c r="G1037" s="164"/>
      <c r="H1037" s="166"/>
      <c r="I1037" s="167"/>
      <c r="J1037" s="168" t="str">
        <f>IF(F1037="","",IF(G1037=nepodnik,1,IF(VLOOKUP(G1037,Ciselniky!$G$41:$I$48,3,FALSE)&gt;'Údaje o projekte'!$F$11,'Údaje o projekte'!$F$11,VLOOKUP(G1037,Ciselniky!$G$41:$I$48,3,FALSE))))</f>
        <v/>
      </c>
      <c r="K1037" s="169" t="str">
        <f>IF(J1037="","",IF(G1037="Nerelevantné",E1037*F1037,((E1037*F1037)/VLOOKUP(G1037,Ciselniky!$G$43:$I$48,3,FALSE))*'Dlhodobý majetok (DM)'!I1037)*H1037)</f>
        <v/>
      </c>
      <c r="L1037" s="169" t="str">
        <f>IF(K1037="","",IF('Základné údaje'!$H$8="áno",0,K1037*0.2))</f>
        <v/>
      </c>
      <c r="M1037" s="156" t="str">
        <f>IF(K1037="","",K1037*VLOOKUP(CONCATENATE(C1037," / ",'Základné údaje'!$D$8),'Priradenie pracov. balíkov'!A:F,6,FALSE))</f>
        <v/>
      </c>
      <c r="N1037" s="156" t="str">
        <f>IF(L1037="","",L1037*VLOOKUP(CONCATENATE(C1037," / ",'Základné údaje'!$D$8),'Priradenie pracov. balíkov'!A:F,6,FALSE))</f>
        <v/>
      </c>
      <c r="O1037" s="164"/>
      <c r="P1037" s="164"/>
    </row>
    <row r="1038" spans="1:16" x14ac:dyDescent="0.2">
      <c r="A1038" s="19"/>
      <c r="B1038" s="164"/>
      <c r="C1038" s="164"/>
      <c r="D1038" s="164"/>
      <c r="E1038" s="164"/>
      <c r="F1038" s="165"/>
      <c r="G1038" s="164"/>
      <c r="H1038" s="166"/>
      <c r="I1038" s="167"/>
      <c r="J1038" s="168" t="str">
        <f>IF(F1038="","",IF(G1038=nepodnik,1,IF(VLOOKUP(G1038,Ciselniky!$G$41:$I$48,3,FALSE)&gt;'Údaje o projekte'!$F$11,'Údaje o projekte'!$F$11,VLOOKUP(G1038,Ciselniky!$G$41:$I$48,3,FALSE))))</f>
        <v/>
      </c>
      <c r="K1038" s="169" t="str">
        <f>IF(J1038="","",IF(G1038="Nerelevantné",E1038*F1038,((E1038*F1038)/VLOOKUP(G1038,Ciselniky!$G$43:$I$48,3,FALSE))*'Dlhodobý majetok (DM)'!I1038)*H1038)</f>
        <v/>
      </c>
      <c r="L1038" s="169" t="str">
        <f>IF(K1038="","",IF('Základné údaje'!$H$8="áno",0,K1038*0.2))</f>
        <v/>
      </c>
      <c r="M1038" s="156" t="str">
        <f>IF(K1038="","",K1038*VLOOKUP(CONCATENATE(C1038," / ",'Základné údaje'!$D$8),'Priradenie pracov. balíkov'!A:F,6,FALSE))</f>
        <v/>
      </c>
      <c r="N1038" s="156" t="str">
        <f>IF(L1038="","",L1038*VLOOKUP(CONCATENATE(C1038," / ",'Základné údaje'!$D$8),'Priradenie pracov. balíkov'!A:F,6,FALSE))</f>
        <v/>
      </c>
      <c r="O1038" s="164"/>
      <c r="P1038" s="164"/>
    </row>
    <row r="1039" spans="1:16" x14ac:dyDescent="0.2">
      <c r="A1039" s="19"/>
      <c r="B1039" s="164"/>
      <c r="C1039" s="164"/>
      <c r="D1039" s="164"/>
      <c r="E1039" s="164"/>
      <c r="F1039" s="165"/>
      <c r="G1039" s="164"/>
      <c r="H1039" s="166"/>
      <c r="I1039" s="167"/>
      <c r="J1039" s="168" t="str">
        <f>IF(F1039="","",IF(G1039=nepodnik,1,IF(VLOOKUP(G1039,Ciselniky!$G$41:$I$48,3,FALSE)&gt;'Údaje o projekte'!$F$11,'Údaje o projekte'!$F$11,VLOOKUP(G1039,Ciselniky!$G$41:$I$48,3,FALSE))))</f>
        <v/>
      </c>
      <c r="K1039" s="169" t="str">
        <f>IF(J1039="","",IF(G1039="Nerelevantné",E1039*F1039,((E1039*F1039)/VLOOKUP(G1039,Ciselniky!$G$43:$I$48,3,FALSE))*'Dlhodobý majetok (DM)'!I1039)*H1039)</f>
        <v/>
      </c>
      <c r="L1039" s="169" t="str">
        <f>IF(K1039="","",IF('Základné údaje'!$H$8="áno",0,K1039*0.2))</f>
        <v/>
      </c>
      <c r="M1039" s="156" t="str">
        <f>IF(K1039="","",K1039*VLOOKUP(CONCATENATE(C1039," / ",'Základné údaje'!$D$8),'Priradenie pracov. balíkov'!A:F,6,FALSE))</f>
        <v/>
      </c>
      <c r="N1039" s="156" t="str">
        <f>IF(L1039="","",L1039*VLOOKUP(CONCATENATE(C1039," / ",'Základné údaje'!$D$8),'Priradenie pracov. balíkov'!A:F,6,FALSE))</f>
        <v/>
      </c>
      <c r="O1039" s="164"/>
      <c r="P1039" s="164"/>
    </row>
    <row r="1040" spans="1:16" x14ac:dyDescent="0.2">
      <c r="A1040" s="19"/>
      <c r="B1040" s="164"/>
      <c r="C1040" s="164"/>
      <c r="D1040" s="164"/>
      <c r="E1040" s="164"/>
      <c r="F1040" s="165"/>
      <c r="G1040" s="164"/>
      <c r="H1040" s="166"/>
      <c r="I1040" s="167"/>
      <c r="J1040" s="168" t="str">
        <f>IF(F1040="","",IF(G1040=nepodnik,1,IF(VLOOKUP(G1040,Ciselniky!$G$41:$I$48,3,FALSE)&gt;'Údaje o projekte'!$F$11,'Údaje o projekte'!$F$11,VLOOKUP(G1040,Ciselniky!$G$41:$I$48,3,FALSE))))</f>
        <v/>
      </c>
      <c r="K1040" s="169" t="str">
        <f>IF(J1040="","",IF(G1040="Nerelevantné",E1040*F1040,((E1040*F1040)/VLOOKUP(G1040,Ciselniky!$G$43:$I$48,3,FALSE))*'Dlhodobý majetok (DM)'!I1040)*H1040)</f>
        <v/>
      </c>
      <c r="L1040" s="169" t="str">
        <f>IF(K1040="","",IF('Základné údaje'!$H$8="áno",0,K1040*0.2))</f>
        <v/>
      </c>
      <c r="M1040" s="156" t="str">
        <f>IF(K1040="","",K1040*VLOOKUP(CONCATENATE(C1040," / ",'Základné údaje'!$D$8),'Priradenie pracov. balíkov'!A:F,6,FALSE))</f>
        <v/>
      </c>
      <c r="N1040" s="156" t="str">
        <f>IF(L1040="","",L1040*VLOOKUP(CONCATENATE(C1040," / ",'Základné údaje'!$D$8),'Priradenie pracov. balíkov'!A:F,6,FALSE))</f>
        <v/>
      </c>
      <c r="O1040" s="164"/>
      <c r="P1040" s="164"/>
    </row>
    <row r="1041" spans="1:16" x14ac:dyDescent="0.2">
      <c r="A1041" s="19"/>
      <c r="B1041" s="164"/>
      <c r="C1041" s="164"/>
      <c r="D1041" s="164"/>
      <c r="E1041" s="164"/>
      <c r="F1041" s="165"/>
      <c r="G1041" s="164"/>
      <c r="H1041" s="166"/>
      <c r="I1041" s="167"/>
      <c r="J1041" s="168" t="str">
        <f>IF(F1041="","",IF(G1041=nepodnik,1,IF(VLOOKUP(G1041,Ciselniky!$G$41:$I$48,3,FALSE)&gt;'Údaje o projekte'!$F$11,'Údaje o projekte'!$F$11,VLOOKUP(G1041,Ciselniky!$G$41:$I$48,3,FALSE))))</f>
        <v/>
      </c>
      <c r="K1041" s="169" t="str">
        <f>IF(J1041="","",IF(G1041="Nerelevantné",E1041*F1041,((E1041*F1041)/VLOOKUP(G1041,Ciselniky!$G$43:$I$48,3,FALSE))*'Dlhodobý majetok (DM)'!I1041)*H1041)</f>
        <v/>
      </c>
      <c r="L1041" s="169" t="str">
        <f>IF(K1041="","",IF('Základné údaje'!$H$8="áno",0,K1041*0.2))</f>
        <v/>
      </c>
      <c r="M1041" s="156" t="str">
        <f>IF(K1041="","",K1041*VLOOKUP(CONCATENATE(C1041," / ",'Základné údaje'!$D$8),'Priradenie pracov. balíkov'!A:F,6,FALSE))</f>
        <v/>
      </c>
      <c r="N1041" s="156" t="str">
        <f>IF(L1041="","",L1041*VLOOKUP(CONCATENATE(C1041," / ",'Základné údaje'!$D$8),'Priradenie pracov. balíkov'!A:F,6,FALSE))</f>
        <v/>
      </c>
      <c r="O1041" s="164"/>
      <c r="P1041" s="164"/>
    </row>
    <row r="1042" spans="1:16" x14ac:dyDescent="0.2">
      <c r="A1042" s="19"/>
      <c r="B1042" s="164"/>
      <c r="C1042" s="164"/>
      <c r="D1042" s="164"/>
      <c r="E1042" s="164"/>
      <c r="F1042" s="165"/>
      <c r="G1042" s="164"/>
      <c r="H1042" s="166"/>
      <c r="I1042" s="167"/>
      <c r="J1042" s="168" t="str">
        <f>IF(F1042="","",IF(G1042=nepodnik,1,IF(VLOOKUP(G1042,Ciselniky!$G$41:$I$48,3,FALSE)&gt;'Údaje o projekte'!$F$11,'Údaje o projekte'!$F$11,VLOOKUP(G1042,Ciselniky!$G$41:$I$48,3,FALSE))))</f>
        <v/>
      </c>
      <c r="K1042" s="169" t="str">
        <f>IF(J1042="","",IF(G1042="Nerelevantné",E1042*F1042,((E1042*F1042)/VLOOKUP(G1042,Ciselniky!$G$43:$I$48,3,FALSE))*'Dlhodobý majetok (DM)'!I1042)*H1042)</f>
        <v/>
      </c>
      <c r="L1042" s="169" t="str">
        <f>IF(K1042="","",IF('Základné údaje'!$H$8="áno",0,K1042*0.2))</f>
        <v/>
      </c>
      <c r="M1042" s="156" t="str">
        <f>IF(K1042="","",K1042*VLOOKUP(CONCATENATE(C1042," / ",'Základné údaje'!$D$8),'Priradenie pracov. balíkov'!A:F,6,FALSE))</f>
        <v/>
      </c>
      <c r="N1042" s="156" t="str">
        <f>IF(L1042="","",L1042*VLOOKUP(CONCATENATE(C1042," / ",'Základné údaje'!$D$8),'Priradenie pracov. balíkov'!A:F,6,FALSE))</f>
        <v/>
      </c>
      <c r="O1042" s="164"/>
      <c r="P1042" s="164"/>
    </row>
    <row r="1043" spans="1:16" x14ac:dyDescent="0.2">
      <c r="A1043" s="19"/>
      <c r="B1043" s="164"/>
      <c r="C1043" s="164"/>
      <c r="D1043" s="164"/>
      <c r="E1043" s="164"/>
      <c r="F1043" s="165"/>
      <c r="G1043" s="164"/>
      <c r="H1043" s="166"/>
      <c r="I1043" s="167"/>
      <c r="J1043" s="168" t="str">
        <f>IF(F1043="","",IF(G1043=nepodnik,1,IF(VLOOKUP(G1043,Ciselniky!$G$41:$I$48,3,FALSE)&gt;'Údaje o projekte'!$F$11,'Údaje o projekte'!$F$11,VLOOKUP(G1043,Ciselniky!$G$41:$I$48,3,FALSE))))</f>
        <v/>
      </c>
      <c r="K1043" s="169" t="str">
        <f>IF(J1043="","",IF(G1043="Nerelevantné",E1043*F1043,((E1043*F1043)/VLOOKUP(G1043,Ciselniky!$G$43:$I$48,3,FALSE))*'Dlhodobý majetok (DM)'!I1043)*H1043)</f>
        <v/>
      </c>
      <c r="L1043" s="169" t="str">
        <f>IF(K1043="","",IF('Základné údaje'!$H$8="áno",0,K1043*0.2))</f>
        <v/>
      </c>
      <c r="M1043" s="156" t="str">
        <f>IF(K1043="","",K1043*VLOOKUP(CONCATENATE(C1043," / ",'Základné údaje'!$D$8),'Priradenie pracov. balíkov'!A:F,6,FALSE))</f>
        <v/>
      </c>
      <c r="N1043" s="156" t="str">
        <f>IF(L1043="","",L1043*VLOOKUP(CONCATENATE(C1043," / ",'Základné údaje'!$D$8),'Priradenie pracov. balíkov'!A:F,6,FALSE))</f>
        <v/>
      </c>
      <c r="O1043" s="164"/>
      <c r="P1043" s="164"/>
    </row>
    <row r="1044" spans="1:16" x14ac:dyDescent="0.2">
      <c r="A1044" s="19"/>
      <c r="B1044" s="164"/>
      <c r="C1044" s="164"/>
      <c r="D1044" s="164"/>
      <c r="E1044" s="164"/>
      <c r="F1044" s="165"/>
      <c r="G1044" s="164"/>
      <c r="H1044" s="166"/>
      <c r="I1044" s="167"/>
      <c r="J1044" s="168" t="str">
        <f>IF(F1044="","",IF(G1044=nepodnik,1,IF(VLOOKUP(G1044,Ciselniky!$G$41:$I$48,3,FALSE)&gt;'Údaje o projekte'!$F$11,'Údaje o projekte'!$F$11,VLOOKUP(G1044,Ciselniky!$G$41:$I$48,3,FALSE))))</f>
        <v/>
      </c>
      <c r="K1044" s="169" t="str">
        <f>IF(J1044="","",IF(G1044="Nerelevantné",E1044*F1044,((E1044*F1044)/VLOOKUP(G1044,Ciselniky!$G$43:$I$48,3,FALSE))*'Dlhodobý majetok (DM)'!I1044)*H1044)</f>
        <v/>
      </c>
      <c r="L1044" s="169" t="str">
        <f>IF(K1044="","",IF('Základné údaje'!$H$8="áno",0,K1044*0.2))</f>
        <v/>
      </c>
      <c r="M1044" s="156" t="str">
        <f>IF(K1044="","",K1044*VLOOKUP(CONCATENATE(C1044," / ",'Základné údaje'!$D$8),'Priradenie pracov. balíkov'!A:F,6,FALSE))</f>
        <v/>
      </c>
      <c r="N1044" s="156" t="str">
        <f>IF(L1044="","",L1044*VLOOKUP(CONCATENATE(C1044," / ",'Základné údaje'!$D$8),'Priradenie pracov. balíkov'!A:F,6,FALSE))</f>
        <v/>
      </c>
      <c r="O1044" s="164"/>
      <c r="P1044" s="164"/>
    </row>
    <row r="1045" spans="1:16" x14ac:dyDescent="0.2">
      <c r="A1045" s="19"/>
      <c r="B1045" s="164"/>
      <c r="C1045" s="164"/>
      <c r="D1045" s="164"/>
      <c r="E1045" s="164"/>
      <c r="F1045" s="165"/>
      <c r="G1045" s="164"/>
      <c r="H1045" s="166"/>
      <c r="I1045" s="167"/>
      <c r="J1045" s="168" t="str">
        <f>IF(F1045="","",IF(G1045=nepodnik,1,IF(VLOOKUP(G1045,Ciselniky!$G$41:$I$48,3,FALSE)&gt;'Údaje o projekte'!$F$11,'Údaje o projekte'!$F$11,VLOOKUP(G1045,Ciselniky!$G$41:$I$48,3,FALSE))))</f>
        <v/>
      </c>
      <c r="K1045" s="169" t="str">
        <f>IF(J1045="","",IF(G1045="Nerelevantné",E1045*F1045,((E1045*F1045)/VLOOKUP(G1045,Ciselniky!$G$43:$I$48,3,FALSE))*'Dlhodobý majetok (DM)'!I1045)*H1045)</f>
        <v/>
      </c>
      <c r="L1045" s="169" t="str">
        <f>IF(K1045="","",IF('Základné údaje'!$H$8="áno",0,K1045*0.2))</f>
        <v/>
      </c>
      <c r="M1045" s="156" t="str">
        <f>IF(K1045="","",K1045*VLOOKUP(CONCATENATE(C1045," / ",'Základné údaje'!$D$8),'Priradenie pracov. balíkov'!A:F,6,FALSE))</f>
        <v/>
      </c>
      <c r="N1045" s="156" t="str">
        <f>IF(L1045="","",L1045*VLOOKUP(CONCATENATE(C1045," / ",'Základné údaje'!$D$8),'Priradenie pracov. balíkov'!A:F,6,FALSE))</f>
        <v/>
      </c>
      <c r="O1045" s="164"/>
      <c r="P1045" s="164"/>
    </row>
    <row r="1046" spans="1:16" x14ac:dyDescent="0.2">
      <c r="A1046" s="19"/>
      <c r="B1046" s="164"/>
      <c r="C1046" s="164"/>
      <c r="D1046" s="164"/>
      <c r="E1046" s="164"/>
      <c r="F1046" s="165"/>
      <c r="G1046" s="164"/>
      <c r="H1046" s="166"/>
      <c r="I1046" s="167"/>
      <c r="J1046" s="168" t="str">
        <f>IF(F1046="","",IF(G1046=nepodnik,1,IF(VLOOKUP(G1046,Ciselniky!$G$41:$I$48,3,FALSE)&gt;'Údaje o projekte'!$F$11,'Údaje o projekte'!$F$11,VLOOKUP(G1046,Ciselniky!$G$41:$I$48,3,FALSE))))</f>
        <v/>
      </c>
      <c r="K1046" s="169" t="str">
        <f>IF(J1046="","",IF(G1046="Nerelevantné",E1046*F1046,((E1046*F1046)/VLOOKUP(G1046,Ciselniky!$G$43:$I$48,3,FALSE))*'Dlhodobý majetok (DM)'!I1046)*H1046)</f>
        <v/>
      </c>
      <c r="L1046" s="169" t="str">
        <f>IF(K1046="","",IF('Základné údaje'!$H$8="áno",0,K1046*0.2))</f>
        <v/>
      </c>
      <c r="M1046" s="156" t="str">
        <f>IF(K1046="","",K1046*VLOOKUP(CONCATENATE(C1046," / ",'Základné údaje'!$D$8),'Priradenie pracov. balíkov'!A:F,6,FALSE))</f>
        <v/>
      </c>
      <c r="N1046" s="156" t="str">
        <f>IF(L1046="","",L1046*VLOOKUP(CONCATENATE(C1046," / ",'Základné údaje'!$D$8),'Priradenie pracov. balíkov'!A:F,6,FALSE))</f>
        <v/>
      </c>
      <c r="O1046" s="164"/>
      <c r="P1046" s="164"/>
    </row>
    <row r="1047" spans="1:16" x14ac:dyDescent="0.2">
      <c r="A1047" s="19"/>
      <c r="B1047" s="164"/>
      <c r="C1047" s="164"/>
      <c r="D1047" s="164"/>
      <c r="E1047" s="164"/>
      <c r="F1047" s="165"/>
      <c r="G1047" s="164"/>
      <c r="H1047" s="166"/>
      <c r="I1047" s="167"/>
      <c r="J1047" s="168" t="str">
        <f>IF(F1047="","",IF(G1047=nepodnik,1,IF(VLOOKUP(G1047,Ciselniky!$G$41:$I$48,3,FALSE)&gt;'Údaje o projekte'!$F$11,'Údaje o projekte'!$F$11,VLOOKUP(G1047,Ciselniky!$G$41:$I$48,3,FALSE))))</f>
        <v/>
      </c>
      <c r="K1047" s="169" t="str">
        <f>IF(J1047="","",IF(G1047="Nerelevantné",E1047*F1047,((E1047*F1047)/VLOOKUP(G1047,Ciselniky!$G$43:$I$48,3,FALSE))*'Dlhodobý majetok (DM)'!I1047)*H1047)</f>
        <v/>
      </c>
      <c r="L1047" s="169" t="str">
        <f>IF(K1047="","",IF('Základné údaje'!$H$8="áno",0,K1047*0.2))</f>
        <v/>
      </c>
      <c r="M1047" s="156" t="str">
        <f>IF(K1047="","",K1047*VLOOKUP(CONCATENATE(C1047," / ",'Základné údaje'!$D$8),'Priradenie pracov. balíkov'!A:F,6,FALSE))</f>
        <v/>
      </c>
      <c r="N1047" s="156" t="str">
        <f>IF(L1047="","",L1047*VLOOKUP(CONCATENATE(C1047," / ",'Základné údaje'!$D$8),'Priradenie pracov. balíkov'!A:F,6,FALSE))</f>
        <v/>
      </c>
      <c r="O1047" s="164"/>
      <c r="P1047" s="164"/>
    </row>
    <row r="1048" spans="1:16" x14ac:dyDescent="0.2">
      <c r="A1048" s="19"/>
      <c r="B1048" s="164"/>
      <c r="C1048" s="164"/>
      <c r="D1048" s="164"/>
      <c r="E1048" s="164"/>
      <c r="F1048" s="165"/>
      <c r="G1048" s="164"/>
      <c r="H1048" s="166"/>
      <c r="I1048" s="167"/>
      <c r="J1048" s="168" t="str">
        <f>IF(F1048="","",IF(G1048=nepodnik,1,IF(VLOOKUP(G1048,Ciselniky!$G$41:$I$48,3,FALSE)&gt;'Údaje o projekte'!$F$11,'Údaje o projekte'!$F$11,VLOOKUP(G1048,Ciselniky!$G$41:$I$48,3,FALSE))))</f>
        <v/>
      </c>
      <c r="K1048" s="169" t="str">
        <f>IF(J1048="","",IF(G1048="Nerelevantné",E1048*F1048,((E1048*F1048)/VLOOKUP(G1048,Ciselniky!$G$43:$I$48,3,FALSE))*'Dlhodobý majetok (DM)'!I1048)*H1048)</f>
        <v/>
      </c>
      <c r="L1048" s="169" t="str">
        <f>IF(K1048="","",IF('Základné údaje'!$H$8="áno",0,K1048*0.2))</f>
        <v/>
      </c>
      <c r="M1048" s="156" t="str">
        <f>IF(K1048="","",K1048*VLOOKUP(CONCATENATE(C1048," / ",'Základné údaje'!$D$8),'Priradenie pracov. balíkov'!A:F,6,FALSE))</f>
        <v/>
      </c>
      <c r="N1048" s="156" t="str">
        <f>IF(L1048="","",L1048*VLOOKUP(CONCATENATE(C1048," / ",'Základné údaje'!$D$8),'Priradenie pracov. balíkov'!A:F,6,FALSE))</f>
        <v/>
      </c>
      <c r="O1048" s="164"/>
      <c r="P1048" s="164"/>
    </row>
    <row r="1049" spans="1:16" x14ac:dyDescent="0.2">
      <c r="A1049" s="19"/>
      <c r="B1049" s="164"/>
      <c r="C1049" s="164"/>
      <c r="D1049" s="164"/>
      <c r="E1049" s="164"/>
      <c r="F1049" s="165"/>
      <c r="G1049" s="164"/>
      <c r="H1049" s="166"/>
      <c r="I1049" s="167"/>
      <c r="J1049" s="168" t="str">
        <f>IF(F1049="","",IF(G1049=nepodnik,1,IF(VLOOKUP(G1049,Ciselniky!$G$41:$I$48,3,FALSE)&gt;'Údaje o projekte'!$F$11,'Údaje o projekte'!$F$11,VLOOKUP(G1049,Ciselniky!$G$41:$I$48,3,FALSE))))</f>
        <v/>
      </c>
      <c r="K1049" s="169" t="str">
        <f>IF(J1049="","",IF(G1049="Nerelevantné",E1049*F1049,((E1049*F1049)/VLOOKUP(G1049,Ciselniky!$G$43:$I$48,3,FALSE))*'Dlhodobý majetok (DM)'!I1049)*H1049)</f>
        <v/>
      </c>
      <c r="L1049" s="169" t="str">
        <f>IF(K1049="","",IF('Základné údaje'!$H$8="áno",0,K1049*0.2))</f>
        <v/>
      </c>
      <c r="M1049" s="156" t="str">
        <f>IF(K1049="","",K1049*VLOOKUP(CONCATENATE(C1049," / ",'Základné údaje'!$D$8),'Priradenie pracov. balíkov'!A:F,6,FALSE))</f>
        <v/>
      </c>
      <c r="N1049" s="156" t="str">
        <f>IF(L1049="","",L1049*VLOOKUP(CONCATENATE(C1049," / ",'Základné údaje'!$D$8),'Priradenie pracov. balíkov'!A:F,6,FALSE))</f>
        <v/>
      </c>
      <c r="O1049" s="164"/>
      <c r="P1049" s="164"/>
    </row>
    <row r="1050" spans="1:16" x14ac:dyDescent="0.2">
      <c r="A1050" s="19"/>
      <c r="B1050" s="164"/>
      <c r="C1050" s="164"/>
      <c r="D1050" s="164"/>
      <c r="E1050" s="164"/>
      <c r="F1050" s="165"/>
      <c r="G1050" s="164"/>
      <c r="H1050" s="166"/>
      <c r="I1050" s="167"/>
      <c r="J1050" s="168" t="str">
        <f>IF(F1050="","",IF(G1050=nepodnik,1,IF(VLOOKUP(G1050,Ciselniky!$G$41:$I$48,3,FALSE)&gt;'Údaje o projekte'!$F$11,'Údaje o projekte'!$F$11,VLOOKUP(G1050,Ciselniky!$G$41:$I$48,3,FALSE))))</f>
        <v/>
      </c>
      <c r="K1050" s="169" t="str">
        <f>IF(J1050="","",IF(G1050="Nerelevantné",E1050*F1050,((E1050*F1050)/VLOOKUP(G1050,Ciselniky!$G$43:$I$48,3,FALSE))*'Dlhodobý majetok (DM)'!I1050)*H1050)</f>
        <v/>
      </c>
      <c r="L1050" s="169" t="str">
        <f>IF(K1050="","",IF('Základné údaje'!$H$8="áno",0,K1050*0.2))</f>
        <v/>
      </c>
      <c r="M1050" s="156" t="str">
        <f>IF(K1050="","",K1050*VLOOKUP(CONCATENATE(C1050," / ",'Základné údaje'!$D$8),'Priradenie pracov. balíkov'!A:F,6,FALSE))</f>
        <v/>
      </c>
      <c r="N1050" s="156" t="str">
        <f>IF(L1050="","",L1050*VLOOKUP(CONCATENATE(C1050," / ",'Základné údaje'!$D$8),'Priradenie pracov. balíkov'!A:F,6,FALSE))</f>
        <v/>
      </c>
      <c r="O1050" s="164"/>
      <c r="P1050" s="164"/>
    </row>
    <row r="1051" spans="1:16" x14ac:dyDescent="0.2">
      <c r="A1051" s="19"/>
      <c r="B1051" s="164"/>
      <c r="C1051" s="164"/>
      <c r="D1051" s="164"/>
      <c r="E1051" s="164"/>
      <c r="F1051" s="165"/>
      <c r="G1051" s="164"/>
      <c r="H1051" s="166"/>
      <c r="I1051" s="167"/>
      <c r="J1051" s="168" t="str">
        <f>IF(F1051="","",IF(G1051=nepodnik,1,IF(VLOOKUP(G1051,Ciselniky!$G$41:$I$48,3,FALSE)&gt;'Údaje o projekte'!$F$11,'Údaje o projekte'!$F$11,VLOOKUP(G1051,Ciselniky!$G$41:$I$48,3,FALSE))))</f>
        <v/>
      </c>
      <c r="K1051" s="169" t="str">
        <f>IF(J1051="","",IF(G1051="Nerelevantné",E1051*F1051,((E1051*F1051)/VLOOKUP(G1051,Ciselniky!$G$43:$I$48,3,FALSE))*'Dlhodobý majetok (DM)'!I1051)*H1051)</f>
        <v/>
      </c>
      <c r="L1051" s="169" t="str">
        <f>IF(K1051="","",IF('Základné údaje'!$H$8="áno",0,K1051*0.2))</f>
        <v/>
      </c>
      <c r="M1051" s="156" t="str">
        <f>IF(K1051="","",K1051*VLOOKUP(CONCATENATE(C1051," / ",'Základné údaje'!$D$8),'Priradenie pracov. balíkov'!A:F,6,FALSE))</f>
        <v/>
      </c>
      <c r="N1051" s="156" t="str">
        <f>IF(L1051="","",L1051*VLOOKUP(CONCATENATE(C1051," / ",'Základné údaje'!$D$8),'Priradenie pracov. balíkov'!A:F,6,FALSE))</f>
        <v/>
      </c>
      <c r="O1051" s="164"/>
      <c r="P1051" s="164"/>
    </row>
    <row r="1052" spans="1:16" x14ac:dyDescent="0.2">
      <c r="A1052" s="19"/>
      <c r="B1052" s="164"/>
      <c r="C1052" s="164"/>
      <c r="D1052" s="164"/>
      <c r="E1052" s="164"/>
      <c r="F1052" s="165"/>
      <c r="G1052" s="164"/>
      <c r="H1052" s="166"/>
      <c r="I1052" s="167"/>
      <c r="J1052" s="168" t="str">
        <f>IF(F1052="","",IF(G1052=nepodnik,1,IF(VLOOKUP(G1052,Ciselniky!$G$41:$I$48,3,FALSE)&gt;'Údaje o projekte'!$F$11,'Údaje o projekte'!$F$11,VLOOKUP(G1052,Ciselniky!$G$41:$I$48,3,FALSE))))</f>
        <v/>
      </c>
      <c r="K1052" s="169" t="str">
        <f>IF(J1052="","",IF(G1052="Nerelevantné",E1052*F1052,((E1052*F1052)/VLOOKUP(G1052,Ciselniky!$G$43:$I$48,3,FALSE))*'Dlhodobý majetok (DM)'!I1052)*H1052)</f>
        <v/>
      </c>
      <c r="L1052" s="169" t="str">
        <f>IF(K1052="","",IF('Základné údaje'!$H$8="áno",0,K1052*0.2))</f>
        <v/>
      </c>
      <c r="M1052" s="156" t="str">
        <f>IF(K1052="","",K1052*VLOOKUP(CONCATENATE(C1052," / ",'Základné údaje'!$D$8),'Priradenie pracov. balíkov'!A:F,6,FALSE))</f>
        <v/>
      </c>
      <c r="N1052" s="156" t="str">
        <f>IF(L1052="","",L1052*VLOOKUP(CONCATENATE(C1052," / ",'Základné údaje'!$D$8),'Priradenie pracov. balíkov'!A:F,6,FALSE))</f>
        <v/>
      </c>
      <c r="O1052" s="164"/>
      <c r="P1052" s="164"/>
    </row>
    <row r="1053" spans="1:16" x14ac:dyDescent="0.2">
      <c r="A1053" s="19"/>
      <c r="B1053" s="164"/>
      <c r="C1053" s="164"/>
      <c r="D1053" s="164"/>
      <c r="E1053" s="164"/>
      <c r="F1053" s="165"/>
      <c r="G1053" s="164"/>
      <c r="H1053" s="166"/>
      <c r="I1053" s="167"/>
      <c r="J1053" s="168" t="str">
        <f>IF(F1053="","",IF(G1053=nepodnik,1,IF(VLOOKUP(G1053,Ciselniky!$G$41:$I$48,3,FALSE)&gt;'Údaje o projekte'!$F$11,'Údaje o projekte'!$F$11,VLOOKUP(G1053,Ciselniky!$G$41:$I$48,3,FALSE))))</f>
        <v/>
      </c>
      <c r="K1053" s="169" t="str">
        <f>IF(J1053="","",IF(G1053="Nerelevantné",E1053*F1053,((E1053*F1053)/VLOOKUP(G1053,Ciselniky!$G$43:$I$48,3,FALSE))*'Dlhodobý majetok (DM)'!I1053)*H1053)</f>
        <v/>
      </c>
      <c r="L1053" s="169" t="str">
        <f>IF(K1053="","",IF('Základné údaje'!$H$8="áno",0,K1053*0.2))</f>
        <v/>
      </c>
      <c r="M1053" s="156" t="str">
        <f>IF(K1053="","",K1053*VLOOKUP(CONCATENATE(C1053," / ",'Základné údaje'!$D$8),'Priradenie pracov. balíkov'!A:F,6,FALSE))</f>
        <v/>
      </c>
      <c r="N1053" s="156" t="str">
        <f>IF(L1053="","",L1053*VLOOKUP(CONCATENATE(C1053," / ",'Základné údaje'!$D$8),'Priradenie pracov. balíkov'!A:F,6,FALSE))</f>
        <v/>
      </c>
      <c r="O1053" s="164"/>
      <c r="P1053" s="164"/>
    </row>
    <row r="1054" spans="1:16" x14ac:dyDescent="0.2">
      <c r="A1054" s="19"/>
      <c r="B1054" s="164"/>
      <c r="C1054" s="164"/>
      <c r="D1054" s="164"/>
      <c r="E1054" s="164"/>
      <c r="F1054" s="165"/>
      <c r="G1054" s="164"/>
      <c r="H1054" s="166"/>
      <c r="I1054" s="167"/>
      <c r="J1054" s="168" t="str">
        <f>IF(F1054="","",IF(G1054=nepodnik,1,IF(VLOOKUP(G1054,Ciselniky!$G$41:$I$48,3,FALSE)&gt;'Údaje o projekte'!$F$11,'Údaje o projekte'!$F$11,VLOOKUP(G1054,Ciselniky!$G$41:$I$48,3,FALSE))))</f>
        <v/>
      </c>
      <c r="K1054" s="169" t="str">
        <f>IF(J1054="","",IF(G1054="Nerelevantné",E1054*F1054,((E1054*F1054)/VLOOKUP(G1054,Ciselniky!$G$43:$I$48,3,FALSE))*'Dlhodobý majetok (DM)'!I1054)*H1054)</f>
        <v/>
      </c>
      <c r="L1054" s="169" t="str">
        <f>IF(K1054="","",IF('Základné údaje'!$H$8="áno",0,K1054*0.2))</f>
        <v/>
      </c>
      <c r="M1054" s="156" t="str">
        <f>IF(K1054="","",K1054*VLOOKUP(CONCATENATE(C1054," / ",'Základné údaje'!$D$8),'Priradenie pracov. balíkov'!A:F,6,FALSE))</f>
        <v/>
      </c>
      <c r="N1054" s="156" t="str">
        <f>IF(L1054="","",L1054*VLOOKUP(CONCATENATE(C1054," / ",'Základné údaje'!$D$8),'Priradenie pracov. balíkov'!A:F,6,FALSE))</f>
        <v/>
      </c>
      <c r="O1054" s="164"/>
      <c r="P1054" s="164"/>
    </row>
    <row r="1055" spans="1:16" x14ac:dyDescent="0.2">
      <c r="A1055" s="19"/>
      <c r="B1055" s="164"/>
      <c r="C1055" s="164"/>
      <c r="D1055" s="164"/>
      <c r="E1055" s="164"/>
      <c r="F1055" s="165"/>
      <c r="G1055" s="164"/>
      <c r="H1055" s="166"/>
      <c r="I1055" s="167"/>
      <c r="J1055" s="168" t="str">
        <f>IF(F1055="","",IF(G1055=nepodnik,1,IF(VLOOKUP(G1055,Ciselniky!$G$41:$I$48,3,FALSE)&gt;'Údaje o projekte'!$F$11,'Údaje o projekte'!$F$11,VLOOKUP(G1055,Ciselniky!$G$41:$I$48,3,FALSE))))</f>
        <v/>
      </c>
      <c r="K1055" s="169" t="str">
        <f>IF(J1055="","",IF(G1055="Nerelevantné",E1055*F1055,((E1055*F1055)/VLOOKUP(G1055,Ciselniky!$G$43:$I$48,3,FALSE))*'Dlhodobý majetok (DM)'!I1055)*H1055)</f>
        <v/>
      </c>
      <c r="L1055" s="169" t="str">
        <f>IF(K1055="","",IF('Základné údaje'!$H$8="áno",0,K1055*0.2))</f>
        <v/>
      </c>
      <c r="M1055" s="156" t="str">
        <f>IF(K1055="","",K1055*VLOOKUP(CONCATENATE(C1055," / ",'Základné údaje'!$D$8),'Priradenie pracov. balíkov'!A:F,6,FALSE))</f>
        <v/>
      </c>
      <c r="N1055" s="156" t="str">
        <f>IF(L1055="","",L1055*VLOOKUP(CONCATENATE(C1055," / ",'Základné údaje'!$D$8),'Priradenie pracov. balíkov'!A:F,6,FALSE))</f>
        <v/>
      </c>
      <c r="O1055" s="164"/>
      <c r="P1055" s="164"/>
    </row>
    <row r="1056" spans="1:16" x14ac:dyDescent="0.2">
      <c r="A1056" s="19"/>
      <c r="B1056" s="164"/>
      <c r="C1056" s="164"/>
      <c r="D1056" s="164"/>
      <c r="E1056" s="164"/>
      <c r="F1056" s="165"/>
      <c r="G1056" s="164"/>
      <c r="H1056" s="166"/>
      <c r="I1056" s="167"/>
      <c r="J1056" s="168" t="str">
        <f>IF(F1056="","",IF(G1056=nepodnik,1,IF(VLOOKUP(G1056,Ciselniky!$G$41:$I$48,3,FALSE)&gt;'Údaje o projekte'!$F$11,'Údaje o projekte'!$F$11,VLOOKUP(G1056,Ciselniky!$G$41:$I$48,3,FALSE))))</f>
        <v/>
      </c>
      <c r="K1056" s="169" t="str">
        <f>IF(J1056="","",IF(G1056="Nerelevantné",E1056*F1056,((E1056*F1056)/VLOOKUP(G1056,Ciselniky!$G$43:$I$48,3,FALSE))*'Dlhodobý majetok (DM)'!I1056)*H1056)</f>
        <v/>
      </c>
      <c r="L1056" s="169" t="str">
        <f>IF(K1056="","",IF('Základné údaje'!$H$8="áno",0,K1056*0.2))</f>
        <v/>
      </c>
      <c r="M1056" s="156" t="str">
        <f>IF(K1056="","",K1056*VLOOKUP(CONCATENATE(C1056," / ",'Základné údaje'!$D$8),'Priradenie pracov. balíkov'!A:F,6,FALSE))</f>
        <v/>
      </c>
      <c r="N1056" s="156" t="str">
        <f>IF(L1056="","",L1056*VLOOKUP(CONCATENATE(C1056," / ",'Základné údaje'!$D$8),'Priradenie pracov. balíkov'!A:F,6,FALSE))</f>
        <v/>
      </c>
      <c r="O1056" s="164"/>
      <c r="P1056" s="164"/>
    </row>
    <row r="1057" spans="1:16" x14ac:dyDescent="0.2">
      <c r="A1057" s="19"/>
      <c r="B1057" s="164"/>
      <c r="C1057" s="164"/>
      <c r="D1057" s="164"/>
      <c r="E1057" s="164"/>
      <c r="F1057" s="165"/>
      <c r="G1057" s="164"/>
      <c r="H1057" s="166"/>
      <c r="I1057" s="167"/>
      <c r="J1057" s="168" t="str">
        <f>IF(F1057="","",IF(G1057=nepodnik,1,IF(VLOOKUP(G1057,Ciselniky!$G$41:$I$48,3,FALSE)&gt;'Údaje o projekte'!$F$11,'Údaje o projekte'!$F$11,VLOOKUP(G1057,Ciselniky!$G$41:$I$48,3,FALSE))))</f>
        <v/>
      </c>
      <c r="K1057" s="169" t="str">
        <f>IF(J1057="","",IF(G1057="Nerelevantné",E1057*F1057,((E1057*F1057)/VLOOKUP(G1057,Ciselniky!$G$43:$I$48,3,FALSE))*'Dlhodobý majetok (DM)'!I1057)*H1057)</f>
        <v/>
      </c>
      <c r="L1057" s="169" t="str">
        <f>IF(K1057="","",IF('Základné údaje'!$H$8="áno",0,K1057*0.2))</f>
        <v/>
      </c>
      <c r="M1057" s="156" t="str">
        <f>IF(K1057="","",K1057*VLOOKUP(CONCATENATE(C1057," / ",'Základné údaje'!$D$8),'Priradenie pracov. balíkov'!A:F,6,FALSE))</f>
        <v/>
      </c>
      <c r="N1057" s="156" t="str">
        <f>IF(L1057="","",L1057*VLOOKUP(CONCATENATE(C1057," / ",'Základné údaje'!$D$8),'Priradenie pracov. balíkov'!A:F,6,FALSE))</f>
        <v/>
      </c>
      <c r="O1057" s="164"/>
      <c r="P1057" s="164"/>
    </row>
    <row r="1058" spans="1:16" x14ac:dyDescent="0.2">
      <c r="A1058" s="19"/>
      <c r="B1058" s="164"/>
      <c r="C1058" s="164"/>
      <c r="D1058" s="164"/>
      <c r="E1058" s="164"/>
      <c r="F1058" s="165"/>
      <c r="G1058" s="164"/>
      <c r="H1058" s="166"/>
      <c r="I1058" s="167"/>
      <c r="J1058" s="168" t="str">
        <f>IF(F1058="","",IF(G1058=nepodnik,1,IF(VLOOKUP(G1058,Ciselniky!$G$41:$I$48,3,FALSE)&gt;'Údaje o projekte'!$F$11,'Údaje o projekte'!$F$11,VLOOKUP(G1058,Ciselniky!$G$41:$I$48,3,FALSE))))</f>
        <v/>
      </c>
      <c r="K1058" s="169" t="str">
        <f>IF(J1058="","",IF(G1058="Nerelevantné",E1058*F1058,((E1058*F1058)/VLOOKUP(G1058,Ciselniky!$G$43:$I$48,3,FALSE))*'Dlhodobý majetok (DM)'!I1058)*H1058)</f>
        <v/>
      </c>
      <c r="L1058" s="169" t="str">
        <f>IF(K1058="","",IF('Základné údaje'!$H$8="áno",0,K1058*0.2))</f>
        <v/>
      </c>
      <c r="M1058" s="156" t="str">
        <f>IF(K1058="","",K1058*VLOOKUP(CONCATENATE(C1058," / ",'Základné údaje'!$D$8),'Priradenie pracov. balíkov'!A:F,6,FALSE))</f>
        <v/>
      </c>
      <c r="N1058" s="156" t="str">
        <f>IF(L1058="","",L1058*VLOOKUP(CONCATENATE(C1058," / ",'Základné údaje'!$D$8),'Priradenie pracov. balíkov'!A:F,6,FALSE))</f>
        <v/>
      </c>
      <c r="O1058" s="164"/>
      <c r="P1058" s="164"/>
    </row>
    <row r="1059" spans="1:16" x14ac:dyDescent="0.2">
      <c r="A1059" s="19"/>
      <c r="B1059" s="164"/>
      <c r="C1059" s="164"/>
      <c r="D1059" s="164"/>
      <c r="E1059" s="164"/>
      <c r="F1059" s="165"/>
      <c r="G1059" s="164"/>
      <c r="H1059" s="166"/>
      <c r="I1059" s="167"/>
      <c r="J1059" s="168" t="str">
        <f>IF(F1059="","",IF(G1059=nepodnik,1,IF(VLOOKUP(G1059,Ciselniky!$G$41:$I$48,3,FALSE)&gt;'Údaje o projekte'!$F$11,'Údaje o projekte'!$F$11,VLOOKUP(G1059,Ciselniky!$G$41:$I$48,3,FALSE))))</f>
        <v/>
      </c>
      <c r="K1059" s="169" t="str">
        <f>IF(J1059="","",IF(G1059="Nerelevantné",E1059*F1059,((E1059*F1059)/VLOOKUP(G1059,Ciselniky!$G$43:$I$48,3,FALSE))*'Dlhodobý majetok (DM)'!I1059)*H1059)</f>
        <v/>
      </c>
      <c r="L1059" s="169" t="str">
        <f>IF(K1059="","",IF('Základné údaje'!$H$8="áno",0,K1059*0.2))</f>
        <v/>
      </c>
      <c r="M1059" s="156" t="str">
        <f>IF(K1059="","",K1059*VLOOKUP(CONCATENATE(C1059," / ",'Základné údaje'!$D$8),'Priradenie pracov. balíkov'!A:F,6,FALSE))</f>
        <v/>
      </c>
      <c r="N1059" s="156" t="str">
        <f>IF(L1059="","",L1059*VLOOKUP(CONCATENATE(C1059," / ",'Základné údaje'!$D$8),'Priradenie pracov. balíkov'!A:F,6,FALSE))</f>
        <v/>
      </c>
      <c r="O1059" s="164"/>
      <c r="P1059" s="164"/>
    </row>
    <row r="1060" spans="1:16" x14ac:dyDescent="0.2">
      <c r="A1060" s="19"/>
      <c r="B1060" s="164"/>
      <c r="C1060" s="164"/>
      <c r="D1060" s="164"/>
      <c r="E1060" s="164"/>
      <c r="F1060" s="165"/>
      <c r="G1060" s="164"/>
      <c r="H1060" s="166"/>
      <c r="I1060" s="167"/>
      <c r="J1060" s="168" t="str">
        <f>IF(F1060="","",IF(G1060=nepodnik,1,IF(VLOOKUP(G1060,Ciselniky!$G$41:$I$48,3,FALSE)&gt;'Údaje o projekte'!$F$11,'Údaje o projekte'!$F$11,VLOOKUP(G1060,Ciselniky!$G$41:$I$48,3,FALSE))))</f>
        <v/>
      </c>
      <c r="K1060" s="169" t="str">
        <f>IF(J1060="","",IF(G1060="Nerelevantné",E1060*F1060,((E1060*F1060)/VLOOKUP(G1060,Ciselniky!$G$43:$I$48,3,FALSE))*'Dlhodobý majetok (DM)'!I1060)*H1060)</f>
        <v/>
      </c>
      <c r="L1060" s="169" t="str">
        <f>IF(K1060="","",IF('Základné údaje'!$H$8="áno",0,K1060*0.2))</f>
        <v/>
      </c>
      <c r="M1060" s="156" t="str">
        <f>IF(K1060="","",K1060*VLOOKUP(CONCATENATE(C1060," / ",'Základné údaje'!$D$8),'Priradenie pracov. balíkov'!A:F,6,FALSE))</f>
        <v/>
      </c>
      <c r="N1060" s="156" t="str">
        <f>IF(L1060="","",L1060*VLOOKUP(CONCATENATE(C1060," / ",'Základné údaje'!$D$8),'Priradenie pracov. balíkov'!A:F,6,FALSE))</f>
        <v/>
      </c>
      <c r="O1060" s="164"/>
      <c r="P1060" s="164"/>
    </row>
    <row r="1061" spans="1:16" x14ac:dyDescent="0.2">
      <c r="A1061" s="19"/>
      <c r="B1061" s="164"/>
      <c r="C1061" s="164"/>
      <c r="D1061" s="164"/>
      <c r="E1061" s="164"/>
      <c r="F1061" s="165"/>
      <c r="G1061" s="164"/>
      <c r="H1061" s="166"/>
      <c r="I1061" s="167"/>
      <c r="J1061" s="168" t="str">
        <f>IF(F1061="","",IF(G1061=nepodnik,1,IF(VLOOKUP(G1061,Ciselniky!$G$41:$I$48,3,FALSE)&gt;'Údaje o projekte'!$F$11,'Údaje o projekte'!$F$11,VLOOKUP(G1061,Ciselniky!$G$41:$I$48,3,FALSE))))</f>
        <v/>
      </c>
      <c r="K1061" s="169" t="str">
        <f>IF(J1061="","",IF(G1061="Nerelevantné",E1061*F1061,((E1061*F1061)/VLOOKUP(G1061,Ciselniky!$G$43:$I$48,3,FALSE))*'Dlhodobý majetok (DM)'!I1061)*H1061)</f>
        <v/>
      </c>
      <c r="L1061" s="169" t="str">
        <f>IF(K1061="","",IF('Základné údaje'!$H$8="áno",0,K1061*0.2))</f>
        <v/>
      </c>
      <c r="M1061" s="156" t="str">
        <f>IF(K1061="","",K1061*VLOOKUP(CONCATENATE(C1061," / ",'Základné údaje'!$D$8),'Priradenie pracov. balíkov'!A:F,6,FALSE))</f>
        <v/>
      </c>
      <c r="N1061" s="156" t="str">
        <f>IF(L1061="","",L1061*VLOOKUP(CONCATENATE(C1061," / ",'Základné údaje'!$D$8),'Priradenie pracov. balíkov'!A:F,6,FALSE))</f>
        <v/>
      </c>
      <c r="O1061" s="164"/>
      <c r="P1061" s="164"/>
    </row>
    <row r="1062" spans="1:16" x14ac:dyDescent="0.2">
      <c r="A1062" s="19"/>
      <c r="B1062" s="164"/>
      <c r="C1062" s="164"/>
      <c r="D1062" s="164"/>
      <c r="E1062" s="164"/>
      <c r="F1062" s="165"/>
      <c r="G1062" s="164"/>
      <c r="H1062" s="166"/>
      <c r="I1062" s="167"/>
      <c r="J1062" s="168" t="str">
        <f>IF(F1062="","",IF(G1062=nepodnik,1,IF(VLOOKUP(G1062,Ciselniky!$G$41:$I$48,3,FALSE)&gt;'Údaje o projekte'!$F$11,'Údaje o projekte'!$F$11,VLOOKUP(G1062,Ciselniky!$G$41:$I$48,3,FALSE))))</f>
        <v/>
      </c>
      <c r="K1062" s="169" t="str">
        <f>IF(J1062="","",IF(G1062="Nerelevantné",E1062*F1062,((E1062*F1062)/VLOOKUP(G1062,Ciselniky!$G$43:$I$48,3,FALSE))*'Dlhodobý majetok (DM)'!I1062)*H1062)</f>
        <v/>
      </c>
      <c r="L1062" s="169" t="str">
        <f>IF(K1062="","",IF('Základné údaje'!$H$8="áno",0,K1062*0.2))</f>
        <v/>
      </c>
      <c r="M1062" s="156" t="str">
        <f>IF(K1062="","",K1062*VLOOKUP(CONCATENATE(C1062," / ",'Základné údaje'!$D$8),'Priradenie pracov. balíkov'!A:F,6,FALSE))</f>
        <v/>
      </c>
      <c r="N1062" s="156" t="str">
        <f>IF(L1062="","",L1062*VLOOKUP(CONCATENATE(C1062," / ",'Základné údaje'!$D$8),'Priradenie pracov. balíkov'!A:F,6,FALSE))</f>
        <v/>
      </c>
      <c r="O1062" s="164"/>
      <c r="P1062" s="164"/>
    </row>
    <row r="1063" spans="1:16" x14ac:dyDescent="0.2">
      <c r="A1063" s="19"/>
      <c r="B1063" s="164"/>
      <c r="C1063" s="164"/>
      <c r="D1063" s="164"/>
      <c r="E1063" s="164"/>
      <c r="F1063" s="165"/>
      <c r="G1063" s="164"/>
      <c r="H1063" s="166"/>
      <c r="I1063" s="167"/>
      <c r="J1063" s="168" t="str">
        <f>IF(F1063="","",IF(G1063=nepodnik,1,IF(VLOOKUP(G1063,Ciselniky!$G$41:$I$48,3,FALSE)&gt;'Údaje o projekte'!$F$11,'Údaje o projekte'!$F$11,VLOOKUP(G1063,Ciselniky!$G$41:$I$48,3,FALSE))))</f>
        <v/>
      </c>
      <c r="K1063" s="169" t="str">
        <f>IF(J1063="","",IF(G1063="Nerelevantné",E1063*F1063,((E1063*F1063)/VLOOKUP(G1063,Ciselniky!$G$43:$I$48,3,FALSE))*'Dlhodobý majetok (DM)'!I1063)*H1063)</f>
        <v/>
      </c>
      <c r="L1063" s="169" t="str">
        <f>IF(K1063="","",IF('Základné údaje'!$H$8="áno",0,K1063*0.2))</f>
        <v/>
      </c>
      <c r="M1063" s="156" t="str">
        <f>IF(K1063="","",K1063*VLOOKUP(CONCATENATE(C1063," / ",'Základné údaje'!$D$8),'Priradenie pracov. balíkov'!A:F,6,FALSE))</f>
        <v/>
      </c>
      <c r="N1063" s="156" t="str">
        <f>IF(L1063="","",L1063*VLOOKUP(CONCATENATE(C1063," / ",'Základné údaje'!$D$8),'Priradenie pracov. balíkov'!A:F,6,FALSE))</f>
        <v/>
      </c>
      <c r="O1063" s="164"/>
      <c r="P1063" s="164"/>
    </row>
    <row r="1064" spans="1:16" x14ac:dyDescent="0.2">
      <c r="A1064" s="19"/>
      <c r="B1064" s="164"/>
      <c r="C1064" s="164"/>
      <c r="D1064" s="164"/>
      <c r="E1064" s="164"/>
      <c r="F1064" s="165"/>
      <c r="G1064" s="164"/>
      <c r="H1064" s="166"/>
      <c r="I1064" s="167"/>
      <c r="J1064" s="168" t="str">
        <f>IF(F1064="","",IF(G1064=nepodnik,1,IF(VLOOKUP(G1064,Ciselniky!$G$41:$I$48,3,FALSE)&gt;'Údaje o projekte'!$F$11,'Údaje o projekte'!$F$11,VLOOKUP(G1064,Ciselniky!$G$41:$I$48,3,FALSE))))</f>
        <v/>
      </c>
      <c r="K1064" s="169" t="str">
        <f>IF(J1064="","",IF(G1064="Nerelevantné",E1064*F1064,((E1064*F1064)/VLOOKUP(G1064,Ciselniky!$G$43:$I$48,3,FALSE))*'Dlhodobý majetok (DM)'!I1064)*H1064)</f>
        <v/>
      </c>
      <c r="L1064" s="169" t="str">
        <f>IF(K1064="","",IF('Základné údaje'!$H$8="áno",0,K1064*0.2))</f>
        <v/>
      </c>
      <c r="M1064" s="156" t="str">
        <f>IF(K1064="","",K1064*VLOOKUP(CONCATENATE(C1064," / ",'Základné údaje'!$D$8),'Priradenie pracov. balíkov'!A:F,6,FALSE))</f>
        <v/>
      </c>
      <c r="N1064" s="156" t="str">
        <f>IF(L1064="","",L1064*VLOOKUP(CONCATENATE(C1064," / ",'Základné údaje'!$D$8),'Priradenie pracov. balíkov'!A:F,6,FALSE))</f>
        <v/>
      </c>
      <c r="O1064" s="164"/>
      <c r="P1064" s="164"/>
    </row>
    <row r="1065" spans="1:16" x14ac:dyDescent="0.2">
      <c r="A1065" s="19"/>
      <c r="B1065" s="164"/>
      <c r="C1065" s="164"/>
      <c r="D1065" s="164"/>
      <c r="E1065" s="164"/>
      <c r="F1065" s="165"/>
      <c r="G1065" s="164"/>
      <c r="H1065" s="166"/>
      <c r="I1065" s="167"/>
      <c r="J1065" s="168" t="str">
        <f>IF(F1065="","",IF(G1065=nepodnik,1,IF(VLOOKUP(G1065,Ciselniky!$G$41:$I$48,3,FALSE)&gt;'Údaje o projekte'!$F$11,'Údaje o projekte'!$F$11,VLOOKUP(G1065,Ciselniky!$G$41:$I$48,3,FALSE))))</f>
        <v/>
      </c>
      <c r="K1065" s="169" t="str">
        <f>IF(J1065="","",IF(G1065="Nerelevantné",E1065*F1065,((E1065*F1065)/VLOOKUP(G1065,Ciselniky!$G$43:$I$48,3,FALSE))*'Dlhodobý majetok (DM)'!I1065)*H1065)</f>
        <v/>
      </c>
      <c r="L1065" s="169" t="str">
        <f>IF(K1065="","",IF('Základné údaje'!$H$8="áno",0,K1065*0.2))</f>
        <v/>
      </c>
      <c r="M1065" s="156" t="str">
        <f>IF(K1065="","",K1065*VLOOKUP(CONCATENATE(C1065," / ",'Základné údaje'!$D$8),'Priradenie pracov. balíkov'!A:F,6,FALSE))</f>
        <v/>
      </c>
      <c r="N1065" s="156" t="str">
        <f>IF(L1065="","",L1065*VLOOKUP(CONCATENATE(C1065," / ",'Základné údaje'!$D$8),'Priradenie pracov. balíkov'!A:F,6,FALSE))</f>
        <v/>
      </c>
      <c r="O1065" s="164"/>
      <c r="P1065" s="164"/>
    </row>
    <row r="1066" spans="1:16" x14ac:dyDescent="0.2">
      <c r="A1066" s="19"/>
      <c r="B1066" s="164"/>
      <c r="C1066" s="164"/>
      <c r="D1066" s="164"/>
      <c r="E1066" s="164"/>
      <c r="F1066" s="165"/>
      <c r="G1066" s="164"/>
      <c r="H1066" s="166"/>
      <c r="I1066" s="167"/>
      <c r="J1066" s="168" t="str">
        <f>IF(F1066="","",IF(G1066=nepodnik,1,IF(VLOOKUP(G1066,Ciselniky!$G$41:$I$48,3,FALSE)&gt;'Údaje o projekte'!$F$11,'Údaje o projekte'!$F$11,VLOOKUP(G1066,Ciselniky!$G$41:$I$48,3,FALSE))))</f>
        <v/>
      </c>
      <c r="K1066" s="169" t="str">
        <f>IF(J1066="","",IF(G1066="Nerelevantné",E1066*F1066,((E1066*F1066)/VLOOKUP(G1066,Ciselniky!$G$43:$I$48,3,FALSE))*'Dlhodobý majetok (DM)'!I1066)*H1066)</f>
        <v/>
      </c>
      <c r="L1066" s="169" t="str">
        <f>IF(K1066="","",IF('Základné údaje'!$H$8="áno",0,K1066*0.2))</f>
        <v/>
      </c>
      <c r="M1066" s="156" t="str">
        <f>IF(K1066="","",K1066*VLOOKUP(CONCATENATE(C1066," / ",'Základné údaje'!$D$8),'Priradenie pracov. balíkov'!A:F,6,FALSE))</f>
        <v/>
      </c>
      <c r="N1066" s="156" t="str">
        <f>IF(L1066="","",L1066*VLOOKUP(CONCATENATE(C1066," / ",'Základné údaje'!$D$8),'Priradenie pracov. balíkov'!A:F,6,FALSE))</f>
        <v/>
      </c>
      <c r="O1066" s="164"/>
      <c r="P1066" s="164"/>
    </row>
    <row r="1067" spans="1:16" x14ac:dyDescent="0.2">
      <c r="A1067" s="19"/>
      <c r="B1067" s="164"/>
      <c r="C1067" s="164"/>
      <c r="D1067" s="164"/>
      <c r="E1067" s="164"/>
      <c r="F1067" s="165"/>
      <c r="G1067" s="164"/>
      <c r="H1067" s="166"/>
      <c r="I1067" s="167"/>
      <c r="J1067" s="168" t="str">
        <f>IF(F1067="","",IF(G1067=nepodnik,1,IF(VLOOKUP(G1067,Ciselniky!$G$41:$I$48,3,FALSE)&gt;'Údaje o projekte'!$F$11,'Údaje o projekte'!$F$11,VLOOKUP(G1067,Ciselniky!$G$41:$I$48,3,FALSE))))</f>
        <v/>
      </c>
      <c r="K1067" s="169" t="str">
        <f>IF(J1067="","",IF(G1067="Nerelevantné",E1067*F1067,((E1067*F1067)/VLOOKUP(G1067,Ciselniky!$G$43:$I$48,3,FALSE))*'Dlhodobý majetok (DM)'!I1067)*H1067)</f>
        <v/>
      </c>
      <c r="L1067" s="169" t="str">
        <f>IF(K1067="","",IF('Základné údaje'!$H$8="áno",0,K1067*0.2))</f>
        <v/>
      </c>
      <c r="M1067" s="156" t="str">
        <f>IF(K1067="","",K1067*VLOOKUP(CONCATENATE(C1067," / ",'Základné údaje'!$D$8),'Priradenie pracov. balíkov'!A:F,6,FALSE))</f>
        <v/>
      </c>
      <c r="N1067" s="156" t="str">
        <f>IF(L1067="","",L1067*VLOOKUP(CONCATENATE(C1067," / ",'Základné údaje'!$D$8),'Priradenie pracov. balíkov'!A:F,6,FALSE))</f>
        <v/>
      </c>
      <c r="O1067" s="164"/>
      <c r="P1067" s="164"/>
    </row>
    <row r="1068" spans="1:16" x14ac:dyDescent="0.2">
      <c r="A1068" s="19"/>
      <c r="B1068" s="164"/>
      <c r="C1068" s="164"/>
      <c r="D1068" s="164"/>
      <c r="E1068" s="164"/>
      <c r="F1068" s="165"/>
      <c r="G1068" s="164"/>
      <c r="H1068" s="166"/>
      <c r="I1068" s="167"/>
      <c r="J1068" s="168" t="str">
        <f>IF(F1068="","",IF(G1068=nepodnik,1,IF(VLOOKUP(G1068,Ciselniky!$G$41:$I$48,3,FALSE)&gt;'Údaje o projekte'!$F$11,'Údaje o projekte'!$F$11,VLOOKUP(G1068,Ciselniky!$G$41:$I$48,3,FALSE))))</f>
        <v/>
      </c>
      <c r="K1068" s="169" t="str">
        <f>IF(J1068="","",IF(G1068="Nerelevantné",E1068*F1068,((E1068*F1068)/VLOOKUP(G1068,Ciselniky!$G$43:$I$48,3,FALSE))*'Dlhodobý majetok (DM)'!I1068)*H1068)</f>
        <v/>
      </c>
      <c r="L1068" s="169" t="str">
        <f>IF(K1068="","",IF('Základné údaje'!$H$8="áno",0,K1068*0.2))</f>
        <v/>
      </c>
      <c r="M1068" s="156" t="str">
        <f>IF(K1068="","",K1068*VLOOKUP(CONCATENATE(C1068," / ",'Základné údaje'!$D$8),'Priradenie pracov. balíkov'!A:F,6,FALSE))</f>
        <v/>
      </c>
      <c r="N1068" s="156" t="str">
        <f>IF(L1068="","",L1068*VLOOKUP(CONCATENATE(C1068," / ",'Základné údaje'!$D$8),'Priradenie pracov. balíkov'!A:F,6,FALSE))</f>
        <v/>
      </c>
      <c r="O1068" s="164"/>
      <c r="P1068" s="164"/>
    </row>
    <row r="1069" spans="1:16" x14ac:dyDescent="0.2">
      <c r="A1069" s="19"/>
      <c r="B1069" s="164"/>
      <c r="C1069" s="164"/>
      <c r="D1069" s="164"/>
      <c r="E1069" s="164"/>
      <c r="F1069" s="165"/>
      <c r="G1069" s="164"/>
      <c r="H1069" s="166"/>
      <c r="I1069" s="167"/>
      <c r="J1069" s="168" t="str">
        <f>IF(F1069="","",IF(G1069=nepodnik,1,IF(VLOOKUP(G1069,Ciselniky!$G$41:$I$48,3,FALSE)&gt;'Údaje o projekte'!$F$11,'Údaje o projekte'!$F$11,VLOOKUP(G1069,Ciselniky!$G$41:$I$48,3,FALSE))))</f>
        <v/>
      </c>
      <c r="K1069" s="169" t="str">
        <f>IF(J1069="","",IF(G1069="Nerelevantné",E1069*F1069,((E1069*F1069)/VLOOKUP(G1069,Ciselniky!$G$43:$I$48,3,FALSE))*'Dlhodobý majetok (DM)'!I1069)*H1069)</f>
        <v/>
      </c>
      <c r="L1069" s="169" t="str">
        <f>IF(K1069="","",IF('Základné údaje'!$H$8="áno",0,K1069*0.2))</f>
        <v/>
      </c>
      <c r="M1069" s="156" t="str">
        <f>IF(K1069="","",K1069*VLOOKUP(CONCATENATE(C1069," / ",'Základné údaje'!$D$8),'Priradenie pracov. balíkov'!A:F,6,FALSE))</f>
        <v/>
      </c>
      <c r="N1069" s="156" t="str">
        <f>IF(L1069="","",L1069*VLOOKUP(CONCATENATE(C1069," / ",'Základné údaje'!$D$8),'Priradenie pracov. balíkov'!A:F,6,FALSE))</f>
        <v/>
      </c>
      <c r="O1069" s="164"/>
      <c r="P1069" s="164"/>
    </row>
    <row r="1070" spans="1:16" x14ac:dyDescent="0.2">
      <c r="A1070" s="19"/>
      <c r="B1070" s="164"/>
      <c r="C1070" s="164"/>
      <c r="D1070" s="164"/>
      <c r="E1070" s="164"/>
      <c r="F1070" s="165"/>
      <c r="G1070" s="164"/>
      <c r="H1070" s="166"/>
      <c r="I1070" s="167"/>
      <c r="J1070" s="168" t="str">
        <f>IF(F1070="","",IF(G1070=nepodnik,1,IF(VLOOKUP(G1070,Ciselniky!$G$41:$I$48,3,FALSE)&gt;'Údaje o projekte'!$F$11,'Údaje o projekte'!$F$11,VLOOKUP(G1070,Ciselniky!$G$41:$I$48,3,FALSE))))</f>
        <v/>
      </c>
      <c r="K1070" s="169" t="str">
        <f>IF(J1070="","",IF(G1070="Nerelevantné",E1070*F1070,((E1070*F1070)/VLOOKUP(G1070,Ciselniky!$G$43:$I$48,3,FALSE))*'Dlhodobý majetok (DM)'!I1070)*H1070)</f>
        <v/>
      </c>
      <c r="L1070" s="169" t="str">
        <f>IF(K1070="","",IF('Základné údaje'!$H$8="áno",0,K1070*0.2))</f>
        <v/>
      </c>
      <c r="M1070" s="156" t="str">
        <f>IF(K1070="","",K1070*VLOOKUP(CONCATENATE(C1070," / ",'Základné údaje'!$D$8),'Priradenie pracov. balíkov'!A:F,6,FALSE))</f>
        <v/>
      </c>
      <c r="N1070" s="156" t="str">
        <f>IF(L1070="","",L1070*VLOOKUP(CONCATENATE(C1070," / ",'Základné údaje'!$D$8),'Priradenie pracov. balíkov'!A:F,6,FALSE))</f>
        <v/>
      </c>
      <c r="O1070" s="164"/>
      <c r="P1070" s="164"/>
    </row>
    <row r="1071" spans="1:16" x14ac:dyDescent="0.2">
      <c r="A1071" s="19"/>
      <c r="B1071" s="164"/>
      <c r="C1071" s="164"/>
      <c r="D1071" s="164"/>
      <c r="E1071" s="164"/>
      <c r="F1071" s="165"/>
      <c r="G1071" s="164"/>
      <c r="H1071" s="166"/>
      <c r="I1071" s="167"/>
      <c r="J1071" s="168" t="str">
        <f>IF(F1071="","",IF(G1071=nepodnik,1,IF(VLOOKUP(G1071,Ciselniky!$G$41:$I$48,3,FALSE)&gt;'Údaje o projekte'!$F$11,'Údaje o projekte'!$F$11,VLOOKUP(G1071,Ciselniky!$G$41:$I$48,3,FALSE))))</f>
        <v/>
      </c>
      <c r="K1071" s="169" t="str">
        <f>IF(J1071="","",IF(G1071="Nerelevantné",E1071*F1071,((E1071*F1071)/VLOOKUP(G1071,Ciselniky!$G$43:$I$48,3,FALSE))*'Dlhodobý majetok (DM)'!I1071)*H1071)</f>
        <v/>
      </c>
      <c r="L1071" s="169" t="str">
        <f>IF(K1071="","",IF('Základné údaje'!$H$8="áno",0,K1071*0.2))</f>
        <v/>
      </c>
      <c r="M1071" s="156" t="str">
        <f>IF(K1071="","",K1071*VLOOKUP(CONCATENATE(C1071," / ",'Základné údaje'!$D$8),'Priradenie pracov. balíkov'!A:F,6,FALSE))</f>
        <v/>
      </c>
      <c r="N1071" s="156" t="str">
        <f>IF(L1071="","",L1071*VLOOKUP(CONCATENATE(C1071," / ",'Základné údaje'!$D$8),'Priradenie pracov. balíkov'!A:F,6,FALSE))</f>
        <v/>
      </c>
      <c r="O1071" s="164"/>
      <c r="P1071" s="164"/>
    </row>
    <row r="1072" spans="1:16" x14ac:dyDescent="0.2">
      <c r="A1072" s="19"/>
      <c r="B1072" s="164"/>
      <c r="C1072" s="164"/>
      <c r="D1072" s="164"/>
      <c r="E1072" s="164"/>
      <c r="F1072" s="165"/>
      <c r="G1072" s="164"/>
      <c r="H1072" s="166"/>
      <c r="I1072" s="167"/>
      <c r="J1072" s="168" t="str">
        <f>IF(F1072="","",IF(G1072=nepodnik,1,IF(VLOOKUP(G1072,Ciselniky!$G$41:$I$48,3,FALSE)&gt;'Údaje o projekte'!$F$11,'Údaje o projekte'!$F$11,VLOOKUP(G1072,Ciselniky!$G$41:$I$48,3,FALSE))))</f>
        <v/>
      </c>
      <c r="K1072" s="169" t="str">
        <f>IF(J1072="","",IF(G1072="Nerelevantné",E1072*F1072,((E1072*F1072)/VLOOKUP(G1072,Ciselniky!$G$43:$I$48,3,FALSE))*'Dlhodobý majetok (DM)'!I1072)*H1072)</f>
        <v/>
      </c>
      <c r="L1072" s="169" t="str">
        <f>IF(K1072="","",IF('Základné údaje'!$H$8="áno",0,K1072*0.2))</f>
        <v/>
      </c>
      <c r="M1072" s="156" t="str">
        <f>IF(K1072="","",K1072*VLOOKUP(CONCATENATE(C1072," / ",'Základné údaje'!$D$8),'Priradenie pracov. balíkov'!A:F,6,FALSE))</f>
        <v/>
      </c>
      <c r="N1072" s="156" t="str">
        <f>IF(L1072="","",L1072*VLOOKUP(CONCATENATE(C1072," / ",'Základné údaje'!$D$8),'Priradenie pracov. balíkov'!A:F,6,FALSE))</f>
        <v/>
      </c>
      <c r="O1072" s="164"/>
      <c r="P1072" s="164"/>
    </row>
    <row r="1073" spans="1:16" x14ac:dyDescent="0.2">
      <c r="A1073" s="19"/>
      <c r="B1073" s="164"/>
      <c r="C1073" s="164"/>
      <c r="D1073" s="164"/>
      <c r="E1073" s="164"/>
      <c r="F1073" s="165"/>
      <c r="G1073" s="164"/>
      <c r="H1073" s="166"/>
      <c r="I1073" s="167"/>
      <c r="J1073" s="168" t="str">
        <f>IF(F1073="","",IF(G1073=nepodnik,1,IF(VLOOKUP(G1073,Ciselniky!$G$41:$I$48,3,FALSE)&gt;'Údaje o projekte'!$F$11,'Údaje o projekte'!$F$11,VLOOKUP(G1073,Ciselniky!$G$41:$I$48,3,FALSE))))</f>
        <v/>
      </c>
      <c r="K1073" s="169" t="str">
        <f>IF(J1073="","",IF(G1073="Nerelevantné",E1073*F1073,((E1073*F1073)/VLOOKUP(G1073,Ciselniky!$G$43:$I$48,3,FALSE))*'Dlhodobý majetok (DM)'!I1073)*H1073)</f>
        <v/>
      </c>
      <c r="L1073" s="169" t="str">
        <f>IF(K1073="","",IF('Základné údaje'!$H$8="áno",0,K1073*0.2))</f>
        <v/>
      </c>
      <c r="M1073" s="156" t="str">
        <f>IF(K1073="","",K1073*VLOOKUP(CONCATENATE(C1073," / ",'Základné údaje'!$D$8),'Priradenie pracov. balíkov'!A:F,6,FALSE))</f>
        <v/>
      </c>
      <c r="N1073" s="156" t="str">
        <f>IF(L1073="","",L1073*VLOOKUP(CONCATENATE(C1073," / ",'Základné údaje'!$D$8),'Priradenie pracov. balíkov'!A:F,6,FALSE))</f>
        <v/>
      </c>
      <c r="O1073" s="164"/>
      <c r="P1073" s="164"/>
    </row>
    <row r="1074" spans="1:16" x14ac:dyDescent="0.2">
      <c r="A1074" s="19"/>
      <c r="B1074" s="164"/>
      <c r="C1074" s="164"/>
      <c r="D1074" s="164"/>
      <c r="E1074" s="164"/>
      <c r="F1074" s="165"/>
      <c r="G1074" s="164"/>
      <c r="H1074" s="166"/>
      <c r="I1074" s="167"/>
      <c r="J1074" s="168" t="str">
        <f>IF(F1074="","",IF(G1074=nepodnik,1,IF(VLOOKUP(G1074,Ciselniky!$G$41:$I$48,3,FALSE)&gt;'Údaje o projekte'!$F$11,'Údaje o projekte'!$F$11,VLOOKUP(G1074,Ciselniky!$G$41:$I$48,3,FALSE))))</f>
        <v/>
      </c>
      <c r="K1074" s="169" t="str">
        <f>IF(J1074="","",IF(G1074="Nerelevantné",E1074*F1074,((E1074*F1074)/VLOOKUP(G1074,Ciselniky!$G$43:$I$48,3,FALSE))*'Dlhodobý majetok (DM)'!I1074)*H1074)</f>
        <v/>
      </c>
      <c r="L1074" s="169" t="str">
        <f>IF(K1074="","",IF('Základné údaje'!$H$8="áno",0,K1074*0.2))</f>
        <v/>
      </c>
      <c r="M1074" s="156" t="str">
        <f>IF(K1074="","",K1074*VLOOKUP(CONCATENATE(C1074," / ",'Základné údaje'!$D$8),'Priradenie pracov. balíkov'!A:F,6,FALSE))</f>
        <v/>
      </c>
      <c r="N1074" s="156" t="str">
        <f>IF(L1074="","",L1074*VLOOKUP(CONCATENATE(C1074," / ",'Základné údaje'!$D$8),'Priradenie pracov. balíkov'!A:F,6,FALSE))</f>
        <v/>
      </c>
      <c r="O1074" s="164"/>
      <c r="P1074" s="164"/>
    </row>
    <row r="1075" spans="1:16" x14ac:dyDescent="0.2">
      <c r="A1075" s="19"/>
      <c r="B1075" s="164"/>
      <c r="C1075" s="164"/>
      <c r="D1075" s="164"/>
      <c r="E1075" s="164"/>
      <c r="F1075" s="165"/>
      <c r="G1075" s="164"/>
      <c r="H1075" s="166"/>
      <c r="I1075" s="167"/>
      <c r="J1075" s="168" t="str">
        <f>IF(F1075="","",IF(G1075=nepodnik,1,IF(VLOOKUP(G1075,Ciselniky!$G$41:$I$48,3,FALSE)&gt;'Údaje o projekte'!$F$11,'Údaje o projekte'!$F$11,VLOOKUP(G1075,Ciselniky!$G$41:$I$48,3,FALSE))))</f>
        <v/>
      </c>
      <c r="K1075" s="169" t="str">
        <f>IF(J1075="","",IF(G1075="Nerelevantné",E1075*F1075,((E1075*F1075)/VLOOKUP(G1075,Ciselniky!$G$43:$I$48,3,FALSE))*'Dlhodobý majetok (DM)'!I1075)*H1075)</f>
        <v/>
      </c>
      <c r="L1075" s="169" t="str">
        <f>IF(K1075="","",IF('Základné údaje'!$H$8="áno",0,K1075*0.2))</f>
        <v/>
      </c>
      <c r="M1075" s="156" t="str">
        <f>IF(K1075="","",K1075*VLOOKUP(CONCATENATE(C1075," / ",'Základné údaje'!$D$8),'Priradenie pracov. balíkov'!A:F,6,FALSE))</f>
        <v/>
      </c>
      <c r="N1075" s="156" t="str">
        <f>IF(L1075="","",L1075*VLOOKUP(CONCATENATE(C1075," / ",'Základné údaje'!$D$8),'Priradenie pracov. balíkov'!A:F,6,FALSE))</f>
        <v/>
      </c>
      <c r="O1075" s="164"/>
      <c r="P1075" s="164"/>
    </row>
    <row r="1076" spans="1:16" x14ac:dyDescent="0.2">
      <c r="A1076" s="19"/>
      <c r="B1076" s="164"/>
      <c r="C1076" s="164"/>
      <c r="D1076" s="164"/>
      <c r="E1076" s="164"/>
      <c r="F1076" s="165"/>
      <c r="G1076" s="164"/>
      <c r="H1076" s="166"/>
      <c r="I1076" s="167"/>
      <c r="J1076" s="168" t="str">
        <f>IF(F1076="","",IF(G1076=nepodnik,1,IF(VLOOKUP(G1076,Ciselniky!$G$41:$I$48,3,FALSE)&gt;'Údaje o projekte'!$F$11,'Údaje o projekte'!$F$11,VLOOKUP(G1076,Ciselniky!$G$41:$I$48,3,FALSE))))</f>
        <v/>
      </c>
      <c r="K1076" s="169" t="str">
        <f>IF(J1076="","",IF(G1076="Nerelevantné",E1076*F1076,((E1076*F1076)/VLOOKUP(G1076,Ciselniky!$G$43:$I$48,3,FALSE))*'Dlhodobý majetok (DM)'!I1076)*H1076)</f>
        <v/>
      </c>
      <c r="L1076" s="169" t="str">
        <f>IF(K1076="","",IF('Základné údaje'!$H$8="áno",0,K1076*0.2))</f>
        <v/>
      </c>
      <c r="M1076" s="156" t="str">
        <f>IF(K1076="","",K1076*VLOOKUP(CONCATENATE(C1076," / ",'Základné údaje'!$D$8),'Priradenie pracov. balíkov'!A:F,6,FALSE))</f>
        <v/>
      </c>
      <c r="N1076" s="156" t="str">
        <f>IF(L1076="","",L1076*VLOOKUP(CONCATENATE(C1076," / ",'Základné údaje'!$D$8),'Priradenie pracov. balíkov'!A:F,6,FALSE))</f>
        <v/>
      </c>
      <c r="O1076" s="164"/>
      <c r="P1076" s="164"/>
    </row>
    <row r="1077" spans="1:16" x14ac:dyDescent="0.2">
      <c r="A1077" s="19"/>
      <c r="B1077" s="164"/>
      <c r="C1077" s="164"/>
      <c r="D1077" s="164"/>
      <c r="E1077" s="164"/>
      <c r="F1077" s="165"/>
      <c r="G1077" s="164"/>
      <c r="H1077" s="166"/>
      <c r="I1077" s="167"/>
      <c r="J1077" s="168" t="str">
        <f>IF(F1077="","",IF(G1077=nepodnik,1,IF(VLOOKUP(G1077,Ciselniky!$G$41:$I$48,3,FALSE)&gt;'Údaje o projekte'!$F$11,'Údaje o projekte'!$F$11,VLOOKUP(G1077,Ciselniky!$G$41:$I$48,3,FALSE))))</f>
        <v/>
      </c>
      <c r="K1077" s="169" t="str">
        <f>IF(J1077="","",IF(G1077="Nerelevantné",E1077*F1077,((E1077*F1077)/VLOOKUP(G1077,Ciselniky!$G$43:$I$48,3,FALSE))*'Dlhodobý majetok (DM)'!I1077)*H1077)</f>
        <v/>
      </c>
      <c r="L1077" s="169" t="str">
        <f>IF(K1077="","",IF('Základné údaje'!$H$8="áno",0,K1077*0.2))</f>
        <v/>
      </c>
      <c r="M1077" s="156" t="str">
        <f>IF(K1077="","",K1077*VLOOKUP(CONCATENATE(C1077," / ",'Základné údaje'!$D$8),'Priradenie pracov. balíkov'!A:F,6,FALSE))</f>
        <v/>
      </c>
      <c r="N1077" s="156" t="str">
        <f>IF(L1077="","",L1077*VLOOKUP(CONCATENATE(C1077," / ",'Základné údaje'!$D$8),'Priradenie pracov. balíkov'!A:F,6,FALSE))</f>
        <v/>
      </c>
      <c r="O1077" s="164"/>
      <c r="P1077" s="164"/>
    </row>
    <row r="1078" spans="1:16" x14ac:dyDescent="0.2">
      <c r="A1078" s="19"/>
      <c r="B1078" s="164"/>
      <c r="C1078" s="164"/>
      <c r="D1078" s="164"/>
      <c r="E1078" s="164"/>
      <c r="F1078" s="165"/>
      <c r="G1078" s="164"/>
      <c r="H1078" s="166"/>
      <c r="I1078" s="167"/>
      <c r="J1078" s="168" t="str">
        <f>IF(F1078="","",IF(G1078=nepodnik,1,IF(VLOOKUP(G1078,Ciselniky!$G$41:$I$48,3,FALSE)&gt;'Údaje o projekte'!$F$11,'Údaje o projekte'!$F$11,VLOOKUP(G1078,Ciselniky!$G$41:$I$48,3,FALSE))))</f>
        <v/>
      </c>
      <c r="K1078" s="169" t="str">
        <f>IF(J1078="","",IF(G1078="Nerelevantné",E1078*F1078,((E1078*F1078)/VLOOKUP(G1078,Ciselniky!$G$43:$I$48,3,FALSE))*'Dlhodobý majetok (DM)'!I1078)*H1078)</f>
        <v/>
      </c>
      <c r="L1078" s="169" t="str">
        <f>IF(K1078="","",IF('Základné údaje'!$H$8="áno",0,K1078*0.2))</f>
        <v/>
      </c>
      <c r="M1078" s="156" t="str">
        <f>IF(K1078="","",K1078*VLOOKUP(CONCATENATE(C1078," / ",'Základné údaje'!$D$8),'Priradenie pracov. balíkov'!A:F,6,FALSE))</f>
        <v/>
      </c>
      <c r="N1078" s="156" t="str">
        <f>IF(L1078="","",L1078*VLOOKUP(CONCATENATE(C1078," / ",'Základné údaje'!$D$8),'Priradenie pracov. balíkov'!A:F,6,FALSE))</f>
        <v/>
      </c>
      <c r="O1078" s="164"/>
      <c r="P1078" s="164"/>
    </row>
    <row r="1079" spans="1:16" x14ac:dyDescent="0.2">
      <c r="A1079" s="19"/>
      <c r="B1079" s="164"/>
      <c r="C1079" s="164"/>
      <c r="D1079" s="164"/>
      <c r="E1079" s="164"/>
      <c r="F1079" s="165"/>
      <c r="G1079" s="164"/>
      <c r="H1079" s="166"/>
      <c r="I1079" s="167"/>
      <c r="J1079" s="168" t="str">
        <f>IF(F1079="","",IF(G1079=nepodnik,1,IF(VLOOKUP(G1079,Ciselniky!$G$41:$I$48,3,FALSE)&gt;'Údaje o projekte'!$F$11,'Údaje o projekte'!$F$11,VLOOKUP(G1079,Ciselniky!$G$41:$I$48,3,FALSE))))</f>
        <v/>
      </c>
      <c r="K1079" s="169" t="str">
        <f>IF(J1079="","",IF(G1079="Nerelevantné",E1079*F1079,((E1079*F1079)/VLOOKUP(G1079,Ciselniky!$G$43:$I$48,3,FALSE))*'Dlhodobý majetok (DM)'!I1079)*H1079)</f>
        <v/>
      </c>
      <c r="L1079" s="169" t="str">
        <f>IF(K1079="","",IF('Základné údaje'!$H$8="áno",0,K1079*0.2))</f>
        <v/>
      </c>
      <c r="M1079" s="156" t="str">
        <f>IF(K1079="","",K1079*VLOOKUP(CONCATENATE(C1079," / ",'Základné údaje'!$D$8),'Priradenie pracov. balíkov'!A:F,6,FALSE))</f>
        <v/>
      </c>
      <c r="N1079" s="156" t="str">
        <f>IF(L1079="","",L1079*VLOOKUP(CONCATENATE(C1079," / ",'Základné údaje'!$D$8),'Priradenie pracov. balíkov'!A:F,6,FALSE))</f>
        <v/>
      </c>
      <c r="O1079" s="164"/>
      <c r="P1079" s="164"/>
    </row>
    <row r="1080" spans="1:16" x14ac:dyDescent="0.2">
      <c r="A1080" s="19"/>
      <c r="B1080" s="164"/>
      <c r="C1080" s="164"/>
      <c r="D1080" s="164"/>
      <c r="E1080" s="164"/>
      <c r="F1080" s="165"/>
      <c r="G1080" s="164"/>
      <c r="H1080" s="166"/>
      <c r="I1080" s="167"/>
      <c r="J1080" s="168" t="str">
        <f>IF(F1080="","",IF(G1080=nepodnik,1,IF(VLOOKUP(G1080,Ciselniky!$G$41:$I$48,3,FALSE)&gt;'Údaje o projekte'!$F$11,'Údaje o projekte'!$F$11,VLOOKUP(G1080,Ciselniky!$G$41:$I$48,3,FALSE))))</f>
        <v/>
      </c>
      <c r="K1080" s="169" t="str">
        <f>IF(J1080="","",IF(G1080="Nerelevantné",E1080*F1080,((E1080*F1080)/VLOOKUP(G1080,Ciselniky!$G$43:$I$48,3,FALSE))*'Dlhodobý majetok (DM)'!I1080)*H1080)</f>
        <v/>
      </c>
      <c r="L1080" s="169" t="str">
        <f>IF(K1080="","",IF('Základné údaje'!$H$8="áno",0,K1080*0.2))</f>
        <v/>
      </c>
      <c r="M1080" s="156" t="str">
        <f>IF(K1080="","",K1080*VLOOKUP(CONCATENATE(C1080," / ",'Základné údaje'!$D$8),'Priradenie pracov. balíkov'!A:F,6,FALSE))</f>
        <v/>
      </c>
      <c r="N1080" s="156" t="str">
        <f>IF(L1080="","",L1080*VLOOKUP(CONCATENATE(C1080," / ",'Základné údaje'!$D$8),'Priradenie pracov. balíkov'!A:F,6,FALSE))</f>
        <v/>
      </c>
      <c r="O1080" s="164"/>
      <c r="P1080" s="164"/>
    </row>
    <row r="1081" spans="1:16" x14ac:dyDescent="0.2">
      <c r="A1081" s="19"/>
      <c r="B1081" s="164"/>
      <c r="C1081" s="164"/>
      <c r="D1081" s="164"/>
      <c r="E1081" s="164"/>
      <c r="F1081" s="165"/>
      <c r="G1081" s="164"/>
      <c r="H1081" s="166"/>
      <c r="I1081" s="167"/>
      <c r="J1081" s="168" t="str">
        <f>IF(F1081="","",IF(G1081=nepodnik,1,IF(VLOOKUP(G1081,Ciselniky!$G$41:$I$48,3,FALSE)&gt;'Údaje o projekte'!$F$11,'Údaje o projekte'!$F$11,VLOOKUP(G1081,Ciselniky!$G$41:$I$48,3,FALSE))))</f>
        <v/>
      </c>
      <c r="K1081" s="169" t="str">
        <f>IF(J1081="","",IF(G1081="Nerelevantné",E1081*F1081,((E1081*F1081)/VLOOKUP(G1081,Ciselniky!$G$43:$I$48,3,FALSE))*'Dlhodobý majetok (DM)'!I1081)*H1081)</f>
        <v/>
      </c>
      <c r="L1081" s="169" t="str">
        <f>IF(K1081="","",IF('Základné údaje'!$H$8="áno",0,K1081*0.2))</f>
        <v/>
      </c>
      <c r="M1081" s="156" t="str">
        <f>IF(K1081="","",K1081*VLOOKUP(CONCATENATE(C1081," / ",'Základné údaje'!$D$8),'Priradenie pracov. balíkov'!A:F,6,FALSE))</f>
        <v/>
      </c>
      <c r="N1081" s="156" t="str">
        <f>IF(L1081="","",L1081*VLOOKUP(CONCATENATE(C1081," / ",'Základné údaje'!$D$8),'Priradenie pracov. balíkov'!A:F,6,FALSE))</f>
        <v/>
      </c>
      <c r="O1081" s="164"/>
      <c r="P1081" s="164"/>
    </row>
    <row r="1082" spans="1:16" x14ac:dyDescent="0.2">
      <c r="A1082" s="19"/>
      <c r="B1082" s="164"/>
      <c r="C1082" s="164"/>
      <c r="D1082" s="164"/>
      <c r="E1082" s="164"/>
      <c r="F1082" s="165"/>
      <c r="G1082" s="164"/>
      <c r="H1082" s="166"/>
      <c r="I1082" s="167"/>
      <c r="J1082" s="168" t="str">
        <f>IF(F1082="","",IF(G1082=nepodnik,1,IF(VLOOKUP(G1082,Ciselniky!$G$41:$I$48,3,FALSE)&gt;'Údaje o projekte'!$F$11,'Údaje o projekte'!$F$11,VLOOKUP(G1082,Ciselniky!$G$41:$I$48,3,FALSE))))</f>
        <v/>
      </c>
      <c r="K1082" s="169" t="str">
        <f>IF(J1082="","",IF(G1082="Nerelevantné",E1082*F1082,((E1082*F1082)/VLOOKUP(G1082,Ciselniky!$G$43:$I$48,3,FALSE))*'Dlhodobý majetok (DM)'!I1082)*H1082)</f>
        <v/>
      </c>
      <c r="L1082" s="169" t="str">
        <f>IF(K1082="","",IF('Základné údaje'!$H$8="áno",0,K1082*0.2))</f>
        <v/>
      </c>
      <c r="M1082" s="156" t="str">
        <f>IF(K1082="","",K1082*VLOOKUP(CONCATENATE(C1082," / ",'Základné údaje'!$D$8),'Priradenie pracov. balíkov'!A:F,6,FALSE))</f>
        <v/>
      </c>
      <c r="N1082" s="156" t="str">
        <f>IF(L1082="","",L1082*VLOOKUP(CONCATENATE(C1082," / ",'Základné údaje'!$D$8),'Priradenie pracov. balíkov'!A:F,6,FALSE))</f>
        <v/>
      </c>
      <c r="O1082" s="164"/>
      <c r="P1082" s="164"/>
    </row>
    <row r="1083" spans="1:16" x14ac:dyDescent="0.2">
      <c r="A1083" s="19"/>
      <c r="B1083" s="164"/>
      <c r="C1083" s="164"/>
      <c r="D1083" s="164"/>
      <c r="E1083" s="164"/>
      <c r="F1083" s="165"/>
      <c r="G1083" s="164"/>
      <c r="H1083" s="166"/>
      <c r="I1083" s="167"/>
      <c r="J1083" s="168" t="str">
        <f>IF(F1083="","",IF(G1083=nepodnik,1,IF(VLOOKUP(G1083,Ciselniky!$G$41:$I$48,3,FALSE)&gt;'Údaje o projekte'!$F$11,'Údaje o projekte'!$F$11,VLOOKUP(G1083,Ciselniky!$G$41:$I$48,3,FALSE))))</f>
        <v/>
      </c>
      <c r="K1083" s="169" t="str">
        <f>IF(J1083="","",IF(G1083="Nerelevantné",E1083*F1083,((E1083*F1083)/VLOOKUP(G1083,Ciselniky!$G$43:$I$48,3,FALSE))*'Dlhodobý majetok (DM)'!I1083)*H1083)</f>
        <v/>
      </c>
      <c r="L1083" s="169" t="str">
        <f>IF(K1083="","",IF('Základné údaje'!$H$8="áno",0,K1083*0.2))</f>
        <v/>
      </c>
      <c r="M1083" s="156" t="str">
        <f>IF(K1083="","",K1083*VLOOKUP(CONCATENATE(C1083," / ",'Základné údaje'!$D$8),'Priradenie pracov. balíkov'!A:F,6,FALSE))</f>
        <v/>
      </c>
      <c r="N1083" s="156" t="str">
        <f>IF(L1083="","",L1083*VLOOKUP(CONCATENATE(C1083," / ",'Základné údaje'!$D$8),'Priradenie pracov. balíkov'!A:F,6,FALSE))</f>
        <v/>
      </c>
      <c r="O1083" s="164"/>
      <c r="P1083" s="164"/>
    </row>
    <row r="1084" spans="1:16" x14ac:dyDescent="0.2">
      <c r="A1084" s="19"/>
      <c r="B1084" s="164"/>
      <c r="C1084" s="164"/>
      <c r="D1084" s="164"/>
      <c r="E1084" s="164"/>
      <c r="F1084" s="165"/>
      <c r="G1084" s="164"/>
      <c r="H1084" s="166"/>
      <c r="I1084" s="167"/>
      <c r="J1084" s="168" t="str">
        <f>IF(F1084="","",IF(G1084=nepodnik,1,IF(VLOOKUP(G1084,Ciselniky!$G$41:$I$48,3,FALSE)&gt;'Údaje o projekte'!$F$11,'Údaje o projekte'!$F$11,VLOOKUP(G1084,Ciselniky!$G$41:$I$48,3,FALSE))))</f>
        <v/>
      </c>
      <c r="K1084" s="169" t="str">
        <f>IF(J1084="","",IF(G1084="Nerelevantné",E1084*F1084,((E1084*F1084)/VLOOKUP(G1084,Ciselniky!$G$43:$I$48,3,FALSE))*'Dlhodobý majetok (DM)'!I1084)*H1084)</f>
        <v/>
      </c>
      <c r="L1084" s="169" t="str">
        <f>IF(K1084="","",IF('Základné údaje'!$H$8="áno",0,K1084*0.2))</f>
        <v/>
      </c>
      <c r="M1084" s="156" t="str">
        <f>IF(K1084="","",K1084*VLOOKUP(CONCATENATE(C1084," / ",'Základné údaje'!$D$8),'Priradenie pracov. balíkov'!A:F,6,FALSE))</f>
        <v/>
      </c>
      <c r="N1084" s="156" t="str">
        <f>IF(L1084="","",L1084*VLOOKUP(CONCATENATE(C1084," / ",'Základné údaje'!$D$8),'Priradenie pracov. balíkov'!A:F,6,FALSE))</f>
        <v/>
      </c>
      <c r="O1084" s="164"/>
      <c r="P1084" s="164"/>
    </row>
    <row r="1085" spans="1:16" x14ac:dyDescent="0.2">
      <c r="A1085" s="19"/>
      <c r="B1085" s="164"/>
      <c r="C1085" s="164"/>
      <c r="D1085" s="164"/>
      <c r="E1085" s="164"/>
      <c r="F1085" s="165"/>
      <c r="G1085" s="164"/>
      <c r="H1085" s="166"/>
      <c r="I1085" s="167"/>
      <c r="J1085" s="168" t="str">
        <f>IF(F1085="","",IF(G1085=nepodnik,1,IF(VLOOKUP(G1085,Ciselniky!$G$41:$I$48,3,FALSE)&gt;'Údaje o projekte'!$F$11,'Údaje o projekte'!$F$11,VLOOKUP(G1085,Ciselniky!$G$41:$I$48,3,FALSE))))</f>
        <v/>
      </c>
      <c r="K1085" s="169" t="str">
        <f>IF(J1085="","",IF(G1085="Nerelevantné",E1085*F1085,((E1085*F1085)/VLOOKUP(G1085,Ciselniky!$G$43:$I$48,3,FALSE))*'Dlhodobý majetok (DM)'!I1085)*H1085)</f>
        <v/>
      </c>
      <c r="L1085" s="169" t="str">
        <f>IF(K1085="","",IF('Základné údaje'!$H$8="áno",0,K1085*0.2))</f>
        <v/>
      </c>
      <c r="M1085" s="156" t="str">
        <f>IF(K1085="","",K1085*VLOOKUP(CONCATENATE(C1085," / ",'Základné údaje'!$D$8),'Priradenie pracov. balíkov'!A:F,6,FALSE))</f>
        <v/>
      </c>
      <c r="N1085" s="156" t="str">
        <f>IF(L1085="","",L1085*VLOOKUP(CONCATENATE(C1085," / ",'Základné údaje'!$D$8),'Priradenie pracov. balíkov'!A:F,6,FALSE))</f>
        <v/>
      </c>
      <c r="O1085" s="164"/>
      <c r="P1085" s="164"/>
    </row>
    <row r="1086" spans="1:16" x14ac:dyDescent="0.2">
      <c r="A1086" s="19"/>
      <c r="B1086" s="164"/>
      <c r="C1086" s="164"/>
      <c r="D1086" s="164"/>
      <c r="E1086" s="164"/>
      <c r="F1086" s="165"/>
      <c r="G1086" s="164"/>
      <c r="H1086" s="166"/>
      <c r="I1086" s="167"/>
      <c r="J1086" s="168" t="str">
        <f>IF(F1086="","",IF(G1086=nepodnik,1,IF(VLOOKUP(G1086,Ciselniky!$G$41:$I$48,3,FALSE)&gt;'Údaje o projekte'!$F$11,'Údaje o projekte'!$F$11,VLOOKUP(G1086,Ciselniky!$G$41:$I$48,3,FALSE))))</f>
        <v/>
      </c>
      <c r="K1086" s="169" t="str">
        <f>IF(J1086="","",IF(G1086="Nerelevantné",E1086*F1086,((E1086*F1086)/VLOOKUP(G1086,Ciselniky!$G$43:$I$48,3,FALSE))*'Dlhodobý majetok (DM)'!I1086)*H1086)</f>
        <v/>
      </c>
      <c r="L1086" s="169" t="str">
        <f>IF(K1086="","",IF('Základné údaje'!$H$8="áno",0,K1086*0.2))</f>
        <v/>
      </c>
      <c r="M1086" s="156" t="str">
        <f>IF(K1086="","",K1086*VLOOKUP(CONCATENATE(C1086," / ",'Základné údaje'!$D$8),'Priradenie pracov. balíkov'!A:F,6,FALSE))</f>
        <v/>
      </c>
      <c r="N1086" s="156" t="str">
        <f>IF(L1086="","",L1086*VLOOKUP(CONCATENATE(C1086," / ",'Základné údaje'!$D$8),'Priradenie pracov. balíkov'!A:F,6,FALSE))</f>
        <v/>
      </c>
      <c r="O1086" s="164"/>
      <c r="P1086" s="164"/>
    </row>
    <row r="1087" spans="1:16" x14ac:dyDescent="0.2">
      <c r="A1087" s="19"/>
      <c r="B1087" s="164"/>
      <c r="C1087" s="164"/>
      <c r="D1087" s="164"/>
      <c r="E1087" s="164"/>
      <c r="F1087" s="165"/>
      <c r="G1087" s="164"/>
      <c r="H1087" s="166"/>
      <c r="I1087" s="167"/>
      <c r="J1087" s="168" t="str">
        <f>IF(F1087="","",IF(G1087=nepodnik,1,IF(VLOOKUP(G1087,Ciselniky!$G$41:$I$48,3,FALSE)&gt;'Údaje o projekte'!$F$11,'Údaje o projekte'!$F$11,VLOOKUP(G1087,Ciselniky!$G$41:$I$48,3,FALSE))))</f>
        <v/>
      </c>
      <c r="K1087" s="169" t="str">
        <f>IF(J1087="","",IF(G1087="Nerelevantné",E1087*F1087,((E1087*F1087)/VLOOKUP(G1087,Ciselniky!$G$43:$I$48,3,FALSE))*'Dlhodobý majetok (DM)'!I1087)*H1087)</f>
        <v/>
      </c>
      <c r="L1087" s="169" t="str">
        <f>IF(K1087="","",IF('Základné údaje'!$H$8="áno",0,K1087*0.2))</f>
        <v/>
      </c>
      <c r="M1087" s="156" t="str">
        <f>IF(K1087="","",K1087*VLOOKUP(CONCATENATE(C1087," / ",'Základné údaje'!$D$8),'Priradenie pracov. balíkov'!A:F,6,FALSE))</f>
        <v/>
      </c>
      <c r="N1087" s="156" t="str">
        <f>IF(L1087="","",L1087*VLOOKUP(CONCATENATE(C1087," / ",'Základné údaje'!$D$8),'Priradenie pracov. balíkov'!A:F,6,FALSE))</f>
        <v/>
      </c>
      <c r="O1087" s="164"/>
      <c r="P1087" s="164"/>
    </row>
    <row r="1088" spans="1:16" x14ac:dyDescent="0.2">
      <c r="A1088" s="19"/>
      <c r="B1088" s="164"/>
      <c r="C1088" s="164"/>
      <c r="D1088" s="164"/>
      <c r="E1088" s="164"/>
      <c r="F1088" s="165"/>
      <c r="G1088" s="164"/>
      <c r="H1088" s="166"/>
      <c r="I1088" s="167"/>
      <c r="J1088" s="168" t="str">
        <f>IF(F1088="","",IF(G1088=nepodnik,1,IF(VLOOKUP(G1088,Ciselniky!$G$41:$I$48,3,FALSE)&gt;'Údaje o projekte'!$F$11,'Údaje o projekte'!$F$11,VLOOKUP(G1088,Ciselniky!$G$41:$I$48,3,FALSE))))</f>
        <v/>
      </c>
      <c r="K1088" s="169" t="str">
        <f>IF(J1088="","",IF(G1088="Nerelevantné",E1088*F1088,((E1088*F1088)/VLOOKUP(G1088,Ciselniky!$G$43:$I$48,3,FALSE))*'Dlhodobý majetok (DM)'!I1088)*H1088)</f>
        <v/>
      </c>
      <c r="L1088" s="169" t="str">
        <f>IF(K1088="","",IF('Základné údaje'!$H$8="áno",0,K1088*0.2))</f>
        <v/>
      </c>
      <c r="M1088" s="156" t="str">
        <f>IF(K1088="","",K1088*VLOOKUP(CONCATENATE(C1088," / ",'Základné údaje'!$D$8),'Priradenie pracov. balíkov'!A:F,6,FALSE))</f>
        <v/>
      </c>
      <c r="N1088" s="156" t="str">
        <f>IF(L1088="","",L1088*VLOOKUP(CONCATENATE(C1088," / ",'Základné údaje'!$D$8),'Priradenie pracov. balíkov'!A:F,6,FALSE))</f>
        <v/>
      </c>
      <c r="O1088" s="164"/>
      <c r="P1088" s="164"/>
    </row>
    <row r="1089" spans="1:16" x14ac:dyDescent="0.2">
      <c r="A1089" s="19"/>
      <c r="B1089" s="164"/>
      <c r="C1089" s="164"/>
      <c r="D1089" s="164"/>
      <c r="E1089" s="164"/>
      <c r="F1089" s="165"/>
      <c r="G1089" s="164"/>
      <c r="H1089" s="166"/>
      <c r="I1089" s="167"/>
      <c r="J1089" s="168" t="str">
        <f>IF(F1089="","",IF(G1089=nepodnik,1,IF(VLOOKUP(G1089,Ciselniky!$G$41:$I$48,3,FALSE)&gt;'Údaje o projekte'!$F$11,'Údaje o projekte'!$F$11,VLOOKUP(G1089,Ciselniky!$G$41:$I$48,3,FALSE))))</f>
        <v/>
      </c>
      <c r="K1089" s="169" t="str">
        <f>IF(J1089="","",IF(G1089="Nerelevantné",E1089*F1089,((E1089*F1089)/VLOOKUP(G1089,Ciselniky!$G$43:$I$48,3,FALSE))*'Dlhodobý majetok (DM)'!I1089)*H1089)</f>
        <v/>
      </c>
      <c r="L1089" s="169" t="str">
        <f>IF(K1089="","",IF('Základné údaje'!$H$8="áno",0,K1089*0.2))</f>
        <v/>
      </c>
      <c r="M1089" s="156" t="str">
        <f>IF(K1089="","",K1089*VLOOKUP(CONCATENATE(C1089," / ",'Základné údaje'!$D$8),'Priradenie pracov. balíkov'!A:F,6,FALSE))</f>
        <v/>
      </c>
      <c r="N1089" s="156" t="str">
        <f>IF(L1089="","",L1089*VLOOKUP(CONCATENATE(C1089," / ",'Základné údaje'!$D$8),'Priradenie pracov. balíkov'!A:F,6,FALSE))</f>
        <v/>
      </c>
      <c r="O1089" s="164"/>
      <c r="P1089" s="164"/>
    </row>
    <row r="1090" spans="1:16" x14ac:dyDescent="0.2">
      <c r="A1090" s="19"/>
      <c r="B1090" s="164"/>
      <c r="C1090" s="164"/>
      <c r="D1090" s="164"/>
      <c r="E1090" s="164"/>
      <c r="F1090" s="165"/>
      <c r="G1090" s="164"/>
      <c r="H1090" s="166"/>
      <c r="I1090" s="167"/>
      <c r="J1090" s="168" t="str">
        <f>IF(F1090="","",IF(G1090=nepodnik,1,IF(VLOOKUP(G1090,Ciselniky!$G$41:$I$48,3,FALSE)&gt;'Údaje o projekte'!$F$11,'Údaje o projekte'!$F$11,VLOOKUP(G1090,Ciselniky!$G$41:$I$48,3,FALSE))))</f>
        <v/>
      </c>
      <c r="K1090" s="169" t="str">
        <f>IF(J1090="","",IF(G1090="Nerelevantné",E1090*F1090,((E1090*F1090)/VLOOKUP(G1090,Ciselniky!$G$43:$I$48,3,FALSE))*'Dlhodobý majetok (DM)'!I1090)*H1090)</f>
        <v/>
      </c>
      <c r="L1090" s="169" t="str">
        <f>IF(K1090="","",IF('Základné údaje'!$H$8="áno",0,K1090*0.2))</f>
        <v/>
      </c>
      <c r="M1090" s="156" t="str">
        <f>IF(K1090="","",K1090*VLOOKUP(CONCATENATE(C1090," / ",'Základné údaje'!$D$8),'Priradenie pracov. balíkov'!A:F,6,FALSE))</f>
        <v/>
      </c>
      <c r="N1090" s="156" t="str">
        <f>IF(L1090="","",L1090*VLOOKUP(CONCATENATE(C1090," / ",'Základné údaje'!$D$8),'Priradenie pracov. balíkov'!A:F,6,FALSE))</f>
        <v/>
      </c>
      <c r="O1090" s="164"/>
      <c r="P1090" s="164"/>
    </row>
    <row r="1091" spans="1:16" x14ac:dyDescent="0.2">
      <c r="A1091" s="19"/>
      <c r="B1091" s="164"/>
      <c r="C1091" s="164"/>
      <c r="D1091" s="164"/>
      <c r="E1091" s="164"/>
      <c r="F1091" s="165"/>
      <c r="G1091" s="164"/>
      <c r="H1091" s="166"/>
      <c r="I1091" s="167"/>
      <c r="J1091" s="168" t="str">
        <f>IF(F1091="","",IF(G1091=nepodnik,1,IF(VLOOKUP(G1091,Ciselniky!$G$41:$I$48,3,FALSE)&gt;'Údaje o projekte'!$F$11,'Údaje o projekte'!$F$11,VLOOKUP(G1091,Ciselniky!$G$41:$I$48,3,FALSE))))</f>
        <v/>
      </c>
      <c r="K1091" s="169" t="str">
        <f>IF(J1091="","",IF(G1091="Nerelevantné",E1091*F1091,((E1091*F1091)/VLOOKUP(G1091,Ciselniky!$G$43:$I$48,3,FALSE))*'Dlhodobý majetok (DM)'!I1091)*H1091)</f>
        <v/>
      </c>
      <c r="L1091" s="169" t="str">
        <f>IF(K1091="","",IF('Základné údaje'!$H$8="áno",0,K1091*0.2))</f>
        <v/>
      </c>
      <c r="M1091" s="156" t="str">
        <f>IF(K1091="","",K1091*VLOOKUP(CONCATENATE(C1091," / ",'Základné údaje'!$D$8),'Priradenie pracov. balíkov'!A:F,6,FALSE))</f>
        <v/>
      </c>
      <c r="N1091" s="156" t="str">
        <f>IF(L1091="","",L1091*VLOOKUP(CONCATENATE(C1091," / ",'Základné údaje'!$D$8),'Priradenie pracov. balíkov'!A:F,6,FALSE))</f>
        <v/>
      </c>
      <c r="O1091" s="164"/>
      <c r="P1091" s="164"/>
    </row>
    <row r="1092" spans="1:16" x14ac:dyDescent="0.2">
      <c r="A1092" s="19"/>
      <c r="B1092" s="164"/>
      <c r="C1092" s="164"/>
      <c r="D1092" s="164"/>
      <c r="E1092" s="164"/>
      <c r="F1092" s="165"/>
      <c r="G1092" s="164"/>
      <c r="H1092" s="166"/>
      <c r="I1092" s="167"/>
      <c r="J1092" s="168" t="str">
        <f>IF(F1092="","",IF(G1092=nepodnik,1,IF(VLOOKUP(G1092,Ciselniky!$G$41:$I$48,3,FALSE)&gt;'Údaje o projekte'!$F$11,'Údaje o projekte'!$F$11,VLOOKUP(G1092,Ciselniky!$G$41:$I$48,3,FALSE))))</f>
        <v/>
      </c>
      <c r="K1092" s="169" t="str">
        <f>IF(J1092="","",IF(G1092="Nerelevantné",E1092*F1092,((E1092*F1092)/VLOOKUP(G1092,Ciselniky!$G$43:$I$48,3,FALSE))*'Dlhodobý majetok (DM)'!I1092)*H1092)</f>
        <v/>
      </c>
      <c r="L1092" s="169" t="str">
        <f>IF(K1092="","",IF('Základné údaje'!$H$8="áno",0,K1092*0.2))</f>
        <v/>
      </c>
      <c r="M1092" s="156" t="str">
        <f>IF(K1092="","",K1092*VLOOKUP(CONCATENATE(C1092," / ",'Základné údaje'!$D$8),'Priradenie pracov. balíkov'!A:F,6,FALSE))</f>
        <v/>
      </c>
      <c r="N1092" s="156" t="str">
        <f>IF(L1092="","",L1092*VLOOKUP(CONCATENATE(C1092," / ",'Základné údaje'!$D$8),'Priradenie pracov. balíkov'!A:F,6,FALSE))</f>
        <v/>
      </c>
      <c r="O1092" s="164"/>
      <c r="P1092" s="164"/>
    </row>
    <row r="1093" spans="1:16" x14ac:dyDescent="0.2">
      <c r="A1093" s="19"/>
      <c r="B1093" s="164"/>
      <c r="C1093" s="164"/>
      <c r="D1093" s="164"/>
      <c r="E1093" s="164"/>
      <c r="F1093" s="165"/>
      <c r="G1093" s="164"/>
      <c r="H1093" s="166"/>
      <c r="I1093" s="167"/>
      <c r="J1093" s="168" t="str">
        <f>IF(F1093="","",IF(G1093=nepodnik,1,IF(VLOOKUP(G1093,Ciselniky!$G$41:$I$48,3,FALSE)&gt;'Údaje o projekte'!$F$11,'Údaje o projekte'!$F$11,VLOOKUP(G1093,Ciselniky!$G$41:$I$48,3,FALSE))))</f>
        <v/>
      </c>
      <c r="K1093" s="169" t="str">
        <f>IF(J1093="","",IF(G1093="Nerelevantné",E1093*F1093,((E1093*F1093)/VLOOKUP(G1093,Ciselniky!$G$43:$I$48,3,FALSE))*'Dlhodobý majetok (DM)'!I1093)*H1093)</f>
        <v/>
      </c>
      <c r="L1093" s="169" t="str">
        <f>IF(K1093="","",IF('Základné údaje'!$H$8="áno",0,K1093*0.2))</f>
        <v/>
      </c>
      <c r="M1093" s="156" t="str">
        <f>IF(K1093="","",K1093*VLOOKUP(CONCATENATE(C1093," / ",'Základné údaje'!$D$8),'Priradenie pracov. balíkov'!A:F,6,FALSE))</f>
        <v/>
      </c>
      <c r="N1093" s="156" t="str">
        <f>IF(L1093="","",L1093*VLOOKUP(CONCATENATE(C1093," / ",'Základné údaje'!$D$8),'Priradenie pracov. balíkov'!A:F,6,FALSE))</f>
        <v/>
      </c>
      <c r="O1093" s="164"/>
      <c r="P1093" s="164"/>
    </row>
    <row r="1094" spans="1:16" x14ac:dyDescent="0.2">
      <c r="A1094" s="19"/>
      <c r="B1094" s="164"/>
      <c r="C1094" s="164"/>
      <c r="D1094" s="164"/>
      <c r="E1094" s="164"/>
      <c r="F1094" s="165"/>
      <c r="G1094" s="164"/>
      <c r="H1094" s="166"/>
      <c r="I1094" s="167"/>
      <c r="J1094" s="168" t="str">
        <f>IF(F1094="","",IF(G1094=nepodnik,1,IF(VLOOKUP(G1094,Ciselniky!$G$41:$I$48,3,FALSE)&gt;'Údaje o projekte'!$F$11,'Údaje o projekte'!$F$11,VLOOKUP(G1094,Ciselniky!$G$41:$I$48,3,FALSE))))</f>
        <v/>
      </c>
      <c r="K1094" s="169" t="str">
        <f>IF(J1094="","",IF(G1094="Nerelevantné",E1094*F1094,((E1094*F1094)/VLOOKUP(G1094,Ciselniky!$G$43:$I$48,3,FALSE))*'Dlhodobý majetok (DM)'!I1094)*H1094)</f>
        <v/>
      </c>
      <c r="L1094" s="169" t="str">
        <f>IF(K1094="","",IF('Základné údaje'!$H$8="áno",0,K1094*0.2))</f>
        <v/>
      </c>
      <c r="M1094" s="156" t="str">
        <f>IF(K1094="","",K1094*VLOOKUP(CONCATENATE(C1094," / ",'Základné údaje'!$D$8),'Priradenie pracov. balíkov'!A:F,6,FALSE))</f>
        <v/>
      </c>
      <c r="N1094" s="156" t="str">
        <f>IF(L1094="","",L1094*VLOOKUP(CONCATENATE(C1094," / ",'Základné údaje'!$D$8),'Priradenie pracov. balíkov'!A:F,6,FALSE))</f>
        <v/>
      </c>
      <c r="O1094" s="164"/>
      <c r="P1094" s="164"/>
    </row>
    <row r="1095" spans="1:16" x14ac:dyDescent="0.2">
      <c r="A1095" s="19"/>
      <c r="B1095" s="164"/>
      <c r="C1095" s="164"/>
      <c r="D1095" s="164"/>
      <c r="E1095" s="164"/>
      <c r="F1095" s="165"/>
      <c r="G1095" s="164"/>
      <c r="H1095" s="166"/>
      <c r="I1095" s="167"/>
      <c r="J1095" s="168" t="str">
        <f>IF(F1095="","",IF(G1095=nepodnik,1,IF(VLOOKUP(G1095,Ciselniky!$G$41:$I$48,3,FALSE)&gt;'Údaje o projekte'!$F$11,'Údaje o projekte'!$F$11,VLOOKUP(G1095,Ciselniky!$G$41:$I$48,3,FALSE))))</f>
        <v/>
      </c>
      <c r="K1095" s="169" t="str">
        <f>IF(J1095="","",IF(G1095="Nerelevantné",E1095*F1095,((E1095*F1095)/VLOOKUP(G1095,Ciselniky!$G$43:$I$48,3,FALSE))*'Dlhodobý majetok (DM)'!I1095)*H1095)</f>
        <v/>
      </c>
      <c r="L1095" s="169" t="str">
        <f>IF(K1095="","",IF('Základné údaje'!$H$8="áno",0,K1095*0.2))</f>
        <v/>
      </c>
      <c r="M1095" s="156" t="str">
        <f>IF(K1095="","",K1095*VLOOKUP(CONCATENATE(C1095," / ",'Základné údaje'!$D$8),'Priradenie pracov. balíkov'!A:F,6,FALSE))</f>
        <v/>
      </c>
      <c r="N1095" s="156" t="str">
        <f>IF(L1095="","",L1095*VLOOKUP(CONCATENATE(C1095," / ",'Základné údaje'!$D$8),'Priradenie pracov. balíkov'!A:F,6,FALSE))</f>
        <v/>
      </c>
      <c r="O1095" s="164"/>
      <c r="P1095" s="164"/>
    </row>
    <row r="1096" spans="1:16" x14ac:dyDescent="0.2">
      <c r="A1096" s="19"/>
      <c r="B1096" s="164"/>
      <c r="C1096" s="164"/>
      <c r="D1096" s="164"/>
      <c r="E1096" s="164"/>
      <c r="F1096" s="165"/>
      <c r="G1096" s="164"/>
      <c r="H1096" s="166"/>
      <c r="I1096" s="167"/>
      <c r="J1096" s="168" t="str">
        <f>IF(F1096="","",IF(G1096=nepodnik,1,IF(VLOOKUP(G1096,Ciselniky!$G$41:$I$48,3,FALSE)&gt;'Údaje o projekte'!$F$11,'Údaje o projekte'!$F$11,VLOOKUP(G1096,Ciselniky!$G$41:$I$48,3,FALSE))))</f>
        <v/>
      </c>
      <c r="K1096" s="169" t="str">
        <f>IF(J1096="","",IF(G1096="Nerelevantné",E1096*F1096,((E1096*F1096)/VLOOKUP(G1096,Ciselniky!$G$43:$I$48,3,FALSE))*'Dlhodobý majetok (DM)'!I1096)*H1096)</f>
        <v/>
      </c>
      <c r="L1096" s="169" t="str">
        <f>IF(K1096="","",IF('Základné údaje'!$H$8="áno",0,K1096*0.2))</f>
        <v/>
      </c>
      <c r="M1096" s="156" t="str">
        <f>IF(K1096="","",K1096*VLOOKUP(CONCATENATE(C1096," / ",'Základné údaje'!$D$8),'Priradenie pracov. balíkov'!A:F,6,FALSE))</f>
        <v/>
      </c>
      <c r="N1096" s="156" t="str">
        <f>IF(L1096="","",L1096*VLOOKUP(CONCATENATE(C1096," / ",'Základné údaje'!$D$8),'Priradenie pracov. balíkov'!A:F,6,FALSE))</f>
        <v/>
      </c>
      <c r="O1096" s="164"/>
      <c r="P1096" s="164"/>
    </row>
    <row r="1097" spans="1:16" x14ac:dyDescent="0.2">
      <c r="A1097" s="19"/>
      <c r="B1097" s="164"/>
      <c r="C1097" s="164"/>
      <c r="D1097" s="164"/>
      <c r="E1097" s="164"/>
      <c r="F1097" s="165"/>
      <c r="G1097" s="164"/>
      <c r="H1097" s="166"/>
      <c r="I1097" s="167"/>
      <c r="J1097" s="168" t="str">
        <f>IF(F1097="","",IF(G1097=nepodnik,1,IF(VLOOKUP(G1097,Ciselniky!$G$41:$I$48,3,FALSE)&gt;'Údaje o projekte'!$F$11,'Údaje o projekte'!$F$11,VLOOKUP(G1097,Ciselniky!$G$41:$I$48,3,FALSE))))</f>
        <v/>
      </c>
      <c r="K1097" s="169" t="str">
        <f>IF(J1097="","",IF(G1097="Nerelevantné",E1097*F1097,((E1097*F1097)/VLOOKUP(G1097,Ciselniky!$G$43:$I$48,3,FALSE))*'Dlhodobý majetok (DM)'!I1097)*H1097)</f>
        <v/>
      </c>
      <c r="L1097" s="169" t="str">
        <f>IF(K1097="","",IF('Základné údaje'!$H$8="áno",0,K1097*0.2))</f>
        <v/>
      </c>
      <c r="M1097" s="156" t="str">
        <f>IF(K1097="","",K1097*VLOOKUP(CONCATENATE(C1097," / ",'Základné údaje'!$D$8),'Priradenie pracov. balíkov'!A:F,6,FALSE))</f>
        <v/>
      </c>
      <c r="N1097" s="156" t="str">
        <f>IF(L1097="","",L1097*VLOOKUP(CONCATENATE(C1097," / ",'Základné údaje'!$D$8),'Priradenie pracov. balíkov'!A:F,6,FALSE))</f>
        <v/>
      </c>
      <c r="O1097" s="164"/>
      <c r="P1097" s="164"/>
    </row>
    <row r="1098" spans="1:16" x14ac:dyDescent="0.2">
      <c r="A1098" s="19"/>
      <c r="B1098" s="164"/>
      <c r="C1098" s="164"/>
      <c r="D1098" s="164"/>
      <c r="E1098" s="164"/>
      <c r="F1098" s="165"/>
      <c r="G1098" s="164"/>
      <c r="H1098" s="166"/>
      <c r="I1098" s="167"/>
      <c r="J1098" s="168" t="str">
        <f>IF(F1098="","",IF(G1098=nepodnik,1,IF(VLOOKUP(G1098,Ciselniky!$G$41:$I$48,3,FALSE)&gt;'Údaje o projekte'!$F$11,'Údaje o projekte'!$F$11,VLOOKUP(G1098,Ciselniky!$G$41:$I$48,3,FALSE))))</f>
        <v/>
      </c>
      <c r="K1098" s="169" t="str">
        <f>IF(J1098="","",IF(G1098="Nerelevantné",E1098*F1098,((E1098*F1098)/VLOOKUP(G1098,Ciselniky!$G$43:$I$48,3,FALSE))*'Dlhodobý majetok (DM)'!I1098)*H1098)</f>
        <v/>
      </c>
      <c r="L1098" s="169" t="str">
        <f>IF(K1098="","",IF('Základné údaje'!$H$8="áno",0,K1098*0.2))</f>
        <v/>
      </c>
      <c r="M1098" s="156" t="str">
        <f>IF(K1098="","",K1098*VLOOKUP(CONCATENATE(C1098," / ",'Základné údaje'!$D$8),'Priradenie pracov. balíkov'!A:F,6,FALSE))</f>
        <v/>
      </c>
      <c r="N1098" s="156" t="str">
        <f>IF(L1098="","",L1098*VLOOKUP(CONCATENATE(C1098," / ",'Základné údaje'!$D$8),'Priradenie pracov. balíkov'!A:F,6,FALSE))</f>
        <v/>
      </c>
      <c r="O1098" s="164"/>
      <c r="P1098" s="164"/>
    </row>
    <row r="1099" spans="1:16" x14ac:dyDescent="0.2">
      <c r="A1099" s="19"/>
      <c r="B1099" s="164"/>
      <c r="C1099" s="164"/>
      <c r="D1099" s="164"/>
      <c r="E1099" s="164"/>
      <c r="F1099" s="165"/>
      <c r="G1099" s="164"/>
      <c r="H1099" s="166"/>
      <c r="I1099" s="167"/>
      <c r="J1099" s="168" t="str">
        <f>IF(F1099="","",IF(G1099=nepodnik,1,IF(VLOOKUP(G1099,Ciselniky!$G$41:$I$48,3,FALSE)&gt;'Údaje o projekte'!$F$11,'Údaje o projekte'!$F$11,VLOOKUP(G1099,Ciselniky!$G$41:$I$48,3,FALSE))))</f>
        <v/>
      </c>
      <c r="K1099" s="169" t="str">
        <f>IF(J1099="","",IF(G1099="Nerelevantné",E1099*F1099,((E1099*F1099)/VLOOKUP(G1099,Ciselniky!$G$43:$I$48,3,FALSE))*'Dlhodobý majetok (DM)'!I1099)*H1099)</f>
        <v/>
      </c>
      <c r="L1099" s="169" t="str">
        <f>IF(K1099="","",IF('Základné údaje'!$H$8="áno",0,K1099*0.2))</f>
        <v/>
      </c>
      <c r="M1099" s="156" t="str">
        <f>IF(K1099="","",K1099*VLOOKUP(CONCATENATE(C1099," / ",'Základné údaje'!$D$8),'Priradenie pracov. balíkov'!A:F,6,FALSE))</f>
        <v/>
      </c>
      <c r="N1099" s="156" t="str">
        <f>IF(L1099="","",L1099*VLOOKUP(CONCATENATE(C1099," / ",'Základné údaje'!$D$8),'Priradenie pracov. balíkov'!A:F,6,FALSE))</f>
        <v/>
      </c>
      <c r="O1099" s="164"/>
      <c r="P1099" s="164"/>
    </row>
    <row r="1100" spans="1:16" x14ac:dyDescent="0.2">
      <c r="A1100" s="19"/>
      <c r="B1100" s="164"/>
      <c r="C1100" s="164"/>
      <c r="D1100" s="164"/>
      <c r="E1100" s="164"/>
      <c r="F1100" s="165"/>
      <c r="G1100" s="164"/>
      <c r="H1100" s="166"/>
      <c r="I1100" s="167"/>
      <c r="J1100" s="168" t="str">
        <f>IF(F1100="","",IF(G1100=nepodnik,1,IF(VLOOKUP(G1100,Ciselniky!$G$41:$I$48,3,FALSE)&gt;'Údaje o projekte'!$F$11,'Údaje o projekte'!$F$11,VLOOKUP(G1100,Ciselniky!$G$41:$I$48,3,FALSE))))</f>
        <v/>
      </c>
      <c r="K1100" s="169" t="str">
        <f>IF(J1100="","",IF(G1100="Nerelevantné",E1100*F1100,((E1100*F1100)/VLOOKUP(G1100,Ciselniky!$G$43:$I$48,3,FALSE))*'Dlhodobý majetok (DM)'!I1100)*H1100)</f>
        <v/>
      </c>
      <c r="L1100" s="169" t="str">
        <f>IF(K1100="","",IF('Základné údaje'!$H$8="áno",0,K1100*0.2))</f>
        <v/>
      </c>
      <c r="M1100" s="156" t="str">
        <f>IF(K1100="","",K1100*VLOOKUP(CONCATENATE(C1100," / ",'Základné údaje'!$D$8),'Priradenie pracov. balíkov'!A:F,6,FALSE))</f>
        <v/>
      </c>
      <c r="N1100" s="156" t="str">
        <f>IF(L1100="","",L1100*VLOOKUP(CONCATENATE(C1100," / ",'Základné údaje'!$D$8),'Priradenie pracov. balíkov'!A:F,6,FALSE))</f>
        <v/>
      </c>
      <c r="O1100" s="164"/>
      <c r="P1100" s="164"/>
    </row>
    <row r="1101" spans="1:16" x14ac:dyDescent="0.2">
      <c r="A1101" s="19"/>
      <c r="B1101" s="164"/>
      <c r="C1101" s="164"/>
      <c r="D1101" s="164"/>
      <c r="E1101" s="164"/>
      <c r="F1101" s="165"/>
      <c r="G1101" s="164"/>
      <c r="H1101" s="166"/>
      <c r="I1101" s="167"/>
      <c r="J1101" s="168" t="str">
        <f>IF(F1101="","",IF(G1101=nepodnik,1,IF(VLOOKUP(G1101,Ciselniky!$G$41:$I$48,3,FALSE)&gt;'Údaje o projekte'!$F$11,'Údaje o projekte'!$F$11,VLOOKUP(G1101,Ciselniky!$G$41:$I$48,3,FALSE))))</f>
        <v/>
      </c>
      <c r="K1101" s="169" t="str">
        <f>IF(J1101="","",IF(G1101="Nerelevantné",E1101*F1101,((E1101*F1101)/VLOOKUP(G1101,Ciselniky!$G$43:$I$48,3,FALSE))*'Dlhodobý majetok (DM)'!I1101)*H1101)</f>
        <v/>
      </c>
      <c r="L1101" s="169" t="str">
        <f>IF(K1101="","",IF('Základné údaje'!$H$8="áno",0,K1101*0.2))</f>
        <v/>
      </c>
      <c r="M1101" s="156" t="str">
        <f>IF(K1101="","",K1101*VLOOKUP(CONCATENATE(C1101," / ",'Základné údaje'!$D$8),'Priradenie pracov. balíkov'!A:F,6,FALSE))</f>
        <v/>
      </c>
      <c r="N1101" s="156" t="str">
        <f>IF(L1101="","",L1101*VLOOKUP(CONCATENATE(C1101," / ",'Základné údaje'!$D$8),'Priradenie pracov. balíkov'!A:F,6,FALSE))</f>
        <v/>
      </c>
      <c r="O1101" s="164"/>
      <c r="P1101" s="164"/>
    </row>
    <row r="1102" spans="1:16" x14ac:dyDescent="0.2">
      <c r="A1102" s="19"/>
      <c r="B1102" s="164"/>
      <c r="C1102" s="164"/>
      <c r="D1102" s="164"/>
      <c r="E1102" s="164"/>
      <c r="F1102" s="165"/>
      <c r="G1102" s="164"/>
      <c r="H1102" s="166"/>
      <c r="I1102" s="167"/>
      <c r="J1102" s="168" t="str">
        <f>IF(F1102="","",IF(G1102=nepodnik,1,IF(VLOOKUP(G1102,Ciselniky!$G$41:$I$48,3,FALSE)&gt;'Údaje o projekte'!$F$11,'Údaje o projekte'!$F$11,VLOOKUP(G1102,Ciselniky!$G$41:$I$48,3,FALSE))))</f>
        <v/>
      </c>
      <c r="K1102" s="169" t="str">
        <f>IF(J1102="","",IF(G1102="Nerelevantné",E1102*F1102,((E1102*F1102)/VLOOKUP(G1102,Ciselniky!$G$43:$I$48,3,FALSE))*'Dlhodobý majetok (DM)'!I1102)*H1102)</f>
        <v/>
      </c>
      <c r="L1102" s="169" t="str">
        <f>IF(K1102="","",IF('Základné údaje'!$H$8="áno",0,K1102*0.2))</f>
        <v/>
      </c>
      <c r="M1102" s="156" t="str">
        <f>IF(K1102="","",K1102*VLOOKUP(CONCATENATE(C1102," / ",'Základné údaje'!$D$8),'Priradenie pracov. balíkov'!A:F,6,FALSE))</f>
        <v/>
      </c>
      <c r="N1102" s="156" t="str">
        <f>IF(L1102="","",L1102*VLOOKUP(CONCATENATE(C1102," / ",'Základné údaje'!$D$8),'Priradenie pracov. balíkov'!A:F,6,FALSE))</f>
        <v/>
      </c>
      <c r="O1102" s="164"/>
      <c r="P1102" s="164"/>
    </row>
    <row r="1103" spans="1:16" x14ac:dyDescent="0.2">
      <c r="A1103" s="19"/>
      <c r="B1103" s="164"/>
      <c r="C1103" s="164"/>
      <c r="D1103" s="164"/>
      <c r="E1103" s="164"/>
      <c r="F1103" s="165"/>
      <c r="G1103" s="164"/>
      <c r="H1103" s="166"/>
      <c r="I1103" s="167"/>
      <c r="J1103" s="168" t="str">
        <f>IF(F1103="","",IF(G1103=nepodnik,1,IF(VLOOKUP(G1103,Ciselniky!$G$41:$I$48,3,FALSE)&gt;'Údaje o projekte'!$F$11,'Údaje o projekte'!$F$11,VLOOKUP(G1103,Ciselniky!$G$41:$I$48,3,FALSE))))</f>
        <v/>
      </c>
      <c r="K1103" s="169" t="str">
        <f>IF(J1103="","",IF(G1103="Nerelevantné",E1103*F1103,((E1103*F1103)/VLOOKUP(G1103,Ciselniky!$G$43:$I$48,3,FALSE))*'Dlhodobý majetok (DM)'!I1103)*H1103)</f>
        <v/>
      </c>
      <c r="L1103" s="169" t="str">
        <f>IF(K1103="","",IF('Základné údaje'!$H$8="áno",0,K1103*0.2))</f>
        <v/>
      </c>
      <c r="M1103" s="156" t="str">
        <f>IF(K1103="","",K1103*VLOOKUP(CONCATENATE(C1103," / ",'Základné údaje'!$D$8),'Priradenie pracov. balíkov'!A:F,6,FALSE))</f>
        <v/>
      </c>
      <c r="N1103" s="156" t="str">
        <f>IF(L1103="","",L1103*VLOOKUP(CONCATENATE(C1103," / ",'Základné údaje'!$D$8),'Priradenie pracov. balíkov'!A:F,6,FALSE))</f>
        <v/>
      </c>
      <c r="O1103" s="164"/>
      <c r="P1103" s="164"/>
    </row>
    <row r="1104" spans="1:16" x14ac:dyDescent="0.2">
      <c r="A1104" s="19"/>
      <c r="B1104" s="164"/>
      <c r="C1104" s="164"/>
      <c r="D1104" s="164"/>
      <c r="E1104" s="164"/>
      <c r="F1104" s="165"/>
      <c r="G1104" s="164"/>
      <c r="H1104" s="166"/>
      <c r="I1104" s="167"/>
      <c r="J1104" s="168" t="str">
        <f>IF(F1104="","",IF(G1104=nepodnik,1,IF(VLOOKUP(G1104,Ciselniky!$G$41:$I$48,3,FALSE)&gt;'Údaje o projekte'!$F$11,'Údaje o projekte'!$F$11,VLOOKUP(G1104,Ciselniky!$G$41:$I$48,3,FALSE))))</f>
        <v/>
      </c>
      <c r="K1104" s="169" t="str">
        <f>IF(J1104="","",IF(G1104="Nerelevantné",E1104*F1104,((E1104*F1104)/VLOOKUP(G1104,Ciselniky!$G$43:$I$48,3,FALSE))*'Dlhodobý majetok (DM)'!I1104)*H1104)</f>
        <v/>
      </c>
      <c r="L1104" s="169" t="str">
        <f>IF(K1104="","",IF('Základné údaje'!$H$8="áno",0,K1104*0.2))</f>
        <v/>
      </c>
      <c r="M1104" s="156" t="str">
        <f>IF(K1104="","",K1104*VLOOKUP(CONCATENATE(C1104," / ",'Základné údaje'!$D$8),'Priradenie pracov. balíkov'!A:F,6,FALSE))</f>
        <v/>
      </c>
      <c r="N1104" s="156" t="str">
        <f>IF(L1104="","",L1104*VLOOKUP(CONCATENATE(C1104," / ",'Základné údaje'!$D$8),'Priradenie pracov. balíkov'!A:F,6,FALSE))</f>
        <v/>
      </c>
      <c r="O1104" s="164"/>
      <c r="P1104" s="164"/>
    </row>
    <row r="1105" spans="1:16" x14ac:dyDescent="0.2">
      <c r="A1105" s="19"/>
      <c r="B1105" s="164"/>
      <c r="C1105" s="164"/>
      <c r="D1105" s="164"/>
      <c r="E1105" s="164"/>
      <c r="F1105" s="165"/>
      <c r="G1105" s="164"/>
      <c r="H1105" s="166"/>
      <c r="I1105" s="167"/>
      <c r="J1105" s="168" t="str">
        <f>IF(F1105="","",IF(G1105=nepodnik,1,IF(VLOOKUP(G1105,Ciselniky!$G$41:$I$48,3,FALSE)&gt;'Údaje o projekte'!$F$11,'Údaje o projekte'!$F$11,VLOOKUP(G1105,Ciselniky!$G$41:$I$48,3,FALSE))))</f>
        <v/>
      </c>
      <c r="K1105" s="169" t="str">
        <f>IF(J1105="","",IF(G1105="Nerelevantné",E1105*F1105,((E1105*F1105)/VLOOKUP(G1105,Ciselniky!$G$43:$I$48,3,FALSE))*'Dlhodobý majetok (DM)'!I1105)*H1105)</f>
        <v/>
      </c>
      <c r="L1105" s="169" t="str">
        <f>IF(K1105="","",IF('Základné údaje'!$H$8="áno",0,K1105*0.2))</f>
        <v/>
      </c>
      <c r="M1105" s="156" t="str">
        <f>IF(K1105="","",K1105*VLOOKUP(CONCATENATE(C1105," / ",'Základné údaje'!$D$8),'Priradenie pracov. balíkov'!A:F,6,FALSE))</f>
        <v/>
      </c>
      <c r="N1105" s="156" t="str">
        <f>IF(L1105="","",L1105*VLOOKUP(CONCATENATE(C1105," / ",'Základné údaje'!$D$8),'Priradenie pracov. balíkov'!A:F,6,FALSE))</f>
        <v/>
      </c>
      <c r="O1105" s="164"/>
      <c r="P1105" s="164"/>
    </row>
    <row r="1106" spans="1:16" x14ac:dyDescent="0.2">
      <c r="A1106" s="19"/>
      <c r="B1106" s="164"/>
      <c r="C1106" s="164"/>
      <c r="D1106" s="164"/>
      <c r="E1106" s="164"/>
      <c r="F1106" s="165"/>
      <c r="G1106" s="164"/>
      <c r="H1106" s="166"/>
      <c r="I1106" s="167"/>
      <c r="J1106" s="168" t="str">
        <f>IF(F1106="","",IF(G1106=nepodnik,1,IF(VLOOKUP(G1106,Ciselniky!$G$41:$I$48,3,FALSE)&gt;'Údaje o projekte'!$F$11,'Údaje o projekte'!$F$11,VLOOKUP(G1106,Ciselniky!$G$41:$I$48,3,FALSE))))</f>
        <v/>
      </c>
      <c r="K1106" s="169" t="str">
        <f>IF(J1106="","",IF(G1106="Nerelevantné",E1106*F1106,((E1106*F1106)/VLOOKUP(G1106,Ciselniky!$G$43:$I$48,3,FALSE))*'Dlhodobý majetok (DM)'!I1106)*H1106)</f>
        <v/>
      </c>
      <c r="L1106" s="169" t="str">
        <f>IF(K1106="","",IF('Základné údaje'!$H$8="áno",0,K1106*0.2))</f>
        <v/>
      </c>
      <c r="M1106" s="156" t="str">
        <f>IF(K1106="","",K1106*VLOOKUP(CONCATENATE(C1106," / ",'Základné údaje'!$D$8),'Priradenie pracov. balíkov'!A:F,6,FALSE))</f>
        <v/>
      </c>
      <c r="N1106" s="156" t="str">
        <f>IF(L1106="","",L1106*VLOOKUP(CONCATENATE(C1106," / ",'Základné údaje'!$D$8),'Priradenie pracov. balíkov'!A:F,6,FALSE))</f>
        <v/>
      </c>
      <c r="O1106" s="164"/>
      <c r="P1106" s="164"/>
    </row>
    <row r="1107" spans="1:16" x14ac:dyDescent="0.2">
      <c r="A1107" s="19"/>
      <c r="B1107" s="164"/>
      <c r="C1107" s="164"/>
      <c r="D1107" s="164"/>
      <c r="E1107" s="164"/>
      <c r="F1107" s="165"/>
      <c r="G1107" s="164"/>
      <c r="H1107" s="166"/>
      <c r="I1107" s="167"/>
      <c r="J1107" s="168" t="str">
        <f>IF(F1107="","",IF(G1107=nepodnik,1,IF(VLOOKUP(G1107,Ciselniky!$G$41:$I$48,3,FALSE)&gt;'Údaje o projekte'!$F$11,'Údaje o projekte'!$F$11,VLOOKUP(G1107,Ciselniky!$G$41:$I$48,3,FALSE))))</f>
        <v/>
      </c>
      <c r="K1107" s="169" t="str">
        <f>IF(J1107="","",IF(G1107="Nerelevantné",E1107*F1107,((E1107*F1107)/VLOOKUP(G1107,Ciselniky!$G$43:$I$48,3,FALSE))*'Dlhodobý majetok (DM)'!I1107)*H1107)</f>
        <v/>
      </c>
      <c r="L1107" s="169" t="str">
        <f>IF(K1107="","",IF('Základné údaje'!$H$8="áno",0,K1107*0.2))</f>
        <v/>
      </c>
      <c r="M1107" s="156" t="str">
        <f>IF(K1107="","",K1107*VLOOKUP(CONCATENATE(C1107," / ",'Základné údaje'!$D$8),'Priradenie pracov. balíkov'!A:F,6,FALSE))</f>
        <v/>
      </c>
      <c r="N1107" s="156" t="str">
        <f>IF(L1107="","",L1107*VLOOKUP(CONCATENATE(C1107," / ",'Základné údaje'!$D$8),'Priradenie pracov. balíkov'!A:F,6,FALSE))</f>
        <v/>
      </c>
      <c r="O1107" s="164"/>
      <c r="P1107" s="164"/>
    </row>
    <row r="1108" spans="1:16" x14ac:dyDescent="0.2">
      <c r="A1108" s="19"/>
      <c r="B1108" s="164"/>
      <c r="C1108" s="164"/>
      <c r="D1108" s="164"/>
      <c r="E1108" s="164"/>
      <c r="F1108" s="165"/>
      <c r="G1108" s="164"/>
      <c r="H1108" s="166"/>
      <c r="I1108" s="167"/>
      <c r="J1108" s="168" t="str">
        <f>IF(F1108="","",IF(G1108=nepodnik,1,IF(VLOOKUP(G1108,Ciselniky!$G$41:$I$48,3,FALSE)&gt;'Údaje o projekte'!$F$11,'Údaje o projekte'!$F$11,VLOOKUP(G1108,Ciselniky!$G$41:$I$48,3,FALSE))))</f>
        <v/>
      </c>
      <c r="K1108" s="169" t="str">
        <f>IF(J1108="","",IF(G1108="Nerelevantné",E1108*F1108,((E1108*F1108)/VLOOKUP(G1108,Ciselniky!$G$43:$I$48,3,FALSE))*'Dlhodobý majetok (DM)'!I1108)*H1108)</f>
        <v/>
      </c>
      <c r="L1108" s="169" t="str">
        <f>IF(K1108="","",IF('Základné údaje'!$H$8="áno",0,K1108*0.2))</f>
        <v/>
      </c>
      <c r="M1108" s="156" t="str">
        <f>IF(K1108="","",K1108*VLOOKUP(CONCATENATE(C1108," / ",'Základné údaje'!$D$8),'Priradenie pracov. balíkov'!A:F,6,FALSE))</f>
        <v/>
      </c>
      <c r="N1108" s="156" t="str">
        <f>IF(L1108="","",L1108*VLOOKUP(CONCATENATE(C1108," / ",'Základné údaje'!$D$8),'Priradenie pracov. balíkov'!A:F,6,FALSE))</f>
        <v/>
      </c>
      <c r="O1108" s="164"/>
      <c r="P1108" s="164"/>
    </row>
    <row r="1109" spans="1:16" x14ac:dyDescent="0.2">
      <c r="A1109" s="19"/>
      <c r="B1109" s="164"/>
      <c r="C1109" s="164"/>
      <c r="D1109" s="164"/>
      <c r="E1109" s="164"/>
      <c r="F1109" s="165"/>
      <c r="G1109" s="164"/>
      <c r="H1109" s="166"/>
      <c r="I1109" s="167"/>
      <c r="J1109" s="168" t="str">
        <f>IF(F1109="","",IF(G1109=nepodnik,1,IF(VLOOKUP(G1109,Ciselniky!$G$41:$I$48,3,FALSE)&gt;'Údaje o projekte'!$F$11,'Údaje o projekte'!$F$11,VLOOKUP(G1109,Ciselniky!$G$41:$I$48,3,FALSE))))</f>
        <v/>
      </c>
      <c r="K1109" s="169" t="str">
        <f>IF(J1109="","",IF(G1109="Nerelevantné",E1109*F1109,((E1109*F1109)/VLOOKUP(G1109,Ciselniky!$G$43:$I$48,3,FALSE))*'Dlhodobý majetok (DM)'!I1109)*H1109)</f>
        <v/>
      </c>
      <c r="L1109" s="169" t="str">
        <f>IF(K1109="","",IF('Základné údaje'!$H$8="áno",0,K1109*0.2))</f>
        <v/>
      </c>
      <c r="M1109" s="156" t="str">
        <f>IF(K1109="","",K1109*VLOOKUP(CONCATENATE(C1109," / ",'Základné údaje'!$D$8),'Priradenie pracov. balíkov'!A:F,6,FALSE))</f>
        <v/>
      </c>
      <c r="N1109" s="156" t="str">
        <f>IF(L1109="","",L1109*VLOOKUP(CONCATENATE(C1109," / ",'Základné údaje'!$D$8),'Priradenie pracov. balíkov'!A:F,6,FALSE))</f>
        <v/>
      </c>
      <c r="O1109" s="164"/>
      <c r="P1109" s="164"/>
    </row>
    <row r="1110" spans="1:16" x14ac:dyDescent="0.2">
      <c r="A1110" s="19"/>
      <c r="B1110" s="164"/>
      <c r="C1110" s="164"/>
      <c r="D1110" s="164"/>
      <c r="E1110" s="164"/>
      <c r="F1110" s="165"/>
      <c r="G1110" s="164"/>
      <c r="H1110" s="166"/>
      <c r="I1110" s="167"/>
      <c r="J1110" s="168" t="str">
        <f>IF(F1110="","",IF(G1110=nepodnik,1,IF(VLOOKUP(G1110,Ciselniky!$G$41:$I$48,3,FALSE)&gt;'Údaje o projekte'!$F$11,'Údaje o projekte'!$F$11,VLOOKUP(G1110,Ciselniky!$G$41:$I$48,3,FALSE))))</f>
        <v/>
      </c>
      <c r="K1110" s="169" t="str">
        <f>IF(J1110="","",IF(G1110="Nerelevantné",E1110*F1110,((E1110*F1110)/VLOOKUP(G1110,Ciselniky!$G$43:$I$48,3,FALSE))*'Dlhodobý majetok (DM)'!I1110)*H1110)</f>
        <v/>
      </c>
      <c r="L1110" s="169" t="str">
        <f>IF(K1110="","",IF('Základné údaje'!$H$8="áno",0,K1110*0.2))</f>
        <v/>
      </c>
      <c r="M1110" s="156" t="str">
        <f>IF(K1110="","",K1110*VLOOKUP(CONCATENATE(C1110," / ",'Základné údaje'!$D$8),'Priradenie pracov. balíkov'!A:F,6,FALSE))</f>
        <v/>
      </c>
      <c r="N1110" s="156" t="str">
        <f>IF(L1110="","",L1110*VLOOKUP(CONCATENATE(C1110," / ",'Základné údaje'!$D$8),'Priradenie pracov. balíkov'!A:F,6,FALSE))</f>
        <v/>
      </c>
      <c r="O1110" s="164"/>
      <c r="P1110" s="164"/>
    </row>
    <row r="1111" spans="1:16" x14ac:dyDescent="0.2">
      <c r="A1111" s="19"/>
      <c r="B1111" s="164"/>
      <c r="C1111" s="164"/>
      <c r="D1111" s="164"/>
      <c r="E1111" s="164"/>
      <c r="F1111" s="165"/>
      <c r="G1111" s="164"/>
      <c r="H1111" s="166"/>
      <c r="I1111" s="167"/>
      <c r="J1111" s="168" t="str">
        <f>IF(F1111="","",IF(G1111=nepodnik,1,IF(VLOOKUP(G1111,Ciselniky!$G$41:$I$48,3,FALSE)&gt;'Údaje o projekte'!$F$11,'Údaje o projekte'!$F$11,VLOOKUP(G1111,Ciselniky!$G$41:$I$48,3,FALSE))))</f>
        <v/>
      </c>
      <c r="K1111" s="169" t="str">
        <f>IF(J1111="","",IF(G1111="Nerelevantné",E1111*F1111,((E1111*F1111)/VLOOKUP(G1111,Ciselniky!$G$43:$I$48,3,FALSE))*'Dlhodobý majetok (DM)'!I1111)*H1111)</f>
        <v/>
      </c>
      <c r="L1111" s="169" t="str">
        <f>IF(K1111="","",IF('Základné údaje'!$H$8="áno",0,K1111*0.2))</f>
        <v/>
      </c>
      <c r="M1111" s="156" t="str">
        <f>IF(K1111="","",K1111*VLOOKUP(CONCATENATE(C1111," / ",'Základné údaje'!$D$8),'Priradenie pracov. balíkov'!A:F,6,FALSE))</f>
        <v/>
      </c>
      <c r="N1111" s="156" t="str">
        <f>IF(L1111="","",L1111*VLOOKUP(CONCATENATE(C1111," / ",'Základné údaje'!$D$8),'Priradenie pracov. balíkov'!A:F,6,FALSE))</f>
        <v/>
      </c>
      <c r="O1111" s="164"/>
      <c r="P1111" s="164"/>
    </row>
    <row r="1112" spans="1:16" x14ac:dyDescent="0.2">
      <c r="A1112" s="19"/>
      <c r="B1112" s="164"/>
      <c r="C1112" s="164"/>
      <c r="D1112" s="164"/>
      <c r="E1112" s="164"/>
      <c r="F1112" s="165"/>
      <c r="G1112" s="164"/>
      <c r="H1112" s="166"/>
      <c r="I1112" s="167"/>
      <c r="J1112" s="168" t="str">
        <f>IF(F1112="","",IF(G1112=nepodnik,1,IF(VLOOKUP(G1112,Ciselniky!$G$41:$I$48,3,FALSE)&gt;'Údaje o projekte'!$F$11,'Údaje o projekte'!$F$11,VLOOKUP(G1112,Ciselniky!$G$41:$I$48,3,FALSE))))</f>
        <v/>
      </c>
      <c r="K1112" s="169" t="str">
        <f>IF(J1112="","",IF(G1112="Nerelevantné",E1112*F1112,((E1112*F1112)/VLOOKUP(G1112,Ciselniky!$G$43:$I$48,3,FALSE))*'Dlhodobý majetok (DM)'!I1112)*H1112)</f>
        <v/>
      </c>
      <c r="L1112" s="169" t="str">
        <f>IF(K1112="","",IF('Základné údaje'!$H$8="áno",0,K1112*0.2))</f>
        <v/>
      </c>
      <c r="M1112" s="156" t="str">
        <f>IF(K1112="","",K1112*VLOOKUP(CONCATENATE(C1112," / ",'Základné údaje'!$D$8),'Priradenie pracov. balíkov'!A:F,6,FALSE))</f>
        <v/>
      </c>
      <c r="N1112" s="156" t="str">
        <f>IF(L1112="","",L1112*VLOOKUP(CONCATENATE(C1112," / ",'Základné údaje'!$D$8),'Priradenie pracov. balíkov'!A:F,6,FALSE))</f>
        <v/>
      </c>
      <c r="O1112" s="164"/>
      <c r="P1112" s="164"/>
    </row>
    <row r="1113" spans="1:16" x14ac:dyDescent="0.2">
      <c r="A1113" s="19"/>
      <c r="B1113" s="164"/>
      <c r="C1113" s="164"/>
      <c r="D1113" s="164"/>
      <c r="E1113" s="164"/>
      <c r="F1113" s="165"/>
      <c r="G1113" s="164"/>
      <c r="H1113" s="166"/>
      <c r="I1113" s="167"/>
      <c r="J1113" s="168" t="str">
        <f>IF(F1113="","",IF(G1113=nepodnik,1,IF(VLOOKUP(G1113,Ciselniky!$G$41:$I$48,3,FALSE)&gt;'Údaje o projekte'!$F$11,'Údaje o projekte'!$F$11,VLOOKUP(G1113,Ciselniky!$G$41:$I$48,3,FALSE))))</f>
        <v/>
      </c>
      <c r="K1113" s="169" t="str">
        <f>IF(J1113="","",IF(G1113="Nerelevantné",E1113*F1113,((E1113*F1113)/VLOOKUP(G1113,Ciselniky!$G$43:$I$48,3,FALSE))*'Dlhodobý majetok (DM)'!I1113)*H1113)</f>
        <v/>
      </c>
      <c r="L1113" s="169" t="str">
        <f>IF(K1113="","",IF('Základné údaje'!$H$8="áno",0,K1113*0.2))</f>
        <v/>
      </c>
      <c r="M1113" s="156" t="str">
        <f>IF(K1113="","",K1113*VLOOKUP(CONCATENATE(C1113," / ",'Základné údaje'!$D$8),'Priradenie pracov. balíkov'!A:F,6,FALSE))</f>
        <v/>
      </c>
      <c r="N1113" s="156" t="str">
        <f>IF(L1113="","",L1113*VLOOKUP(CONCATENATE(C1113," / ",'Základné údaje'!$D$8),'Priradenie pracov. balíkov'!A:F,6,FALSE))</f>
        <v/>
      </c>
      <c r="O1113" s="164"/>
      <c r="P1113" s="164"/>
    </row>
    <row r="1114" spans="1:16" x14ac:dyDescent="0.2">
      <c r="A1114" s="19"/>
      <c r="B1114" s="164"/>
      <c r="C1114" s="164"/>
      <c r="D1114" s="164"/>
      <c r="E1114" s="164"/>
      <c r="F1114" s="165"/>
      <c r="G1114" s="164"/>
      <c r="H1114" s="166"/>
      <c r="I1114" s="167"/>
      <c r="J1114" s="168" t="str">
        <f>IF(F1114="","",IF(G1114=nepodnik,1,IF(VLOOKUP(G1114,Ciselniky!$G$41:$I$48,3,FALSE)&gt;'Údaje o projekte'!$F$11,'Údaje o projekte'!$F$11,VLOOKUP(G1114,Ciselniky!$G$41:$I$48,3,FALSE))))</f>
        <v/>
      </c>
      <c r="K1114" s="169" t="str">
        <f>IF(J1114="","",IF(G1114="Nerelevantné",E1114*F1114,((E1114*F1114)/VLOOKUP(G1114,Ciselniky!$G$43:$I$48,3,FALSE))*'Dlhodobý majetok (DM)'!I1114)*H1114)</f>
        <v/>
      </c>
      <c r="L1114" s="169" t="str">
        <f>IF(K1114="","",IF('Základné údaje'!$H$8="áno",0,K1114*0.2))</f>
        <v/>
      </c>
      <c r="M1114" s="156" t="str">
        <f>IF(K1114="","",K1114*VLOOKUP(CONCATENATE(C1114," / ",'Základné údaje'!$D$8),'Priradenie pracov. balíkov'!A:F,6,FALSE))</f>
        <v/>
      </c>
      <c r="N1114" s="156" t="str">
        <f>IF(L1114="","",L1114*VLOOKUP(CONCATENATE(C1114," / ",'Základné údaje'!$D$8),'Priradenie pracov. balíkov'!A:F,6,FALSE))</f>
        <v/>
      </c>
      <c r="O1114" s="164"/>
      <c r="P1114" s="164"/>
    </row>
    <row r="1115" spans="1:16" x14ac:dyDescent="0.2">
      <c r="A1115" s="19"/>
      <c r="B1115" s="164"/>
      <c r="C1115" s="164"/>
      <c r="D1115" s="164"/>
      <c r="E1115" s="164"/>
      <c r="F1115" s="165"/>
      <c r="G1115" s="164"/>
      <c r="H1115" s="166"/>
      <c r="I1115" s="167"/>
      <c r="J1115" s="168" t="str">
        <f>IF(F1115="","",IF(G1115=nepodnik,1,IF(VLOOKUP(G1115,Ciselniky!$G$41:$I$48,3,FALSE)&gt;'Údaje o projekte'!$F$11,'Údaje o projekte'!$F$11,VLOOKUP(G1115,Ciselniky!$G$41:$I$48,3,FALSE))))</f>
        <v/>
      </c>
      <c r="K1115" s="169" t="str">
        <f>IF(J1115="","",IF(G1115="Nerelevantné",E1115*F1115,((E1115*F1115)/VLOOKUP(G1115,Ciselniky!$G$43:$I$48,3,FALSE))*'Dlhodobý majetok (DM)'!I1115)*H1115)</f>
        <v/>
      </c>
      <c r="L1115" s="169" t="str">
        <f>IF(K1115="","",IF('Základné údaje'!$H$8="áno",0,K1115*0.2))</f>
        <v/>
      </c>
      <c r="M1115" s="156" t="str">
        <f>IF(K1115="","",K1115*VLOOKUP(CONCATENATE(C1115," / ",'Základné údaje'!$D$8),'Priradenie pracov. balíkov'!A:F,6,FALSE))</f>
        <v/>
      </c>
      <c r="N1115" s="156" t="str">
        <f>IF(L1115="","",L1115*VLOOKUP(CONCATENATE(C1115," / ",'Základné údaje'!$D$8),'Priradenie pracov. balíkov'!A:F,6,FALSE))</f>
        <v/>
      </c>
      <c r="O1115" s="164"/>
      <c r="P1115" s="164"/>
    </row>
    <row r="1116" spans="1:16" x14ac:dyDescent="0.2">
      <c r="A1116" s="19"/>
      <c r="B1116" s="164"/>
      <c r="C1116" s="164"/>
      <c r="D1116" s="164"/>
      <c r="E1116" s="164"/>
      <c r="F1116" s="165"/>
      <c r="G1116" s="164"/>
      <c r="H1116" s="166"/>
      <c r="I1116" s="167"/>
      <c r="J1116" s="168" t="str">
        <f>IF(F1116="","",IF(G1116=nepodnik,1,IF(VLOOKUP(G1116,Ciselniky!$G$41:$I$48,3,FALSE)&gt;'Údaje o projekte'!$F$11,'Údaje o projekte'!$F$11,VLOOKUP(G1116,Ciselniky!$G$41:$I$48,3,FALSE))))</f>
        <v/>
      </c>
      <c r="K1116" s="169" t="str">
        <f>IF(J1116="","",IF(G1116="Nerelevantné",E1116*F1116,((E1116*F1116)/VLOOKUP(G1116,Ciselniky!$G$43:$I$48,3,FALSE))*'Dlhodobý majetok (DM)'!I1116)*H1116)</f>
        <v/>
      </c>
      <c r="L1116" s="169" t="str">
        <f>IF(K1116="","",IF('Základné údaje'!$H$8="áno",0,K1116*0.2))</f>
        <v/>
      </c>
      <c r="M1116" s="156" t="str">
        <f>IF(K1116="","",K1116*VLOOKUP(CONCATENATE(C1116," / ",'Základné údaje'!$D$8),'Priradenie pracov. balíkov'!A:F,6,FALSE))</f>
        <v/>
      </c>
      <c r="N1116" s="156" t="str">
        <f>IF(L1116="","",L1116*VLOOKUP(CONCATENATE(C1116," / ",'Základné údaje'!$D$8),'Priradenie pracov. balíkov'!A:F,6,FALSE))</f>
        <v/>
      </c>
      <c r="O1116" s="164"/>
      <c r="P1116" s="164"/>
    </row>
    <row r="1117" spans="1:16" x14ac:dyDescent="0.2">
      <c r="A1117" s="19"/>
      <c r="B1117" s="164"/>
      <c r="C1117" s="164"/>
      <c r="D1117" s="164"/>
      <c r="E1117" s="164"/>
      <c r="F1117" s="165"/>
      <c r="G1117" s="164"/>
      <c r="H1117" s="166"/>
      <c r="I1117" s="167"/>
      <c r="J1117" s="168" t="str">
        <f>IF(F1117="","",IF(G1117=nepodnik,1,IF(VLOOKUP(G1117,Ciselniky!$G$41:$I$48,3,FALSE)&gt;'Údaje o projekte'!$F$11,'Údaje o projekte'!$F$11,VLOOKUP(G1117,Ciselniky!$G$41:$I$48,3,FALSE))))</f>
        <v/>
      </c>
      <c r="K1117" s="169" t="str">
        <f>IF(J1117="","",IF(G1117="Nerelevantné",E1117*F1117,((E1117*F1117)/VLOOKUP(G1117,Ciselniky!$G$43:$I$48,3,FALSE))*'Dlhodobý majetok (DM)'!I1117)*H1117)</f>
        <v/>
      </c>
      <c r="L1117" s="169" t="str">
        <f>IF(K1117="","",IF('Základné údaje'!$H$8="áno",0,K1117*0.2))</f>
        <v/>
      </c>
      <c r="M1117" s="156" t="str">
        <f>IF(K1117="","",K1117*VLOOKUP(CONCATENATE(C1117," / ",'Základné údaje'!$D$8),'Priradenie pracov. balíkov'!A:F,6,FALSE))</f>
        <v/>
      </c>
      <c r="N1117" s="156" t="str">
        <f>IF(L1117="","",L1117*VLOOKUP(CONCATENATE(C1117," / ",'Základné údaje'!$D$8),'Priradenie pracov. balíkov'!A:F,6,FALSE))</f>
        <v/>
      </c>
      <c r="O1117" s="164"/>
      <c r="P1117" s="164"/>
    </row>
    <row r="1118" spans="1:16" x14ac:dyDescent="0.2">
      <c r="A1118" s="19"/>
      <c r="B1118" s="164"/>
      <c r="C1118" s="164"/>
      <c r="D1118" s="164"/>
      <c r="E1118" s="164"/>
      <c r="F1118" s="165"/>
      <c r="G1118" s="164"/>
      <c r="H1118" s="166"/>
      <c r="I1118" s="167"/>
      <c r="J1118" s="168" t="str">
        <f>IF(F1118="","",IF(G1118=nepodnik,1,IF(VLOOKUP(G1118,Ciselniky!$G$41:$I$48,3,FALSE)&gt;'Údaje o projekte'!$F$11,'Údaje o projekte'!$F$11,VLOOKUP(G1118,Ciselniky!$G$41:$I$48,3,FALSE))))</f>
        <v/>
      </c>
      <c r="K1118" s="169" t="str">
        <f>IF(J1118="","",IF(G1118="Nerelevantné",E1118*F1118,((E1118*F1118)/VLOOKUP(G1118,Ciselniky!$G$43:$I$48,3,FALSE))*'Dlhodobý majetok (DM)'!I1118)*H1118)</f>
        <v/>
      </c>
      <c r="L1118" s="169" t="str">
        <f>IF(K1118="","",IF('Základné údaje'!$H$8="áno",0,K1118*0.2))</f>
        <v/>
      </c>
      <c r="M1118" s="156" t="str">
        <f>IF(K1118="","",K1118*VLOOKUP(CONCATENATE(C1118," / ",'Základné údaje'!$D$8),'Priradenie pracov. balíkov'!A:F,6,FALSE))</f>
        <v/>
      </c>
      <c r="N1118" s="156" t="str">
        <f>IF(L1118="","",L1118*VLOOKUP(CONCATENATE(C1118," / ",'Základné údaje'!$D$8),'Priradenie pracov. balíkov'!A:F,6,FALSE))</f>
        <v/>
      </c>
      <c r="O1118" s="164"/>
      <c r="P1118" s="164"/>
    </row>
    <row r="1119" spans="1:16" x14ac:dyDescent="0.2">
      <c r="A1119" s="19"/>
      <c r="B1119" s="164"/>
      <c r="C1119" s="164"/>
      <c r="D1119" s="164"/>
      <c r="E1119" s="164"/>
      <c r="F1119" s="165"/>
      <c r="G1119" s="164"/>
      <c r="H1119" s="166"/>
      <c r="I1119" s="167"/>
      <c r="J1119" s="168" t="str">
        <f>IF(F1119="","",IF(G1119=nepodnik,1,IF(VLOOKUP(G1119,Ciselniky!$G$41:$I$48,3,FALSE)&gt;'Údaje o projekte'!$F$11,'Údaje o projekte'!$F$11,VLOOKUP(G1119,Ciselniky!$G$41:$I$48,3,FALSE))))</f>
        <v/>
      </c>
      <c r="K1119" s="169" t="str">
        <f>IF(J1119="","",IF(G1119="Nerelevantné",E1119*F1119,((E1119*F1119)/VLOOKUP(G1119,Ciselniky!$G$43:$I$48,3,FALSE))*'Dlhodobý majetok (DM)'!I1119)*H1119)</f>
        <v/>
      </c>
      <c r="L1119" s="169" t="str">
        <f>IF(K1119="","",IF('Základné údaje'!$H$8="áno",0,K1119*0.2))</f>
        <v/>
      </c>
      <c r="M1119" s="156" t="str">
        <f>IF(K1119="","",K1119*VLOOKUP(CONCATENATE(C1119," / ",'Základné údaje'!$D$8),'Priradenie pracov. balíkov'!A:F,6,FALSE))</f>
        <v/>
      </c>
      <c r="N1119" s="156" t="str">
        <f>IF(L1119="","",L1119*VLOOKUP(CONCATENATE(C1119," / ",'Základné údaje'!$D$8),'Priradenie pracov. balíkov'!A:F,6,FALSE))</f>
        <v/>
      </c>
      <c r="O1119" s="164"/>
      <c r="P1119" s="164"/>
    </row>
    <row r="1120" spans="1:16" x14ac:dyDescent="0.2">
      <c r="A1120" s="19"/>
      <c r="B1120" s="164"/>
      <c r="C1120" s="164"/>
      <c r="D1120" s="164"/>
      <c r="E1120" s="164"/>
      <c r="F1120" s="165"/>
      <c r="G1120" s="164"/>
      <c r="H1120" s="166"/>
      <c r="I1120" s="167"/>
      <c r="J1120" s="168" t="str">
        <f>IF(F1120="","",IF(G1120=nepodnik,1,IF(VLOOKUP(G1120,Ciselniky!$G$41:$I$48,3,FALSE)&gt;'Údaje o projekte'!$F$11,'Údaje o projekte'!$F$11,VLOOKUP(G1120,Ciselniky!$G$41:$I$48,3,FALSE))))</f>
        <v/>
      </c>
      <c r="K1120" s="169" t="str">
        <f>IF(J1120="","",IF(G1120="Nerelevantné",E1120*F1120,((E1120*F1120)/VLOOKUP(G1120,Ciselniky!$G$43:$I$48,3,FALSE))*'Dlhodobý majetok (DM)'!I1120)*H1120)</f>
        <v/>
      </c>
      <c r="L1120" s="169" t="str">
        <f>IF(K1120="","",IF('Základné údaje'!$H$8="áno",0,K1120*0.2))</f>
        <v/>
      </c>
      <c r="M1120" s="156" t="str">
        <f>IF(K1120="","",K1120*VLOOKUP(CONCATENATE(C1120," / ",'Základné údaje'!$D$8),'Priradenie pracov. balíkov'!A:F,6,FALSE))</f>
        <v/>
      </c>
      <c r="N1120" s="156" t="str">
        <f>IF(L1120="","",L1120*VLOOKUP(CONCATENATE(C1120," / ",'Základné údaje'!$D$8),'Priradenie pracov. balíkov'!A:F,6,FALSE))</f>
        <v/>
      </c>
      <c r="O1120" s="164"/>
      <c r="P1120" s="164"/>
    </row>
    <row r="1121" spans="1:16" x14ac:dyDescent="0.2">
      <c r="A1121" s="19"/>
      <c r="B1121" s="164"/>
      <c r="C1121" s="164"/>
      <c r="D1121" s="164"/>
      <c r="E1121" s="164"/>
      <c r="F1121" s="165"/>
      <c r="G1121" s="164"/>
      <c r="H1121" s="166"/>
      <c r="I1121" s="167"/>
      <c r="J1121" s="168" t="str">
        <f>IF(F1121="","",IF(G1121=nepodnik,1,IF(VLOOKUP(G1121,Ciselniky!$G$41:$I$48,3,FALSE)&gt;'Údaje o projekte'!$F$11,'Údaje o projekte'!$F$11,VLOOKUP(G1121,Ciselniky!$G$41:$I$48,3,FALSE))))</f>
        <v/>
      </c>
      <c r="K1121" s="169" t="str">
        <f>IF(J1121="","",IF(G1121="Nerelevantné",E1121*F1121,((E1121*F1121)/VLOOKUP(G1121,Ciselniky!$G$43:$I$48,3,FALSE))*'Dlhodobý majetok (DM)'!I1121)*H1121)</f>
        <v/>
      </c>
      <c r="L1121" s="169" t="str">
        <f>IF(K1121="","",IF('Základné údaje'!$H$8="áno",0,K1121*0.2))</f>
        <v/>
      </c>
      <c r="M1121" s="156" t="str">
        <f>IF(K1121="","",K1121*VLOOKUP(CONCATENATE(C1121," / ",'Základné údaje'!$D$8),'Priradenie pracov. balíkov'!A:F,6,FALSE))</f>
        <v/>
      </c>
      <c r="N1121" s="156" t="str">
        <f>IF(L1121="","",L1121*VLOOKUP(CONCATENATE(C1121," / ",'Základné údaje'!$D$8),'Priradenie pracov. balíkov'!A:F,6,FALSE))</f>
        <v/>
      </c>
      <c r="O1121" s="164"/>
      <c r="P1121" s="164"/>
    </row>
    <row r="1122" spans="1:16" x14ac:dyDescent="0.2">
      <c r="A1122" s="19"/>
      <c r="B1122" s="164"/>
      <c r="C1122" s="164"/>
      <c r="D1122" s="164"/>
      <c r="E1122" s="164"/>
      <c r="F1122" s="165"/>
      <c r="G1122" s="164"/>
      <c r="H1122" s="166"/>
      <c r="I1122" s="167"/>
      <c r="J1122" s="168" t="str">
        <f>IF(F1122="","",IF(G1122=nepodnik,1,IF(VLOOKUP(G1122,Ciselniky!$G$41:$I$48,3,FALSE)&gt;'Údaje o projekte'!$F$11,'Údaje o projekte'!$F$11,VLOOKUP(G1122,Ciselniky!$G$41:$I$48,3,FALSE))))</f>
        <v/>
      </c>
      <c r="K1122" s="169" t="str">
        <f>IF(J1122="","",IF(G1122="Nerelevantné",E1122*F1122,((E1122*F1122)/VLOOKUP(G1122,Ciselniky!$G$43:$I$48,3,FALSE))*'Dlhodobý majetok (DM)'!I1122)*H1122)</f>
        <v/>
      </c>
      <c r="L1122" s="169" t="str">
        <f>IF(K1122="","",IF('Základné údaje'!$H$8="áno",0,K1122*0.2))</f>
        <v/>
      </c>
      <c r="M1122" s="156" t="str">
        <f>IF(K1122="","",K1122*VLOOKUP(CONCATENATE(C1122," / ",'Základné údaje'!$D$8),'Priradenie pracov. balíkov'!A:F,6,FALSE))</f>
        <v/>
      </c>
      <c r="N1122" s="156" t="str">
        <f>IF(L1122="","",L1122*VLOOKUP(CONCATENATE(C1122," / ",'Základné údaje'!$D$8),'Priradenie pracov. balíkov'!A:F,6,FALSE))</f>
        <v/>
      </c>
      <c r="O1122" s="164"/>
      <c r="P1122" s="164"/>
    </row>
    <row r="1123" spans="1:16" x14ac:dyDescent="0.2">
      <c r="A1123" s="19"/>
      <c r="B1123" s="164"/>
      <c r="C1123" s="164"/>
      <c r="D1123" s="164"/>
      <c r="E1123" s="164"/>
      <c r="F1123" s="165"/>
      <c r="G1123" s="164"/>
      <c r="H1123" s="166"/>
      <c r="I1123" s="167"/>
      <c r="J1123" s="168" t="str">
        <f>IF(F1123="","",IF(G1123=nepodnik,1,IF(VLOOKUP(G1123,Ciselniky!$G$41:$I$48,3,FALSE)&gt;'Údaje o projekte'!$F$11,'Údaje o projekte'!$F$11,VLOOKUP(G1123,Ciselniky!$G$41:$I$48,3,FALSE))))</f>
        <v/>
      </c>
      <c r="K1123" s="169" t="str">
        <f>IF(J1123="","",IF(G1123="Nerelevantné",E1123*F1123,((E1123*F1123)/VLOOKUP(G1123,Ciselniky!$G$43:$I$48,3,FALSE))*'Dlhodobý majetok (DM)'!I1123)*H1123)</f>
        <v/>
      </c>
      <c r="L1123" s="169" t="str">
        <f>IF(K1123="","",IF('Základné údaje'!$H$8="áno",0,K1123*0.2))</f>
        <v/>
      </c>
      <c r="M1123" s="156" t="str">
        <f>IF(K1123="","",K1123*VLOOKUP(CONCATENATE(C1123," / ",'Základné údaje'!$D$8),'Priradenie pracov. balíkov'!A:F,6,FALSE))</f>
        <v/>
      </c>
      <c r="N1123" s="156" t="str">
        <f>IF(L1123="","",L1123*VLOOKUP(CONCATENATE(C1123," / ",'Základné údaje'!$D$8),'Priradenie pracov. balíkov'!A:F,6,FALSE))</f>
        <v/>
      </c>
      <c r="O1123" s="164"/>
      <c r="P1123" s="164"/>
    </row>
    <row r="1124" spans="1:16" x14ac:dyDescent="0.2">
      <c r="A1124" s="19"/>
      <c r="B1124" s="164"/>
      <c r="C1124" s="164"/>
      <c r="D1124" s="164"/>
      <c r="E1124" s="164"/>
      <c r="F1124" s="165"/>
      <c r="G1124" s="164"/>
      <c r="H1124" s="166"/>
      <c r="I1124" s="167"/>
      <c r="J1124" s="168" t="str">
        <f>IF(F1124="","",IF(G1124=nepodnik,1,IF(VLOOKUP(G1124,Ciselniky!$G$41:$I$48,3,FALSE)&gt;'Údaje o projekte'!$F$11,'Údaje o projekte'!$F$11,VLOOKUP(G1124,Ciselniky!$G$41:$I$48,3,FALSE))))</f>
        <v/>
      </c>
      <c r="K1124" s="169" t="str">
        <f>IF(J1124="","",IF(G1124="Nerelevantné",E1124*F1124,((E1124*F1124)/VLOOKUP(G1124,Ciselniky!$G$43:$I$48,3,FALSE))*'Dlhodobý majetok (DM)'!I1124)*H1124)</f>
        <v/>
      </c>
      <c r="L1124" s="169" t="str">
        <f>IF(K1124="","",IF('Základné údaje'!$H$8="áno",0,K1124*0.2))</f>
        <v/>
      </c>
      <c r="M1124" s="156" t="str">
        <f>IF(K1124="","",K1124*VLOOKUP(CONCATENATE(C1124," / ",'Základné údaje'!$D$8),'Priradenie pracov. balíkov'!A:F,6,FALSE))</f>
        <v/>
      </c>
      <c r="N1124" s="156" t="str">
        <f>IF(L1124="","",L1124*VLOOKUP(CONCATENATE(C1124," / ",'Základné údaje'!$D$8),'Priradenie pracov. balíkov'!A:F,6,FALSE))</f>
        <v/>
      </c>
      <c r="O1124" s="164"/>
      <c r="P1124" s="164"/>
    </row>
    <row r="1125" spans="1:16" x14ac:dyDescent="0.2">
      <c r="A1125" s="19"/>
      <c r="B1125" s="164"/>
      <c r="C1125" s="164"/>
      <c r="D1125" s="164"/>
      <c r="E1125" s="164"/>
      <c r="F1125" s="165"/>
      <c r="G1125" s="164"/>
      <c r="H1125" s="166"/>
      <c r="I1125" s="167"/>
      <c r="J1125" s="168" t="str">
        <f>IF(F1125="","",IF(G1125=nepodnik,1,IF(VLOOKUP(G1125,Ciselniky!$G$41:$I$48,3,FALSE)&gt;'Údaje o projekte'!$F$11,'Údaje o projekte'!$F$11,VLOOKUP(G1125,Ciselniky!$G$41:$I$48,3,FALSE))))</f>
        <v/>
      </c>
      <c r="K1125" s="169" t="str">
        <f>IF(J1125="","",IF(G1125="Nerelevantné",E1125*F1125,((E1125*F1125)/VLOOKUP(G1125,Ciselniky!$G$43:$I$48,3,FALSE))*'Dlhodobý majetok (DM)'!I1125)*H1125)</f>
        <v/>
      </c>
      <c r="L1125" s="169" t="str">
        <f>IF(K1125="","",IF('Základné údaje'!$H$8="áno",0,K1125*0.2))</f>
        <v/>
      </c>
      <c r="M1125" s="156" t="str">
        <f>IF(K1125="","",K1125*VLOOKUP(CONCATENATE(C1125," / ",'Základné údaje'!$D$8),'Priradenie pracov. balíkov'!A:F,6,FALSE))</f>
        <v/>
      </c>
      <c r="N1125" s="156" t="str">
        <f>IF(L1125="","",L1125*VLOOKUP(CONCATENATE(C1125," / ",'Základné údaje'!$D$8),'Priradenie pracov. balíkov'!A:F,6,FALSE))</f>
        <v/>
      </c>
      <c r="O1125" s="164"/>
      <c r="P1125" s="164"/>
    </row>
    <row r="1126" spans="1:16" x14ac:dyDescent="0.2">
      <c r="A1126" s="19"/>
      <c r="B1126" s="164"/>
      <c r="C1126" s="164"/>
      <c r="D1126" s="164"/>
      <c r="E1126" s="164"/>
      <c r="F1126" s="165"/>
      <c r="G1126" s="164"/>
      <c r="H1126" s="166"/>
      <c r="I1126" s="167"/>
      <c r="J1126" s="168" t="str">
        <f>IF(F1126="","",IF(G1126=nepodnik,1,IF(VLOOKUP(G1126,Ciselniky!$G$41:$I$48,3,FALSE)&gt;'Údaje o projekte'!$F$11,'Údaje o projekte'!$F$11,VLOOKUP(G1126,Ciselniky!$G$41:$I$48,3,FALSE))))</f>
        <v/>
      </c>
      <c r="K1126" s="169" t="str">
        <f>IF(J1126="","",IF(G1126="Nerelevantné",E1126*F1126,((E1126*F1126)/VLOOKUP(G1126,Ciselniky!$G$43:$I$48,3,FALSE))*'Dlhodobý majetok (DM)'!I1126)*H1126)</f>
        <v/>
      </c>
      <c r="L1126" s="169" t="str">
        <f>IF(K1126="","",IF('Základné údaje'!$H$8="áno",0,K1126*0.2))</f>
        <v/>
      </c>
      <c r="M1126" s="156" t="str">
        <f>IF(K1126="","",K1126*VLOOKUP(CONCATENATE(C1126," / ",'Základné údaje'!$D$8),'Priradenie pracov. balíkov'!A:F,6,FALSE))</f>
        <v/>
      </c>
      <c r="N1126" s="156" t="str">
        <f>IF(L1126="","",L1126*VLOOKUP(CONCATENATE(C1126," / ",'Základné údaje'!$D$8),'Priradenie pracov. balíkov'!A:F,6,FALSE))</f>
        <v/>
      </c>
      <c r="O1126" s="164"/>
      <c r="P1126" s="164"/>
    </row>
    <row r="1127" spans="1:16" x14ac:dyDescent="0.2">
      <c r="A1127" s="19"/>
      <c r="B1127" s="164"/>
      <c r="C1127" s="164"/>
      <c r="D1127" s="164"/>
      <c r="E1127" s="164"/>
      <c r="F1127" s="165"/>
      <c r="G1127" s="164"/>
      <c r="H1127" s="166"/>
      <c r="I1127" s="167"/>
      <c r="J1127" s="168" t="str">
        <f>IF(F1127="","",IF(G1127=nepodnik,1,IF(VLOOKUP(G1127,Ciselniky!$G$41:$I$48,3,FALSE)&gt;'Údaje o projekte'!$F$11,'Údaje o projekte'!$F$11,VLOOKUP(G1127,Ciselniky!$G$41:$I$48,3,FALSE))))</f>
        <v/>
      </c>
      <c r="K1127" s="169" t="str">
        <f>IF(J1127="","",IF(G1127="Nerelevantné",E1127*F1127,((E1127*F1127)/VLOOKUP(G1127,Ciselniky!$G$43:$I$48,3,FALSE))*'Dlhodobý majetok (DM)'!I1127)*H1127)</f>
        <v/>
      </c>
      <c r="L1127" s="169" t="str">
        <f>IF(K1127="","",IF('Základné údaje'!$H$8="áno",0,K1127*0.2))</f>
        <v/>
      </c>
      <c r="M1127" s="156" t="str">
        <f>IF(K1127="","",K1127*VLOOKUP(CONCATENATE(C1127," / ",'Základné údaje'!$D$8),'Priradenie pracov. balíkov'!A:F,6,FALSE))</f>
        <v/>
      </c>
      <c r="N1127" s="156" t="str">
        <f>IF(L1127="","",L1127*VLOOKUP(CONCATENATE(C1127," / ",'Základné údaje'!$D$8),'Priradenie pracov. balíkov'!A:F,6,FALSE))</f>
        <v/>
      </c>
      <c r="O1127" s="164"/>
      <c r="P1127" s="164"/>
    </row>
    <row r="1128" spans="1:16" x14ac:dyDescent="0.2">
      <c r="A1128" s="19"/>
      <c r="B1128" s="164"/>
      <c r="C1128" s="164"/>
      <c r="D1128" s="164"/>
      <c r="E1128" s="164"/>
      <c r="F1128" s="165"/>
      <c r="G1128" s="164"/>
      <c r="H1128" s="166"/>
      <c r="I1128" s="167"/>
      <c r="J1128" s="168" t="str">
        <f>IF(F1128="","",IF(G1128=nepodnik,1,IF(VLOOKUP(G1128,Ciselniky!$G$41:$I$48,3,FALSE)&gt;'Údaje o projekte'!$F$11,'Údaje o projekte'!$F$11,VLOOKUP(G1128,Ciselniky!$G$41:$I$48,3,FALSE))))</f>
        <v/>
      </c>
      <c r="K1128" s="169" t="str">
        <f>IF(J1128="","",IF(G1128="Nerelevantné",E1128*F1128,((E1128*F1128)/VLOOKUP(G1128,Ciselniky!$G$43:$I$48,3,FALSE))*'Dlhodobý majetok (DM)'!I1128)*H1128)</f>
        <v/>
      </c>
      <c r="L1128" s="169" t="str">
        <f>IF(K1128="","",IF('Základné údaje'!$H$8="áno",0,K1128*0.2))</f>
        <v/>
      </c>
      <c r="M1128" s="156" t="str">
        <f>IF(K1128="","",K1128*VLOOKUP(CONCATENATE(C1128," / ",'Základné údaje'!$D$8),'Priradenie pracov. balíkov'!A:F,6,FALSE))</f>
        <v/>
      </c>
      <c r="N1128" s="156" t="str">
        <f>IF(L1128="","",L1128*VLOOKUP(CONCATENATE(C1128," / ",'Základné údaje'!$D$8),'Priradenie pracov. balíkov'!A:F,6,FALSE))</f>
        <v/>
      </c>
      <c r="O1128" s="164"/>
      <c r="P1128" s="164"/>
    </row>
    <row r="1129" spans="1:16" x14ac:dyDescent="0.2">
      <c r="A1129" s="19"/>
      <c r="B1129" s="164"/>
      <c r="C1129" s="164"/>
      <c r="D1129" s="164"/>
      <c r="E1129" s="164"/>
      <c r="F1129" s="165"/>
      <c r="G1129" s="164"/>
      <c r="H1129" s="166"/>
      <c r="I1129" s="167"/>
      <c r="J1129" s="168" t="str">
        <f>IF(F1129="","",IF(G1129=nepodnik,1,IF(VLOOKUP(G1129,Ciselniky!$G$41:$I$48,3,FALSE)&gt;'Údaje o projekte'!$F$11,'Údaje o projekte'!$F$11,VLOOKUP(G1129,Ciselniky!$G$41:$I$48,3,FALSE))))</f>
        <v/>
      </c>
      <c r="K1129" s="169" t="str">
        <f>IF(J1129="","",IF(G1129="Nerelevantné",E1129*F1129,((E1129*F1129)/VLOOKUP(G1129,Ciselniky!$G$43:$I$48,3,FALSE))*'Dlhodobý majetok (DM)'!I1129)*H1129)</f>
        <v/>
      </c>
      <c r="L1129" s="169" t="str">
        <f>IF(K1129="","",IF('Základné údaje'!$H$8="áno",0,K1129*0.2))</f>
        <v/>
      </c>
      <c r="M1129" s="156" t="str">
        <f>IF(K1129="","",K1129*VLOOKUP(CONCATENATE(C1129," / ",'Základné údaje'!$D$8),'Priradenie pracov. balíkov'!A:F,6,FALSE))</f>
        <v/>
      </c>
      <c r="N1129" s="156" t="str">
        <f>IF(L1129="","",L1129*VLOOKUP(CONCATENATE(C1129," / ",'Základné údaje'!$D$8),'Priradenie pracov. balíkov'!A:F,6,FALSE))</f>
        <v/>
      </c>
      <c r="O1129" s="164"/>
      <c r="P1129" s="164"/>
    </row>
    <row r="1130" spans="1:16" x14ac:dyDescent="0.2">
      <c r="A1130" s="19"/>
      <c r="B1130" s="164"/>
      <c r="C1130" s="164"/>
      <c r="D1130" s="164"/>
      <c r="E1130" s="164"/>
      <c r="F1130" s="165"/>
      <c r="G1130" s="164"/>
      <c r="H1130" s="166"/>
      <c r="I1130" s="167"/>
      <c r="J1130" s="168" t="str">
        <f>IF(F1130="","",IF(G1130=nepodnik,1,IF(VLOOKUP(G1130,Ciselniky!$G$41:$I$48,3,FALSE)&gt;'Údaje o projekte'!$F$11,'Údaje o projekte'!$F$11,VLOOKUP(G1130,Ciselniky!$G$41:$I$48,3,FALSE))))</f>
        <v/>
      </c>
      <c r="K1130" s="169" t="str">
        <f>IF(J1130="","",IF(G1130="Nerelevantné",E1130*F1130,((E1130*F1130)/VLOOKUP(G1130,Ciselniky!$G$43:$I$48,3,FALSE))*'Dlhodobý majetok (DM)'!I1130)*H1130)</f>
        <v/>
      </c>
      <c r="L1130" s="169" t="str">
        <f>IF(K1130="","",IF('Základné údaje'!$H$8="áno",0,K1130*0.2))</f>
        <v/>
      </c>
      <c r="M1130" s="156" t="str">
        <f>IF(K1130="","",K1130*VLOOKUP(CONCATENATE(C1130," / ",'Základné údaje'!$D$8),'Priradenie pracov. balíkov'!A:F,6,FALSE))</f>
        <v/>
      </c>
      <c r="N1130" s="156" t="str">
        <f>IF(L1130="","",L1130*VLOOKUP(CONCATENATE(C1130," / ",'Základné údaje'!$D$8),'Priradenie pracov. balíkov'!A:F,6,FALSE))</f>
        <v/>
      </c>
      <c r="O1130" s="164"/>
      <c r="P1130" s="164"/>
    </row>
    <row r="1131" spans="1:16" x14ac:dyDescent="0.2">
      <c r="A1131" s="19"/>
      <c r="B1131" s="164"/>
      <c r="C1131" s="164"/>
      <c r="D1131" s="164"/>
      <c r="E1131" s="164"/>
      <c r="F1131" s="165"/>
      <c r="G1131" s="164"/>
      <c r="H1131" s="166"/>
      <c r="I1131" s="167"/>
      <c r="J1131" s="168" t="str">
        <f>IF(F1131="","",IF(G1131=nepodnik,1,IF(VLOOKUP(G1131,Ciselniky!$G$41:$I$48,3,FALSE)&gt;'Údaje o projekte'!$F$11,'Údaje o projekte'!$F$11,VLOOKUP(G1131,Ciselniky!$G$41:$I$48,3,FALSE))))</f>
        <v/>
      </c>
      <c r="K1131" s="169" t="str">
        <f>IF(J1131="","",IF(G1131="Nerelevantné",E1131*F1131,((E1131*F1131)/VLOOKUP(G1131,Ciselniky!$G$43:$I$48,3,FALSE))*'Dlhodobý majetok (DM)'!I1131)*H1131)</f>
        <v/>
      </c>
      <c r="L1131" s="169" t="str">
        <f>IF(K1131="","",IF('Základné údaje'!$H$8="áno",0,K1131*0.2))</f>
        <v/>
      </c>
      <c r="M1131" s="156" t="str">
        <f>IF(K1131="","",K1131*VLOOKUP(CONCATENATE(C1131," / ",'Základné údaje'!$D$8),'Priradenie pracov. balíkov'!A:F,6,FALSE))</f>
        <v/>
      </c>
      <c r="N1131" s="156" t="str">
        <f>IF(L1131="","",L1131*VLOOKUP(CONCATENATE(C1131," / ",'Základné údaje'!$D$8),'Priradenie pracov. balíkov'!A:F,6,FALSE))</f>
        <v/>
      </c>
      <c r="O1131" s="164"/>
      <c r="P1131" s="164"/>
    </row>
    <row r="1132" spans="1:16" x14ac:dyDescent="0.2">
      <c r="A1132" s="19"/>
      <c r="B1132" s="164"/>
      <c r="C1132" s="164"/>
      <c r="D1132" s="164"/>
      <c r="E1132" s="164"/>
      <c r="F1132" s="165"/>
      <c r="G1132" s="164"/>
      <c r="H1132" s="166"/>
      <c r="I1132" s="167"/>
      <c r="J1132" s="168" t="str">
        <f>IF(F1132="","",IF(G1132=nepodnik,1,IF(VLOOKUP(G1132,Ciselniky!$G$41:$I$48,3,FALSE)&gt;'Údaje o projekte'!$F$11,'Údaje o projekte'!$F$11,VLOOKUP(G1132,Ciselniky!$G$41:$I$48,3,FALSE))))</f>
        <v/>
      </c>
      <c r="K1132" s="169" t="str">
        <f>IF(J1132="","",IF(G1132="Nerelevantné",E1132*F1132,((E1132*F1132)/VLOOKUP(G1132,Ciselniky!$G$43:$I$48,3,FALSE))*'Dlhodobý majetok (DM)'!I1132)*H1132)</f>
        <v/>
      </c>
      <c r="L1132" s="169" t="str">
        <f>IF(K1132="","",IF('Základné údaje'!$H$8="áno",0,K1132*0.2))</f>
        <v/>
      </c>
      <c r="M1132" s="156" t="str">
        <f>IF(K1132="","",K1132*VLOOKUP(CONCATENATE(C1132," / ",'Základné údaje'!$D$8),'Priradenie pracov. balíkov'!A:F,6,FALSE))</f>
        <v/>
      </c>
      <c r="N1132" s="156" t="str">
        <f>IF(L1132="","",L1132*VLOOKUP(CONCATENATE(C1132," / ",'Základné údaje'!$D$8),'Priradenie pracov. balíkov'!A:F,6,FALSE))</f>
        <v/>
      </c>
      <c r="O1132" s="164"/>
      <c r="P1132" s="164"/>
    </row>
    <row r="1133" spans="1:16" x14ac:dyDescent="0.2">
      <c r="A1133" s="19"/>
      <c r="B1133" s="164"/>
      <c r="C1133" s="164"/>
      <c r="D1133" s="164"/>
      <c r="E1133" s="164"/>
      <c r="F1133" s="165"/>
      <c r="G1133" s="164"/>
      <c r="H1133" s="166"/>
      <c r="I1133" s="167"/>
      <c r="J1133" s="168" t="str">
        <f>IF(F1133="","",IF(G1133=nepodnik,1,IF(VLOOKUP(G1133,Ciselniky!$G$41:$I$48,3,FALSE)&gt;'Údaje o projekte'!$F$11,'Údaje o projekte'!$F$11,VLOOKUP(G1133,Ciselniky!$G$41:$I$48,3,FALSE))))</f>
        <v/>
      </c>
      <c r="K1133" s="169" t="str">
        <f>IF(J1133="","",IF(G1133="Nerelevantné",E1133*F1133,((E1133*F1133)/VLOOKUP(G1133,Ciselniky!$G$43:$I$48,3,FALSE))*'Dlhodobý majetok (DM)'!I1133)*H1133)</f>
        <v/>
      </c>
      <c r="L1133" s="169" t="str">
        <f>IF(K1133="","",IF('Základné údaje'!$H$8="áno",0,K1133*0.2))</f>
        <v/>
      </c>
      <c r="M1133" s="156" t="str">
        <f>IF(K1133="","",K1133*VLOOKUP(CONCATENATE(C1133," / ",'Základné údaje'!$D$8),'Priradenie pracov. balíkov'!A:F,6,FALSE))</f>
        <v/>
      </c>
      <c r="N1133" s="156" t="str">
        <f>IF(L1133="","",L1133*VLOOKUP(CONCATENATE(C1133," / ",'Základné údaje'!$D$8),'Priradenie pracov. balíkov'!A:F,6,FALSE))</f>
        <v/>
      </c>
      <c r="O1133" s="164"/>
      <c r="P1133" s="164"/>
    </row>
    <row r="1134" spans="1:16" x14ac:dyDescent="0.2">
      <c r="A1134" s="19"/>
      <c r="B1134" s="164"/>
      <c r="C1134" s="164"/>
      <c r="D1134" s="164"/>
      <c r="E1134" s="164"/>
      <c r="F1134" s="165"/>
      <c r="G1134" s="164"/>
      <c r="H1134" s="166"/>
      <c r="I1134" s="167"/>
      <c r="J1134" s="168" t="str">
        <f>IF(F1134="","",IF(G1134=nepodnik,1,IF(VLOOKUP(G1134,Ciselniky!$G$41:$I$48,3,FALSE)&gt;'Údaje o projekte'!$F$11,'Údaje o projekte'!$F$11,VLOOKUP(G1134,Ciselniky!$G$41:$I$48,3,FALSE))))</f>
        <v/>
      </c>
      <c r="K1134" s="169" t="str">
        <f>IF(J1134="","",IF(G1134="Nerelevantné",E1134*F1134,((E1134*F1134)/VLOOKUP(G1134,Ciselniky!$G$43:$I$48,3,FALSE))*'Dlhodobý majetok (DM)'!I1134)*H1134)</f>
        <v/>
      </c>
      <c r="L1134" s="169" t="str">
        <f>IF(K1134="","",IF('Základné údaje'!$H$8="áno",0,K1134*0.2))</f>
        <v/>
      </c>
      <c r="M1134" s="156" t="str">
        <f>IF(K1134="","",K1134*VLOOKUP(CONCATENATE(C1134," / ",'Základné údaje'!$D$8),'Priradenie pracov. balíkov'!A:F,6,FALSE))</f>
        <v/>
      </c>
      <c r="N1134" s="156" t="str">
        <f>IF(L1134="","",L1134*VLOOKUP(CONCATENATE(C1134," / ",'Základné údaje'!$D$8),'Priradenie pracov. balíkov'!A:F,6,FALSE))</f>
        <v/>
      </c>
      <c r="O1134" s="164"/>
      <c r="P1134" s="164"/>
    </row>
    <row r="1135" spans="1:16" x14ac:dyDescent="0.2">
      <c r="A1135" s="19"/>
      <c r="B1135" s="164"/>
      <c r="C1135" s="164"/>
      <c r="D1135" s="164"/>
      <c r="E1135" s="164"/>
      <c r="F1135" s="165"/>
      <c r="G1135" s="164"/>
      <c r="H1135" s="166"/>
      <c r="I1135" s="167"/>
      <c r="J1135" s="168" t="str">
        <f>IF(F1135="","",IF(G1135=nepodnik,1,IF(VLOOKUP(G1135,Ciselniky!$G$41:$I$48,3,FALSE)&gt;'Údaje o projekte'!$F$11,'Údaje o projekte'!$F$11,VLOOKUP(G1135,Ciselniky!$G$41:$I$48,3,FALSE))))</f>
        <v/>
      </c>
      <c r="K1135" s="169" t="str">
        <f>IF(J1135="","",IF(G1135="Nerelevantné",E1135*F1135,((E1135*F1135)/VLOOKUP(G1135,Ciselniky!$G$43:$I$48,3,FALSE))*'Dlhodobý majetok (DM)'!I1135)*H1135)</f>
        <v/>
      </c>
      <c r="L1135" s="169" t="str">
        <f>IF(K1135="","",IF('Základné údaje'!$H$8="áno",0,K1135*0.2))</f>
        <v/>
      </c>
      <c r="M1135" s="156" t="str">
        <f>IF(K1135="","",K1135*VLOOKUP(CONCATENATE(C1135," / ",'Základné údaje'!$D$8),'Priradenie pracov. balíkov'!A:F,6,FALSE))</f>
        <v/>
      </c>
      <c r="N1135" s="156" t="str">
        <f>IF(L1135="","",L1135*VLOOKUP(CONCATENATE(C1135," / ",'Základné údaje'!$D$8),'Priradenie pracov. balíkov'!A:F,6,FALSE))</f>
        <v/>
      </c>
      <c r="O1135" s="164"/>
      <c r="P1135" s="164"/>
    </row>
    <row r="1136" spans="1:16" x14ac:dyDescent="0.2">
      <c r="A1136" s="19"/>
      <c r="B1136" s="164"/>
      <c r="C1136" s="164"/>
      <c r="D1136" s="164"/>
      <c r="E1136" s="164"/>
      <c r="F1136" s="165"/>
      <c r="G1136" s="164"/>
      <c r="H1136" s="166"/>
      <c r="I1136" s="167"/>
      <c r="J1136" s="168" t="str">
        <f>IF(F1136="","",IF(G1136=nepodnik,1,IF(VLOOKUP(G1136,Ciselniky!$G$41:$I$48,3,FALSE)&gt;'Údaje o projekte'!$F$11,'Údaje o projekte'!$F$11,VLOOKUP(G1136,Ciselniky!$G$41:$I$48,3,FALSE))))</f>
        <v/>
      </c>
      <c r="K1136" s="169" t="str">
        <f>IF(J1136="","",IF(G1136="Nerelevantné",E1136*F1136,((E1136*F1136)/VLOOKUP(G1136,Ciselniky!$G$43:$I$48,3,FALSE))*'Dlhodobý majetok (DM)'!I1136)*H1136)</f>
        <v/>
      </c>
      <c r="L1136" s="169" t="str">
        <f>IF(K1136="","",IF('Základné údaje'!$H$8="áno",0,K1136*0.2))</f>
        <v/>
      </c>
      <c r="M1136" s="156" t="str">
        <f>IF(K1136="","",K1136*VLOOKUP(CONCATENATE(C1136," / ",'Základné údaje'!$D$8),'Priradenie pracov. balíkov'!A:F,6,FALSE))</f>
        <v/>
      </c>
      <c r="N1136" s="156" t="str">
        <f>IF(L1136="","",L1136*VLOOKUP(CONCATENATE(C1136," / ",'Základné údaje'!$D$8),'Priradenie pracov. balíkov'!A:F,6,FALSE))</f>
        <v/>
      </c>
      <c r="O1136" s="164"/>
      <c r="P1136" s="164"/>
    </row>
    <row r="1137" spans="1:16" x14ac:dyDescent="0.2">
      <c r="A1137" s="19"/>
      <c r="B1137" s="164"/>
      <c r="C1137" s="164"/>
      <c r="D1137" s="164"/>
      <c r="E1137" s="164"/>
      <c r="F1137" s="165"/>
      <c r="G1137" s="164"/>
      <c r="H1137" s="166"/>
      <c r="I1137" s="167"/>
      <c r="J1137" s="168" t="str">
        <f>IF(F1137="","",IF(G1137=nepodnik,1,IF(VLOOKUP(G1137,Ciselniky!$G$41:$I$48,3,FALSE)&gt;'Údaje o projekte'!$F$11,'Údaje o projekte'!$F$11,VLOOKUP(G1137,Ciselniky!$G$41:$I$48,3,FALSE))))</f>
        <v/>
      </c>
      <c r="K1137" s="169" t="str">
        <f>IF(J1137="","",IF(G1137="Nerelevantné",E1137*F1137,((E1137*F1137)/VLOOKUP(G1137,Ciselniky!$G$43:$I$48,3,FALSE))*'Dlhodobý majetok (DM)'!I1137)*H1137)</f>
        <v/>
      </c>
      <c r="L1137" s="169" t="str">
        <f>IF(K1137="","",IF('Základné údaje'!$H$8="áno",0,K1137*0.2))</f>
        <v/>
      </c>
      <c r="M1137" s="156" t="str">
        <f>IF(K1137="","",K1137*VLOOKUP(CONCATENATE(C1137," / ",'Základné údaje'!$D$8),'Priradenie pracov. balíkov'!A:F,6,FALSE))</f>
        <v/>
      </c>
      <c r="N1137" s="156" t="str">
        <f>IF(L1137="","",L1137*VLOOKUP(CONCATENATE(C1137," / ",'Základné údaje'!$D$8),'Priradenie pracov. balíkov'!A:F,6,FALSE))</f>
        <v/>
      </c>
      <c r="O1137" s="164"/>
      <c r="P1137" s="164"/>
    </row>
    <row r="1138" spans="1:16" x14ac:dyDescent="0.2">
      <c r="A1138" s="19"/>
      <c r="B1138" s="164"/>
      <c r="C1138" s="164"/>
      <c r="D1138" s="164"/>
      <c r="E1138" s="164"/>
      <c r="F1138" s="165"/>
      <c r="G1138" s="164"/>
      <c r="H1138" s="166"/>
      <c r="I1138" s="167"/>
      <c r="J1138" s="168" t="str">
        <f>IF(F1138="","",IF(G1138=nepodnik,1,IF(VLOOKUP(G1138,Ciselniky!$G$41:$I$48,3,FALSE)&gt;'Údaje o projekte'!$F$11,'Údaje o projekte'!$F$11,VLOOKUP(G1138,Ciselniky!$G$41:$I$48,3,FALSE))))</f>
        <v/>
      </c>
      <c r="K1138" s="169" t="str">
        <f>IF(J1138="","",IF(G1138="Nerelevantné",E1138*F1138,((E1138*F1138)/VLOOKUP(G1138,Ciselniky!$G$43:$I$48,3,FALSE))*'Dlhodobý majetok (DM)'!I1138)*H1138)</f>
        <v/>
      </c>
      <c r="L1138" s="169" t="str">
        <f>IF(K1138="","",IF('Základné údaje'!$H$8="áno",0,K1138*0.2))</f>
        <v/>
      </c>
      <c r="M1138" s="156" t="str">
        <f>IF(K1138="","",K1138*VLOOKUP(CONCATENATE(C1138," / ",'Základné údaje'!$D$8),'Priradenie pracov. balíkov'!A:F,6,FALSE))</f>
        <v/>
      </c>
      <c r="N1138" s="156" t="str">
        <f>IF(L1138="","",L1138*VLOOKUP(CONCATENATE(C1138," / ",'Základné údaje'!$D$8),'Priradenie pracov. balíkov'!A:F,6,FALSE))</f>
        <v/>
      </c>
      <c r="O1138" s="164"/>
      <c r="P1138" s="164"/>
    </row>
    <row r="1139" spans="1:16" x14ac:dyDescent="0.2">
      <c r="A1139" s="19"/>
      <c r="B1139" s="164"/>
      <c r="C1139" s="164"/>
      <c r="D1139" s="164"/>
      <c r="E1139" s="164"/>
      <c r="F1139" s="165"/>
      <c r="G1139" s="164"/>
      <c r="H1139" s="166"/>
      <c r="I1139" s="167"/>
      <c r="J1139" s="168" t="str">
        <f>IF(F1139="","",IF(G1139=nepodnik,1,IF(VLOOKUP(G1139,Ciselniky!$G$41:$I$48,3,FALSE)&gt;'Údaje o projekte'!$F$11,'Údaje o projekte'!$F$11,VLOOKUP(G1139,Ciselniky!$G$41:$I$48,3,FALSE))))</f>
        <v/>
      </c>
      <c r="K1139" s="169" t="str">
        <f>IF(J1139="","",IF(G1139="Nerelevantné",E1139*F1139,((E1139*F1139)/VLOOKUP(G1139,Ciselniky!$G$43:$I$48,3,FALSE))*'Dlhodobý majetok (DM)'!I1139)*H1139)</f>
        <v/>
      </c>
      <c r="L1139" s="169" t="str">
        <f>IF(K1139="","",IF('Základné údaje'!$H$8="áno",0,K1139*0.2))</f>
        <v/>
      </c>
      <c r="M1139" s="156" t="str">
        <f>IF(K1139="","",K1139*VLOOKUP(CONCATENATE(C1139," / ",'Základné údaje'!$D$8),'Priradenie pracov. balíkov'!A:F,6,FALSE))</f>
        <v/>
      </c>
      <c r="N1139" s="156" t="str">
        <f>IF(L1139="","",L1139*VLOOKUP(CONCATENATE(C1139," / ",'Základné údaje'!$D$8),'Priradenie pracov. balíkov'!A:F,6,FALSE))</f>
        <v/>
      </c>
      <c r="O1139" s="164"/>
      <c r="P1139" s="164"/>
    </row>
    <row r="1140" spans="1:16" x14ac:dyDescent="0.2">
      <c r="A1140" s="19"/>
      <c r="B1140" s="164"/>
      <c r="C1140" s="164"/>
      <c r="D1140" s="164"/>
      <c r="E1140" s="164"/>
      <c r="F1140" s="165"/>
      <c r="G1140" s="164"/>
      <c r="H1140" s="166"/>
      <c r="I1140" s="167"/>
      <c r="J1140" s="168" t="str">
        <f>IF(F1140="","",IF(G1140=nepodnik,1,IF(VLOOKUP(G1140,Ciselniky!$G$41:$I$48,3,FALSE)&gt;'Údaje o projekte'!$F$11,'Údaje o projekte'!$F$11,VLOOKUP(G1140,Ciselniky!$G$41:$I$48,3,FALSE))))</f>
        <v/>
      </c>
      <c r="K1140" s="169" t="str">
        <f>IF(J1140="","",IF(G1140="Nerelevantné",E1140*F1140,((E1140*F1140)/VLOOKUP(G1140,Ciselniky!$G$43:$I$48,3,FALSE))*'Dlhodobý majetok (DM)'!I1140)*H1140)</f>
        <v/>
      </c>
      <c r="L1140" s="169" t="str">
        <f>IF(K1140="","",IF('Základné údaje'!$H$8="áno",0,K1140*0.2))</f>
        <v/>
      </c>
      <c r="M1140" s="156" t="str">
        <f>IF(K1140="","",K1140*VLOOKUP(CONCATENATE(C1140," / ",'Základné údaje'!$D$8),'Priradenie pracov. balíkov'!A:F,6,FALSE))</f>
        <v/>
      </c>
      <c r="N1140" s="156" t="str">
        <f>IF(L1140="","",L1140*VLOOKUP(CONCATENATE(C1140," / ",'Základné údaje'!$D$8),'Priradenie pracov. balíkov'!A:F,6,FALSE))</f>
        <v/>
      </c>
      <c r="O1140" s="164"/>
      <c r="P1140" s="164"/>
    </row>
    <row r="1141" spans="1:16" x14ac:dyDescent="0.2">
      <c r="A1141" s="19"/>
      <c r="B1141" s="164"/>
      <c r="C1141" s="164"/>
      <c r="D1141" s="164"/>
      <c r="E1141" s="164"/>
      <c r="F1141" s="165"/>
      <c r="G1141" s="164"/>
      <c r="H1141" s="166"/>
      <c r="I1141" s="167"/>
      <c r="J1141" s="168" t="str">
        <f>IF(F1141="","",IF(G1141=nepodnik,1,IF(VLOOKUP(G1141,Ciselniky!$G$41:$I$48,3,FALSE)&gt;'Údaje o projekte'!$F$11,'Údaje o projekte'!$F$11,VLOOKUP(G1141,Ciselniky!$G$41:$I$48,3,FALSE))))</f>
        <v/>
      </c>
      <c r="K1141" s="169" t="str">
        <f>IF(J1141="","",IF(G1141="Nerelevantné",E1141*F1141,((E1141*F1141)/VLOOKUP(G1141,Ciselniky!$G$43:$I$48,3,FALSE))*'Dlhodobý majetok (DM)'!I1141)*H1141)</f>
        <v/>
      </c>
      <c r="L1141" s="169" t="str">
        <f>IF(K1141="","",IF('Základné údaje'!$H$8="áno",0,K1141*0.2))</f>
        <v/>
      </c>
      <c r="M1141" s="156" t="str">
        <f>IF(K1141="","",K1141*VLOOKUP(CONCATENATE(C1141," / ",'Základné údaje'!$D$8),'Priradenie pracov. balíkov'!A:F,6,FALSE))</f>
        <v/>
      </c>
      <c r="N1141" s="156" t="str">
        <f>IF(L1141="","",L1141*VLOOKUP(CONCATENATE(C1141," / ",'Základné údaje'!$D$8),'Priradenie pracov. balíkov'!A:F,6,FALSE))</f>
        <v/>
      </c>
      <c r="O1141" s="164"/>
      <c r="P1141" s="164"/>
    </row>
    <row r="1142" spans="1:16" x14ac:dyDescent="0.2">
      <c r="A1142" s="19"/>
      <c r="B1142" s="164"/>
      <c r="C1142" s="164"/>
      <c r="D1142" s="164"/>
      <c r="E1142" s="164"/>
      <c r="F1142" s="165"/>
      <c r="G1142" s="164"/>
      <c r="H1142" s="166"/>
      <c r="I1142" s="167"/>
      <c r="J1142" s="168" t="str">
        <f>IF(F1142="","",IF(G1142=nepodnik,1,IF(VLOOKUP(G1142,Ciselniky!$G$41:$I$48,3,FALSE)&gt;'Údaje o projekte'!$F$11,'Údaje o projekte'!$F$11,VLOOKUP(G1142,Ciselniky!$G$41:$I$48,3,FALSE))))</f>
        <v/>
      </c>
      <c r="K1142" s="169" t="str">
        <f>IF(J1142="","",IF(G1142="Nerelevantné",E1142*F1142,((E1142*F1142)/VLOOKUP(G1142,Ciselniky!$G$43:$I$48,3,FALSE))*'Dlhodobý majetok (DM)'!I1142)*H1142)</f>
        <v/>
      </c>
      <c r="L1142" s="169" t="str">
        <f>IF(K1142="","",IF('Základné údaje'!$H$8="áno",0,K1142*0.2))</f>
        <v/>
      </c>
      <c r="M1142" s="156" t="str">
        <f>IF(K1142="","",K1142*VLOOKUP(CONCATENATE(C1142," / ",'Základné údaje'!$D$8),'Priradenie pracov. balíkov'!A:F,6,FALSE))</f>
        <v/>
      </c>
      <c r="N1142" s="156" t="str">
        <f>IF(L1142="","",L1142*VLOOKUP(CONCATENATE(C1142," / ",'Základné údaje'!$D$8),'Priradenie pracov. balíkov'!A:F,6,FALSE))</f>
        <v/>
      </c>
      <c r="O1142" s="164"/>
      <c r="P1142" s="164"/>
    </row>
    <row r="1143" spans="1:16" x14ac:dyDescent="0.2">
      <c r="A1143" s="19"/>
      <c r="B1143" s="164"/>
      <c r="C1143" s="164"/>
      <c r="D1143" s="164"/>
      <c r="E1143" s="164"/>
      <c r="F1143" s="165"/>
      <c r="G1143" s="164"/>
      <c r="H1143" s="166"/>
      <c r="I1143" s="167"/>
      <c r="J1143" s="168" t="str">
        <f>IF(F1143="","",IF(G1143=nepodnik,1,IF(VLOOKUP(G1143,Ciselniky!$G$41:$I$48,3,FALSE)&gt;'Údaje o projekte'!$F$11,'Údaje o projekte'!$F$11,VLOOKUP(G1143,Ciselniky!$G$41:$I$48,3,FALSE))))</f>
        <v/>
      </c>
      <c r="K1143" s="169" t="str">
        <f>IF(J1143="","",IF(G1143="Nerelevantné",E1143*F1143,((E1143*F1143)/VLOOKUP(G1143,Ciselniky!$G$43:$I$48,3,FALSE))*'Dlhodobý majetok (DM)'!I1143)*H1143)</f>
        <v/>
      </c>
      <c r="L1143" s="169" t="str">
        <f>IF(K1143="","",IF('Základné údaje'!$H$8="áno",0,K1143*0.2))</f>
        <v/>
      </c>
      <c r="M1143" s="156" t="str">
        <f>IF(K1143="","",K1143*VLOOKUP(CONCATENATE(C1143," / ",'Základné údaje'!$D$8),'Priradenie pracov. balíkov'!A:F,6,FALSE))</f>
        <v/>
      </c>
      <c r="N1143" s="156" t="str">
        <f>IF(L1143="","",L1143*VLOOKUP(CONCATENATE(C1143," / ",'Základné údaje'!$D$8),'Priradenie pracov. balíkov'!A:F,6,FALSE))</f>
        <v/>
      </c>
      <c r="O1143" s="164"/>
      <c r="P1143" s="164"/>
    </row>
    <row r="1144" spans="1:16" x14ac:dyDescent="0.2">
      <c r="A1144" s="19"/>
      <c r="B1144" s="164"/>
      <c r="C1144" s="164"/>
      <c r="D1144" s="164"/>
      <c r="E1144" s="164"/>
      <c r="F1144" s="165"/>
      <c r="G1144" s="164"/>
      <c r="H1144" s="166"/>
      <c r="I1144" s="167"/>
      <c r="J1144" s="168" t="str">
        <f>IF(F1144="","",IF(G1144=nepodnik,1,IF(VLOOKUP(G1144,Ciselniky!$G$41:$I$48,3,FALSE)&gt;'Údaje o projekte'!$F$11,'Údaje o projekte'!$F$11,VLOOKUP(G1144,Ciselniky!$G$41:$I$48,3,FALSE))))</f>
        <v/>
      </c>
      <c r="K1144" s="169" t="str">
        <f>IF(J1144="","",IF(G1144="Nerelevantné",E1144*F1144,((E1144*F1144)/VLOOKUP(G1144,Ciselniky!$G$43:$I$48,3,FALSE))*'Dlhodobý majetok (DM)'!I1144)*H1144)</f>
        <v/>
      </c>
      <c r="L1144" s="169" t="str">
        <f>IF(K1144="","",IF('Základné údaje'!$H$8="áno",0,K1144*0.2))</f>
        <v/>
      </c>
      <c r="M1144" s="156" t="str">
        <f>IF(K1144="","",K1144*VLOOKUP(CONCATENATE(C1144," / ",'Základné údaje'!$D$8),'Priradenie pracov. balíkov'!A:F,6,FALSE))</f>
        <v/>
      </c>
      <c r="N1144" s="156" t="str">
        <f>IF(L1144="","",L1144*VLOOKUP(CONCATENATE(C1144," / ",'Základné údaje'!$D$8),'Priradenie pracov. balíkov'!A:F,6,FALSE))</f>
        <v/>
      </c>
      <c r="O1144" s="164"/>
      <c r="P1144" s="164"/>
    </row>
    <row r="1145" spans="1:16" x14ac:dyDescent="0.2">
      <c r="A1145" s="19"/>
      <c r="B1145" s="164"/>
      <c r="C1145" s="164"/>
      <c r="D1145" s="164"/>
      <c r="E1145" s="164"/>
      <c r="F1145" s="165"/>
      <c r="G1145" s="164"/>
      <c r="H1145" s="166"/>
      <c r="I1145" s="167"/>
      <c r="J1145" s="168" t="str">
        <f>IF(F1145="","",IF(G1145=nepodnik,1,IF(VLOOKUP(G1145,Ciselniky!$G$41:$I$48,3,FALSE)&gt;'Údaje o projekte'!$F$11,'Údaje o projekte'!$F$11,VLOOKUP(G1145,Ciselniky!$G$41:$I$48,3,FALSE))))</f>
        <v/>
      </c>
      <c r="K1145" s="169" t="str">
        <f>IF(J1145="","",IF(G1145="Nerelevantné",E1145*F1145,((E1145*F1145)/VLOOKUP(G1145,Ciselniky!$G$43:$I$48,3,FALSE))*'Dlhodobý majetok (DM)'!I1145)*H1145)</f>
        <v/>
      </c>
      <c r="L1145" s="169" t="str">
        <f>IF(K1145="","",IF('Základné údaje'!$H$8="áno",0,K1145*0.2))</f>
        <v/>
      </c>
      <c r="M1145" s="156" t="str">
        <f>IF(K1145="","",K1145*VLOOKUP(CONCATENATE(C1145," / ",'Základné údaje'!$D$8),'Priradenie pracov. balíkov'!A:F,6,FALSE))</f>
        <v/>
      </c>
      <c r="N1145" s="156" t="str">
        <f>IF(L1145="","",L1145*VLOOKUP(CONCATENATE(C1145," / ",'Základné údaje'!$D$8),'Priradenie pracov. balíkov'!A:F,6,FALSE))</f>
        <v/>
      </c>
      <c r="O1145" s="164"/>
      <c r="P1145" s="164"/>
    </row>
    <row r="1146" spans="1:16" x14ac:dyDescent="0.2">
      <c r="A1146" s="19"/>
      <c r="B1146" s="164"/>
      <c r="C1146" s="164"/>
      <c r="D1146" s="164"/>
      <c r="E1146" s="164"/>
      <c r="F1146" s="165"/>
      <c r="G1146" s="164"/>
      <c r="H1146" s="166"/>
      <c r="I1146" s="167"/>
      <c r="J1146" s="168" t="str">
        <f>IF(F1146="","",IF(G1146=nepodnik,1,IF(VLOOKUP(G1146,Ciselniky!$G$41:$I$48,3,FALSE)&gt;'Údaje o projekte'!$F$11,'Údaje o projekte'!$F$11,VLOOKUP(G1146,Ciselniky!$G$41:$I$48,3,FALSE))))</f>
        <v/>
      </c>
      <c r="K1146" s="169" t="str">
        <f>IF(J1146="","",IF(G1146="Nerelevantné",E1146*F1146,((E1146*F1146)/VLOOKUP(G1146,Ciselniky!$G$43:$I$48,3,FALSE))*'Dlhodobý majetok (DM)'!I1146)*H1146)</f>
        <v/>
      </c>
      <c r="L1146" s="169" t="str">
        <f>IF(K1146="","",IF('Základné údaje'!$H$8="áno",0,K1146*0.2))</f>
        <v/>
      </c>
      <c r="M1146" s="156" t="str">
        <f>IF(K1146="","",K1146*VLOOKUP(CONCATENATE(C1146," / ",'Základné údaje'!$D$8),'Priradenie pracov. balíkov'!A:F,6,FALSE))</f>
        <v/>
      </c>
      <c r="N1146" s="156" t="str">
        <f>IF(L1146="","",L1146*VLOOKUP(CONCATENATE(C1146," / ",'Základné údaje'!$D$8),'Priradenie pracov. balíkov'!A:F,6,FALSE))</f>
        <v/>
      </c>
      <c r="O1146" s="164"/>
      <c r="P1146" s="164"/>
    </row>
    <row r="1147" spans="1:16" x14ac:dyDescent="0.2">
      <c r="A1147" s="19"/>
      <c r="B1147" s="164"/>
      <c r="C1147" s="164"/>
      <c r="D1147" s="164"/>
      <c r="E1147" s="164"/>
      <c r="F1147" s="165"/>
      <c r="G1147" s="164"/>
      <c r="H1147" s="166"/>
      <c r="I1147" s="167"/>
      <c r="J1147" s="168" t="str">
        <f>IF(F1147="","",IF(G1147=nepodnik,1,IF(VLOOKUP(G1147,Ciselniky!$G$41:$I$48,3,FALSE)&gt;'Údaje o projekte'!$F$11,'Údaje o projekte'!$F$11,VLOOKUP(G1147,Ciselniky!$G$41:$I$48,3,FALSE))))</f>
        <v/>
      </c>
      <c r="K1147" s="169" t="str">
        <f>IF(J1147="","",IF(G1147="Nerelevantné",E1147*F1147,((E1147*F1147)/VLOOKUP(G1147,Ciselniky!$G$43:$I$48,3,FALSE))*'Dlhodobý majetok (DM)'!I1147)*H1147)</f>
        <v/>
      </c>
      <c r="L1147" s="169" t="str">
        <f>IF(K1147="","",IF('Základné údaje'!$H$8="áno",0,K1147*0.2))</f>
        <v/>
      </c>
      <c r="M1147" s="156" t="str">
        <f>IF(K1147="","",K1147*VLOOKUP(CONCATENATE(C1147," / ",'Základné údaje'!$D$8),'Priradenie pracov. balíkov'!A:F,6,FALSE))</f>
        <v/>
      </c>
      <c r="N1147" s="156" t="str">
        <f>IF(L1147="","",L1147*VLOOKUP(CONCATENATE(C1147," / ",'Základné údaje'!$D$8),'Priradenie pracov. balíkov'!A:F,6,FALSE))</f>
        <v/>
      </c>
      <c r="O1147" s="164"/>
      <c r="P1147" s="164"/>
    </row>
    <row r="1148" spans="1:16" x14ac:dyDescent="0.2">
      <c r="A1148" s="19"/>
      <c r="B1148" s="164"/>
      <c r="C1148" s="164"/>
      <c r="D1148" s="164"/>
      <c r="E1148" s="164"/>
      <c r="F1148" s="165"/>
      <c r="G1148" s="164"/>
      <c r="H1148" s="166"/>
      <c r="I1148" s="167"/>
      <c r="J1148" s="168" t="str">
        <f>IF(F1148="","",IF(G1148=nepodnik,1,IF(VLOOKUP(G1148,Ciselniky!$G$41:$I$48,3,FALSE)&gt;'Údaje o projekte'!$F$11,'Údaje o projekte'!$F$11,VLOOKUP(G1148,Ciselniky!$G$41:$I$48,3,FALSE))))</f>
        <v/>
      </c>
      <c r="K1148" s="169" t="str">
        <f>IF(J1148="","",IF(G1148="Nerelevantné",E1148*F1148,((E1148*F1148)/VLOOKUP(G1148,Ciselniky!$G$43:$I$48,3,FALSE))*'Dlhodobý majetok (DM)'!I1148)*H1148)</f>
        <v/>
      </c>
      <c r="L1148" s="169" t="str">
        <f>IF(K1148="","",IF('Základné údaje'!$H$8="áno",0,K1148*0.2))</f>
        <v/>
      </c>
      <c r="M1148" s="156" t="str">
        <f>IF(K1148="","",K1148*VLOOKUP(CONCATENATE(C1148," / ",'Základné údaje'!$D$8),'Priradenie pracov. balíkov'!A:F,6,FALSE))</f>
        <v/>
      </c>
      <c r="N1148" s="156" t="str">
        <f>IF(L1148="","",L1148*VLOOKUP(CONCATENATE(C1148," / ",'Základné údaje'!$D$8),'Priradenie pracov. balíkov'!A:F,6,FALSE))</f>
        <v/>
      </c>
      <c r="O1148" s="164"/>
      <c r="P1148" s="164"/>
    </row>
    <row r="1149" spans="1:16" x14ac:dyDescent="0.2">
      <c r="A1149" s="19"/>
      <c r="B1149" s="164"/>
      <c r="C1149" s="164"/>
      <c r="D1149" s="164"/>
      <c r="E1149" s="164"/>
      <c r="F1149" s="165"/>
      <c r="G1149" s="164"/>
      <c r="H1149" s="166"/>
      <c r="I1149" s="167"/>
      <c r="J1149" s="168" t="str">
        <f>IF(F1149="","",IF(G1149=nepodnik,1,IF(VLOOKUP(G1149,Ciselniky!$G$41:$I$48,3,FALSE)&gt;'Údaje o projekte'!$F$11,'Údaje o projekte'!$F$11,VLOOKUP(G1149,Ciselniky!$G$41:$I$48,3,FALSE))))</f>
        <v/>
      </c>
      <c r="K1149" s="169" t="str">
        <f>IF(J1149="","",IF(G1149="Nerelevantné",E1149*F1149,((E1149*F1149)/VLOOKUP(G1149,Ciselniky!$G$43:$I$48,3,FALSE))*'Dlhodobý majetok (DM)'!I1149)*H1149)</f>
        <v/>
      </c>
      <c r="L1149" s="169" t="str">
        <f>IF(K1149="","",IF('Základné údaje'!$H$8="áno",0,K1149*0.2))</f>
        <v/>
      </c>
      <c r="M1149" s="156" t="str">
        <f>IF(K1149="","",K1149*VLOOKUP(CONCATENATE(C1149," / ",'Základné údaje'!$D$8),'Priradenie pracov. balíkov'!A:F,6,FALSE))</f>
        <v/>
      </c>
      <c r="N1149" s="156" t="str">
        <f>IF(L1149="","",L1149*VLOOKUP(CONCATENATE(C1149," / ",'Základné údaje'!$D$8),'Priradenie pracov. balíkov'!A:F,6,FALSE))</f>
        <v/>
      </c>
      <c r="O1149" s="164"/>
      <c r="P1149" s="164"/>
    </row>
    <row r="1150" spans="1:16" x14ac:dyDescent="0.2">
      <c r="A1150" s="19"/>
      <c r="B1150" s="164"/>
      <c r="C1150" s="164"/>
      <c r="D1150" s="164"/>
      <c r="E1150" s="164"/>
      <c r="F1150" s="165"/>
      <c r="G1150" s="164"/>
      <c r="H1150" s="166"/>
      <c r="I1150" s="167"/>
      <c r="J1150" s="168" t="str">
        <f>IF(F1150="","",IF(G1150=nepodnik,1,IF(VLOOKUP(G1150,Ciselniky!$G$41:$I$48,3,FALSE)&gt;'Údaje o projekte'!$F$11,'Údaje o projekte'!$F$11,VLOOKUP(G1150,Ciselniky!$G$41:$I$48,3,FALSE))))</f>
        <v/>
      </c>
      <c r="K1150" s="169" t="str">
        <f>IF(J1150="","",IF(G1150="Nerelevantné",E1150*F1150,((E1150*F1150)/VLOOKUP(G1150,Ciselniky!$G$43:$I$48,3,FALSE))*'Dlhodobý majetok (DM)'!I1150)*H1150)</f>
        <v/>
      </c>
      <c r="L1150" s="169" t="str">
        <f>IF(K1150="","",IF('Základné údaje'!$H$8="áno",0,K1150*0.2))</f>
        <v/>
      </c>
      <c r="M1150" s="156" t="str">
        <f>IF(K1150="","",K1150*VLOOKUP(CONCATENATE(C1150," / ",'Základné údaje'!$D$8),'Priradenie pracov. balíkov'!A:F,6,FALSE))</f>
        <v/>
      </c>
      <c r="N1150" s="156" t="str">
        <f>IF(L1150="","",L1150*VLOOKUP(CONCATENATE(C1150," / ",'Základné údaje'!$D$8),'Priradenie pracov. balíkov'!A:F,6,FALSE))</f>
        <v/>
      </c>
      <c r="O1150" s="164"/>
      <c r="P1150" s="164"/>
    </row>
    <row r="1151" spans="1:16" x14ac:dyDescent="0.2">
      <c r="A1151" s="19"/>
      <c r="B1151" s="164"/>
      <c r="C1151" s="164"/>
      <c r="D1151" s="164"/>
      <c r="E1151" s="164"/>
      <c r="F1151" s="165"/>
      <c r="G1151" s="164"/>
      <c r="H1151" s="166"/>
      <c r="I1151" s="167"/>
      <c r="J1151" s="168" t="str">
        <f>IF(F1151="","",IF(G1151=nepodnik,1,IF(VLOOKUP(G1151,Ciselniky!$G$41:$I$48,3,FALSE)&gt;'Údaje o projekte'!$F$11,'Údaje o projekte'!$F$11,VLOOKUP(G1151,Ciselniky!$G$41:$I$48,3,FALSE))))</f>
        <v/>
      </c>
      <c r="K1151" s="169" t="str">
        <f>IF(J1151="","",IF(G1151="Nerelevantné",E1151*F1151,((E1151*F1151)/VLOOKUP(G1151,Ciselniky!$G$43:$I$48,3,FALSE))*'Dlhodobý majetok (DM)'!I1151)*H1151)</f>
        <v/>
      </c>
      <c r="L1151" s="169" t="str">
        <f>IF(K1151="","",IF('Základné údaje'!$H$8="áno",0,K1151*0.2))</f>
        <v/>
      </c>
      <c r="M1151" s="156" t="str">
        <f>IF(K1151="","",K1151*VLOOKUP(CONCATENATE(C1151," / ",'Základné údaje'!$D$8),'Priradenie pracov. balíkov'!A:F,6,FALSE))</f>
        <v/>
      </c>
      <c r="N1151" s="156" t="str">
        <f>IF(L1151="","",L1151*VLOOKUP(CONCATENATE(C1151," / ",'Základné údaje'!$D$8),'Priradenie pracov. balíkov'!A:F,6,FALSE))</f>
        <v/>
      </c>
      <c r="O1151" s="164"/>
      <c r="P1151" s="164"/>
    </row>
    <row r="1152" spans="1:16" x14ac:dyDescent="0.2">
      <c r="A1152" s="19"/>
      <c r="B1152" s="164"/>
      <c r="C1152" s="164"/>
      <c r="D1152" s="164"/>
      <c r="E1152" s="164"/>
      <c r="F1152" s="165"/>
      <c r="G1152" s="164"/>
      <c r="H1152" s="166"/>
      <c r="I1152" s="167"/>
      <c r="J1152" s="168" t="str">
        <f>IF(F1152="","",IF(G1152=nepodnik,1,IF(VLOOKUP(G1152,Ciselniky!$G$41:$I$48,3,FALSE)&gt;'Údaje o projekte'!$F$11,'Údaje o projekte'!$F$11,VLOOKUP(G1152,Ciselniky!$G$41:$I$48,3,FALSE))))</f>
        <v/>
      </c>
      <c r="K1152" s="169" t="str">
        <f>IF(J1152="","",IF(G1152="Nerelevantné",E1152*F1152,((E1152*F1152)/VLOOKUP(G1152,Ciselniky!$G$43:$I$48,3,FALSE))*'Dlhodobý majetok (DM)'!I1152)*H1152)</f>
        <v/>
      </c>
      <c r="L1152" s="169" t="str">
        <f>IF(K1152="","",IF('Základné údaje'!$H$8="áno",0,K1152*0.2))</f>
        <v/>
      </c>
      <c r="M1152" s="156" t="str">
        <f>IF(K1152="","",K1152*VLOOKUP(CONCATENATE(C1152," / ",'Základné údaje'!$D$8),'Priradenie pracov. balíkov'!A:F,6,FALSE))</f>
        <v/>
      </c>
      <c r="N1152" s="156" t="str">
        <f>IF(L1152="","",L1152*VLOOKUP(CONCATENATE(C1152," / ",'Základné údaje'!$D$8),'Priradenie pracov. balíkov'!A:F,6,FALSE))</f>
        <v/>
      </c>
      <c r="O1152" s="164"/>
      <c r="P1152" s="164"/>
    </row>
    <row r="1153" spans="1:16" x14ac:dyDescent="0.2">
      <c r="A1153" s="19"/>
      <c r="B1153" s="164"/>
      <c r="C1153" s="164"/>
      <c r="D1153" s="164"/>
      <c r="E1153" s="164"/>
      <c r="F1153" s="165"/>
      <c r="G1153" s="164"/>
      <c r="H1153" s="166"/>
      <c r="I1153" s="167"/>
      <c r="J1153" s="168" t="str">
        <f>IF(F1153="","",IF(G1153=nepodnik,1,IF(VLOOKUP(G1153,Ciselniky!$G$41:$I$48,3,FALSE)&gt;'Údaje o projekte'!$F$11,'Údaje o projekte'!$F$11,VLOOKUP(G1153,Ciselniky!$G$41:$I$48,3,FALSE))))</f>
        <v/>
      </c>
      <c r="K1153" s="169" t="str">
        <f>IF(J1153="","",IF(G1153="Nerelevantné",E1153*F1153,((E1153*F1153)/VLOOKUP(G1153,Ciselniky!$G$43:$I$48,3,FALSE))*'Dlhodobý majetok (DM)'!I1153)*H1153)</f>
        <v/>
      </c>
      <c r="L1153" s="169" t="str">
        <f>IF(K1153="","",IF('Základné údaje'!$H$8="áno",0,K1153*0.2))</f>
        <v/>
      </c>
      <c r="M1153" s="156" t="str">
        <f>IF(K1153="","",K1153*VLOOKUP(CONCATENATE(C1153," / ",'Základné údaje'!$D$8),'Priradenie pracov. balíkov'!A:F,6,FALSE))</f>
        <v/>
      </c>
      <c r="N1153" s="156" t="str">
        <f>IF(L1153="","",L1153*VLOOKUP(CONCATENATE(C1153," / ",'Základné údaje'!$D$8),'Priradenie pracov. balíkov'!A:F,6,FALSE))</f>
        <v/>
      </c>
      <c r="O1153" s="164"/>
      <c r="P1153" s="164"/>
    </row>
    <row r="1154" spans="1:16" x14ac:dyDescent="0.2">
      <c r="A1154" s="19"/>
      <c r="B1154" s="164"/>
      <c r="C1154" s="164"/>
      <c r="D1154" s="164"/>
      <c r="E1154" s="164"/>
      <c r="F1154" s="165"/>
      <c r="G1154" s="164"/>
      <c r="H1154" s="166"/>
      <c r="I1154" s="167"/>
      <c r="J1154" s="168" t="str">
        <f>IF(F1154="","",IF(G1154=nepodnik,1,IF(VLOOKUP(G1154,Ciselniky!$G$41:$I$48,3,FALSE)&gt;'Údaje o projekte'!$F$11,'Údaje o projekte'!$F$11,VLOOKUP(G1154,Ciselniky!$G$41:$I$48,3,FALSE))))</f>
        <v/>
      </c>
      <c r="K1154" s="169" t="str">
        <f>IF(J1154="","",IF(G1154="Nerelevantné",E1154*F1154,((E1154*F1154)/VLOOKUP(G1154,Ciselniky!$G$43:$I$48,3,FALSE))*'Dlhodobý majetok (DM)'!I1154)*H1154)</f>
        <v/>
      </c>
      <c r="L1154" s="169" t="str">
        <f>IF(K1154="","",IF('Základné údaje'!$H$8="áno",0,K1154*0.2))</f>
        <v/>
      </c>
      <c r="M1154" s="156" t="str">
        <f>IF(K1154="","",K1154*VLOOKUP(CONCATENATE(C1154," / ",'Základné údaje'!$D$8),'Priradenie pracov. balíkov'!A:F,6,FALSE))</f>
        <v/>
      </c>
      <c r="N1154" s="156" t="str">
        <f>IF(L1154="","",L1154*VLOOKUP(CONCATENATE(C1154," / ",'Základné údaje'!$D$8),'Priradenie pracov. balíkov'!A:F,6,FALSE))</f>
        <v/>
      </c>
      <c r="O1154" s="164"/>
      <c r="P1154" s="164"/>
    </row>
    <row r="1155" spans="1:16" x14ac:dyDescent="0.2">
      <c r="A1155" s="19"/>
      <c r="B1155" s="164"/>
      <c r="C1155" s="164"/>
      <c r="D1155" s="164"/>
      <c r="E1155" s="164"/>
      <c r="F1155" s="165"/>
      <c r="G1155" s="164"/>
      <c r="H1155" s="166"/>
      <c r="I1155" s="167"/>
      <c r="J1155" s="168" t="str">
        <f>IF(F1155="","",IF(G1155=nepodnik,1,IF(VLOOKUP(G1155,Ciselniky!$G$41:$I$48,3,FALSE)&gt;'Údaje o projekte'!$F$11,'Údaje o projekte'!$F$11,VLOOKUP(G1155,Ciselniky!$G$41:$I$48,3,FALSE))))</f>
        <v/>
      </c>
      <c r="K1155" s="169" t="str">
        <f>IF(J1155="","",IF(G1155="Nerelevantné",E1155*F1155,((E1155*F1155)/VLOOKUP(G1155,Ciselniky!$G$43:$I$48,3,FALSE))*'Dlhodobý majetok (DM)'!I1155)*H1155)</f>
        <v/>
      </c>
      <c r="L1155" s="169" t="str">
        <f>IF(K1155="","",IF('Základné údaje'!$H$8="áno",0,K1155*0.2))</f>
        <v/>
      </c>
      <c r="M1155" s="156" t="str">
        <f>IF(K1155="","",K1155*VLOOKUP(CONCATENATE(C1155," / ",'Základné údaje'!$D$8),'Priradenie pracov. balíkov'!A:F,6,FALSE))</f>
        <v/>
      </c>
      <c r="N1155" s="156" t="str">
        <f>IF(L1155="","",L1155*VLOOKUP(CONCATENATE(C1155," / ",'Základné údaje'!$D$8),'Priradenie pracov. balíkov'!A:F,6,FALSE))</f>
        <v/>
      </c>
      <c r="O1155" s="164"/>
      <c r="P1155" s="164"/>
    </row>
    <row r="1156" spans="1:16" x14ac:dyDescent="0.2">
      <c r="A1156" s="19"/>
      <c r="B1156" s="164"/>
      <c r="C1156" s="164"/>
      <c r="D1156" s="164"/>
      <c r="E1156" s="164"/>
      <c r="F1156" s="165"/>
      <c r="G1156" s="164"/>
      <c r="H1156" s="166"/>
      <c r="I1156" s="167"/>
      <c r="J1156" s="168" t="str">
        <f>IF(F1156="","",IF(G1156=nepodnik,1,IF(VLOOKUP(G1156,Ciselniky!$G$41:$I$48,3,FALSE)&gt;'Údaje o projekte'!$F$11,'Údaje o projekte'!$F$11,VLOOKUP(G1156,Ciselniky!$G$41:$I$48,3,FALSE))))</f>
        <v/>
      </c>
      <c r="K1156" s="169" t="str">
        <f>IF(J1156="","",IF(G1156="Nerelevantné",E1156*F1156,((E1156*F1156)/VLOOKUP(G1156,Ciselniky!$G$43:$I$48,3,FALSE))*'Dlhodobý majetok (DM)'!I1156)*H1156)</f>
        <v/>
      </c>
      <c r="L1156" s="169" t="str">
        <f>IF(K1156="","",IF('Základné údaje'!$H$8="áno",0,K1156*0.2))</f>
        <v/>
      </c>
      <c r="M1156" s="156" t="str">
        <f>IF(K1156="","",K1156*VLOOKUP(CONCATENATE(C1156," / ",'Základné údaje'!$D$8),'Priradenie pracov. balíkov'!A:F,6,FALSE))</f>
        <v/>
      </c>
      <c r="N1156" s="156" t="str">
        <f>IF(L1156="","",L1156*VLOOKUP(CONCATENATE(C1156," / ",'Základné údaje'!$D$8),'Priradenie pracov. balíkov'!A:F,6,FALSE))</f>
        <v/>
      </c>
      <c r="O1156" s="164"/>
      <c r="P1156" s="164"/>
    </row>
    <row r="1157" spans="1:16" x14ac:dyDescent="0.2">
      <c r="A1157" s="19"/>
      <c r="B1157" s="164"/>
      <c r="C1157" s="164"/>
      <c r="D1157" s="164"/>
      <c r="E1157" s="164"/>
      <c r="F1157" s="165"/>
      <c r="G1157" s="164"/>
      <c r="H1157" s="166"/>
      <c r="I1157" s="167"/>
      <c r="J1157" s="168" t="str">
        <f>IF(F1157="","",IF(G1157=nepodnik,1,IF(VLOOKUP(G1157,Ciselniky!$G$41:$I$48,3,FALSE)&gt;'Údaje o projekte'!$F$11,'Údaje o projekte'!$F$11,VLOOKUP(G1157,Ciselniky!$G$41:$I$48,3,FALSE))))</f>
        <v/>
      </c>
      <c r="K1157" s="169" t="str">
        <f>IF(J1157="","",IF(G1157="Nerelevantné",E1157*F1157,((E1157*F1157)/VLOOKUP(G1157,Ciselniky!$G$43:$I$48,3,FALSE))*'Dlhodobý majetok (DM)'!I1157)*H1157)</f>
        <v/>
      </c>
      <c r="L1157" s="169" t="str">
        <f>IF(K1157="","",IF('Základné údaje'!$H$8="áno",0,K1157*0.2))</f>
        <v/>
      </c>
      <c r="M1157" s="156" t="str">
        <f>IF(K1157="","",K1157*VLOOKUP(CONCATENATE(C1157," / ",'Základné údaje'!$D$8),'Priradenie pracov. balíkov'!A:F,6,FALSE))</f>
        <v/>
      </c>
      <c r="N1157" s="156" t="str">
        <f>IF(L1157="","",L1157*VLOOKUP(CONCATENATE(C1157," / ",'Základné údaje'!$D$8),'Priradenie pracov. balíkov'!A:F,6,FALSE))</f>
        <v/>
      </c>
      <c r="O1157" s="164"/>
      <c r="P1157" s="164"/>
    </row>
    <row r="1158" spans="1:16" x14ac:dyDescent="0.2">
      <c r="A1158" s="19"/>
      <c r="B1158" s="164"/>
      <c r="C1158" s="164"/>
      <c r="D1158" s="164"/>
      <c r="E1158" s="164"/>
      <c r="F1158" s="165"/>
      <c r="G1158" s="164"/>
      <c r="H1158" s="166"/>
      <c r="I1158" s="167"/>
      <c r="J1158" s="168" t="str">
        <f>IF(F1158="","",IF(G1158=nepodnik,1,IF(VLOOKUP(G1158,Ciselniky!$G$41:$I$48,3,FALSE)&gt;'Údaje o projekte'!$F$11,'Údaje o projekte'!$F$11,VLOOKUP(G1158,Ciselniky!$G$41:$I$48,3,FALSE))))</f>
        <v/>
      </c>
      <c r="K1158" s="169" t="str">
        <f>IF(J1158="","",IF(G1158="Nerelevantné",E1158*F1158,((E1158*F1158)/VLOOKUP(G1158,Ciselniky!$G$43:$I$48,3,FALSE))*'Dlhodobý majetok (DM)'!I1158)*H1158)</f>
        <v/>
      </c>
      <c r="L1158" s="169" t="str">
        <f>IF(K1158="","",IF('Základné údaje'!$H$8="áno",0,K1158*0.2))</f>
        <v/>
      </c>
      <c r="M1158" s="156" t="str">
        <f>IF(K1158="","",K1158*VLOOKUP(CONCATENATE(C1158," / ",'Základné údaje'!$D$8),'Priradenie pracov. balíkov'!A:F,6,FALSE))</f>
        <v/>
      </c>
      <c r="N1158" s="156" t="str">
        <f>IF(L1158="","",L1158*VLOOKUP(CONCATENATE(C1158," / ",'Základné údaje'!$D$8),'Priradenie pracov. balíkov'!A:F,6,FALSE))</f>
        <v/>
      </c>
      <c r="O1158" s="164"/>
      <c r="P1158" s="164"/>
    </row>
    <row r="1159" spans="1:16" x14ac:dyDescent="0.2">
      <c r="A1159" s="19"/>
      <c r="B1159" s="164"/>
      <c r="C1159" s="164"/>
      <c r="D1159" s="164"/>
      <c r="E1159" s="164"/>
      <c r="F1159" s="165"/>
      <c r="G1159" s="164"/>
      <c r="H1159" s="166"/>
      <c r="I1159" s="167"/>
      <c r="J1159" s="168" t="str">
        <f>IF(F1159="","",IF(G1159=nepodnik,1,IF(VLOOKUP(G1159,Ciselniky!$G$41:$I$48,3,FALSE)&gt;'Údaje o projekte'!$F$11,'Údaje o projekte'!$F$11,VLOOKUP(G1159,Ciselniky!$G$41:$I$48,3,FALSE))))</f>
        <v/>
      </c>
      <c r="K1159" s="169" t="str">
        <f>IF(J1159="","",IF(G1159="Nerelevantné",E1159*F1159,((E1159*F1159)/VLOOKUP(G1159,Ciselniky!$G$43:$I$48,3,FALSE))*'Dlhodobý majetok (DM)'!I1159)*H1159)</f>
        <v/>
      </c>
      <c r="L1159" s="169" t="str">
        <f>IF(K1159="","",IF('Základné údaje'!$H$8="áno",0,K1159*0.2))</f>
        <v/>
      </c>
      <c r="M1159" s="156" t="str">
        <f>IF(K1159="","",K1159*VLOOKUP(CONCATENATE(C1159," / ",'Základné údaje'!$D$8),'Priradenie pracov. balíkov'!A:F,6,FALSE))</f>
        <v/>
      </c>
      <c r="N1159" s="156" t="str">
        <f>IF(L1159="","",L1159*VLOOKUP(CONCATENATE(C1159," / ",'Základné údaje'!$D$8),'Priradenie pracov. balíkov'!A:F,6,FALSE))</f>
        <v/>
      </c>
      <c r="O1159" s="164"/>
      <c r="P1159" s="164"/>
    </row>
    <row r="1160" spans="1:16" x14ac:dyDescent="0.2">
      <c r="A1160" s="19"/>
      <c r="B1160" s="164"/>
      <c r="C1160" s="164"/>
      <c r="D1160" s="164"/>
      <c r="E1160" s="164"/>
      <c r="F1160" s="165"/>
      <c r="G1160" s="164"/>
      <c r="H1160" s="166"/>
      <c r="I1160" s="167"/>
      <c r="J1160" s="168" t="str">
        <f>IF(F1160="","",IF(G1160=nepodnik,1,IF(VLOOKUP(G1160,Ciselniky!$G$41:$I$48,3,FALSE)&gt;'Údaje o projekte'!$F$11,'Údaje o projekte'!$F$11,VLOOKUP(G1160,Ciselniky!$G$41:$I$48,3,FALSE))))</f>
        <v/>
      </c>
      <c r="K1160" s="169" t="str">
        <f>IF(J1160="","",IF(G1160="Nerelevantné",E1160*F1160,((E1160*F1160)/VLOOKUP(G1160,Ciselniky!$G$43:$I$48,3,FALSE))*'Dlhodobý majetok (DM)'!I1160)*H1160)</f>
        <v/>
      </c>
      <c r="L1160" s="169" t="str">
        <f>IF(K1160="","",IF('Základné údaje'!$H$8="áno",0,K1160*0.2))</f>
        <v/>
      </c>
      <c r="M1160" s="156" t="str">
        <f>IF(K1160="","",K1160*VLOOKUP(CONCATENATE(C1160," / ",'Základné údaje'!$D$8),'Priradenie pracov. balíkov'!A:F,6,FALSE))</f>
        <v/>
      </c>
      <c r="N1160" s="156" t="str">
        <f>IF(L1160="","",L1160*VLOOKUP(CONCATENATE(C1160," / ",'Základné údaje'!$D$8),'Priradenie pracov. balíkov'!A:F,6,FALSE))</f>
        <v/>
      </c>
      <c r="O1160" s="164"/>
      <c r="P1160" s="164"/>
    </row>
    <row r="1161" spans="1:16" x14ac:dyDescent="0.2">
      <c r="A1161" s="19"/>
      <c r="B1161" s="164"/>
      <c r="C1161" s="164"/>
      <c r="D1161" s="164"/>
      <c r="E1161" s="164"/>
      <c r="F1161" s="165"/>
      <c r="G1161" s="164"/>
      <c r="H1161" s="166"/>
      <c r="I1161" s="167"/>
      <c r="J1161" s="168" t="str">
        <f>IF(F1161="","",IF(G1161=nepodnik,1,IF(VLOOKUP(G1161,Ciselniky!$G$41:$I$48,3,FALSE)&gt;'Údaje o projekte'!$F$11,'Údaje o projekte'!$F$11,VLOOKUP(G1161,Ciselniky!$G$41:$I$48,3,FALSE))))</f>
        <v/>
      </c>
      <c r="K1161" s="169" t="str">
        <f>IF(J1161="","",IF(G1161="Nerelevantné",E1161*F1161,((E1161*F1161)/VLOOKUP(G1161,Ciselniky!$G$43:$I$48,3,FALSE))*'Dlhodobý majetok (DM)'!I1161)*H1161)</f>
        <v/>
      </c>
      <c r="L1161" s="169" t="str">
        <f>IF(K1161="","",IF('Základné údaje'!$H$8="áno",0,K1161*0.2))</f>
        <v/>
      </c>
      <c r="M1161" s="156" t="str">
        <f>IF(K1161="","",K1161*VLOOKUP(CONCATENATE(C1161," / ",'Základné údaje'!$D$8),'Priradenie pracov. balíkov'!A:F,6,FALSE))</f>
        <v/>
      </c>
      <c r="N1161" s="156" t="str">
        <f>IF(L1161="","",L1161*VLOOKUP(CONCATENATE(C1161," / ",'Základné údaje'!$D$8),'Priradenie pracov. balíkov'!A:F,6,FALSE))</f>
        <v/>
      </c>
      <c r="O1161" s="164"/>
      <c r="P1161" s="164"/>
    </row>
    <row r="1162" spans="1:16" x14ac:dyDescent="0.2">
      <c r="A1162" s="19"/>
      <c r="B1162" s="164"/>
      <c r="C1162" s="164"/>
      <c r="D1162" s="164"/>
      <c r="E1162" s="164"/>
      <c r="F1162" s="165"/>
      <c r="G1162" s="164"/>
      <c r="H1162" s="166"/>
      <c r="I1162" s="167"/>
      <c r="J1162" s="168" t="str">
        <f>IF(F1162="","",IF(G1162=nepodnik,1,IF(VLOOKUP(G1162,Ciselniky!$G$41:$I$48,3,FALSE)&gt;'Údaje o projekte'!$F$11,'Údaje o projekte'!$F$11,VLOOKUP(G1162,Ciselniky!$G$41:$I$48,3,FALSE))))</f>
        <v/>
      </c>
      <c r="K1162" s="169" t="str">
        <f>IF(J1162="","",IF(G1162="Nerelevantné",E1162*F1162,((E1162*F1162)/VLOOKUP(G1162,Ciselniky!$G$43:$I$48,3,FALSE))*'Dlhodobý majetok (DM)'!I1162)*H1162)</f>
        <v/>
      </c>
      <c r="L1162" s="169" t="str">
        <f>IF(K1162="","",IF('Základné údaje'!$H$8="áno",0,K1162*0.2))</f>
        <v/>
      </c>
      <c r="M1162" s="156" t="str">
        <f>IF(K1162="","",K1162*VLOOKUP(CONCATENATE(C1162," / ",'Základné údaje'!$D$8),'Priradenie pracov. balíkov'!A:F,6,FALSE))</f>
        <v/>
      </c>
      <c r="N1162" s="156" t="str">
        <f>IF(L1162="","",L1162*VLOOKUP(CONCATENATE(C1162," / ",'Základné údaje'!$D$8),'Priradenie pracov. balíkov'!A:F,6,FALSE))</f>
        <v/>
      </c>
      <c r="O1162" s="164"/>
      <c r="P1162" s="164"/>
    </row>
    <row r="1163" spans="1:16" x14ac:dyDescent="0.2">
      <c r="A1163" s="19"/>
      <c r="B1163" s="164"/>
      <c r="C1163" s="164"/>
      <c r="D1163" s="164"/>
      <c r="E1163" s="164"/>
      <c r="F1163" s="165"/>
      <c r="G1163" s="164"/>
      <c r="H1163" s="166"/>
      <c r="I1163" s="167"/>
      <c r="J1163" s="168" t="str">
        <f>IF(F1163="","",IF(G1163=nepodnik,1,IF(VLOOKUP(G1163,Ciselniky!$G$41:$I$48,3,FALSE)&gt;'Údaje o projekte'!$F$11,'Údaje o projekte'!$F$11,VLOOKUP(G1163,Ciselniky!$G$41:$I$48,3,FALSE))))</f>
        <v/>
      </c>
      <c r="K1163" s="169" t="str">
        <f>IF(J1163="","",IF(G1163="Nerelevantné",E1163*F1163,((E1163*F1163)/VLOOKUP(G1163,Ciselniky!$G$43:$I$48,3,FALSE))*'Dlhodobý majetok (DM)'!I1163)*H1163)</f>
        <v/>
      </c>
      <c r="L1163" s="169" t="str">
        <f>IF(K1163="","",IF('Základné údaje'!$H$8="áno",0,K1163*0.2))</f>
        <v/>
      </c>
      <c r="M1163" s="156" t="str">
        <f>IF(K1163="","",K1163*VLOOKUP(CONCATENATE(C1163," / ",'Základné údaje'!$D$8),'Priradenie pracov. balíkov'!A:F,6,FALSE))</f>
        <v/>
      </c>
      <c r="N1163" s="156" t="str">
        <f>IF(L1163="","",L1163*VLOOKUP(CONCATENATE(C1163," / ",'Základné údaje'!$D$8),'Priradenie pracov. balíkov'!A:F,6,FALSE))</f>
        <v/>
      </c>
      <c r="O1163" s="164"/>
      <c r="P1163" s="164"/>
    </row>
    <row r="1164" spans="1:16" x14ac:dyDescent="0.2">
      <c r="A1164" s="19"/>
      <c r="B1164" s="164"/>
      <c r="C1164" s="164"/>
      <c r="D1164" s="164"/>
      <c r="E1164" s="164"/>
      <c r="F1164" s="165"/>
      <c r="G1164" s="164"/>
      <c r="H1164" s="166"/>
      <c r="I1164" s="167"/>
      <c r="J1164" s="168" t="str">
        <f>IF(F1164="","",IF(G1164=nepodnik,1,IF(VLOOKUP(G1164,Ciselniky!$G$41:$I$48,3,FALSE)&gt;'Údaje o projekte'!$F$11,'Údaje o projekte'!$F$11,VLOOKUP(G1164,Ciselniky!$G$41:$I$48,3,FALSE))))</f>
        <v/>
      </c>
      <c r="K1164" s="169" t="str">
        <f>IF(J1164="","",IF(G1164="Nerelevantné",E1164*F1164,((E1164*F1164)/VLOOKUP(G1164,Ciselniky!$G$43:$I$48,3,FALSE))*'Dlhodobý majetok (DM)'!I1164)*H1164)</f>
        <v/>
      </c>
      <c r="L1164" s="169" t="str">
        <f>IF(K1164="","",IF('Základné údaje'!$H$8="áno",0,K1164*0.2))</f>
        <v/>
      </c>
      <c r="M1164" s="156" t="str">
        <f>IF(K1164="","",K1164*VLOOKUP(CONCATENATE(C1164," / ",'Základné údaje'!$D$8),'Priradenie pracov. balíkov'!A:F,6,FALSE))</f>
        <v/>
      </c>
      <c r="N1164" s="156" t="str">
        <f>IF(L1164="","",L1164*VLOOKUP(CONCATENATE(C1164," / ",'Základné údaje'!$D$8),'Priradenie pracov. balíkov'!A:F,6,FALSE))</f>
        <v/>
      </c>
      <c r="O1164" s="164"/>
      <c r="P1164" s="164"/>
    </row>
    <row r="1165" spans="1:16" x14ac:dyDescent="0.2">
      <c r="A1165" s="19"/>
      <c r="B1165" s="164"/>
      <c r="C1165" s="164"/>
      <c r="D1165" s="164"/>
      <c r="E1165" s="164"/>
      <c r="F1165" s="165"/>
      <c r="G1165" s="164"/>
      <c r="H1165" s="166"/>
      <c r="I1165" s="167"/>
      <c r="J1165" s="168" t="str">
        <f>IF(F1165="","",IF(G1165=nepodnik,1,IF(VLOOKUP(G1165,Ciselniky!$G$41:$I$48,3,FALSE)&gt;'Údaje o projekte'!$F$11,'Údaje o projekte'!$F$11,VLOOKUP(G1165,Ciselniky!$G$41:$I$48,3,FALSE))))</f>
        <v/>
      </c>
      <c r="K1165" s="169" t="str">
        <f>IF(J1165="","",IF(G1165="Nerelevantné",E1165*F1165,((E1165*F1165)/VLOOKUP(G1165,Ciselniky!$G$43:$I$48,3,FALSE))*'Dlhodobý majetok (DM)'!I1165)*H1165)</f>
        <v/>
      </c>
      <c r="L1165" s="169" t="str">
        <f>IF(K1165="","",IF('Základné údaje'!$H$8="áno",0,K1165*0.2))</f>
        <v/>
      </c>
      <c r="M1165" s="156" t="str">
        <f>IF(K1165="","",K1165*VLOOKUP(CONCATENATE(C1165," / ",'Základné údaje'!$D$8),'Priradenie pracov. balíkov'!A:F,6,FALSE))</f>
        <v/>
      </c>
      <c r="N1165" s="156" t="str">
        <f>IF(L1165="","",L1165*VLOOKUP(CONCATENATE(C1165," / ",'Základné údaje'!$D$8),'Priradenie pracov. balíkov'!A:F,6,FALSE))</f>
        <v/>
      </c>
      <c r="O1165" s="164"/>
      <c r="P1165" s="164"/>
    </row>
    <row r="1166" spans="1:16" x14ac:dyDescent="0.2">
      <c r="A1166" s="19"/>
      <c r="B1166" s="164"/>
      <c r="C1166" s="164"/>
      <c r="D1166" s="164"/>
      <c r="E1166" s="164"/>
      <c r="F1166" s="165"/>
      <c r="G1166" s="164"/>
      <c r="H1166" s="166"/>
      <c r="I1166" s="167"/>
      <c r="J1166" s="168" t="str">
        <f>IF(F1166="","",IF(G1166=nepodnik,1,IF(VLOOKUP(G1166,Ciselniky!$G$41:$I$48,3,FALSE)&gt;'Údaje o projekte'!$F$11,'Údaje o projekte'!$F$11,VLOOKUP(G1166,Ciselniky!$G$41:$I$48,3,FALSE))))</f>
        <v/>
      </c>
      <c r="K1166" s="169" t="str">
        <f>IF(J1166="","",IF(G1166="Nerelevantné",E1166*F1166,((E1166*F1166)/VLOOKUP(G1166,Ciselniky!$G$43:$I$48,3,FALSE))*'Dlhodobý majetok (DM)'!I1166)*H1166)</f>
        <v/>
      </c>
      <c r="L1166" s="169" t="str">
        <f>IF(K1166="","",IF('Základné údaje'!$H$8="áno",0,K1166*0.2))</f>
        <v/>
      </c>
      <c r="M1166" s="156" t="str">
        <f>IF(K1166="","",K1166*VLOOKUP(CONCATENATE(C1166," / ",'Základné údaje'!$D$8),'Priradenie pracov. balíkov'!A:F,6,FALSE))</f>
        <v/>
      </c>
      <c r="N1166" s="156" t="str">
        <f>IF(L1166="","",L1166*VLOOKUP(CONCATENATE(C1166," / ",'Základné údaje'!$D$8),'Priradenie pracov. balíkov'!A:F,6,FALSE))</f>
        <v/>
      </c>
      <c r="O1166" s="164"/>
      <c r="P1166" s="164"/>
    </row>
    <row r="1167" spans="1:16" x14ac:dyDescent="0.2">
      <c r="A1167" s="19"/>
      <c r="B1167" s="164"/>
      <c r="C1167" s="164"/>
      <c r="D1167" s="164"/>
      <c r="E1167" s="164"/>
      <c r="F1167" s="165"/>
      <c r="G1167" s="164"/>
      <c r="H1167" s="166"/>
      <c r="I1167" s="167"/>
      <c r="J1167" s="168" t="str">
        <f>IF(F1167="","",IF(G1167=nepodnik,1,IF(VLOOKUP(G1167,Ciselniky!$G$41:$I$48,3,FALSE)&gt;'Údaje o projekte'!$F$11,'Údaje o projekte'!$F$11,VLOOKUP(G1167,Ciselniky!$G$41:$I$48,3,FALSE))))</f>
        <v/>
      </c>
      <c r="K1167" s="169" t="str">
        <f>IF(J1167="","",IF(G1167="Nerelevantné",E1167*F1167,((E1167*F1167)/VLOOKUP(G1167,Ciselniky!$G$43:$I$48,3,FALSE))*'Dlhodobý majetok (DM)'!I1167)*H1167)</f>
        <v/>
      </c>
      <c r="L1167" s="169" t="str">
        <f>IF(K1167="","",IF('Základné údaje'!$H$8="áno",0,K1167*0.2))</f>
        <v/>
      </c>
      <c r="M1167" s="156" t="str">
        <f>IF(K1167="","",K1167*VLOOKUP(CONCATENATE(C1167," / ",'Základné údaje'!$D$8),'Priradenie pracov. balíkov'!A:F,6,FALSE))</f>
        <v/>
      </c>
      <c r="N1167" s="156" t="str">
        <f>IF(L1167="","",L1167*VLOOKUP(CONCATENATE(C1167," / ",'Základné údaje'!$D$8),'Priradenie pracov. balíkov'!A:F,6,FALSE))</f>
        <v/>
      </c>
      <c r="O1167" s="164"/>
      <c r="P1167" s="164"/>
    </row>
    <row r="1168" spans="1:16" x14ac:dyDescent="0.2">
      <c r="A1168" s="19"/>
      <c r="B1168" s="164"/>
      <c r="C1168" s="164"/>
      <c r="D1168" s="164"/>
      <c r="E1168" s="164"/>
      <c r="F1168" s="165"/>
      <c r="G1168" s="164"/>
      <c r="H1168" s="166"/>
      <c r="I1168" s="167"/>
      <c r="J1168" s="168" t="str">
        <f>IF(F1168="","",IF(G1168=nepodnik,1,IF(VLOOKUP(G1168,Ciselniky!$G$41:$I$48,3,FALSE)&gt;'Údaje o projekte'!$F$11,'Údaje o projekte'!$F$11,VLOOKUP(G1168,Ciselniky!$G$41:$I$48,3,FALSE))))</f>
        <v/>
      </c>
      <c r="K1168" s="169" t="str">
        <f>IF(J1168="","",IF(G1168="Nerelevantné",E1168*F1168,((E1168*F1168)/VLOOKUP(G1168,Ciselniky!$G$43:$I$48,3,FALSE))*'Dlhodobý majetok (DM)'!I1168)*H1168)</f>
        <v/>
      </c>
      <c r="L1168" s="169" t="str">
        <f>IF(K1168="","",IF('Základné údaje'!$H$8="áno",0,K1168*0.2))</f>
        <v/>
      </c>
      <c r="M1168" s="156" t="str">
        <f>IF(K1168="","",K1168*VLOOKUP(CONCATENATE(C1168," / ",'Základné údaje'!$D$8),'Priradenie pracov. balíkov'!A:F,6,FALSE))</f>
        <v/>
      </c>
      <c r="N1168" s="156" t="str">
        <f>IF(L1168="","",L1168*VLOOKUP(CONCATENATE(C1168," / ",'Základné údaje'!$D$8),'Priradenie pracov. balíkov'!A:F,6,FALSE))</f>
        <v/>
      </c>
      <c r="O1168" s="164"/>
      <c r="P1168" s="164"/>
    </row>
    <row r="1169" spans="1:16" x14ac:dyDescent="0.2">
      <c r="A1169" s="19"/>
      <c r="B1169" s="164"/>
      <c r="C1169" s="164"/>
      <c r="D1169" s="164"/>
      <c r="E1169" s="164"/>
      <c r="F1169" s="165"/>
      <c r="G1169" s="164"/>
      <c r="H1169" s="166"/>
      <c r="I1169" s="167"/>
      <c r="J1169" s="168" t="str">
        <f>IF(F1169="","",IF(G1169=nepodnik,1,IF(VLOOKUP(G1169,Ciselniky!$G$41:$I$48,3,FALSE)&gt;'Údaje o projekte'!$F$11,'Údaje o projekte'!$F$11,VLOOKUP(G1169,Ciselniky!$G$41:$I$48,3,FALSE))))</f>
        <v/>
      </c>
      <c r="K1169" s="169" t="str">
        <f>IF(J1169="","",IF(G1169="Nerelevantné",E1169*F1169,((E1169*F1169)/VLOOKUP(G1169,Ciselniky!$G$43:$I$48,3,FALSE))*'Dlhodobý majetok (DM)'!I1169)*H1169)</f>
        <v/>
      </c>
      <c r="L1169" s="169" t="str">
        <f>IF(K1169="","",IF('Základné údaje'!$H$8="áno",0,K1169*0.2))</f>
        <v/>
      </c>
      <c r="M1169" s="156" t="str">
        <f>IF(K1169="","",K1169*VLOOKUP(CONCATENATE(C1169," / ",'Základné údaje'!$D$8),'Priradenie pracov. balíkov'!A:F,6,FALSE))</f>
        <v/>
      </c>
      <c r="N1169" s="156" t="str">
        <f>IF(L1169="","",L1169*VLOOKUP(CONCATENATE(C1169," / ",'Základné údaje'!$D$8),'Priradenie pracov. balíkov'!A:F,6,FALSE))</f>
        <v/>
      </c>
      <c r="O1169" s="164"/>
      <c r="P1169" s="164"/>
    </row>
    <row r="1170" spans="1:16" x14ac:dyDescent="0.2">
      <c r="A1170" s="19"/>
      <c r="B1170" s="164"/>
      <c r="C1170" s="164"/>
      <c r="D1170" s="164"/>
      <c r="E1170" s="164"/>
      <c r="F1170" s="165"/>
      <c r="G1170" s="164"/>
      <c r="H1170" s="166"/>
      <c r="I1170" s="167"/>
      <c r="J1170" s="168" t="str">
        <f>IF(F1170="","",IF(G1170=nepodnik,1,IF(VLOOKUP(G1170,Ciselniky!$G$41:$I$48,3,FALSE)&gt;'Údaje o projekte'!$F$11,'Údaje o projekte'!$F$11,VLOOKUP(G1170,Ciselniky!$G$41:$I$48,3,FALSE))))</f>
        <v/>
      </c>
      <c r="K1170" s="169" t="str">
        <f>IF(J1170="","",IF(G1170="Nerelevantné",E1170*F1170,((E1170*F1170)/VLOOKUP(G1170,Ciselniky!$G$43:$I$48,3,FALSE))*'Dlhodobý majetok (DM)'!I1170)*H1170)</f>
        <v/>
      </c>
      <c r="L1170" s="169" t="str">
        <f>IF(K1170="","",IF('Základné údaje'!$H$8="áno",0,K1170*0.2))</f>
        <v/>
      </c>
      <c r="M1170" s="156" t="str">
        <f>IF(K1170="","",K1170*VLOOKUP(CONCATENATE(C1170," / ",'Základné údaje'!$D$8),'Priradenie pracov. balíkov'!A:F,6,FALSE))</f>
        <v/>
      </c>
      <c r="N1170" s="156" t="str">
        <f>IF(L1170="","",L1170*VLOOKUP(CONCATENATE(C1170," / ",'Základné údaje'!$D$8),'Priradenie pracov. balíkov'!A:F,6,FALSE))</f>
        <v/>
      </c>
      <c r="O1170" s="164"/>
      <c r="P1170" s="164"/>
    </row>
    <row r="1171" spans="1:16" x14ac:dyDescent="0.2">
      <c r="A1171" s="19"/>
      <c r="B1171" s="164"/>
      <c r="C1171" s="164"/>
      <c r="D1171" s="164"/>
      <c r="E1171" s="164"/>
      <c r="F1171" s="165"/>
      <c r="G1171" s="164"/>
      <c r="H1171" s="166"/>
      <c r="I1171" s="167"/>
      <c r="J1171" s="168" t="str">
        <f>IF(F1171="","",IF(G1171=nepodnik,1,IF(VLOOKUP(G1171,Ciselniky!$G$41:$I$48,3,FALSE)&gt;'Údaje o projekte'!$F$11,'Údaje o projekte'!$F$11,VLOOKUP(G1171,Ciselniky!$G$41:$I$48,3,FALSE))))</f>
        <v/>
      </c>
      <c r="K1171" s="169" t="str">
        <f>IF(J1171="","",IF(G1171="Nerelevantné",E1171*F1171,((E1171*F1171)/VLOOKUP(G1171,Ciselniky!$G$43:$I$48,3,FALSE))*'Dlhodobý majetok (DM)'!I1171)*H1171)</f>
        <v/>
      </c>
      <c r="L1171" s="169" t="str">
        <f>IF(K1171="","",IF('Základné údaje'!$H$8="áno",0,K1171*0.2))</f>
        <v/>
      </c>
      <c r="M1171" s="156" t="str">
        <f>IF(K1171="","",K1171*VLOOKUP(CONCATENATE(C1171," / ",'Základné údaje'!$D$8),'Priradenie pracov. balíkov'!A:F,6,FALSE))</f>
        <v/>
      </c>
      <c r="N1171" s="156" t="str">
        <f>IF(L1171="","",L1171*VLOOKUP(CONCATENATE(C1171," / ",'Základné údaje'!$D$8),'Priradenie pracov. balíkov'!A:F,6,FALSE))</f>
        <v/>
      </c>
      <c r="O1171" s="164"/>
      <c r="P1171" s="164"/>
    </row>
    <row r="1172" spans="1:16" x14ac:dyDescent="0.2">
      <c r="A1172" s="19"/>
      <c r="B1172" s="164"/>
      <c r="C1172" s="164"/>
      <c r="D1172" s="164"/>
      <c r="E1172" s="164"/>
      <c r="F1172" s="165"/>
      <c r="G1172" s="164"/>
      <c r="H1172" s="166"/>
      <c r="I1172" s="167"/>
      <c r="J1172" s="168" t="str">
        <f>IF(F1172="","",IF(G1172=nepodnik,1,IF(VLOOKUP(G1172,Ciselniky!$G$41:$I$48,3,FALSE)&gt;'Údaje o projekte'!$F$11,'Údaje o projekte'!$F$11,VLOOKUP(G1172,Ciselniky!$G$41:$I$48,3,FALSE))))</f>
        <v/>
      </c>
      <c r="K1172" s="169" t="str">
        <f>IF(J1172="","",IF(G1172="Nerelevantné",E1172*F1172,((E1172*F1172)/VLOOKUP(G1172,Ciselniky!$G$43:$I$48,3,FALSE))*'Dlhodobý majetok (DM)'!I1172)*H1172)</f>
        <v/>
      </c>
      <c r="L1172" s="169" t="str">
        <f>IF(K1172="","",IF('Základné údaje'!$H$8="áno",0,K1172*0.2))</f>
        <v/>
      </c>
      <c r="M1172" s="156" t="str">
        <f>IF(K1172="","",K1172*VLOOKUP(CONCATENATE(C1172," / ",'Základné údaje'!$D$8),'Priradenie pracov. balíkov'!A:F,6,FALSE))</f>
        <v/>
      </c>
      <c r="N1172" s="156" t="str">
        <f>IF(L1172="","",L1172*VLOOKUP(CONCATENATE(C1172," / ",'Základné údaje'!$D$8),'Priradenie pracov. balíkov'!A:F,6,FALSE))</f>
        <v/>
      </c>
      <c r="O1172" s="164"/>
      <c r="P1172" s="164"/>
    </row>
    <row r="1173" spans="1:16" x14ac:dyDescent="0.2">
      <c r="A1173" s="19"/>
      <c r="B1173" s="164"/>
      <c r="C1173" s="164"/>
      <c r="D1173" s="164"/>
      <c r="E1173" s="164"/>
      <c r="F1173" s="165"/>
      <c r="G1173" s="164"/>
      <c r="H1173" s="166"/>
      <c r="I1173" s="167"/>
      <c r="J1173" s="168" t="str">
        <f>IF(F1173="","",IF(G1173=nepodnik,1,IF(VLOOKUP(G1173,Ciselniky!$G$41:$I$48,3,FALSE)&gt;'Údaje o projekte'!$F$11,'Údaje o projekte'!$F$11,VLOOKUP(G1173,Ciselniky!$G$41:$I$48,3,FALSE))))</f>
        <v/>
      </c>
      <c r="K1173" s="169" t="str">
        <f>IF(J1173="","",IF(G1173="Nerelevantné",E1173*F1173,((E1173*F1173)/VLOOKUP(G1173,Ciselniky!$G$43:$I$48,3,FALSE))*'Dlhodobý majetok (DM)'!I1173)*H1173)</f>
        <v/>
      </c>
      <c r="L1173" s="169" t="str">
        <f>IF(K1173="","",IF('Základné údaje'!$H$8="áno",0,K1173*0.2))</f>
        <v/>
      </c>
      <c r="M1173" s="156" t="str">
        <f>IF(K1173="","",K1173*VLOOKUP(CONCATENATE(C1173," / ",'Základné údaje'!$D$8),'Priradenie pracov. balíkov'!A:F,6,FALSE))</f>
        <v/>
      </c>
      <c r="N1173" s="156" t="str">
        <f>IF(L1173="","",L1173*VLOOKUP(CONCATENATE(C1173," / ",'Základné údaje'!$D$8),'Priradenie pracov. balíkov'!A:F,6,FALSE))</f>
        <v/>
      </c>
      <c r="O1173" s="164"/>
      <c r="P1173" s="164"/>
    </row>
    <row r="1174" spans="1:16" x14ac:dyDescent="0.2">
      <c r="A1174" s="19"/>
      <c r="B1174" s="164"/>
      <c r="C1174" s="164"/>
      <c r="D1174" s="164"/>
      <c r="E1174" s="164"/>
      <c r="F1174" s="165"/>
      <c r="G1174" s="164"/>
      <c r="H1174" s="166"/>
      <c r="I1174" s="167"/>
      <c r="J1174" s="168" t="str">
        <f>IF(F1174="","",IF(G1174=nepodnik,1,IF(VLOOKUP(G1174,Ciselniky!$G$41:$I$48,3,FALSE)&gt;'Údaje o projekte'!$F$11,'Údaje o projekte'!$F$11,VLOOKUP(G1174,Ciselniky!$G$41:$I$48,3,FALSE))))</f>
        <v/>
      </c>
      <c r="K1174" s="169" t="str">
        <f>IF(J1174="","",IF(G1174="Nerelevantné",E1174*F1174,((E1174*F1174)/VLOOKUP(G1174,Ciselniky!$G$43:$I$48,3,FALSE))*'Dlhodobý majetok (DM)'!I1174)*H1174)</f>
        <v/>
      </c>
      <c r="L1174" s="169" t="str">
        <f>IF(K1174="","",IF('Základné údaje'!$H$8="áno",0,K1174*0.2))</f>
        <v/>
      </c>
      <c r="M1174" s="156" t="str">
        <f>IF(K1174="","",K1174*VLOOKUP(CONCATENATE(C1174," / ",'Základné údaje'!$D$8),'Priradenie pracov. balíkov'!A:F,6,FALSE))</f>
        <v/>
      </c>
      <c r="N1174" s="156" t="str">
        <f>IF(L1174="","",L1174*VLOOKUP(CONCATENATE(C1174," / ",'Základné údaje'!$D$8),'Priradenie pracov. balíkov'!A:F,6,FALSE))</f>
        <v/>
      </c>
      <c r="O1174" s="164"/>
      <c r="P1174" s="164"/>
    </row>
    <row r="1175" spans="1:16" x14ac:dyDescent="0.2">
      <c r="A1175" s="19"/>
      <c r="B1175" s="164"/>
      <c r="C1175" s="164"/>
      <c r="D1175" s="164"/>
      <c r="E1175" s="164"/>
      <c r="F1175" s="165"/>
      <c r="G1175" s="164"/>
      <c r="H1175" s="166"/>
      <c r="I1175" s="167"/>
      <c r="J1175" s="168" t="str">
        <f>IF(F1175="","",IF(G1175=nepodnik,1,IF(VLOOKUP(G1175,Ciselniky!$G$41:$I$48,3,FALSE)&gt;'Údaje o projekte'!$F$11,'Údaje o projekte'!$F$11,VLOOKUP(G1175,Ciselniky!$G$41:$I$48,3,FALSE))))</f>
        <v/>
      </c>
      <c r="K1175" s="169" t="str">
        <f>IF(J1175="","",IF(G1175="Nerelevantné",E1175*F1175,((E1175*F1175)/VLOOKUP(G1175,Ciselniky!$G$43:$I$48,3,FALSE))*'Dlhodobý majetok (DM)'!I1175)*H1175)</f>
        <v/>
      </c>
      <c r="L1175" s="169" t="str">
        <f>IF(K1175="","",IF('Základné údaje'!$H$8="áno",0,K1175*0.2))</f>
        <v/>
      </c>
      <c r="M1175" s="156" t="str">
        <f>IF(K1175="","",K1175*VLOOKUP(CONCATENATE(C1175," / ",'Základné údaje'!$D$8),'Priradenie pracov. balíkov'!A:F,6,FALSE))</f>
        <v/>
      </c>
      <c r="N1175" s="156" t="str">
        <f>IF(L1175="","",L1175*VLOOKUP(CONCATENATE(C1175," / ",'Základné údaje'!$D$8),'Priradenie pracov. balíkov'!A:F,6,FALSE))</f>
        <v/>
      </c>
      <c r="O1175" s="164"/>
      <c r="P1175" s="164"/>
    </row>
    <row r="1176" spans="1:16" x14ac:dyDescent="0.2">
      <c r="A1176" s="19"/>
      <c r="B1176" s="164"/>
      <c r="C1176" s="164"/>
      <c r="D1176" s="164"/>
      <c r="E1176" s="164"/>
      <c r="F1176" s="165"/>
      <c r="G1176" s="164"/>
      <c r="H1176" s="166"/>
      <c r="I1176" s="167"/>
      <c r="J1176" s="168" t="str">
        <f>IF(F1176="","",IF(G1176=nepodnik,1,IF(VLOOKUP(G1176,Ciselniky!$G$41:$I$48,3,FALSE)&gt;'Údaje o projekte'!$F$11,'Údaje o projekte'!$F$11,VLOOKUP(G1176,Ciselniky!$G$41:$I$48,3,FALSE))))</f>
        <v/>
      </c>
      <c r="K1176" s="169" t="str">
        <f>IF(J1176="","",IF(G1176="Nerelevantné",E1176*F1176,((E1176*F1176)/VLOOKUP(G1176,Ciselniky!$G$43:$I$48,3,FALSE))*'Dlhodobý majetok (DM)'!I1176)*H1176)</f>
        <v/>
      </c>
      <c r="L1176" s="169" t="str">
        <f>IF(K1176="","",IF('Základné údaje'!$H$8="áno",0,K1176*0.2))</f>
        <v/>
      </c>
      <c r="M1176" s="156" t="str">
        <f>IF(K1176="","",K1176*VLOOKUP(CONCATENATE(C1176," / ",'Základné údaje'!$D$8),'Priradenie pracov. balíkov'!A:F,6,FALSE))</f>
        <v/>
      </c>
      <c r="N1176" s="156" t="str">
        <f>IF(L1176="","",L1176*VLOOKUP(CONCATENATE(C1176," / ",'Základné údaje'!$D$8),'Priradenie pracov. balíkov'!A:F,6,FALSE))</f>
        <v/>
      </c>
      <c r="O1176" s="164"/>
      <c r="P1176" s="164"/>
    </row>
    <row r="1177" spans="1:16" x14ac:dyDescent="0.2">
      <c r="A1177" s="19"/>
      <c r="B1177" s="164"/>
      <c r="C1177" s="164"/>
      <c r="D1177" s="164"/>
      <c r="E1177" s="164"/>
      <c r="F1177" s="165"/>
      <c r="G1177" s="164"/>
      <c r="H1177" s="166"/>
      <c r="I1177" s="167"/>
      <c r="J1177" s="168" t="str">
        <f>IF(F1177="","",IF(G1177=nepodnik,1,IF(VLOOKUP(G1177,Ciselniky!$G$41:$I$48,3,FALSE)&gt;'Údaje o projekte'!$F$11,'Údaje o projekte'!$F$11,VLOOKUP(G1177,Ciselniky!$G$41:$I$48,3,FALSE))))</f>
        <v/>
      </c>
      <c r="K1177" s="169" t="str">
        <f>IF(J1177="","",IF(G1177="Nerelevantné",E1177*F1177,((E1177*F1177)/VLOOKUP(G1177,Ciselniky!$G$43:$I$48,3,FALSE))*'Dlhodobý majetok (DM)'!I1177)*H1177)</f>
        <v/>
      </c>
      <c r="L1177" s="169" t="str">
        <f>IF(K1177="","",IF('Základné údaje'!$H$8="áno",0,K1177*0.2))</f>
        <v/>
      </c>
      <c r="M1177" s="156" t="str">
        <f>IF(K1177="","",K1177*VLOOKUP(CONCATENATE(C1177," / ",'Základné údaje'!$D$8),'Priradenie pracov. balíkov'!A:F,6,FALSE))</f>
        <v/>
      </c>
      <c r="N1177" s="156" t="str">
        <f>IF(L1177="","",L1177*VLOOKUP(CONCATENATE(C1177," / ",'Základné údaje'!$D$8),'Priradenie pracov. balíkov'!A:F,6,FALSE))</f>
        <v/>
      </c>
      <c r="O1177" s="164"/>
      <c r="P1177" s="164"/>
    </row>
    <row r="1178" spans="1:16" x14ac:dyDescent="0.2">
      <c r="A1178" s="19"/>
      <c r="B1178" s="164"/>
      <c r="C1178" s="164"/>
      <c r="D1178" s="164"/>
      <c r="E1178" s="164"/>
      <c r="F1178" s="165"/>
      <c r="G1178" s="164"/>
      <c r="H1178" s="166"/>
      <c r="I1178" s="167"/>
      <c r="J1178" s="168" t="str">
        <f>IF(F1178="","",IF(G1178=nepodnik,1,IF(VLOOKUP(G1178,Ciselniky!$G$41:$I$48,3,FALSE)&gt;'Údaje o projekte'!$F$11,'Údaje o projekte'!$F$11,VLOOKUP(G1178,Ciselniky!$G$41:$I$48,3,FALSE))))</f>
        <v/>
      </c>
      <c r="K1178" s="169" t="str">
        <f>IF(J1178="","",IF(G1178="Nerelevantné",E1178*F1178,((E1178*F1178)/VLOOKUP(G1178,Ciselniky!$G$43:$I$48,3,FALSE))*'Dlhodobý majetok (DM)'!I1178)*H1178)</f>
        <v/>
      </c>
      <c r="L1178" s="169" t="str">
        <f>IF(K1178="","",IF('Základné údaje'!$H$8="áno",0,K1178*0.2))</f>
        <v/>
      </c>
      <c r="M1178" s="156" t="str">
        <f>IF(K1178="","",K1178*VLOOKUP(CONCATENATE(C1178," / ",'Základné údaje'!$D$8),'Priradenie pracov. balíkov'!A:F,6,FALSE))</f>
        <v/>
      </c>
      <c r="N1178" s="156" t="str">
        <f>IF(L1178="","",L1178*VLOOKUP(CONCATENATE(C1178," / ",'Základné údaje'!$D$8),'Priradenie pracov. balíkov'!A:F,6,FALSE))</f>
        <v/>
      </c>
      <c r="O1178" s="164"/>
      <c r="P1178" s="164"/>
    </row>
    <row r="1179" spans="1:16" x14ac:dyDescent="0.2">
      <c r="A1179" s="19"/>
      <c r="B1179" s="164"/>
      <c r="C1179" s="164"/>
      <c r="D1179" s="164"/>
      <c r="E1179" s="164"/>
      <c r="F1179" s="165"/>
      <c r="G1179" s="164"/>
      <c r="H1179" s="166"/>
      <c r="I1179" s="167"/>
      <c r="J1179" s="168" t="str">
        <f>IF(F1179="","",IF(G1179=nepodnik,1,IF(VLOOKUP(G1179,Ciselniky!$G$41:$I$48,3,FALSE)&gt;'Údaje o projekte'!$F$11,'Údaje o projekte'!$F$11,VLOOKUP(G1179,Ciselniky!$G$41:$I$48,3,FALSE))))</f>
        <v/>
      </c>
      <c r="K1179" s="169" t="str">
        <f>IF(J1179="","",IF(G1179="Nerelevantné",E1179*F1179,((E1179*F1179)/VLOOKUP(G1179,Ciselniky!$G$43:$I$48,3,FALSE))*'Dlhodobý majetok (DM)'!I1179)*H1179)</f>
        <v/>
      </c>
      <c r="L1179" s="169" t="str">
        <f>IF(K1179="","",IF('Základné údaje'!$H$8="áno",0,K1179*0.2))</f>
        <v/>
      </c>
      <c r="M1179" s="156" t="str">
        <f>IF(K1179="","",K1179*VLOOKUP(CONCATENATE(C1179," / ",'Základné údaje'!$D$8),'Priradenie pracov. balíkov'!A:F,6,FALSE))</f>
        <v/>
      </c>
      <c r="N1179" s="156" t="str">
        <f>IF(L1179="","",L1179*VLOOKUP(CONCATENATE(C1179," / ",'Základné údaje'!$D$8),'Priradenie pracov. balíkov'!A:F,6,FALSE))</f>
        <v/>
      </c>
      <c r="O1179" s="164"/>
      <c r="P1179" s="164"/>
    </row>
    <row r="1180" spans="1:16" x14ac:dyDescent="0.2">
      <c r="A1180" s="19"/>
      <c r="B1180" s="164"/>
      <c r="C1180" s="164"/>
      <c r="D1180" s="164"/>
      <c r="E1180" s="164"/>
      <c r="F1180" s="165"/>
      <c r="G1180" s="164"/>
      <c r="H1180" s="166"/>
      <c r="I1180" s="167"/>
      <c r="J1180" s="168" t="str">
        <f>IF(F1180="","",IF(G1180=nepodnik,1,IF(VLOOKUP(G1180,Ciselniky!$G$41:$I$48,3,FALSE)&gt;'Údaje o projekte'!$F$11,'Údaje o projekte'!$F$11,VLOOKUP(G1180,Ciselniky!$G$41:$I$48,3,FALSE))))</f>
        <v/>
      </c>
      <c r="K1180" s="169" t="str">
        <f>IF(J1180="","",IF(G1180="Nerelevantné",E1180*F1180,((E1180*F1180)/VLOOKUP(G1180,Ciselniky!$G$43:$I$48,3,FALSE))*'Dlhodobý majetok (DM)'!I1180)*H1180)</f>
        <v/>
      </c>
      <c r="L1180" s="169" t="str">
        <f>IF(K1180="","",IF('Základné údaje'!$H$8="áno",0,K1180*0.2))</f>
        <v/>
      </c>
      <c r="M1180" s="156" t="str">
        <f>IF(K1180="","",K1180*VLOOKUP(CONCATENATE(C1180," / ",'Základné údaje'!$D$8),'Priradenie pracov. balíkov'!A:F,6,FALSE))</f>
        <v/>
      </c>
      <c r="N1180" s="156" t="str">
        <f>IF(L1180="","",L1180*VLOOKUP(CONCATENATE(C1180," / ",'Základné údaje'!$D$8),'Priradenie pracov. balíkov'!A:F,6,FALSE))</f>
        <v/>
      </c>
      <c r="O1180" s="164"/>
      <c r="P1180" s="164"/>
    </row>
    <row r="1181" spans="1:16" x14ac:dyDescent="0.2">
      <c r="A1181" s="19"/>
      <c r="B1181" s="164"/>
      <c r="C1181" s="164"/>
      <c r="D1181" s="164"/>
      <c r="E1181" s="164"/>
      <c r="F1181" s="165"/>
      <c r="G1181" s="164"/>
      <c r="H1181" s="166"/>
      <c r="I1181" s="167"/>
      <c r="J1181" s="168" t="str">
        <f>IF(F1181="","",IF(G1181=nepodnik,1,IF(VLOOKUP(G1181,Ciselniky!$G$41:$I$48,3,FALSE)&gt;'Údaje o projekte'!$F$11,'Údaje o projekte'!$F$11,VLOOKUP(G1181,Ciselniky!$G$41:$I$48,3,FALSE))))</f>
        <v/>
      </c>
      <c r="K1181" s="169" t="str">
        <f>IF(J1181="","",IF(G1181="Nerelevantné",E1181*F1181,((E1181*F1181)/VLOOKUP(G1181,Ciselniky!$G$43:$I$48,3,FALSE))*'Dlhodobý majetok (DM)'!I1181)*H1181)</f>
        <v/>
      </c>
      <c r="L1181" s="169" t="str">
        <f>IF(K1181="","",IF('Základné údaje'!$H$8="áno",0,K1181*0.2))</f>
        <v/>
      </c>
      <c r="M1181" s="156" t="str">
        <f>IF(K1181="","",K1181*VLOOKUP(CONCATENATE(C1181," / ",'Základné údaje'!$D$8),'Priradenie pracov. balíkov'!A:F,6,FALSE))</f>
        <v/>
      </c>
      <c r="N1181" s="156" t="str">
        <f>IF(L1181="","",L1181*VLOOKUP(CONCATENATE(C1181," / ",'Základné údaje'!$D$8),'Priradenie pracov. balíkov'!A:F,6,FALSE))</f>
        <v/>
      </c>
      <c r="O1181" s="164"/>
      <c r="P1181" s="164"/>
    </row>
    <row r="1182" spans="1:16" x14ac:dyDescent="0.2">
      <c r="A1182" s="19"/>
      <c r="B1182" s="164"/>
      <c r="C1182" s="164"/>
      <c r="D1182" s="164"/>
      <c r="E1182" s="164"/>
      <c r="F1182" s="165"/>
      <c r="G1182" s="164"/>
      <c r="H1182" s="166"/>
      <c r="I1182" s="167"/>
      <c r="J1182" s="168" t="str">
        <f>IF(F1182="","",IF(G1182=nepodnik,1,IF(VLOOKUP(G1182,Ciselniky!$G$41:$I$48,3,FALSE)&gt;'Údaje o projekte'!$F$11,'Údaje o projekte'!$F$11,VLOOKUP(G1182,Ciselniky!$G$41:$I$48,3,FALSE))))</f>
        <v/>
      </c>
      <c r="K1182" s="169" t="str">
        <f>IF(J1182="","",IF(G1182="Nerelevantné",E1182*F1182,((E1182*F1182)/VLOOKUP(G1182,Ciselniky!$G$43:$I$48,3,FALSE))*'Dlhodobý majetok (DM)'!I1182)*H1182)</f>
        <v/>
      </c>
      <c r="L1182" s="169" t="str">
        <f>IF(K1182="","",IF('Základné údaje'!$H$8="áno",0,K1182*0.2))</f>
        <v/>
      </c>
      <c r="M1182" s="156" t="str">
        <f>IF(K1182="","",K1182*VLOOKUP(CONCATENATE(C1182," / ",'Základné údaje'!$D$8),'Priradenie pracov. balíkov'!A:F,6,FALSE))</f>
        <v/>
      </c>
      <c r="N1182" s="156" t="str">
        <f>IF(L1182="","",L1182*VLOOKUP(CONCATENATE(C1182," / ",'Základné údaje'!$D$8),'Priradenie pracov. balíkov'!A:F,6,FALSE))</f>
        <v/>
      </c>
      <c r="O1182" s="164"/>
      <c r="P1182" s="164"/>
    </row>
    <row r="1183" spans="1:16" x14ac:dyDescent="0.2">
      <c r="A1183" s="19"/>
      <c r="B1183" s="164"/>
      <c r="C1183" s="164"/>
      <c r="D1183" s="164"/>
      <c r="E1183" s="164"/>
      <c r="F1183" s="165"/>
      <c r="G1183" s="164"/>
      <c r="H1183" s="166"/>
      <c r="I1183" s="167"/>
      <c r="J1183" s="168" t="str">
        <f>IF(F1183="","",IF(G1183=nepodnik,1,IF(VLOOKUP(G1183,Ciselniky!$G$41:$I$48,3,FALSE)&gt;'Údaje o projekte'!$F$11,'Údaje o projekte'!$F$11,VLOOKUP(G1183,Ciselniky!$G$41:$I$48,3,FALSE))))</f>
        <v/>
      </c>
      <c r="K1183" s="169" t="str">
        <f>IF(J1183="","",IF(G1183="Nerelevantné",E1183*F1183,((E1183*F1183)/VLOOKUP(G1183,Ciselniky!$G$43:$I$48,3,FALSE))*'Dlhodobý majetok (DM)'!I1183)*H1183)</f>
        <v/>
      </c>
      <c r="L1183" s="169" t="str">
        <f>IF(K1183="","",IF('Základné údaje'!$H$8="áno",0,K1183*0.2))</f>
        <v/>
      </c>
      <c r="M1183" s="156" t="str">
        <f>IF(K1183="","",K1183*VLOOKUP(CONCATENATE(C1183," / ",'Základné údaje'!$D$8),'Priradenie pracov. balíkov'!A:F,6,FALSE))</f>
        <v/>
      </c>
      <c r="N1183" s="156" t="str">
        <f>IF(L1183="","",L1183*VLOOKUP(CONCATENATE(C1183," / ",'Základné údaje'!$D$8),'Priradenie pracov. balíkov'!A:F,6,FALSE))</f>
        <v/>
      </c>
      <c r="O1183" s="164"/>
      <c r="P1183" s="164"/>
    </row>
    <row r="1184" spans="1:16" x14ac:dyDescent="0.2">
      <c r="A1184" s="19"/>
      <c r="B1184" s="164"/>
      <c r="C1184" s="164"/>
      <c r="D1184" s="164"/>
      <c r="E1184" s="164"/>
      <c r="F1184" s="165"/>
      <c r="G1184" s="164"/>
      <c r="H1184" s="166"/>
      <c r="I1184" s="167"/>
      <c r="J1184" s="168" t="str">
        <f>IF(F1184="","",IF(G1184=nepodnik,1,IF(VLOOKUP(G1184,Ciselniky!$G$41:$I$48,3,FALSE)&gt;'Údaje o projekte'!$F$11,'Údaje o projekte'!$F$11,VLOOKUP(G1184,Ciselniky!$G$41:$I$48,3,FALSE))))</f>
        <v/>
      </c>
      <c r="K1184" s="169" t="str">
        <f>IF(J1184="","",IF(G1184="Nerelevantné",E1184*F1184,((E1184*F1184)/VLOOKUP(G1184,Ciselniky!$G$43:$I$48,3,FALSE))*'Dlhodobý majetok (DM)'!I1184)*H1184)</f>
        <v/>
      </c>
      <c r="L1184" s="169" t="str">
        <f>IF(K1184="","",IF('Základné údaje'!$H$8="áno",0,K1184*0.2))</f>
        <v/>
      </c>
      <c r="M1184" s="156" t="str">
        <f>IF(K1184="","",K1184*VLOOKUP(CONCATENATE(C1184," / ",'Základné údaje'!$D$8),'Priradenie pracov. balíkov'!A:F,6,FALSE))</f>
        <v/>
      </c>
      <c r="N1184" s="156" t="str">
        <f>IF(L1184="","",L1184*VLOOKUP(CONCATENATE(C1184," / ",'Základné údaje'!$D$8),'Priradenie pracov. balíkov'!A:F,6,FALSE))</f>
        <v/>
      </c>
      <c r="O1184" s="164"/>
      <c r="P1184" s="164"/>
    </row>
    <row r="1185" spans="1:16" x14ac:dyDescent="0.2">
      <c r="A1185" s="19"/>
      <c r="B1185" s="164"/>
      <c r="C1185" s="164"/>
      <c r="D1185" s="164"/>
      <c r="E1185" s="164"/>
      <c r="F1185" s="165"/>
      <c r="G1185" s="164"/>
      <c r="H1185" s="166"/>
      <c r="I1185" s="167"/>
      <c r="J1185" s="168" t="str">
        <f>IF(F1185="","",IF(G1185=nepodnik,1,IF(VLOOKUP(G1185,Ciselniky!$G$41:$I$48,3,FALSE)&gt;'Údaje o projekte'!$F$11,'Údaje o projekte'!$F$11,VLOOKUP(G1185,Ciselniky!$G$41:$I$48,3,FALSE))))</f>
        <v/>
      </c>
      <c r="K1185" s="169" t="str">
        <f>IF(J1185="","",IF(G1185="Nerelevantné",E1185*F1185,((E1185*F1185)/VLOOKUP(G1185,Ciselniky!$G$43:$I$48,3,FALSE))*'Dlhodobý majetok (DM)'!I1185)*H1185)</f>
        <v/>
      </c>
      <c r="L1185" s="169" t="str">
        <f>IF(K1185="","",IF('Základné údaje'!$H$8="áno",0,K1185*0.2))</f>
        <v/>
      </c>
      <c r="M1185" s="156" t="str">
        <f>IF(K1185="","",K1185*VLOOKUP(CONCATENATE(C1185," / ",'Základné údaje'!$D$8),'Priradenie pracov. balíkov'!A:F,6,FALSE))</f>
        <v/>
      </c>
      <c r="N1185" s="156" t="str">
        <f>IF(L1185="","",L1185*VLOOKUP(CONCATENATE(C1185," / ",'Základné údaje'!$D$8),'Priradenie pracov. balíkov'!A:F,6,FALSE))</f>
        <v/>
      </c>
      <c r="O1185" s="164"/>
      <c r="P1185" s="164"/>
    </row>
    <row r="1186" spans="1:16" x14ac:dyDescent="0.2">
      <c r="A1186" s="19"/>
      <c r="B1186" s="164"/>
      <c r="C1186" s="164"/>
      <c r="D1186" s="164"/>
      <c r="E1186" s="164"/>
      <c r="F1186" s="165"/>
      <c r="G1186" s="164"/>
      <c r="H1186" s="166"/>
      <c r="I1186" s="167"/>
      <c r="J1186" s="168" t="str">
        <f>IF(F1186="","",IF(G1186=nepodnik,1,IF(VLOOKUP(G1186,Ciselniky!$G$41:$I$48,3,FALSE)&gt;'Údaje o projekte'!$F$11,'Údaje o projekte'!$F$11,VLOOKUP(G1186,Ciselniky!$G$41:$I$48,3,FALSE))))</f>
        <v/>
      </c>
      <c r="K1186" s="169" t="str">
        <f>IF(J1186="","",IF(G1186="Nerelevantné",E1186*F1186,((E1186*F1186)/VLOOKUP(G1186,Ciselniky!$G$43:$I$48,3,FALSE))*'Dlhodobý majetok (DM)'!I1186)*H1186)</f>
        <v/>
      </c>
      <c r="L1186" s="169" t="str">
        <f>IF(K1186="","",IF('Základné údaje'!$H$8="áno",0,K1186*0.2))</f>
        <v/>
      </c>
      <c r="M1186" s="156" t="str">
        <f>IF(K1186="","",K1186*VLOOKUP(CONCATENATE(C1186," / ",'Základné údaje'!$D$8),'Priradenie pracov. balíkov'!A:F,6,FALSE))</f>
        <v/>
      </c>
      <c r="N1186" s="156" t="str">
        <f>IF(L1186="","",L1186*VLOOKUP(CONCATENATE(C1186," / ",'Základné údaje'!$D$8),'Priradenie pracov. balíkov'!A:F,6,FALSE))</f>
        <v/>
      </c>
      <c r="O1186" s="164"/>
      <c r="P1186" s="164"/>
    </row>
    <row r="1187" spans="1:16" x14ac:dyDescent="0.2">
      <c r="A1187" s="19"/>
      <c r="B1187" s="164"/>
      <c r="C1187" s="164"/>
      <c r="D1187" s="164"/>
      <c r="E1187" s="164"/>
      <c r="F1187" s="165"/>
      <c r="G1187" s="164"/>
      <c r="H1187" s="166"/>
      <c r="I1187" s="167"/>
      <c r="J1187" s="168" t="str">
        <f>IF(F1187="","",IF(G1187=nepodnik,1,IF(VLOOKUP(G1187,Ciselniky!$G$41:$I$48,3,FALSE)&gt;'Údaje o projekte'!$F$11,'Údaje o projekte'!$F$11,VLOOKUP(G1187,Ciselniky!$G$41:$I$48,3,FALSE))))</f>
        <v/>
      </c>
      <c r="K1187" s="169" t="str">
        <f>IF(J1187="","",IF(G1187="Nerelevantné",E1187*F1187,((E1187*F1187)/VLOOKUP(G1187,Ciselniky!$G$43:$I$48,3,FALSE))*'Dlhodobý majetok (DM)'!I1187)*H1187)</f>
        <v/>
      </c>
      <c r="L1187" s="169" t="str">
        <f>IF(K1187="","",IF('Základné údaje'!$H$8="áno",0,K1187*0.2))</f>
        <v/>
      </c>
      <c r="M1187" s="156" t="str">
        <f>IF(K1187="","",K1187*VLOOKUP(CONCATENATE(C1187," / ",'Základné údaje'!$D$8),'Priradenie pracov. balíkov'!A:F,6,FALSE))</f>
        <v/>
      </c>
      <c r="N1187" s="156" t="str">
        <f>IF(L1187="","",L1187*VLOOKUP(CONCATENATE(C1187," / ",'Základné údaje'!$D$8),'Priradenie pracov. balíkov'!A:F,6,FALSE))</f>
        <v/>
      </c>
      <c r="O1187" s="164"/>
      <c r="P1187" s="164"/>
    </row>
    <row r="1188" spans="1:16" x14ac:dyDescent="0.2">
      <c r="A1188" s="19"/>
      <c r="B1188" s="164"/>
      <c r="C1188" s="164"/>
      <c r="D1188" s="164"/>
      <c r="E1188" s="164"/>
      <c r="F1188" s="165"/>
      <c r="G1188" s="164"/>
      <c r="H1188" s="166"/>
      <c r="I1188" s="167"/>
      <c r="J1188" s="168" t="str">
        <f>IF(F1188="","",IF(G1188=nepodnik,1,IF(VLOOKUP(G1188,Ciselniky!$G$41:$I$48,3,FALSE)&gt;'Údaje o projekte'!$F$11,'Údaje o projekte'!$F$11,VLOOKUP(G1188,Ciselniky!$G$41:$I$48,3,FALSE))))</f>
        <v/>
      </c>
      <c r="K1188" s="169" t="str">
        <f>IF(J1188="","",IF(G1188="Nerelevantné",E1188*F1188,((E1188*F1188)/VLOOKUP(G1188,Ciselniky!$G$43:$I$48,3,FALSE))*'Dlhodobý majetok (DM)'!I1188)*H1188)</f>
        <v/>
      </c>
      <c r="L1188" s="169" t="str">
        <f>IF(K1188="","",IF('Základné údaje'!$H$8="áno",0,K1188*0.2))</f>
        <v/>
      </c>
      <c r="M1188" s="156" t="str">
        <f>IF(K1188="","",K1188*VLOOKUP(CONCATENATE(C1188," / ",'Základné údaje'!$D$8),'Priradenie pracov. balíkov'!A:F,6,FALSE))</f>
        <v/>
      </c>
      <c r="N1188" s="156" t="str">
        <f>IF(L1188="","",L1188*VLOOKUP(CONCATENATE(C1188," / ",'Základné údaje'!$D$8),'Priradenie pracov. balíkov'!A:F,6,FALSE))</f>
        <v/>
      </c>
      <c r="O1188" s="164"/>
      <c r="P1188" s="164"/>
    </row>
    <row r="1189" spans="1:16" x14ac:dyDescent="0.2">
      <c r="A1189" s="19"/>
      <c r="B1189" s="164"/>
      <c r="C1189" s="164"/>
      <c r="D1189" s="164"/>
      <c r="E1189" s="164"/>
      <c r="F1189" s="165"/>
      <c r="G1189" s="164"/>
      <c r="H1189" s="166"/>
      <c r="I1189" s="167"/>
      <c r="J1189" s="168" t="str">
        <f>IF(F1189="","",IF(G1189=nepodnik,1,IF(VLOOKUP(G1189,Ciselniky!$G$41:$I$48,3,FALSE)&gt;'Údaje o projekte'!$F$11,'Údaje o projekte'!$F$11,VLOOKUP(G1189,Ciselniky!$G$41:$I$48,3,FALSE))))</f>
        <v/>
      </c>
      <c r="K1189" s="169" t="str">
        <f>IF(J1189="","",IF(G1189="Nerelevantné",E1189*F1189,((E1189*F1189)/VLOOKUP(G1189,Ciselniky!$G$43:$I$48,3,FALSE))*'Dlhodobý majetok (DM)'!I1189)*H1189)</f>
        <v/>
      </c>
      <c r="L1189" s="169" t="str">
        <f>IF(K1189="","",IF('Základné údaje'!$H$8="áno",0,K1189*0.2))</f>
        <v/>
      </c>
      <c r="M1189" s="156" t="str">
        <f>IF(K1189="","",K1189*VLOOKUP(CONCATENATE(C1189," / ",'Základné údaje'!$D$8),'Priradenie pracov. balíkov'!A:F,6,FALSE))</f>
        <v/>
      </c>
      <c r="N1189" s="156" t="str">
        <f>IF(L1189="","",L1189*VLOOKUP(CONCATENATE(C1189," / ",'Základné údaje'!$D$8),'Priradenie pracov. balíkov'!A:F,6,FALSE))</f>
        <v/>
      </c>
      <c r="O1189" s="164"/>
      <c r="P1189" s="164"/>
    </row>
    <row r="1190" spans="1:16" x14ac:dyDescent="0.2">
      <c r="A1190" s="19"/>
      <c r="B1190" s="164"/>
      <c r="C1190" s="164"/>
      <c r="D1190" s="164"/>
      <c r="E1190" s="164"/>
      <c r="F1190" s="165"/>
      <c r="G1190" s="164"/>
      <c r="H1190" s="166"/>
      <c r="I1190" s="167"/>
      <c r="J1190" s="168" t="str">
        <f>IF(F1190="","",IF(G1190=nepodnik,1,IF(VLOOKUP(G1190,Ciselniky!$G$41:$I$48,3,FALSE)&gt;'Údaje o projekte'!$F$11,'Údaje o projekte'!$F$11,VLOOKUP(G1190,Ciselniky!$G$41:$I$48,3,FALSE))))</f>
        <v/>
      </c>
      <c r="K1190" s="169" t="str">
        <f>IF(J1190="","",IF(G1190="Nerelevantné",E1190*F1190,((E1190*F1190)/VLOOKUP(G1190,Ciselniky!$G$43:$I$48,3,FALSE))*'Dlhodobý majetok (DM)'!I1190)*H1190)</f>
        <v/>
      </c>
      <c r="L1190" s="169" t="str">
        <f>IF(K1190="","",IF('Základné údaje'!$H$8="áno",0,K1190*0.2))</f>
        <v/>
      </c>
      <c r="M1190" s="156" t="str">
        <f>IF(K1190="","",K1190*VLOOKUP(CONCATENATE(C1190," / ",'Základné údaje'!$D$8),'Priradenie pracov. balíkov'!A:F,6,FALSE))</f>
        <v/>
      </c>
      <c r="N1190" s="156" t="str">
        <f>IF(L1190="","",L1190*VLOOKUP(CONCATENATE(C1190," / ",'Základné údaje'!$D$8),'Priradenie pracov. balíkov'!A:F,6,FALSE))</f>
        <v/>
      </c>
      <c r="O1190" s="164"/>
      <c r="P1190" s="164"/>
    </row>
    <row r="1191" spans="1:16" x14ac:dyDescent="0.2">
      <c r="A1191" s="19"/>
      <c r="B1191" s="164"/>
      <c r="C1191" s="164"/>
      <c r="D1191" s="164"/>
      <c r="E1191" s="164"/>
      <c r="F1191" s="165"/>
      <c r="G1191" s="164"/>
      <c r="H1191" s="166"/>
      <c r="I1191" s="167"/>
      <c r="J1191" s="168" t="str">
        <f>IF(F1191="","",IF(G1191=nepodnik,1,IF(VLOOKUP(G1191,Ciselniky!$G$41:$I$48,3,FALSE)&gt;'Údaje o projekte'!$F$11,'Údaje o projekte'!$F$11,VLOOKUP(G1191,Ciselniky!$G$41:$I$48,3,FALSE))))</f>
        <v/>
      </c>
      <c r="K1191" s="169" t="str">
        <f>IF(J1191="","",IF(G1191="Nerelevantné",E1191*F1191,((E1191*F1191)/VLOOKUP(G1191,Ciselniky!$G$43:$I$48,3,FALSE))*'Dlhodobý majetok (DM)'!I1191)*H1191)</f>
        <v/>
      </c>
      <c r="L1191" s="169" t="str">
        <f>IF(K1191="","",IF('Základné údaje'!$H$8="áno",0,K1191*0.2))</f>
        <v/>
      </c>
      <c r="M1191" s="156" t="str">
        <f>IF(K1191="","",K1191*VLOOKUP(CONCATENATE(C1191," / ",'Základné údaje'!$D$8),'Priradenie pracov. balíkov'!A:F,6,FALSE))</f>
        <v/>
      </c>
      <c r="N1191" s="156" t="str">
        <f>IF(L1191="","",L1191*VLOOKUP(CONCATENATE(C1191," / ",'Základné údaje'!$D$8),'Priradenie pracov. balíkov'!A:F,6,FALSE))</f>
        <v/>
      </c>
      <c r="O1191" s="164"/>
      <c r="P1191" s="164"/>
    </row>
    <row r="1192" spans="1:16" x14ac:dyDescent="0.2">
      <c r="A1192" s="19"/>
      <c r="B1192" s="164"/>
      <c r="C1192" s="164"/>
      <c r="D1192" s="164"/>
      <c r="E1192" s="164"/>
      <c r="F1192" s="165"/>
      <c r="G1192" s="164"/>
      <c r="H1192" s="166"/>
      <c r="I1192" s="167"/>
      <c r="J1192" s="168" t="str">
        <f>IF(F1192="","",IF(G1192=nepodnik,1,IF(VLOOKUP(G1192,Ciselniky!$G$41:$I$48,3,FALSE)&gt;'Údaje o projekte'!$F$11,'Údaje o projekte'!$F$11,VLOOKUP(G1192,Ciselniky!$G$41:$I$48,3,FALSE))))</f>
        <v/>
      </c>
      <c r="K1192" s="169" t="str">
        <f>IF(J1192="","",IF(G1192="Nerelevantné",E1192*F1192,((E1192*F1192)/VLOOKUP(G1192,Ciselniky!$G$43:$I$48,3,FALSE))*'Dlhodobý majetok (DM)'!I1192)*H1192)</f>
        <v/>
      </c>
      <c r="L1192" s="169" t="str">
        <f>IF(K1192="","",IF('Základné údaje'!$H$8="áno",0,K1192*0.2))</f>
        <v/>
      </c>
      <c r="M1192" s="156" t="str">
        <f>IF(K1192="","",K1192*VLOOKUP(CONCATENATE(C1192," / ",'Základné údaje'!$D$8),'Priradenie pracov. balíkov'!A:F,6,FALSE))</f>
        <v/>
      </c>
      <c r="N1192" s="156" t="str">
        <f>IF(L1192="","",L1192*VLOOKUP(CONCATENATE(C1192," / ",'Základné údaje'!$D$8),'Priradenie pracov. balíkov'!A:F,6,FALSE))</f>
        <v/>
      </c>
      <c r="O1192" s="164"/>
      <c r="P1192" s="164"/>
    </row>
    <row r="1193" spans="1:16" x14ac:dyDescent="0.2">
      <c r="A1193" s="19"/>
      <c r="B1193" s="164"/>
      <c r="C1193" s="164"/>
      <c r="D1193" s="164"/>
      <c r="E1193" s="164"/>
      <c r="F1193" s="165"/>
      <c r="G1193" s="164"/>
      <c r="H1193" s="166"/>
      <c r="I1193" s="167"/>
      <c r="J1193" s="168" t="str">
        <f>IF(F1193="","",IF(G1193=nepodnik,1,IF(VLOOKUP(G1193,Ciselniky!$G$41:$I$48,3,FALSE)&gt;'Údaje o projekte'!$F$11,'Údaje o projekte'!$F$11,VLOOKUP(G1193,Ciselniky!$G$41:$I$48,3,FALSE))))</f>
        <v/>
      </c>
      <c r="K1193" s="169" t="str">
        <f>IF(J1193="","",IF(G1193="Nerelevantné",E1193*F1193,((E1193*F1193)/VLOOKUP(G1193,Ciselniky!$G$43:$I$48,3,FALSE))*'Dlhodobý majetok (DM)'!I1193)*H1193)</f>
        <v/>
      </c>
      <c r="L1193" s="169" t="str">
        <f>IF(K1193="","",IF('Základné údaje'!$H$8="áno",0,K1193*0.2))</f>
        <v/>
      </c>
      <c r="M1193" s="156" t="str">
        <f>IF(K1193="","",K1193*VLOOKUP(CONCATENATE(C1193," / ",'Základné údaje'!$D$8),'Priradenie pracov. balíkov'!A:F,6,FALSE))</f>
        <v/>
      </c>
      <c r="N1193" s="156" t="str">
        <f>IF(L1193="","",L1193*VLOOKUP(CONCATENATE(C1193," / ",'Základné údaje'!$D$8),'Priradenie pracov. balíkov'!A:F,6,FALSE))</f>
        <v/>
      </c>
      <c r="O1193" s="164"/>
      <c r="P1193" s="164"/>
    </row>
    <row r="1194" spans="1:16" x14ac:dyDescent="0.2">
      <c r="A1194" s="19"/>
      <c r="B1194" s="164"/>
      <c r="C1194" s="164"/>
      <c r="D1194" s="164"/>
      <c r="E1194" s="164"/>
      <c r="F1194" s="165"/>
      <c r="G1194" s="164"/>
      <c r="H1194" s="166"/>
      <c r="I1194" s="167"/>
      <c r="J1194" s="168" t="str">
        <f>IF(F1194="","",IF(G1194=nepodnik,1,IF(VLOOKUP(G1194,Ciselniky!$G$41:$I$48,3,FALSE)&gt;'Údaje o projekte'!$F$11,'Údaje o projekte'!$F$11,VLOOKUP(G1194,Ciselniky!$G$41:$I$48,3,FALSE))))</f>
        <v/>
      </c>
      <c r="K1194" s="169" t="str">
        <f>IF(J1194="","",IF(G1194="Nerelevantné",E1194*F1194,((E1194*F1194)/VLOOKUP(G1194,Ciselniky!$G$43:$I$48,3,FALSE))*'Dlhodobý majetok (DM)'!I1194)*H1194)</f>
        <v/>
      </c>
      <c r="L1194" s="169" t="str">
        <f>IF(K1194="","",IF('Základné údaje'!$H$8="áno",0,K1194*0.2))</f>
        <v/>
      </c>
      <c r="M1194" s="156" t="str">
        <f>IF(K1194="","",K1194*VLOOKUP(CONCATENATE(C1194," / ",'Základné údaje'!$D$8),'Priradenie pracov. balíkov'!A:F,6,FALSE))</f>
        <v/>
      </c>
      <c r="N1194" s="156" t="str">
        <f>IF(L1194="","",L1194*VLOOKUP(CONCATENATE(C1194," / ",'Základné údaje'!$D$8),'Priradenie pracov. balíkov'!A:F,6,FALSE))</f>
        <v/>
      </c>
      <c r="O1194" s="164"/>
      <c r="P1194" s="164"/>
    </row>
    <row r="1195" spans="1:16" x14ac:dyDescent="0.2">
      <c r="A1195" s="19"/>
      <c r="B1195" s="164"/>
      <c r="C1195" s="164"/>
      <c r="D1195" s="164"/>
      <c r="E1195" s="164"/>
      <c r="F1195" s="165"/>
      <c r="G1195" s="164"/>
      <c r="H1195" s="166"/>
      <c r="I1195" s="167"/>
      <c r="J1195" s="168" t="str">
        <f>IF(F1195="","",IF(G1195=nepodnik,1,IF(VLOOKUP(G1195,Ciselniky!$G$41:$I$48,3,FALSE)&gt;'Údaje o projekte'!$F$11,'Údaje o projekte'!$F$11,VLOOKUP(G1195,Ciselniky!$G$41:$I$48,3,FALSE))))</f>
        <v/>
      </c>
      <c r="K1195" s="169" t="str">
        <f>IF(J1195="","",IF(G1195="Nerelevantné",E1195*F1195,((E1195*F1195)/VLOOKUP(G1195,Ciselniky!$G$43:$I$48,3,FALSE))*'Dlhodobý majetok (DM)'!I1195)*H1195)</f>
        <v/>
      </c>
      <c r="L1195" s="169" t="str">
        <f>IF(K1195="","",IF('Základné údaje'!$H$8="áno",0,K1195*0.2))</f>
        <v/>
      </c>
      <c r="M1195" s="156" t="str">
        <f>IF(K1195="","",K1195*VLOOKUP(CONCATENATE(C1195," / ",'Základné údaje'!$D$8),'Priradenie pracov. balíkov'!A:F,6,FALSE))</f>
        <v/>
      </c>
      <c r="N1195" s="156" t="str">
        <f>IF(L1195="","",L1195*VLOOKUP(CONCATENATE(C1195," / ",'Základné údaje'!$D$8),'Priradenie pracov. balíkov'!A:F,6,FALSE))</f>
        <v/>
      </c>
      <c r="O1195" s="164"/>
      <c r="P1195" s="164"/>
    </row>
    <row r="1196" spans="1:16" x14ac:dyDescent="0.2">
      <c r="A1196" s="19"/>
      <c r="B1196" s="164"/>
      <c r="C1196" s="164"/>
      <c r="D1196" s="164"/>
      <c r="E1196" s="164"/>
      <c r="F1196" s="165"/>
      <c r="G1196" s="164"/>
      <c r="H1196" s="166"/>
      <c r="I1196" s="167"/>
      <c r="J1196" s="168" t="str">
        <f>IF(F1196="","",IF(G1196=nepodnik,1,IF(VLOOKUP(G1196,Ciselniky!$G$41:$I$48,3,FALSE)&gt;'Údaje o projekte'!$F$11,'Údaje o projekte'!$F$11,VLOOKUP(G1196,Ciselniky!$G$41:$I$48,3,FALSE))))</f>
        <v/>
      </c>
      <c r="K1196" s="169" t="str">
        <f>IF(J1196="","",IF(G1196="Nerelevantné",E1196*F1196,((E1196*F1196)/VLOOKUP(G1196,Ciselniky!$G$43:$I$48,3,FALSE))*'Dlhodobý majetok (DM)'!I1196)*H1196)</f>
        <v/>
      </c>
      <c r="L1196" s="169" t="str">
        <f>IF(K1196="","",IF('Základné údaje'!$H$8="áno",0,K1196*0.2))</f>
        <v/>
      </c>
      <c r="M1196" s="156" t="str">
        <f>IF(K1196="","",K1196*VLOOKUP(CONCATENATE(C1196," / ",'Základné údaje'!$D$8),'Priradenie pracov. balíkov'!A:F,6,FALSE))</f>
        <v/>
      </c>
      <c r="N1196" s="156" t="str">
        <f>IF(L1196="","",L1196*VLOOKUP(CONCATENATE(C1196," / ",'Základné údaje'!$D$8),'Priradenie pracov. balíkov'!A:F,6,FALSE))</f>
        <v/>
      </c>
      <c r="O1196" s="164"/>
      <c r="P1196" s="164"/>
    </row>
    <row r="1197" spans="1:16" x14ac:dyDescent="0.2">
      <c r="A1197" s="19"/>
      <c r="B1197" s="164"/>
      <c r="C1197" s="164"/>
      <c r="D1197" s="164"/>
      <c r="E1197" s="164"/>
      <c r="F1197" s="165"/>
      <c r="G1197" s="164"/>
      <c r="H1197" s="166"/>
      <c r="I1197" s="167"/>
      <c r="J1197" s="168" t="str">
        <f>IF(F1197="","",IF(G1197=nepodnik,1,IF(VLOOKUP(G1197,Ciselniky!$G$41:$I$48,3,FALSE)&gt;'Údaje o projekte'!$F$11,'Údaje o projekte'!$F$11,VLOOKUP(G1197,Ciselniky!$G$41:$I$48,3,FALSE))))</f>
        <v/>
      </c>
      <c r="K1197" s="169" t="str">
        <f>IF(J1197="","",IF(G1197="Nerelevantné",E1197*F1197,((E1197*F1197)/VLOOKUP(G1197,Ciselniky!$G$43:$I$48,3,FALSE))*'Dlhodobý majetok (DM)'!I1197)*H1197)</f>
        <v/>
      </c>
      <c r="L1197" s="169" t="str">
        <f>IF(K1197="","",IF('Základné údaje'!$H$8="áno",0,K1197*0.2))</f>
        <v/>
      </c>
      <c r="M1197" s="156" t="str">
        <f>IF(K1197="","",K1197*VLOOKUP(CONCATENATE(C1197," / ",'Základné údaje'!$D$8),'Priradenie pracov. balíkov'!A:F,6,FALSE))</f>
        <v/>
      </c>
      <c r="N1197" s="156" t="str">
        <f>IF(L1197="","",L1197*VLOOKUP(CONCATENATE(C1197," / ",'Základné údaje'!$D$8),'Priradenie pracov. balíkov'!A:F,6,FALSE))</f>
        <v/>
      </c>
      <c r="O1197" s="164"/>
      <c r="P1197" s="164"/>
    </row>
    <row r="1198" spans="1:16" x14ac:dyDescent="0.2">
      <c r="A1198" s="19"/>
      <c r="B1198" s="164"/>
      <c r="C1198" s="164"/>
      <c r="D1198" s="164"/>
      <c r="E1198" s="164"/>
      <c r="F1198" s="165"/>
      <c r="G1198" s="164"/>
      <c r="H1198" s="166"/>
      <c r="I1198" s="167"/>
      <c r="J1198" s="168" t="str">
        <f>IF(F1198="","",IF(G1198=nepodnik,1,IF(VLOOKUP(G1198,Ciselniky!$G$41:$I$48,3,FALSE)&gt;'Údaje o projekte'!$F$11,'Údaje o projekte'!$F$11,VLOOKUP(G1198,Ciselniky!$G$41:$I$48,3,FALSE))))</f>
        <v/>
      </c>
      <c r="K1198" s="169" t="str">
        <f>IF(J1198="","",IF(G1198="Nerelevantné",E1198*F1198,((E1198*F1198)/VLOOKUP(G1198,Ciselniky!$G$43:$I$48,3,FALSE))*'Dlhodobý majetok (DM)'!I1198)*H1198)</f>
        <v/>
      </c>
      <c r="L1198" s="169" t="str">
        <f>IF(K1198="","",IF('Základné údaje'!$H$8="áno",0,K1198*0.2))</f>
        <v/>
      </c>
      <c r="M1198" s="156" t="str">
        <f>IF(K1198="","",K1198*VLOOKUP(CONCATENATE(C1198," / ",'Základné údaje'!$D$8),'Priradenie pracov. balíkov'!A:F,6,FALSE))</f>
        <v/>
      </c>
      <c r="N1198" s="156" t="str">
        <f>IF(L1198="","",L1198*VLOOKUP(CONCATENATE(C1198," / ",'Základné údaje'!$D$8),'Priradenie pracov. balíkov'!A:F,6,FALSE))</f>
        <v/>
      </c>
      <c r="O1198" s="164"/>
      <c r="P1198" s="164"/>
    </row>
    <row r="1199" spans="1:16" x14ac:dyDescent="0.2">
      <c r="A1199" s="19"/>
      <c r="B1199" s="164"/>
      <c r="C1199" s="164"/>
      <c r="D1199" s="164"/>
      <c r="E1199" s="164"/>
      <c r="F1199" s="165"/>
      <c r="G1199" s="164"/>
      <c r="H1199" s="166"/>
      <c r="I1199" s="167"/>
      <c r="J1199" s="168" t="str">
        <f>IF(F1199="","",IF(G1199=nepodnik,1,IF(VLOOKUP(G1199,Ciselniky!$G$41:$I$48,3,FALSE)&gt;'Údaje o projekte'!$F$11,'Údaje o projekte'!$F$11,VLOOKUP(G1199,Ciselniky!$G$41:$I$48,3,FALSE))))</f>
        <v/>
      </c>
      <c r="K1199" s="169" t="str">
        <f>IF(J1199="","",IF(G1199="Nerelevantné",E1199*F1199,((E1199*F1199)/VLOOKUP(G1199,Ciselniky!$G$43:$I$48,3,FALSE))*'Dlhodobý majetok (DM)'!I1199)*H1199)</f>
        <v/>
      </c>
      <c r="L1199" s="169" t="str">
        <f>IF(K1199="","",IF('Základné údaje'!$H$8="áno",0,K1199*0.2))</f>
        <v/>
      </c>
      <c r="M1199" s="156" t="str">
        <f>IF(K1199="","",K1199*VLOOKUP(CONCATENATE(C1199," / ",'Základné údaje'!$D$8),'Priradenie pracov. balíkov'!A:F,6,FALSE))</f>
        <v/>
      </c>
      <c r="N1199" s="156" t="str">
        <f>IF(L1199="","",L1199*VLOOKUP(CONCATENATE(C1199," / ",'Základné údaje'!$D$8),'Priradenie pracov. balíkov'!A:F,6,FALSE))</f>
        <v/>
      </c>
      <c r="O1199" s="164"/>
      <c r="P1199" s="164"/>
    </row>
    <row r="1200" spans="1:16" x14ac:dyDescent="0.2">
      <c r="A1200" s="19"/>
      <c r="B1200" s="164"/>
      <c r="C1200" s="164"/>
      <c r="D1200" s="164"/>
      <c r="E1200" s="164"/>
      <c r="F1200" s="165"/>
      <c r="G1200" s="164"/>
      <c r="H1200" s="166"/>
      <c r="I1200" s="167"/>
      <c r="J1200" s="168" t="str">
        <f>IF(F1200="","",IF(G1200=nepodnik,1,IF(VLOOKUP(G1200,Ciselniky!$G$41:$I$48,3,FALSE)&gt;'Údaje o projekte'!$F$11,'Údaje o projekte'!$F$11,VLOOKUP(G1200,Ciselniky!$G$41:$I$48,3,FALSE))))</f>
        <v/>
      </c>
      <c r="K1200" s="169" t="str">
        <f>IF(J1200="","",IF(G1200="Nerelevantné",E1200*F1200,((E1200*F1200)/VLOOKUP(G1200,Ciselniky!$G$43:$I$48,3,FALSE))*'Dlhodobý majetok (DM)'!I1200)*H1200)</f>
        <v/>
      </c>
      <c r="L1200" s="169" t="str">
        <f>IF(K1200="","",IF('Základné údaje'!$H$8="áno",0,K1200*0.2))</f>
        <v/>
      </c>
      <c r="M1200" s="156" t="str">
        <f>IF(K1200="","",K1200*VLOOKUP(CONCATENATE(C1200," / ",'Základné údaje'!$D$8),'Priradenie pracov. balíkov'!A:F,6,FALSE))</f>
        <v/>
      </c>
      <c r="N1200" s="156" t="str">
        <f>IF(L1200="","",L1200*VLOOKUP(CONCATENATE(C1200," / ",'Základné údaje'!$D$8),'Priradenie pracov. balíkov'!A:F,6,FALSE))</f>
        <v/>
      </c>
      <c r="O1200" s="164"/>
      <c r="P1200" s="164"/>
    </row>
    <row r="1201" spans="1:16" x14ac:dyDescent="0.2">
      <c r="A1201" s="19"/>
      <c r="B1201" s="164"/>
      <c r="C1201" s="164"/>
      <c r="D1201" s="164"/>
      <c r="E1201" s="164"/>
      <c r="F1201" s="165"/>
      <c r="G1201" s="164"/>
      <c r="H1201" s="166"/>
      <c r="I1201" s="167"/>
      <c r="J1201" s="168" t="str">
        <f>IF(F1201="","",IF(G1201=nepodnik,1,IF(VLOOKUP(G1201,Ciselniky!$G$41:$I$48,3,FALSE)&gt;'Údaje o projekte'!$F$11,'Údaje o projekte'!$F$11,VLOOKUP(G1201,Ciselniky!$G$41:$I$48,3,FALSE))))</f>
        <v/>
      </c>
      <c r="K1201" s="169" t="str">
        <f>IF(J1201="","",IF(G1201="Nerelevantné",E1201*F1201,((E1201*F1201)/VLOOKUP(G1201,Ciselniky!$G$43:$I$48,3,FALSE))*'Dlhodobý majetok (DM)'!I1201)*H1201)</f>
        <v/>
      </c>
      <c r="L1201" s="169" t="str">
        <f>IF(K1201="","",IF('Základné údaje'!$H$8="áno",0,K1201*0.2))</f>
        <v/>
      </c>
      <c r="M1201" s="156" t="str">
        <f>IF(K1201="","",K1201*VLOOKUP(CONCATENATE(C1201," / ",'Základné údaje'!$D$8),'Priradenie pracov. balíkov'!A:F,6,FALSE))</f>
        <v/>
      </c>
      <c r="N1201" s="156" t="str">
        <f>IF(L1201="","",L1201*VLOOKUP(CONCATENATE(C1201," / ",'Základné údaje'!$D$8),'Priradenie pracov. balíkov'!A:F,6,FALSE))</f>
        <v/>
      </c>
      <c r="O1201" s="164"/>
      <c r="P1201" s="164"/>
    </row>
    <row r="1202" spans="1:16" x14ac:dyDescent="0.2">
      <c r="A1202" s="19"/>
      <c r="B1202" s="164"/>
      <c r="C1202" s="164"/>
      <c r="D1202" s="164"/>
      <c r="E1202" s="164"/>
      <c r="F1202" s="165"/>
      <c r="G1202" s="164"/>
      <c r="H1202" s="166"/>
      <c r="I1202" s="167"/>
      <c r="J1202" s="168" t="str">
        <f>IF(F1202="","",IF(G1202=nepodnik,1,IF(VLOOKUP(G1202,Ciselniky!$G$41:$I$48,3,FALSE)&gt;'Údaje o projekte'!$F$11,'Údaje o projekte'!$F$11,VLOOKUP(G1202,Ciselniky!$G$41:$I$48,3,FALSE))))</f>
        <v/>
      </c>
      <c r="K1202" s="169" t="str">
        <f>IF(J1202="","",IF(G1202="Nerelevantné",E1202*F1202,((E1202*F1202)/VLOOKUP(G1202,Ciselniky!$G$43:$I$48,3,FALSE))*'Dlhodobý majetok (DM)'!I1202)*H1202)</f>
        <v/>
      </c>
      <c r="L1202" s="169" t="str">
        <f>IF(K1202="","",IF('Základné údaje'!$H$8="áno",0,K1202*0.2))</f>
        <v/>
      </c>
      <c r="M1202" s="156" t="str">
        <f>IF(K1202="","",K1202*VLOOKUP(CONCATENATE(C1202," / ",'Základné údaje'!$D$8),'Priradenie pracov. balíkov'!A:F,6,FALSE))</f>
        <v/>
      </c>
      <c r="N1202" s="156" t="str">
        <f>IF(L1202="","",L1202*VLOOKUP(CONCATENATE(C1202," / ",'Základné údaje'!$D$8),'Priradenie pracov. balíkov'!A:F,6,FALSE))</f>
        <v/>
      </c>
      <c r="O1202" s="164"/>
      <c r="P1202" s="164"/>
    </row>
    <row r="1203" spans="1:16" x14ac:dyDescent="0.2">
      <c r="A1203" s="19"/>
      <c r="B1203" s="164"/>
      <c r="C1203" s="164"/>
      <c r="D1203" s="164"/>
      <c r="E1203" s="164"/>
      <c r="F1203" s="165"/>
      <c r="G1203" s="164"/>
      <c r="H1203" s="166"/>
      <c r="I1203" s="167"/>
      <c r="J1203" s="168" t="str">
        <f>IF(F1203="","",IF(G1203=nepodnik,1,IF(VLOOKUP(G1203,Ciselniky!$G$41:$I$48,3,FALSE)&gt;'Údaje o projekte'!$F$11,'Údaje o projekte'!$F$11,VLOOKUP(G1203,Ciselniky!$G$41:$I$48,3,FALSE))))</f>
        <v/>
      </c>
      <c r="K1203" s="169" t="str">
        <f>IF(J1203="","",IF(G1203="Nerelevantné",E1203*F1203,((E1203*F1203)/VLOOKUP(G1203,Ciselniky!$G$43:$I$48,3,FALSE))*'Dlhodobý majetok (DM)'!I1203)*H1203)</f>
        <v/>
      </c>
      <c r="L1203" s="169" t="str">
        <f>IF(K1203="","",IF('Základné údaje'!$H$8="áno",0,K1203*0.2))</f>
        <v/>
      </c>
      <c r="M1203" s="156" t="str">
        <f>IF(K1203="","",K1203*VLOOKUP(CONCATENATE(C1203," / ",'Základné údaje'!$D$8),'Priradenie pracov. balíkov'!A:F,6,FALSE))</f>
        <v/>
      </c>
      <c r="N1203" s="156" t="str">
        <f>IF(L1203="","",L1203*VLOOKUP(CONCATENATE(C1203," / ",'Základné údaje'!$D$8),'Priradenie pracov. balíkov'!A:F,6,FALSE))</f>
        <v/>
      </c>
      <c r="O1203" s="164"/>
      <c r="P1203" s="164"/>
    </row>
    <row r="1204" spans="1:16" x14ac:dyDescent="0.2">
      <c r="A1204" s="19"/>
      <c r="B1204" s="164"/>
      <c r="C1204" s="164"/>
      <c r="D1204" s="164"/>
      <c r="E1204" s="164"/>
      <c r="F1204" s="165"/>
      <c r="G1204" s="164"/>
      <c r="H1204" s="166"/>
      <c r="I1204" s="167"/>
      <c r="J1204" s="168" t="str">
        <f>IF(F1204="","",IF(G1204=nepodnik,1,IF(VLOOKUP(G1204,Ciselniky!$G$41:$I$48,3,FALSE)&gt;'Údaje o projekte'!$F$11,'Údaje o projekte'!$F$11,VLOOKUP(G1204,Ciselniky!$G$41:$I$48,3,FALSE))))</f>
        <v/>
      </c>
      <c r="K1204" s="169" t="str">
        <f>IF(J1204="","",IF(G1204="Nerelevantné",E1204*F1204,((E1204*F1204)/VLOOKUP(G1204,Ciselniky!$G$43:$I$48,3,FALSE))*'Dlhodobý majetok (DM)'!I1204)*H1204)</f>
        <v/>
      </c>
      <c r="L1204" s="169" t="str">
        <f>IF(K1204="","",IF('Základné údaje'!$H$8="áno",0,K1204*0.2))</f>
        <v/>
      </c>
      <c r="M1204" s="156" t="str">
        <f>IF(K1204="","",K1204*VLOOKUP(CONCATENATE(C1204," / ",'Základné údaje'!$D$8),'Priradenie pracov. balíkov'!A:F,6,FALSE))</f>
        <v/>
      </c>
      <c r="N1204" s="156" t="str">
        <f>IF(L1204="","",L1204*VLOOKUP(CONCATENATE(C1204," / ",'Základné údaje'!$D$8),'Priradenie pracov. balíkov'!A:F,6,FALSE))</f>
        <v/>
      </c>
      <c r="O1204" s="164"/>
      <c r="P1204" s="164"/>
    </row>
    <row r="1205" spans="1:16" x14ac:dyDescent="0.2">
      <c r="A1205" s="19"/>
      <c r="B1205" s="164"/>
      <c r="C1205" s="164"/>
      <c r="D1205" s="164"/>
      <c r="E1205" s="164"/>
      <c r="F1205" s="165"/>
      <c r="G1205" s="164"/>
      <c r="H1205" s="166"/>
      <c r="I1205" s="167"/>
      <c r="J1205" s="168" t="str">
        <f>IF(F1205="","",IF(G1205=nepodnik,1,IF(VLOOKUP(G1205,Ciselniky!$G$41:$I$48,3,FALSE)&gt;'Údaje o projekte'!$F$11,'Údaje o projekte'!$F$11,VLOOKUP(G1205,Ciselniky!$G$41:$I$48,3,FALSE))))</f>
        <v/>
      </c>
      <c r="K1205" s="169" t="str">
        <f>IF(J1205="","",IF(G1205="Nerelevantné",E1205*F1205,((E1205*F1205)/VLOOKUP(G1205,Ciselniky!$G$43:$I$48,3,FALSE))*'Dlhodobý majetok (DM)'!I1205)*H1205)</f>
        <v/>
      </c>
      <c r="L1205" s="169" t="str">
        <f>IF(K1205="","",IF('Základné údaje'!$H$8="áno",0,K1205*0.2))</f>
        <v/>
      </c>
      <c r="M1205" s="156" t="str">
        <f>IF(K1205="","",K1205*VLOOKUP(CONCATENATE(C1205," / ",'Základné údaje'!$D$8),'Priradenie pracov. balíkov'!A:F,6,FALSE))</f>
        <v/>
      </c>
      <c r="N1205" s="156" t="str">
        <f>IF(L1205="","",L1205*VLOOKUP(CONCATENATE(C1205," / ",'Základné údaje'!$D$8),'Priradenie pracov. balíkov'!A:F,6,FALSE))</f>
        <v/>
      </c>
      <c r="O1205" s="164"/>
      <c r="P1205" s="164"/>
    </row>
    <row r="1206" spans="1:16" x14ac:dyDescent="0.2">
      <c r="A1206" s="19"/>
      <c r="B1206" s="164"/>
      <c r="C1206" s="164"/>
      <c r="D1206" s="164"/>
      <c r="E1206" s="164"/>
      <c r="F1206" s="165"/>
      <c r="G1206" s="164"/>
      <c r="H1206" s="166"/>
      <c r="I1206" s="167"/>
      <c r="J1206" s="168" t="str">
        <f>IF(F1206="","",IF(G1206=nepodnik,1,IF(VLOOKUP(G1206,Ciselniky!$G$41:$I$48,3,FALSE)&gt;'Údaje o projekte'!$F$11,'Údaje o projekte'!$F$11,VLOOKUP(G1206,Ciselniky!$G$41:$I$48,3,FALSE))))</f>
        <v/>
      </c>
      <c r="K1206" s="169" t="str">
        <f>IF(J1206="","",IF(G1206="Nerelevantné",E1206*F1206,((E1206*F1206)/VLOOKUP(G1206,Ciselniky!$G$43:$I$48,3,FALSE))*'Dlhodobý majetok (DM)'!I1206)*H1206)</f>
        <v/>
      </c>
      <c r="L1206" s="169" t="str">
        <f>IF(K1206="","",IF('Základné údaje'!$H$8="áno",0,K1206*0.2))</f>
        <v/>
      </c>
      <c r="M1206" s="156" t="str">
        <f>IF(K1206="","",K1206*VLOOKUP(CONCATENATE(C1206," / ",'Základné údaje'!$D$8),'Priradenie pracov. balíkov'!A:F,6,FALSE))</f>
        <v/>
      </c>
      <c r="N1206" s="156" t="str">
        <f>IF(L1206="","",L1206*VLOOKUP(CONCATENATE(C1206," / ",'Základné údaje'!$D$8),'Priradenie pracov. balíkov'!A:F,6,FALSE))</f>
        <v/>
      </c>
      <c r="O1206" s="164"/>
      <c r="P1206" s="164"/>
    </row>
    <row r="1207" spans="1:16" x14ac:dyDescent="0.2">
      <c r="A1207" s="19"/>
      <c r="B1207" s="164"/>
      <c r="C1207" s="164"/>
      <c r="D1207" s="164"/>
      <c r="E1207" s="164"/>
      <c r="F1207" s="165"/>
      <c r="G1207" s="164"/>
      <c r="H1207" s="166"/>
      <c r="I1207" s="167"/>
      <c r="J1207" s="168" t="str">
        <f>IF(F1207="","",IF(G1207=nepodnik,1,IF(VLOOKUP(G1207,Ciselniky!$G$41:$I$48,3,FALSE)&gt;'Údaje o projekte'!$F$11,'Údaje o projekte'!$F$11,VLOOKUP(G1207,Ciselniky!$G$41:$I$48,3,FALSE))))</f>
        <v/>
      </c>
      <c r="K1207" s="169" t="str">
        <f>IF(J1207="","",IF(G1207="Nerelevantné",E1207*F1207,((E1207*F1207)/VLOOKUP(G1207,Ciselniky!$G$43:$I$48,3,FALSE))*'Dlhodobý majetok (DM)'!I1207)*H1207)</f>
        <v/>
      </c>
      <c r="L1207" s="169" t="str">
        <f>IF(K1207="","",IF('Základné údaje'!$H$8="áno",0,K1207*0.2))</f>
        <v/>
      </c>
      <c r="M1207" s="156" t="str">
        <f>IF(K1207="","",K1207*VLOOKUP(CONCATENATE(C1207," / ",'Základné údaje'!$D$8),'Priradenie pracov. balíkov'!A:F,6,FALSE))</f>
        <v/>
      </c>
      <c r="N1207" s="156" t="str">
        <f>IF(L1207="","",L1207*VLOOKUP(CONCATENATE(C1207," / ",'Základné údaje'!$D$8),'Priradenie pracov. balíkov'!A:F,6,FALSE))</f>
        <v/>
      </c>
      <c r="O1207" s="164"/>
      <c r="P1207" s="164"/>
    </row>
    <row r="1208" spans="1:16" x14ac:dyDescent="0.2">
      <c r="A1208" s="19"/>
      <c r="B1208" s="164"/>
      <c r="C1208" s="164"/>
      <c r="D1208" s="164"/>
      <c r="E1208" s="164"/>
      <c r="F1208" s="165"/>
      <c r="G1208" s="164"/>
      <c r="H1208" s="166"/>
      <c r="I1208" s="167"/>
      <c r="J1208" s="168" t="str">
        <f>IF(F1208="","",IF(G1208=nepodnik,1,IF(VLOOKUP(G1208,Ciselniky!$G$41:$I$48,3,FALSE)&gt;'Údaje o projekte'!$F$11,'Údaje o projekte'!$F$11,VLOOKUP(G1208,Ciselniky!$G$41:$I$48,3,FALSE))))</f>
        <v/>
      </c>
      <c r="K1208" s="169" t="str">
        <f>IF(J1208="","",IF(G1208="Nerelevantné",E1208*F1208,((E1208*F1208)/VLOOKUP(G1208,Ciselniky!$G$43:$I$48,3,FALSE))*'Dlhodobý majetok (DM)'!I1208)*H1208)</f>
        <v/>
      </c>
      <c r="L1208" s="169" t="str">
        <f>IF(K1208="","",IF('Základné údaje'!$H$8="áno",0,K1208*0.2))</f>
        <v/>
      </c>
      <c r="M1208" s="156" t="str">
        <f>IF(K1208="","",K1208*VLOOKUP(CONCATENATE(C1208," / ",'Základné údaje'!$D$8),'Priradenie pracov. balíkov'!A:F,6,FALSE))</f>
        <v/>
      </c>
      <c r="N1208" s="156" t="str">
        <f>IF(L1208="","",L1208*VLOOKUP(CONCATENATE(C1208," / ",'Základné údaje'!$D$8),'Priradenie pracov. balíkov'!A:F,6,FALSE))</f>
        <v/>
      </c>
      <c r="O1208" s="164"/>
      <c r="P1208" s="164"/>
    </row>
    <row r="1209" spans="1:16" x14ac:dyDescent="0.2">
      <c r="A1209" s="19"/>
      <c r="B1209" s="164"/>
      <c r="C1209" s="164"/>
      <c r="D1209" s="164"/>
      <c r="E1209" s="164"/>
      <c r="F1209" s="165"/>
      <c r="G1209" s="164"/>
      <c r="H1209" s="166"/>
      <c r="I1209" s="167"/>
      <c r="J1209" s="168" t="str">
        <f>IF(F1209="","",IF(G1209=nepodnik,1,IF(VLOOKUP(G1209,Ciselniky!$G$41:$I$48,3,FALSE)&gt;'Údaje o projekte'!$F$11,'Údaje o projekte'!$F$11,VLOOKUP(G1209,Ciselniky!$G$41:$I$48,3,FALSE))))</f>
        <v/>
      </c>
      <c r="K1209" s="169" t="str">
        <f>IF(J1209="","",IF(G1209="Nerelevantné",E1209*F1209,((E1209*F1209)/VLOOKUP(G1209,Ciselniky!$G$43:$I$48,3,FALSE))*'Dlhodobý majetok (DM)'!I1209)*H1209)</f>
        <v/>
      </c>
      <c r="L1209" s="169" t="str">
        <f>IF(K1209="","",IF('Základné údaje'!$H$8="áno",0,K1209*0.2))</f>
        <v/>
      </c>
      <c r="M1209" s="156" t="str">
        <f>IF(K1209="","",K1209*VLOOKUP(CONCATENATE(C1209," / ",'Základné údaje'!$D$8),'Priradenie pracov. balíkov'!A:F,6,FALSE))</f>
        <v/>
      </c>
      <c r="N1209" s="156" t="str">
        <f>IF(L1209="","",L1209*VLOOKUP(CONCATENATE(C1209," / ",'Základné údaje'!$D$8),'Priradenie pracov. balíkov'!A:F,6,FALSE))</f>
        <v/>
      </c>
      <c r="O1209" s="164"/>
      <c r="P1209" s="164"/>
    </row>
    <row r="1210" spans="1:16" x14ac:dyDescent="0.2">
      <c r="A1210" s="19"/>
      <c r="B1210" s="164"/>
      <c r="C1210" s="164"/>
      <c r="D1210" s="164"/>
      <c r="E1210" s="164"/>
      <c r="F1210" s="165"/>
      <c r="G1210" s="164"/>
      <c r="H1210" s="166"/>
      <c r="I1210" s="167"/>
      <c r="J1210" s="168" t="str">
        <f>IF(F1210="","",IF(G1210=nepodnik,1,IF(VLOOKUP(G1210,Ciselniky!$G$41:$I$48,3,FALSE)&gt;'Údaje o projekte'!$F$11,'Údaje o projekte'!$F$11,VLOOKUP(G1210,Ciselniky!$G$41:$I$48,3,FALSE))))</f>
        <v/>
      </c>
      <c r="K1210" s="169" t="str">
        <f>IF(J1210="","",IF(G1210="Nerelevantné",E1210*F1210,((E1210*F1210)/VLOOKUP(G1210,Ciselniky!$G$43:$I$48,3,FALSE))*'Dlhodobý majetok (DM)'!I1210)*H1210)</f>
        <v/>
      </c>
      <c r="L1210" s="169" t="str">
        <f>IF(K1210="","",IF('Základné údaje'!$H$8="áno",0,K1210*0.2))</f>
        <v/>
      </c>
      <c r="M1210" s="156" t="str">
        <f>IF(K1210="","",K1210*VLOOKUP(CONCATENATE(C1210," / ",'Základné údaje'!$D$8),'Priradenie pracov. balíkov'!A:F,6,FALSE))</f>
        <v/>
      </c>
      <c r="N1210" s="156" t="str">
        <f>IF(L1210="","",L1210*VLOOKUP(CONCATENATE(C1210," / ",'Základné údaje'!$D$8),'Priradenie pracov. balíkov'!A:F,6,FALSE))</f>
        <v/>
      </c>
      <c r="O1210" s="164"/>
      <c r="P1210" s="164"/>
    </row>
    <row r="1211" spans="1:16" x14ac:dyDescent="0.2">
      <c r="A1211" s="19"/>
      <c r="B1211" s="164"/>
      <c r="C1211" s="164"/>
      <c r="D1211" s="164"/>
      <c r="E1211" s="164"/>
      <c r="F1211" s="165"/>
      <c r="G1211" s="164"/>
      <c r="H1211" s="166"/>
      <c r="I1211" s="167"/>
      <c r="J1211" s="168" t="str">
        <f>IF(F1211="","",IF(G1211=nepodnik,1,IF(VLOOKUP(G1211,Ciselniky!$G$41:$I$48,3,FALSE)&gt;'Údaje o projekte'!$F$11,'Údaje o projekte'!$F$11,VLOOKUP(G1211,Ciselniky!$G$41:$I$48,3,FALSE))))</f>
        <v/>
      </c>
      <c r="K1211" s="169" t="str">
        <f>IF(J1211="","",IF(G1211="Nerelevantné",E1211*F1211,((E1211*F1211)/VLOOKUP(G1211,Ciselniky!$G$43:$I$48,3,FALSE))*'Dlhodobý majetok (DM)'!I1211)*H1211)</f>
        <v/>
      </c>
      <c r="L1211" s="169" t="str">
        <f>IF(K1211="","",IF('Základné údaje'!$H$8="áno",0,K1211*0.2))</f>
        <v/>
      </c>
      <c r="M1211" s="156" t="str">
        <f>IF(K1211="","",K1211*VLOOKUP(CONCATENATE(C1211," / ",'Základné údaje'!$D$8),'Priradenie pracov. balíkov'!A:F,6,FALSE))</f>
        <v/>
      </c>
      <c r="N1211" s="156" t="str">
        <f>IF(L1211="","",L1211*VLOOKUP(CONCATENATE(C1211," / ",'Základné údaje'!$D$8),'Priradenie pracov. balíkov'!A:F,6,FALSE))</f>
        <v/>
      </c>
      <c r="O1211" s="164"/>
      <c r="P1211" s="164"/>
    </row>
    <row r="1212" spans="1:16" x14ac:dyDescent="0.2">
      <c r="A1212" s="19"/>
      <c r="B1212" s="164"/>
      <c r="C1212" s="164"/>
      <c r="D1212" s="164"/>
      <c r="E1212" s="164"/>
      <c r="F1212" s="165"/>
      <c r="G1212" s="164"/>
      <c r="H1212" s="166"/>
      <c r="I1212" s="167"/>
      <c r="J1212" s="168" t="str">
        <f>IF(F1212="","",IF(G1212=nepodnik,1,IF(VLOOKUP(G1212,Ciselniky!$G$41:$I$48,3,FALSE)&gt;'Údaje o projekte'!$F$11,'Údaje o projekte'!$F$11,VLOOKUP(G1212,Ciselniky!$G$41:$I$48,3,FALSE))))</f>
        <v/>
      </c>
      <c r="K1212" s="169" t="str">
        <f>IF(J1212="","",IF(G1212="Nerelevantné",E1212*F1212,((E1212*F1212)/VLOOKUP(G1212,Ciselniky!$G$43:$I$48,3,FALSE))*'Dlhodobý majetok (DM)'!I1212)*H1212)</f>
        <v/>
      </c>
      <c r="L1212" s="169" t="str">
        <f>IF(K1212="","",IF('Základné údaje'!$H$8="áno",0,K1212*0.2))</f>
        <v/>
      </c>
      <c r="M1212" s="156" t="str">
        <f>IF(K1212="","",K1212*VLOOKUP(CONCATENATE(C1212," / ",'Základné údaje'!$D$8),'Priradenie pracov. balíkov'!A:F,6,FALSE))</f>
        <v/>
      </c>
      <c r="N1212" s="156" t="str">
        <f>IF(L1212="","",L1212*VLOOKUP(CONCATENATE(C1212," / ",'Základné údaje'!$D$8),'Priradenie pracov. balíkov'!A:F,6,FALSE))</f>
        <v/>
      </c>
      <c r="O1212" s="164"/>
      <c r="P1212" s="164"/>
    </row>
    <row r="1213" spans="1:16" x14ac:dyDescent="0.2">
      <c r="A1213" s="19"/>
      <c r="B1213" s="164"/>
      <c r="C1213" s="164"/>
      <c r="D1213" s="164"/>
      <c r="E1213" s="164"/>
      <c r="F1213" s="165"/>
      <c r="G1213" s="164"/>
      <c r="H1213" s="166"/>
      <c r="I1213" s="167"/>
      <c r="J1213" s="168" t="str">
        <f>IF(F1213="","",IF(G1213=nepodnik,1,IF(VLOOKUP(G1213,Ciselniky!$G$41:$I$48,3,FALSE)&gt;'Údaje o projekte'!$F$11,'Údaje o projekte'!$F$11,VLOOKUP(G1213,Ciselniky!$G$41:$I$48,3,FALSE))))</f>
        <v/>
      </c>
      <c r="K1213" s="169" t="str">
        <f>IF(J1213="","",IF(G1213="Nerelevantné",E1213*F1213,((E1213*F1213)/VLOOKUP(G1213,Ciselniky!$G$43:$I$48,3,FALSE))*'Dlhodobý majetok (DM)'!I1213)*H1213)</f>
        <v/>
      </c>
      <c r="L1213" s="169" t="str">
        <f>IF(K1213="","",IF('Základné údaje'!$H$8="áno",0,K1213*0.2))</f>
        <v/>
      </c>
      <c r="M1213" s="156" t="str">
        <f>IF(K1213="","",K1213*VLOOKUP(CONCATENATE(C1213," / ",'Základné údaje'!$D$8),'Priradenie pracov. balíkov'!A:F,6,FALSE))</f>
        <v/>
      </c>
      <c r="N1213" s="156" t="str">
        <f>IF(L1213="","",L1213*VLOOKUP(CONCATENATE(C1213," / ",'Základné údaje'!$D$8),'Priradenie pracov. balíkov'!A:F,6,FALSE))</f>
        <v/>
      </c>
      <c r="O1213" s="164"/>
      <c r="P1213" s="164"/>
    </row>
    <row r="1214" spans="1:16" x14ac:dyDescent="0.2">
      <c r="A1214" s="19"/>
      <c r="B1214" s="164"/>
      <c r="C1214" s="164"/>
      <c r="D1214" s="164"/>
      <c r="E1214" s="164"/>
      <c r="F1214" s="165"/>
      <c r="G1214" s="164"/>
      <c r="H1214" s="166"/>
      <c r="I1214" s="167"/>
      <c r="J1214" s="168" t="str">
        <f>IF(F1214="","",IF(G1214=nepodnik,1,IF(VLOOKUP(G1214,Ciselniky!$G$41:$I$48,3,FALSE)&gt;'Údaje o projekte'!$F$11,'Údaje o projekte'!$F$11,VLOOKUP(G1214,Ciselniky!$G$41:$I$48,3,FALSE))))</f>
        <v/>
      </c>
      <c r="K1214" s="169" t="str">
        <f>IF(J1214="","",IF(G1214="Nerelevantné",E1214*F1214,((E1214*F1214)/VLOOKUP(G1214,Ciselniky!$G$43:$I$48,3,FALSE))*'Dlhodobý majetok (DM)'!I1214)*H1214)</f>
        <v/>
      </c>
      <c r="L1214" s="169" t="str">
        <f>IF(K1214="","",IF('Základné údaje'!$H$8="áno",0,K1214*0.2))</f>
        <v/>
      </c>
      <c r="M1214" s="156" t="str">
        <f>IF(K1214="","",K1214*VLOOKUP(CONCATENATE(C1214," / ",'Základné údaje'!$D$8),'Priradenie pracov. balíkov'!A:F,6,FALSE))</f>
        <v/>
      </c>
      <c r="N1214" s="156" t="str">
        <f>IF(L1214="","",L1214*VLOOKUP(CONCATENATE(C1214," / ",'Základné údaje'!$D$8),'Priradenie pracov. balíkov'!A:F,6,FALSE))</f>
        <v/>
      </c>
      <c r="O1214" s="164"/>
      <c r="P1214" s="164"/>
    </row>
    <row r="1215" spans="1:16" x14ac:dyDescent="0.2">
      <c r="A1215" s="19"/>
      <c r="B1215" s="164"/>
      <c r="C1215" s="164"/>
      <c r="D1215" s="164"/>
      <c r="E1215" s="164"/>
      <c r="F1215" s="165"/>
      <c r="G1215" s="164"/>
      <c r="H1215" s="166"/>
      <c r="I1215" s="167"/>
      <c r="J1215" s="168" t="str">
        <f>IF(F1215="","",IF(G1215=nepodnik,1,IF(VLOOKUP(G1215,Ciselniky!$G$41:$I$48,3,FALSE)&gt;'Údaje o projekte'!$F$11,'Údaje o projekte'!$F$11,VLOOKUP(G1215,Ciselniky!$G$41:$I$48,3,FALSE))))</f>
        <v/>
      </c>
      <c r="K1215" s="169" t="str">
        <f>IF(J1215="","",IF(G1215="Nerelevantné",E1215*F1215,((E1215*F1215)/VLOOKUP(G1215,Ciselniky!$G$43:$I$48,3,FALSE))*'Dlhodobý majetok (DM)'!I1215)*H1215)</f>
        <v/>
      </c>
      <c r="L1215" s="169" t="str">
        <f>IF(K1215="","",IF('Základné údaje'!$H$8="áno",0,K1215*0.2))</f>
        <v/>
      </c>
      <c r="M1215" s="156" t="str">
        <f>IF(K1215="","",K1215*VLOOKUP(CONCATENATE(C1215," / ",'Základné údaje'!$D$8),'Priradenie pracov. balíkov'!A:F,6,FALSE))</f>
        <v/>
      </c>
      <c r="N1215" s="156" t="str">
        <f>IF(L1215="","",L1215*VLOOKUP(CONCATENATE(C1215," / ",'Základné údaje'!$D$8),'Priradenie pracov. balíkov'!A:F,6,FALSE))</f>
        <v/>
      </c>
      <c r="O1215" s="164"/>
      <c r="P1215" s="164"/>
    </row>
    <row r="1216" spans="1:16" x14ac:dyDescent="0.2">
      <c r="A1216" s="19"/>
      <c r="B1216" s="164"/>
      <c r="C1216" s="164"/>
      <c r="D1216" s="164"/>
      <c r="E1216" s="164"/>
      <c r="F1216" s="165"/>
      <c r="G1216" s="164"/>
      <c r="H1216" s="166"/>
      <c r="I1216" s="167"/>
      <c r="J1216" s="168" t="str">
        <f>IF(F1216="","",IF(G1216=nepodnik,1,IF(VLOOKUP(G1216,Ciselniky!$G$41:$I$48,3,FALSE)&gt;'Údaje o projekte'!$F$11,'Údaje o projekte'!$F$11,VLOOKUP(G1216,Ciselniky!$G$41:$I$48,3,FALSE))))</f>
        <v/>
      </c>
      <c r="K1216" s="169" t="str">
        <f>IF(J1216="","",IF(G1216="Nerelevantné",E1216*F1216,((E1216*F1216)/VLOOKUP(G1216,Ciselniky!$G$43:$I$48,3,FALSE))*'Dlhodobý majetok (DM)'!I1216)*H1216)</f>
        <v/>
      </c>
      <c r="L1216" s="169" t="str">
        <f>IF(K1216="","",IF('Základné údaje'!$H$8="áno",0,K1216*0.2))</f>
        <v/>
      </c>
      <c r="M1216" s="156" t="str">
        <f>IF(K1216="","",K1216*VLOOKUP(CONCATENATE(C1216," / ",'Základné údaje'!$D$8),'Priradenie pracov. balíkov'!A:F,6,FALSE))</f>
        <v/>
      </c>
      <c r="N1216" s="156" t="str">
        <f>IF(L1216="","",L1216*VLOOKUP(CONCATENATE(C1216," / ",'Základné údaje'!$D$8),'Priradenie pracov. balíkov'!A:F,6,FALSE))</f>
        <v/>
      </c>
      <c r="O1216" s="164"/>
      <c r="P1216" s="164"/>
    </row>
    <row r="1217" spans="1:16" x14ac:dyDescent="0.2">
      <c r="A1217" s="19"/>
      <c r="B1217" s="164"/>
      <c r="C1217" s="164"/>
      <c r="D1217" s="164"/>
      <c r="E1217" s="164"/>
      <c r="F1217" s="165"/>
      <c r="G1217" s="164"/>
      <c r="H1217" s="166"/>
      <c r="I1217" s="167"/>
      <c r="J1217" s="168" t="str">
        <f>IF(F1217="","",IF(G1217=nepodnik,1,IF(VLOOKUP(G1217,Ciselniky!$G$41:$I$48,3,FALSE)&gt;'Údaje o projekte'!$F$11,'Údaje o projekte'!$F$11,VLOOKUP(G1217,Ciselniky!$G$41:$I$48,3,FALSE))))</f>
        <v/>
      </c>
      <c r="K1217" s="169" t="str">
        <f>IF(J1217="","",IF(G1217="Nerelevantné",E1217*F1217,((E1217*F1217)/VLOOKUP(G1217,Ciselniky!$G$43:$I$48,3,FALSE))*'Dlhodobý majetok (DM)'!I1217)*H1217)</f>
        <v/>
      </c>
      <c r="L1217" s="169" t="str">
        <f>IF(K1217="","",IF('Základné údaje'!$H$8="áno",0,K1217*0.2))</f>
        <v/>
      </c>
      <c r="M1217" s="156" t="str">
        <f>IF(K1217="","",K1217*VLOOKUP(CONCATENATE(C1217," / ",'Základné údaje'!$D$8),'Priradenie pracov. balíkov'!A:F,6,FALSE))</f>
        <v/>
      </c>
      <c r="N1217" s="156" t="str">
        <f>IF(L1217="","",L1217*VLOOKUP(CONCATENATE(C1217," / ",'Základné údaje'!$D$8),'Priradenie pracov. balíkov'!A:F,6,FALSE))</f>
        <v/>
      </c>
      <c r="O1217" s="164"/>
      <c r="P1217" s="164"/>
    </row>
    <row r="1218" spans="1:16" x14ac:dyDescent="0.2">
      <c r="A1218" s="19"/>
      <c r="B1218" s="164"/>
      <c r="C1218" s="164"/>
      <c r="D1218" s="164"/>
      <c r="E1218" s="164"/>
      <c r="F1218" s="165"/>
      <c r="G1218" s="164"/>
      <c r="H1218" s="166"/>
      <c r="I1218" s="167"/>
      <c r="J1218" s="168" t="str">
        <f>IF(F1218="","",IF(G1218=nepodnik,1,IF(VLOOKUP(G1218,Ciselniky!$G$41:$I$48,3,FALSE)&gt;'Údaje o projekte'!$F$11,'Údaje o projekte'!$F$11,VLOOKUP(G1218,Ciselniky!$G$41:$I$48,3,FALSE))))</f>
        <v/>
      </c>
      <c r="K1218" s="169" t="str">
        <f>IF(J1218="","",IF(G1218="Nerelevantné",E1218*F1218,((E1218*F1218)/VLOOKUP(G1218,Ciselniky!$G$43:$I$48,3,FALSE))*'Dlhodobý majetok (DM)'!I1218)*H1218)</f>
        <v/>
      </c>
      <c r="L1218" s="169" t="str">
        <f>IF(K1218="","",IF('Základné údaje'!$H$8="áno",0,K1218*0.2))</f>
        <v/>
      </c>
      <c r="M1218" s="156" t="str">
        <f>IF(K1218="","",K1218*VLOOKUP(CONCATENATE(C1218," / ",'Základné údaje'!$D$8),'Priradenie pracov. balíkov'!A:F,6,FALSE))</f>
        <v/>
      </c>
      <c r="N1218" s="156" t="str">
        <f>IF(L1218="","",L1218*VLOOKUP(CONCATENATE(C1218," / ",'Základné údaje'!$D$8),'Priradenie pracov. balíkov'!A:F,6,FALSE))</f>
        <v/>
      </c>
      <c r="O1218" s="164"/>
      <c r="P1218" s="164"/>
    </row>
    <row r="1219" spans="1:16" x14ac:dyDescent="0.2">
      <c r="A1219" s="19"/>
      <c r="B1219" s="164"/>
      <c r="C1219" s="164"/>
      <c r="D1219" s="164"/>
      <c r="E1219" s="164"/>
      <c r="F1219" s="165"/>
      <c r="G1219" s="164"/>
      <c r="H1219" s="166"/>
      <c r="I1219" s="167"/>
      <c r="J1219" s="168" t="str">
        <f>IF(F1219="","",IF(G1219=nepodnik,1,IF(VLOOKUP(G1219,Ciselniky!$G$41:$I$48,3,FALSE)&gt;'Údaje o projekte'!$F$11,'Údaje o projekte'!$F$11,VLOOKUP(G1219,Ciselniky!$G$41:$I$48,3,FALSE))))</f>
        <v/>
      </c>
      <c r="K1219" s="169" t="str">
        <f>IF(J1219="","",IF(G1219="Nerelevantné",E1219*F1219,((E1219*F1219)/VLOOKUP(G1219,Ciselniky!$G$43:$I$48,3,FALSE))*'Dlhodobý majetok (DM)'!I1219)*H1219)</f>
        <v/>
      </c>
      <c r="L1219" s="169" t="str">
        <f>IF(K1219="","",IF('Základné údaje'!$H$8="áno",0,K1219*0.2))</f>
        <v/>
      </c>
      <c r="M1219" s="156" t="str">
        <f>IF(K1219="","",K1219*VLOOKUP(CONCATENATE(C1219," / ",'Základné údaje'!$D$8),'Priradenie pracov. balíkov'!A:F,6,FALSE))</f>
        <v/>
      </c>
      <c r="N1219" s="156" t="str">
        <f>IF(L1219="","",L1219*VLOOKUP(CONCATENATE(C1219," / ",'Základné údaje'!$D$8),'Priradenie pracov. balíkov'!A:F,6,FALSE))</f>
        <v/>
      </c>
      <c r="O1219" s="164"/>
      <c r="P1219" s="164"/>
    </row>
    <row r="1220" spans="1:16" x14ac:dyDescent="0.2">
      <c r="A1220" s="19"/>
      <c r="B1220" s="164"/>
      <c r="C1220" s="164"/>
      <c r="D1220" s="164"/>
      <c r="E1220" s="164"/>
      <c r="F1220" s="165"/>
      <c r="G1220" s="164"/>
      <c r="H1220" s="166"/>
      <c r="I1220" s="167"/>
      <c r="J1220" s="168" t="str">
        <f>IF(F1220="","",IF(G1220=nepodnik,1,IF(VLOOKUP(G1220,Ciselniky!$G$41:$I$48,3,FALSE)&gt;'Údaje o projekte'!$F$11,'Údaje o projekte'!$F$11,VLOOKUP(G1220,Ciselniky!$G$41:$I$48,3,FALSE))))</f>
        <v/>
      </c>
      <c r="K1220" s="169" t="str">
        <f>IF(J1220="","",IF(G1220="Nerelevantné",E1220*F1220,((E1220*F1220)/VLOOKUP(G1220,Ciselniky!$G$43:$I$48,3,FALSE))*'Dlhodobý majetok (DM)'!I1220)*H1220)</f>
        <v/>
      </c>
      <c r="L1220" s="169" t="str">
        <f>IF(K1220="","",IF('Základné údaje'!$H$8="áno",0,K1220*0.2))</f>
        <v/>
      </c>
      <c r="M1220" s="156" t="str">
        <f>IF(K1220="","",K1220*VLOOKUP(CONCATENATE(C1220," / ",'Základné údaje'!$D$8),'Priradenie pracov. balíkov'!A:F,6,FALSE))</f>
        <v/>
      </c>
      <c r="N1220" s="156" t="str">
        <f>IF(L1220="","",L1220*VLOOKUP(CONCATENATE(C1220," / ",'Základné údaje'!$D$8),'Priradenie pracov. balíkov'!A:F,6,FALSE))</f>
        <v/>
      </c>
      <c r="O1220" s="164"/>
      <c r="P1220" s="164"/>
    </row>
    <row r="1221" spans="1:16" x14ac:dyDescent="0.2">
      <c r="A1221" s="19"/>
      <c r="B1221" s="164"/>
      <c r="C1221" s="164"/>
      <c r="D1221" s="164"/>
      <c r="E1221" s="164"/>
      <c r="F1221" s="165"/>
      <c r="G1221" s="164"/>
      <c r="H1221" s="166"/>
      <c r="I1221" s="167"/>
      <c r="J1221" s="168" t="str">
        <f>IF(F1221="","",IF(G1221=nepodnik,1,IF(VLOOKUP(G1221,Ciselniky!$G$41:$I$48,3,FALSE)&gt;'Údaje o projekte'!$F$11,'Údaje o projekte'!$F$11,VLOOKUP(G1221,Ciselniky!$G$41:$I$48,3,FALSE))))</f>
        <v/>
      </c>
      <c r="K1221" s="169" t="str">
        <f>IF(J1221="","",IF(G1221="Nerelevantné",E1221*F1221,((E1221*F1221)/VLOOKUP(G1221,Ciselniky!$G$43:$I$48,3,FALSE))*'Dlhodobý majetok (DM)'!I1221)*H1221)</f>
        <v/>
      </c>
      <c r="L1221" s="169" t="str">
        <f>IF(K1221="","",IF('Základné údaje'!$H$8="áno",0,K1221*0.2))</f>
        <v/>
      </c>
      <c r="M1221" s="156" t="str">
        <f>IF(K1221="","",K1221*VLOOKUP(CONCATENATE(C1221," / ",'Základné údaje'!$D$8),'Priradenie pracov. balíkov'!A:F,6,FALSE))</f>
        <v/>
      </c>
      <c r="N1221" s="156" t="str">
        <f>IF(L1221="","",L1221*VLOOKUP(CONCATENATE(C1221," / ",'Základné údaje'!$D$8),'Priradenie pracov. balíkov'!A:F,6,FALSE))</f>
        <v/>
      </c>
      <c r="O1221" s="164"/>
      <c r="P1221" s="164"/>
    </row>
    <row r="1222" spans="1:16" x14ac:dyDescent="0.2">
      <c r="A1222" s="19"/>
      <c r="B1222" s="164"/>
      <c r="C1222" s="164"/>
      <c r="D1222" s="164"/>
      <c r="E1222" s="164"/>
      <c r="F1222" s="165"/>
      <c r="G1222" s="164"/>
      <c r="H1222" s="166"/>
      <c r="I1222" s="167"/>
      <c r="J1222" s="168" t="str">
        <f>IF(F1222="","",IF(G1222=nepodnik,1,IF(VLOOKUP(G1222,Ciselniky!$G$41:$I$48,3,FALSE)&gt;'Údaje o projekte'!$F$11,'Údaje o projekte'!$F$11,VLOOKUP(G1222,Ciselniky!$G$41:$I$48,3,FALSE))))</f>
        <v/>
      </c>
      <c r="K1222" s="169" t="str">
        <f>IF(J1222="","",IF(G1222="Nerelevantné",E1222*F1222,((E1222*F1222)/VLOOKUP(G1222,Ciselniky!$G$43:$I$48,3,FALSE))*'Dlhodobý majetok (DM)'!I1222)*H1222)</f>
        <v/>
      </c>
      <c r="L1222" s="169" t="str">
        <f>IF(K1222="","",IF('Základné údaje'!$H$8="áno",0,K1222*0.2))</f>
        <v/>
      </c>
      <c r="M1222" s="156" t="str">
        <f>IF(K1222="","",K1222*VLOOKUP(CONCATENATE(C1222," / ",'Základné údaje'!$D$8),'Priradenie pracov. balíkov'!A:F,6,FALSE))</f>
        <v/>
      </c>
      <c r="N1222" s="156" t="str">
        <f>IF(L1222="","",L1222*VLOOKUP(CONCATENATE(C1222," / ",'Základné údaje'!$D$8),'Priradenie pracov. balíkov'!A:F,6,FALSE))</f>
        <v/>
      </c>
      <c r="O1222" s="164"/>
      <c r="P1222" s="164"/>
    </row>
    <row r="1223" spans="1:16" x14ac:dyDescent="0.2">
      <c r="A1223" s="19"/>
      <c r="B1223" s="164"/>
      <c r="C1223" s="164"/>
      <c r="D1223" s="164"/>
      <c r="E1223" s="164"/>
      <c r="F1223" s="165"/>
      <c r="G1223" s="164"/>
      <c r="H1223" s="166"/>
      <c r="I1223" s="167"/>
      <c r="J1223" s="168" t="str">
        <f>IF(F1223="","",IF(G1223=nepodnik,1,IF(VLOOKUP(G1223,Ciselniky!$G$41:$I$48,3,FALSE)&gt;'Údaje o projekte'!$F$11,'Údaje o projekte'!$F$11,VLOOKUP(G1223,Ciselniky!$G$41:$I$48,3,FALSE))))</f>
        <v/>
      </c>
      <c r="K1223" s="169" t="str">
        <f>IF(J1223="","",IF(G1223="Nerelevantné",E1223*F1223,((E1223*F1223)/VLOOKUP(G1223,Ciselniky!$G$43:$I$48,3,FALSE))*'Dlhodobý majetok (DM)'!I1223)*H1223)</f>
        <v/>
      </c>
      <c r="L1223" s="169" t="str">
        <f>IF(K1223="","",IF('Základné údaje'!$H$8="áno",0,K1223*0.2))</f>
        <v/>
      </c>
      <c r="M1223" s="156" t="str">
        <f>IF(K1223="","",K1223*VLOOKUP(CONCATENATE(C1223," / ",'Základné údaje'!$D$8),'Priradenie pracov. balíkov'!A:F,6,FALSE))</f>
        <v/>
      </c>
      <c r="N1223" s="156" t="str">
        <f>IF(L1223="","",L1223*VLOOKUP(CONCATENATE(C1223," / ",'Základné údaje'!$D$8),'Priradenie pracov. balíkov'!A:F,6,FALSE))</f>
        <v/>
      </c>
      <c r="O1223" s="164"/>
      <c r="P1223" s="164"/>
    </row>
    <row r="1224" spans="1:16" x14ac:dyDescent="0.2">
      <c r="A1224" s="19"/>
      <c r="B1224" s="164"/>
      <c r="C1224" s="164"/>
      <c r="D1224" s="164"/>
      <c r="E1224" s="164"/>
      <c r="F1224" s="165"/>
      <c r="G1224" s="164"/>
      <c r="H1224" s="166"/>
      <c r="I1224" s="167"/>
      <c r="J1224" s="168" t="str">
        <f>IF(F1224="","",IF(G1224=nepodnik,1,IF(VLOOKUP(G1224,Ciselniky!$G$41:$I$48,3,FALSE)&gt;'Údaje o projekte'!$F$11,'Údaje o projekte'!$F$11,VLOOKUP(G1224,Ciselniky!$G$41:$I$48,3,FALSE))))</f>
        <v/>
      </c>
      <c r="K1224" s="169" t="str">
        <f>IF(J1224="","",IF(G1224="Nerelevantné",E1224*F1224,((E1224*F1224)/VLOOKUP(G1224,Ciselniky!$G$43:$I$48,3,FALSE))*'Dlhodobý majetok (DM)'!I1224)*H1224)</f>
        <v/>
      </c>
      <c r="L1224" s="169" t="str">
        <f>IF(K1224="","",IF('Základné údaje'!$H$8="áno",0,K1224*0.2))</f>
        <v/>
      </c>
      <c r="M1224" s="156" t="str">
        <f>IF(K1224="","",K1224*VLOOKUP(CONCATENATE(C1224," / ",'Základné údaje'!$D$8),'Priradenie pracov. balíkov'!A:F,6,FALSE))</f>
        <v/>
      </c>
      <c r="N1224" s="156" t="str">
        <f>IF(L1224="","",L1224*VLOOKUP(CONCATENATE(C1224," / ",'Základné údaje'!$D$8),'Priradenie pracov. balíkov'!A:F,6,FALSE))</f>
        <v/>
      </c>
      <c r="O1224" s="164"/>
      <c r="P1224" s="164"/>
    </row>
    <row r="1225" spans="1:16" x14ac:dyDescent="0.2">
      <c r="A1225" s="19"/>
      <c r="B1225" s="164"/>
      <c r="C1225" s="164"/>
      <c r="D1225" s="164"/>
      <c r="E1225" s="164"/>
      <c r="F1225" s="165"/>
      <c r="G1225" s="164"/>
      <c r="H1225" s="166"/>
      <c r="I1225" s="167"/>
      <c r="J1225" s="168" t="str">
        <f>IF(F1225="","",IF(G1225=nepodnik,1,IF(VLOOKUP(G1225,Ciselniky!$G$41:$I$48,3,FALSE)&gt;'Údaje o projekte'!$F$11,'Údaje o projekte'!$F$11,VLOOKUP(G1225,Ciselniky!$G$41:$I$48,3,FALSE))))</f>
        <v/>
      </c>
      <c r="K1225" s="169" t="str">
        <f>IF(J1225="","",IF(G1225="Nerelevantné",E1225*F1225,((E1225*F1225)/VLOOKUP(G1225,Ciselniky!$G$43:$I$48,3,FALSE))*'Dlhodobý majetok (DM)'!I1225)*H1225)</f>
        <v/>
      </c>
      <c r="L1225" s="169" t="str">
        <f>IF(K1225="","",IF('Základné údaje'!$H$8="áno",0,K1225*0.2))</f>
        <v/>
      </c>
      <c r="M1225" s="156" t="str">
        <f>IF(K1225="","",K1225*VLOOKUP(CONCATENATE(C1225," / ",'Základné údaje'!$D$8),'Priradenie pracov. balíkov'!A:F,6,FALSE))</f>
        <v/>
      </c>
      <c r="N1225" s="156" t="str">
        <f>IF(L1225="","",L1225*VLOOKUP(CONCATENATE(C1225," / ",'Základné údaje'!$D$8),'Priradenie pracov. balíkov'!A:F,6,FALSE))</f>
        <v/>
      </c>
      <c r="O1225" s="164"/>
      <c r="P1225" s="164"/>
    </row>
    <row r="1226" spans="1:16" x14ac:dyDescent="0.2">
      <c r="A1226" s="19"/>
      <c r="B1226" s="164"/>
      <c r="C1226" s="164"/>
      <c r="D1226" s="164"/>
      <c r="E1226" s="164"/>
      <c r="F1226" s="165"/>
      <c r="G1226" s="164"/>
      <c r="H1226" s="166"/>
      <c r="I1226" s="167"/>
      <c r="J1226" s="168" t="str">
        <f>IF(F1226="","",IF(G1226=nepodnik,1,IF(VLOOKUP(G1226,Ciselniky!$G$41:$I$48,3,FALSE)&gt;'Údaje o projekte'!$F$11,'Údaje o projekte'!$F$11,VLOOKUP(G1226,Ciselniky!$G$41:$I$48,3,FALSE))))</f>
        <v/>
      </c>
      <c r="K1226" s="169" t="str">
        <f>IF(J1226="","",IF(G1226="Nerelevantné",E1226*F1226,((E1226*F1226)/VLOOKUP(G1226,Ciselniky!$G$43:$I$48,3,FALSE))*'Dlhodobý majetok (DM)'!I1226)*H1226)</f>
        <v/>
      </c>
      <c r="L1226" s="169" t="str">
        <f>IF(K1226="","",IF('Základné údaje'!$H$8="áno",0,K1226*0.2))</f>
        <v/>
      </c>
      <c r="M1226" s="156" t="str">
        <f>IF(K1226="","",K1226*VLOOKUP(CONCATENATE(C1226," / ",'Základné údaje'!$D$8),'Priradenie pracov. balíkov'!A:F,6,FALSE))</f>
        <v/>
      </c>
      <c r="N1226" s="156" t="str">
        <f>IF(L1226="","",L1226*VLOOKUP(CONCATENATE(C1226," / ",'Základné údaje'!$D$8),'Priradenie pracov. balíkov'!A:F,6,FALSE))</f>
        <v/>
      </c>
      <c r="O1226" s="164"/>
      <c r="P1226" s="164"/>
    </row>
    <row r="1227" spans="1:16" x14ac:dyDescent="0.2">
      <c r="A1227" s="19"/>
      <c r="B1227" s="164"/>
      <c r="C1227" s="164"/>
      <c r="D1227" s="164"/>
      <c r="E1227" s="164"/>
      <c r="F1227" s="165"/>
      <c r="G1227" s="164"/>
      <c r="H1227" s="166"/>
      <c r="I1227" s="167"/>
      <c r="J1227" s="168" t="str">
        <f>IF(F1227="","",IF(G1227=nepodnik,1,IF(VLOOKUP(G1227,Ciselniky!$G$41:$I$48,3,FALSE)&gt;'Údaje o projekte'!$F$11,'Údaje o projekte'!$F$11,VLOOKUP(G1227,Ciselniky!$G$41:$I$48,3,FALSE))))</f>
        <v/>
      </c>
      <c r="K1227" s="169" t="str">
        <f>IF(J1227="","",IF(G1227="Nerelevantné",E1227*F1227,((E1227*F1227)/VLOOKUP(G1227,Ciselniky!$G$43:$I$48,3,FALSE))*'Dlhodobý majetok (DM)'!I1227)*H1227)</f>
        <v/>
      </c>
      <c r="L1227" s="169" t="str">
        <f>IF(K1227="","",IF('Základné údaje'!$H$8="áno",0,K1227*0.2))</f>
        <v/>
      </c>
      <c r="M1227" s="156" t="str">
        <f>IF(K1227="","",K1227*VLOOKUP(CONCATENATE(C1227," / ",'Základné údaje'!$D$8),'Priradenie pracov. balíkov'!A:F,6,FALSE))</f>
        <v/>
      </c>
      <c r="N1227" s="156" t="str">
        <f>IF(L1227="","",L1227*VLOOKUP(CONCATENATE(C1227," / ",'Základné údaje'!$D$8),'Priradenie pracov. balíkov'!A:F,6,FALSE))</f>
        <v/>
      </c>
      <c r="O1227" s="164"/>
      <c r="P1227" s="164"/>
    </row>
    <row r="1228" spans="1:16" x14ac:dyDescent="0.2">
      <c r="A1228" s="19"/>
      <c r="B1228" s="164"/>
      <c r="C1228" s="164"/>
      <c r="D1228" s="164"/>
      <c r="E1228" s="164"/>
      <c r="F1228" s="165"/>
      <c r="G1228" s="164"/>
      <c r="H1228" s="166"/>
      <c r="I1228" s="167"/>
      <c r="J1228" s="168" t="str">
        <f>IF(F1228="","",IF(G1228=nepodnik,1,IF(VLOOKUP(G1228,Ciselniky!$G$41:$I$48,3,FALSE)&gt;'Údaje o projekte'!$F$11,'Údaje o projekte'!$F$11,VLOOKUP(G1228,Ciselniky!$G$41:$I$48,3,FALSE))))</f>
        <v/>
      </c>
      <c r="K1228" s="169" t="str">
        <f>IF(J1228="","",IF(G1228="Nerelevantné",E1228*F1228,((E1228*F1228)/VLOOKUP(G1228,Ciselniky!$G$43:$I$48,3,FALSE))*'Dlhodobý majetok (DM)'!I1228)*H1228)</f>
        <v/>
      </c>
      <c r="L1228" s="169" t="str">
        <f>IF(K1228="","",IF('Základné údaje'!$H$8="áno",0,K1228*0.2))</f>
        <v/>
      </c>
      <c r="M1228" s="156" t="str">
        <f>IF(K1228="","",K1228*VLOOKUP(CONCATENATE(C1228," / ",'Základné údaje'!$D$8),'Priradenie pracov. balíkov'!A:F,6,FALSE))</f>
        <v/>
      </c>
      <c r="N1228" s="156" t="str">
        <f>IF(L1228="","",L1228*VLOOKUP(CONCATENATE(C1228," / ",'Základné údaje'!$D$8),'Priradenie pracov. balíkov'!A:F,6,FALSE))</f>
        <v/>
      </c>
      <c r="O1228" s="164"/>
      <c r="P1228" s="164"/>
    </row>
    <row r="1229" spans="1:16" x14ac:dyDescent="0.2">
      <c r="A1229" s="19"/>
      <c r="B1229" s="164"/>
      <c r="C1229" s="164"/>
      <c r="D1229" s="164"/>
      <c r="E1229" s="164"/>
      <c r="F1229" s="165"/>
      <c r="G1229" s="164"/>
      <c r="H1229" s="166"/>
      <c r="I1229" s="167"/>
      <c r="J1229" s="168" t="str">
        <f>IF(F1229="","",IF(G1229=nepodnik,1,IF(VLOOKUP(G1229,Ciselniky!$G$41:$I$48,3,FALSE)&gt;'Údaje o projekte'!$F$11,'Údaje o projekte'!$F$11,VLOOKUP(G1229,Ciselniky!$G$41:$I$48,3,FALSE))))</f>
        <v/>
      </c>
      <c r="K1229" s="169" t="str">
        <f>IF(J1229="","",IF(G1229="Nerelevantné",E1229*F1229,((E1229*F1229)/VLOOKUP(G1229,Ciselniky!$G$43:$I$48,3,FALSE))*'Dlhodobý majetok (DM)'!I1229)*H1229)</f>
        <v/>
      </c>
      <c r="L1229" s="169" t="str">
        <f>IF(K1229="","",IF('Základné údaje'!$H$8="áno",0,K1229*0.2))</f>
        <v/>
      </c>
      <c r="M1229" s="156" t="str">
        <f>IF(K1229="","",K1229*VLOOKUP(CONCATENATE(C1229," / ",'Základné údaje'!$D$8),'Priradenie pracov. balíkov'!A:F,6,FALSE))</f>
        <v/>
      </c>
      <c r="N1229" s="156" t="str">
        <f>IF(L1229="","",L1229*VLOOKUP(CONCATENATE(C1229," / ",'Základné údaje'!$D$8),'Priradenie pracov. balíkov'!A:F,6,FALSE))</f>
        <v/>
      </c>
      <c r="O1229" s="164"/>
      <c r="P1229" s="164"/>
    </row>
    <row r="1230" spans="1:16" x14ac:dyDescent="0.2">
      <c r="A1230" s="19"/>
      <c r="B1230" s="164"/>
      <c r="C1230" s="164"/>
      <c r="D1230" s="164"/>
      <c r="E1230" s="164"/>
      <c r="F1230" s="165"/>
      <c r="G1230" s="164"/>
      <c r="H1230" s="166"/>
      <c r="I1230" s="167"/>
      <c r="J1230" s="168" t="str">
        <f>IF(F1230="","",IF(G1230=nepodnik,1,IF(VLOOKUP(G1230,Ciselniky!$G$41:$I$48,3,FALSE)&gt;'Údaje o projekte'!$F$11,'Údaje o projekte'!$F$11,VLOOKUP(G1230,Ciselniky!$G$41:$I$48,3,FALSE))))</f>
        <v/>
      </c>
      <c r="K1230" s="169" t="str">
        <f>IF(J1230="","",IF(G1230="Nerelevantné",E1230*F1230,((E1230*F1230)/VLOOKUP(G1230,Ciselniky!$G$43:$I$48,3,FALSE))*'Dlhodobý majetok (DM)'!I1230)*H1230)</f>
        <v/>
      </c>
      <c r="L1230" s="169" t="str">
        <f>IF(K1230="","",IF('Základné údaje'!$H$8="áno",0,K1230*0.2))</f>
        <v/>
      </c>
      <c r="M1230" s="156" t="str">
        <f>IF(K1230="","",K1230*VLOOKUP(CONCATENATE(C1230," / ",'Základné údaje'!$D$8),'Priradenie pracov. balíkov'!A:F,6,FALSE))</f>
        <v/>
      </c>
      <c r="N1230" s="156" t="str">
        <f>IF(L1230="","",L1230*VLOOKUP(CONCATENATE(C1230," / ",'Základné údaje'!$D$8),'Priradenie pracov. balíkov'!A:F,6,FALSE))</f>
        <v/>
      </c>
      <c r="O1230" s="164"/>
      <c r="P1230" s="164"/>
    </row>
    <row r="1231" spans="1:16" x14ac:dyDescent="0.2">
      <c r="A1231" s="19"/>
      <c r="B1231" s="164"/>
      <c r="C1231" s="164"/>
      <c r="D1231" s="164"/>
      <c r="E1231" s="164"/>
      <c r="F1231" s="165"/>
      <c r="G1231" s="164"/>
      <c r="H1231" s="166"/>
      <c r="I1231" s="167"/>
      <c r="J1231" s="168" t="str">
        <f>IF(F1231="","",IF(G1231=nepodnik,1,IF(VLOOKUP(G1231,Ciselniky!$G$41:$I$48,3,FALSE)&gt;'Údaje o projekte'!$F$11,'Údaje o projekte'!$F$11,VLOOKUP(G1231,Ciselniky!$G$41:$I$48,3,FALSE))))</f>
        <v/>
      </c>
      <c r="K1231" s="169" t="str">
        <f>IF(J1231="","",IF(G1231="Nerelevantné",E1231*F1231,((E1231*F1231)/VLOOKUP(G1231,Ciselniky!$G$43:$I$48,3,FALSE))*'Dlhodobý majetok (DM)'!I1231)*H1231)</f>
        <v/>
      </c>
      <c r="L1231" s="169" t="str">
        <f>IF(K1231="","",IF('Základné údaje'!$H$8="áno",0,K1231*0.2))</f>
        <v/>
      </c>
      <c r="M1231" s="156" t="str">
        <f>IF(K1231="","",K1231*VLOOKUP(CONCATENATE(C1231," / ",'Základné údaje'!$D$8),'Priradenie pracov. balíkov'!A:F,6,FALSE))</f>
        <v/>
      </c>
      <c r="N1231" s="156" t="str">
        <f>IF(L1231="","",L1231*VLOOKUP(CONCATENATE(C1231," / ",'Základné údaje'!$D$8),'Priradenie pracov. balíkov'!A:F,6,FALSE))</f>
        <v/>
      </c>
      <c r="O1231" s="164"/>
      <c r="P1231" s="164"/>
    </row>
    <row r="1232" spans="1:16" x14ac:dyDescent="0.2">
      <c r="A1232" s="19"/>
      <c r="B1232" s="164"/>
      <c r="C1232" s="164"/>
      <c r="D1232" s="164"/>
      <c r="E1232" s="164"/>
      <c r="F1232" s="165"/>
      <c r="G1232" s="164"/>
      <c r="H1232" s="166"/>
      <c r="I1232" s="167"/>
      <c r="J1232" s="168" t="str">
        <f>IF(F1232="","",IF(G1232=nepodnik,1,IF(VLOOKUP(G1232,Ciselniky!$G$41:$I$48,3,FALSE)&gt;'Údaje o projekte'!$F$11,'Údaje o projekte'!$F$11,VLOOKUP(G1232,Ciselniky!$G$41:$I$48,3,FALSE))))</f>
        <v/>
      </c>
      <c r="K1232" s="169" t="str">
        <f>IF(J1232="","",IF(G1232="Nerelevantné",E1232*F1232,((E1232*F1232)/VLOOKUP(G1232,Ciselniky!$G$43:$I$48,3,FALSE))*'Dlhodobý majetok (DM)'!I1232)*H1232)</f>
        <v/>
      </c>
      <c r="L1232" s="169" t="str">
        <f>IF(K1232="","",IF('Základné údaje'!$H$8="áno",0,K1232*0.2))</f>
        <v/>
      </c>
      <c r="M1232" s="156" t="str">
        <f>IF(K1232="","",K1232*VLOOKUP(CONCATENATE(C1232," / ",'Základné údaje'!$D$8),'Priradenie pracov. balíkov'!A:F,6,FALSE))</f>
        <v/>
      </c>
      <c r="N1232" s="156" t="str">
        <f>IF(L1232="","",L1232*VLOOKUP(CONCATENATE(C1232," / ",'Základné údaje'!$D$8),'Priradenie pracov. balíkov'!A:F,6,FALSE))</f>
        <v/>
      </c>
      <c r="O1232" s="164"/>
      <c r="P1232" s="164"/>
    </row>
    <row r="1233" spans="1:16" x14ac:dyDescent="0.2">
      <c r="A1233" s="19"/>
      <c r="B1233" s="164"/>
      <c r="C1233" s="164"/>
      <c r="D1233" s="164"/>
      <c r="E1233" s="164"/>
      <c r="F1233" s="165"/>
      <c r="G1233" s="164"/>
      <c r="H1233" s="166"/>
      <c r="I1233" s="167"/>
      <c r="J1233" s="168" t="str">
        <f>IF(F1233="","",IF(G1233=nepodnik,1,IF(VLOOKUP(G1233,Ciselniky!$G$41:$I$48,3,FALSE)&gt;'Údaje o projekte'!$F$11,'Údaje o projekte'!$F$11,VLOOKUP(G1233,Ciselniky!$G$41:$I$48,3,FALSE))))</f>
        <v/>
      </c>
      <c r="K1233" s="169" t="str">
        <f>IF(J1233="","",IF(G1233="Nerelevantné",E1233*F1233,((E1233*F1233)/VLOOKUP(G1233,Ciselniky!$G$43:$I$48,3,FALSE))*'Dlhodobý majetok (DM)'!I1233)*H1233)</f>
        <v/>
      </c>
      <c r="L1233" s="169" t="str">
        <f>IF(K1233="","",IF('Základné údaje'!$H$8="áno",0,K1233*0.2))</f>
        <v/>
      </c>
      <c r="M1233" s="156" t="str">
        <f>IF(K1233="","",K1233*VLOOKUP(CONCATENATE(C1233," / ",'Základné údaje'!$D$8),'Priradenie pracov. balíkov'!A:F,6,FALSE))</f>
        <v/>
      </c>
      <c r="N1233" s="156" t="str">
        <f>IF(L1233="","",L1233*VLOOKUP(CONCATENATE(C1233," / ",'Základné údaje'!$D$8),'Priradenie pracov. balíkov'!A:F,6,FALSE))</f>
        <v/>
      </c>
      <c r="O1233" s="164"/>
      <c r="P1233" s="164"/>
    </row>
    <row r="1234" spans="1:16" x14ac:dyDescent="0.2">
      <c r="A1234" s="19"/>
      <c r="B1234" s="164"/>
      <c r="C1234" s="164"/>
      <c r="D1234" s="164"/>
      <c r="E1234" s="164"/>
      <c r="F1234" s="165"/>
      <c r="G1234" s="164"/>
      <c r="H1234" s="166"/>
      <c r="I1234" s="167"/>
      <c r="J1234" s="168" t="str">
        <f>IF(F1234="","",IF(G1234=nepodnik,1,IF(VLOOKUP(G1234,Ciselniky!$G$41:$I$48,3,FALSE)&gt;'Údaje o projekte'!$F$11,'Údaje o projekte'!$F$11,VLOOKUP(G1234,Ciselniky!$G$41:$I$48,3,FALSE))))</f>
        <v/>
      </c>
      <c r="K1234" s="169" t="str">
        <f>IF(J1234="","",IF(G1234="Nerelevantné",E1234*F1234,((E1234*F1234)/VLOOKUP(G1234,Ciselniky!$G$43:$I$48,3,FALSE))*'Dlhodobý majetok (DM)'!I1234)*H1234)</f>
        <v/>
      </c>
      <c r="L1234" s="169" t="str">
        <f>IF(K1234="","",IF('Základné údaje'!$H$8="áno",0,K1234*0.2))</f>
        <v/>
      </c>
      <c r="M1234" s="156" t="str">
        <f>IF(K1234="","",K1234*VLOOKUP(CONCATENATE(C1234," / ",'Základné údaje'!$D$8),'Priradenie pracov. balíkov'!A:F,6,FALSE))</f>
        <v/>
      </c>
      <c r="N1234" s="156" t="str">
        <f>IF(L1234="","",L1234*VLOOKUP(CONCATENATE(C1234," / ",'Základné údaje'!$D$8),'Priradenie pracov. balíkov'!A:F,6,FALSE))</f>
        <v/>
      </c>
      <c r="O1234" s="164"/>
      <c r="P1234" s="164"/>
    </row>
    <row r="1235" spans="1:16" x14ac:dyDescent="0.2">
      <c r="A1235" s="19"/>
      <c r="B1235" s="164"/>
      <c r="C1235" s="164"/>
      <c r="D1235" s="164"/>
      <c r="E1235" s="164"/>
      <c r="F1235" s="165"/>
      <c r="G1235" s="164"/>
      <c r="H1235" s="166"/>
      <c r="I1235" s="167"/>
      <c r="J1235" s="168" t="str">
        <f>IF(F1235="","",IF(G1235=nepodnik,1,IF(VLOOKUP(G1235,Ciselniky!$G$41:$I$48,3,FALSE)&gt;'Údaje o projekte'!$F$11,'Údaje o projekte'!$F$11,VLOOKUP(G1235,Ciselniky!$G$41:$I$48,3,FALSE))))</f>
        <v/>
      </c>
      <c r="K1235" s="169" t="str">
        <f>IF(J1235="","",IF(G1235="Nerelevantné",E1235*F1235,((E1235*F1235)/VLOOKUP(G1235,Ciselniky!$G$43:$I$48,3,FALSE))*'Dlhodobý majetok (DM)'!I1235)*H1235)</f>
        <v/>
      </c>
      <c r="L1235" s="169" t="str">
        <f>IF(K1235="","",IF('Základné údaje'!$H$8="áno",0,K1235*0.2))</f>
        <v/>
      </c>
      <c r="M1235" s="156" t="str">
        <f>IF(K1235="","",K1235*VLOOKUP(CONCATENATE(C1235," / ",'Základné údaje'!$D$8),'Priradenie pracov. balíkov'!A:F,6,FALSE))</f>
        <v/>
      </c>
      <c r="N1235" s="156" t="str">
        <f>IF(L1235="","",L1235*VLOOKUP(CONCATENATE(C1235," / ",'Základné údaje'!$D$8),'Priradenie pracov. balíkov'!A:F,6,FALSE))</f>
        <v/>
      </c>
      <c r="O1235" s="164"/>
      <c r="P1235" s="164"/>
    </row>
    <row r="1236" spans="1:16" x14ac:dyDescent="0.2">
      <c r="A1236" s="19"/>
      <c r="B1236" s="164"/>
      <c r="C1236" s="164"/>
      <c r="D1236" s="164"/>
      <c r="E1236" s="164"/>
      <c r="F1236" s="165"/>
      <c r="G1236" s="164"/>
      <c r="H1236" s="166"/>
      <c r="I1236" s="167"/>
      <c r="J1236" s="168" t="str">
        <f>IF(F1236="","",IF(G1236=nepodnik,1,IF(VLOOKUP(G1236,Ciselniky!$G$41:$I$48,3,FALSE)&gt;'Údaje o projekte'!$F$11,'Údaje o projekte'!$F$11,VLOOKUP(G1236,Ciselniky!$G$41:$I$48,3,FALSE))))</f>
        <v/>
      </c>
      <c r="K1236" s="169" t="str">
        <f>IF(J1236="","",IF(G1236="Nerelevantné",E1236*F1236,((E1236*F1236)/VLOOKUP(G1236,Ciselniky!$G$43:$I$48,3,FALSE))*'Dlhodobý majetok (DM)'!I1236)*H1236)</f>
        <v/>
      </c>
      <c r="L1236" s="169" t="str">
        <f>IF(K1236="","",IF('Základné údaje'!$H$8="áno",0,K1236*0.2))</f>
        <v/>
      </c>
      <c r="M1236" s="156" t="str">
        <f>IF(K1236="","",K1236*VLOOKUP(CONCATENATE(C1236," / ",'Základné údaje'!$D$8),'Priradenie pracov. balíkov'!A:F,6,FALSE))</f>
        <v/>
      </c>
      <c r="N1236" s="156" t="str">
        <f>IF(L1236="","",L1236*VLOOKUP(CONCATENATE(C1236," / ",'Základné údaje'!$D$8),'Priradenie pracov. balíkov'!A:F,6,FALSE))</f>
        <v/>
      </c>
      <c r="O1236" s="164"/>
      <c r="P1236" s="164"/>
    </row>
    <row r="1237" spans="1:16" x14ac:dyDescent="0.2">
      <c r="A1237" s="19"/>
      <c r="B1237" s="164"/>
      <c r="C1237" s="164"/>
      <c r="D1237" s="164"/>
      <c r="E1237" s="164"/>
      <c r="F1237" s="165"/>
      <c r="G1237" s="164"/>
      <c r="H1237" s="166"/>
      <c r="I1237" s="167"/>
      <c r="J1237" s="168" t="str">
        <f>IF(F1237="","",IF(G1237=nepodnik,1,IF(VLOOKUP(G1237,Ciselniky!$G$41:$I$48,3,FALSE)&gt;'Údaje o projekte'!$F$11,'Údaje o projekte'!$F$11,VLOOKUP(G1237,Ciselniky!$G$41:$I$48,3,FALSE))))</f>
        <v/>
      </c>
      <c r="K1237" s="169" t="str">
        <f>IF(J1237="","",IF(G1237="Nerelevantné",E1237*F1237,((E1237*F1237)/VLOOKUP(G1237,Ciselniky!$G$43:$I$48,3,FALSE))*'Dlhodobý majetok (DM)'!I1237)*H1237)</f>
        <v/>
      </c>
      <c r="L1237" s="169" t="str">
        <f>IF(K1237="","",IF('Základné údaje'!$H$8="áno",0,K1237*0.2))</f>
        <v/>
      </c>
      <c r="M1237" s="156" t="str">
        <f>IF(K1237="","",K1237*VLOOKUP(CONCATENATE(C1237," / ",'Základné údaje'!$D$8),'Priradenie pracov. balíkov'!A:F,6,FALSE))</f>
        <v/>
      </c>
      <c r="N1237" s="156" t="str">
        <f>IF(L1237="","",L1237*VLOOKUP(CONCATENATE(C1237," / ",'Základné údaje'!$D$8),'Priradenie pracov. balíkov'!A:F,6,FALSE))</f>
        <v/>
      </c>
      <c r="O1237" s="164"/>
      <c r="P1237" s="164"/>
    </row>
    <row r="1238" spans="1:16" x14ac:dyDescent="0.2">
      <c r="A1238" s="19"/>
      <c r="B1238" s="164"/>
      <c r="C1238" s="164"/>
      <c r="D1238" s="164"/>
      <c r="E1238" s="164"/>
      <c r="F1238" s="165"/>
      <c r="G1238" s="164"/>
      <c r="H1238" s="166"/>
      <c r="I1238" s="167"/>
      <c r="J1238" s="168" t="str">
        <f>IF(F1238="","",IF(G1238=nepodnik,1,IF(VLOOKUP(G1238,Ciselniky!$G$41:$I$48,3,FALSE)&gt;'Údaje o projekte'!$F$11,'Údaje o projekte'!$F$11,VLOOKUP(G1238,Ciselniky!$G$41:$I$48,3,FALSE))))</f>
        <v/>
      </c>
      <c r="K1238" s="169" t="str">
        <f>IF(J1238="","",IF(G1238="Nerelevantné",E1238*F1238,((E1238*F1238)/VLOOKUP(G1238,Ciselniky!$G$43:$I$48,3,FALSE))*'Dlhodobý majetok (DM)'!I1238)*H1238)</f>
        <v/>
      </c>
      <c r="L1238" s="169" t="str">
        <f>IF(K1238="","",IF('Základné údaje'!$H$8="áno",0,K1238*0.2))</f>
        <v/>
      </c>
      <c r="M1238" s="156" t="str">
        <f>IF(K1238="","",K1238*VLOOKUP(CONCATENATE(C1238," / ",'Základné údaje'!$D$8),'Priradenie pracov. balíkov'!A:F,6,FALSE))</f>
        <v/>
      </c>
      <c r="N1238" s="156" t="str">
        <f>IF(L1238="","",L1238*VLOOKUP(CONCATENATE(C1238," / ",'Základné údaje'!$D$8),'Priradenie pracov. balíkov'!A:F,6,FALSE))</f>
        <v/>
      </c>
      <c r="O1238" s="164"/>
      <c r="P1238" s="164"/>
    </row>
    <row r="1239" spans="1:16" x14ac:dyDescent="0.2">
      <c r="A1239" s="19"/>
      <c r="B1239" s="164"/>
      <c r="C1239" s="164"/>
      <c r="D1239" s="164"/>
      <c r="E1239" s="164"/>
      <c r="F1239" s="165"/>
      <c r="G1239" s="164"/>
      <c r="H1239" s="166"/>
      <c r="I1239" s="167"/>
      <c r="J1239" s="168" t="str">
        <f>IF(F1239="","",IF(G1239=nepodnik,1,IF(VLOOKUP(G1239,Ciselniky!$G$41:$I$48,3,FALSE)&gt;'Údaje o projekte'!$F$11,'Údaje o projekte'!$F$11,VLOOKUP(G1239,Ciselniky!$G$41:$I$48,3,FALSE))))</f>
        <v/>
      </c>
      <c r="K1239" s="169" t="str">
        <f>IF(J1239="","",IF(G1239="Nerelevantné",E1239*F1239,((E1239*F1239)/VLOOKUP(G1239,Ciselniky!$G$43:$I$48,3,FALSE))*'Dlhodobý majetok (DM)'!I1239)*H1239)</f>
        <v/>
      </c>
      <c r="L1239" s="169" t="str">
        <f>IF(K1239="","",IF('Základné údaje'!$H$8="áno",0,K1239*0.2))</f>
        <v/>
      </c>
      <c r="M1239" s="156" t="str">
        <f>IF(K1239="","",K1239*VLOOKUP(CONCATENATE(C1239," / ",'Základné údaje'!$D$8),'Priradenie pracov. balíkov'!A:F,6,FALSE))</f>
        <v/>
      </c>
      <c r="N1239" s="156" t="str">
        <f>IF(L1239="","",L1239*VLOOKUP(CONCATENATE(C1239," / ",'Základné údaje'!$D$8),'Priradenie pracov. balíkov'!A:F,6,FALSE))</f>
        <v/>
      </c>
      <c r="O1239" s="164"/>
      <c r="P1239" s="164"/>
    </row>
    <row r="1240" spans="1:16" x14ac:dyDescent="0.2">
      <c r="A1240" s="19"/>
      <c r="B1240" s="164"/>
      <c r="C1240" s="164"/>
      <c r="D1240" s="164"/>
      <c r="E1240" s="164"/>
      <c r="F1240" s="165"/>
      <c r="G1240" s="164"/>
      <c r="H1240" s="166"/>
      <c r="I1240" s="167"/>
      <c r="J1240" s="168" t="str">
        <f>IF(F1240="","",IF(G1240=nepodnik,1,IF(VLOOKUP(G1240,Ciselniky!$G$41:$I$48,3,FALSE)&gt;'Údaje o projekte'!$F$11,'Údaje o projekte'!$F$11,VLOOKUP(G1240,Ciselniky!$G$41:$I$48,3,FALSE))))</f>
        <v/>
      </c>
      <c r="K1240" s="169" t="str">
        <f>IF(J1240="","",IF(G1240="Nerelevantné",E1240*F1240,((E1240*F1240)/VLOOKUP(G1240,Ciselniky!$G$43:$I$48,3,FALSE))*'Dlhodobý majetok (DM)'!I1240)*H1240)</f>
        <v/>
      </c>
      <c r="L1240" s="169" t="str">
        <f>IF(K1240="","",IF('Základné údaje'!$H$8="áno",0,K1240*0.2))</f>
        <v/>
      </c>
      <c r="M1240" s="156" t="str">
        <f>IF(K1240="","",K1240*VLOOKUP(CONCATENATE(C1240," / ",'Základné údaje'!$D$8),'Priradenie pracov. balíkov'!A:F,6,FALSE))</f>
        <v/>
      </c>
      <c r="N1240" s="156" t="str">
        <f>IF(L1240="","",L1240*VLOOKUP(CONCATENATE(C1240," / ",'Základné údaje'!$D$8),'Priradenie pracov. balíkov'!A:F,6,FALSE))</f>
        <v/>
      </c>
      <c r="O1240" s="164"/>
      <c r="P1240" s="164"/>
    </row>
    <row r="1241" spans="1:16" x14ac:dyDescent="0.2">
      <c r="A1241" s="19"/>
      <c r="B1241" s="164"/>
      <c r="C1241" s="164"/>
      <c r="D1241" s="164"/>
      <c r="E1241" s="164"/>
      <c r="F1241" s="165"/>
      <c r="G1241" s="164"/>
      <c r="H1241" s="166"/>
      <c r="I1241" s="167"/>
      <c r="J1241" s="168" t="str">
        <f>IF(F1241="","",IF(G1241=nepodnik,1,IF(VLOOKUP(G1241,Ciselniky!$G$41:$I$48,3,FALSE)&gt;'Údaje o projekte'!$F$11,'Údaje o projekte'!$F$11,VLOOKUP(G1241,Ciselniky!$G$41:$I$48,3,FALSE))))</f>
        <v/>
      </c>
      <c r="K1241" s="169" t="str">
        <f>IF(J1241="","",IF(G1241="Nerelevantné",E1241*F1241,((E1241*F1241)/VLOOKUP(G1241,Ciselniky!$G$43:$I$48,3,FALSE))*'Dlhodobý majetok (DM)'!I1241)*H1241)</f>
        <v/>
      </c>
      <c r="L1241" s="169" t="str">
        <f>IF(K1241="","",IF('Základné údaje'!$H$8="áno",0,K1241*0.2))</f>
        <v/>
      </c>
      <c r="M1241" s="156" t="str">
        <f>IF(K1241="","",K1241*VLOOKUP(CONCATENATE(C1241," / ",'Základné údaje'!$D$8),'Priradenie pracov. balíkov'!A:F,6,FALSE))</f>
        <v/>
      </c>
      <c r="N1241" s="156" t="str">
        <f>IF(L1241="","",L1241*VLOOKUP(CONCATENATE(C1241," / ",'Základné údaje'!$D$8),'Priradenie pracov. balíkov'!A:F,6,FALSE))</f>
        <v/>
      </c>
      <c r="O1241" s="164"/>
      <c r="P1241" s="164"/>
    </row>
    <row r="1242" spans="1:16" x14ac:dyDescent="0.2">
      <c r="A1242" s="19"/>
      <c r="B1242" s="164"/>
      <c r="C1242" s="164"/>
      <c r="D1242" s="164"/>
      <c r="E1242" s="164"/>
      <c r="F1242" s="165"/>
      <c r="G1242" s="164"/>
      <c r="H1242" s="166"/>
      <c r="I1242" s="167"/>
      <c r="J1242" s="168" t="str">
        <f>IF(F1242="","",IF(G1242=nepodnik,1,IF(VLOOKUP(G1242,Ciselniky!$G$41:$I$48,3,FALSE)&gt;'Údaje o projekte'!$F$11,'Údaje o projekte'!$F$11,VLOOKUP(G1242,Ciselniky!$G$41:$I$48,3,FALSE))))</f>
        <v/>
      </c>
      <c r="K1242" s="169" t="str">
        <f>IF(J1242="","",IF(G1242="Nerelevantné",E1242*F1242,((E1242*F1242)/VLOOKUP(G1242,Ciselniky!$G$43:$I$48,3,FALSE))*'Dlhodobý majetok (DM)'!I1242)*H1242)</f>
        <v/>
      </c>
      <c r="L1242" s="169" t="str">
        <f>IF(K1242="","",IF('Základné údaje'!$H$8="áno",0,K1242*0.2))</f>
        <v/>
      </c>
      <c r="M1242" s="156" t="str">
        <f>IF(K1242="","",K1242*VLOOKUP(CONCATENATE(C1242," / ",'Základné údaje'!$D$8),'Priradenie pracov. balíkov'!A:F,6,FALSE))</f>
        <v/>
      </c>
      <c r="N1242" s="156" t="str">
        <f>IF(L1242="","",L1242*VLOOKUP(CONCATENATE(C1242," / ",'Základné údaje'!$D$8),'Priradenie pracov. balíkov'!A:F,6,FALSE))</f>
        <v/>
      </c>
      <c r="O1242" s="164"/>
      <c r="P1242" s="164"/>
    </row>
    <row r="1243" spans="1:16" x14ac:dyDescent="0.2">
      <c r="A1243" s="19"/>
      <c r="B1243" s="164"/>
      <c r="C1243" s="164"/>
      <c r="D1243" s="164"/>
      <c r="E1243" s="164"/>
      <c r="F1243" s="165"/>
      <c r="G1243" s="164"/>
      <c r="H1243" s="166"/>
      <c r="I1243" s="167"/>
      <c r="J1243" s="168" t="str">
        <f>IF(F1243="","",IF(G1243=nepodnik,1,IF(VLOOKUP(G1243,Ciselniky!$G$41:$I$48,3,FALSE)&gt;'Údaje o projekte'!$F$11,'Údaje o projekte'!$F$11,VLOOKUP(G1243,Ciselniky!$G$41:$I$48,3,FALSE))))</f>
        <v/>
      </c>
      <c r="K1243" s="169" t="str">
        <f>IF(J1243="","",IF(G1243="Nerelevantné",E1243*F1243,((E1243*F1243)/VLOOKUP(G1243,Ciselniky!$G$43:$I$48,3,FALSE))*'Dlhodobý majetok (DM)'!I1243)*H1243)</f>
        <v/>
      </c>
      <c r="L1243" s="169" t="str">
        <f>IF(K1243="","",IF('Základné údaje'!$H$8="áno",0,K1243*0.2))</f>
        <v/>
      </c>
      <c r="M1243" s="156" t="str">
        <f>IF(K1243="","",K1243*VLOOKUP(CONCATENATE(C1243," / ",'Základné údaje'!$D$8),'Priradenie pracov. balíkov'!A:F,6,FALSE))</f>
        <v/>
      </c>
      <c r="N1243" s="156" t="str">
        <f>IF(L1243="","",L1243*VLOOKUP(CONCATENATE(C1243," / ",'Základné údaje'!$D$8),'Priradenie pracov. balíkov'!A:F,6,FALSE))</f>
        <v/>
      </c>
      <c r="O1243" s="164"/>
      <c r="P1243" s="164"/>
    </row>
    <row r="1244" spans="1:16" x14ac:dyDescent="0.2">
      <c r="A1244" s="19"/>
      <c r="B1244" s="164"/>
      <c r="C1244" s="164"/>
      <c r="D1244" s="164"/>
      <c r="E1244" s="164"/>
      <c r="F1244" s="165"/>
      <c r="G1244" s="164"/>
      <c r="H1244" s="166"/>
      <c r="I1244" s="167"/>
      <c r="J1244" s="168" t="str">
        <f>IF(F1244="","",IF(G1244=nepodnik,1,IF(VLOOKUP(G1244,Ciselniky!$G$41:$I$48,3,FALSE)&gt;'Údaje o projekte'!$F$11,'Údaje o projekte'!$F$11,VLOOKUP(G1244,Ciselniky!$G$41:$I$48,3,FALSE))))</f>
        <v/>
      </c>
      <c r="K1244" s="169" t="str">
        <f>IF(J1244="","",IF(G1244="Nerelevantné",E1244*F1244,((E1244*F1244)/VLOOKUP(G1244,Ciselniky!$G$43:$I$48,3,FALSE))*'Dlhodobý majetok (DM)'!I1244)*H1244)</f>
        <v/>
      </c>
      <c r="L1244" s="169" t="str">
        <f>IF(K1244="","",IF('Základné údaje'!$H$8="áno",0,K1244*0.2))</f>
        <v/>
      </c>
      <c r="M1244" s="156" t="str">
        <f>IF(K1244="","",K1244*VLOOKUP(CONCATENATE(C1244," / ",'Základné údaje'!$D$8),'Priradenie pracov. balíkov'!A:F,6,FALSE))</f>
        <v/>
      </c>
      <c r="N1244" s="156" t="str">
        <f>IF(L1244="","",L1244*VLOOKUP(CONCATENATE(C1244," / ",'Základné údaje'!$D$8),'Priradenie pracov. balíkov'!A:F,6,FALSE))</f>
        <v/>
      </c>
      <c r="O1244" s="164"/>
      <c r="P1244" s="164"/>
    </row>
    <row r="1245" spans="1:16" x14ac:dyDescent="0.2">
      <c r="A1245" s="19"/>
      <c r="B1245" s="164"/>
      <c r="C1245" s="164"/>
      <c r="D1245" s="164"/>
      <c r="E1245" s="164"/>
      <c r="F1245" s="165"/>
      <c r="G1245" s="164"/>
      <c r="H1245" s="166"/>
      <c r="I1245" s="167"/>
      <c r="J1245" s="168" t="str">
        <f>IF(F1245="","",IF(G1245=nepodnik,1,IF(VLOOKUP(G1245,Ciselniky!$G$41:$I$48,3,FALSE)&gt;'Údaje o projekte'!$F$11,'Údaje o projekte'!$F$11,VLOOKUP(G1245,Ciselniky!$G$41:$I$48,3,FALSE))))</f>
        <v/>
      </c>
      <c r="K1245" s="169" t="str">
        <f>IF(J1245="","",IF(G1245="Nerelevantné",E1245*F1245,((E1245*F1245)/VLOOKUP(G1245,Ciselniky!$G$43:$I$48,3,FALSE))*'Dlhodobý majetok (DM)'!I1245)*H1245)</f>
        <v/>
      </c>
      <c r="L1245" s="169" t="str">
        <f>IF(K1245="","",IF('Základné údaje'!$H$8="áno",0,K1245*0.2))</f>
        <v/>
      </c>
      <c r="M1245" s="156" t="str">
        <f>IF(K1245="","",K1245*VLOOKUP(CONCATENATE(C1245," / ",'Základné údaje'!$D$8),'Priradenie pracov. balíkov'!A:F,6,FALSE))</f>
        <v/>
      </c>
      <c r="N1245" s="156" t="str">
        <f>IF(L1245="","",L1245*VLOOKUP(CONCATENATE(C1245," / ",'Základné údaje'!$D$8),'Priradenie pracov. balíkov'!A:F,6,FALSE))</f>
        <v/>
      </c>
      <c r="O1245" s="164"/>
      <c r="P1245" s="164"/>
    </row>
    <row r="1246" spans="1:16" x14ac:dyDescent="0.2">
      <c r="A1246" s="19"/>
      <c r="B1246" s="164"/>
      <c r="C1246" s="164"/>
      <c r="D1246" s="164"/>
      <c r="E1246" s="164"/>
      <c r="F1246" s="165"/>
      <c r="G1246" s="164"/>
      <c r="H1246" s="166"/>
      <c r="I1246" s="167"/>
      <c r="J1246" s="168" t="str">
        <f>IF(F1246="","",IF(G1246=nepodnik,1,IF(VLOOKUP(G1246,Ciselniky!$G$41:$I$48,3,FALSE)&gt;'Údaje o projekte'!$F$11,'Údaje o projekte'!$F$11,VLOOKUP(G1246,Ciselniky!$G$41:$I$48,3,FALSE))))</f>
        <v/>
      </c>
      <c r="K1246" s="169" t="str">
        <f>IF(J1246="","",IF(G1246="Nerelevantné",E1246*F1246,((E1246*F1246)/VLOOKUP(G1246,Ciselniky!$G$43:$I$48,3,FALSE))*'Dlhodobý majetok (DM)'!I1246)*H1246)</f>
        <v/>
      </c>
      <c r="L1246" s="169" t="str">
        <f>IF(K1246="","",IF('Základné údaje'!$H$8="áno",0,K1246*0.2))</f>
        <v/>
      </c>
      <c r="M1246" s="156" t="str">
        <f>IF(K1246="","",K1246*VLOOKUP(CONCATENATE(C1246," / ",'Základné údaje'!$D$8),'Priradenie pracov. balíkov'!A:F,6,FALSE))</f>
        <v/>
      </c>
      <c r="N1246" s="156" t="str">
        <f>IF(L1246="","",L1246*VLOOKUP(CONCATENATE(C1246," / ",'Základné údaje'!$D$8),'Priradenie pracov. balíkov'!A:F,6,FALSE))</f>
        <v/>
      </c>
      <c r="O1246" s="164"/>
      <c r="P1246" s="164"/>
    </row>
    <row r="1247" spans="1:16" x14ac:dyDescent="0.2">
      <c r="A1247" s="19"/>
      <c r="B1247" s="164"/>
      <c r="C1247" s="164"/>
      <c r="D1247" s="164"/>
      <c r="E1247" s="164"/>
      <c r="F1247" s="165"/>
      <c r="G1247" s="164"/>
      <c r="H1247" s="166"/>
      <c r="I1247" s="167"/>
      <c r="J1247" s="168" t="str">
        <f>IF(F1247="","",IF(G1247=nepodnik,1,IF(VLOOKUP(G1247,Ciselniky!$G$41:$I$48,3,FALSE)&gt;'Údaje o projekte'!$F$11,'Údaje o projekte'!$F$11,VLOOKUP(G1247,Ciselniky!$G$41:$I$48,3,FALSE))))</f>
        <v/>
      </c>
      <c r="K1247" s="169" t="str">
        <f>IF(J1247="","",IF(G1247="Nerelevantné",E1247*F1247,((E1247*F1247)/VLOOKUP(G1247,Ciselniky!$G$43:$I$48,3,FALSE))*'Dlhodobý majetok (DM)'!I1247)*H1247)</f>
        <v/>
      </c>
      <c r="L1247" s="169" t="str">
        <f>IF(K1247="","",IF('Základné údaje'!$H$8="áno",0,K1247*0.2))</f>
        <v/>
      </c>
      <c r="M1247" s="156" t="str">
        <f>IF(K1247="","",K1247*VLOOKUP(CONCATENATE(C1247," / ",'Základné údaje'!$D$8),'Priradenie pracov. balíkov'!A:F,6,FALSE))</f>
        <v/>
      </c>
      <c r="N1247" s="156" t="str">
        <f>IF(L1247="","",L1247*VLOOKUP(CONCATENATE(C1247," / ",'Základné údaje'!$D$8),'Priradenie pracov. balíkov'!A:F,6,FALSE))</f>
        <v/>
      </c>
      <c r="O1247" s="164"/>
      <c r="P1247" s="164"/>
    </row>
    <row r="1248" spans="1:16" x14ac:dyDescent="0.2">
      <c r="A1248" s="19"/>
      <c r="B1248" s="164"/>
      <c r="C1248" s="164"/>
      <c r="D1248" s="164"/>
      <c r="E1248" s="164"/>
      <c r="F1248" s="165"/>
      <c r="G1248" s="164"/>
      <c r="H1248" s="166"/>
      <c r="I1248" s="167"/>
      <c r="J1248" s="168" t="str">
        <f>IF(F1248="","",IF(G1248=nepodnik,1,IF(VLOOKUP(G1248,Ciselniky!$G$41:$I$48,3,FALSE)&gt;'Údaje o projekte'!$F$11,'Údaje o projekte'!$F$11,VLOOKUP(G1248,Ciselniky!$G$41:$I$48,3,FALSE))))</f>
        <v/>
      </c>
      <c r="K1248" s="169" t="str">
        <f>IF(J1248="","",IF(G1248="Nerelevantné",E1248*F1248,((E1248*F1248)/VLOOKUP(G1248,Ciselniky!$G$43:$I$48,3,FALSE))*'Dlhodobý majetok (DM)'!I1248)*H1248)</f>
        <v/>
      </c>
      <c r="L1248" s="169" t="str">
        <f>IF(K1248="","",IF('Základné údaje'!$H$8="áno",0,K1248*0.2))</f>
        <v/>
      </c>
      <c r="M1248" s="156" t="str">
        <f>IF(K1248="","",K1248*VLOOKUP(CONCATENATE(C1248," / ",'Základné údaje'!$D$8),'Priradenie pracov. balíkov'!A:F,6,FALSE))</f>
        <v/>
      </c>
      <c r="N1248" s="156" t="str">
        <f>IF(L1248="","",L1248*VLOOKUP(CONCATENATE(C1248," / ",'Základné údaje'!$D$8),'Priradenie pracov. balíkov'!A:F,6,FALSE))</f>
        <v/>
      </c>
      <c r="O1248" s="164"/>
      <c r="P1248" s="164"/>
    </row>
    <row r="1249" spans="1:16" x14ac:dyDescent="0.2">
      <c r="A1249" s="19"/>
      <c r="B1249" s="164"/>
      <c r="C1249" s="164"/>
      <c r="D1249" s="164"/>
      <c r="E1249" s="164"/>
      <c r="F1249" s="165"/>
      <c r="G1249" s="164"/>
      <c r="H1249" s="166"/>
      <c r="I1249" s="167"/>
      <c r="J1249" s="168" t="str">
        <f>IF(F1249="","",IF(G1249=nepodnik,1,IF(VLOOKUP(G1249,Ciselniky!$G$41:$I$48,3,FALSE)&gt;'Údaje o projekte'!$F$11,'Údaje o projekte'!$F$11,VLOOKUP(G1249,Ciselniky!$G$41:$I$48,3,FALSE))))</f>
        <v/>
      </c>
      <c r="K1249" s="169" t="str">
        <f>IF(J1249="","",IF(G1249="Nerelevantné",E1249*F1249,((E1249*F1249)/VLOOKUP(G1249,Ciselniky!$G$43:$I$48,3,FALSE))*'Dlhodobý majetok (DM)'!I1249)*H1249)</f>
        <v/>
      </c>
      <c r="L1249" s="169" t="str">
        <f>IF(K1249="","",IF('Základné údaje'!$H$8="áno",0,K1249*0.2))</f>
        <v/>
      </c>
      <c r="M1249" s="156" t="str">
        <f>IF(K1249="","",K1249*VLOOKUP(CONCATENATE(C1249," / ",'Základné údaje'!$D$8),'Priradenie pracov. balíkov'!A:F,6,FALSE))</f>
        <v/>
      </c>
      <c r="N1249" s="156" t="str">
        <f>IF(L1249="","",L1249*VLOOKUP(CONCATENATE(C1249," / ",'Základné údaje'!$D$8),'Priradenie pracov. balíkov'!A:F,6,FALSE))</f>
        <v/>
      </c>
      <c r="O1249" s="164"/>
      <c r="P1249" s="164"/>
    </row>
    <row r="1250" spans="1:16" x14ac:dyDescent="0.2">
      <c r="A1250" s="19"/>
      <c r="B1250" s="164"/>
      <c r="C1250" s="164"/>
      <c r="D1250" s="164"/>
      <c r="E1250" s="164"/>
      <c r="F1250" s="165"/>
      <c r="G1250" s="164"/>
      <c r="H1250" s="166"/>
      <c r="I1250" s="167"/>
      <c r="J1250" s="168" t="str">
        <f>IF(F1250="","",IF(G1250=nepodnik,1,IF(VLOOKUP(G1250,Ciselniky!$G$41:$I$48,3,FALSE)&gt;'Údaje o projekte'!$F$11,'Údaje o projekte'!$F$11,VLOOKUP(G1250,Ciselniky!$G$41:$I$48,3,FALSE))))</f>
        <v/>
      </c>
      <c r="K1250" s="169" t="str">
        <f>IF(J1250="","",IF(G1250="Nerelevantné",E1250*F1250,((E1250*F1250)/VLOOKUP(G1250,Ciselniky!$G$43:$I$48,3,FALSE))*'Dlhodobý majetok (DM)'!I1250)*H1250)</f>
        <v/>
      </c>
      <c r="L1250" s="169" t="str">
        <f>IF(K1250="","",IF('Základné údaje'!$H$8="áno",0,K1250*0.2))</f>
        <v/>
      </c>
      <c r="M1250" s="156" t="str">
        <f>IF(K1250="","",K1250*VLOOKUP(CONCATENATE(C1250," / ",'Základné údaje'!$D$8),'Priradenie pracov. balíkov'!A:F,6,FALSE))</f>
        <v/>
      </c>
      <c r="N1250" s="156" t="str">
        <f>IF(L1250="","",L1250*VLOOKUP(CONCATENATE(C1250," / ",'Základné údaje'!$D$8),'Priradenie pracov. balíkov'!A:F,6,FALSE))</f>
        <v/>
      </c>
      <c r="O1250" s="164"/>
      <c r="P1250" s="164"/>
    </row>
    <row r="1251" spans="1:16" x14ac:dyDescent="0.2">
      <c r="A1251" s="19"/>
      <c r="B1251" s="164"/>
      <c r="C1251" s="164"/>
      <c r="D1251" s="164"/>
      <c r="E1251" s="164"/>
      <c r="F1251" s="165"/>
      <c r="G1251" s="164"/>
      <c r="H1251" s="166"/>
      <c r="I1251" s="167"/>
      <c r="J1251" s="168" t="str">
        <f>IF(F1251="","",IF(G1251=nepodnik,1,IF(VLOOKUP(G1251,Ciselniky!$G$41:$I$48,3,FALSE)&gt;'Údaje o projekte'!$F$11,'Údaje o projekte'!$F$11,VLOOKUP(G1251,Ciselniky!$G$41:$I$48,3,FALSE))))</f>
        <v/>
      </c>
      <c r="K1251" s="169" t="str">
        <f>IF(J1251="","",IF(G1251="Nerelevantné",E1251*F1251,((E1251*F1251)/VLOOKUP(G1251,Ciselniky!$G$43:$I$48,3,FALSE))*'Dlhodobý majetok (DM)'!I1251)*H1251)</f>
        <v/>
      </c>
      <c r="L1251" s="169" t="str">
        <f>IF(K1251="","",IF('Základné údaje'!$H$8="áno",0,K1251*0.2))</f>
        <v/>
      </c>
      <c r="M1251" s="156" t="str">
        <f>IF(K1251="","",K1251*VLOOKUP(CONCATENATE(C1251," / ",'Základné údaje'!$D$8),'Priradenie pracov. balíkov'!A:F,6,FALSE))</f>
        <v/>
      </c>
      <c r="N1251" s="156" t="str">
        <f>IF(L1251="","",L1251*VLOOKUP(CONCATENATE(C1251," / ",'Základné údaje'!$D$8),'Priradenie pracov. balíkov'!A:F,6,FALSE))</f>
        <v/>
      </c>
      <c r="O1251" s="164"/>
      <c r="P1251" s="164"/>
    </row>
    <row r="1252" spans="1:16" x14ac:dyDescent="0.2">
      <c r="A1252" s="19"/>
      <c r="B1252" s="164"/>
      <c r="C1252" s="164"/>
      <c r="D1252" s="164"/>
      <c r="E1252" s="164"/>
      <c r="F1252" s="165"/>
      <c r="G1252" s="164"/>
      <c r="H1252" s="166"/>
      <c r="I1252" s="167"/>
      <c r="J1252" s="168" t="str">
        <f>IF(F1252="","",IF(G1252=nepodnik,1,IF(VLOOKUP(G1252,Ciselniky!$G$41:$I$48,3,FALSE)&gt;'Údaje o projekte'!$F$11,'Údaje o projekte'!$F$11,VLOOKUP(G1252,Ciselniky!$G$41:$I$48,3,FALSE))))</f>
        <v/>
      </c>
      <c r="K1252" s="169" t="str">
        <f>IF(J1252="","",IF(G1252="Nerelevantné",E1252*F1252,((E1252*F1252)/VLOOKUP(G1252,Ciselniky!$G$43:$I$48,3,FALSE))*'Dlhodobý majetok (DM)'!I1252)*H1252)</f>
        <v/>
      </c>
      <c r="L1252" s="169" t="str">
        <f>IF(K1252="","",IF('Základné údaje'!$H$8="áno",0,K1252*0.2))</f>
        <v/>
      </c>
      <c r="M1252" s="156" t="str">
        <f>IF(K1252="","",K1252*VLOOKUP(CONCATENATE(C1252," / ",'Základné údaje'!$D$8),'Priradenie pracov. balíkov'!A:F,6,FALSE))</f>
        <v/>
      </c>
      <c r="N1252" s="156" t="str">
        <f>IF(L1252="","",L1252*VLOOKUP(CONCATENATE(C1252," / ",'Základné údaje'!$D$8),'Priradenie pracov. balíkov'!A:F,6,FALSE))</f>
        <v/>
      </c>
      <c r="O1252" s="164"/>
      <c r="P1252" s="164"/>
    </row>
    <row r="1253" spans="1:16" x14ac:dyDescent="0.2">
      <c r="A1253" s="19"/>
      <c r="B1253" s="164"/>
      <c r="C1253" s="164"/>
      <c r="D1253" s="164"/>
      <c r="E1253" s="164"/>
      <c r="F1253" s="165"/>
      <c r="G1253" s="164"/>
      <c r="H1253" s="166"/>
      <c r="I1253" s="167"/>
      <c r="J1253" s="168" t="str">
        <f>IF(F1253="","",IF(G1253=nepodnik,1,IF(VLOOKUP(G1253,Ciselniky!$G$41:$I$48,3,FALSE)&gt;'Údaje o projekte'!$F$11,'Údaje o projekte'!$F$11,VLOOKUP(G1253,Ciselniky!$G$41:$I$48,3,FALSE))))</f>
        <v/>
      </c>
      <c r="K1253" s="169" t="str">
        <f>IF(J1253="","",IF(G1253="Nerelevantné",E1253*F1253,((E1253*F1253)/VLOOKUP(G1253,Ciselniky!$G$43:$I$48,3,FALSE))*'Dlhodobý majetok (DM)'!I1253)*H1253)</f>
        <v/>
      </c>
      <c r="L1253" s="169" t="str">
        <f>IF(K1253="","",IF('Základné údaje'!$H$8="áno",0,K1253*0.2))</f>
        <v/>
      </c>
      <c r="M1253" s="156" t="str">
        <f>IF(K1253="","",K1253*VLOOKUP(CONCATENATE(C1253," / ",'Základné údaje'!$D$8),'Priradenie pracov. balíkov'!A:F,6,FALSE))</f>
        <v/>
      </c>
      <c r="N1253" s="156" t="str">
        <f>IF(L1253="","",L1253*VLOOKUP(CONCATENATE(C1253," / ",'Základné údaje'!$D$8),'Priradenie pracov. balíkov'!A:F,6,FALSE))</f>
        <v/>
      </c>
      <c r="O1253" s="164"/>
      <c r="P1253" s="164"/>
    </row>
    <row r="1254" spans="1:16" x14ac:dyDescent="0.2">
      <c r="A1254" s="19"/>
      <c r="B1254" s="164"/>
      <c r="C1254" s="164"/>
      <c r="D1254" s="164"/>
      <c r="E1254" s="164"/>
      <c r="F1254" s="165"/>
      <c r="G1254" s="164"/>
      <c r="H1254" s="166"/>
      <c r="I1254" s="167"/>
      <c r="J1254" s="168" t="str">
        <f>IF(F1254="","",IF(G1254=nepodnik,1,IF(VLOOKUP(G1254,Ciselniky!$G$41:$I$48,3,FALSE)&gt;'Údaje o projekte'!$F$11,'Údaje o projekte'!$F$11,VLOOKUP(G1254,Ciselniky!$G$41:$I$48,3,FALSE))))</f>
        <v/>
      </c>
      <c r="K1254" s="169" t="str">
        <f>IF(J1254="","",IF(G1254="Nerelevantné",E1254*F1254,((E1254*F1254)/VLOOKUP(G1254,Ciselniky!$G$43:$I$48,3,FALSE))*'Dlhodobý majetok (DM)'!I1254)*H1254)</f>
        <v/>
      </c>
      <c r="L1254" s="169" t="str">
        <f>IF(K1254="","",IF('Základné údaje'!$H$8="áno",0,K1254*0.2))</f>
        <v/>
      </c>
      <c r="M1254" s="156" t="str">
        <f>IF(K1254="","",K1254*VLOOKUP(CONCATENATE(C1254," / ",'Základné údaje'!$D$8),'Priradenie pracov. balíkov'!A:F,6,FALSE))</f>
        <v/>
      </c>
      <c r="N1254" s="156" t="str">
        <f>IF(L1254="","",L1254*VLOOKUP(CONCATENATE(C1254," / ",'Základné údaje'!$D$8),'Priradenie pracov. balíkov'!A:F,6,FALSE))</f>
        <v/>
      </c>
      <c r="O1254" s="164"/>
      <c r="P1254" s="164"/>
    </row>
    <row r="1255" spans="1:16" x14ac:dyDescent="0.2">
      <c r="A1255" s="19"/>
      <c r="B1255" s="164"/>
      <c r="C1255" s="164"/>
      <c r="D1255" s="164"/>
      <c r="E1255" s="164"/>
      <c r="F1255" s="165"/>
      <c r="G1255" s="164"/>
      <c r="H1255" s="166"/>
      <c r="I1255" s="167"/>
      <c r="J1255" s="168" t="str">
        <f>IF(F1255="","",IF(G1255=nepodnik,1,IF(VLOOKUP(G1255,Ciselniky!$G$41:$I$48,3,FALSE)&gt;'Údaje o projekte'!$F$11,'Údaje o projekte'!$F$11,VLOOKUP(G1255,Ciselniky!$G$41:$I$48,3,FALSE))))</f>
        <v/>
      </c>
      <c r="K1255" s="169" t="str">
        <f>IF(J1255="","",IF(G1255="Nerelevantné",E1255*F1255,((E1255*F1255)/VLOOKUP(G1255,Ciselniky!$G$43:$I$48,3,FALSE))*'Dlhodobý majetok (DM)'!I1255)*H1255)</f>
        <v/>
      </c>
      <c r="L1255" s="169" t="str">
        <f>IF(K1255="","",IF('Základné údaje'!$H$8="áno",0,K1255*0.2))</f>
        <v/>
      </c>
      <c r="M1255" s="156" t="str">
        <f>IF(K1255="","",K1255*VLOOKUP(CONCATENATE(C1255," / ",'Základné údaje'!$D$8),'Priradenie pracov. balíkov'!A:F,6,FALSE))</f>
        <v/>
      </c>
      <c r="N1255" s="156" t="str">
        <f>IF(L1255="","",L1255*VLOOKUP(CONCATENATE(C1255," / ",'Základné údaje'!$D$8),'Priradenie pracov. balíkov'!A:F,6,FALSE))</f>
        <v/>
      </c>
      <c r="O1255" s="164"/>
      <c r="P1255" s="164"/>
    </row>
    <row r="1256" spans="1:16" x14ac:dyDescent="0.2">
      <c r="A1256" s="19"/>
      <c r="B1256" s="164"/>
      <c r="C1256" s="164"/>
      <c r="D1256" s="164"/>
      <c r="E1256" s="164"/>
      <c r="F1256" s="165"/>
      <c r="G1256" s="164"/>
      <c r="H1256" s="166"/>
      <c r="I1256" s="167"/>
      <c r="J1256" s="168" t="str">
        <f>IF(F1256="","",IF(G1256=nepodnik,1,IF(VLOOKUP(G1256,Ciselniky!$G$41:$I$48,3,FALSE)&gt;'Údaje o projekte'!$F$11,'Údaje o projekte'!$F$11,VLOOKUP(G1256,Ciselniky!$G$41:$I$48,3,FALSE))))</f>
        <v/>
      </c>
      <c r="K1256" s="169" t="str">
        <f>IF(J1256="","",IF(G1256="Nerelevantné",E1256*F1256,((E1256*F1256)/VLOOKUP(G1256,Ciselniky!$G$43:$I$48,3,FALSE))*'Dlhodobý majetok (DM)'!I1256)*H1256)</f>
        <v/>
      </c>
      <c r="L1256" s="169" t="str">
        <f>IF(K1256="","",IF('Základné údaje'!$H$8="áno",0,K1256*0.2))</f>
        <v/>
      </c>
      <c r="M1256" s="156" t="str">
        <f>IF(K1256="","",K1256*VLOOKUP(CONCATENATE(C1256," / ",'Základné údaje'!$D$8),'Priradenie pracov. balíkov'!A:F,6,FALSE))</f>
        <v/>
      </c>
      <c r="N1256" s="156" t="str">
        <f>IF(L1256="","",L1256*VLOOKUP(CONCATENATE(C1256," / ",'Základné údaje'!$D$8),'Priradenie pracov. balíkov'!A:F,6,FALSE))</f>
        <v/>
      </c>
      <c r="O1256" s="164"/>
      <c r="P1256" s="164"/>
    </row>
    <row r="1257" spans="1:16" x14ac:dyDescent="0.2">
      <c r="A1257" s="19"/>
      <c r="B1257" s="164"/>
      <c r="C1257" s="164"/>
      <c r="D1257" s="164"/>
      <c r="E1257" s="164"/>
      <c r="F1257" s="165"/>
      <c r="G1257" s="164"/>
      <c r="H1257" s="166"/>
      <c r="I1257" s="167"/>
      <c r="J1257" s="168" t="str">
        <f>IF(F1257="","",IF(G1257=nepodnik,1,IF(VLOOKUP(G1257,Ciselniky!$G$41:$I$48,3,FALSE)&gt;'Údaje o projekte'!$F$11,'Údaje o projekte'!$F$11,VLOOKUP(G1257,Ciselniky!$G$41:$I$48,3,FALSE))))</f>
        <v/>
      </c>
      <c r="K1257" s="169" t="str">
        <f>IF(J1257="","",IF(G1257="Nerelevantné",E1257*F1257,((E1257*F1257)/VLOOKUP(G1257,Ciselniky!$G$43:$I$48,3,FALSE))*'Dlhodobý majetok (DM)'!I1257)*H1257)</f>
        <v/>
      </c>
      <c r="L1257" s="169" t="str">
        <f>IF(K1257="","",IF('Základné údaje'!$H$8="áno",0,K1257*0.2))</f>
        <v/>
      </c>
      <c r="M1257" s="156" t="str">
        <f>IF(K1257="","",K1257*VLOOKUP(CONCATENATE(C1257," / ",'Základné údaje'!$D$8),'Priradenie pracov. balíkov'!A:F,6,FALSE))</f>
        <v/>
      </c>
      <c r="N1257" s="156" t="str">
        <f>IF(L1257="","",L1257*VLOOKUP(CONCATENATE(C1257," / ",'Základné údaje'!$D$8),'Priradenie pracov. balíkov'!A:F,6,FALSE))</f>
        <v/>
      </c>
      <c r="O1257" s="164"/>
      <c r="P1257" s="164"/>
    </row>
    <row r="1258" spans="1:16" x14ac:dyDescent="0.2">
      <c r="A1258" s="19"/>
      <c r="B1258" s="164"/>
      <c r="C1258" s="164"/>
      <c r="D1258" s="164"/>
      <c r="E1258" s="164"/>
      <c r="F1258" s="165"/>
      <c r="G1258" s="164"/>
      <c r="H1258" s="166"/>
      <c r="I1258" s="167"/>
      <c r="J1258" s="168" t="str">
        <f>IF(F1258="","",IF(G1258=nepodnik,1,IF(VLOOKUP(G1258,Ciselniky!$G$41:$I$48,3,FALSE)&gt;'Údaje o projekte'!$F$11,'Údaje o projekte'!$F$11,VLOOKUP(G1258,Ciselniky!$G$41:$I$48,3,FALSE))))</f>
        <v/>
      </c>
      <c r="K1258" s="169" t="str">
        <f>IF(J1258="","",IF(G1258="Nerelevantné",E1258*F1258,((E1258*F1258)/VLOOKUP(G1258,Ciselniky!$G$43:$I$48,3,FALSE))*'Dlhodobý majetok (DM)'!I1258)*H1258)</f>
        <v/>
      </c>
      <c r="L1258" s="169" t="str">
        <f>IF(K1258="","",IF('Základné údaje'!$H$8="áno",0,K1258*0.2))</f>
        <v/>
      </c>
      <c r="M1258" s="156" t="str">
        <f>IF(K1258="","",K1258*VLOOKUP(CONCATENATE(C1258," / ",'Základné údaje'!$D$8),'Priradenie pracov. balíkov'!A:F,6,FALSE))</f>
        <v/>
      </c>
      <c r="N1258" s="156" t="str">
        <f>IF(L1258="","",L1258*VLOOKUP(CONCATENATE(C1258," / ",'Základné údaje'!$D$8),'Priradenie pracov. balíkov'!A:F,6,FALSE))</f>
        <v/>
      </c>
      <c r="O1258" s="164"/>
      <c r="P1258" s="164"/>
    </row>
    <row r="1259" spans="1:16" x14ac:dyDescent="0.2">
      <c r="A1259" s="19"/>
      <c r="B1259" s="164"/>
      <c r="C1259" s="164"/>
      <c r="D1259" s="164"/>
      <c r="E1259" s="164"/>
      <c r="F1259" s="165"/>
      <c r="G1259" s="164"/>
      <c r="H1259" s="166"/>
      <c r="I1259" s="167"/>
      <c r="J1259" s="168" t="str">
        <f>IF(F1259="","",IF(G1259=nepodnik,1,IF(VLOOKUP(G1259,Ciselniky!$G$41:$I$48,3,FALSE)&gt;'Údaje o projekte'!$F$11,'Údaje o projekte'!$F$11,VLOOKUP(G1259,Ciselniky!$G$41:$I$48,3,FALSE))))</f>
        <v/>
      </c>
      <c r="K1259" s="169" t="str">
        <f>IF(J1259="","",IF(G1259="Nerelevantné",E1259*F1259,((E1259*F1259)/VLOOKUP(G1259,Ciselniky!$G$43:$I$48,3,FALSE))*'Dlhodobý majetok (DM)'!I1259)*H1259)</f>
        <v/>
      </c>
      <c r="L1259" s="169" t="str">
        <f>IF(K1259="","",IF('Základné údaje'!$H$8="áno",0,K1259*0.2))</f>
        <v/>
      </c>
      <c r="M1259" s="156" t="str">
        <f>IF(K1259="","",K1259*VLOOKUP(CONCATENATE(C1259," / ",'Základné údaje'!$D$8),'Priradenie pracov. balíkov'!A:F,6,FALSE))</f>
        <v/>
      </c>
      <c r="N1259" s="156" t="str">
        <f>IF(L1259="","",L1259*VLOOKUP(CONCATENATE(C1259," / ",'Základné údaje'!$D$8),'Priradenie pracov. balíkov'!A:F,6,FALSE))</f>
        <v/>
      </c>
      <c r="O1259" s="164"/>
      <c r="P1259" s="164"/>
    </row>
    <row r="1260" spans="1:16" x14ac:dyDescent="0.2">
      <c r="A1260" s="19"/>
      <c r="B1260" s="164"/>
      <c r="C1260" s="164"/>
      <c r="D1260" s="164"/>
      <c r="E1260" s="164"/>
      <c r="F1260" s="165"/>
      <c r="G1260" s="164"/>
      <c r="H1260" s="166"/>
      <c r="I1260" s="167"/>
      <c r="J1260" s="168" t="str">
        <f>IF(F1260="","",IF(G1260=nepodnik,1,IF(VLOOKUP(G1260,Ciselniky!$G$41:$I$48,3,FALSE)&gt;'Údaje o projekte'!$F$11,'Údaje o projekte'!$F$11,VLOOKUP(G1260,Ciselniky!$G$41:$I$48,3,FALSE))))</f>
        <v/>
      </c>
      <c r="K1260" s="169" t="str">
        <f>IF(J1260="","",IF(G1260="Nerelevantné",E1260*F1260,((E1260*F1260)/VLOOKUP(G1260,Ciselniky!$G$43:$I$48,3,FALSE))*'Dlhodobý majetok (DM)'!I1260)*H1260)</f>
        <v/>
      </c>
      <c r="L1260" s="169" t="str">
        <f>IF(K1260="","",IF('Základné údaje'!$H$8="áno",0,K1260*0.2))</f>
        <v/>
      </c>
      <c r="M1260" s="156" t="str">
        <f>IF(K1260="","",K1260*VLOOKUP(CONCATENATE(C1260," / ",'Základné údaje'!$D$8),'Priradenie pracov. balíkov'!A:F,6,FALSE))</f>
        <v/>
      </c>
      <c r="N1260" s="156" t="str">
        <f>IF(L1260="","",L1260*VLOOKUP(CONCATENATE(C1260," / ",'Základné údaje'!$D$8),'Priradenie pracov. balíkov'!A:F,6,FALSE))</f>
        <v/>
      </c>
      <c r="O1260" s="164"/>
      <c r="P1260" s="164"/>
    </row>
    <row r="1261" spans="1:16" x14ac:dyDescent="0.2">
      <c r="A1261" s="19"/>
      <c r="B1261" s="164"/>
      <c r="C1261" s="164"/>
      <c r="D1261" s="164"/>
      <c r="E1261" s="164"/>
      <c r="F1261" s="165"/>
      <c r="G1261" s="164"/>
      <c r="H1261" s="166"/>
      <c r="I1261" s="167"/>
      <c r="J1261" s="168" t="str">
        <f>IF(F1261="","",IF(G1261=nepodnik,1,IF(VLOOKUP(G1261,Ciselniky!$G$41:$I$48,3,FALSE)&gt;'Údaje o projekte'!$F$11,'Údaje o projekte'!$F$11,VLOOKUP(G1261,Ciselniky!$G$41:$I$48,3,FALSE))))</f>
        <v/>
      </c>
      <c r="K1261" s="169" t="str">
        <f>IF(J1261="","",IF(G1261="Nerelevantné",E1261*F1261,((E1261*F1261)/VLOOKUP(G1261,Ciselniky!$G$43:$I$48,3,FALSE))*'Dlhodobý majetok (DM)'!I1261)*H1261)</f>
        <v/>
      </c>
      <c r="L1261" s="169" t="str">
        <f>IF(K1261="","",IF('Základné údaje'!$H$8="áno",0,K1261*0.2))</f>
        <v/>
      </c>
      <c r="M1261" s="156" t="str">
        <f>IF(K1261="","",K1261*VLOOKUP(CONCATENATE(C1261," / ",'Základné údaje'!$D$8),'Priradenie pracov. balíkov'!A:F,6,FALSE))</f>
        <v/>
      </c>
      <c r="N1261" s="156" t="str">
        <f>IF(L1261="","",L1261*VLOOKUP(CONCATENATE(C1261," / ",'Základné údaje'!$D$8),'Priradenie pracov. balíkov'!A:F,6,FALSE))</f>
        <v/>
      </c>
      <c r="O1261" s="164"/>
      <c r="P1261" s="164"/>
    </row>
    <row r="1262" spans="1:16" x14ac:dyDescent="0.2">
      <c r="A1262" s="19"/>
      <c r="B1262" s="164"/>
      <c r="C1262" s="164"/>
      <c r="D1262" s="164"/>
      <c r="E1262" s="164"/>
      <c r="F1262" s="165"/>
      <c r="G1262" s="164"/>
      <c r="H1262" s="166"/>
      <c r="I1262" s="167"/>
      <c r="J1262" s="168" t="str">
        <f>IF(F1262="","",IF(G1262=nepodnik,1,IF(VLOOKUP(G1262,Ciselniky!$G$41:$I$48,3,FALSE)&gt;'Údaje o projekte'!$F$11,'Údaje o projekte'!$F$11,VLOOKUP(G1262,Ciselniky!$G$41:$I$48,3,FALSE))))</f>
        <v/>
      </c>
      <c r="K1262" s="169" t="str">
        <f>IF(J1262="","",IF(G1262="Nerelevantné",E1262*F1262,((E1262*F1262)/VLOOKUP(G1262,Ciselniky!$G$43:$I$48,3,FALSE))*'Dlhodobý majetok (DM)'!I1262)*H1262)</f>
        <v/>
      </c>
      <c r="L1262" s="169" t="str">
        <f>IF(K1262="","",IF('Základné údaje'!$H$8="áno",0,K1262*0.2))</f>
        <v/>
      </c>
      <c r="M1262" s="156" t="str">
        <f>IF(K1262="","",K1262*VLOOKUP(CONCATENATE(C1262," / ",'Základné údaje'!$D$8),'Priradenie pracov. balíkov'!A:F,6,FALSE))</f>
        <v/>
      </c>
      <c r="N1262" s="156" t="str">
        <f>IF(L1262="","",L1262*VLOOKUP(CONCATENATE(C1262," / ",'Základné údaje'!$D$8),'Priradenie pracov. balíkov'!A:F,6,FALSE))</f>
        <v/>
      </c>
      <c r="O1262" s="164"/>
      <c r="P1262" s="164"/>
    </row>
    <row r="1263" spans="1:16" x14ac:dyDescent="0.2">
      <c r="A1263" s="19"/>
      <c r="B1263" s="164"/>
      <c r="C1263" s="164"/>
      <c r="D1263" s="164"/>
      <c r="E1263" s="164"/>
      <c r="F1263" s="165"/>
      <c r="G1263" s="164"/>
      <c r="H1263" s="166"/>
      <c r="I1263" s="167"/>
      <c r="J1263" s="168" t="str">
        <f>IF(F1263="","",IF(G1263=nepodnik,1,IF(VLOOKUP(G1263,Ciselniky!$G$41:$I$48,3,FALSE)&gt;'Údaje o projekte'!$F$11,'Údaje o projekte'!$F$11,VLOOKUP(G1263,Ciselniky!$G$41:$I$48,3,FALSE))))</f>
        <v/>
      </c>
      <c r="K1263" s="169" t="str">
        <f>IF(J1263="","",IF(G1263="Nerelevantné",E1263*F1263,((E1263*F1263)/VLOOKUP(G1263,Ciselniky!$G$43:$I$48,3,FALSE))*'Dlhodobý majetok (DM)'!I1263)*H1263)</f>
        <v/>
      </c>
      <c r="L1263" s="169" t="str">
        <f>IF(K1263="","",IF('Základné údaje'!$H$8="áno",0,K1263*0.2))</f>
        <v/>
      </c>
      <c r="M1263" s="156" t="str">
        <f>IF(K1263="","",K1263*VLOOKUP(CONCATENATE(C1263," / ",'Základné údaje'!$D$8),'Priradenie pracov. balíkov'!A:F,6,FALSE))</f>
        <v/>
      </c>
      <c r="N1263" s="156" t="str">
        <f>IF(L1263="","",L1263*VLOOKUP(CONCATENATE(C1263," / ",'Základné údaje'!$D$8),'Priradenie pracov. balíkov'!A:F,6,FALSE))</f>
        <v/>
      </c>
      <c r="O1263" s="164"/>
      <c r="P1263" s="164"/>
    </row>
    <row r="1264" spans="1:16" x14ac:dyDescent="0.2">
      <c r="A1264" s="19"/>
      <c r="B1264" s="164"/>
      <c r="C1264" s="164"/>
      <c r="D1264" s="164"/>
      <c r="E1264" s="164"/>
      <c r="F1264" s="165"/>
      <c r="G1264" s="164"/>
      <c r="H1264" s="166"/>
      <c r="I1264" s="167"/>
      <c r="J1264" s="168" t="str">
        <f>IF(F1264="","",IF(G1264=nepodnik,1,IF(VLOOKUP(G1264,Ciselniky!$G$41:$I$48,3,FALSE)&gt;'Údaje o projekte'!$F$11,'Údaje o projekte'!$F$11,VLOOKUP(G1264,Ciselniky!$G$41:$I$48,3,FALSE))))</f>
        <v/>
      </c>
      <c r="K1264" s="169" t="str">
        <f>IF(J1264="","",IF(G1264="Nerelevantné",E1264*F1264,((E1264*F1264)/VLOOKUP(G1264,Ciselniky!$G$43:$I$48,3,FALSE))*'Dlhodobý majetok (DM)'!I1264)*H1264)</f>
        <v/>
      </c>
      <c r="L1264" s="169" t="str">
        <f>IF(K1264="","",IF('Základné údaje'!$H$8="áno",0,K1264*0.2))</f>
        <v/>
      </c>
      <c r="M1264" s="156" t="str">
        <f>IF(K1264="","",K1264*VLOOKUP(CONCATENATE(C1264," / ",'Základné údaje'!$D$8),'Priradenie pracov. balíkov'!A:F,6,FALSE))</f>
        <v/>
      </c>
      <c r="N1264" s="156" t="str">
        <f>IF(L1264="","",L1264*VLOOKUP(CONCATENATE(C1264," / ",'Základné údaje'!$D$8),'Priradenie pracov. balíkov'!A:F,6,FALSE))</f>
        <v/>
      </c>
      <c r="O1264" s="164"/>
      <c r="P1264" s="164"/>
    </row>
    <row r="1265" spans="1:16" x14ac:dyDescent="0.2">
      <c r="A1265" s="19"/>
      <c r="B1265" s="164"/>
      <c r="C1265" s="164"/>
      <c r="D1265" s="164"/>
      <c r="E1265" s="164"/>
      <c r="F1265" s="165"/>
      <c r="G1265" s="164"/>
      <c r="H1265" s="166"/>
      <c r="I1265" s="167"/>
      <c r="J1265" s="168" t="str">
        <f>IF(F1265="","",IF(G1265=nepodnik,1,IF(VLOOKUP(G1265,Ciselniky!$G$41:$I$48,3,FALSE)&gt;'Údaje o projekte'!$F$11,'Údaje o projekte'!$F$11,VLOOKUP(G1265,Ciselniky!$G$41:$I$48,3,FALSE))))</f>
        <v/>
      </c>
      <c r="K1265" s="169" t="str">
        <f>IF(J1265="","",IF(G1265="Nerelevantné",E1265*F1265,((E1265*F1265)/VLOOKUP(G1265,Ciselniky!$G$43:$I$48,3,FALSE))*'Dlhodobý majetok (DM)'!I1265)*H1265)</f>
        <v/>
      </c>
      <c r="L1265" s="169" t="str">
        <f>IF(K1265="","",IF('Základné údaje'!$H$8="áno",0,K1265*0.2))</f>
        <v/>
      </c>
      <c r="M1265" s="156" t="str">
        <f>IF(K1265="","",K1265*VLOOKUP(CONCATENATE(C1265," / ",'Základné údaje'!$D$8),'Priradenie pracov. balíkov'!A:F,6,FALSE))</f>
        <v/>
      </c>
      <c r="N1265" s="156" t="str">
        <f>IF(L1265="","",L1265*VLOOKUP(CONCATENATE(C1265," / ",'Základné údaje'!$D$8),'Priradenie pracov. balíkov'!A:F,6,FALSE))</f>
        <v/>
      </c>
      <c r="O1265" s="164"/>
      <c r="P1265" s="164"/>
    </row>
    <row r="1266" spans="1:16" x14ac:dyDescent="0.2">
      <c r="A1266" s="19"/>
      <c r="B1266" s="164"/>
      <c r="C1266" s="164"/>
      <c r="D1266" s="164"/>
      <c r="E1266" s="164"/>
      <c r="F1266" s="165"/>
      <c r="G1266" s="164"/>
      <c r="H1266" s="166"/>
      <c r="I1266" s="167"/>
      <c r="J1266" s="168" t="str">
        <f>IF(F1266="","",IF(G1266=nepodnik,1,IF(VLOOKUP(G1266,Ciselniky!$G$41:$I$48,3,FALSE)&gt;'Údaje o projekte'!$F$11,'Údaje o projekte'!$F$11,VLOOKUP(G1266,Ciselniky!$G$41:$I$48,3,FALSE))))</f>
        <v/>
      </c>
      <c r="K1266" s="169" t="str">
        <f>IF(J1266="","",IF(G1266="Nerelevantné",E1266*F1266,((E1266*F1266)/VLOOKUP(G1266,Ciselniky!$G$43:$I$48,3,FALSE))*'Dlhodobý majetok (DM)'!I1266)*H1266)</f>
        <v/>
      </c>
      <c r="L1266" s="169" t="str">
        <f>IF(K1266="","",IF('Základné údaje'!$H$8="áno",0,K1266*0.2))</f>
        <v/>
      </c>
      <c r="M1266" s="156" t="str">
        <f>IF(K1266="","",K1266*VLOOKUP(CONCATENATE(C1266," / ",'Základné údaje'!$D$8),'Priradenie pracov. balíkov'!A:F,6,FALSE))</f>
        <v/>
      </c>
      <c r="N1266" s="156" t="str">
        <f>IF(L1266="","",L1266*VLOOKUP(CONCATENATE(C1266," / ",'Základné údaje'!$D$8),'Priradenie pracov. balíkov'!A:F,6,FALSE))</f>
        <v/>
      </c>
      <c r="O1266" s="164"/>
      <c r="P1266" s="164"/>
    </row>
    <row r="1267" spans="1:16" x14ac:dyDescent="0.2">
      <c r="A1267" s="19"/>
      <c r="B1267" s="164"/>
      <c r="C1267" s="164"/>
      <c r="D1267" s="164"/>
      <c r="E1267" s="164"/>
      <c r="F1267" s="165"/>
      <c r="G1267" s="164"/>
      <c r="H1267" s="166"/>
      <c r="I1267" s="167"/>
      <c r="J1267" s="168" t="str">
        <f>IF(F1267="","",IF(G1267=nepodnik,1,IF(VLOOKUP(G1267,Ciselniky!$G$41:$I$48,3,FALSE)&gt;'Údaje o projekte'!$F$11,'Údaje o projekte'!$F$11,VLOOKUP(G1267,Ciselniky!$G$41:$I$48,3,FALSE))))</f>
        <v/>
      </c>
      <c r="K1267" s="169" t="str">
        <f>IF(J1267="","",IF(G1267="Nerelevantné",E1267*F1267,((E1267*F1267)/VLOOKUP(G1267,Ciselniky!$G$43:$I$48,3,FALSE))*'Dlhodobý majetok (DM)'!I1267)*H1267)</f>
        <v/>
      </c>
      <c r="L1267" s="169" t="str">
        <f>IF(K1267="","",IF('Základné údaje'!$H$8="áno",0,K1267*0.2))</f>
        <v/>
      </c>
      <c r="M1267" s="156" t="str">
        <f>IF(K1267="","",K1267*VLOOKUP(CONCATENATE(C1267," / ",'Základné údaje'!$D$8),'Priradenie pracov. balíkov'!A:F,6,FALSE))</f>
        <v/>
      </c>
      <c r="N1267" s="156" t="str">
        <f>IF(L1267="","",L1267*VLOOKUP(CONCATENATE(C1267," / ",'Základné údaje'!$D$8),'Priradenie pracov. balíkov'!A:F,6,FALSE))</f>
        <v/>
      </c>
      <c r="O1267" s="164"/>
      <c r="P1267" s="164"/>
    </row>
    <row r="1268" spans="1:16" x14ac:dyDescent="0.2">
      <c r="A1268" s="19"/>
      <c r="B1268" s="164"/>
      <c r="C1268" s="164"/>
      <c r="D1268" s="164"/>
      <c r="E1268" s="164"/>
      <c r="F1268" s="165"/>
      <c r="G1268" s="164"/>
      <c r="H1268" s="166"/>
      <c r="I1268" s="167"/>
      <c r="J1268" s="168" t="str">
        <f>IF(F1268="","",IF(G1268=nepodnik,1,IF(VLOOKUP(G1268,Ciselniky!$G$41:$I$48,3,FALSE)&gt;'Údaje o projekte'!$F$11,'Údaje o projekte'!$F$11,VLOOKUP(G1268,Ciselniky!$G$41:$I$48,3,FALSE))))</f>
        <v/>
      </c>
      <c r="K1268" s="169" t="str">
        <f>IF(J1268="","",IF(G1268="Nerelevantné",E1268*F1268,((E1268*F1268)/VLOOKUP(G1268,Ciselniky!$G$43:$I$48,3,FALSE))*'Dlhodobý majetok (DM)'!I1268)*H1268)</f>
        <v/>
      </c>
      <c r="L1268" s="169" t="str">
        <f>IF(K1268="","",IF('Základné údaje'!$H$8="áno",0,K1268*0.2))</f>
        <v/>
      </c>
      <c r="M1268" s="156" t="str">
        <f>IF(K1268="","",K1268*VLOOKUP(CONCATENATE(C1268," / ",'Základné údaje'!$D$8),'Priradenie pracov. balíkov'!A:F,6,FALSE))</f>
        <v/>
      </c>
      <c r="N1268" s="156" t="str">
        <f>IF(L1268="","",L1268*VLOOKUP(CONCATENATE(C1268," / ",'Základné údaje'!$D$8),'Priradenie pracov. balíkov'!A:F,6,FALSE))</f>
        <v/>
      </c>
      <c r="O1268" s="164"/>
      <c r="P1268" s="164"/>
    </row>
    <row r="1269" spans="1:16" x14ac:dyDescent="0.2">
      <c r="A1269" s="19"/>
      <c r="B1269" s="164"/>
      <c r="C1269" s="164"/>
      <c r="D1269" s="164"/>
      <c r="E1269" s="164"/>
      <c r="F1269" s="165"/>
      <c r="G1269" s="164"/>
      <c r="H1269" s="166"/>
      <c r="I1269" s="167"/>
      <c r="J1269" s="168" t="str">
        <f>IF(F1269="","",IF(G1269=nepodnik,1,IF(VLOOKUP(G1269,Ciselniky!$G$41:$I$48,3,FALSE)&gt;'Údaje o projekte'!$F$11,'Údaje o projekte'!$F$11,VLOOKUP(G1269,Ciselniky!$G$41:$I$48,3,FALSE))))</f>
        <v/>
      </c>
      <c r="K1269" s="169" t="str">
        <f>IF(J1269="","",IF(G1269="Nerelevantné",E1269*F1269,((E1269*F1269)/VLOOKUP(G1269,Ciselniky!$G$43:$I$48,3,FALSE))*'Dlhodobý majetok (DM)'!I1269)*H1269)</f>
        <v/>
      </c>
      <c r="L1269" s="169" t="str">
        <f>IF(K1269="","",IF('Základné údaje'!$H$8="áno",0,K1269*0.2))</f>
        <v/>
      </c>
      <c r="M1269" s="156" t="str">
        <f>IF(K1269="","",K1269*VLOOKUP(CONCATENATE(C1269," / ",'Základné údaje'!$D$8),'Priradenie pracov. balíkov'!A:F,6,FALSE))</f>
        <v/>
      </c>
      <c r="N1269" s="156" t="str">
        <f>IF(L1269="","",L1269*VLOOKUP(CONCATENATE(C1269," / ",'Základné údaje'!$D$8),'Priradenie pracov. balíkov'!A:F,6,FALSE))</f>
        <v/>
      </c>
      <c r="O1269" s="164"/>
      <c r="P1269" s="164"/>
    </row>
    <row r="1270" spans="1:16" x14ac:dyDescent="0.2">
      <c r="A1270" s="19"/>
      <c r="B1270" s="164"/>
      <c r="C1270" s="164"/>
      <c r="D1270" s="164"/>
      <c r="E1270" s="164"/>
      <c r="F1270" s="165"/>
      <c r="G1270" s="164"/>
      <c r="H1270" s="166"/>
      <c r="I1270" s="167"/>
      <c r="J1270" s="168" t="str">
        <f>IF(F1270="","",IF(G1270=nepodnik,1,IF(VLOOKUP(G1270,Ciselniky!$G$41:$I$48,3,FALSE)&gt;'Údaje o projekte'!$F$11,'Údaje o projekte'!$F$11,VLOOKUP(G1270,Ciselniky!$G$41:$I$48,3,FALSE))))</f>
        <v/>
      </c>
      <c r="K1270" s="169" t="str">
        <f>IF(J1270="","",IF(G1270="Nerelevantné",E1270*F1270,((E1270*F1270)/VLOOKUP(G1270,Ciselniky!$G$43:$I$48,3,FALSE))*'Dlhodobý majetok (DM)'!I1270)*H1270)</f>
        <v/>
      </c>
      <c r="L1270" s="169" t="str">
        <f>IF(K1270="","",IF('Základné údaje'!$H$8="áno",0,K1270*0.2))</f>
        <v/>
      </c>
      <c r="M1270" s="156" t="str">
        <f>IF(K1270="","",K1270*VLOOKUP(CONCATENATE(C1270," / ",'Základné údaje'!$D$8),'Priradenie pracov. balíkov'!A:F,6,FALSE))</f>
        <v/>
      </c>
      <c r="N1270" s="156" t="str">
        <f>IF(L1270="","",L1270*VLOOKUP(CONCATENATE(C1270," / ",'Základné údaje'!$D$8),'Priradenie pracov. balíkov'!A:F,6,FALSE))</f>
        <v/>
      </c>
      <c r="O1270" s="164"/>
      <c r="P1270" s="164"/>
    </row>
    <row r="1271" spans="1:16" x14ac:dyDescent="0.2">
      <c r="A1271" s="19"/>
      <c r="B1271" s="164"/>
      <c r="C1271" s="164"/>
      <c r="D1271" s="164"/>
      <c r="E1271" s="164"/>
      <c r="F1271" s="165"/>
      <c r="G1271" s="164"/>
      <c r="H1271" s="166"/>
      <c r="I1271" s="167"/>
      <c r="J1271" s="168" t="str">
        <f>IF(F1271="","",IF(G1271=nepodnik,1,IF(VLOOKUP(G1271,Ciselniky!$G$41:$I$48,3,FALSE)&gt;'Údaje o projekte'!$F$11,'Údaje o projekte'!$F$11,VLOOKUP(G1271,Ciselniky!$G$41:$I$48,3,FALSE))))</f>
        <v/>
      </c>
      <c r="K1271" s="169" t="str">
        <f>IF(J1271="","",IF(G1271="Nerelevantné",E1271*F1271,((E1271*F1271)/VLOOKUP(G1271,Ciselniky!$G$43:$I$48,3,FALSE))*'Dlhodobý majetok (DM)'!I1271)*H1271)</f>
        <v/>
      </c>
      <c r="L1271" s="169" t="str">
        <f>IF(K1271="","",IF('Základné údaje'!$H$8="áno",0,K1271*0.2))</f>
        <v/>
      </c>
      <c r="M1271" s="156" t="str">
        <f>IF(K1271="","",K1271*VLOOKUP(CONCATENATE(C1271," / ",'Základné údaje'!$D$8),'Priradenie pracov. balíkov'!A:F,6,FALSE))</f>
        <v/>
      </c>
      <c r="N1271" s="156" t="str">
        <f>IF(L1271="","",L1271*VLOOKUP(CONCATENATE(C1271," / ",'Základné údaje'!$D$8),'Priradenie pracov. balíkov'!A:F,6,FALSE))</f>
        <v/>
      </c>
      <c r="O1271" s="164"/>
      <c r="P1271" s="164"/>
    </row>
    <row r="1272" spans="1:16" x14ac:dyDescent="0.2">
      <c r="A1272" s="19"/>
      <c r="B1272" s="164"/>
      <c r="C1272" s="164"/>
      <c r="D1272" s="164"/>
      <c r="E1272" s="164"/>
      <c r="F1272" s="165"/>
      <c r="G1272" s="164"/>
      <c r="H1272" s="166"/>
      <c r="I1272" s="167"/>
      <c r="J1272" s="168" t="str">
        <f>IF(F1272="","",IF(G1272=nepodnik,1,IF(VLOOKUP(G1272,Ciselniky!$G$41:$I$48,3,FALSE)&gt;'Údaje o projekte'!$F$11,'Údaje o projekte'!$F$11,VLOOKUP(G1272,Ciselniky!$G$41:$I$48,3,FALSE))))</f>
        <v/>
      </c>
      <c r="K1272" s="169" t="str">
        <f>IF(J1272="","",IF(G1272="Nerelevantné",E1272*F1272,((E1272*F1272)/VLOOKUP(G1272,Ciselniky!$G$43:$I$48,3,FALSE))*'Dlhodobý majetok (DM)'!I1272)*H1272)</f>
        <v/>
      </c>
      <c r="L1272" s="169" t="str">
        <f>IF(K1272="","",IF('Základné údaje'!$H$8="áno",0,K1272*0.2))</f>
        <v/>
      </c>
      <c r="M1272" s="156" t="str">
        <f>IF(K1272="","",K1272*VLOOKUP(CONCATENATE(C1272," / ",'Základné údaje'!$D$8),'Priradenie pracov. balíkov'!A:F,6,FALSE))</f>
        <v/>
      </c>
      <c r="N1272" s="156" t="str">
        <f>IF(L1272="","",L1272*VLOOKUP(CONCATENATE(C1272," / ",'Základné údaje'!$D$8),'Priradenie pracov. balíkov'!A:F,6,FALSE))</f>
        <v/>
      </c>
      <c r="O1272" s="164"/>
      <c r="P1272" s="164"/>
    </row>
    <row r="1273" spans="1:16" x14ac:dyDescent="0.2">
      <c r="A1273" s="19"/>
      <c r="B1273" s="164"/>
      <c r="C1273" s="164"/>
      <c r="D1273" s="164"/>
      <c r="E1273" s="164"/>
      <c r="F1273" s="165"/>
      <c r="G1273" s="164"/>
      <c r="H1273" s="166"/>
      <c r="I1273" s="167"/>
      <c r="J1273" s="168" t="str">
        <f>IF(F1273="","",IF(G1273=nepodnik,1,IF(VLOOKUP(G1273,Ciselniky!$G$41:$I$48,3,FALSE)&gt;'Údaje o projekte'!$F$11,'Údaje o projekte'!$F$11,VLOOKUP(G1273,Ciselniky!$G$41:$I$48,3,FALSE))))</f>
        <v/>
      </c>
      <c r="K1273" s="169" t="str">
        <f>IF(J1273="","",IF(G1273="Nerelevantné",E1273*F1273,((E1273*F1273)/VLOOKUP(G1273,Ciselniky!$G$43:$I$48,3,FALSE))*'Dlhodobý majetok (DM)'!I1273)*H1273)</f>
        <v/>
      </c>
      <c r="L1273" s="169" t="str">
        <f>IF(K1273="","",IF('Základné údaje'!$H$8="áno",0,K1273*0.2))</f>
        <v/>
      </c>
      <c r="M1273" s="156" t="str">
        <f>IF(K1273="","",K1273*VLOOKUP(CONCATENATE(C1273," / ",'Základné údaje'!$D$8),'Priradenie pracov. balíkov'!A:F,6,FALSE))</f>
        <v/>
      </c>
      <c r="N1273" s="156" t="str">
        <f>IF(L1273="","",L1273*VLOOKUP(CONCATENATE(C1273," / ",'Základné údaje'!$D$8),'Priradenie pracov. balíkov'!A:F,6,FALSE))</f>
        <v/>
      </c>
      <c r="O1273" s="164"/>
      <c r="P1273" s="164"/>
    </row>
    <row r="1274" spans="1:16" x14ac:dyDescent="0.2">
      <c r="A1274" s="19"/>
      <c r="B1274" s="164"/>
      <c r="C1274" s="164"/>
      <c r="D1274" s="164"/>
      <c r="E1274" s="164"/>
      <c r="F1274" s="165"/>
      <c r="G1274" s="164"/>
      <c r="H1274" s="166"/>
      <c r="I1274" s="167"/>
      <c r="J1274" s="168" t="str">
        <f>IF(F1274="","",IF(G1274=nepodnik,1,IF(VLOOKUP(G1274,Ciselniky!$G$41:$I$48,3,FALSE)&gt;'Údaje o projekte'!$F$11,'Údaje o projekte'!$F$11,VLOOKUP(G1274,Ciselniky!$G$41:$I$48,3,FALSE))))</f>
        <v/>
      </c>
      <c r="K1274" s="169" t="str">
        <f>IF(J1274="","",IF(G1274="Nerelevantné",E1274*F1274,((E1274*F1274)/VLOOKUP(G1274,Ciselniky!$G$43:$I$48,3,FALSE))*'Dlhodobý majetok (DM)'!I1274)*H1274)</f>
        <v/>
      </c>
      <c r="L1274" s="169" t="str">
        <f>IF(K1274="","",IF('Základné údaje'!$H$8="áno",0,K1274*0.2))</f>
        <v/>
      </c>
      <c r="M1274" s="156" t="str">
        <f>IF(K1274="","",K1274*VLOOKUP(CONCATENATE(C1274," / ",'Základné údaje'!$D$8),'Priradenie pracov. balíkov'!A:F,6,FALSE))</f>
        <v/>
      </c>
      <c r="N1274" s="156" t="str">
        <f>IF(L1274="","",L1274*VLOOKUP(CONCATENATE(C1274," / ",'Základné údaje'!$D$8),'Priradenie pracov. balíkov'!A:F,6,FALSE))</f>
        <v/>
      </c>
      <c r="O1274" s="164"/>
      <c r="P1274" s="164"/>
    </row>
    <row r="1275" spans="1:16" x14ac:dyDescent="0.2">
      <c r="A1275" s="19"/>
      <c r="B1275" s="164"/>
      <c r="C1275" s="164"/>
      <c r="D1275" s="164"/>
      <c r="E1275" s="164"/>
      <c r="F1275" s="165"/>
      <c r="G1275" s="164"/>
      <c r="H1275" s="166"/>
      <c r="I1275" s="167"/>
      <c r="J1275" s="168" t="str">
        <f>IF(F1275="","",IF(G1275=nepodnik,1,IF(VLOOKUP(G1275,Ciselniky!$G$41:$I$48,3,FALSE)&gt;'Údaje o projekte'!$F$11,'Údaje o projekte'!$F$11,VLOOKUP(G1275,Ciselniky!$G$41:$I$48,3,FALSE))))</f>
        <v/>
      </c>
      <c r="K1275" s="169" t="str">
        <f>IF(J1275="","",IF(G1275="Nerelevantné",E1275*F1275,((E1275*F1275)/VLOOKUP(G1275,Ciselniky!$G$43:$I$48,3,FALSE))*'Dlhodobý majetok (DM)'!I1275)*H1275)</f>
        <v/>
      </c>
      <c r="L1275" s="169" t="str">
        <f>IF(K1275="","",IF('Základné údaje'!$H$8="áno",0,K1275*0.2))</f>
        <v/>
      </c>
      <c r="M1275" s="156" t="str">
        <f>IF(K1275="","",K1275*VLOOKUP(CONCATENATE(C1275," / ",'Základné údaje'!$D$8),'Priradenie pracov. balíkov'!A:F,6,FALSE))</f>
        <v/>
      </c>
      <c r="N1275" s="156" t="str">
        <f>IF(L1275="","",L1275*VLOOKUP(CONCATENATE(C1275," / ",'Základné údaje'!$D$8),'Priradenie pracov. balíkov'!A:F,6,FALSE))</f>
        <v/>
      </c>
      <c r="O1275" s="164"/>
      <c r="P1275" s="164"/>
    </row>
    <row r="1276" spans="1:16" x14ac:dyDescent="0.2">
      <c r="A1276" s="19"/>
      <c r="B1276" s="164"/>
      <c r="C1276" s="164"/>
      <c r="D1276" s="164"/>
      <c r="E1276" s="164"/>
      <c r="F1276" s="165"/>
      <c r="G1276" s="164"/>
      <c r="H1276" s="166"/>
      <c r="I1276" s="167"/>
      <c r="J1276" s="168" t="str">
        <f>IF(F1276="","",IF(G1276=nepodnik,1,IF(VLOOKUP(G1276,Ciselniky!$G$41:$I$48,3,FALSE)&gt;'Údaje o projekte'!$F$11,'Údaje o projekte'!$F$11,VLOOKUP(G1276,Ciselniky!$G$41:$I$48,3,FALSE))))</f>
        <v/>
      </c>
      <c r="K1276" s="169" t="str">
        <f>IF(J1276="","",IF(G1276="Nerelevantné",E1276*F1276,((E1276*F1276)/VLOOKUP(G1276,Ciselniky!$G$43:$I$48,3,FALSE))*'Dlhodobý majetok (DM)'!I1276)*H1276)</f>
        <v/>
      </c>
      <c r="L1276" s="169" t="str">
        <f>IF(K1276="","",IF('Základné údaje'!$H$8="áno",0,K1276*0.2))</f>
        <v/>
      </c>
      <c r="M1276" s="156" t="str">
        <f>IF(K1276="","",K1276*VLOOKUP(CONCATENATE(C1276," / ",'Základné údaje'!$D$8),'Priradenie pracov. balíkov'!A:F,6,FALSE))</f>
        <v/>
      </c>
      <c r="N1276" s="156" t="str">
        <f>IF(L1276="","",L1276*VLOOKUP(CONCATENATE(C1276," / ",'Základné údaje'!$D$8),'Priradenie pracov. balíkov'!A:F,6,FALSE))</f>
        <v/>
      </c>
      <c r="O1276" s="164"/>
      <c r="P1276" s="164"/>
    </row>
    <row r="1277" spans="1:16" x14ac:dyDescent="0.2">
      <c r="A1277" s="19"/>
      <c r="B1277" s="164"/>
      <c r="C1277" s="164"/>
      <c r="D1277" s="164"/>
      <c r="E1277" s="164"/>
      <c r="F1277" s="165"/>
      <c r="G1277" s="164"/>
      <c r="H1277" s="166"/>
      <c r="I1277" s="167"/>
      <c r="J1277" s="168" t="str">
        <f>IF(F1277="","",IF(G1277=nepodnik,1,IF(VLOOKUP(G1277,Ciselniky!$G$41:$I$48,3,FALSE)&gt;'Údaje o projekte'!$F$11,'Údaje o projekte'!$F$11,VLOOKUP(G1277,Ciselniky!$G$41:$I$48,3,FALSE))))</f>
        <v/>
      </c>
      <c r="K1277" s="169" t="str">
        <f>IF(J1277="","",IF(G1277="Nerelevantné",E1277*F1277,((E1277*F1277)/VLOOKUP(G1277,Ciselniky!$G$43:$I$48,3,FALSE))*'Dlhodobý majetok (DM)'!I1277)*H1277)</f>
        <v/>
      </c>
      <c r="L1277" s="169" t="str">
        <f>IF(K1277="","",IF('Základné údaje'!$H$8="áno",0,K1277*0.2))</f>
        <v/>
      </c>
      <c r="M1277" s="156" t="str">
        <f>IF(K1277="","",K1277*VLOOKUP(CONCATENATE(C1277," / ",'Základné údaje'!$D$8),'Priradenie pracov. balíkov'!A:F,6,FALSE))</f>
        <v/>
      </c>
      <c r="N1277" s="156" t="str">
        <f>IF(L1277="","",L1277*VLOOKUP(CONCATENATE(C1277," / ",'Základné údaje'!$D$8),'Priradenie pracov. balíkov'!A:F,6,FALSE))</f>
        <v/>
      </c>
      <c r="O1277" s="164"/>
      <c r="P1277" s="164"/>
    </row>
    <row r="1278" spans="1:16" x14ac:dyDescent="0.2">
      <c r="A1278" s="19"/>
      <c r="B1278" s="164"/>
      <c r="C1278" s="164"/>
      <c r="D1278" s="164"/>
      <c r="E1278" s="164"/>
      <c r="F1278" s="165"/>
      <c r="G1278" s="164"/>
      <c r="H1278" s="166"/>
      <c r="I1278" s="167"/>
      <c r="J1278" s="168" t="str">
        <f>IF(F1278="","",IF(G1278=nepodnik,1,IF(VLOOKUP(G1278,Ciselniky!$G$41:$I$48,3,FALSE)&gt;'Údaje o projekte'!$F$11,'Údaje o projekte'!$F$11,VLOOKUP(G1278,Ciselniky!$G$41:$I$48,3,FALSE))))</f>
        <v/>
      </c>
      <c r="K1278" s="169" t="str">
        <f>IF(J1278="","",IF(G1278="Nerelevantné",E1278*F1278,((E1278*F1278)/VLOOKUP(G1278,Ciselniky!$G$43:$I$48,3,FALSE))*'Dlhodobý majetok (DM)'!I1278)*H1278)</f>
        <v/>
      </c>
      <c r="L1278" s="169" t="str">
        <f>IF(K1278="","",IF('Základné údaje'!$H$8="áno",0,K1278*0.2))</f>
        <v/>
      </c>
      <c r="M1278" s="156" t="str">
        <f>IF(K1278="","",K1278*VLOOKUP(CONCATENATE(C1278," / ",'Základné údaje'!$D$8),'Priradenie pracov. balíkov'!A:F,6,FALSE))</f>
        <v/>
      </c>
      <c r="N1278" s="156" t="str">
        <f>IF(L1278="","",L1278*VLOOKUP(CONCATENATE(C1278," / ",'Základné údaje'!$D$8),'Priradenie pracov. balíkov'!A:F,6,FALSE))</f>
        <v/>
      </c>
      <c r="O1278" s="164"/>
      <c r="P1278" s="164"/>
    </row>
    <row r="1279" spans="1:16" x14ac:dyDescent="0.2">
      <c r="A1279" s="19"/>
      <c r="B1279" s="164"/>
      <c r="C1279" s="164"/>
      <c r="D1279" s="164"/>
      <c r="E1279" s="164"/>
      <c r="F1279" s="165"/>
      <c r="G1279" s="164"/>
      <c r="H1279" s="166"/>
      <c r="I1279" s="167"/>
      <c r="J1279" s="168" t="str">
        <f>IF(F1279="","",IF(G1279=nepodnik,1,IF(VLOOKUP(G1279,Ciselniky!$G$41:$I$48,3,FALSE)&gt;'Údaje o projekte'!$F$11,'Údaje o projekte'!$F$11,VLOOKUP(G1279,Ciselniky!$G$41:$I$48,3,FALSE))))</f>
        <v/>
      </c>
      <c r="K1279" s="169" t="str">
        <f>IF(J1279="","",IF(G1279="Nerelevantné",E1279*F1279,((E1279*F1279)/VLOOKUP(G1279,Ciselniky!$G$43:$I$48,3,FALSE))*'Dlhodobý majetok (DM)'!I1279)*H1279)</f>
        <v/>
      </c>
      <c r="L1279" s="169" t="str">
        <f>IF(K1279="","",IF('Základné údaje'!$H$8="áno",0,K1279*0.2))</f>
        <v/>
      </c>
      <c r="M1279" s="156" t="str">
        <f>IF(K1279="","",K1279*VLOOKUP(CONCATENATE(C1279," / ",'Základné údaje'!$D$8),'Priradenie pracov. balíkov'!A:F,6,FALSE))</f>
        <v/>
      </c>
      <c r="N1279" s="156" t="str">
        <f>IF(L1279="","",L1279*VLOOKUP(CONCATENATE(C1279," / ",'Základné údaje'!$D$8),'Priradenie pracov. balíkov'!A:F,6,FALSE))</f>
        <v/>
      </c>
      <c r="O1279" s="164"/>
      <c r="P1279" s="164"/>
    </row>
    <row r="1280" spans="1:16" x14ac:dyDescent="0.2">
      <c r="A1280" s="19"/>
      <c r="B1280" s="164"/>
      <c r="C1280" s="164"/>
      <c r="D1280" s="164"/>
      <c r="E1280" s="164"/>
      <c r="F1280" s="165"/>
      <c r="G1280" s="164"/>
      <c r="H1280" s="166"/>
      <c r="I1280" s="167"/>
      <c r="J1280" s="168" t="str">
        <f>IF(F1280="","",IF(G1280=nepodnik,1,IF(VLOOKUP(G1280,Ciselniky!$G$41:$I$48,3,FALSE)&gt;'Údaje o projekte'!$F$11,'Údaje o projekte'!$F$11,VLOOKUP(G1280,Ciselniky!$G$41:$I$48,3,FALSE))))</f>
        <v/>
      </c>
      <c r="K1280" s="169" t="str">
        <f>IF(J1280="","",IF(G1280="Nerelevantné",E1280*F1280,((E1280*F1280)/VLOOKUP(G1280,Ciselniky!$G$43:$I$48,3,FALSE))*'Dlhodobý majetok (DM)'!I1280)*H1280)</f>
        <v/>
      </c>
      <c r="L1280" s="169" t="str">
        <f>IF(K1280="","",IF('Základné údaje'!$H$8="áno",0,K1280*0.2))</f>
        <v/>
      </c>
      <c r="M1280" s="156" t="str">
        <f>IF(K1280="","",K1280*VLOOKUP(CONCATENATE(C1280," / ",'Základné údaje'!$D$8),'Priradenie pracov. balíkov'!A:F,6,FALSE))</f>
        <v/>
      </c>
      <c r="N1280" s="156" t="str">
        <f>IF(L1280="","",L1280*VLOOKUP(CONCATENATE(C1280," / ",'Základné údaje'!$D$8),'Priradenie pracov. balíkov'!A:F,6,FALSE))</f>
        <v/>
      </c>
      <c r="O1280" s="164"/>
      <c r="P1280" s="164"/>
    </row>
    <row r="1281" spans="1:16" x14ac:dyDescent="0.2">
      <c r="A1281" s="19"/>
      <c r="B1281" s="164"/>
      <c r="C1281" s="164"/>
      <c r="D1281" s="164"/>
      <c r="E1281" s="164"/>
      <c r="F1281" s="165"/>
      <c r="G1281" s="164"/>
      <c r="H1281" s="166"/>
      <c r="I1281" s="167"/>
      <c r="J1281" s="168" t="str">
        <f>IF(F1281="","",IF(G1281=nepodnik,1,IF(VLOOKUP(G1281,Ciselniky!$G$41:$I$48,3,FALSE)&gt;'Údaje o projekte'!$F$11,'Údaje o projekte'!$F$11,VLOOKUP(G1281,Ciselniky!$G$41:$I$48,3,FALSE))))</f>
        <v/>
      </c>
      <c r="K1281" s="169" t="str">
        <f>IF(J1281="","",IF(G1281="Nerelevantné",E1281*F1281,((E1281*F1281)/VLOOKUP(G1281,Ciselniky!$G$43:$I$48,3,FALSE))*'Dlhodobý majetok (DM)'!I1281)*H1281)</f>
        <v/>
      </c>
      <c r="L1281" s="169" t="str">
        <f>IF(K1281="","",IF('Základné údaje'!$H$8="áno",0,K1281*0.2))</f>
        <v/>
      </c>
      <c r="M1281" s="156" t="str">
        <f>IF(K1281="","",K1281*VLOOKUP(CONCATENATE(C1281," / ",'Základné údaje'!$D$8),'Priradenie pracov. balíkov'!A:F,6,FALSE))</f>
        <v/>
      </c>
      <c r="N1281" s="156" t="str">
        <f>IF(L1281="","",L1281*VLOOKUP(CONCATENATE(C1281," / ",'Základné údaje'!$D$8),'Priradenie pracov. balíkov'!A:F,6,FALSE))</f>
        <v/>
      </c>
      <c r="O1281" s="164"/>
      <c r="P1281" s="164"/>
    </row>
    <row r="1282" spans="1:16" x14ac:dyDescent="0.2">
      <c r="A1282" s="19"/>
      <c r="B1282" s="164"/>
      <c r="C1282" s="164"/>
      <c r="D1282" s="164"/>
      <c r="E1282" s="164"/>
      <c r="F1282" s="165"/>
      <c r="G1282" s="164"/>
      <c r="H1282" s="166"/>
      <c r="I1282" s="167"/>
      <c r="J1282" s="168" t="str">
        <f>IF(F1282="","",IF(G1282=nepodnik,1,IF(VLOOKUP(G1282,Ciselniky!$G$41:$I$48,3,FALSE)&gt;'Údaje o projekte'!$F$11,'Údaje o projekte'!$F$11,VLOOKUP(G1282,Ciselniky!$G$41:$I$48,3,FALSE))))</f>
        <v/>
      </c>
      <c r="K1282" s="169" t="str">
        <f>IF(J1282="","",IF(G1282="Nerelevantné",E1282*F1282,((E1282*F1282)/VLOOKUP(G1282,Ciselniky!$G$43:$I$48,3,FALSE))*'Dlhodobý majetok (DM)'!I1282)*H1282)</f>
        <v/>
      </c>
      <c r="L1282" s="169" t="str">
        <f>IF(K1282="","",IF('Základné údaje'!$H$8="áno",0,K1282*0.2))</f>
        <v/>
      </c>
      <c r="M1282" s="156" t="str">
        <f>IF(K1282="","",K1282*VLOOKUP(CONCATENATE(C1282," / ",'Základné údaje'!$D$8),'Priradenie pracov. balíkov'!A:F,6,FALSE))</f>
        <v/>
      </c>
      <c r="N1282" s="156" t="str">
        <f>IF(L1282="","",L1282*VLOOKUP(CONCATENATE(C1282," / ",'Základné údaje'!$D$8),'Priradenie pracov. balíkov'!A:F,6,FALSE))</f>
        <v/>
      </c>
      <c r="O1282" s="164"/>
      <c r="P1282" s="164"/>
    </row>
    <row r="1283" spans="1:16" x14ac:dyDescent="0.2">
      <c r="A1283" s="19"/>
      <c r="B1283" s="164"/>
      <c r="C1283" s="164"/>
      <c r="D1283" s="164"/>
      <c r="E1283" s="164"/>
      <c r="F1283" s="165"/>
      <c r="G1283" s="164"/>
      <c r="H1283" s="166"/>
      <c r="I1283" s="167"/>
      <c r="J1283" s="168" t="str">
        <f>IF(F1283="","",IF(G1283=nepodnik,1,IF(VLOOKUP(G1283,Ciselniky!$G$41:$I$48,3,FALSE)&gt;'Údaje o projekte'!$F$11,'Údaje o projekte'!$F$11,VLOOKUP(G1283,Ciselniky!$G$41:$I$48,3,FALSE))))</f>
        <v/>
      </c>
      <c r="K1283" s="169" t="str">
        <f>IF(J1283="","",IF(G1283="Nerelevantné",E1283*F1283,((E1283*F1283)/VLOOKUP(G1283,Ciselniky!$G$43:$I$48,3,FALSE))*'Dlhodobý majetok (DM)'!I1283)*H1283)</f>
        <v/>
      </c>
      <c r="L1283" s="169" t="str">
        <f>IF(K1283="","",IF('Základné údaje'!$H$8="áno",0,K1283*0.2))</f>
        <v/>
      </c>
      <c r="M1283" s="156" t="str">
        <f>IF(K1283="","",K1283*VLOOKUP(CONCATENATE(C1283," / ",'Základné údaje'!$D$8),'Priradenie pracov. balíkov'!A:F,6,FALSE))</f>
        <v/>
      </c>
      <c r="N1283" s="156" t="str">
        <f>IF(L1283="","",L1283*VLOOKUP(CONCATENATE(C1283," / ",'Základné údaje'!$D$8),'Priradenie pracov. balíkov'!A:F,6,FALSE))</f>
        <v/>
      </c>
      <c r="O1283" s="164"/>
      <c r="P1283" s="164"/>
    </row>
    <row r="1284" spans="1:16" x14ac:dyDescent="0.2">
      <c r="A1284" s="19"/>
      <c r="B1284" s="164"/>
      <c r="C1284" s="164"/>
      <c r="D1284" s="164"/>
      <c r="E1284" s="164"/>
      <c r="F1284" s="165"/>
      <c r="G1284" s="164"/>
      <c r="H1284" s="166"/>
      <c r="I1284" s="167"/>
      <c r="J1284" s="168" t="str">
        <f>IF(F1284="","",IF(G1284=nepodnik,1,IF(VLOOKUP(G1284,Ciselniky!$G$41:$I$48,3,FALSE)&gt;'Údaje o projekte'!$F$11,'Údaje o projekte'!$F$11,VLOOKUP(G1284,Ciselniky!$G$41:$I$48,3,FALSE))))</f>
        <v/>
      </c>
      <c r="K1284" s="169" t="str">
        <f>IF(J1284="","",IF(G1284="Nerelevantné",E1284*F1284,((E1284*F1284)/VLOOKUP(G1284,Ciselniky!$G$43:$I$48,3,FALSE))*'Dlhodobý majetok (DM)'!I1284)*H1284)</f>
        <v/>
      </c>
      <c r="L1284" s="169" t="str">
        <f>IF(K1284="","",IF('Základné údaje'!$H$8="áno",0,K1284*0.2))</f>
        <v/>
      </c>
      <c r="M1284" s="156" t="str">
        <f>IF(K1284="","",K1284*VLOOKUP(CONCATENATE(C1284," / ",'Základné údaje'!$D$8),'Priradenie pracov. balíkov'!A:F,6,FALSE))</f>
        <v/>
      </c>
      <c r="N1284" s="156" t="str">
        <f>IF(L1284="","",L1284*VLOOKUP(CONCATENATE(C1284," / ",'Základné údaje'!$D$8),'Priradenie pracov. balíkov'!A:F,6,FALSE))</f>
        <v/>
      </c>
      <c r="O1284" s="164"/>
      <c r="P1284" s="164"/>
    </row>
    <row r="1285" spans="1:16" x14ac:dyDescent="0.2">
      <c r="A1285" s="19"/>
      <c r="B1285" s="164"/>
      <c r="C1285" s="164"/>
      <c r="D1285" s="164"/>
      <c r="E1285" s="164"/>
      <c r="F1285" s="165"/>
      <c r="G1285" s="164"/>
      <c r="H1285" s="166"/>
      <c r="I1285" s="167"/>
      <c r="J1285" s="168" t="str">
        <f>IF(F1285="","",IF(G1285=nepodnik,1,IF(VLOOKUP(G1285,Ciselniky!$G$41:$I$48,3,FALSE)&gt;'Údaje o projekte'!$F$11,'Údaje o projekte'!$F$11,VLOOKUP(G1285,Ciselniky!$G$41:$I$48,3,FALSE))))</f>
        <v/>
      </c>
      <c r="K1285" s="169" t="str">
        <f>IF(J1285="","",IF(G1285="Nerelevantné",E1285*F1285,((E1285*F1285)/VLOOKUP(G1285,Ciselniky!$G$43:$I$48,3,FALSE))*'Dlhodobý majetok (DM)'!I1285)*H1285)</f>
        <v/>
      </c>
      <c r="L1285" s="169" t="str">
        <f>IF(K1285="","",IF('Základné údaje'!$H$8="áno",0,K1285*0.2))</f>
        <v/>
      </c>
      <c r="M1285" s="156" t="str">
        <f>IF(K1285="","",K1285*VLOOKUP(CONCATENATE(C1285," / ",'Základné údaje'!$D$8),'Priradenie pracov. balíkov'!A:F,6,FALSE))</f>
        <v/>
      </c>
      <c r="N1285" s="156" t="str">
        <f>IF(L1285="","",L1285*VLOOKUP(CONCATENATE(C1285," / ",'Základné údaje'!$D$8),'Priradenie pracov. balíkov'!A:F,6,FALSE))</f>
        <v/>
      </c>
      <c r="O1285" s="164"/>
      <c r="P1285" s="164"/>
    </row>
    <row r="1286" spans="1:16" x14ac:dyDescent="0.2">
      <c r="A1286" s="19"/>
      <c r="B1286" s="164"/>
      <c r="C1286" s="164"/>
      <c r="D1286" s="164"/>
      <c r="E1286" s="164"/>
      <c r="F1286" s="165"/>
      <c r="G1286" s="164"/>
      <c r="H1286" s="166"/>
      <c r="I1286" s="167"/>
      <c r="J1286" s="168" t="str">
        <f>IF(F1286="","",IF(G1286=nepodnik,1,IF(VLOOKUP(G1286,Ciselniky!$G$41:$I$48,3,FALSE)&gt;'Údaje o projekte'!$F$11,'Údaje o projekte'!$F$11,VLOOKUP(G1286,Ciselniky!$G$41:$I$48,3,FALSE))))</f>
        <v/>
      </c>
      <c r="K1286" s="169" t="str">
        <f>IF(J1286="","",IF(G1286="Nerelevantné",E1286*F1286,((E1286*F1286)/VLOOKUP(G1286,Ciselniky!$G$43:$I$48,3,FALSE))*'Dlhodobý majetok (DM)'!I1286)*H1286)</f>
        <v/>
      </c>
      <c r="L1286" s="169" t="str">
        <f>IF(K1286="","",IF('Základné údaje'!$H$8="áno",0,K1286*0.2))</f>
        <v/>
      </c>
      <c r="M1286" s="156" t="str">
        <f>IF(K1286="","",K1286*VLOOKUP(CONCATENATE(C1286," / ",'Základné údaje'!$D$8),'Priradenie pracov. balíkov'!A:F,6,FALSE))</f>
        <v/>
      </c>
      <c r="N1286" s="156" t="str">
        <f>IF(L1286="","",L1286*VLOOKUP(CONCATENATE(C1286," / ",'Základné údaje'!$D$8),'Priradenie pracov. balíkov'!A:F,6,FALSE))</f>
        <v/>
      </c>
      <c r="O1286" s="164"/>
      <c r="P1286" s="164"/>
    </row>
    <row r="1287" spans="1:16" x14ac:dyDescent="0.2">
      <c r="A1287" s="19"/>
      <c r="B1287" s="164"/>
      <c r="C1287" s="164"/>
      <c r="D1287" s="164"/>
      <c r="E1287" s="164"/>
      <c r="F1287" s="165"/>
      <c r="G1287" s="164"/>
      <c r="H1287" s="166"/>
      <c r="I1287" s="167"/>
      <c r="J1287" s="168" t="str">
        <f>IF(F1287="","",IF(G1287=nepodnik,1,IF(VLOOKUP(G1287,Ciselniky!$G$41:$I$48,3,FALSE)&gt;'Údaje o projekte'!$F$11,'Údaje o projekte'!$F$11,VLOOKUP(G1287,Ciselniky!$G$41:$I$48,3,FALSE))))</f>
        <v/>
      </c>
      <c r="K1287" s="169" t="str">
        <f>IF(J1287="","",IF(G1287="Nerelevantné",E1287*F1287,((E1287*F1287)/VLOOKUP(G1287,Ciselniky!$G$43:$I$48,3,FALSE))*'Dlhodobý majetok (DM)'!I1287)*H1287)</f>
        <v/>
      </c>
      <c r="L1287" s="169" t="str">
        <f>IF(K1287="","",IF('Základné údaje'!$H$8="áno",0,K1287*0.2))</f>
        <v/>
      </c>
      <c r="M1287" s="156" t="str">
        <f>IF(K1287="","",K1287*VLOOKUP(CONCATENATE(C1287," / ",'Základné údaje'!$D$8),'Priradenie pracov. balíkov'!A:F,6,FALSE))</f>
        <v/>
      </c>
      <c r="N1287" s="156" t="str">
        <f>IF(L1287="","",L1287*VLOOKUP(CONCATENATE(C1287," / ",'Základné údaje'!$D$8),'Priradenie pracov. balíkov'!A:F,6,FALSE))</f>
        <v/>
      </c>
      <c r="O1287" s="164"/>
      <c r="P1287" s="164"/>
    </row>
    <row r="1288" spans="1:16" x14ac:dyDescent="0.2">
      <c r="A1288" s="19"/>
      <c r="B1288" s="164"/>
      <c r="C1288" s="164"/>
      <c r="D1288" s="164"/>
      <c r="E1288" s="164"/>
      <c r="F1288" s="165"/>
      <c r="G1288" s="164"/>
      <c r="H1288" s="166"/>
      <c r="I1288" s="167"/>
      <c r="J1288" s="168" t="str">
        <f>IF(F1288="","",IF(G1288=nepodnik,1,IF(VLOOKUP(G1288,Ciselniky!$G$41:$I$48,3,FALSE)&gt;'Údaje o projekte'!$F$11,'Údaje o projekte'!$F$11,VLOOKUP(G1288,Ciselniky!$G$41:$I$48,3,FALSE))))</f>
        <v/>
      </c>
      <c r="K1288" s="169" t="str">
        <f>IF(J1288="","",IF(G1288="Nerelevantné",E1288*F1288,((E1288*F1288)/VLOOKUP(G1288,Ciselniky!$G$43:$I$48,3,FALSE))*'Dlhodobý majetok (DM)'!I1288)*H1288)</f>
        <v/>
      </c>
      <c r="L1288" s="169" t="str">
        <f>IF(K1288="","",IF('Základné údaje'!$H$8="áno",0,K1288*0.2))</f>
        <v/>
      </c>
      <c r="M1288" s="156" t="str">
        <f>IF(K1288="","",K1288*VLOOKUP(CONCATENATE(C1288," / ",'Základné údaje'!$D$8),'Priradenie pracov. balíkov'!A:F,6,FALSE))</f>
        <v/>
      </c>
      <c r="N1288" s="156" t="str">
        <f>IF(L1288="","",L1288*VLOOKUP(CONCATENATE(C1288," / ",'Základné údaje'!$D$8),'Priradenie pracov. balíkov'!A:F,6,FALSE))</f>
        <v/>
      </c>
      <c r="O1288" s="164"/>
      <c r="P1288" s="164"/>
    </row>
    <row r="1289" spans="1:16" x14ac:dyDescent="0.2">
      <c r="A1289" s="19"/>
      <c r="B1289" s="164"/>
      <c r="C1289" s="164"/>
      <c r="D1289" s="164"/>
      <c r="E1289" s="164"/>
      <c r="F1289" s="165"/>
      <c r="G1289" s="164"/>
      <c r="H1289" s="166"/>
      <c r="I1289" s="167"/>
      <c r="J1289" s="168" t="str">
        <f>IF(F1289="","",IF(G1289=nepodnik,1,IF(VLOOKUP(G1289,Ciselniky!$G$41:$I$48,3,FALSE)&gt;'Údaje o projekte'!$F$11,'Údaje o projekte'!$F$11,VLOOKUP(G1289,Ciselniky!$G$41:$I$48,3,FALSE))))</f>
        <v/>
      </c>
      <c r="K1289" s="169" t="str">
        <f>IF(J1289="","",IF(G1289="Nerelevantné",E1289*F1289,((E1289*F1289)/VLOOKUP(G1289,Ciselniky!$G$43:$I$48,3,FALSE))*'Dlhodobý majetok (DM)'!I1289)*H1289)</f>
        <v/>
      </c>
      <c r="L1289" s="169" t="str">
        <f>IF(K1289="","",IF('Základné údaje'!$H$8="áno",0,K1289*0.2))</f>
        <v/>
      </c>
      <c r="M1289" s="156" t="str">
        <f>IF(K1289="","",K1289*VLOOKUP(CONCATENATE(C1289," / ",'Základné údaje'!$D$8),'Priradenie pracov. balíkov'!A:F,6,FALSE))</f>
        <v/>
      </c>
      <c r="N1289" s="156" t="str">
        <f>IF(L1289="","",L1289*VLOOKUP(CONCATENATE(C1289," / ",'Základné údaje'!$D$8),'Priradenie pracov. balíkov'!A:F,6,FALSE))</f>
        <v/>
      </c>
      <c r="O1289" s="164"/>
      <c r="P1289" s="164"/>
    </row>
    <row r="1290" spans="1:16" x14ac:dyDescent="0.2">
      <c r="A1290" s="19"/>
      <c r="B1290" s="164"/>
      <c r="C1290" s="164"/>
      <c r="D1290" s="164"/>
      <c r="E1290" s="164"/>
      <c r="F1290" s="165"/>
      <c r="G1290" s="164"/>
      <c r="H1290" s="166"/>
      <c r="I1290" s="167"/>
      <c r="J1290" s="168" t="str">
        <f>IF(F1290="","",IF(G1290=nepodnik,1,IF(VLOOKUP(G1290,Ciselniky!$G$41:$I$48,3,FALSE)&gt;'Údaje o projekte'!$F$11,'Údaje o projekte'!$F$11,VLOOKUP(G1290,Ciselniky!$G$41:$I$48,3,FALSE))))</f>
        <v/>
      </c>
      <c r="K1290" s="169" t="str">
        <f>IF(J1290="","",IF(G1290="Nerelevantné",E1290*F1290,((E1290*F1290)/VLOOKUP(G1290,Ciselniky!$G$43:$I$48,3,FALSE))*'Dlhodobý majetok (DM)'!I1290)*H1290)</f>
        <v/>
      </c>
      <c r="L1290" s="169" t="str">
        <f>IF(K1290="","",IF('Základné údaje'!$H$8="áno",0,K1290*0.2))</f>
        <v/>
      </c>
      <c r="M1290" s="156" t="str">
        <f>IF(K1290="","",K1290*VLOOKUP(CONCATENATE(C1290," / ",'Základné údaje'!$D$8),'Priradenie pracov. balíkov'!A:F,6,FALSE))</f>
        <v/>
      </c>
      <c r="N1290" s="156" t="str">
        <f>IF(L1290="","",L1290*VLOOKUP(CONCATENATE(C1290," / ",'Základné údaje'!$D$8),'Priradenie pracov. balíkov'!A:F,6,FALSE))</f>
        <v/>
      </c>
      <c r="O1290" s="164"/>
      <c r="P1290" s="164"/>
    </row>
    <row r="1291" spans="1:16" x14ac:dyDescent="0.2">
      <c r="A1291" s="19"/>
      <c r="B1291" s="164"/>
      <c r="C1291" s="164"/>
      <c r="D1291" s="164"/>
      <c r="E1291" s="164"/>
      <c r="F1291" s="165"/>
      <c r="G1291" s="164"/>
      <c r="H1291" s="166"/>
      <c r="I1291" s="167"/>
      <c r="J1291" s="168" t="str">
        <f>IF(F1291="","",IF(G1291=nepodnik,1,IF(VLOOKUP(G1291,Ciselniky!$G$41:$I$48,3,FALSE)&gt;'Údaje o projekte'!$F$11,'Údaje o projekte'!$F$11,VLOOKUP(G1291,Ciselniky!$G$41:$I$48,3,FALSE))))</f>
        <v/>
      </c>
      <c r="K1291" s="169" t="str">
        <f>IF(J1291="","",IF(G1291="Nerelevantné",E1291*F1291,((E1291*F1291)/VLOOKUP(G1291,Ciselniky!$G$43:$I$48,3,FALSE))*'Dlhodobý majetok (DM)'!I1291)*H1291)</f>
        <v/>
      </c>
      <c r="L1291" s="169" t="str">
        <f>IF(K1291="","",IF('Základné údaje'!$H$8="áno",0,K1291*0.2))</f>
        <v/>
      </c>
      <c r="M1291" s="156" t="str">
        <f>IF(K1291="","",K1291*VLOOKUP(CONCATENATE(C1291," / ",'Základné údaje'!$D$8),'Priradenie pracov. balíkov'!A:F,6,FALSE))</f>
        <v/>
      </c>
      <c r="N1291" s="156" t="str">
        <f>IF(L1291="","",L1291*VLOOKUP(CONCATENATE(C1291," / ",'Základné údaje'!$D$8),'Priradenie pracov. balíkov'!A:F,6,FALSE))</f>
        <v/>
      </c>
      <c r="O1291" s="164"/>
      <c r="P1291" s="164"/>
    </row>
    <row r="1292" spans="1:16" x14ac:dyDescent="0.2">
      <c r="A1292" s="19"/>
      <c r="B1292" s="164"/>
      <c r="C1292" s="164"/>
      <c r="D1292" s="164"/>
      <c r="E1292" s="164"/>
      <c r="F1292" s="165"/>
      <c r="G1292" s="164"/>
      <c r="H1292" s="166"/>
      <c r="I1292" s="167"/>
      <c r="J1292" s="168" t="str">
        <f>IF(F1292="","",IF(G1292=nepodnik,1,IF(VLOOKUP(G1292,Ciselniky!$G$41:$I$48,3,FALSE)&gt;'Údaje o projekte'!$F$11,'Údaje o projekte'!$F$11,VLOOKUP(G1292,Ciselniky!$G$41:$I$48,3,FALSE))))</f>
        <v/>
      </c>
      <c r="K1292" s="169" t="str">
        <f>IF(J1292="","",IF(G1292="Nerelevantné",E1292*F1292,((E1292*F1292)/VLOOKUP(G1292,Ciselniky!$G$43:$I$48,3,FALSE))*'Dlhodobý majetok (DM)'!I1292)*H1292)</f>
        <v/>
      </c>
      <c r="L1292" s="169" t="str">
        <f>IF(K1292="","",IF('Základné údaje'!$H$8="áno",0,K1292*0.2))</f>
        <v/>
      </c>
      <c r="M1292" s="156" t="str">
        <f>IF(K1292="","",K1292*VLOOKUP(CONCATENATE(C1292," / ",'Základné údaje'!$D$8),'Priradenie pracov. balíkov'!A:F,6,FALSE))</f>
        <v/>
      </c>
      <c r="N1292" s="156" t="str">
        <f>IF(L1292="","",L1292*VLOOKUP(CONCATENATE(C1292," / ",'Základné údaje'!$D$8),'Priradenie pracov. balíkov'!A:F,6,FALSE))</f>
        <v/>
      </c>
      <c r="O1292" s="164"/>
      <c r="P1292" s="164"/>
    </row>
    <row r="1293" spans="1:16" x14ac:dyDescent="0.2">
      <c r="A1293" s="19"/>
      <c r="B1293" s="164"/>
      <c r="C1293" s="164"/>
      <c r="D1293" s="164"/>
      <c r="E1293" s="164"/>
      <c r="F1293" s="165"/>
      <c r="G1293" s="164"/>
      <c r="H1293" s="166"/>
      <c r="I1293" s="167"/>
      <c r="J1293" s="168" t="str">
        <f>IF(F1293="","",IF(G1293=nepodnik,1,IF(VLOOKUP(G1293,Ciselniky!$G$41:$I$48,3,FALSE)&gt;'Údaje o projekte'!$F$11,'Údaje o projekte'!$F$11,VLOOKUP(G1293,Ciselniky!$G$41:$I$48,3,FALSE))))</f>
        <v/>
      </c>
      <c r="K1293" s="169" t="str">
        <f>IF(J1293="","",IF(G1293="Nerelevantné",E1293*F1293,((E1293*F1293)/VLOOKUP(G1293,Ciselniky!$G$43:$I$48,3,FALSE))*'Dlhodobý majetok (DM)'!I1293)*H1293)</f>
        <v/>
      </c>
      <c r="L1293" s="169" t="str">
        <f>IF(K1293="","",IF('Základné údaje'!$H$8="áno",0,K1293*0.2))</f>
        <v/>
      </c>
      <c r="M1293" s="156" t="str">
        <f>IF(K1293="","",K1293*VLOOKUP(CONCATENATE(C1293," / ",'Základné údaje'!$D$8),'Priradenie pracov. balíkov'!A:F,6,FALSE))</f>
        <v/>
      </c>
      <c r="N1293" s="156" t="str">
        <f>IF(L1293="","",L1293*VLOOKUP(CONCATENATE(C1293," / ",'Základné údaje'!$D$8),'Priradenie pracov. balíkov'!A:F,6,FALSE))</f>
        <v/>
      </c>
      <c r="O1293" s="164"/>
      <c r="P1293" s="164"/>
    </row>
    <row r="1294" spans="1:16" x14ac:dyDescent="0.2">
      <c r="A1294" s="19"/>
      <c r="B1294" s="164"/>
      <c r="C1294" s="164"/>
      <c r="D1294" s="164"/>
      <c r="E1294" s="164"/>
      <c r="F1294" s="165"/>
      <c r="G1294" s="164"/>
      <c r="H1294" s="166"/>
      <c r="I1294" s="167"/>
      <c r="J1294" s="168" t="str">
        <f>IF(F1294="","",IF(G1294=nepodnik,1,IF(VLOOKUP(G1294,Ciselniky!$G$41:$I$48,3,FALSE)&gt;'Údaje o projekte'!$F$11,'Údaje o projekte'!$F$11,VLOOKUP(G1294,Ciselniky!$G$41:$I$48,3,FALSE))))</f>
        <v/>
      </c>
      <c r="K1294" s="169" t="str">
        <f>IF(J1294="","",IF(G1294="Nerelevantné",E1294*F1294,((E1294*F1294)/VLOOKUP(G1294,Ciselniky!$G$43:$I$48,3,FALSE))*'Dlhodobý majetok (DM)'!I1294)*H1294)</f>
        <v/>
      </c>
      <c r="L1294" s="169" t="str">
        <f>IF(K1294="","",IF('Základné údaje'!$H$8="áno",0,K1294*0.2))</f>
        <v/>
      </c>
      <c r="M1294" s="156" t="str">
        <f>IF(K1294="","",K1294*VLOOKUP(CONCATENATE(C1294," / ",'Základné údaje'!$D$8),'Priradenie pracov. balíkov'!A:F,6,FALSE))</f>
        <v/>
      </c>
      <c r="N1294" s="156" t="str">
        <f>IF(L1294="","",L1294*VLOOKUP(CONCATENATE(C1294," / ",'Základné údaje'!$D$8),'Priradenie pracov. balíkov'!A:F,6,FALSE))</f>
        <v/>
      </c>
      <c r="O1294" s="164"/>
      <c r="P1294" s="164"/>
    </row>
    <row r="1295" spans="1:16" x14ac:dyDescent="0.2">
      <c r="A1295" s="19"/>
      <c r="B1295" s="164"/>
      <c r="C1295" s="164"/>
      <c r="D1295" s="164"/>
      <c r="E1295" s="164"/>
      <c r="F1295" s="165"/>
      <c r="G1295" s="164"/>
      <c r="H1295" s="166"/>
      <c r="I1295" s="167"/>
      <c r="J1295" s="168" t="str">
        <f>IF(F1295="","",IF(G1295=nepodnik,1,IF(VLOOKUP(G1295,Ciselniky!$G$41:$I$48,3,FALSE)&gt;'Údaje o projekte'!$F$11,'Údaje o projekte'!$F$11,VLOOKUP(G1295,Ciselniky!$G$41:$I$48,3,FALSE))))</f>
        <v/>
      </c>
      <c r="K1295" s="169" t="str">
        <f>IF(J1295="","",IF(G1295="Nerelevantné",E1295*F1295,((E1295*F1295)/VLOOKUP(G1295,Ciselniky!$G$43:$I$48,3,FALSE))*'Dlhodobý majetok (DM)'!I1295)*H1295)</f>
        <v/>
      </c>
      <c r="L1295" s="169" t="str">
        <f>IF(K1295="","",IF('Základné údaje'!$H$8="áno",0,K1295*0.2))</f>
        <v/>
      </c>
      <c r="M1295" s="156" t="str">
        <f>IF(K1295="","",K1295*VLOOKUP(CONCATENATE(C1295," / ",'Základné údaje'!$D$8),'Priradenie pracov. balíkov'!A:F,6,FALSE))</f>
        <v/>
      </c>
      <c r="N1295" s="156" t="str">
        <f>IF(L1295="","",L1295*VLOOKUP(CONCATENATE(C1295," / ",'Základné údaje'!$D$8),'Priradenie pracov. balíkov'!A:F,6,FALSE))</f>
        <v/>
      </c>
      <c r="O1295" s="164"/>
      <c r="P1295" s="164"/>
    </row>
    <row r="1296" spans="1:16" x14ac:dyDescent="0.2">
      <c r="A1296" s="19"/>
      <c r="B1296" s="164"/>
      <c r="C1296" s="164"/>
      <c r="D1296" s="164"/>
      <c r="E1296" s="164"/>
      <c r="F1296" s="165"/>
      <c r="G1296" s="164"/>
      <c r="H1296" s="166"/>
      <c r="I1296" s="167"/>
      <c r="J1296" s="168" t="str">
        <f>IF(F1296="","",IF(G1296=nepodnik,1,IF(VLOOKUP(G1296,Ciselniky!$G$41:$I$48,3,FALSE)&gt;'Údaje o projekte'!$F$11,'Údaje o projekte'!$F$11,VLOOKUP(G1296,Ciselniky!$G$41:$I$48,3,FALSE))))</f>
        <v/>
      </c>
      <c r="K1296" s="169" t="str">
        <f>IF(J1296="","",IF(G1296="Nerelevantné",E1296*F1296,((E1296*F1296)/VLOOKUP(G1296,Ciselniky!$G$43:$I$48,3,FALSE))*'Dlhodobý majetok (DM)'!I1296)*H1296)</f>
        <v/>
      </c>
      <c r="L1296" s="169" t="str">
        <f>IF(K1296="","",IF('Základné údaje'!$H$8="áno",0,K1296*0.2))</f>
        <v/>
      </c>
      <c r="M1296" s="156" t="str">
        <f>IF(K1296="","",K1296*VLOOKUP(CONCATENATE(C1296," / ",'Základné údaje'!$D$8),'Priradenie pracov. balíkov'!A:F,6,FALSE))</f>
        <v/>
      </c>
      <c r="N1296" s="156" t="str">
        <f>IF(L1296="","",L1296*VLOOKUP(CONCATENATE(C1296," / ",'Základné údaje'!$D$8),'Priradenie pracov. balíkov'!A:F,6,FALSE))</f>
        <v/>
      </c>
      <c r="O1296" s="164"/>
      <c r="P1296" s="164"/>
    </row>
    <row r="1297" spans="1:16" x14ac:dyDescent="0.2">
      <c r="A1297" s="19"/>
      <c r="B1297" s="164"/>
      <c r="C1297" s="164"/>
      <c r="D1297" s="164"/>
      <c r="E1297" s="164"/>
      <c r="F1297" s="165"/>
      <c r="G1297" s="164"/>
      <c r="H1297" s="166"/>
      <c r="I1297" s="167"/>
      <c r="J1297" s="168" t="str">
        <f>IF(F1297="","",IF(G1297=nepodnik,1,IF(VLOOKUP(G1297,Ciselniky!$G$41:$I$48,3,FALSE)&gt;'Údaje o projekte'!$F$11,'Údaje o projekte'!$F$11,VLOOKUP(G1297,Ciselniky!$G$41:$I$48,3,FALSE))))</f>
        <v/>
      </c>
      <c r="K1297" s="169" t="str">
        <f>IF(J1297="","",IF(G1297="Nerelevantné",E1297*F1297,((E1297*F1297)/VLOOKUP(G1297,Ciselniky!$G$43:$I$48,3,FALSE))*'Dlhodobý majetok (DM)'!I1297)*H1297)</f>
        <v/>
      </c>
      <c r="L1297" s="169" t="str">
        <f>IF(K1297="","",IF('Základné údaje'!$H$8="áno",0,K1297*0.2))</f>
        <v/>
      </c>
      <c r="M1297" s="156" t="str">
        <f>IF(K1297="","",K1297*VLOOKUP(CONCATENATE(C1297," / ",'Základné údaje'!$D$8),'Priradenie pracov. balíkov'!A:F,6,FALSE))</f>
        <v/>
      </c>
      <c r="N1297" s="156" t="str">
        <f>IF(L1297="","",L1297*VLOOKUP(CONCATENATE(C1297," / ",'Základné údaje'!$D$8),'Priradenie pracov. balíkov'!A:F,6,FALSE))</f>
        <v/>
      </c>
      <c r="O1297" s="164"/>
      <c r="P1297" s="164"/>
    </row>
    <row r="1298" spans="1:16" x14ac:dyDescent="0.2">
      <c r="A1298" s="19"/>
      <c r="B1298" s="164"/>
      <c r="C1298" s="164"/>
      <c r="D1298" s="164"/>
      <c r="E1298" s="164"/>
      <c r="F1298" s="165"/>
      <c r="G1298" s="164"/>
      <c r="H1298" s="166"/>
      <c r="I1298" s="167"/>
      <c r="J1298" s="168" t="str">
        <f>IF(F1298="","",IF(G1298=nepodnik,1,IF(VLOOKUP(G1298,Ciselniky!$G$41:$I$48,3,FALSE)&gt;'Údaje o projekte'!$F$11,'Údaje o projekte'!$F$11,VLOOKUP(G1298,Ciselniky!$G$41:$I$48,3,FALSE))))</f>
        <v/>
      </c>
      <c r="K1298" s="169" t="str">
        <f>IF(J1298="","",IF(G1298="Nerelevantné",E1298*F1298,((E1298*F1298)/VLOOKUP(G1298,Ciselniky!$G$43:$I$48,3,FALSE))*'Dlhodobý majetok (DM)'!I1298)*H1298)</f>
        <v/>
      </c>
      <c r="L1298" s="169" t="str">
        <f>IF(K1298="","",IF('Základné údaje'!$H$8="áno",0,K1298*0.2))</f>
        <v/>
      </c>
      <c r="M1298" s="156" t="str">
        <f>IF(K1298="","",K1298*VLOOKUP(CONCATENATE(C1298," / ",'Základné údaje'!$D$8),'Priradenie pracov. balíkov'!A:F,6,FALSE))</f>
        <v/>
      </c>
      <c r="N1298" s="156" t="str">
        <f>IF(L1298="","",L1298*VLOOKUP(CONCATENATE(C1298," / ",'Základné údaje'!$D$8),'Priradenie pracov. balíkov'!A:F,6,FALSE))</f>
        <v/>
      </c>
      <c r="O1298" s="164"/>
      <c r="P1298" s="164"/>
    </row>
    <row r="1299" spans="1:16" x14ac:dyDescent="0.2">
      <c r="A1299" s="19"/>
      <c r="B1299" s="164"/>
      <c r="C1299" s="164"/>
      <c r="D1299" s="164"/>
      <c r="E1299" s="164"/>
      <c r="F1299" s="165"/>
      <c r="G1299" s="164"/>
      <c r="H1299" s="166"/>
      <c r="I1299" s="167"/>
      <c r="J1299" s="168" t="str">
        <f>IF(F1299="","",IF(G1299=nepodnik,1,IF(VLOOKUP(G1299,Ciselniky!$G$41:$I$48,3,FALSE)&gt;'Údaje o projekte'!$F$11,'Údaje o projekte'!$F$11,VLOOKUP(G1299,Ciselniky!$G$41:$I$48,3,FALSE))))</f>
        <v/>
      </c>
      <c r="K1299" s="169" t="str">
        <f>IF(J1299="","",IF(G1299="Nerelevantné",E1299*F1299,((E1299*F1299)/VLOOKUP(G1299,Ciselniky!$G$43:$I$48,3,FALSE))*'Dlhodobý majetok (DM)'!I1299)*H1299)</f>
        <v/>
      </c>
      <c r="L1299" s="169" t="str">
        <f>IF(K1299="","",IF('Základné údaje'!$H$8="áno",0,K1299*0.2))</f>
        <v/>
      </c>
      <c r="M1299" s="156" t="str">
        <f>IF(K1299="","",K1299*VLOOKUP(CONCATENATE(C1299," / ",'Základné údaje'!$D$8),'Priradenie pracov. balíkov'!A:F,6,FALSE))</f>
        <v/>
      </c>
      <c r="N1299" s="156" t="str">
        <f>IF(L1299="","",L1299*VLOOKUP(CONCATENATE(C1299," / ",'Základné údaje'!$D$8),'Priradenie pracov. balíkov'!A:F,6,FALSE))</f>
        <v/>
      </c>
      <c r="O1299" s="164"/>
      <c r="P1299" s="164"/>
    </row>
    <row r="1300" spans="1:16" x14ac:dyDescent="0.2">
      <c r="A1300" s="19"/>
      <c r="B1300" s="164"/>
      <c r="C1300" s="164"/>
      <c r="D1300" s="164"/>
      <c r="E1300" s="164"/>
      <c r="F1300" s="165"/>
      <c r="G1300" s="164"/>
      <c r="H1300" s="166"/>
      <c r="I1300" s="167"/>
      <c r="J1300" s="168" t="str">
        <f>IF(F1300="","",IF(G1300=nepodnik,1,IF(VLOOKUP(G1300,Ciselniky!$G$41:$I$48,3,FALSE)&gt;'Údaje o projekte'!$F$11,'Údaje o projekte'!$F$11,VLOOKUP(G1300,Ciselniky!$G$41:$I$48,3,FALSE))))</f>
        <v/>
      </c>
      <c r="K1300" s="169" t="str">
        <f>IF(J1300="","",IF(G1300="Nerelevantné",E1300*F1300,((E1300*F1300)/VLOOKUP(G1300,Ciselniky!$G$43:$I$48,3,FALSE))*'Dlhodobý majetok (DM)'!I1300)*H1300)</f>
        <v/>
      </c>
      <c r="L1300" s="169" t="str">
        <f>IF(K1300="","",IF('Základné údaje'!$H$8="áno",0,K1300*0.2))</f>
        <v/>
      </c>
      <c r="M1300" s="156" t="str">
        <f>IF(K1300="","",K1300*VLOOKUP(CONCATENATE(C1300," / ",'Základné údaje'!$D$8),'Priradenie pracov. balíkov'!A:F,6,FALSE))</f>
        <v/>
      </c>
      <c r="N1300" s="156" t="str">
        <f>IF(L1300="","",L1300*VLOOKUP(CONCATENATE(C1300," / ",'Základné údaje'!$D$8),'Priradenie pracov. balíkov'!A:F,6,FALSE))</f>
        <v/>
      </c>
      <c r="O1300" s="164"/>
      <c r="P1300" s="164"/>
    </row>
    <row r="1301" spans="1:16" x14ac:dyDescent="0.2">
      <c r="A1301" s="19"/>
      <c r="B1301" s="164"/>
      <c r="C1301" s="164"/>
      <c r="D1301" s="164"/>
      <c r="E1301" s="164"/>
      <c r="F1301" s="165"/>
      <c r="G1301" s="164"/>
      <c r="H1301" s="166"/>
      <c r="I1301" s="167"/>
      <c r="J1301" s="168" t="str">
        <f>IF(F1301="","",IF(G1301=nepodnik,1,IF(VLOOKUP(G1301,Ciselniky!$G$41:$I$48,3,FALSE)&gt;'Údaje o projekte'!$F$11,'Údaje o projekte'!$F$11,VLOOKUP(G1301,Ciselniky!$G$41:$I$48,3,FALSE))))</f>
        <v/>
      </c>
      <c r="K1301" s="169" t="str">
        <f>IF(J1301="","",IF(G1301="Nerelevantné",E1301*F1301,((E1301*F1301)/VLOOKUP(G1301,Ciselniky!$G$43:$I$48,3,FALSE))*'Dlhodobý majetok (DM)'!I1301)*H1301)</f>
        <v/>
      </c>
      <c r="L1301" s="169" t="str">
        <f>IF(K1301="","",IF('Základné údaje'!$H$8="áno",0,K1301*0.2))</f>
        <v/>
      </c>
      <c r="M1301" s="156" t="str">
        <f>IF(K1301="","",K1301*VLOOKUP(CONCATENATE(C1301," / ",'Základné údaje'!$D$8),'Priradenie pracov. balíkov'!A:F,6,FALSE))</f>
        <v/>
      </c>
      <c r="N1301" s="156" t="str">
        <f>IF(L1301="","",L1301*VLOOKUP(CONCATENATE(C1301," / ",'Základné údaje'!$D$8),'Priradenie pracov. balíkov'!A:F,6,FALSE))</f>
        <v/>
      </c>
      <c r="O1301" s="164"/>
      <c r="P1301" s="164"/>
    </row>
    <row r="1302" spans="1:16" x14ac:dyDescent="0.2">
      <c r="A1302" s="19"/>
      <c r="B1302" s="164"/>
      <c r="C1302" s="164"/>
      <c r="D1302" s="164"/>
      <c r="E1302" s="164"/>
      <c r="F1302" s="165"/>
      <c r="G1302" s="164"/>
      <c r="H1302" s="166"/>
      <c r="I1302" s="167"/>
      <c r="J1302" s="168" t="str">
        <f>IF(F1302="","",IF(G1302=nepodnik,1,IF(VLOOKUP(G1302,Ciselniky!$G$41:$I$48,3,FALSE)&gt;'Údaje o projekte'!$F$11,'Údaje o projekte'!$F$11,VLOOKUP(G1302,Ciselniky!$G$41:$I$48,3,FALSE))))</f>
        <v/>
      </c>
      <c r="K1302" s="169" t="str">
        <f>IF(J1302="","",IF(G1302="Nerelevantné",E1302*F1302,((E1302*F1302)/VLOOKUP(G1302,Ciselniky!$G$43:$I$48,3,FALSE))*'Dlhodobý majetok (DM)'!I1302)*H1302)</f>
        <v/>
      </c>
      <c r="L1302" s="169" t="str">
        <f>IF(K1302="","",IF('Základné údaje'!$H$8="áno",0,K1302*0.2))</f>
        <v/>
      </c>
      <c r="M1302" s="156" t="str">
        <f>IF(K1302="","",K1302*VLOOKUP(CONCATENATE(C1302," / ",'Základné údaje'!$D$8),'Priradenie pracov. balíkov'!A:F,6,FALSE))</f>
        <v/>
      </c>
      <c r="N1302" s="156" t="str">
        <f>IF(L1302="","",L1302*VLOOKUP(CONCATENATE(C1302," / ",'Základné údaje'!$D$8),'Priradenie pracov. balíkov'!A:F,6,FALSE))</f>
        <v/>
      </c>
      <c r="O1302" s="164"/>
      <c r="P1302" s="164"/>
    </row>
    <row r="1303" spans="1:16" x14ac:dyDescent="0.2">
      <c r="A1303" s="19"/>
      <c r="B1303" s="164"/>
      <c r="C1303" s="164"/>
      <c r="D1303" s="164"/>
      <c r="E1303" s="164"/>
      <c r="F1303" s="165"/>
      <c r="G1303" s="164"/>
      <c r="H1303" s="166"/>
      <c r="I1303" s="167"/>
      <c r="J1303" s="168" t="str">
        <f>IF(F1303="","",IF(G1303=nepodnik,1,IF(VLOOKUP(G1303,Ciselniky!$G$41:$I$48,3,FALSE)&gt;'Údaje o projekte'!$F$11,'Údaje o projekte'!$F$11,VLOOKUP(G1303,Ciselniky!$G$41:$I$48,3,FALSE))))</f>
        <v/>
      </c>
      <c r="K1303" s="169" t="str">
        <f>IF(J1303="","",IF(G1303="Nerelevantné",E1303*F1303,((E1303*F1303)/VLOOKUP(G1303,Ciselniky!$G$43:$I$48,3,FALSE))*'Dlhodobý majetok (DM)'!I1303)*H1303)</f>
        <v/>
      </c>
      <c r="L1303" s="169" t="str">
        <f>IF(K1303="","",IF('Základné údaje'!$H$8="áno",0,K1303*0.2))</f>
        <v/>
      </c>
      <c r="M1303" s="156" t="str">
        <f>IF(K1303="","",K1303*VLOOKUP(CONCATENATE(C1303," / ",'Základné údaje'!$D$8),'Priradenie pracov. balíkov'!A:F,6,FALSE))</f>
        <v/>
      </c>
      <c r="N1303" s="156" t="str">
        <f>IF(L1303="","",L1303*VLOOKUP(CONCATENATE(C1303," / ",'Základné údaje'!$D$8),'Priradenie pracov. balíkov'!A:F,6,FALSE))</f>
        <v/>
      </c>
      <c r="O1303" s="164"/>
      <c r="P1303" s="164"/>
    </row>
    <row r="1304" spans="1:16" x14ac:dyDescent="0.2">
      <c r="A1304" s="19"/>
      <c r="B1304" s="164"/>
      <c r="C1304" s="164"/>
      <c r="D1304" s="164"/>
      <c r="E1304" s="164"/>
      <c r="F1304" s="165"/>
      <c r="G1304" s="164"/>
      <c r="H1304" s="166"/>
      <c r="I1304" s="167"/>
      <c r="J1304" s="168" t="str">
        <f>IF(F1304="","",IF(G1304=nepodnik,1,IF(VLOOKUP(G1304,Ciselniky!$G$41:$I$48,3,FALSE)&gt;'Údaje o projekte'!$F$11,'Údaje o projekte'!$F$11,VLOOKUP(G1304,Ciselniky!$G$41:$I$48,3,FALSE))))</f>
        <v/>
      </c>
      <c r="K1304" s="169" t="str">
        <f>IF(J1304="","",IF(G1304="Nerelevantné",E1304*F1304,((E1304*F1304)/VLOOKUP(G1304,Ciselniky!$G$43:$I$48,3,FALSE))*'Dlhodobý majetok (DM)'!I1304)*H1304)</f>
        <v/>
      </c>
      <c r="L1304" s="169" t="str">
        <f>IF(K1304="","",IF('Základné údaje'!$H$8="áno",0,K1304*0.2))</f>
        <v/>
      </c>
      <c r="M1304" s="156" t="str">
        <f>IF(K1304="","",K1304*VLOOKUP(CONCATENATE(C1304," / ",'Základné údaje'!$D$8),'Priradenie pracov. balíkov'!A:F,6,FALSE))</f>
        <v/>
      </c>
      <c r="N1304" s="156" t="str">
        <f>IF(L1304="","",L1304*VLOOKUP(CONCATENATE(C1304," / ",'Základné údaje'!$D$8),'Priradenie pracov. balíkov'!A:F,6,FALSE))</f>
        <v/>
      </c>
      <c r="O1304" s="164"/>
      <c r="P1304" s="164"/>
    </row>
    <row r="1305" spans="1:16" x14ac:dyDescent="0.2">
      <c r="A1305" s="19"/>
      <c r="B1305" s="164"/>
      <c r="C1305" s="164"/>
      <c r="D1305" s="164"/>
      <c r="E1305" s="164"/>
      <c r="F1305" s="165"/>
      <c r="G1305" s="164"/>
      <c r="H1305" s="166"/>
      <c r="I1305" s="167"/>
      <c r="J1305" s="168" t="str">
        <f>IF(F1305="","",IF(G1305=nepodnik,1,IF(VLOOKUP(G1305,Ciselniky!$G$41:$I$48,3,FALSE)&gt;'Údaje o projekte'!$F$11,'Údaje o projekte'!$F$11,VLOOKUP(G1305,Ciselniky!$G$41:$I$48,3,FALSE))))</f>
        <v/>
      </c>
      <c r="K1305" s="169" t="str">
        <f>IF(J1305="","",IF(G1305="Nerelevantné",E1305*F1305,((E1305*F1305)/VLOOKUP(G1305,Ciselniky!$G$43:$I$48,3,FALSE))*'Dlhodobý majetok (DM)'!I1305)*H1305)</f>
        <v/>
      </c>
      <c r="L1305" s="169" t="str">
        <f>IF(K1305="","",IF('Základné údaje'!$H$8="áno",0,K1305*0.2))</f>
        <v/>
      </c>
      <c r="M1305" s="156" t="str">
        <f>IF(K1305="","",K1305*VLOOKUP(CONCATENATE(C1305," / ",'Základné údaje'!$D$8),'Priradenie pracov. balíkov'!A:F,6,FALSE))</f>
        <v/>
      </c>
      <c r="N1305" s="156" t="str">
        <f>IF(L1305="","",L1305*VLOOKUP(CONCATENATE(C1305," / ",'Základné údaje'!$D$8),'Priradenie pracov. balíkov'!A:F,6,FALSE))</f>
        <v/>
      </c>
      <c r="O1305" s="164"/>
      <c r="P1305" s="164"/>
    </row>
    <row r="1306" spans="1:16" x14ac:dyDescent="0.2">
      <c r="A1306" s="19"/>
      <c r="B1306" s="164"/>
      <c r="C1306" s="164"/>
      <c r="D1306" s="164"/>
      <c r="E1306" s="164"/>
      <c r="F1306" s="165"/>
      <c r="G1306" s="164"/>
      <c r="H1306" s="166"/>
      <c r="I1306" s="167"/>
      <c r="J1306" s="168" t="str">
        <f>IF(F1306="","",IF(G1306=nepodnik,1,IF(VLOOKUP(G1306,Ciselniky!$G$41:$I$48,3,FALSE)&gt;'Údaje o projekte'!$F$11,'Údaje o projekte'!$F$11,VLOOKUP(G1306,Ciselniky!$G$41:$I$48,3,FALSE))))</f>
        <v/>
      </c>
      <c r="K1306" s="169" t="str">
        <f>IF(J1306="","",IF(G1306="Nerelevantné",E1306*F1306,((E1306*F1306)/VLOOKUP(G1306,Ciselniky!$G$43:$I$48,3,FALSE))*'Dlhodobý majetok (DM)'!I1306)*H1306)</f>
        <v/>
      </c>
      <c r="L1306" s="169" t="str">
        <f>IF(K1306="","",IF('Základné údaje'!$H$8="áno",0,K1306*0.2))</f>
        <v/>
      </c>
      <c r="M1306" s="156" t="str">
        <f>IF(K1306="","",K1306*VLOOKUP(CONCATENATE(C1306," / ",'Základné údaje'!$D$8),'Priradenie pracov. balíkov'!A:F,6,FALSE))</f>
        <v/>
      </c>
      <c r="N1306" s="156" t="str">
        <f>IF(L1306="","",L1306*VLOOKUP(CONCATENATE(C1306," / ",'Základné údaje'!$D$8),'Priradenie pracov. balíkov'!A:F,6,FALSE))</f>
        <v/>
      </c>
      <c r="O1306" s="164"/>
      <c r="P1306" s="164"/>
    </row>
    <row r="1307" spans="1:16" x14ac:dyDescent="0.2">
      <c r="A1307" s="19"/>
      <c r="B1307" s="164"/>
      <c r="C1307" s="164"/>
      <c r="D1307" s="164"/>
      <c r="E1307" s="164"/>
      <c r="F1307" s="165"/>
      <c r="G1307" s="164"/>
      <c r="H1307" s="166"/>
      <c r="I1307" s="167"/>
      <c r="J1307" s="168" t="str">
        <f>IF(F1307="","",IF(G1307=nepodnik,1,IF(VLOOKUP(G1307,Ciselniky!$G$41:$I$48,3,FALSE)&gt;'Údaje o projekte'!$F$11,'Údaje o projekte'!$F$11,VLOOKUP(G1307,Ciselniky!$G$41:$I$48,3,FALSE))))</f>
        <v/>
      </c>
      <c r="K1307" s="169" t="str">
        <f>IF(J1307="","",IF(G1307="Nerelevantné",E1307*F1307,((E1307*F1307)/VLOOKUP(G1307,Ciselniky!$G$43:$I$48,3,FALSE))*'Dlhodobý majetok (DM)'!I1307)*H1307)</f>
        <v/>
      </c>
      <c r="L1307" s="169" t="str">
        <f>IF(K1307="","",IF('Základné údaje'!$H$8="áno",0,K1307*0.2))</f>
        <v/>
      </c>
      <c r="M1307" s="156" t="str">
        <f>IF(K1307="","",K1307*VLOOKUP(CONCATENATE(C1307," / ",'Základné údaje'!$D$8),'Priradenie pracov. balíkov'!A:F,6,FALSE))</f>
        <v/>
      </c>
      <c r="N1307" s="156" t="str">
        <f>IF(L1307="","",L1307*VLOOKUP(CONCATENATE(C1307," / ",'Základné údaje'!$D$8),'Priradenie pracov. balíkov'!A:F,6,FALSE))</f>
        <v/>
      </c>
      <c r="O1307" s="164"/>
      <c r="P1307" s="164"/>
    </row>
    <row r="1308" spans="1:16" x14ac:dyDescent="0.2">
      <c r="A1308" s="19"/>
      <c r="B1308" s="164"/>
      <c r="C1308" s="164"/>
      <c r="D1308" s="164"/>
      <c r="E1308" s="164"/>
      <c r="F1308" s="165"/>
      <c r="G1308" s="164"/>
      <c r="H1308" s="166"/>
      <c r="I1308" s="167"/>
      <c r="J1308" s="168" t="str">
        <f>IF(F1308="","",IF(G1308=nepodnik,1,IF(VLOOKUP(G1308,Ciselniky!$G$41:$I$48,3,FALSE)&gt;'Údaje o projekte'!$F$11,'Údaje o projekte'!$F$11,VLOOKUP(G1308,Ciselniky!$G$41:$I$48,3,FALSE))))</f>
        <v/>
      </c>
      <c r="K1308" s="169" t="str">
        <f>IF(J1308="","",IF(G1308="Nerelevantné",E1308*F1308,((E1308*F1308)/VLOOKUP(G1308,Ciselniky!$G$43:$I$48,3,FALSE))*'Dlhodobý majetok (DM)'!I1308)*H1308)</f>
        <v/>
      </c>
      <c r="L1308" s="169" t="str">
        <f>IF(K1308="","",IF('Základné údaje'!$H$8="áno",0,K1308*0.2))</f>
        <v/>
      </c>
      <c r="M1308" s="156" t="str">
        <f>IF(K1308="","",K1308*VLOOKUP(CONCATENATE(C1308," / ",'Základné údaje'!$D$8),'Priradenie pracov. balíkov'!A:F,6,FALSE))</f>
        <v/>
      </c>
      <c r="N1308" s="156" t="str">
        <f>IF(L1308="","",L1308*VLOOKUP(CONCATENATE(C1308," / ",'Základné údaje'!$D$8),'Priradenie pracov. balíkov'!A:F,6,FALSE))</f>
        <v/>
      </c>
      <c r="O1308" s="164"/>
      <c r="P1308" s="164"/>
    </row>
    <row r="1309" spans="1:16" x14ac:dyDescent="0.2">
      <c r="A1309" s="19"/>
      <c r="B1309" s="164"/>
      <c r="C1309" s="164"/>
      <c r="D1309" s="164"/>
      <c r="E1309" s="164"/>
      <c r="F1309" s="165"/>
      <c r="G1309" s="164"/>
      <c r="H1309" s="166"/>
      <c r="I1309" s="167"/>
      <c r="J1309" s="168" t="str">
        <f>IF(F1309="","",IF(G1309=nepodnik,1,IF(VLOOKUP(G1309,Ciselniky!$G$41:$I$48,3,FALSE)&gt;'Údaje o projekte'!$F$11,'Údaje o projekte'!$F$11,VLOOKUP(G1309,Ciselniky!$G$41:$I$48,3,FALSE))))</f>
        <v/>
      </c>
      <c r="K1309" s="169" t="str">
        <f>IF(J1309="","",IF(G1309="Nerelevantné",E1309*F1309,((E1309*F1309)/VLOOKUP(G1309,Ciselniky!$G$43:$I$48,3,FALSE))*'Dlhodobý majetok (DM)'!I1309)*H1309)</f>
        <v/>
      </c>
      <c r="L1309" s="169" t="str">
        <f>IF(K1309="","",IF('Základné údaje'!$H$8="áno",0,K1309*0.2))</f>
        <v/>
      </c>
      <c r="M1309" s="156" t="str">
        <f>IF(K1309="","",K1309*VLOOKUP(CONCATENATE(C1309," / ",'Základné údaje'!$D$8),'Priradenie pracov. balíkov'!A:F,6,FALSE))</f>
        <v/>
      </c>
      <c r="N1309" s="156" t="str">
        <f>IF(L1309="","",L1309*VLOOKUP(CONCATENATE(C1309," / ",'Základné údaje'!$D$8),'Priradenie pracov. balíkov'!A:F,6,FALSE))</f>
        <v/>
      </c>
      <c r="O1309" s="164"/>
      <c r="P1309" s="164"/>
    </row>
    <row r="1310" spans="1:16" x14ac:dyDescent="0.2">
      <c r="A1310" s="19"/>
      <c r="B1310" s="164"/>
      <c r="C1310" s="164"/>
      <c r="D1310" s="164"/>
      <c r="E1310" s="164"/>
      <c r="F1310" s="165"/>
      <c r="G1310" s="164"/>
      <c r="H1310" s="166"/>
      <c r="I1310" s="167"/>
      <c r="J1310" s="168" t="str">
        <f>IF(F1310="","",IF(G1310=nepodnik,1,IF(VLOOKUP(G1310,Ciselniky!$G$41:$I$48,3,FALSE)&gt;'Údaje o projekte'!$F$11,'Údaje o projekte'!$F$11,VLOOKUP(G1310,Ciselniky!$G$41:$I$48,3,FALSE))))</f>
        <v/>
      </c>
      <c r="K1310" s="169" t="str">
        <f>IF(J1310="","",IF(G1310="Nerelevantné",E1310*F1310,((E1310*F1310)/VLOOKUP(G1310,Ciselniky!$G$43:$I$48,3,FALSE))*'Dlhodobý majetok (DM)'!I1310)*H1310)</f>
        <v/>
      </c>
      <c r="L1310" s="169" t="str">
        <f>IF(K1310="","",IF('Základné údaje'!$H$8="áno",0,K1310*0.2))</f>
        <v/>
      </c>
      <c r="M1310" s="156" t="str">
        <f>IF(K1310="","",K1310*VLOOKUP(CONCATENATE(C1310," / ",'Základné údaje'!$D$8),'Priradenie pracov. balíkov'!A:F,6,FALSE))</f>
        <v/>
      </c>
      <c r="N1310" s="156" t="str">
        <f>IF(L1310="","",L1310*VLOOKUP(CONCATENATE(C1310," / ",'Základné údaje'!$D$8),'Priradenie pracov. balíkov'!A:F,6,FALSE))</f>
        <v/>
      </c>
      <c r="O1310" s="164"/>
      <c r="P1310" s="164"/>
    </row>
    <row r="1311" spans="1:16" x14ac:dyDescent="0.2">
      <c r="A1311" s="19"/>
      <c r="B1311" s="164"/>
      <c r="C1311" s="164"/>
      <c r="D1311" s="164"/>
      <c r="E1311" s="164"/>
      <c r="F1311" s="165"/>
      <c r="G1311" s="164"/>
      <c r="H1311" s="166"/>
      <c r="I1311" s="167"/>
      <c r="J1311" s="168" t="str">
        <f>IF(F1311="","",IF(G1311=nepodnik,1,IF(VLOOKUP(G1311,Ciselniky!$G$41:$I$48,3,FALSE)&gt;'Údaje o projekte'!$F$11,'Údaje o projekte'!$F$11,VLOOKUP(G1311,Ciselniky!$G$41:$I$48,3,FALSE))))</f>
        <v/>
      </c>
      <c r="K1311" s="169" t="str">
        <f>IF(J1311="","",IF(G1311="Nerelevantné",E1311*F1311,((E1311*F1311)/VLOOKUP(G1311,Ciselniky!$G$43:$I$48,3,FALSE))*'Dlhodobý majetok (DM)'!I1311)*H1311)</f>
        <v/>
      </c>
      <c r="L1311" s="169" t="str">
        <f>IF(K1311="","",IF('Základné údaje'!$H$8="áno",0,K1311*0.2))</f>
        <v/>
      </c>
      <c r="M1311" s="156" t="str">
        <f>IF(K1311="","",K1311*VLOOKUP(CONCATENATE(C1311," / ",'Základné údaje'!$D$8),'Priradenie pracov. balíkov'!A:F,6,FALSE))</f>
        <v/>
      </c>
      <c r="N1311" s="156" t="str">
        <f>IF(L1311="","",L1311*VLOOKUP(CONCATENATE(C1311," / ",'Základné údaje'!$D$8),'Priradenie pracov. balíkov'!A:F,6,FALSE))</f>
        <v/>
      </c>
      <c r="O1311" s="164"/>
      <c r="P1311" s="164"/>
    </row>
    <row r="1312" spans="1:16" x14ac:dyDescent="0.2">
      <c r="A1312" s="19"/>
      <c r="B1312" s="164"/>
      <c r="C1312" s="164"/>
      <c r="D1312" s="164"/>
      <c r="E1312" s="164"/>
      <c r="F1312" s="165"/>
      <c r="G1312" s="164"/>
      <c r="H1312" s="166"/>
      <c r="I1312" s="167"/>
      <c r="J1312" s="168" t="str">
        <f>IF(F1312="","",IF(G1312=nepodnik,1,IF(VLOOKUP(G1312,Ciselniky!$G$41:$I$48,3,FALSE)&gt;'Údaje o projekte'!$F$11,'Údaje o projekte'!$F$11,VLOOKUP(G1312,Ciselniky!$G$41:$I$48,3,FALSE))))</f>
        <v/>
      </c>
      <c r="K1312" s="169" t="str">
        <f>IF(J1312="","",IF(G1312="Nerelevantné",E1312*F1312,((E1312*F1312)/VLOOKUP(G1312,Ciselniky!$G$43:$I$48,3,FALSE))*'Dlhodobý majetok (DM)'!I1312)*H1312)</f>
        <v/>
      </c>
      <c r="L1312" s="169" t="str">
        <f>IF(K1312="","",IF('Základné údaje'!$H$8="áno",0,K1312*0.2))</f>
        <v/>
      </c>
      <c r="M1312" s="156" t="str">
        <f>IF(K1312="","",K1312*VLOOKUP(CONCATENATE(C1312," / ",'Základné údaje'!$D$8),'Priradenie pracov. balíkov'!A:F,6,FALSE))</f>
        <v/>
      </c>
      <c r="N1312" s="156" t="str">
        <f>IF(L1312="","",L1312*VLOOKUP(CONCATENATE(C1312," / ",'Základné údaje'!$D$8),'Priradenie pracov. balíkov'!A:F,6,FALSE))</f>
        <v/>
      </c>
      <c r="O1312" s="164"/>
      <c r="P1312" s="164"/>
    </row>
    <row r="1313" spans="1:16" x14ac:dyDescent="0.2">
      <c r="A1313" s="19"/>
      <c r="B1313" s="164"/>
      <c r="C1313" s="164"/>
      <c r="D1313" s="164"/>
      <c r="E1313" s="164"/>
      <c r="F1313" s="165"/>
      <c r="G1313" s="164"/>
      <c r="H1313" s="166"/>
      <c r="I1313" s="167"/>
      <c r="J1313" s="168" t="str">
        <f>IF(F1313="","",IF(G1313=nepodnik,1,IF(VLOOKUP(G1313,Ciselniky!$G$41:$I$48,3,FALSE)&gt;'Údaje o projekte'!$F$11,'Údaje o projekte'!$F$11,VLOOKUP(G1313,Ciselniky!$G$41:$I$48,3,FALSE))))</f>
        <v/>
      </c>
      <c r="K1313" s="169" t="str">
        <f>IF(J1313="","",IF(G1313="Nerelevantné",E1313*F1313,((E1313*F1313)/VLOOKUP(G1313,Ciselniky!$G$43:$I$48,3,FALSE))*'Dlhodobý majetok (DM)'!I1313)*H1313)</f>
        <v/>
      </c>
      <c r="L1313" s="169" t="str">
        <f>IF(K1313="","",IF('Základné údaje'!$H$8="áno",0,K1313*0.2))</f>
        <v/>
      </c>
      <c r="M1313" s="156" t="str">
        <f>IF(K1313="","",K1313*VLOOKUP(CONCATENATE(C1313," / ",'Základné údaje'!$D$8),'Priradenie pracov. balíkov'!A:F,6,FALSE))</f>
        <v/>
      </c>
      <c r="N1313" s="156" t="str">
        <f>IF(L1313="","",L1313*VLOOKUP(CONCATENATE(C1313," / ",'Základné údaje'!$D$8),'Priradenie pracov. balíkov'!A:F,6,FALSE))</f>
        <v/>
      </c>
      <c r="O1313" s="164"/>
      <c r="P1313" s="164"/>
    </row>
    <row r="1314" spans="1:16" x14ac:dyDescent="0.2">
      <c r="A1314" s="19"/>
      <c r="B1314" s="164"/>
      <c r="C1314" s="164"/>
      <c r="D1314" s="164"/>
      <c r="E1314" s="164"/>
      <c r="F1314" s="165"/>
      <c r="G1314" s="164"/>
      <c r="H1314" s="166"/>
      <c r="I1314" s="167"/>
      <c r="J1314" s="168" t="str">
        <f>IF(F1314="","",IF(G1314=nepodnik,1,IF(VLOOKUP(G1314,Ciselniky!$G$41:$I$48,3,FALSE)&gt;'Údaje o projekte'!$F$11,'Údaje o projekte'!$F$11,VLOOKUP(G1314,Ciselniky!$G$41:$I$48,3,FALSE))))</f>
        <v/>
      </c>
      <c r="K1314" s="169" t="str">
        <f>IF(J1314="","",IF(G1314="Nerelevantné",E1314*F1314,((E1314*F1314)/VLOOKUP(G1314,Ciselniky!$G$43:$I$48,3,FALSE))*'Dlhodobý majetok (DM)'!I1314)*H1314)</f>
        <v/>
      </c>
      <c r="L1314" s="169" t="str">
        <f>IF(K1314="","",IF('Základné údaje'!$H$8="áno",0,K1314*0.2))</f>
        <v/>
      </c>
      <c r="M1314" s="156" t="str">
        <f>IF(K1314="","",K1314*VLOOKUP(CONCATENATE(C1314," / ",'Základné údaje'!$D$8),'Priradenie pracov. balíkov'!A:F,6,FALSE))</f>
        <v/>
      </c>
      <c r="N1314" s="156" t="str">
        <f>IF(L1314="","",L1314*VLOOKUP(CONCATENATE(C1314," / ",'Základné údaje'!$D$8),'Priradenie pracov. balíkov'!A:F,6,FALSE))</f>
        <v/>
      </c>
      <c r="O1314" s="164"/>
      <c r="P1314" s="164"/>
    </row>
    <row r="1315" spans="1:16" x14ac:dyDescent="0.2">
      <c r="A1315" s="19"/>
      <c r="B1315" s="164"/>
      <c r="C1315" s="164"/>
      <c r="D1315" s="164"/>
      <c r="E1315" s="164"/>
      <c r="F1315" s="165"/>
      <c r="G1315" s="164"/>
      <c r="H1315" s="166"/>
      <c r="I1315" s="167"/>
      <c r="J1315" s="168" t="str">
        <f>IF(F1315="","",IF(G1315=nepodnik,1,IF(VLOOKUP(G1315,Ciselniky!$G$41:$I$48,3,FALSE)&gt;'Údaje o projekte'!$F$11,'Údaje o projekte'!$F$11,VLOOKUP(G1315,Ciselniky!$G$41:$I$48,3,FALSE))))</f>
        <v/>
      </c>
      <c r="K1315" s="169" t="str">
        <f>IF(J1315="","",IF(G1315="Nerelevantné",E1315*F1315,((E1315*F1315)/VLOOKUP(G1315,Ciselniky!$G$43:$I$48,3,FALSE))*'Dlhodobý majetok (DM)'!I1315)*H1315)</f>
        <v/>
      </c>
      <c r="L1315" s="169" t="str">
        <f>IF(K1315="","",IF('Základné údaje'!$H$8="áno",0,K1315*0.2))</f>
        <v/>
      </c>
      <c r="M1315" s="156" t="str">
        <f>IF(K1315="","",K1315*VLOOKUP(CONCATENATE(C1315," / ",'Základné údaje'!$D$8),'Priradenie pracov. balíkov'!A:F,6,FALSE))</f>
        <v/>
      </c>
      <c r="N1315" s="156" t="str">
        <f>IF(L1315="","",L1315*VLOOKUP(CONCATENATE(C1315," / ",'Základné údaje'!$D$8),'Priradenie pracov. balíkov'!A:F,6,FALSE))</f>
        <v/>
      </c>
      <c r="O1315" s="164"/>
      <c r="P1315" s="164"/>
    </row>
    <row r="1316" spans="1:16" x14ac:dyDescent="0.2">
      <c r="A1316" s="19"/>
      <c r="B1316" s="164"/>
      <c r="C1316" s="164"/>
      <c r="D1316" s="164"/>
      <c r="E1316" s="164"/>
      <c r="F1316" s="165"/>
      <c r="G1316" s="164"/>
      <c r="H1316" s="166"/>
      <c r="I1316" s="167"/>
      <c r="J1316" s="168" t="str">
        <f>IF(F1316="","",IF(G1316=nepodnik,1,IF(VLOOKUP(G1316,Ciselniky!$G$41:$I$48,3,FALSE)&gt;'Údaje o projekte'!$F$11,'Údaje o projekte'!$F$11,VLOOKUP(G1316,Ciselniky!$G$41:$I$48,3,FALSE))))</f>
        <v/>
      </c>
      <c r="K1316" s="169" t="str">
        <f>IF(J1316="","",IF(G1316="Nerelevantné",E1316*F1316,((E1316*F1316)/VLOOKUP(G1316,Ciselniky!$G$43:$I$48,3,FALSE))*'Dlhodobý majetok (DM)'!I1316)*H1316)</f>
        <v/>
      </c>
      <c r="L1316" s="169" t="str">
        <f>IF(K1316="","",IF('Základné údaje'!$H$8="áno",0,K1316*0.2))</f>
        <v/>
      </c>
      <c r="M1316" s="156" t="str">
        <f>IF(K1316="","",K1316*VLOOKUP(CONCATENATE(C1316," / ",'Základné údaje'!$D$8),'Priradenie pracov. balíkov'!A:F,6,FALSE))</f>
        <v/>
      </c>
      <c r="N1316" s="156" t="str">
        <f>IF(L1316="","",L1316*VLOOKUP(CONCATENATE(C1316," / ",'Základné údaje'!$D$8),'Priradenie pracov. balíkov'!A:F,6,FALSE))</f>
        <v/>
      </c>
      <c r="O1316" s="164"/>
      <c r="P1316" s="164"/>
    </row>
    <row r="1317" spans="1:16" x14ac:dyDescent="0.2">
      <c r="A1317" s="19"/>
      <c r="B1317" s="164"/>
      <c r="C1317" s="164"/>
      <c r="D1317" s="164"/>
      <c r="E1317" s="164"/>
      <c r="F1317" s="165"/>
      <c r="G1317" s="164"/>
      <c r="H1317" s="166"/>
      <c r="I1317" s="167"/>
      <c r="J1317" s="168" t="str">
        <f>IF(F1317="","",IF(G1317=nepodnik,1,IF(VLOOKUP(G1317,Ciselniky!$G$41:$I$48,3,FALSE)&gt;'Údaje o projekte'!$F$11,'Údaje o projekte'!$F$11,VLOOKUP(G1317,Ciselniky!$G$41:$I$48,3,FALSE))))</f>
        <v/>
      </c>
      <c r="K1317" s="169" t="str">
        <f>IF(J1317="","",IF(G1317="Nerelevantné",E1317*F1317,((E1317*F1317)/VLOOKUP(G1317,Ciselniky!$G$43:$I$48,3,FALSE))*'Dlhodobý majetok (DM)'!I1317)*H1317)</f>
        <v/>
      </c>
      <c r="L1317" s="169" t="str">
        <f>IF(K1317="","",IF('Základné údaje'!$H$8="áno",0,K1317*0.2))</f>
        <v/>
      </c>
      <c r="M1317" s="156" t="str">
        <f>IF(K1317="","",K1317*VLOOKUP(CONCATENATE(C1317," / ",'Základné údaje'!$D$8),'Priradenie pracov. balíkov'!A:F,6,FALSE))</f>
        <v/>
      </c>
      <c r="N1317" s="156" t="str">
        <f>IF(L1317="","",L1317*VLOOKUP(CONCATENATE(C1317," / ",'Základné údaje'!$D$8),'Priradenie pracov. balíkov'!A:F,6,FALSE))</f>
        <v/>
      </c>
      <c r="O1317" s="164"/>
      <c r="P1317" s="164"/>
    </row>
    <row r="1318" spans="1:16" x14ac:dyDescent="0.2">
      <c r="A1318" s="19"/>
      <c r="B1318" s="164"/>
      <c r="C1318" s="164"/>
      <c r="D1318" s="164"/>
      <c r="E1318" s="164"/>
      <c r="F1318" s="165"/>
      <c r="G1318" s="164"/>
      <c r="H1318" s="166"/>
      <c r="I1318" s="167"/>
      <c r="J1318" s="168" t="str">
        <f>IF(F1318="","",IF(G1318=nepodnik,1,IF(VLOOKUP(G1318,Ciselniky!$G$41:$I$48,3,FALSE)&gt;'Údaje o projekte'!$F$11,'Údaje o projekte'!$F$11,VLOOKUP(G1318,Ciselniky!$G$41:$I$48,3,FALSE))))</f>
        <v/>
      </c>
      <c r="K1318" s="169" t="str">
        <f>IF(J1318="","",IF(G1318="Nerelevantné",E1318*F1318,((E1318*F1318)/VLOOKUP(G1318,Ciselniky!$G$43:$I$48,3,FALSE))*'Dlhodobý majetok (DM)'!I1318)*H1318)</f>
        <v/>
      </c>
      <c r="L1318" s="169" t="str">
        <f>IF(K1318="","",IF('Základné údaje'!$H$8="áno",0,K1318*0.2))</f>
        <v/>
      </c>
      <c r="M1318" s="156" t="str">
        <f>IF(K1318="","",K1318*VLOOKUP(CONCATENATE(C1318," / ",'Základné údaje'!$D$8),'Priradenie pracov. balíkov'!A:F,6,FALSE))</f>
        <v/>
      </c>
      <c r="N1318" s="156" t="str">
        <f>IF(L1318="","",L1318*VLOOKUP(CONCATENATE(C1318," / ",'Základné údaje'!$D$8),'Priradenie pracov. balíkov'!A:F,6,FALSE))</f>
        <v/>
      </c>
      <c r="O1318" s="164"/>
      <c r="P1318" s="164"/>
    </row>
    <row r="1319" spans="1:16" x14ac:dyDescent="0.2">
      <c r="A1319" s="19"/>
      <c r="B1319" s="164"/>
      <c r="C1319" s="164"/>
      <c r="D1319" s="164"/>
      <c r="E1319" s="164"/>
      <c r="F1319" s="165"/>
      <c r="G1319" s="164"/>
      <c r="H1319" s="166"/>
      <c r="I1319" s="167"/>
      <c r="J1319" s="168" t="str">
        <f>IF(F1319="","",IF(G1319=nepodnik,1,IF(VLOOKUP(G1319,Ciselniky!$G$41:$I$48,3,FALSE)&gt;'Údaje o projekte'!$F$11,'Údaje o projekte'!$F$11,VLOOKUP(G1319,Ciselniky!$G$41:$I$48,3,FALSE))))</f>
        <v/>
      </c>
      <c r="K1319" s="169" t="str">
        <f>IF(J1319="","",IF(G1319="Nerelevantné",E1319*F1319,((E1319*F1319)/VLOOKUP(G1319,Ciselniky!$G$43:$I$48,3,FALSE))*'Dlhodobý majetok (DM)'!I1319)*H1319)</f>
        <v/>
      </c>
      <c r="L1319" s="169" t="str">
        <f>IF(K1319="","",IF('Základné údaje'!$H$8="áno",0,K1319*0.2))</f>
        <v/>
      </c>
      <c r="M1319" s="156" t="str">
        <f>IF(K1319="","",K1319*VLOOKUP(CONCATENATE(C1319," / ",'Základné údaje'!$D$8),'Priradenie pracov. balíkov'!A:F,6,FALSE))</f>
        <v/>
      </c>
      <c r="N1319" s="156" t="str">
        <f>IF(L1319="","",L1319*VLOOKUP(CONCATENATE(C1319," / ",'Základné údaje'!$D$8),'Priradenie pracov. balíkov'!A:F,6,FALSE))</f>
        <v/>
      </c>
      <c r="O1319" s="164"/>
      <c r="P1319" s="164"/>
    </row>
    <row r="1320" spans="1:16" x14ac:dyDescent="0.2">
      <c r="A1320" s="19"/>
      <c r="B1320" s="164"/>
      <c r="C1320" s="164"/>
      <c r="D1320" s="164"/>
      <c r="E1320" s="164"/>
      <c r="F1320" s="165"/>
      <c r="G1320" s="164"/>
      <c r="H1320" s="166"/>
      <c r="I1320" s="167"/>
      <c r="J1320" s="168" t="str">
        <f>IF(F1320="","",IF(G1320=nepodnik,1,IF(VLOOKUP(G1320,Ciselniky!$G$41:$I$48,3,FALSE)&gt;'Údaje o projekte'!$F$11,'Údaje o projekte'!$F$11,VLOOKUP(G1320,Ciselniky!$G$41:$I$48,3,FALSE))))</f>
        <v/>
      </c>
      <c r="K1320" s="169" t="str">
        <f>IF(J1320="","",IF(G1320="Nerelevantné",E1320*F1320,((E1320*F1320)/VLOOKUP(G1320,Ciselniky!$G$43:$I$48,3,FALSE))*'Dlhodobý majetok (DM)'!I1320)*H1320)</f>
        <v/>
      </c>
      <c r="L1320" s="169" t="str">
        <f>IF(K1320="","",IF('Základné údaje'!$H$8="áno",0,K1320*0.2))</f>
        <v/>
      </c>
      <c r="M1320" s="156" t="str">
        <f>IF(K1320="","",K1320*VLOOKUP(CONCATENATE(C1320," / ",'Základné údaje'!$D$8),'Priradenie pracov. balíkov'!A:F,6,FALSE))</f>
        <v/>
      </c>
      <c r="N1320" s="156" t="str">
        <f>IF(L1320="","",L1320*VLOOKUP(CONCATENATE(C1320," / ",'Základné údaje'!$D$8),'Priradenie pracov. balíkov'!A:F,6,FALSE))</f>
        <v/>
      </c>
      <c r="O1320" s="164"/>
      <c r="P1320" s="164"/>
    </row>
    <row r="1321" spans="1:16" x14ac:dyDescent="0.2">
      <c r="A1321" s="19"/>
      <c r="B1321" s="164"/>
      <c r="C1321" s="164"/>
      <c r="D1321" s="164"/>
      <c r="E1321" s="164"/>
      <c r="F1321" s="165"/>
      <c r="G1321" s="164"/>
      <c r="H1321" s="166"/>
      <c r="I1321" s="167"/>
      <c r="J1321" s="168" t="str">
        <f>IF(F1321="","",IF(G1321=nepodnik,1,IF(VLOOKUP(G1321,Ciselniky!$G$41:$I$48,3,FALSE)&gt;'Údaje o projekte'!$F$11,'Údaje o projekte'!$F$11,VLOOKUP(G1321,Ciselniky!$G$41:$I$48,3,FALSE))))</f>
        <v/>
      </c>
      <c r="K1321" s="169" t="str">
        <f>IF(J1321="","",IF(G1321="Nerelevantné",E1321*F1321,((E1321*F1321)/VLOOKUP(G1321,Ciselniky!$G$43:$I$48,3,FALSE))*'Dlhodobý majetok (DM)'!I1321)*H1321)</f>
        <v/>
      </c>
      <c r="L1321" s="169" t="str">
        <f>IF(K1321="","",IF('Základné údaje'!$H$8="áno",0,K1321*0.2))</f>
        <v/>
      </c>
      <c r="M1321" s="156" t="str">
        <f>IF(K1321="","",K1321*VLOOKUP(CONCATENATE(C1321," / ",'Základné údaje'!$D$8),'Priradenie pracov. balíkov'!A:F,6,FALSE))</f>
        <v/>
      </c>
      <c r="N1321" s="156" t="str">
        <f>IF(L1321="","",L1321*VLOOKUP(CONCATENATE(C1321," / ",'Základné údaje'!$D$8),'Priradenie pracov. balíkov'!A:F,6,FALSE))</f>
        <v/>
      </c>
      <c r="O1321" s="164"/>
      <c r="P1321" s="164"/>
    </row>
    <row r="1322" spans="1:16" x14ac:dyDescent="0.2">
      <c r="A1322" s="19"/>
      <c r="B1322" s="164"/>
      <c r="C1322" s="164"/>
      <c r="D1322" s="164"/>
      <c r="E1322" s="164"/>
      <c r="F1322" s="165"/>
      <c r="G1322" s="164"/>
      <c r="H1322" s="166"/>
      <c r="I1322" s="167"/>
      <c r="J1322" s="168" t="str">
        <f>IF(F1322="","",IF(G1322=nepodnik,1,IF(VLOOKUP(G1322,Ciselniky!$G$41:$I$48,3,FALSE)&gt;'Údaje o projekte'!$F$11,'Údaje o projekte'!$F$11,VLOOKUP(G1322,Ciselniky!$G$41:$I$48,3,FALSE))))</f>
        <v/>
      </c>
      <c r="K1322" s="169" t="str">
        <f>IF(J1322="","",IF(G1322="Nerelevantné",E1322*F1322,((E1322*F1322)/VLOOKUP(G1322,Ciselniky!$G$43:$I$48,3,FALSE))*'Dlhodobý majetok (DM)'!I1322)*H1322)</f>
        <v/>
      </c>
      <c r="L1322" s="169" t="str">
        <f>IF(K1322="","",IF('Základné údaje'!$H$8="áno",0,K1322*0.2))</f>
        <v/>
      </c>
      <c r="M1322" s="156" t="str">
        <f>IF(K1322="","",K1322*VLOOKUP(CONCATENATE(C1322," / ",'Základné údaje'!$D$8),'Priradenie pracov. balíkov'!A:F,6,FALSE))</f>
        <v/>
      </c>
      <c r="N1322" s="156" t="str">
        <f>IF(L1322="","",L1322*VLOOKUP(CONCATENATE(C1322," / ",'Základné údaje'!$D$8),'Priradenie pracov. balíkov'!A:F,6,FALSE))</f>
        <v/>
      </c>
      <c r="O1322" s="164"/>
      <c r="P1322" s="164"/>
    </row>
    <row r="1323" spans="1:16" x14ac:dyDescent="0.2">
      <c r="A1323" s="19"/>
      <c r="B1323" s="164"/>
      <c r="C1323" s="164"/>
      <c r="D1323" s="164"/>
      <c r="E1323" s="164"/>
      <c r="F1323" s="165"/>
      <c r="G1323" s="164"/>
      <c r="H1323" s="166"/>
      <c r="I1323" s="167"/>
      <c r="J1323" s="168" t="str">
        <f>IF(F1323="","",IF(G1323=nepodnik,1,IF(VLOOKUP(G1323,Ciselniky!$G$41:$I$48,3,FALSE)&gt;'Údaje o projekte'!$F$11,'Údaje o projekte'!$F$11,VLOOKUP(G1323,Ciselniky!$G$41:$I$48,3,FALSE))))</f>
        <v/>
      </c>
      <c r="K1323" s="169" t="str">
        <f>IF(J1323="","",IF(G1323="Nerelevantné",E1323*F1323,((E1323*F1323)/VLOOKUP(G1323,Ciselniky!$G$43:$I$48,3,FALSE))*'Dlhodobý majetok (DM)'!I1323)*H1323)</f>
        <v/>
      </c>
      <c r="L1323" s="169" t="str">
        <f>IF(K1323="","",IF('Základné údaje'!$H$8="áno",0,K1323*0.2))</f>
        <v/>
      </c>
      <c r="M1323" s="156" t="str">
        <f>IF(K1323="","",K1323*VLOOKUP(CONCATENATE(C1323," / ",'Základné údaje'!$D$8),'Priradenie pracov. balíkov'!A:F,6,FALSE))</f>
        <v/>
      </c>
      <c r="N1323" s="156" t="str">
        <f>IF(L1323="","",L1323*VLOOKUP(CONCATENATE(C1323," / ",'Základné údaje'!$D$8),'Priradenie pracov. balíkov'!A:F,6,FALSE))</f>
        <v/>
      </c>
      <c r="O1323" s="164"/>
      <c r="P1323" s="164"/>
    </row>
    <row r="1324" spans="1:16" x14ac:dyDescent="0.2">
      <c r="A1324" s="19"/>
      <c r="B1324" s="164"/>
      <c r="C1324" s="164"/>
      <c r="D1324" s="164"/>
      <c r="E1324" s="164"/>
      <c r="F1324" s="165"/>
      <c r="G1324" s="164"/>
      <c r="H1324" s="166"/>
      <c r="I1324" s="167"/>
      <c r="J1324" s="168" t="str">
        <f>IF(F1324="","",IF(G1324=nepodnik,1,IF(VLOOKUP(G1324,Ciselniky!$G$41:$I$48,3,FALSE)&gt;'Údaje o projekte'!$F$11,'Údaje o projekte'!$F$11,VLOOKUP(G1324,Ciselniky!$G$41:$I$48,3,FALSE))))</f>
        <v/>
      </c>
      <c r="K1324" s="169" t="str">
        <f>IF(J1324="","",IF(G1324="Nerelevantné",E1324*F1324,((E1324*F1324)/VLOOKUP(G1324,Ciselniky!$G$43:$I$48,3,FALSE))*'Dlhodobý majetok (DM)'!I1324)*H1324)</f>
        <v/>
      </c>
      <c r="L1324" s="169" t="str">
        <f>IF(K1324="","",IF('Základné údaje'!$H$8="áno",0,K1324*0.2))</f>
        <v/>
      </c>
      <c r="M1324" s="156" t="str">
        <f>IF(K1324="","",K1324*VLOOKUP(CONCATENATE(C1324," / ",'Základné údaje'!$D$8),'Priradenie pracov. balíkov'!A:F,6,FALSE))</f>
        <v/>
      </c>
      <c r="N1324" s="156" t="str">
        <f>IF(L1324="","",L1324*VLOOKUP(CONCATENATE(C1324," / ",'Základné údaje'!$D$8),'Priradenie pracov. balíkov'!A:F,6,FALSE))</f>
        <v/>
      </c>
      <c r="O1324" s="164"/>
      <c r="P1324" s="164"/>
    </row>
    <row r="1325" spans="1:16" x14ac:dyDescent="0.2">
      <c r="A1325" s="19"/>
      <c r="B1325" s="164"/>
      <c r="C1325" s="164"/>
      <c r="D1325" s="164"/>
      <c r="E1325" s="164"/>
      <c r="F1325" s="165"/>
      <c r="G1325" s="164"/>
      <c r="H1325" s="166"/>
      <c r="I1325" s="167"/>
      <c r="J1325" s="168" t="str">
        <f>IF(F1325="","",IF(G1325=nepodnik,1,IF(VLOOKUP(G1325,Ciselniky!$G$41:$I$48,3,FALSE)&gt;'Údaje o projekte'!$F$11,'Údaje o projekte'!$F$11,VLOOKUP(G1325,Ciselniky!$G$41:$I$48,3,FALSE))))</f>
        <v/>
      </c>
      <c r="K1325" s="169" t="str">
        <f>IF(J1325="","",IF(G1325="Nerelevantné",E1325*F1325,((E1325*F1325)/VLOOKUP(G1325,Ciselniky!$G$43:$I$48,3,FALSE))*'Dlhodobý majetok (DM)'!I1325)*H1325)</f>
        <v/>
      </c>
      <c r="L1325" s="169" t="str">
        <f>IF(K1325="","",IF('Základné údaje'!$H$8="áno",0,K1325*0.2))</f>
        <v/>
      </c>
      <c r="M1325" s="156" t="str">
        <f>IF(K1325="","",K1325*VLOOKUP(CONCATENATE(C1325," / ",'Základné údaje'!$D$8),'Priradenie pracov. balíkov'!A:F,6,FALSE))</f>
        <v/>
      </c>
      <c r="N1325" s="156" t="str">
        <f>IF(L1325="","",L1325*VLOOKUP(CONCATENATE(C1325," / ",'Základné údaje'!$D$8),'Priradenie pracov. balíkov'!A:F,6,FALSE))</f>
        <v/>
      </c>
      <c r="O1325" s="164"/>
      <c r="P1325" s="164"/>
    </row>
    <row r="1326" spans="1:16" x14ac:dyDescent="0.2">
      <c r="A1326" s="19"/>
      <c r="B1326" s="164"/>
      <c r="C1326" s="164"/>
      <c r="D1326" s="164"/>
      <c r="E1326" s="164"/>
      <c r="F1326" s="165"/>
      <c r="G1326" s="164"/>
      <c r="H1326" s="166"/>
      <c r="I1326" s="167"/>
      <c r="J1326" s="168" t="str">
        <f>IF(F1326="","",IF(G1326=nepodnik,1,IF(VLOOKUP(G1326,Ciselniky!$G$41:$I$48,3,FALSE)&gt;'Údaje o projekte'!$F$11,'Údaje o projekte'!$F$11,VLOOKUP(G1326,Ciselniky!$G$41:$I$48,3,FALSE))))</f>
        <v/>
      </c>
      <c r="K1326" s="169" t="str">
        <f>IF(J1326="","",IF(G1326="Nerelevantné",E1326*F1326,((E1326*F1326)/VLOOKUP(G1326,Ciselniky!$G$43:$I$48,3,FALSE))*'Dlhodobý majetok (DM)'!I1326)*H1326)</f>
        <v/>
      </c>
      <c r="L1326" s="169" t="str">
        <f>IF(K1326="","",IF('Základné údaje'!$H$8="áno",0,K1326*0.2))</f>
        <v/>
      </c>
      <c r="M1326" s="156" t="str">
        <f>IF(K1326="","",K1326*VLOOKUP(CONCATENATE(C1326," / ",'Základné údaje'!$D$8),'Priradenie pracov. balíkov'!A:F,6,FALSE))</f>
        <v/>
      </c>
      <c r="N1326" s="156" t="str">
        <f>IF(L1326="","",L1326*VLOOKUP(CONCATENATE(C1326," / ",'Základné údaje'!$D$8),'Priradenie pracov. balíkov'!A:F,6,FALSE))</f>
        <v/>
      </c>
      <c r="O1326" s="164"/>
      <c r="P1326" s="164"/>
    </row>
    <row r="1327" spans="1:16" x14ac:dyDescent="0.2">
      <c r="A1327" s="19"/>
      <c r="B1327" s="164"/>
      <c r="C1327" s="164"/>
      <c r="D1327" s="164"/>
      <c r="E1327" s="164"/>
      <c r="F1327" s="165"/>
      <c r="G1327" s="164"/>
      <c r="H1327" s="166"/>
      <c r="I1327" s="167"/>
      <c r="J1327" s="168" t="str">
        <f>IF(F1327="","",IF(G1327=nepodnik,1,IF(VLOOKUP(G1327,Ciselniky!$G$41:$I$48,3,FALSE)&gt;'Údaje o projekte'!$F$11,'Údaje o projekte'!$F$11,VLOOKUP(G1327,Ciselniky!$G$41:$I$48,3,FALSE))))</f>
        <v/>
      </c>
      <c r="K1327" s="169" t="str">
        <f>IF(J1327="","",IF(G1327="Nerelevantné",E1327*F1327,((E1327*F1327)/VLOOKUP(G1327,Ciselniky!$G$43:$I$48,3,FALSE))*'Dlhodobý majetok (DM)'!I1327)*H1327)</f>
        <v/>
      </c>
      <c r="L1327" s="169" t="str">
        <f>IF(K1327="","",IF('Základné údaje'!$H$8="áno",0,K1327*0.2))</f>
        <v/>
      </c>
      <c r="M1327" s="156" t="str">
        <f>IF(K1327="","",K1327*VLOOKUP(CONCATENATE(C1327," / ",'Základné údaje'!$D$8),'Priradenie pracov. balíkov'!A:F,6,FALSE))</f>
        <v/>
      </c>
      <c r="N1327" s="156" t="str">
        <f>IF(L1327="","",L1327*VLOOKUP(CONCATENATE(C1327," / ",'Základné údaje'!$D$8),'Priradenie pracov. balíkov'!A:F,6,FALSE))</f>
        <v/>
      </c>
      <c r="O1327" s="164"/>
      <c r="P1327" s="164"/>
    </row>
    <row r="1328" spans="1:16" x14ac:dyDescent="0.2">
      <c r="A1328" s="19"/>
      <c r="B1328" s="164"/>
      <c r="C1328" s="164"/>
      <c r="D1328" s="164"/>
      <c r="E1328" s="164"/>
      <c r="F1328" s="165"/>
      <c r="G1328" s="164"/>
      <c r="H1328" s="166"/>
      <c r="I1328" s="167"/>
      <c r="J1328" s="168" t="str">
        <f>IF(F1328="","",IF(G1328=nepodnik,1,IF(VLOOKUP(G1328,Ciselniky!$G$41:$I$48,3,FALSE)&gt;'Údaje o projekte'!$F$11,'Údaje o projekte'!$F$11,VLOOKUP(G1328,Ciselniky!$G$41:$I$48,3,FALSE))))</f>
        <v/>
      </c>
      <c r="K1328" s="169" t="str">
        <f>IF(J1328="","",IF(G1328="Nerelevantné",E1328*F1328,((E1328*F1328)/VLOOKUP(G1328,Ciselniky!$G$43:$I$48,3,FALSE))*'Dlhodobý majetok (DM)'!I1328)*H1328)</f>
        <v/>
      </c>
      <c r="L1328" s="169" t="str">
        <f>IF(K1328="","",IF('Základné údaje'!$H$8="áno",0,K1328*0.2))</f>
        <v/>
      </c>
      <c r="M1328" s="156" t="str">
        <f>IF(K1328="","",K1328*VLOOKUP(CONCATENATE(C1328," / ",'Základné údaje'!$D$8),'Priradenie pracov. balíkov'!A:F,6,FALSE))</f>
        <v/>
      </c>
      <c r="N1328" s="156" t="str">
        <f>IF(L1328="","",L1328*VLOOKUP(CONCATENATE(C1328," / ",'Základné údaje'!$D$8),'Priradenie pracov. balíkov'!A:F,6,FALSE))</f>
        <v/>
      </c>
      <c r="O1328" s="164"/>
      <c r="P1328" s="164"/>
    </row>
    <row r="1329" spans="1:16" x14ac:dyDescent="0.2">
      <c r="A1329" s="19"/>
      <c r="B1329" s="164"/>
      <c r="C1329" s="164"/>
      <c r="D1329" s="164"/>
      <c r="E1329" s="164"/>
      <c r="F1329" s="165"/>
      <c r="G1329" s="164"/>
      <c r="H1329" s="166"/>
      <c r="I1329" s="167"/>
      <c r="J1329" s="168" t="str">
        <f>IF(F1329="","",IF(G1329=nepodnik,1,IF(VLOOKUP(G1329,Ciselniky!$G$41:$I$48,3,FALSE)&gt;'Údaje o projekte'!$F$11,'Údaje o projekte'!$F$11,VLOOKUP(G1329,Ciselniky!$G$41:$I$48,3,FALSE))))</f>
        <v/>
      </c>
      <c r="K1329" s="169" t="str">
        <f>IF(J1329="","",IF(G1329="Nerelevantné",E1329*F1329,((E1329*F1329)/VLOOKUP(G1329,Ciselniky!$G$43:$I$48,3,FALSE))*'Dlhodobý majetok (DM)'!I1329)*H1329)</f>
        <v/>
      </c>
      <c r="L1329" s="169" t="str">
        <f>IF(K1329="","",IF('Základné údaje'!$H$8="áno",0,K1329*0.2))</f>
        <v/>
      </c>
      <c r="M1329" s="156" t="str">
        <f>IF(K1329="","",K1329*VLOOKUP(CONCATENATE(C1329," / ",'Základné údaje'!$D$8),'Priradenie pracov. balíkov'!A:F,6,FALSE))</f>
        <v/>
      </c>
      <c r="N1329" s="156" t="str">
        <f>IF(L1329="","",L1329*VLOOKUP(CONCATENATE(C1329," / ",'Základné údaje'!$D$8),'Priradenie pracov. balíkov'!A:F,6,FALSE))</f>
        <v/>
      </c>
      <c r="O1329" s="164"/>
      <c r="P1329" s="164"/>
    </row>
    <row r="1330" spans="1:16" x14ac:dyDescent="0.2">
      <c r="A1330" s="19"/>
      <c r="B1330" s="164"/>
      <c r="C1330" s="164"/>
      <c r="D1330" s="164"/>
      <c r="E1330" s="164"/>
      <c r="F1330" s="165"/>
      <c r="G1330" s="164"/>
      <c r="H1330" s="166"/>
      <c r="I1330" s="167"/>
      <c r="J1330" s="168" t="str">
        <f>IF(F1330="","",IF(G1330=nepodnik,1,IF(VLOOKUP(G1330,Ciselniky!$G$41:$I$48,3,FALSE)&gt;'Údaje o projekte'!$F$11,'Údaje o projekte'!$F$11,VLOOKUP(G1330,Ciselniky!$G$41:$I$48,3,FALSE))))</f>
        <v/>
      </c>
      <c r="K1330" s="169" t="str">
        <f>IF(J1330="","",IF(G1330="Nerelevantné",E1330*F1330,((E1330*F1330)/VLOOKUP(G1330,Ciselniky!$G$43:$I$48,3,FALSE))*'Dlhodobý majetok (DM)'!I1330)*H1330)</f>
        <v/>
      </c>
      <c r="L1330" s="169" t="str">
        <f>IF(K1330="","",IF('Základné údaje'!$H$8="áno",0,K1330*0.2))</f>
        <v/>
      </c>
      <c r="M1330" s="156" t="str">
        <f>IF(K1330="","",K1330*VLOOKUP(CONCATENATE(C1330," / ",'Základné údaje'!$D$8),'Priradenie pracov. balíkov'!A:F,6,FALSE))</f>
        <v/>
      </c>
      <c r="N1330" s="156" t="str">
        <f>IF(L1330="","",L1330*VLOOKUP(CONCATENATE(C1330," / ",'Základné údaje'!$D$8),'Priradenie pracov. balíkov'!A:F,6,FALSE))</f>
        <v/>
      </c>
      <c r="O1330" s="164"/>
      <c r="P1330" s="164"/>
    </row>
    <row r="1331" spans="1:16" x14ac:dyDescent="0.2">
      <c r="A1331" s="19"/>
      <c r="B1331" s="164"/>
      <c r="C1331" s="164"/>
      <c r="D1331" s="164"/>
      <c r="E1331" s="164"/>
      <c r="F1331" s="165"/>
      <c r="G1331" s="164"/>
      <c r="H1331" s="166"/>
      <c r="I1331" s="167"/>
      <c r="J1331" s="168" t="str">
        <f>IF(F1331="","",IF(G1331=nepodnik,1,IF(VLOOKUP(G1331,Ciselniky!$G$41:$I$48,3,FALSE)&gt;'Údaje o projekte'!$F$11,'Údaje o projekte'!$F$11,VLOOKUP(G1331,Ciselniky!$G$41:$I$48,3,FALSE))))</f>
        <v/>
      </c>
      <c r="K1331" s="169" t="str">
        <f>IF(J1331="","",IF(G1331="Nerelevantné",E1331*F1331,((E1331*F1331)/VLOOKUP(G1331,Ciselniky!$G$43:$I$48,3,FALSE))*'Dlhodobý majetok (DM)'!I1331)*H1331)</f>
        <v/>
      </c>
      <c r="L1331" s="169" t="str">
        <f>IF(K1331="","",IF('Základné údaje'!$H$8="áno",0,K1331*0.2))</f>
        <v/>
      </c>
      <c r="M1331" s="156" t="str">
        <f>IF(K1331="","",K1331*VLOOKUP(CONCATENATE(C1331," / ",'Základné údaje'!$D$8),'Priradenie pracov. balíkov'!A:F,6,FALSE))</f>
        <v/>
      </c>
      <c r="N1331" s="156" t="str">
        <f>IF(L1331="","",L1331*VLOOKUP(CONCATENATE(C1331," / ",'Základné údaje'!$D$8),'Priradenie pracov. balíkov'!A:F,6,FALSE))</f>
        <v/>
      </c>
      <c r="O1331" s="164"/>
      <c r="P1331" s="164"/>
    </row>
    <row r="1332" spans="1:16" x14ac:dyDescent="0.2">
      <c r="A1332" s="19"/>
      <c r="B1332" s="164"/>
      <c r="C1332" s="164"/>
      <c r="D1332" s="164"/>
      <c r="E1332" s="164"/>
      <c r="F1332" s="165"/>
      <c r="G1332" s="164"/>
      <c r="H1332" s="166"/>
      <c r="I1332" s="167"/>
      <c r="J1332" s="168" t="str">
        <f>IF(F1332="","",IF(G1332=nepodnik,1,IF(VLOOKUP(G1332,Ciselniky!$G$41:$I$48,3,FALSE)&gt;'Údaje o projekte'!$F$11,'Údaje o projekte'!$F$11,VLOOKUP(G1332,Ciselniky!$G$41:$I$48,3,FALSE))))</f>
        <v/>
      </c>
      <c r="K1332" s="169" t="str">
        <f>IF(J1332="","",IF(G1332="Nerelevantné",E1332*F1332,((E1332*F1332)/VLOOKUP(G1332,Ciselniky!$G$43:$I$48,3,FALSE))*'Dlhodobý majetok (DM)'!I1332)*H1332)</f>
        <v/>
      </c>
      <c r="L1332" s="169" t="str">
        <f>IF(K1332="","",IF('Základné údaje'!$H$8="áno",0,K1332*0.2))</f>
        <v/>
      </c>
      <c r="M1332" s="156" t="str">
        <f>IF(K1332="","",K1332*VLOOKUP(CONCATENATE(C1332," / ",'Základné údaje'!$D$8),'Priradenie pracov. balíkov'!A:F,6,FALSE))</f>
        <v/>
      </c>
      <c r="N1332" s="156" t="str">
        <f>IF(L1332="","",L1332*VLOOKUP(CONCATENATE(C1332," / ",'Základné údaje'!$D$8),'Priradenie pracov. balíkov'!A:F,6,FALSE))</f>
        <v/>
      </c>
      <c r="O1332" s="164"/>
      <c r="P1332" s="164"/>
    </row>
    <row r="1333" spans="1:16" x14ac:dyDescent="0.2">
      <c r="A1333" s="19"/>
      <c r="B1333" s="164"/>
      <c r="C1333" s="164"/>
      <c r="D1333" s="164"/>
      <c r="E1333" s="164"/>
      <c r="F1333" s="165"/>
      <c r="G1333" s="164"/>
      <c r="H1333" s="166"/>
      <c r="I1333" s="167"/>
      <c r="J1333" s="168" t="str">
        <f>IF(F1333="","",IF(G1333=nepodnik,1,IF(VLOOKUP(G1333,Ciselniky!$G$41:$I$48,3,FALSE)&gt;'Údaje o projekte'!$F$11,'Údaje o projekte'!$F$11,VLOOKUP(G1333,Ciselniky!$G$41:$I$48,3,FALSE))))</f>
        <v/>
      </c>
      <c r="K1333" s="169" t="str">
        <f>IF(J1333="","",IF(G1333="Nerelevantné",E1333*F1333,((E1333*F1333)/VLOOKUP(G1333,Ciselniky!$G$43:$I$48,3,FALSE))*'Dlhodobý majetok (DM)'!I1333)*H1333)</f>
        <v/>
      </c>
      <c r="L1333" s="169" t="str">
        <f>IF(K1333="","",IF('Základné údaje'!$H$8="áno",0,K1333*0.2))</f>
        <v/>
      </c>
      <c r="M1333" s="156" t="str">
        <f>IF(K1333="","",K1333*VLOOKUP(CONCATENATE(C1333," / ",'Základné údaje'!$D$8),'Priradenie pracov. balíkov'!A:F,6,FALSE))</f>
        <v/>
      </c>
      <c r="N1333" s="156" t="str">
        <f>IF(L1333="","",L1333*VLOOKUP(CONCATENATE(C1333," / ",'Základné údaje'!$D$8),'Priradenie pracov. balíkov'!A:F,6,FALSE))</f>
        <v/>
      </c>
      <c r="O1333" s="164"/>
      <c r="P1333" s="164"/>
    </row>
    <row r="1334" spans="1:16" x14ac:dyDescent="0.2">
      <c r="A1334" s="19"/>
      <c r="B1334" s="164"/>
      <c r="C1334" s="164"/>
      <c r="D1334" s="164"/>
      <c r="E1334" s="164"/>
      <c r="F1334" s="165"/>
      <c r="G1334" s="164"/>
      <c r="H1334" s="166"/>
      <c r="I1334" s="167"/>
      <c r="J1334" s="168" t="str">
        <f>IF(F1334="","",IF(G1334=nepodnik,1,IF(VLOOKUP(G1334,Ciselniky!$G$41:$I$48,3,FALSE)&gt;'Údaje o projekte'!$F$11,'Údaje o projekte'!$F$11,VLOOKUP(G1334,Ciselniky!$G$41:$I$48,3,FALSE))))</f>
        <v/>
      </c>
      <c r="K1334" s="169" t="str">
        <f>IF(J1334="","",IF(G1334="Nerelevantné",E1334*F1334,((E1334*F1334)/VLOOKUP(G1334,Ciselniky!$G$43:$I$48,3,FALSE))*'Dlhodobý majetok (DM)'!I1334)*H1334)</f>
        <v/>
      </c>
      <c r="L1334" s="169" t="str">
        <f>IF(K1334="","",IF('Základné údaje'!$H$8="áno",0,K1334*0.2))</f>
        <v/>
      </c>
      <c r="M1334" s="156" t="str">
        <f>IF(K1334="","",K1334*VLOOKUP(CONCATENATE(C1334," / ",'Základné údaje'!$D$8),'Priradenie pracov. balíkov'!A:F,6,FALSE))</f>
        <v/>
      </c>
      <c r="N1334" s="156" t="str">
        <f>IF(L1334="","",L1334*VLOOKUP(CONCATENATE(C1334," / ",'Základné údaje'!$D$8),'Priradenie pracov. balíkov'!A:F,6,FALSE))</f>
        <v/>
      </c>
      <c r="O1334" s="164"/>
      <c r="P1334" s="164"/>
    </row>
    <row r="1335" spans="1:16" x14ac:dyDescent="0.2">
      <c r="A1335" s="19"/>
      <c r="B1335" s="164"/>
      <c r="C1335" s="164"/>
      <c r="D1335" s="164"/>
      <c r="E1335" s="164"/>
      <c r="F1335" s="165"/>
      <c r="G1335" s="164"/>
      <c r="H1335" s="166"/>
      <c r="I1335" s="167"/>
      <c r="J1335" s="168" t="str">
        <f>IF(F1335="","",IF(G1335=nepodnik,1,IF(VLOOKUP(G1335,Ciselniky!$G$41:$I$48,3,FALSE)&gt;'Údaje o projekte'!$F$11,'Údaje o projekte'!$F$11,VLOOKUP(G1335,Ciselniky!$G$41:$I$48,3,FALSE))))</f>
        <v/>
      </c>
      <c r="K1335" s="169" t="str">
        <f>IF(J1335="","",IF(G1335="Nerelevantné",E1335*F1335,((E1335*F1335)/VLOOKUP(G1335,Ciselniky!$G$43:$I$48,3,FALSE))*'Dlhodobý majetok (DM)'!I1335)*H1335)</f>
        <v/>
      </c>
      <c r="L1335" s="169" t="str">
        <f>IF(K1335="","",IF('Základné údaje'!$H$8="áno",0,K1335*0.2))</f>
        <v/>
      </c>
      <c r="M1335" s="156" t="str">
        <f>IF(K1335="","",K1335*VLOOKUP(CONCATENATE(C1335," / ",'Základné údaje'!$D$8),'Priradenie pracov. balíkov'!A:F,6,FALSE))</f>
        <v/>
      </c>
      <c r="N1335" s="156" t="str">
        <f>IF(L1335="","",L1335*VLOOKUP(CONCATENATE(C1335," / ",'Základné údaje'!$D$8),'Priradenie pracov. balíkov'!A:F,6,FALSE))</f>
        <v/>
      </c>
      <c r="O1335" s="164"/>
      <c r="P1335" s="164"/>
    </row>
    <row r="1336" spans="1:16" x14ac:dyDescent="0.2">
      <c r="A1336" s="19"/>
      <c r="B1336" s="164"/>
      <c r="C1336" s="164"/>
      <c r="D1336" s="164"/>
      <c r="E1336" s="164"/>
      <c r="F1336" s="165"/>
      <c r="G1336" s="164"/>
      <c r="H1336" s="166"/>
      <c r="I1336" s="167"/>
      <c r="J1336" s="168" t="str">
        <f>IF(F1336="","",IF(G1336=nepodnik,1,IF(VLOOKUP(G1336,Ciselniky!$G$41:$I$48,3,FALSE)&gt;'Údaje o projekte'!$F$11,'Údaje o projekte'!$F$11,VLOOKUP(G1336,Ciselniky!$G$41:$I$48,3,FALSE))))</f>
        <v/>
      </c>
      <c r="K1336" s="169" t="str">
        <f>IF(J1336="","",IF(G1336="Nerelevantné",E1336*F1336,((E1336*F1336)/VLOOKUP(G1336,Ciselniky!$G$43:$I$48,3,FALSE))*'Dlhodobý majetok (DM)'!I1336)*H1336)</f>
        <v/>
      </c>
      <c r="L1336" s="169" t="str">
        <f>IF(K1336="","",IF('Základné údaje'!$H$8="áno",0,K1336*0.2))</f>
        <v/>
      </c>
      <c r="M1336" s="156" t="str">
        <f>IF(K1336="","",K1336*VLOOKUP(CONCATENATE(C1336," / ",'Základné údaje'!$D$8),'Priradenie pracov. balíkov'!A:F,6,FALSE))</f>
        <v/>
      </c>
      <c r="N1336" s="156" t="str">
        <f>IF(L1336="","",L1336*VLOOKUP(CONCATENATE(C1336," / ",'Základné údaje'!$D$8),'Priradenie pracov. balíkov'!A:F,6,FALSE))</f>
        <v/>
      </c>
      <c r="O1336" s="164"/>
      <c r="P1336" s="164"/>
    </row>
    <row r="1337" spans="1:16" x14ac:dyDescent="0.2">
      <c r="A1337" s="19"/>
      <c r="B1337" s="164"/>
      <c r="C1337" s="164"/>
      <c r="D1337" s="164"/>
      <c r="E1337" s="164"/>
      <c r="F1337" s="165"/>
      <c r="G1337" s="164"/>
      <c r="H1337" s="166"/>
      <c r="I1337" s="167"/>
      <c r="J1337" s="168" t="str">
        <f>IF(F1337="","",IF(G1337=nepodnik,1,IF(VLOOKUP(G1337,Ciselniky!$G$41:$I$48,3,FALSE)&gt;'Údaje o projekte'!$F$11,'Údaje o projekte'!$F$11,VLOOKUP(G1337,Ciselniky!$G$41:$I$48,3,FALSE))))</f>
        <v/>
      </c>
      <c r="K1337" s="169" t="str">
        <f>IF(J1337="","",IF(G1337="Nerelevantné",E1337*F1337,((E1337*F1337)/VLOOKUP(G1337,Ciselniky!$G$43:$I$48,3,FALSE))*'Dlhodobý majetok (DM)'!I1337)*H1337)</f>
        <v/>
      </c>
      <c r="L1337" s="169" t="str">
        <f>IF(K1337="","",IF('Základné údaje'!$H$8="áno",0,K1337*0.2))</f>
        <v/>
      </c>
      <c r="M1337" s="156" t="str">
        <f>IF(K1337="","",K1337*VLOOKUP(CONCATENATE(C1337," / ",'Základné údaje'!$D$8),'Priradenie pracov. balíkov'!A:F,6,FALSE))</f>
        <v/>
      </c>
      <c r="N1337" s="156" t="str">
        <f>IF(L1337="","",L1337*VLOOKUP(CONCATENATE(C1337," / ",'Základné údaje'!$D$8),'Priradenie pracov. balíkov'!A:F,6,FALSE))</f>
        <v/>
      </c>
      <c r="O1337" s="164"/>
      <c r="P1337" s="164"/>
    </row>
    <row r="1338" spans="1:16" x14ac:dyDescent="0.2">
      <c r="A1338" s="19"/>
      <c r="B1338" s="164"/>
      <c r="C1338" s="164"/>
      <c r="D1338" s="164"/>
      <c r="E1338" s="164"/>
      <c r="F1338" s="165"/>
      <c r="G1338" s="164"/>
      <c r="H1338" s="166"/>
      <c r="I1338" s="167"/>
      <c r="J1338" s="168" t="str">
        <f>IF(F1338="","",IF(G1338=nepodnik,1,IF(VLOOKUP(G1338,Ciselniky!$G$41:$I$48,3,FALSE)&gt;'Údaje o projekte'!$F$11,'Údaje o projekte'!$F$11,VLOOKUP(G1338,Ciselniky!$G$41:$I$48,3,FALSE))))</f>
        <v/>
      </c>
      <c r="K1338" s="169" t="str">
        <f>IF(J1338="","",IF(G1338="Nerelevantné",E1338*F1338,((E1338*F1338)/VLOOKUP(G1338,Ciselniky!$G$43:$I$48,3,FALSE))*'Dlhodobý majetok (DM)'!I1338)*H1338)</f>
        <v/>
      </c>
      <c r="L1338" s="169" t="str">
        <f>IF(K1338="","",IF('Základné údaje'!$H$8="áno",0,K1338*0.2))</f>
        <v/>
      </c>
      <c r="M1338" s="156" t="str">
        <f>IF(K1338="","",K1338*VLOOKUP(CONCATENATE(C1338," / ",'Základné údaje'!$D$8),'Priradenie pracov. balíkov'!A:F,6,FALSE))</f>
        <v/>
      </c>
      <c r="N1338" s="156" t="str">
        <f>IF(L1338="","",L1338*VLOOKUP(CONCATENATE(C1338," / ",'Základné údaje'!$D$8),'Priradenie pracov. balíkov'!A:F,6,FALSE))</f>
        <v/>
      </c>
      <c r="O1338" s="164"/>
      <c r="P1338" s="164"/>
    </row>
    <row r="1339" spans="1:16" x14ac:dyDescent="0.2">
      <c r="A1339" s="19"/>
      <c r="B1339" s="164"/>
      <c r="C1339" s="164"/>
      <c r="D1339" s="164"/>
      <c r="E1339" s="164"/>
      <c r="F1339" s="165"/>
      <c r="G1339" s="164"/>
      <c r="H1339" s="166"/>
      <c r="I1339" s="167"/>
      <c r="J1339" s="168" t="str">
        <f>IF(F1339="","",IF(G1339=nepodnik,1,IF(VLOOKUP(G1339,Ciselniky!$G$41:$I$48,3,FALSE)&gt;'Údaje o projekte'!$F$11,'Údaje o projekte'!$F$11,VLOOKUP(G1339,Ciselniky!$G$41:$I$48,3,FALSE))))</f>
        <v/>
      </c>
      <c r="K1339" s="169" t="str">
        <f>IF(J1339="","",IF(G1339="Nerelevantné",E1339*F1339,((E1339*F1339)/VLOOKUP(G1339,Ciselniky!$G$43:$I$48,3,FALSE))*'Dlhodobý majetok (DM)'!I1339)*H1339)</f>
        <v/>
      </c>
      <c r="L1339" s="169" t="str">
        <f>IF(K1339="","",IF('Základné údaje'!$H$8="áno",0,K1339*0.2))</f>
        <v/>
      </c>
      <c r="M1339" s="156" t="str">
        <f>IF(K1339="","",K1339*VLOOKUP(CONCATENATE(C1339," / ",'Základné údaje'!$D$8),'Priradenie pracov. balíkov'!A:F,6,FALSE))</f>
        <v/>
      </c>
      <c r="N1339" s="156" t="str">
        <f>IF(L1339="","",L1339*VLOOKUP(CONCATENATE(C1339," / ",'Základné údaje'!$D$8),'Priradenie pracov. balíkov'!A:F,6,FALSE))</f>
        <v/>
      </c>
      <c r="O1339" s="164"/>
      <c r="P1339" s="164"/>
    </row>
    <row r="1340" spans="1:16" x14ac:dyDescent="0.2">
      <c r="A1340" s="19"/>
      <c r="B1340" s="164"/>
      <c r="C1340" s="164"/>
      <c r="D1340" s="164"/>
      <c r="E1340" s="164"/>
      <c r="F1340" s="165"/>
      <c r="G1340" s="164"/>
      <c r="H1340" s="166"/>
      <c r="I1340" s="167"/>
      <c r="J1340" s="168" t="str">
        <f>IF(F1340="","",IF(G1340=nepodnik,1,IF(VLOOKUP(G1340,Ciselniky!$G$41:$I$48,3,FALSE)&gt;'Údaje o projekte'!$F$11,'Údaje o projekte'!$F$11,VLOOKUP(G1340,Ciselniky!$G$41:$I$48,3,FALSE))))</f>
        <v/>
      </c>
      <c r="K1340" s="169" t="str">
        <f>IF(J1340="","",IF(G1340="Nerelevantné",E1340*F1340,((E1340*F1340)/VLOOKUP(G1340,Ciselniky!$G$43:$I$48,3,FALSE))*'Dlhodobý majetok (DM)'!I1340)*H1340)</f>
        <v/>
      </c>
      <c r="L1340" s="169" t="str">
        <f>IF(K1340="","",IF('Základné údaje'!$H$8="áno",0,K1340*0.2))</f>
        <v/>
      </c>
      <c r="M1340" s="156" t="str">
        <f>IF(K1340="","",K1340*VLOOKUP(CONCATENATE(C1340," / ",'Základné údaje'!$D$8),'Priradenie pracov. balíkov'!A:F,6,FALSE))</f>
        <v/>
      </c>
      <c r="N1340" s="156" t="str">
        <f>IF(L1340="","",L1340*VLOOKUP(CONCATENATE(C1340," / ",'Základné údaje'!$D$8),'Priradenie pracov. balíkov'!A:F,6,FALSE))</f>
        <v/>
      </c>
      <c r="O1340" s="164"/>
      <c r="P1340" s="164"/>
    </row>
    <row r="1341" spans="1:16" x14ac:dyDescent="0.2">
      <c r="A1341" s="19"/>
      <c r="B1341" s="164"/>
      <c r="C1341" s="164"/>
      <c r="D1341" s="164"/>
      <c r="E1341" s="164"/>
      <c r="F1341" s="165"/>
      <c r="G1341" s="164"/>
      <c r="H1341" s="166"/>
      <c r="I1341" s="167"/>
      <c r="J1341" s="168" t="str">
        <f>IF(F1341="","",IF(G1341=nepodnik,1,IF(VLOOKUP(G1341,Ciselniky!$G$41:$I$48,3,FALSE)&gt;'Údaje o projekte'!$F$11,'Údaje o projekte'!$F$11,VLOOKUP(G1341,Ciselniky!$G$41:$I$48,3,FALSE))))</f>
        <v/>
      </c>
      <c r="K1341" s="169" t="str">
        <f>IF(J1341="","",IF(G1341="Nerelevantné",E1341*F1341,((E1341*F1341)/VLOOKUP(G1341,Ciselniky!$G$43:$I$48,3,FALSE))*'Dlhodobý majetok (DM)'!I1341)*H1341)</f>
        <v/>
      </c>
      <c r="L1341" s="169" t="str">
        <f>IF(K1341="","",IF('Základné údaje'!$H$8="áno",0,K1341*0.2))</f>
        <v/>
      </c>
      <c r="M1341" s="156" t="str">
        <f>IF(K1341="","",K1341*VLOOKUP(CONCATENATE(C1341," / ",'Základné údaje'!$D$8),'Priradenie pracov. balíkov'!A:F,6,FALSE))</f>
        <v/>
      </c>
      <c r="N1341" s="156" t="str">
        <f>IF(L1341="","",L1341*VLOOKUP(CONCATENATE(C1341," / ",'Základné údaje'!$D$8),'Priradenie pracov. balíkov'!A:F,6,FALSE))</f>
        <v/>
      </c>
      <c r="O1341" s="164"/>
      <c r="P1341" s="164"/>
    </row>
    <row r="1342" spans="1:16" x14ac:dyDescent="0.2">
      <c r="A1342" s="19"/>
      <c r="B1342" s="164"/>
      <c r="C1342" s="164"/>
      <c r="D1342" s="164"/>
      <c r="E1342" s="164"/>
      <c r="F1342" s="165"/>
      <c r="G1342" s="164"/>
      <c r="H1342" s="166"/>
      <c r="I1342" s="167"/>
      <c r="J1342" s="168" t="str">
        <f>IF(F1342="","",IF(G1342=nepodnik,1,IF(VLOOKUP(G1342,Ciselniky!$G$41:$I$48,3,FALSE)&gt;'Údaje o projekte'!$F$11,'Údaje o projekte'!$F$11,VLOOKUP(G1342,Ciselniky!$G$41:$I$48,3,FALSE))))</f>
        <v/>
      </c>
      <c r="K1342" s="169" t="str">
        <f>IF(J1342="","",IF(G1342="Nerelevantné",E1342*F1342,((E1342*F1342)/VLOOKUP(G1342,Ciselniky!$G$43:$I$48,3,FALSE))*'Dlhodobý majetok (DM)'!I1342)*H1342)</f>
        <v/>
      </c>
      <c r="L1342" s="169" t="str">
        <f>IF(K1342="","",IF('Základné údaje'!$H$8="áno",0,K1342*0.2))</f>
        <v/>
      </c>
      <c r="M1342" s="156" t="str">
        <f>IF(K1342="","",K1342*VLOOKUP(CONCATENATE(C1342," / ",'Základné údaje'!$D$8),'Priradenie pracov. balíkov'!A:F,6,FALSE))</f>
        <v/>
      </c>
      <c r="N1342" s="156" t="str">
        <f>IF(L1342="","",L1342*VLOOKUP(CONCATENATE(C1342," / ",'Základné údaje'!$D$8),'Priradenie pracov. balíkov'!A:F,6,FALSE))</f>
        <v/>
      </c>
      <c r="O1342" s="164"/>
      <c r="P1342" s="164"/>
    </row>
    <row r="1343" spans="1:16" x14ac:dyDescent="0.2">
      <c r="A1343" s="19"/>
      <c r="B1343" s="164"/>
      <c r="C1343" s="164"/>
      <c r="D1343" s="164"/>
      <c r="E1343" s="164"/>
      <c r="F1343" s="165"/>
      <c r="G1343" s="164"/>
      <c r="H1343" s="166"/>
      <c r="I1343" s="167"/>
      <c r="J1343" s="168" t="str">
        <f>IF(F1343="","",IF(G1343=nepodnik,1,IF(VLOOKUP(G1343,Ciselniky!$G$41:$I$48,3,FALSE)&gt;'Údaje o projekte'!$F$11,'Údaje o projekte'!$F$11,VLOOKUP(G1343,Ciselniky!$G$41:$I$48,3,FALSE))))</f>
        <v/>
      </c>
      <c r="K1343" s="169" t="str">
        <f>IF(J1343="","",IF(G1343="Nerelevantné",E1343*F1343,((E1343*F1343)/VLOOKUP(G1343,Ciselniky!$G$43:$I$48,3,FALSE))*'Dlhodobý majetok (DM)'!I1343)*H1343)</f>
        <v/>
      </c>
      <c r="L1343" s="169" t="str">
        <f>IF(K1343="","",IF('Základné údaje'!$H$8="áno",0,K1343*0.2))</f>
        <v/>
      </c>
      <c r="M1343" s="156" t="str">
        <f>IF(K1343="","",K1343*VLOOKUP(CONCATENATE(C1343," / ",'Základné údaje'!$D$8),'Priradenie pracov. balíkov'!A:F,6,FALSE))</f>
        <v/>
      </c>
      <c r="N1343" s="156" t="str">
        <f>IF(L1343="","",L1343*VLOOKUP(CONCATENATE(C1343," / ",'Základné údaje'!$D$8),'Priradenie pracov. balíkov'!A:F,6,FALSE))</f>
        <v/>
      </c>
      <c r="O1343" s="164"/>
      <c r="P1343" s="164"/>
    </row>
    <row r="1344" spans="1:16" x14ac:dyDescent="0.2">
      <c r="A1344" s="19"/>
      <c r="B1344" s="164"/>
      <c r="C1344" s="164"/>
      <c r="D1344" s="164"/>
      <c r="E1344" s="164"/>
      <c r="F1344" s="165"/>
      <c r="G1344" s="164"/>
      <c r="H1344" s="166"/>
      <c r="I1344" s="167"/>
      <c r="J1344" s="168" t="str">
        <f>IF(F1344="","",IF(G1344=nepodnik,1,IF(VLOOKUP(G1344,Ciselniky!$G$41:$I$48,3,FALSE)&gt;'Údaje o projekte'!$F$11,'Údaje o projekte'!$F$11,VLOOKUP(G1344,Ciselniky!$G$41:$I$48,3,FALSE))))</f>
        <v/>
      </c>
      <c r="K1344" s="169" t="str">
        <f>IF(J1344="","",IF(G1344="Nerelevantné",E1344*F1344,((E1344*F1344)/VLOOKUP(G1344,Ciselniky!$G$43:$I$48,3,FALSE))*'Dlhodobý majetok (DM)'!I1344)*H1344)</f>
        <v/>
      </c>
      <c r="L1344" s="169" t="str">
        <f>IF(K1344="","",IF('Základné údaje'!$H$8="áno",0,K1344*0.2))</f>
        <v/>
      </c>
      <c r="M1344" s="156" t="str">
        <f>IF(K1344="","",K1344*VLOOKUP(CONCATENATE(C1344," / ",'Základné údaje'!$D$8),'Priradenie pracov. balíkov'!A:F,6,FALSE))</f>
        <v/>
      </c>
      <c r="N1344" s="156" t="str">
        <f>IF(L1344="","",L1344*VLOOKUP(CONCATENATE(C1344," / ",'Základné údaje'!$D$8),'Priradenie pracov. balíkov'!A:F,6,FALSE))</f>
        <v/>
      </c>
      <c r="O1344" s="164"/>
      <c r="P1344" s="164"/>
    </row>
    <row r="1345" spans="1:16" x14ac:dyDescent="0.2">
      <c r="A1345" s="19"/>
      <c r="B1345" s="164"/>
      <c r="C1345" s="164"/>
      <c r="D1345" s="164"/>
      <c r="E1345" s="164"/>
      <c r="F1345" s="165"/>
      <c r="G1345" s="164"/>
      <c r="H1345" s="166"/>
      <c r="I1345" s="167"/>
      <c r="J1345" s="168" t="str">
        <f>IF(F1345="","",IF(G1345=nepodnik,1,IF(VLOOKUP(G1345,Ciselniky!$G$41:$I$48,3,FALSE)&gt;'Údaje o projekte'!$F$11,'Údaje o projekte'!$F$11,VLOOKUP(G1345,Ciselniky!$G$41:$I$48,3,FALSE))))</f>
        <v/>
      </c>
      <c r="K1345" s="169" t="str">
        <f>IF(J1345="","",IF(G1345="Nerelevantné",E1345*F1345,((E1345*F1345)/VLOOKUP(G1345,Ciselniky!$G$43:$I$48,3,FALSE))*'Dlhodobý majetok (DM)'!I1345)*H1345)</f>
        <v/>
      </c>
      <c r="L1345" s="169" t="str">
        <f>IF(K1345="","",IF('Základné údaje'!$H$8="áno",0,K1345*0.2))</f>
        <v/>
      </c>
      <c r="M1345" s="156" t="str">
        <f>IF(K1345="","",K1345*VLOOKUP(CONCATENATE(C1345," / ",'Základné údaje'!$D$8),'Priradenie pracov. balíkov'!A:F,6,FALSE))</f>
        <v/>
      </c>
      <c r="N1345" s="156" t="str">
        <f>IF(L1345="","",L1345*VLOOKUP(CONCATENATE(C1345," / ",'Základné údaje'!$D$8),'Priradenie pracov. balíkov'!A:F,6,FALSE))</f>
        <v/>
      </c>
      <c r="O1345" s="164"/>
      <c r="P1345" s="164"/>
    </row>
    <row r="1346" spans="1:16" x14ac:dyDescent="0.2">
      <c r="A1346" s="19"/>
      <c r="B1346" s="164"/>
      <c r="C1346" s="164"/>
      <c r="D1346" s="164"/>
      <c r="E1346" s="164"/>
      <c r="F1346" s="165"/>
      <c r="G1346" s="164"/>
      <c r="H1346" s="166"/>
      <c r="I1346" s="167"/>
      <c r="J1346" s="168" t="str">
        <f>IF(F1346="","",IF(G1346=nepodnik,1,IF(VLOOKUP(G1346,Ciselniky!$G$41:$I$48,3,FALSE)&gt;'Údaje o projekte'!$F$11,'Údaje o projekte'!$F$11,VLOOKUP(G1346,Ciselniky!$G$41:$I$48,3,FALSE))))</f>
        <v/>
      </c>
      <c r="K1346" s="169" t="str">
        <f>IF(J1346="","",IF(G1346="Nerelevantné",E1346*F1346,((E1346*F1346)/VLOOKUP(G1346,Ciselniky!$G$43:$I$48,3,FALSE))*'Dlhodobý majetok (DM)'!I1346)*H1346)</f>
        <v/>
      </c>
      <c r="L1346" s="169" t="str">
        <f>IF(K1346="","",IF('Základné údaje'!$H$8="áno",0,K1346*0.2))</f>
        <v/>
      </c>
      <c r="M1346" s="156" t="str">
        <f>IF(K1346="","",K1346*VLOOKUP(CONCATENATE(C1346," / ",'Základné údaje'!$D$8),'Priradenie pracov. balíkov'!A:F,6,FALSE))</f>
        <v/>
      </c>
      <c r="N1346" s="156" t="str">
        <f>IF(L1346="","",L1346*VLOOKUP(CONCATENATE(C1346," / ",'Základné údaje'!$D$8),'Priradenie pracov. balíkov'!A:F,6,FALSE))</f>
        <v/>
      </c>
      <c r="O1346" s="164"/>
      <c r="P1346" s="164"/>
    </row>
    <row r="1347" spans="1:16" x14ac:dyDescent="0.2">
      <c r="A1347" s="19"/>
      <c r="B1347" s="164"/>
      <c r="C1347" s="164"/>
      <c r="D1347" s="164"/>
      <c r="E1347" s="164"/>
      <c r="F1347" s="165"/>
      <c r="G1347" s="164"/>
      <c r="H1347" s="166"/>
      <c r="I1347" s="167"/>
      <c r="J1347" s="168" t="str">
        <f>IF(F1347="","",IF(G1347=nepodnik,1,IF(VLOOKUP(G1347,Ciselniky!$G$41:$I$48,3,FALSE)&gt;'Údaje o projekte'!$F$11,'Údaje o projekte'!$F$11,VLOOKUP(G1347,Ciselniky!$G$41:$I$48,3,FALSE))))</f>
        <v/>
      </c>
      <c r="K1347" s="169" t="str">
        <f>IF(J1347="","",IF(G1347="Nerelevantné",E1347*F1347,((E1347*F1347)/VLOOKUP(G1347,Ciselniky!$G$43:$I$48,3,FALSE))*'Dlhodobý majetok (DM)'!I1347)*H1347)</f>
        <v/>
      </c>
      <c r="L1347" s="169" t="str">
        <f>IF(K1347="","",IF('Základné údaje'!$H$8="áno",0,K1347*0.2))</f>
        <v/>
      </c>
      <c r="M1347" s="156" t="str">
        <f>IF(K1347="","",K1347*VLOOKUP(CONCATENATE(C1347," / ",'Základné údaje'!$D$8),'Priradenie pracov. balíkov'!A:F,6,FALSE))</f>
        <v/>
      </c>
      <c r="N1347" s="156" t="str">
        <f>IF(L1347="","",L1347*VLOOKUP(CONCATENATE(C1347," / ",'Základné údaje'!$D$8),'Priradenie pracov. balíkov'!A:F,6,FALSE))</f>
        <v/>
      </c>
      <c r="O1347" s="164"/>
      <c r="P1347" s="164"/>
    </row>
    <row r="1348" spans="1:16" x14ac:dyDescent="0.2">
      <c r="A1348" s="19"/>
      <c r="B1348" s="164"/>
      <c r="C1348" s="164"/>
      <c r="D1348" s="164"/>
      <c r="E1348" s="164"/>
      <c r="F1348" s="165"/>
      <c r="G1348" s="164"/>
      <c r="H1348" s="166"/>
      <c r="I1348" s="167"/>
      <c r="J1348" s="168" t="str">
        <f>IF(F1348="","",IF(G1348=nepodnik,1,IF(VLOOKUP(G1348,Ciselniky!$G$41:$I$48,3,FALSE)&gt;'Údaje o projekte'!$F$11,'Údaje o projekte'!$F$11,VLOOKUP(G1348,Ciselniky!$G$41:$I$48,3,FALSE))))</f>
        <v/>
      </c>
      <c r="K1348" s="169" t="str">
        <f>IF(J1348="","",IF(G1348="Nerelevantné",E1348*F1348,((E1348*F1348)/VLOOKUP(G1348,Ciselniky!$G$43:$I$48,3,FALSE))*'Dlhodobý majetok (DM)'!I1348)*H1348)</f>
        <v/>
      </c>
      <c r="L1348" s="169" t="str">
        <f>IF(K1348="","",IF('Základné údaje'!$H$8="áno",0,K1348*0.2))</f>
        <v/>
      </c>
      <c r="M1348" s="156" t="str">
        <f>IF(K1348="","",K1348*VLOOKUP(CONCATENATE(C1348," / ",'Základné údaje'!$D$8),'Priradenie pracov. balíkov'!A:F,6,FALSE))</f>
        <v/>
      </c>
      <c r="N1348" s="156" t="str">
        <f>IF(L1348="","",L1348*VLOOKUP(CONCATENATE(C1348," / ",'Základné údaje'!$D$8),'Priradenie pracov. balíkov'!A:F,6,FALSE))</f>
        <v/>
      </c>
      <c r="O1348" s="164"/>
      <c r="P1348" s="164"/>
    </row>
    <row r="1349" spans="1:16" x14ac:dyDescent="0.2">
      <c r="A1349" s="19"/>
      <c r="B1349" s="164"/>
      <c r="C1349" s="164"/>
      <c r="D1349" s="164"/>
      <c r="E1349" s="164"/>
      <c r="F1349" s="165"/>
      <c r="G1349" s="164"/>
      <c r="H1349" s="166"/>
      <c r="I1349" s="167"/>
      <c r="J1349" s="168" t="str">
        <f>IF(F1349="","",IF(G1349=nepodnik,1,IF(VLOOKUP(G1349,Ciselniky!$G$41:$I$48,3,FALSE)&gt;'Údaje o projekte'!$F$11,'Údaje o projekte'!$F$11,VLOOKUP(G1349,Ciselniky!$G$41:$I$48,3,FALSE))))</f>
        <v/>
      </c>
      <c r="K1349" s="169" t="str">
        <f>IF(J1349="","",IF(G1349="Nerelevantné",E1349*F1349,((E1349*F1349)/VLOOKUP(G1349,Ciselniky!$G$43:$I$48,3,FALSE))*'Dlhodobý majetok (DM)'!I1349)*H1349)</f>
        <v/>
      </c>
      <c r="L1349" s="169" t="str">
        <f>IF(K1349="","",IF('Základné údaje'!$H$8="áno",0,K1349*0.2))</f>
        <v/>
      </c>
      <c r="M1349" s="156" t="str">
        <f>IF(K1349="","",K1349*VLOOKUP(CONCATENATE(C1349," / ",'Základné údaje'!$D$8),'Priradenie pracov. balíkov'!A:F,6,FALSE))</f>
        <v/>
      </c>
      <c r="N1349" s="156" t="str">
        <f>IF(L1349="","",L1349*VLOOKUP(CONCATENATE(C1349," / ",'Základné údaje'!$D$8),'Priradenie pracov. balíkov'!A:F,6,FALSE))</f>
        <v/>
      </c>
      <c r="O1349" s="164"/>
      <c r="P1349" s="164"/>
    </row>
    <row r="1350" spans="1:16" x14ac:dyDescent="0.2">
      <c r="A1350" s="19"/>
      <c r="B1350" s="164"/>
      <c r="C1350" s="164"/>
      <c r="D1350" s="164"/>
      <c r="E1350" s="164"/>
      <c r="F1350" s="165"/>
      <c r="G1350" s="164"/>
      <c r="H1350" s="166"/>
      <c r="I1350" s="167"/>
      <c r="J1350" s="168" t="str">
        <f>IF(F1350="","",IF(G1350=nepodnik,1,IF(VLOOKUP(G1350,Ciselniky!$G$41:$I$48,3,FALSE)&gt;'Údaje o projekte'!$F$11,'Údaje o projekte'!$F$11,VLOOKUP(G1350,Ciselniky!$G$41:$I$48,3,FALSE))))</f>
        <v/>
      </c>
      <c r="K1350" s="169" t="str">
        <f>IF(J1350="","",IF(G1350="Nerelevantné",E1350*F1350,((E1350*F1350)/VLOOKUP(G1350,Ciselniky!$G$43:$I$48,3,FALSE))*'Dlhodobý majetok (DM)'!I1350)*H1350)</f>
        <v/>
      </c>
      <c r="L1350" s="169" t="str">
        <f>IF(K1350="","",IF('Základné údaje'!$H$8="áno",0,K1350*0.2))</f>
        <v/>
      </c>
      <c r="M1350" s="156" t="str">
        <f>IF(K1350="","",K1350*VLOOKUP(CONCATENATE(C1350," / ",'Základné údaje'!$D$8),'Priradenie pracov. balíkov'!A:F,6,FALSE))</f>
        <v/>
      </c>
      <c r="N1350" s="156" t="str">
        <f>IF(L1350="","",L1350*VLOOKUP(CONCATENATE(C1350," / ",'Základné údaje'!$D$8),'Priradenie pracov. balíkov'!A:F,6,FALSE))</f>
        <v/>
      </c>
      <c r="O1350" s="164"/>
      <c r="P1350" s="164"/>
    </row>
    <row r="1351" spans="1:16" x14ac:dyDescent="0.2">
      <c r="A1351" s="19"/>
      <c r="B1351" s="164"/>
      <c r="C1351" s="164"/>
      <c r="D1351" s="164"/>
      <c r="E1351" s="164"/>
      <c r="F1351" s="165"/>
      <c r="G1351" s="164"/>
      <c r="H1351" s="166"/>
      <c r="I1351" s="167"/>
      <c r="J1351" s="168" t="str">
        <f>IF(F1351="","",IF(G1351=nepodnik,1,IF(VLOOKUP(G1351,Ciselniky!$G$41:$I$48,3,FALSE)&gt;'Údaje o projekte'!$F$11,'Údaje o projekte'!$F$11,VLOOKUP(G1351,Ciselniky!$G$41:$I$48,3,FALSE))))</f>
        <v/>
      </c>
      <c r="K1351" s="169" t="str">
        <f>IF(J1351="","",IF(G1351="Nerelevantné",E1351*F1351,((E1351*F1351)/VLOOKUP(G1351,Ciselniky!$G$43:$I$48,3,FALSE))*'Dlhodobý majetok (DM)'!I1351)*H1351)</f>
        <v/>
      </c>
      <c r="L1351" s="169" t="str">
        <f>IF(K1351="","",IF('Základné údaje'!$H$8="áno",0,K1351*0.2))</f>
        <v/>
      </c>
      <c r="M1351" s="156" t="str">
        <f>IF(K1351="","",K1351*VLOOKUP(CONCATENATE(C1351," / ",'Základné údaje'!$D$8),'Priradenie pracov. balíkov'!A:F,6,FALSE))</f>
        <v/>
      </c>
      <c r="N1351" s="156" t="str">
        <f>IF(L1351="","",L1351*VLOOKUP(CONCATENATE(C1351," / ",'Základné údaje'!$D$8),'Priradenie pracov. balíkov'!A:F,6,FALSE))</f>
        <v/>
      </c>
      <c r="O1351" s="164"/>
      <c r="P1351" s="164"/>
    </row>
    <row r="1352" spans="1:16" x14ac:dyDescent="0.2">
      <c r="A1352" s="19"/>
      <c r="B1352" s="164"/>
      <c r="C1352" s="164"/>
      <c r="D1352" s="164"/>
      <c r="E1352" s="164"/>
      <c r="F1352" s="165"/>
      <c r="G1352" s="164"/>
      <c r="H1352" s="166"/>
      <c r="I1352" s="167"/>
      <c r="J1352" s="168" t="str">
        <f>IF(F1352="","",IF(G1352=nepodnik,1,IF(VLOOKUP(G1352,Ciselniky!$G$41:$I$48,3,FALSE)&gt;'Údaje o projekte'!$F$11,'Údaje o projekte'!$F$11,VLOOKUP(G1352,Ciselniky!$G$41:$I$48,3,FALSE))))</f>
        <v/>
      </c>
      <c r="K1352" s="169" t="str">
        <f>IF(J1352="","",IF(G1352="Nerelevantné",E1352*F1352,((E1352*F1352)/VLOOKUP(G1352,Ciselniky!$G$43:$I$48,3,FALSE))*'Dlhodobý majetok (DM)'!I1352)*H1352)</f>
        <v/>
      </c>
      <c r="L1352" s="169" t="str">
        <f>IF(K1352="","",IF('Základné údaje'!$H$8="áno",0,K1352*0.2))</f>
        <v/>
      </c>
      <c r="M1352" s="156" t="str">
        <f>IF(K1352="","",K1352*VLOOKUP(CONCATENATE(C1352," / ",'Základné údaje'!$D$8),'Priradenie pracov. balíkov'!A:F,6,FALSE))</f>
        <v/>
      </c>
      <c r="N1352" s="156" t="str">
        <f>IF(L1352="","",L1352*VLOOKUP(CONCATENATE(C1352," / ",'Základné údaje'!$D$8),'Priradenie pracov. balíkov'!A:F,6,FALSE))</f>
        <v/>
      </c>
      <c r="O1352" s="164"/>
      <c r="P1352" s="164"/>
    </row>
    <row r="1353" spans="1:16" x14ac:dyDescent="0.2">
      <c r="A1353" s="19"/>
      <c r="B1353" s="164"/>
      <c r="C1353" s="164"/>
      <c r="D1353" s="164"/>
      <c r="E1353" s="164"/>
      <c r="F1353" s="165"/>
      <c r="G1353" s="164"/>
      <c r="H1353" s="166"/>
      <c r="I1353" s="167"/>
      <c r="J1353" s="168" t="str">
        <f>IF(F1353="","",IF(G1353=nepodnik,1,IF(VLOOKUP(G1353,Ciselniky!$G$41:$I$48,3,FALSE)&gt;'Údaje o projekte'!$F$11,'Údaje o projekte'!$F$11,VLOOKUP(G1353,Ciselniky!$G$41:$I$48,3,FALSE))))</f>
        <v/>
      </c>
      <c r="K1353" s="169" t="str">
        <f>IF(J1353="","",IF(G1353="Nerelevantné",E1353*F1353,((E1353*F1353)/VLOOKUP(G1353,Ciselniky!$G$43:$I$48,3,FALSE))*'Dlhodobý majetok (DM)'!I1353)*H1353)</f>
        <v/>
      </c>
      <c r="L1353" s="169" t="str">
        <f>IF(K1353="","",IF('Základné údaje'!$H$8="áno",0,K1353*0.2))</f>
        <v/>
      </c>
      <c r="M1353" s="156" t="str">
        <f>IF(K1353="","",K1353*VLOOKUP(CONCATENATE(C1353," / ",'Základné údaje'!$D$8),'Priradenie pracov. balíkov'!A:F,6,FALSE))</f>
        <v/>
      </c>
      <c r="N1353" s="156" t="str">
        <f>IF(L1353="","",L1353*VLOOKUP(CONCATENATE(C1353," / ",'Základné údaje'!$D$8),'Priradenie pracov. balíkov'!A:F,6,FALSE))</f>
        <v/>
      </c>
      <c r="O1353" s="164"/>
      <c r="P1353" s="164"/>
    </row>
    <row r="1354" spans="1:16" x14ac:dyDescent="0.2">
      <c r="A1354" s="19"/>
      <c r="B1354" s="164"/>
      <c r="C1354" s="164"/>
      <c r="D1354" s="164"/>
      <c r="E1354" s="164"/>
      <c r="F1354" s="165"/>
      <c r="G1354" s="164"/>
      <c r="H1354" s="166"/>
      <c r="I1354" s="167"/>
      <c r="J1354" s="168" t="str">
        <f>IF(F1354="","",IF(G1354=nepodnik,1,IF(VLOOKUP(G1354,Ciselniky!$G$41:$I$48,3,FALSE)&gt;'Údaje o projekte'!$F$11,'Údaje o projekte'!$F$11,VLOOKUP(G1354,Ciselniky!$G$41:$I$48,3,FALSE))))</f>
        <v/>
      </c>
      <c r="K1354" s="169" t="str">
        <f>IF(J1354="","",IF(G1354="Nerelevantné",E1354*F1354,((E1354*F1354)/VLOOKUP(G1354,Ciselniky!$G$43:$I$48,3,FALSE))*'Dlhodobý majetok (DM)'!I1354)*H1354)</f>
        <v/>
      </c>
      <c r="L1354" s="169" t="str">
        <f>IF(K1354="","",IF('Základné údaje'!$H$8="áno",0,K1354*0.2))</f>
        <v/>
      </c>
      <c r="M1354" s="156" t="str">
        <f>IF(K1354="","",K1354*VLOOKUP(CONCATENATE(C1354," / ",'Základné údaje'!$D$8),'Priradenie pracov. balíkov'!A:F,6,FALSE))</f>
        <v/>
      </c>
      <c r="N1354" s="156" t="str">
        <f>IF(L1354="","",L1354*VLOOKUP(CONCATENATE(C1354," / ",'Základné údaje'!$D$8),'Priradenie pracov. balíkov'!A:F,6,FALSE))</f>
        <v/>
      </c>
      <c r="O1354" s="164"/>
      <c r="P1354" s="164"/>
    </row>
    <row r="1355" spans="1:16" x14ac:dyDescent="0.2">
      <c r="A1355" s="19"/>
      <c r="B1355" s="164"/>
      <c r="C1355" s="164"/>
      <c r="D1355" s="164"/>
      <c r="E1355" s="164"/>
      <c r="F1355" s="165"/>
      <c r="G1355" s="164"/>
      <c r="H1355" s="166"/>
      <c r="I1355" s="167"/>
      <c r="J1355" s="168" t="str">
        <f>IF(F1355="","",IF(G1355=nepodnik,1,IF(VLOOKUP(G1355,Ciselniky!$G$41:$I$48,3,FALSE)&gt;'Údaje o projekte'!$F$11,'Údaje o projekte'!$F$11,VLOOKUP(G1355,Ciselniky!$G$41:$I$48,3,FALSE))))</f>
        <v/>
      </c>
      <c r="K1355" s="169" t="str">
        <f>IF(J1355="","",IF(G1355="Nerelevantné",E1355*F1355,((E1355*F1355)/VLOOKUP(G1355,Ciselniky!$G$43:$I$48,3,FALSE))*'Dlhodobý majetok (DM)'!I1355)*H1355)</f>
        <v/>
      </c>
      <c r="L1355" s="169" t="str">
        <f>IF(K1355="","",IF('Základné údaje'!$H$8="áno",0,K1355*0.2))</f>
        <v/>
      </c>
      <c r="M1355" s="156" t="str">
        <f>IF(K1355="","",K1355*VLOOKUP(CONCATENATE(C1355," / ",'Základné údaje'!$D$8),'Priradenie pracov. balíkov'!A:F,6,FALSE))</f>
        <v/>
      </c>
      <c r="N1355" s="156" t="str">
        <f>IF(L1355="","",L1355*VLOOKUP(CONCATENATE(C1355," / ",'Základné údaje'!$D$8),'Priradenie pracov. balíkov'!A:F,6,FALSE))</f>
        <v/>
      </c>
      <c r="O1355" s="164"/>
      <c r="P1355" s="164"/>
    </row>
    <row r="1356" spans="1:16" x14ac:dyDescent="0.2">
      <c r="A1356" s="19"/>
      <c r="B1356" s="164"/>
      <c r="C1356" s="164"/>
      <c r="D1356" s="164"/>
      <c r="E1356" s="164"/>
      <c r="F1356" s="165"/>
      <c r="G1356" s="164"/>
      <c r="H1356" s="166"/>
      <c r="I1356" s="167"/>
      <c r="J1356" s="168" t="str">
        <f>IF(F1356="","",IF(G1356=nepodnik,1,IF(VLOOKUP(G1356,Ciselniky!$G$41:$I$48,3,FALSE)&gt;'Údaje o projekte'!$F$11,'Údaje o projekte'!$F$11,VLOOKUP(G1356,Ciselniky!$G$41:$I$48,3,FALSE))))</f>
        <v/>
      </c>
      <c r="K1356" s="169" t="str">
        <f>IF(J1356="","",IF(G1356="Nerelevantné",E1356*F1356,((E1356*F1356)/VLOOKUP(G1356,Ciselniky!$G$43:$I$48,3,FALSE))*'Dlhodobý majetok (DM)'!I1356)*H1356)</f>
        <v/>
      </c>
      <c r="L1356" s="169" t="str">
        <f>IF(K1356="","",IF('Základné údaje'!$H$8="áno",0,K1356*0.2))</f>
        <v/>
      </c>
      <c r="M1356" s="156" t="str">
        <f>IF(K1356="","",K1356*VLOOKUP(CONCATENATE(C1356," / ",'Základné údaje'!$D$8),'Priradenie pracov. balíkov'!A:F,6,FALSE))</f>
        <v/>
      </c>
      <c r="N1356" s="156" t="str">
        <f>IF(L1356="","",L1356*VLOOKUP(CONCATENATE(C1356," / ",'Základné údaje'!$D$8),'Priradenie pracov. balíkov'!A:F,6,FALSE))</f>
        <v/>
      </c>
      <c r="O1356" s="164"/>
      <c r="P1356" s="164"/>
    </row>
    <row r="1357" spans="1:16" x14ac:dyDescent="0.2">
      <c r="A1357" s="19"/>
      <c r="B1357" s="164"/>
      <c r="C1357" s="164"/>
      <c r="D1357" s="164"/>
      <c r="E1357" s="164"/>
      <c r="F1357" s="165"/>
      <c r="G1357" s="164"/>
      <c r="H1357" s="166"/>
      <c r="I1357" s="167"/>
      <c r="J1357" s="168" t="str">
        <f>IF(F1357="","",IF(G1357=nepodnik,1,IF(VLOOKUP(G1357,Ciselniky!$G$41:$I$48,3,FALSE)&gt;'Údaje o projekte'!$F$11,'Údaje o projekte'!$F$11,VLOOKUP(G1357,Ciselniky!$G$41:$I$48,3,FALSE))))</f>
        <v/>
      </c>
      <c r="K1357" s="169" t="str">
        <f>IF(J1357="","",IF(G1357="Nerelevantné",E1357*F1357,((E1357*F1357)/VLOOKUP(G1357,Ciselniky!$G$43:$I$48,3,FALSE))*'Dlhodobý majetok (DM)'!I1357)*H1357)</f>
        <v/>
      </c>
      <c r="L1357" s="169" t="str">
        <f>IF(K1357="","",IF('Základné údaje'!$H$8="áno",0,K1357*0.2))</f>
        <v/>
      </c>
      <c r="M1357" s="156" t="str">
        <f>IF(K1357="","",K1357*VLOOKUP(CONCATENATE(C1357," / ",'Základné údaje'!$D$8),'Priradenie pracov. balíkov'!A:F,6,FALSE))</f>
        <v/>
      </c>
      <c r="N1357" s="156" t="str">
        <f>IF(L1357="","",L1357*VLOOKUP(CONCATENATE(C1357," / ",'Základné údaje'!$D$8),'Priradenie pracov. balíkov'!A:F,6,FALSE))</f>
        <v/>
      </c>
      <c r="O1357" s="164"/>
      <c r="P1357" s="164"/>
    </row>
    <row r="1358" spans="1:16" x14ac:dyDescent="0.2">
      <c r="A1358" s="19"/>
      <c r="B1358" s="164"/>
      <c r="C1358" s="164"/>
      <c r="D1358" s="164"/>
      <c r="E1358" s="164"/>
      <c r="F1358" s="165"/>
      <c r="G1358" s="164"/>
      <c r="H1358" s="166"/>
      <c r="I1358" s="167"/>
      <c r="J1358" s="168" t="str">
        <f>IF(F1358="","",IF(G1358=nepodnik,1,IF(VLOOKUP(G1358,Ciselniky!$G$41:$I$48,3,FALSE)&gt;'Údaje o projekte'!$F$11,'Údaje o projekte'!$F$11,VLOOKUP(G1358,Ciselniky!$G$41:$I$48,3,FALSE))))</f>
        <v/>
      </c>
      <c r="K1358" s="169" t="str">
        <f>IF(J1358="","",IF(G1358="Nerelevantné",E1358*F1358,((E1358*F1358)/VLOOKUP(G1358,Ciselniky!$G$43:$I$48,3,FALSE))*'Dlhodobý majetok (DM)'!I1358)*H1358)</f>
        <v/>
      </c>
      <c r="L1358" s="169" t="str">
        <f>IF(K1358="","",IF('Základné údaje'!$H$8="áno",0,K1358*0.2))</f>
        <v/>
      </c>
      <c r="M1358" s="156" t="str">
        <f>IF(K1358="","",K1358*VLOOKUP(CONCATENATE(C1358," / ",'Základné údaje'!$D$8),'Priradenie pracov. balíkov'!A:F,6,FALSE))</f>
        <v/>
      </c>
      <c r="N1358" s="156" t="str">
        <f>IF(L1358="","",L1358*VLOOKUP(CONCATENATE(C1358," / ",'Základné údaje'!$D$8),'Priradenie pracov. balíkov'!A:F,6,FALSE))</f>
        <v/>
      </c>
      <c r="O1358" s="164"/>
      <c r="P1358" s="164"/>
    </row>
    <row r="1359" spans="1:16" x14ac:dyDescent="0.2">
      <c r="A1359" s="19"/>
      <c r="B1359" s="164"/>
      <c r="C1359" s="164"/>
      <c r="D1359" s="164"/>
      <c r="E1359" s="164"/>
      <c r="F1359" s="165"/>
      <c r="G1359" s="164"/>
      <c r="H1359" s="166"/>
      <c r="I1359" s="167"/>
      <c r="J1359" s="168" t="str">
        <f>IF(F1359="","",IF(G1359=nepodnik,1,IF(VLOOKUP(G1359,Ciselniky!$G$41:$I$48,3,FALSE)&gt;'Údaje o projekte'!$F$11,'Údaje o projekte'!$F$11,VLOOKUP(G1359,Ciselniky!$G$41:$I$48,3,FALSE))))</f>
        <v/>
      </c>
      <c r="K1359" s="169" t="str">
        <f>IF(J1359="","",IF(G1359="Nerelevantné",E1359*F1359,((E1359*F1359)/VLOOKUP(G1359,Ciselniky!$G$43:$I$48,3,FALSE))*'Dlhodobý majetok (DM)'!I1359)*H1359)</f>
        <v/>
      </c>
      <c r="L1359" s="169" t="str">
        <f>IF(K1359="","",IF('Základné údaje'!$H$8="áno",0,K1359*0.2))</f>
        <v/>
      </c>
      <c r="M1359" s="156" t="str">
        <f>IF(K1359="","",K1359*VLOOKUP(CONCATENATE(C1359," / ",'Základné údaje'!$D$8),'Priradenie pracov. balíkov'!A:F,6,FALSE))</f>
        <v/>
      </c>
      <c r="N1359" s="156" t="str">
        <f>IF(L1359="","",L1359*VLOOKUP(CONCATENATE(C1359," / ",'Základné údaje'!$D$8),'Priradenie pracov. balíkov'!A:F,6,FALSE))</f>
        <v/>
      </c>
      <c r="O1359" s="164"/>
      <c r="P1359" s="164"/>
    </row>
    <row r="1360" spans="1:16" x14ac:dyDescent="0.2">
      <c r="A1360" s="19"/>
      <c r="B1360" s="164"/>
      <c r="C1360" s="164"/>
      <c r="D1360" s="164"/>
      <c r="E1360" s="164"/>
      <c r="F1360" s="165"/>
      <c r="G1360" s="164"/>
      <c r="H1360" s="166"/>
      <c r="I1360" s="167"/>
      <c r="J1360" s="168" t="str">
        <f>IF(F1360="","",IF(G1360=nepodnik,1,IF(VLOOKUP(G1360,Ciselniky!$G$41:$I$48,3,FALSE)&gt;'Údaje o projekte'!$F$11,'Údaje o projekte'!$F$11,VLOOKUP(G1360,Ciselniky!$G$41:$I$48,3,FALSE))))</f>
        <v/>
      </c>
      <c r="K1360" s="169" t="str">
        <f>IF(J1360="","",IF(G1360="Nerelevantné",E1360*F1360,((E1360*F1360)/VLOOKUP(G1360,Ciselniky!$G$43:$I$48,3,FALSE))*'Dlhodobý majetok (DM)'!I1360)*H1360)</f>
        <v/>
      </c>
      <c r="L1360" s="169" t="str">
        <f>IF(K1360="","",IF('Základné údaje'!$H$8="áno",0,K1360*0.2))</f>
        <v/>
      </c>
      <c r="M1360" s="156" t="str">
        <f>IF(K1360="","",K1360*VLOOKUP(CONCATENATE(C1360," / ",'Základné údaje'!$D$8),'Priradenie pracov. balíkov'!A:F,6,FALSE))</f>
        <v/>
      </c>
      <c r="N1360" s="156" t="str">
        <f>IF(L1360="","",L1360*VLOOKUP(CONCATENATE(C1360," / ",'Základné údaje'!$D$8),'Priradenie pracov. balíkov'!A:F,6,FALSE))</f>
        <v/>
      </c>
      <c r="O1360" s="164"/>
      <c r="P1360" s="164"/>
    </row>
    <row r="1361" spans="1:16" x14ac:dyDescent="0.2">
      <c r="A1361" s="19"/>
      <c r="B1361" s="164"/>
      <c r="C1361" s="164"/>
      <c r="D1361" s="164"/>
      <c r="E1361" s="164"/>
      <c r="F1361" s="165"/>
      <c r="G1361" s="164"/>
      <c r="H1361" s="166"/>
      <c r="I1361" s="167"/>
      <c r="J1361" s="168" t="str">
        <f>IF(F1361="","",IF(G1361=nepodnik,1,IF(VLOOKUP(G1361,Ciselniky!$G$41:$I$48,3,FALSE)&gt;'Údaje o projekte'!$F$11,'Údaje o projekte'!$F$11,VLOOKUP(G1361,Ciselniky!$G$41:$I$48,3,FALSE))))</f>
        <v/>
      </c>
      <c r="K1361" s="169" t="str">
        <f>IF(J1361="","",IF(G1361="Nerelevantné",E1361*F1361,((E1361*F1361)/VLOOKUP(G1361,Ciselniky!$G$43:$I$48,3,FALSE))*'Dlhodobý majetok (DM)'!I1361)*H1361)</f>
        <v/>
      </c>
      <c r="L1361" s="169" t="str">
        <f>IF(K1361="","",IF('Základné údaje'!$H$8="áno",0,K1361*0.2))</f>
        <v/>
      </c>
      <c r="M1361" s="156" t="str">
        <f>IF(K1361="","",K1361*VLOOKUP(CONCATENATE(C1361," / ",'Základné údaje'!$D$8),'Priradenie pracov. balíkov'!A:F,6,FALSE))</f>
        <v/>
      </c>
      <c r="N1361" s="156" t="str">
        <f>IF(L1361="","",L1361*VLOOKUP(CONCATENATE(C1361," / ",'Základné údaje'!$D$8),'Priradenie pracov. balíkov'!A:F,6,FALSE))</f>
        <v/>
      </c>
      <c r="O1361" s="164"/>
      <c r="P1361" s="164"/>
    </row>
    <row r="1362" spans="1:16" x14ac:dyDescent="0.2">
      <c r="A1362" s="19"/>
      <c r="B1362" s="164"/>
      <c r="C1362" s="164"/>
      <c r="D1362" s="164"/>
      <c r="E1362" s="164"/>
      <c r="F1362" s="165"/>
      <c r="G1362" s="164"/>
      <c r="H1362" s="166"/>
      <c r="I1362" s="167"/>
      <c r="J1362" s="168" t="str">
        <f>IF(F1362="","",IF(G1362=nepodnik,1,IF(VLOOKUP(G1362,Ciselniky!$G$41:$I$48,3,FALSE)&gt;'Údaje o projekte'!$F$11,'Údaje o projekte'!$F$11,VLOOKUP(G1362,Ciselniky!$G$41:$I$48,3,FALSE))))</f>
        <v/>
      </c>
      <c r="K1362" s="169" t="str">
        <f>IF(J1362="","",IF(G1362="Nerelevantné",E1362*F1362,((E1362*F1362)/VLOOKUP(G1362,Ciselniky!$G$43:$I$48,3,FALSE))*'Dlhodobý majetok (DM)'!I1362)*H1362)</f>
        <v/>
      </c>
      <c r="L1362" s="169" t="str">
        <f>IF(K1362="","",IF('Základné údaje'!$H$8="áno",0,K1362*0.2))</f>
        <v/>
      </c>
      <c r="M1362" s="156" t="str">
        <f>IF(K1362="","",K1362*VLOOKUP(CONCATENATE(C1362," / ",'Základné údaje'!$D$8),'Priradenie pracov. balíkov'!A:F,6,FALSE))</f>
        <v/>
      </c>
      <c r="N1362" s="156" t="str">
        <f>IF(L1362="","",L1362*VLOOKUP(CONCATENATE(C1362," / ",'Základné údaje'!$D$8),'Priradenie pracov. balíkov'!A:F,6,FALSE))</f>
        <v/>
      </c>
      <c r="O1362" s="164"/>
      <c r="P1362" s="164"/>
    </row>
    <row r="1363" spans="1:16" x14ac:dyDescent="0.2">
      <c r="A1363" s="19"/>
      <c r="B1363" s="164"/>
      <c r="C1363" s="164"/>
      <c r="D1363" s="164"/>
      <c r="E1363" s="164"/>
      <c r="F1363" s="165"/>
      <c r="G1363" s="164"/>
      <c r="H1363" s="166"/>
      <c r="I1363" s="167"/>
      <c r="J1363" s="168" t="str">
        <f>IF(F1363="","",IF(G1363=nepodnik,1,IF(VLOOKUP(G1363,Ciselniky!$G$41:$I$48,3,FALSE)&gt;'Údaje o projekte'!$F$11,'Údaje o projekte'!$F$11,VLOOKUP(G1363,Ciselniky!$G$41:$I$48,3,FALSE))))</f>
        <v/>
      </c>
      <c r="K1363" s="169" t="str">
        <f>IF(J1363="","",IF(G1363="Nerelevantné",E1363*F1363,((E1363*F1363)/VLOOKUP(G1363,Ciselniky!$G$43:$I$48,3,FALSE))*'Dlhodobý majetok (DM)'!I1363)*H1363)</f>
        <v/>
      </c>
      <c r="L1363" s="169" t="str">
        <f>IF(K1363="","",IF('Základné údaje'!$H$8="áno",0,K1363*0.2))</f>
        <v/>
      </c>
      <c r="M1363" s="156" t="str">
        <f>IF(K1363="","",K1363*VLOOKUP(CONCATENATE(C1363," / ",'Základné údaje'!$D$8),'Priradenie pracov. balíkov'!A:F,6,FALSE))</f>
        <v/>
      </c>
      <c r="N1363" s="156" t="str">
        <f>IF(L1363="","",L1363*VLOOKUP(CONCATENATE(C1363," / ",'Základné údaje'!$D$8),'Priradenie pracov. balíkov'!A:F,6,FALSE))</f>
        <v/>
      </c>
      <c r="O1363" s="164"/>
      <c r="P1363" s="164"/>
    </row>
    <row r="1364" spans="1:16" x14ac:dyDescent="0.2">
      <c r="A1364" s="19"/>
      <c r="B1364" s="164"/>
      <c r="C1364" s="164"/>
      <c r="D1364" s="164"/>
      <c r="E1364" s="164"/>
      <c r="F1364" s="165"/>
      <c r="G1364" s="164"/>
      <c r="H1364" s="166"/>
      <c r="I1364" s="167"/>
      <c r="J1364" s="168" t="str">
        <f>IF(F1364="","",IF(G1364=nepodnik,1,IF(VLOOKUP(G1364,Ciselniky!$G$41:$I$48,3,FALSE)&gt;'Údaje o projekte'!$F$11,'Údaje o projekte'!$F$11,VLOOKUP(G1364,Ciselniky!$G$41:$I$48,3,FALSE))))</f>
        <v/>
      </c>
      <c r="K1364" s="169" t="str">
        <f>IF(J1364="","",IF(G1364="Nerelevantné",E1364*F1364,((E1364*F1364)/VLOOKUP(G1364,Ciselniky!$G$43:$I$48,3,FALSE))*'Dlhodobý majetok (DM)'!I1364)*H1364)</f>
        <v/>
      </c>
      <c r="L1364" s="169" t="str">
        <f>IF(K1364="","",IF('Základné údaje'!$H$8="áno",0,K1364*0.2))</f>
        <v/>
      </c>
      <c r="M1364" s="156" t="str">
        <f>IF(K1364="","",K1364*VLOOKUP(CONCATENATE(C1364," / ",'Základné údaje'!$D$8),'Priradenie pracov. balíkov'!A:F,6,FALSE))</f>
        <v/>
      </c>
      <c r="N1364" s="156" t="str">
        <f>IF(L1364="","",L1364*VLOOKUP(CONCATENATE(C1364," / ",'Základné údaje'!$D$8),'Priradenie pracov. balíkov'!A:F,6,FALSE))</f>
        <v/>
      </c>
      <c r="O1364" s="164"/>
      <c r="P1364" s="164"/>
    </row>
    <row r="1365" spans="1:16" x14ac:dyDescent="0.2">
      <c r="A1365" s="19"/>
      <c r="B1365" s="164"/>
      <c r="C1365" s="164"/>
      <c r="D1365" s="164"/>
      <c r="E1365" s="164"/>
      <c r="F1365" s="165"/>
      <c r="G1365" s="164"/>
      <c r="H1365" s="166"/>
      <c r="I1365" s="167"/>
      <c r="J1365" s="168" t="str">
        <f>IF(F1365="","",IF(G1365=nepodnik,1,IF(VLOOKUP(G1365,Ciselniky!$G$41:$I$48,3,FALSE)&gt;'Údaje o projekte'!$F$11,'Údaje o projekte'!$F$11,VLOOKUP(G1365,Ciselniky!$G$41:$I$48,3,FALSE))))</f>
        <v/>
      </c>
      <c r="K1365" s="169" t="str">
        <f>IF(J1365="","",IF(G1365="Nerelevantné",E1365*F1365,((E1365*F1365)/VLOOKUP(G1365,Ciselniky!$G$43:$I$48,3,FALSE))*'Dlhodobý majetok (DM)'!I1365)*H1365)</f>
        <v/>
      </c>
      <c r="L1365" s="169" t="str">
        <f>IF(K1365="","",IF('Základné údaje'!$H$8="áno",0,K1365*0.2))</f>
        <v/>
      </c>
      <c r="M1365" s="156" t="str">
        <f>IF(K1365="","",K1365*VLOOKUP(CONCATENATE(C1365," / ",'Základné údaje'!$D$8),'Priradenie pracov. balíkov'!A:F,6,FALSE))</f>
        <v/>
      </c>
      <c r="N1365" s="156" t="str">
        <f>IF(L1365="","",L1365*VLOOKUP(CONCATENATE(C1365," / ",'Základné údaje'!$D$8),'Priradenie pracov. balíkov'!A:F,6,FALSE))</f>
        <v/>
      </c>
      <c r="O1365" s="164"/>
      <c r="P1365" s="164"/>
    </row>
    <row r="1366" spans="1:16" x14ac:dyDescent="0.2">
      <c r="A1366" s="19"/>
      <c r="B1366" s="164"/>
      <c r="C1366" s="164"/>
      <c r="D1366" s="164"/>
      <c r="E1366" s="164"/>
      <c r="F1366" s="165"/>
      <c r="G1366" s="164"/>
      <c r="H1366" s="166"/>
      <c r="I1366" s="167"/>
      <c r="J1366" s="168" t="str">
        <f>IF(F1366="","",IF(G1366=nepodnik,1,IF(VLOOKUP(G1366,Ciselniky!$G$41:$I$48,3,FALSE)&gt;'Údaje o projekte'!$F$11,'Údaje o projekte'!$F$11,VLOOKUP(G1366,Ciselniky!$G$41:$I$48,3,FALSE))))</f>
        <v/>
      </c>
      <c r="K1366" s="169" t="str">
        <f>IF(J1366="","",IF(G1366="Nerelevantné",E1366*F1366,((E1366*F1366)/VLOOKUP(G1366,Ciselniky!$G$43:$I$48,3,FALSE))*'Dlhodobý majetok (DM)'!I1366)*H1366)</f>
        <v/>
      </c>
      <c r="L1366" s="169" t="str">
        <f>IF(K1366="","",IF('Základné údaje'!$H$8="áno",0,K1366*0.2))</f>
        <v/>
      </c>
      <c r="M1366" s="156" t="str">
        <f>IF(K1366="","",K1366*VLOOKUP(CONCATENATE(C1366," / ",'Základné údaje'!$D$8),'Priradenie pracov. balíkov'!A:F,6,FALSE))</f>
        <v/>
      </c>
      <c r="N1366" s="156" t="str">
        <f>IF(L1366="","",L1366*VLOOKUP(CONCATENATE(C1366," / ",'Základné údaje'!$D$8),'Priradenie pracov. balíkov'!A:F,6,FALSE))</f>
        <v/>
      </c>
      <c r="O1366" s="164"/>
      <c r="P1366" s="164"/>
    </row>
    <row r="1367" spans="1:16" x14ac:dyDescent="0.2">
      <c r="A1367" s="19"/>
      <c r="B1367" s="164"/>
      <c r="C1367" s="164"/>
      <c r="D1367" s="164"/>
      <c r="E1367" s="164"/>
      <c r="F1367" s="165"/>
      <c r="G1367" s="164"/>
      <c r="H1367" s="166"/>
      <c r="I1367" s="167"/>
      <c r="J1367" s="168" t="str">
        <f>IF(F1367="","",IF(G1367=nepodnik,1,IF(VLOOKUP(G1367,Ciselniky!$G$41:$I$48,3,FALSE)&gt;'Údaje o projekte'!$F$11,'Údaje o projekte'!$F$11,VLOOKUP(G1367,Ciselniky!$G$41:$I$48,3,FALSE))))</f>
        <v/>
      </c>
      <c r="K1367" s="169" t="str">
        <f>IF(J1367="","",IF(G1367="Nerelevantné",E1367*F1367,((E1367*F1367)/VLOOKUP(G1367,Ciselniky!$G$43:$I$48,3,FALSE))*'Dlhodobý majetok (DM)'!I1367)*H1367)</f>
        <v/>
      </c>
      <c r="L1367" s="169" t="str">
        <f>IF(K1367="","",IF('Základné údaje'!$H$8="áno",0,K1367*0.2))</f>
        <v/>
      </c>
      <c r="M1367" s="156" t="str">
        <f>IF(K1367="","",K1367*VLOOKUP(CONCATENATE(C1367," / ",'Základné údaje'!$D$8),'Priradenie pracov. balíkov'!A:F,6,FALSE))</f>
        <v/>
      </c>
      <c r="N1367" s="156" t="str">
        <f>IF(L1367="","",L1367*VLOOKUP(CONCATENATE(C1367," / ",'Základné údaje'!$D$8),'Priradenie pracov. balíkov'!A:F,6,FALSE))</f>
        <v/>
      </c>
      <c r="O1367" s="164"/>
      <c r="P1367" s="164"/>
    </row>
    <row r="1368" spans="1:16" x14ac:dyDescent="0.2">
      <c r="A1368" s="19"/>
      <c r="B1368" s="164"/>
      <c r="C1368" s="164"/>
      <c r="D1368" s="164"/>
      <c r="E1368" s="164"/>
      <c r="F1368" s="165"/>
      <c r="G1368" s="164"/>
      <c r="H1368" s="166"/>
      <c r="I1368" s="167"/>
      <c r="J1368" s="168" t="str">
        <f>IF(F1368="","",IF(G1368=nepodnik,1,IF(VLOOKUP(G1368,Ciselniky!$G$41:$I$48,3,FALSE)&gt;'Údaje o projekte'!$F$11,'Údaje o projekte'!$F$11,VLOOKUP(G1368,Ciselniky!$G$41:$I$48,3,FALSE))))</f>
        <v/>
      </c>
      <c r="K1368" s="169" t="str">
        <f>IF(J1368="","",IF(G1368="Nerelevantné",E1368*F1368,((E1368*F1368)/VLOOKUP(G1368,Ciselniky!$G$43:$I$48,3,FALSE))*'Dlhodobý majetok (DM)'!I1368)*H1368)</f>
        <v/>
      </c>
      <c r="L1368" s="169" t="str">
        <f>IF(K1368="","",IF('Základné údaje'!$H$8="áno",0,K1368*0.2))</f>
        <v/>
      </c>
      <c r="M1368" s="156" t="str">
        <f>IF(K1368="","",K1368*VLOOKUP(CONCATENATE(C1368," / ",'Základné údaje'!$D$8),'Priradenie pracov. balíkov'!A:F,6,FALSE))</f>
        <v/>
      </c>
      <c r="N1368" s="156" t="str">
        <f>IF(L1368="","",L1368*VLOOKUP(CONCATENATE(C1368," / ",'Základné údaje'!$D$8),'Priradenie pracov. balíkov'!A:F,6,FALSE))</f>
        <v/>
      </c>
      <c r="O1368" s="164"/>
      <c r="P1368" s="164"/>
    </row>
    <row r="1369" spans="1:16" x14ac:dyDescent="0.2">
      <c r="A1369" s="19"/>
      <c r="B1369" s="164"/>
      <c r="C1369" s="164"/>
      <c r="D1369" s="164"/>
      <c r="E1369" s="164"/>
      <c r="F1369" s="165"/>
      <c r="G1369" s="164"/>
      <c r="H1369" s="166"/>
      <c r="I1369" s="167"/>
      <c r="J1369" s="168" t="str">
        <f>IF(F1369="","",IF(G1369=nepodnik,1,IF(VLOOKUP(G1369,Ciselniky!$G$41:$I$48,3,FALSE)&gt;'Údaje o projekte'!$F$11,'Údaje o projekte'!$F$11,VLOOKUP(G1369,Ciselniky!$G$41:$I$48,3,FALSE))))</f>
        <v/>
      </c>
      <c r="K1369" s="169" t="str">
        <f>IF(J1369="","",IF(G1369="Nerelevantné",E1369*F1369,((E1369*F1369)/VLOOKUP(G1369,Ciselniky!$G$43:$I$48,3,FALSE))*'Dlhodobý majetok (DM)'!I1369)*H1369)</f>
        <v/>
      </c>
      <c r="L1369" s="169" t="str">
        <f>IF(K1369="","",IF('Základné údaje'!$H$8="áno",0,K1369*0.2))</f>
        <v/>
      </c>
      <c r="M1369" s="156" t="str">
        <f>IF(K1369="","",K1369*VLOOKUP(CONCATENATE(C1369," / ",'Základné údaje'!$D$8),'Priradenie pracov. balíkov'!A:F,6,FALSE))</f>
        <v/>
      </c>
      <c r="N1369" s="156" t="str">
        <f>IF(L1369="","",L1369*VLOOKUP(CONCATENATE(C1369," / ",'Základné údaje'!$D$8),'Priradenie pracov. balíkov'!A:F,6,FALSE))</f>
        <v/>
      </c>
      <c r="O1369" s="164"/>
      <c r="P1369" s="164"/>
    </row>
    <row r="1370" spans="1:16" x14ac:dyDescent="0.2">
      <c r="A1370" s="19"/>
      <c r="B1370" s="164"/>
      <c r="C1370" s="164"/>
      <c r="D1370" s="164"/>
      <c r="E1370" s="164"/>
      <c r="F1370" s="165"/>
      <c r="G1370" s="164"/>
      <c r="H1370" s="166"/>
      <c r="I1370" s="167"/>
      <c r="J1370" s="168" t="str">
        <f>IF(F1370="","",IF(G1370=nepodnik,1,IF(VLOOKUP(G1370,Ciselniky!$G$41:$I$48,3,FALSE)&gt;'Údaje o projekte'!$F$11,'Údaje o projekte'!$F$11,VLOOKUP(G1370,Ciselniky!$G$41:$I$48,3,FALSE))))</f>
        <v/>
      </c>
      <c r="K1370" s="169" t="str">
        <f>IF(J1370="","",IF(G1370="Nerelevantné",E1370*F1370,((E1370*F1370)/VLOOKUP(G1370,Ciselniky!$G$43:$I$48,3,FALSE))*'Dlhodobý majetok (DM)'!I1370)*H1370)</f>
        <v/>
      </c>
      <c r="L1370" s="169" t="str">
        <f>IF(K1370="","",IF('Základné údaje'!$H$8="áno",0,K1370*0.2))</f>
        <v/>
      </c>
      <c r="M1370" s="156" t="str">
        <f>IF(K1370="","",K1370*VLOOKUP(CONCATENATE(C1370," / ",'Základné údaje'!$D$8),'Priradenie pracov. balíkov'!A:F,6,FALSE))</f>
        <v/>
      </c>
      <c r="N1370" s="156" t="str">
        <f>IF(L1370="","",L1370*VLOOKUP(CONCATENATE(C1370," / ",'Základné údaje'!$D$8),'Priradenie pracov. balíkov'!A:F,6,FALSE))</f>
        <v/>
      </c>
      <c r="O1370" s="164"/>
      <c r="P1370" s="164"/>
    </row>
    <row r="1371" spans="1:16" x14ac:dyDescent="0.2">
      <c r="A1371" s="19"/>
      <c r="B1371" s="164"/>
      <c r="C1371" s="164"/>
      <c r="D1371" s="164"/>
      <c r="E1371" s="164"/>
      <c r="F1371" s="165"/>
      <c r="G1371" s="164"/>
      <c r="H1371" s="166"/>
      <c r="I1371" s="167"/>
      <c r="J1371" s="168" t="str">
        <f>IF(F1371="","",IF(G1371=nepodnik,1,IF(VLOOKUP(G1371,Ciselniky!$G$41:$I$48,3,FALSE)&gt;'Údaje o projekte'!$F$11,'Údaje o projekte'!$F$11,VLOOKUP(G1371,Ciselniky!$G$41:$I$48,3,FALSE))))</f>
        <v/>
      </c>
      <c r="K1371" s="169" t="str">
        <f>IF(J1371="","",IF(G1371="Nerelevantné",E1371*F1371,((E1371*F1371)/VLOOKUP(G1371,Ciselniky!$G$43:$I$48,3,FALSE))*'Dlhodobý majetok (DM)'!I1371)*H1371)</f>
        <v/>
      </c>
      <c r="L1371" s="169" t="str">
        <f>IF(K1371="","",IF('Základné údaje'!$H$8="áno",0,K1371*0.2))</f>
        <v/>
      </c>
      <c r="M1371" s="156" t="str">
        <f>IF(K1371="","",K1371*VLOOKUP(CONCATENATE(C1371," / ",'Základné údaje'!$D$8),'Priradenie pracov. balíkov'!A:F,6,FALSE))</f>
        <v/>
      </c>
      <c r="N1371" s="156" t="str">
        <f>IF(L1371="","",L1371*VLOOKUP(CONCATENATE(C1371," / ",'Základné údaje'!$D$8),'Priradenie pracov. balíkov'!A:F,6,FALSE))</f>
        <v/>
      </c>
      <c r="O1371" s="164"/>
      <c r="P1371" s="164"/>
    </row>
    <row r="1372" spans="1:16" x14ac:dyDescent="0.2">
      <c r="A1372" s="19"/>
      <c r="B1372" s="164"/>
      <c r="C1372" s="164"/>
      <c r="D1372" s="164"/>
      <c r="E1372" s="164"/>
      <c r="F1372" s="165"/>
      <c r="G1372" s="164"/>
      <c r="H1372" s="166"/>
      <c r="I1372" s="167"/>
      <c r="J1372" s="168" t="str">
        <f>IF(F1372="","",IF(G1372=nepodnik,1,IF(VLOOKUP(G1372,Ciselniky!$G$41:$I$48,3,FALSE)&gt;'Údaje o projekte'!$F$11,'Údaje o projekte'!$F$11,VLOOKUP(G1372,Ciselniky!$G$41:$I$48,3,FALSE))))</f>
        <v/>
      </c>
      <c r="K1372" s="169" t="str">
        <f>IF(J1372="","",IF(G1372="Nerelevantné",E1372*F1372,((E1372*F1372)/VLOOKUP(G1372,Ciselniky!$G$43:$I$48,3,FALSE))*'Dlhodobý majetok (DM)'!I1372)*H1372)</f>
        <v/>
      </c>
      <c r="L1372" s="169" t="str">
        <f>IF(K1372="","",IF('Základné údaje'!$H$8="áno",0,K1372*0.2))</f>
        <v/>
      </c>
      <c r="M1372" s="156" t="str">
        <f>IF(K1372="","",K1372*VLOOKUP(CONCATENATE(C1372," / ",'Základné údaje'!$D$8),'Priradenie pracov. balíkov'!A:F,6,FALSE))</f>
        <v/>
      </c>
      <c r="N1372" s="156" t="str">
        <f>IF(L1372="","",L1372*VLOOKUP(CONCATENATE(C1372," / ",'Základné údaje'!$D$8),'Priradenie pracov. balíkov'!A:F,6,FALSE))</f>
        <v/>
      </c>
      <c r="O1372" s="164"/>
      <c r="P1372" s="164"/>
    </row>
    <row r="1373" spans="1:16" x14ac:dyDescent="0.2">
      <c r="A1373" s="19"/>
      <c r="B1373" s="164"/>
      <c r="C1373" s="164"/>
      <c r="D1373" s="164"/>
      <c r="E1373" s="164"/>
      <c r="F1373" s="165"/>
      <c r="G1373" s="164"/>
      <c r="H1373" s="166"/>
      <c r="I1373" s="167"/>
      <c r="J1373" s="168" t="str">
        <f>IF(F1373="","",IF(G1373=nepodnik,1,IF(VLOOKUP(G1373,Ciselniky!$G$41:$I$48,3,FALSE)&gt;'Údaje o projekte'!$F$11,'Údaje o projekte'!$F$11,VLOOKUP(G1373,Ciselniky!$G$41:$I$48,3,FALSE))))</f>
        <v/>
      </c>
      <c r="K1373" s="169" t="str">
        <f>IF(J1373="","",IF(G1373="Nerelevantné",E1373*F1373,((E1373*F1373)/VLOOKUP(G1373,Ciselniky!$G$43:$I$48,3,FALSE))*'Dlhodobý majetok (DM)'!I1373)*H1373)</f>
        <v/>
      </c>
      <c r="L1373" s="169" t="str">
        <f>IF(K1373="","",IF('Základné údaje'!$H$8="áno",0,K1373*0.2))</f>
        <v/>
      </c>
      <c r="M1373" s="156" t="str">
        <f>IF(K1373="","",K1373*VLOOKUP(CONCATENATE(C1373," / ",'Základné údaje'!$D$8),'Priradenie pracov. balíkov'!A:F,6,FALSE))</f>
        <v/>
      </c>
      <c r="N1373" s="156" t="str">
        <f>IF(L1373="","",L1373*VLOOKUP(CONCATENATE(C1373," / ",'Základné údaje'!$D$8),'Priradenie pracov. balíkov'!A:F,6,FALSE))</f>
        <v/>
      </c>
      <c r="O1373" s="164"/>
      <c r="P1373" s="164"/>
    </row>
    <row r="1374" spans="1:16" x14ac:dyDescent="0.2">
      <c r="A1374" s="19"/>
      <c r="B1374" s="164"/>
      <c r="C1374" s="164"/>
      <c r="D1374" s="164"/>
      <c r="E1374" s="164"/>
      <c r="F1374" s="165"/>
      <c r="G1374" s="164"/>
      <c r="H1374" s="166"/>
      <c r="I1374" s="167"/>
      <c r="J1374" s="168" t="str">
        <f>IF(F1374="","",IF(G1374=nepodnik,1,IF(VLOOKUP(G1374,Ciselniky!$G$41:$I$48,3,FALSE)&gt;'Údaje o projekte'!$F$11,'Údaje o projekte'!$F$11,VLOOKUP(G1374,Ciselniky!$G$41:$I$48,3,FALSE))))</f>
        <v/>
      </c>
      <c r="K1374" s="169" t="str">
        <f>IF(J1374="","",IF(G1374="Nerelevantné",E1374*F1374,((E1374*F1374)/VLOOKUP(G1374,Ciselniky!$G$43:$I$48,3,FALSE))*'Dlhodobý majetok (DM)'!I1374)*H1374)</f>
        <v/>
      </c>
      <c r="L1374" s="169" t="str">
        <f>IF(K1374="","",IF('Základné údaje'!$H$8="áno",0,K1374*0.2))</f>
        <v/>
      </c>
      <c r="M1374" s="156" t="str">
        <f>IF(K1374="","",K1374*VLOOKUP(CONCATENATE(C1374," / ",'Základné údaje'!$D$8),'Priradenie pracov. balíkov'!A:F,6,FALSE))</f>
        <v/>
      </c>
      <c r="N1374" s="156" t="str">
        <f>IF(L1374="","",L1374*VLOOKUP(CONCATENATE(C1374," / ",'Základné údaje'!$D$8),'Priradenie pracov. balíkov'!A:F,6,FALSE))</f>
        <v/>
      </c>
      <c r="O1374" s="164"/>
      <c r="P1374" s="164"/>
    </row>
    <row r="1375" spans="1:16" x14ac:dyDescent="0.2">
      <c r="A1375" s="19"/>
      <c r="B1375" s="164"/>
      <c r="C1375" s="164"/>
      <c r="D1375" s="164"/>
      <c r="E1375" s="164"/>
      <c r="F1375" s="165"/>
      <c r="G1375" s="164"/>
      <c r="H1375" s="166"/>
      <c r="I1375" s="167"/>
      <c r="J1375" s="168" t="str">
        <f>IF(F1375="","",IF(G1375=nepodnik,1,IF(VLOOKUP(G1375,Ciselniky!$G$41:$I$48,3,FALSE)&gt;'Údaje o projekte'!$F$11,'Údaje o projekte'!$F$11,VLOOKUP(G1375,Ciselniky!$G$41:$I$48,3,FALSE))))</f>
        <v/>
      </c>
      <c r="K1375" s="169" t="str">
        <f>IF(J1375="","",IF(G1375="Nerelevantné",E1375*F1375,((E1375*F1375)/VLOOKUP(G1375,Ciselniky!$G$43:$I$48,3,FALSE))*'Dlhodobý majetok (DM)'!I1375)*H1375)</f>
        <v/>
      </c>
      <c r="L1375" s="169" t="str">
        <f>IF(K1375="","",IF('Základné údaje'!$H$8="áno",0,K1375*0.2))</f>
        <v/>
      </c>
      <c r="M1375" s="156" t="str">
        <f>IF(K1375="","",K1375*VLOOKUP(CONCATENATE(C1375," / ",'Základné údaje'!$D$8),'Priradenie pracov. balíkov'!A:F,6,FALSE))</f>
        <v/>
      </c>
      <c r="N1375" s="156" t="str">
        <f>IF(L1375="","",L1375*VLOOKUP(CONCATENATE(C1375," / ",'Základné údaje'!$D$8),'Priradenie pracov. balíkov'!A:F,6,FALSE))</f>
        <v/>
      </c>
      <c r="O1375" s="164"/>
      <c r="P1375" s="164"/>
    </row>
    <row r="1376" spans="1:16" x14ac:dyDescent="0.2">
      <c r="A1376" s="19"/>
      <c r="B1376" s="164"/>
      <c r="C1376" s="164"/>
      <c r="D1376" s="164"/>
      <c r="E1376" s="164"/>
      <c r="F1376" s="165"/>
      <c r="G1376" s="164"/>
      <c r="H1376" s="166"/>
      <c r="I1376" s="167"/>
      <c r="J1376" s="168" t="str">
        <f>IF(F1376="","",IF(G1376=nepodnik,1,IF(VLOOKUP(G1376,Ciselniky!$G$41:$I$48,3,FALSE)&gt;'Údaje o projekte'!$F$11,'Údaje o projekte'!$F$11,VLOOKUP(G1376,Ciselniky!$G$41:$I$48,3,FALSE))))</f>
        <v/>
      </c>
      <c r="K1376" s="169" t="str">
        <f>IF(J1376="","",IF(G1376="Nerelevantné",E1376*F1376,((E1376*F1376)/VLOOKUP(G1376,Ciselniky!$G$43:$I$48,3,FALSE))*'Dlhodobý majetok (DM)'!I1376)*H1376)</f>
        <v/>
      </c>
      <c r="L1376" s="169" t="str">
        <f>IF(K1376="","",IF('Základné údaje'!$H$8="áno",0,K1376*0.2))</f>
        <v/>
      </c>
      <c r="M1376" s="156" t="str">
        <f>IF(K1376="","",K1376*VLOOKUP(CONCATENATE(C1376," / ",'Základné údaje'!$D$8),'Priradenie pracov. balíkov'!A:F,6,FALSE))</f>
        <v/>
      </c>
      <c r="N1376" s="156" t="str">
        <f>IF(L1376="","",L1376*VLOOKUP(CONCATENATE(C1376," / ",'Základné údaje'!$D$8),'Priradenie pracov. balíkov'!A:F,6,FALSE))</f>
        <v/>
      </c>
      <c r="O1376" s="164"/>
      <c r="P1376" s="164"/>
    </row>
    <row r="1377" spans="1:16" x14ac:dyDescent="0.2">
      <c r="A1377" s="19"/>
      <c r="B1377" s="164"/>
      <c r="C1377" s="164"/>
      <c r="D1377" s="164"/>
      <c r="E1377" s="164"/>
      <c r="F1377" s="165"/>
      <c r="G1377" s="164"/>
      <c r="H1377" s="166"/>
      <c r="I1377" s="167"/>
      <c r="J1377" s="168" t="str">
        <f>IF(F1377="","",IF(G1377=nepodnik,1,IF(VLOOKUP(G1377,Ciselniky!$G$41:$I$48,3,FALSE)&gt;'Údaje o projekte'!$F$11,'Údaje o projekte'!$F$11,VLOOKUP(G1377,Ciselniky!$G$41:$I$48,3,FALSE))))</f>
        <v/>
      </c>
      <c r="K1377" s="169" t="str">
        <f>IF(J1377="","",IF(G1377="Nerelevantné",E1377*F1377,((E1377*F1377)/VLOOKUP(G1377,Ciselniky!$G$43:$I$48,3,FALSE))*'Dlhodobý majetok (DM)'!I1377)*H1377)</f>
        <v/>
      </c>
      <c r="L1377" s="169" t="str">
        <f>IF(K1377="","",IF('Základné údaje'!$H$8="áno",0,K1377*0.2))</f>
        <v/>
      </c>
      <c r="M1377" s="156" t="str">
        <f>IF(K1377="","",K1377*VLOOKUP(CONCATENATE(C1377," / ",'Základné údaje'!$D$8),'Priradenie pracov. balíkov'!A:F,6,FALSE))</f>
        <v/>
      </c>
      <c r="N1377" s="156" t="str">
        <f>IF(L1377="","",L1377*VLOOKUP(CONCATENATE(C1377," / ",'Základné údaje'!$D$8),'Priradenie pracov. balíkov'!A:F,6,FALSE))</f>
        <v/>
      </c>
      <c r="O1377" s="164"/>
      <c r="P1377" s="164"/>
    </row>
    <row r="1378" spans="1:16" x14ac:dyDescent="0.2">
      <c r="A1378" s="19"/>
      <c r="B1378" s="164"/>
      <c r="C1378" s="164"/>
      <c r="D1378" s="164"/>
      <c r="E1378" s="164"/>
      <c r="F1378" s="165"/>
      <c r="G1378" s="164"/>
      <c r="H1378" s="166"/>
      <c r="I1378" s="167"/>
      <c r="J1378" s="168" t="str">
        <f>IF(F1378="","",IF(G1378=nepodnik,1,IF(VLOOKUP(G1378,Ciselniky!$G$41:$I$48,3,FALSE)&gt;'Údaje o projekte'!$F$11,'Údaje o projekte'!$F$11,VLOOKUP(G1378,Ciselniky!$G$41:$I$48,3,FALSE))))</f>
        <v/>
      </c>
      <c r="K1378" s="169" t="str">
        <f>IF(J1378="","",IF(G1378="Nerelevantné",E1378*F1378,((E1378*F1378)/VLOOKUP(G1378,Ciselniky!$G$43:$I$48,3,FALSE))*'Dlhodobý majetok (DM)'!I1378)*H1378)</f>
        <v/>
      </c>
      <c r="L1378" s="169" t="str">
        <f>IF(K1378="","",IF('Základné údaje'!$H$8="áno",0,K1378*0.2))</f>
        <v/>
      </c>
      <c r="M1378" s="156" t="str">
        <f>IF(K1378="","",K1378*VLOOKUP(CONCATENATE(C1378," / ",'Základné údaje'!$D$8),'Priradenie pracov. balíkov'!A:F,6,FALSE))</f>
        <v/>
      </c>
      <c r="N1378" s="156" t="str">
        <f>IF(L1378="","",L1378*VLOOKUP(CONCATENATE(C1378," / ",'Základné údaje'!$D$8),'Priradenie pracov. balíkov'!A:F,6,FALSE))</f>
        <v/>
      </c>
      <c r="O1378" s="164"/>
      <c r="P1378" s="164"/>
    </row>
    <row r="1379" spans="1:16" x14ac:dyDescent="0.2">
      <c r="A1379" s="19"/>
      <c r="B1379" s="164"/>
      <c r="C1379" s="164"/>
      <c r="D1379" s="164"/>
      <c r="E1379" s="164"/>
      <c r="F1379" s="165"/>
      <c r="G1379" s="164"/>
      <c r="H1379" s="166"/>
      <c r="I1379" s="167"/>
      <c r="J1379" s="168" t="str">
        <f>IF(F1379="","",IF(G1379=nepodnik,1,IF(VLOOKUP(G1379,Ciselniky!$G$41:$I$48,3,FALSE)&gt;'Údaje o projekte'!$F$11,'Údaje o projekte'!$F$11,VLOOKUP(G1379,Ciselniky!$G$41:$I$48,3,FALSE))))</f>
        <v/>
      </c>
      <c r="K1379" s="169" t="str">
        <f>IF(J1379="","",IF(G1379="Nerelevantné",E1379*F1379,((E1379*F1379)/VLOOKUP(G1379,Ciselniky!$G$43:$I$48,3,FALSE))*'Dlhodobý majetok (DM)'!I1379)*H1379)</f>
        <v/>
      </c>
      <c r="L1379" s="169" t="str">
        <f>IF(K1379="","",IF('Základné údaje'!$H$8="áno",0,K1379*0.2))</f>
        <v/>
      </c>
      <c r="M1379" s="156" t="str">
        <f>IF(K1379="","",K1379*VLOOKUP(CONCATENATE(C1379," / ",'Základné údaje'!$D$8),'Priradenie pracov. balíkov'!A:F,6,FALSE))</f>
        <v/>
      </c>
      <c r="N1379" s="156" t="str">
        <f>IF(L1379="","",L1379*VLOOKUP(CONCATENATE(C1379," / ",'Základné údaje'!$D$8),'Priradenie pracov. balíkov'!A:F,6,FALSE))</f>
        <v/>
      </c>
      <c r="O1379" s="164"/>
      <c r="P1379" s="164"/>
    </row>
    <row r="1380" spans="1:16" x14ac:dyDescent="0.2">
      <c r="A1380" s="19"/>
      <c r="B1380" s="164"/>
      <c r="C1380" s="164"/>
      <c r="D1380" s="164"/>
      <c r="E1380" s="164"/>
      <c r="F1380" s="165"/>
      <c r="G1380" s="164"/>
      <c r="H1380" s="166"/>
      <c r="I1380" s="167"/>
      <c r="J1380" s="168" t="str">
        <f>IF(F1380="","",IF(G1380=nepodnik,1,IF(VLOOKUP(G1380,Ciselniky!$G$41:$I$48,3,FALSE)&gt;'Údaje o projekte'!$F$11,'Údaje o projekte'!$F$11,VLOOKUP(G1380,Ciselniky!$G$41:$I$48,3,FALSE))))</f>
        <v/>
      </c>
      <c r="K1380" s="169" t="str">
        <f>IF(J1380="","",IF(G1380="Nerelevantné",E1380*F1380,((E1380*F1380)/VLOOKUP(G1380,Ciselniky!$G$43:$I$48,3,FALSE))*'Dlhodobý majetok (DM)'!I1380)*H1380)</f>
        <v/>
      </c>
      <c r="L1380" s="169" t="str">
        <f>IF(K1380="","",IF('Základné údaje'!$H$8="áno",0,K1380*0.2))</f>
        <v/>
      </c>
      <c r="M1380" s="156" t="str">
        <f>IF(K1380="","",K1380*VLOOKUP(CONCATENATE(C1380," / ",'Základné údaje'!$D$8),'Priradenie pracov. balíkov'!A:F,6,FALSE))</f>
        <v/>
      </c>
      <c r="N1380" s="156" t="str">
        <f>IF(L1380="","",L1380*VLOOKUP(CONCATENATE(C1380," / ",'Základné údaje'!$D$8),'Priradenie pracov. balíkov'!A:F,6,FALSE))</f>
        <v/>
      </c>
      <c r="O1380" s="164"/>
      <c r="P1380" s="164"/>
    </row>
    <row r="1381" spans="1:16" x14ac:dyDescent="0.2">
      <c r="A1381" s="19"/>
      <c r="B1381" s="164"/>
      <c r="C1381" s="164"/>
      <c r="D1381" s="164"/>
      <c r="E1381" s="164"/>
      <c r="F1381" s="165"/>
      <c r="G1381" s="164"/>
      <c r="H1381" s="166"/>
      <c r="I1381" s="167"/>
      <c r="J1381" s="168" t="str">
        <f>IF(F1381="","",IF(G1381=nepodnik,1,IF(VLOOKUP(G1381,Ciselniky!$G$41:$I$48,3,FALSE)&gt;'Údaje o projekte'!$F$11,'Údaje o projekte'!$F$11,VLOOKUP(G1381,Ciselniky!$G$41:$I$48,3,FALSE))))</f>
        <v/>
      </c>
      <c r="K1381" s="169" t="str">
        <f>IF(J1381="","",IF(G1381="Nerelevantné",E1381*F1381,((E1381*F1381)/VLOOKUP(G1381,Ciselniky!$G$43:$I$48,3,FALSE))*'Dlhodobý majetok (DM)'!I1381)*H1381)</f>
        <v/>
      </c>
      <c r="L1381" s="169" t="str">
        <f>IF(K1381="","",IF('Základné údaje'!$H$8="áno",0,K1381*0.2))</f>
        <v/>
      </c>
      <c r="M1381" s="156" t="str">
        <f>IF(K1381="","",K1381*VLOOKUP(CONCATENATE(C1381," / ",'Základné údaje'!$D$8),'Priradenie pracov. balíkov'!A:F,6,FALSE))</f>
        <v/>
      </c>
      <c r="N1381" s="156" t="str">
        <f>IF(L1381="","",L1381*VLOOKUP(CONCATENATE(C1381," / ",'Základné údaje'!$D$8),'Priradenie pracov. balíkov'!A:F,6,FALSE))</f>
        <v/>
      </c>
      <c r="O1381" s="164"/>
      <c r="P1381" s="164"/>
    </row>
    <row r="1382" spans="1:16" x14ac:dyDescent="0.2">
      <c r="A1382" s="19"/>
      <c r="B1382" s="164"/>
      <c r="C1382" s="164"/>
      <c r="D1382" s="164"/>
      <c r="E1382" s="164"/>
      <c r="F1382" s="165"/>
      <c r="G1382" s="164"/>
      <c r="H1382" s="166"/>
      <c r="I1382" s="167"/>
      <c r="J1382" s="168" t="str">
        <f>IF(F1382="","",IF(G1382=nepodnik,1,IF(VLOOKUP(G1382,Ciselniky!$G$41:$I$48,3,FALSE)&gt;'Údaje o projekte'!$F$11,'Údaje o projekte'!$F$11,VLOOKUP(G1382,Ciselniky!$G$41:$I$48,3,FALSE))))</f>
        <v/>
      </c>
      <c r="K1382" s="169" t="str">
        <f>IF(J1382="","",IF(G1382="Nerelevantné",E1382*F1382,((E1382*F1382)/VLOOKUP(G1382,Ciselniky!$G$43:$I$48,3,FALSE))*'Dlhodobý majetok (DM)'!I1382)*H1382)</f>
        <v/>
      </c>
      <c r="L1382" s="169" t="str">
        <f>IF(K1382="","",IF('Základné údaje'!$H$8="áno",0,K1382*0.2))</f>
        <v/>
      </c>
      <c r="M1382" s="156" t="str">
        <f>IF(K1382="","",K1382*VLOOKUP(CONCATENATE(C1382," / ",'Základné údaje'!$D$8),'Priradenie pracov. balíkov'!A:F,6,FALSE))</f>
        <v/>
      </c>
      <c r="N1382" s="156" t="str">
        <f>IF(L1382="","",L1382*VLOOKUP(CONCATENATE(C1382," / ",'Základné údaje'!$D$8),'Priradenie pracov. balíkov'!A:F,6,FALSE))</f>
        <v/>
      </c>
      <c r="O1382" s="164"/>
      <c r="P1382" s="164"/>
    </row>
    <row r="1383" spans="1:16" x14ac:dyDescent="0.2">
      <c r="A1383" s="19"/>
      <c r="B1383" s="164"/>
      <c r="C1383" s="164"/>
      <c r="D1383" s="164"/>
      <c r="E1383" s="164"/>
      <c r="F1383" s="165"/>
      <c r="G1383" s="164"/>
      <c r="H1383" s="166"/>
      <c r="I1383" s="167"/>
      <c r="J1383" s="168" t="str">
        <f>IF(F1383="","",IF(G1383=nepodnik,1,IF(VLOOKUP(G1383,Ciselniky!$G$41:$I$48,3,FALSE)&gt;'Údaje o projekte'!$F$11,'Údaje o projekte'!$F$11,VLOOKUP(G1383,Ciselniky!$G$41:$I$48,3,FALSE))))</f>
        <v/>
      </c>
      <c r="K1383" s="169" t="str">
        <f>IF(J1383="","",IF(G1383="Nerelevantné",E1383*F1383,((E1383*F1383)/VLOOKUP(G1383,Ciselniky!$G$43:$I$48,3,FALSE))*'Dlhodobý majetok (DM)'!I1383)*H1383)</f>
        <v/>
      </c>
      <c r="L1383" s="169" t="str">
        <f>IF(K1383="","",IF('Základné údaje'!$H$8="áno",0,K1383*0.2))</f>
        <v/>
      </c>
      <c r="M1383" s="156" t="str">
        <f>IF(K1383="","",K1383*VLOOKUP(CONCATENATE(C1383," / ",'Základné údaje'!$D$8),'Priradenie pracov. balíkov'!A:F,6,FALSE))</f>
        <v/>
      </c>
      <c r="N1383" s="156" t="str">
        <f>IF(L1383="","",L1383*VLOOKUP(CONCATENATE(C1383," / ",'Základné údaje'!$D$8),'Priradenie pracov. balíkov'!A:F,6,FALSE))</f>
        <v/>
      </c>
      <c r="O1383" s="164"/>
      <c r="P1383" s="164"/>
    </row>
    <row r="1384" spans="1:16" x14ac:dyDescent="0.2">
      <c r="A1384" s="19"/>
      <c r="B1384" s="164"/>
      <c r="C1384" s="164"/>
      <c r="D1384" s="164"/>
      <c r="E1384" s="164"/>
      <c r="F1384" s="165"/>
      <c r="G1384" s="164"/>
      <c r="H1384" s="166"/>
      <c r="I1384" s="167"/>
      <c r="J1384" s="168" t="str">
        <f>IF(F1384="","",IF(G1384=nepodnik,1,IF(VLOOKUP(G1384,Ciselniky!$G$41:$I$48,3,FALSE)&gt;'Údaje o projekte'!$F$11,'Údaje o projekte'!$F$11,VLOOKUP(G1384,Ciselniky!$G$41:$I$48,3,FALSE))))</f>
        <v/>
      </c>
      <c r="K1384" s="169" t="str">
        <f>IF(J1384="","",IF(G1384="Nerelevantné",E1384*F1384,((E1384*F1384)/VLOOKUP(G1384,Ciselniky!$G$43:$I$48,3,FALSE))*'Dlhodobý majetok (DM)'!I1384)*H1384)</f>
        <v/>
      </c>
      <c r="L1384" s="169" t="str">
        <f>IF(K1384="","",IF('Základné údaje'!$H$8="áno",0,K1384*0.2))</f>
        <v/>
      </c>
      <c r="M1384" s="156" t="str">
        <f>IF(K1384="","",K1384*VLOOKUP(CONCATENATE(C1384," / ",'Základné údaje'!$D$8),'Priradenie pracov. balíkov'!A:F,6,FALSE))</f>
        <v/>
      </c>
      <c r="N1384" s="156" t="str">
        <f>IF(L1384="","",L1384*VLOOKUP(CONCATENATE(C1384," / ",'Základné údaje'!$D$8),'Priradenie pracov. balíkov'!A:F,6,FALSE))</f>
        <v/>
      </c>
      <c r="O1384" s="164"/>
      <c r="P1384" s="164"/>
    </row>
    <row r="1385" spans="1:16" x14ac:dyDescent="0.2">
      <c r="A1385" s="19"/>
      <c r="B1385" s="164"/>
      <c r="C1385" s="164"/>
      <c r="D1385" s="164"/>
      <c r="E1385" s="164"/>
      <c r="F1385" s="165"/>
      <c r="G1385" s="164"/>
      <c r="H1385" s="166"/>
      <c r="I1385" s="167"/>
      <c r="J1385" s="168" t="str">
        <f>IF(F1385="","",IF(G1385=nepodnik,1,IF(VLOOKUP(G1385,Ciselniky!$G$41:$I$48,3,FALSE)&gt;'Údaje o projekte'!$F$11,'Údaje o projekte'!$F$11,VLOOKUP(G1385,Ciselniky!$G$41:$I$48,3,FALSE))))</f>
        <v/>
      </c>
      <c r="K1385" s="169" t="str">
        <f>IF(J1385="","",IF(G1385="Nerelevantné",E1385*F1385,((E1385*F1385)/VLOOKUP(G1385,Ciselniky!$G$43:$I$48,3,FALSE))*'Dlhodobý majetok (DM)'!I1385)*H1385)</f>
        <v/>
      </c>
      <c r="L1385" s="169" t="str">
        <f>IF(K1385="","",IF('Základné údaje'!$H$8="áno",0,K1385*0.2))</f>
        <v/>
      </c>
      <c r="M1385" s="156" t="str">
        <f>IF(K1385="","",K1385*VLOOKUP(CONCATENATE(C1385," / ",'Základné údaje'!$D$8),'Priradenie pracov. balíkov'!A:F,6,FALSE))</f>
        <v/>
      </c>
      <c r="N1385" s="156" t="str">
        <f>IF(L1385="","",L1385*VLOOKUP(CONCATENATE(C1385," / ",'Základné údaje'!$D$8),'Priradenie pracov. balíkov'!A:F,6,FALSE))</f>
        <v/>
      </c>
      <c r="O1385" s="164"/>
      <c r="P1385" s="164"/>
    </row>
    <row r="1386" spans="1:16" x14ac:dyDescent="0.2">
      <c r="A1386" s="19"/>
      <c r="B1386" s="164"/>
      <c r="C1386" s="164"/>
      <c r="D1386" s="164"/>
      <c r="E1386" s="164"/>
      <c r="F1386" s="165"/>
      <c r="G1386" s="164"/>
      <c r="H1386" s="166"/>
      <c r="I1386" s="167"/>
      <c r="J1386" s="168" t="str">
        <f>IF(F1386="","",IF(G1386=nepodnik,1,IF(VLOOKUP(G1386,Ciselniky!$G$41:$I$48,3,FALSE)&gt;'Údaje o projekte'!$F$11,'Údaje o projekte'!$F$11,VLOOKUP(G1386,Ciselniky!$G$41:$I$48,3,FALSE))))</f>
        <v/>
      </c>
      <c r="K1386" s="169" t="str">
        <f>IF(J1386="","",IF(G1386="Nerelevantné",E1386*F1386,((E1386*F1386)/VLOOKUP(G1386,Ciselniky!$G$43:$I$48,3,FALSE))*'Dlhodobý majetok (DM)'!I1386)*H1386)</f>
        <v/>
      </c>
      <c r="L1386" s="169" t="str">
        <f>IF(K1386="","",IF('Základné údaje'!$H$8="áno",0,K1386*0.2))</f>
        <v/>
      </c>
      <c r="M1386" s="156" t="str">
        <f>IF(K1386="","",K1386*VLOOKUP(CONCATENATE(C1386," / ",'Základné údaje'!$D$8),'Priradenie pracov. balíkov'!A:F,6,FALSE))</f>
        <v/>
      </c>
      <c r="N1386" s="156" t="str">
        <f>IF(L1386="","",L1386*VLOOKUP(CONCATENATE(C1386," / ",'Základné údaje'!$D$8),'Priradenie pracov. balíkov'!A:F,6,FALSE))</f>
        <v/>
      </c>
      <c r="O1386" s="164"/>
      <c r="P1386" s="164"/>
    </row>
    <row r="1387" spans="1:16" x14ac:dyDescent="0.2">
      <c r="A1387" s="19"/>
      <c r="B1387" s="164"/>
      <c r="C1387" s="164"/>
      <c r="D1387" s="164"/>
      <c r="E1387" s="164"/>
      <c r="F1387" s="165"/>
      <c r="G1387" s="164"/>
      <c r="H1387" s="166"/>
      <c r="I1387" s="167"/>
      <c r="J1387" s="168" t="str">
        <f>IF(F1387="","",IF(G1387=nepodnik,1,IF(VLOOKUP(G1387,Ciselniky!$G$41:$I$48,3,FALSE)&gt;'Údaje o projekte'!$F$11,'Údaje o projekte'!$F$11,VLOOKUP(G1387,Ciselniky!$G$41:$I$48,3,FALSE))))</f>
        <v/>
      </c>
      <c r="K1387" s="169" t="str">
        <f>IF(J1387="","",IF(G1387="Nerelevantné",E1387*F1387,((E1387*F1387)/VLOOKUP(G1387,Ciselniky!$G$43:$I$48,3,FALSE))*'Dlhodobý majetok (DM)'!I1387)*H1387)</f>
        <v/>
      </c>
      <c r="L1387" s="169" t="str">
        <f>IF(K1387="","",IF('Základné údaje'!$H$8="áno",0,K1387*0.2))</f>
        <v/>
      </c>
      <c r="M1387" s="156" t="str">
        <f>IF(K1387="","",K1387*VLOOKUP(CONCATENATE(C1387," / ",'Základné údaje'!$D$8),'Priradenie pracov. balíkov'!A:F,6,FALSE))</f>
        <v/>
      </c>
      <c r="N1387" s="156" t="str">
        <f>IF(L1387="","",L1387*VLOOKUP(CONCATENATE(C1387," / ",'Základné údaje'!$D$8),'Priradenie pracov. balíkov'!A:F,6,FALSE))</f>
        <v/>
      </c>
      <c r="O1387" s="164"/>
      <c r="P1387" s="164"/>
    </row>
    <row r="1388" spans="1:16" x14ac:dyDescent="0.2">
      <c r="A1388" s="19"/>
      <c r="B1388" s="164"/>
      <c r="C1388" s="164"/>
      <c r="D1388" s="164"/>
      <c r="E1388" s="164"/>
      <c r="F1388" s="165"/>
      <c r="G1388" s="164"/>
      <c r="H1388" s="166"/>
      <c r="I1388" s="167"/>
      <c r="J1388" s="168" t="str">
        <f>IF(F1388="","",IF(G1388=nepodnik,1,IF(VLOOKUP(G1388,Ciselniky!$G$41:$I$48,3,FALSE)&gt;'Údaje o projekte'!$F$11,'Údaje o projekte'!$F$11,VLOOKUP(G1388,Ciselniky!$G$41:$I$48,3,FALSE))))</f>
        <v/>
      </c>
      <c r="K1388" s="169" t="str">
        <f>IF(J1388="","",IF(G1388="Nerelevantné",E1388*F1388,((E1388*F1388)/VLOOKUP(G1388,Ciselniky!$G$43:$I$48,3,FALSE))*'Dlhodobý majetok (DM)'!I1388)*H1388)</f>
        <v/>
      </c>
      <c r="L1388" s="169" t="str">
        <f>IF(K1388="","",IF('Základné údaje'!$H$8="áno",0,K1388*0.2))</f>
        <v/>
      </c>
      <c r="M1388" s="156" t="str">
        <f>IF(K1388="","",K1388*VLOOKUP(CONCATENATE(C1388," / ",'Základné údaje'!$D$8),'Priradenie pracov. balíkov'!A:F,6,FALSE))</f>
        <v/>
      </c>
      <c r="N1388" s="156" t="str">
        <f>IF(L1388="","",L1388*VLOOKUP(CONCATENATE(C1388," / ",'Základné údaje'!$D$8),'Priradenie pracov. balíkov'!A:F,6,FALSE))</f>
        <v/>
      </c>
      <c r="O1388" s="164"/>
      <c r="P1388" s="164"/>
    </row>
    <row r="1389" spans="1:16" x14ac:dyDescent="0.2">
      <c r="A1389" s="19"/>
      <c r="B1389" s="164"/>
      <c r="C1389" s="164"/>
      <c r="D1389" s="164"/>
      <c r="E1389" s="164"/>
      <c r="F1389" s="165"/>
      <c r="G1389" s="164"/>
      <c r="H1389" s="166"/>
      <c r="I1389" s="167"/>
      <c r="J1389" s="168" t="str">
        <f>IF(F1389="","",IF(G1389=nepodnik,1,IF(VLOOKUP(G1389,Ciselniky!$G$41:$I$48,3,FALSE)&gt;'Údaje o projekte'!$F$11,'Údaje o projekte'!$F$11,VLOOKUP(G1389,Ciselniky!$G$41:$I$48,3,FALSE))))</f>
        <v/>
      </c>
      <c r="K1389" s="169" t="str">
        <f>IF(J1389="","",IF(G1389="Nerelevantné",E1389*F1389,((E1389*F1389)/VLOOKUP(G1389,Ciselniky!$G$43:$I$48,3,FALSE))*'Dlhodobý majetok (DM)'!I1389)*H1389)</f>
        <v/>
      </c>
      <c r="L1389" s="169" t="str">
        <f>IF(K1389="","",IF('Základné údaje'!$H$8="áno",0,K1389*0.2))</f>
        <v/>
      </c>
      <c r="M1389" s="156" t="str">
        <f>IF(K1389="","",K1389*VLOOKUP(CONCATENATE(C1389," / ",'Základné údaje'!$D$8),'Priradenie pracov. balíkov'!A:F,6,FALSE))</f>
        <v/>
      </c>
      <c r="N1389" s="156" t="str">
        <f>IF(L1389="","",L1389*VLOOKUP(CONCATENATE(C1389," / ",'Základné údaje'!$D$8),'Priradenie pracov. balíkov'!A:F,6,FALSE))</f>
        <v/>
      </c>
      <c r="O1389" s="164"/>
      <c r="P1389" s="164"/>
    </row>
    <row r="1390" spans="1:16" x14ac:dyDescent="0.2">
      <c r="A1390" s="19"/>
      <c r="B1390" s="164"/>
      <c r="C1390" s="164"/>
      <c r="D1390" s="164"/>
      <c r="E1390" s="164"/>
      <c r="F1390" s="165"/>
      <c r="G1390" s="164"/>
      <c r="H1390" s="166"/>
      <c r="I1390" s="167"/>
      <c r="J1390" s="168" t="str">
        <f>IF(F1390="","",IF(G1390=nepodnik,1,IF(VLOOKUP(G1390,Ciselniky!$G$41:$I$48,3,FALSE)&gt;'Údaje o projekte'!$F$11,'Údaje o projekte'!$F$11,VLOOKUP(G1390,Ciselniky!$G$41:$I$48,3,FALSE))))</f>
        <v/>
      </c>
      <c r="K1390" s="169" t="str">
        <f>IF(J1390="","",IF(G1390="Nerelevantné",E1390*F1390,((E1390*F1390)/VLOOKUP(G1390,Ciselniky!$G$43:$I$48,3,FALSE))*'Dlhodobý majetok (DM)'!I1390)*H1390)</f>
        <v/>
      </c>
      <c r="L1390" s="169" t="str">
        <f>IF(K1390="","",IF('Základné údaje'!$H$8="áno",0,K1390*0.2))</f>
        <v/>
      </c>
      <c r="M1390" s="156" t="str">
        <f>IF(K1390="","",K1390*VLOOKUP(CONCATENATE(C1390," / ",'Základné údaje'!$D$8),'Priradenie pracov. balíkov'!A:F,6,FALSE))</f>
        <v/>
      </c>
      <c r="N1390" s="156" t="str">
        <f>IF(L1390="","",L1390*VLOOKUP(CONCATENATE(C1390," / ",'Základné údaje'!$D$8),'Priradenie pracov. balíkov'!A:F,6,FALSE))</f>
        <v/>
      </c>
      <c r="O1390" s="164"/>
      <c r="P1390" s="164"/>
    </row>
    <row r="1391" spans="1:16" x14ac:dyDescent="0.2">
      <c r="A1391" s="19"/>
      <c r="B1391" s="164"/>
      <c r="C1391" s="164"/>
      <c r="D1391" s="164"/>
      <c r="E1391" s="164"/>
      <c r="F1391" s="165"/>
      <c r="G1391" s="164"/>
      <c r="H1391" s="166"/>
      <c r="I1391" s="167"/>
      <c r="J1391" s="168" t="str">
        <f>IF(F1391="","",IF(G1391=nepodnik,1,IF(VLOOKUP(G1391,Ciselniky!$G$41:$I$48,3,FALSE)&gt;'Údaje o projekte'!$F$11,'Údaje o projekte'!$F$11,VLOOKUP(G1391,Ciselniky!$G$41:$I$48,3,FALSE))))</f>
        <v/>
      </c>
      <c r="K1391" s="169" t="str">
        <f>IF(J1391="","",IF(G1391="Nerelevantné",E1391*F1391,((E1391*F1391)/VLOOKUP(G1391,Ciselniky!$G$43:$I$48,3,FALSE))*'Dlhodobý majetok (DM)'!I1391)*H1391)</f>
        <v/>
      </c>
      <c r="L1391" s="169" t="str">
        <f>IF(K1391="","",IF('Základné údaje'!$H$8="áno",0,K1391*0.2))</f>
        <v/>
      </c>
      <c r="M1391" s="156" t="str">
        <f>IF(K1391="","",K1391*VLOOKUP(CONCATENATE(C1391," / ",'Základné údaje'!$D$8),'Priradenie pracov. balíkov'!A:F,6,FALSE))</f>
        <v/>
      </c>
      <c r="N1391" s="156" t="str">
        <f>IF(L1391="","",L1391*VLOOKUP(CONCATENATE(C1391," / ",'Základné údaje'!$D$8),'Priradenie pracov. balíkov'!A:F,6,FALSE))</f>
        <v/>
      </c>
      <c r="O1391" s="164"/>
      <c r="P1391" s="164"/>
    </row>
    <row r="1392" spans="1:16" x14ac:dyDescent="0.2">
      <c r="A1392" s="19"/>
      <c r="B1392" s="164"/>
      <c r="C1392" s="164"/>
      <c r="D1392" s="164"/>
      <c r="E1392" s="164"/>
      <c r="F1392" s="165"/>
      <c r="G1392" s="164"/>
      <c r="H1392" s="166"/>
      <c r="I1392" s="167"/>
      <c r="J1392" s="168" t="str">
        <f>IF(F1392="","",IF(G1392=nepodnik,1,IF(VLOOKUP(G1392,Ciselniky!$G$41:$I$48,3,FALSE)&gt;'Údaje o projekte'!$F$11,'Údaje o projekte'!$F$11,VLOOKUP(G1392,Ciselniky!$G$41:$I$48,3,FALSE))))</f>
        <v/>
      </c>
      <c r="K1392" s="169" t="str">
        <f>IF(J1392="","",IF(G1392="Nerelevantné",E1392*F1392,((E1392*F1392)/VLOOKUP(G1392,Ciselniky!$G$43:$I$48,3,FALSE))*'Dlhodobý majetok (DM)'!I1392)*H1392)</f>
        <v/>
      </c>
      <c r="L1392" s="169" t="str">
        <f>IF(K1392="","",IF('Základné údaje'!$H$8="áno",0,K1392*0.2))</f>
        <v/>
      </c>
      <c r="M1392" s="156" t="str">
        <f>IF(K1392="","",K1392*VLOOKUP(CONCATENATE(C1392," / ",'Základné údaje'!$D$8),'Priradenie pracov. balíkov'!A:F,6,FALSE))</f>
        <v/>
      </c>
      <c r="N1392" s="156" t="str">
        <f>IF(L1392="","",L1392*VLOOKUP(CONCATENATE(C1392," / ",'Základné údaje'!$D$8),'Priradenie pracov. balíkov'!A:F,6,FALSE))</f>
        <v/>
      </c>
      <c r="O1392" s="164"/>
      <c r="P1392" s="164"/>
    </row>
    <row r="1393" spans="1:16" x14ac:dyDescent="0.2">
      <c r="A1393" s="19"/>
      <c r="B1393" s="164"/>
      <c r="C1393" s="164"/>
      <c r="D1393" s="164"/>
      <c r="E1393" s="164"/>
      <c r="F1393" s="165"/>
      <c r="G1393" s="164"/>
      <c r="H1393" s="166"/>
      <c r="I1393" s="167"/>
      <c r="J1393" s="168" t="str">
        <f>IF(F1393="","",IF(G1393=nepodnik,1,IF(VLOOKUP(G1393,Ciselniky!$G$41:$I$48,3,FALSE)&gt;'Údaje o projekte'!$F$11,'Údaje o projekte'!$F$11,VLOOKUP(G1393,Ciselniky!$G$41:$I$48,3,FALSE))))</f>
        <v/>
      </c>
      <c r="K1393" s="169" t="str">
        <f>IF(J1393="","",IF(G1393="Nerelevantné",E1393*F1393,((E1393*F1393)/VLOOKUP(G1393,Ciselniky!$G$43:$I$48,3,FALSE))*'Dlhodobý majetok (DM)'!I1393)*H1393)</f>
        <v/>
      </c>
      <c r="L1393" s="169" t="str">
        <f>IF(K1393="","",IF('Základné údaje'!$H$8="áno",0,K1393*0.2))</f>
        <v/>
      </c>
      <c r="M1393" s="156" t="str">
        <f>IF(K1393="","",K1393*VLOOKUP(CONCATENATE(C1393," / ",'Základné údaje'!$D$8),'Priradenie pracov. balíkov'!A:F,6,FALSE))</f>
        <v/>
      </c>
      <c r="N1393" s="156" t="str">
        <f>IF(L1393="","",L1393*VLOOKUP(CONCATENATE(C1393," / ",'Základné údaje'!$D$8),'Priradenie pracov. balíkov'!A:F,6,FALSE))</f>
        <v/>
      </c>
      <c r="O1393" s="164"/>
      <c r="P1393" s="164"/>
    </row>
    <row r="1394" spans="1:16" x14ac:dyDescent="0.2">
      <c r="A1394" s="19"/>
      <c r="B1394" s="164"/>
      <c r="C1394" s="164"/>
      <c r="D1394" s="164"/>
      <c r="E1394" s="164"/>
      <c r="F1394" s="165"/>
      <c r="G1394" s="164"/>
      <c r="H1394" s="166"/>
      <c r="I1394" s="167"/>
      <c r="J1394" s="168" t="str">
        <f>IF(F1394="","",IF(G1394=nepodnik,1,IF(VLOOKUP(G1394,Ciselniky!$G$41:$I$48,3,FALSE)&gt;'Údaje o projekte'!$F$11,'Údaje o projekte'!$F$11,VLOOKUP(G1394,Ciselniky!$G$41:$I$48,3,FALSE))))</f>
        <v/>
      </c>
      <c r="K1394" s="169" t="str">
        <f>IF(J1394="","",IF(G1394="Nerelevantné",E1394*F1394,((E1394*F1394)/VLOOKUP(G1394,Ciselniky!$G$43:$I$48,3,FALSE))*'Dlhodobý majetok (DM)'!I1394)*H1394)</f>
        <v/>
      </c>
      <c r="L1394" s="169" t="str">
        <f>IF(K1394="","",IF('Základné údaje'!$H$8="áno",0,K1394*0.2))</f>
        <v/>
      </c>
      <c r="M1394" s="156" t="str">
        <f>IF(K1394="","",K1394*VLOOKUP(CONCATENATE(C1394," / ",'Základné údaje'!$D$8),'Priradenie pracov. balíkov'!A:F,6,FALSE))</f>
        <v/>
      </c>
      <c r="N1394" s="156" t="str">
        <f>IF(L1394="","",L1394*VLOOKUP(CONCATENATE(C1394," / ",'Základné údaje'!$D$8),'Priradenie pracov. balíkov'!A:F,6,FALSE))</f>
        <v/>
      </c>
      <c r="O1394" s="164"/>
      <c r="P1394" s="164"/>
    </row>
    <row r="1395" spans="1:16" x14ac:dyDescent="0.2">
      <c r="A1395" s="19"/>
      <c r="B1395" s="164"/>
      <c r="C1395" s="164"/>
      <c r="D1395" s="164"/>
      <c r="E1395" s="164"/>
      <c r="F1395" s="165"/>
      <c r="G1395" s="164"/>
      <c r="H1395" s="166"/>
      <c r="I1395" s="167"/>
      <c r="J1395" s="168" t="str">
        <f>IF(F1395="","",IF(G1395=nepodnik,1,IF(VLOOKUP(G1395,Ciselniky!$G$41:$I$48,3,FALSE)&gt;'Údaje o projekte'!$F$11,'Údaje o projekte'!$F$11,VLOOKUP(G1395,Ciselniky!$G$41:$I$48,3,FALSE))))</f>
        <v/>
      </c>
      <c r="K1395" s="169" t="str">
        <f>IF(J1395="","",IF(G1395="Nerelevantné",E1395*F1395,((E1395*F1395)/VLOOKUP(G1395,Ciselniky!$G$43:$I$48,3,FALSE))*'Dlhodobý majetok (DM)'!I1395)*H1395)</f>
        <v/>
      </c>
      <c r="L1395" s="169" t="str">
        <f>IF(K1395="","",IF('Základné údaje'!$H$8="áno",0,K1395*0.2))</f>
        <v/>
      </c>
      <c r="M1395" s="156" t="str">
        <f>IF(K1395="","",K1395*VLOOKUP(CONCATENATE(C1395," / ",'Základné údaje'!$D$8),'Priradenie pracov. balíkov'!A:F,6,FALSE))</f>
        <v/>
      </c>
      <c r="N1395" s="156" t="str">
        <f>IF(L1395="","",L1395*VLOOKUP(CONCATENATE(C1395," / ",'Základné údaje'!$D$8),'Priradenie pracov. balíkov'!A:F,6,FALSE))</f>
        <v/>
      </c>
      <c r="O1395" s="164"/>
      <c r="P1395" s="164"/>
    </row>
    <row r="1396" spans="1:16" x14ac:dyDescent="0.2">
      <c r="A1396" s="19"/>
      <c r="B1396" s="164"/>
      <c r="C1396" s="164"/>
      <c r="D1396" s="164"/>
      <c r="E1396" s="164"/>
      <c r="F1396" s="165"/>
      <c r="G1396" s="164"/>
      <c r="H1396" s="166"/>
      <c r="I1396" s="167"/>
      <c r="J1396" s="168" t="str">
        <f>IF(F1396="","",IF(G1396=nepodnik,1,IF(VLOOKUP(G1396,Ciselniky!$G$41:$I$48,3,FALSE)&gt;'Údaje o projekte'!$F$11,'Údaje o projekte'!$F$11,VLOOKUP(G1396,Ciselniky!$G$41:$I$48,3,FALSE))))</f>
        <v/>
      </c>
      <c r="K1396" s="169" t="str">
        <f>IF(J1396="","",IF(G1396="Nerelevantné",E1396*F1396,((E1396*F1396)/VLOOKUP(G1396,Ciselniky!$G$43:$I$48,3,FALSE))*'Dlhodobý majetok (DM)'!I1396)*H1396)</f>
        <v/>
      </c>
      <c r="L1396" s="169" t="str">
        <f>IF(K1396="","",IF('Základné údaje'!$H$8="áno",0,K1396*0.2))</f>
        <v/>
      </c>
      <c r="M1396" s="156" t="str">
        <f>IF(K1396="","",K1396*VLOOKUP(CONCATENATE(C1396," / ",'Základné údaje'!$D$8),'Priradenie pracov. balíkov'!A:F,6,FALSE))</f>
        <v/>
      </c>
      <c r="N1396" s="156" t="str">
        <f>IF(L1396="","",L1396*VLOOKUP(CONCATENATE(C1396," / ",'Základné údaje'!$D$8),'Priradenie pracov. balíkov'!A:F,6,FALSE))</f>
        <v/>
      </c>
      <c r="O1396" s="164"/>
      <c r="P1396" s="164"/>
    </row>
    <row r="1397" spans="1:16" x14ac:dyDescent="0.2">
      <c r="A1397" s="19"/>
      <c r="B1397" s="164"/>
      <c r="C1397" s="164"/>
      <c r="D1397" s="164"/>
      <c r="E1397" s="164"/>
      <c r="F1397" s="165"/>
      <c r="G1397" s="164"/>
      <c r="H1397" s="166"/>
      <c r="I1397" s="167"/>
      <c r="J1397" s="168" t="str">
        <f>IF(F1397="","",IF(G1397=nepodnik,1,IF(VLOOKUP(G1397,Ciselniky!$G$41:$I$48,3,FALSE)&gt;'Údaje o projekte'!$F$11,'Údaje o projekte'!$F$11,VLOOKUP(G1397,Ciselniky!$G$41:$I$48,3,FALSE))))</f>
        <v/>
      </c>
      <c r="K1397" s="169" t="str">
        <f>IF(J1397="","",IF(G1397="Nerelevantné",E1397*F1397,((E1397*F1397)/VLOOKUP(G1397,Ciselniky!$G$43:$I$48,3,FALSE))*'Dlhodobý majetok (DM)'!I1397)*H1397)</f>
        <v/>
      </c>
      <c r="L1397" s="169" t="str">
        <f>IF(K1397="","",IF('Základné údaje'!$H$8="áno",0,K1397*0.2))</f>
        <v/>
      </c>
      <c r="M1397" s="156" t="str">
        <f>IF(K1397="","",K1397*VLOOKUP(CONCATENATE(C1397," / ",'Základné údaje'!$D$8),'Priradenie pracov. balíkov'!A:F,6,FALSE))</f>
        <v/>
      </c>
      <c r="N1397" s="156" t="str">
        <f>IF(L1397="","",L1397*VLOOKUP(CONCATENATE(C1397," / ",'Základné údaje'!$D$8),'Priradenie pracov. balíkov'!A:F,6,FALSE))</f>
        <v/>
      </c>
      <c r="O1397" s="164"/>
      <c r="P1397" s="164"/>
    </row>
    <row r="1398" spans="1:16" x14ac:dyDescent="0.2">
      <c r="A1398" s="19"/>
      <c r="B1398" s="164"/>
      <c r="C1398" s="164"/>
      <c r="D1398" s="164"/>
      <c r="E1398" s="164"/>
      <c r="F1398" s="165"/>
      <c r="G1398" s="164"/>
      <c r="H1398" s="166"/>
      <c r="I1398" s="167"/>
      <c r="J1398" s="168" t="str">
        <f>IF(F1398="","",IF(G1398=nepodnik,1,IF(VLOOKUP(G1398,Ciselniky!$G$41:$I$48,3,FALSE)&gt;'Údaje o projekte'!$F$11,'Údaje o projekte'!$F$11,VLOOKUP(G1398,Ciselniky!$G$41:$I$48,3,FALSE))))</f>
        <v/>
      </c>
      <c r="K1398" s="169" t="str">
        <f>IF(J1398="","",IF(G1398="Nerelevantné",E1398*F1398,((E1398*F1398)/VLOOKUP(G1398,Ciselniky!$G$43:$I$48,3,FALSE))*'Dlhodobý majetok (DM)'!I1398)*H1398)</f>
        <v/>
      </c>
      <c r="L1398" s="169" t="str">
        <f>IF(K1398="","",IF('Základné údaje'!$H$8="áno",0,K1398*0.2))</f>
        <v/>
      </c>
      <c r="M1398" s="156" t="str">
        <f>IF(K1398="","",K1398*VLOOKUP(CONCATENATE(C1398," / ",'Základné údaje'!$D$8),'Priradenie pracov. balíkov'!A:F,6,FALSE))</f>
        <v/>
      </c>
      <c r="N1398" s="156" t="str">
        <f>IF(L1398="","",L1398*VLOOKUP(CONCATENATE(C1398," / ",'Základné údaje'!$D$8),'Priradenie pracov. balíkov'!A:F,6,FALSE))</f>
        <v/>
      </c>
      <c r="O1398" s="164"/>
      <c r="P1398" s="164"/>
    </row>
    <row r="1399" spans="1:16" x14ac:dyDescent="0.2">
      <c r="A1399" s="19"/>
      <c r="B1399" s="164"/>
      <c r="C1399" s="164"/>
      <c r="D1399" s="164"/>
      <c r="E1399" s="164"/>
      <c r="F1399" s="165"/>
      <c r="G1399" s="164"/>
      <c r="H1399" s="166"/>
      <c r="I1399" s="167"/>
      <c r="J1399" s="168" t="str">
        <f>IF(F1399="","",IF(G1399=nepodnik,1,IF(VLOOKUP(G1399,Ciselniky!$G$41:$I$48,3,FALSE)&gt;'Údaje o projekte'!$F$11,'Údaje o projekte'!$F$11,VLOOKUP(G1399,Ciselniky!$G$41:$I$48,3,FALSE))))</f>
        <v/>
      </c>
      <c r="K1399" s="169" t="str">
        <f>IF(J1399="","",IF(G1399="Nerelevantné",E1399*F1399,((E1399*F1399)/VLOOKUP(G1399,Ciselniky!$G$43:$I$48,3,FALSE))*'Dlhodobý majetok (DM)'!I1399)*H1399)</f>
        <v/>
      </c>
      <c r="L1399" s="169" t="str">
        <f>IF(K1399="","",IF('Základné údaje'!$H$8="áno",0,K1399*0.2))</f>
        <v/>
      </c>
      <c r="M1399" s="156" t="str">
        <f>IF(K1399="","",K1399*VLOOKUP(CONCATENATE(C1399," / ",'Základné údaje'!$D$8),'Priradenie pracov. balíkov'!A:F,6,FALSE))</f>
        <v/>
      </c>
      <c r="N1399" s="156" t="str">
        <f>IF(L1399="","",L1399*VLOOKUP(CONCATENATE(C1399," / ",'Základné údaje'!$D$8),'Priradenie pracov. balíkov'!A:F,6,FALSE))</f>
        <v/>
      </c>
      <c r="O1399" s="164"/>
      <c r="P1399" s="164"/>
    </row>
    <row r="1400" spans="1:16" x14ac:dyDescent="0.2">
      <c r="A1400" s="19"/>
      <c r="B1400" s="164"/>
      <c r="C1400" s="164"/>
      <c r="D1400" s="164"/>
      <c r="E1400" s="164"/>
      <c r="F1400" s="165"/>
      <c r="G1400" s="164"/>
      <c r="H1400" s="166"/>
      <c r="I1400" s="167"/>
      <c r="J1400" s="168" t="str">
        <f>IF(F1400="","",IF(G1400=nepodnik,1,IF(VLOOKUP(G1400,Ciselniky!$G$41:$I$48,3,FALSE)&gt;'Údaje o projekte'!$F$11,'Údaje o projekte'!$F$11,VLOOKUP(G1400,Ciselniky!$G$41:$I$48,3,FALSE))))</f>
        <v/>
      </c>
      <c r="K1400" s="169" t="str">
        <f>IF(J1400="","",IF(G1400="Nerelevantné",E1400*F1400,((E1400*F1400)/VLOOKUP(G1400,Ciselniky!$G$43:$I$48,3,FALSE))*'Dlhodobý majetok (DM)'!I1400)*H1400)</f>
        <v/>
      </c>
      <c r="L1400" s="169" t="str">
        <f>IF(K1400="","",IF('Základné údaje'!$H$8="áno",0,K1400*0.2))</f>
        <v/>
      </c>
      <c r="M1400" s="156" t="str">
        <f>IF(K1400="","",K1400*VLOOKUP(CONCATENATE(C1400," / ",'Základné údaje'!$D$8),'Priradenie pracov. balíkov'!A:F,6,FALSE))</f>
        <v/>
      </c>
      <c r="N1400" s="156" t="str">
        <f>IF(L1400="","",L1400*VLOOKUP(CONCATENATE(C1400," / ",'Základné údaje'!$D$8),'Priradenie pracov. balíkov'!A:F,6,FALSE))</f>
        <v/>
      </c>
      <c r="O1400" s="164"/>
      <c r="P1400" s="164"/>
    </row>
    <row r="1401" spans="1:16" x14ac:dyDescent="0.2">
      <c r="A1401" s="19"/>
      <c r="B1401" s="164"/>
      <c r="C1401" s="164"/>
      <c r="D1401" s="164"/>
      <c r="E1401" s="164"/>
      <c r="F1401" s="165"/>
      <c r="G1401" s="164"/>
      <c r="H1401" s="166"/>
      <c r="I1401" s="167"/>
      <c r="J1401" s="168" t="str">
        <f>IF(F1401="","",IF(G1401=nepodnik,1,IF(VLOOKUP(G1401,Ciselniky!$G$41:$I$48,3,FALSE)&gt;'Údaje o projekte'!$F$11,'Údaje o projekte'!$F$11,VLOOKUP(G1401,Ciselniky!$G$41:$I$48,3,FALSE))))</f>
        <v/>
      </c>
      <c r="K1401" s="169" t="str">
        <f>IF(J1401="","",IF(G1401="Nerelevantné",E1401*F1401,((E1401*F1401)/VLOOKUP(G1401,Ciselniky!$G$43:$I$48,3,FALSE))*'Dlhodobý majetok (DM)'!I1401)*H1401)</f>
        <v/>
      </c>
      <c r="L1401" s="169" t="str">
        <f>IF(K1401="","",IF('Základné údaje'!$H$8="áno",0,K1401*0.2))</f>
        <v/>
      </c>
      <c r="M1401" s="156" t="str">
        <f>IF(K1401="","",K1401*VLOOKUP(CONCATENATE(C1401," / ",'Základné údaje'!$D$8),'Priradenie pracov. balíkov'!A:F,6,FALSE))</f>
        <v/>
      </c>
      <c r="N1401" s="156" t="str">
        <f>IF(L1401="","",L1401*VLOOKUP(CONCATENATE(C1401," / ",'Základné údaje'!$D$8),'Priradenie pracov. balíkov'!A:F,6,FALSE))</f>
        <v/>
      </c>
      <c r="O1401" s="164"/>
      <c r="P1401" s="164"/>
    </row>
    <row r="1402" spans="1:16" x14ac:dyDescent="0.2">
      <c r="A1402" s="19"/>
      <c r="B1402" s="164"/>
      <c r="C1402" s="164"/>
      <c r="D1402" s="164"/>
      <c r="E1402" s="164"/>
      <c r="F1402" s="165"/>
      <c r="G1402" s="164"/>
      <c r="H1402" s="166"/>
      <c r="I1402" s="167"/>
      <c r="J1402" s="168" t="str">
        <f>IF(F1402="","",IF(G1402=nepodnik,1,IF(VLOOKUP(G1402,Ciselniky!$G$41:$I$48,3,FALSE)&gt;'Údaje o projekte'!$F$11,'Údaje o projekte'!$F$11,VLOOKUP(G1402,Ciselniky!$G$41:$I$48,3,FALSE))))</f>
        <v/>
      </c>
      <c r="K1402" s="169" t="str">
        <f>IF(J1402="","",IF(G1402="Nerelevantné",E1402*F1402,((E1402*F1402)/VLOOKUP(G1402,Ciselniky!$G$43:$I$48,3,FALSE))*'Dlhodobý majetok (DM)'!I1402)*H1402)</f>
        <v/>
      </c>
      <c r="L1402" s="169" t="str">
        <f>IF(K1402="","",IF('Základné údaje'!$H$8="áno",0,K1402*0.2))</f>
        <v/>
      </c>
      <c r="M1402" s="156" t="str">
        <f>IF(K1402="","",K1402*VLOOKUP(CONCATENATE(C1402," / ",'Základné údaje'!$D$8),'Priradenie pracov. balíkov'!A:F,6,FALSE))</f>
        <v/>
      </c>
      <c r="N1402" s="156" t="str">
        <f>IF(L1402="","",L1402*VLOOKUP(CONCATENATE(C1402," / ",'Základné údaje'!$D$8),'Priradenie pracov. balíkov'!A:F,6,FALSE))</f>
        <v/>
      </c>
      <c r="O1402" s="164"/>
      <c r="P1402" s="164"/>
    </row>
    <row r="1403" spans="1:16" x14ac:dyDescent="0.2">
      <c r="A1403" s="19"/>
      <c r="B1403" s="164"/>
      <c r="C1403" s="164"/>
      <c r="D1403" s="164"/>
      <c r="E1403" s="164"/>
      <c r="F1403" s="165"/>
      <c r="G1403" s="164"/>
      <c r="H1403" s="166"/>
      <c r="I1403" s="167"/>
      <c r="J1403" s="168" t="str">
        <f>IF(F1403="","",IF(G1403=nepodnik,1,IF(VLOOKUP(G1403,Ciselniky!$G$41:$I$48,3,FALSE)&gt;'Údaje o projekte'!$F$11,'Údaje o projekte'!$F$11,VLOOKUP(G1403,Ciselniky!$G$41:$I$48,3,FALSE))))</f>
        <v/>
      </c>
      <c r="K1403" s="169" t="str">
        <f>IF(J1403="","",IF(G1403="Nerelevantné",E1403*F1403,((E1403*F1403)/VLOOKUP(G1403,Ciselniky!$G$43:$I$48,3,FALSE))*'Dlhodobý majetok (DM)'!I1403)*H1403)</f>
        <v/>
      </c>
      <c r="L1403" s="169" t="str">
        <f>IF(K1403="","",IF('Základné údaje'!$H$8="áno",0,K1403*0.2))</f>
        <v/>
      </c>
      <c r="M1403" s="156" t="str">
        <f>IF(K1403="","",K1403*VLOOKUP(CONCATENATE(C1403," / ",'Základné údaje'!$D$8),'Priradenie pracov. balíkov'!A:F,6,FALSE))</f>
        <v/>
      </c>
      <c r="N1403" s="156" t="str">
        <f>IF(L1403="","",L1403*VLOOKUP(CONCATENATE(C1403," / ",'Základné údaje'!$D$8),'Priradenie pracov. balíkov'!A:F,6,FALSE))</f>
        <v/>
      </c>
      <c r="O1403" s="164"/>
      <c r="P1403" s="164"/>
    </row>
    <row r="1404" spans="1:16" x14ac:dyDescent="0.2">
      <c r="A1404" s="19"/>
      <c r="B1404" s="164"/>
      <c r="C1404" s="164"/>
      <c r="D1404" s="164"/>
      <c r="E1404" s="164"/>
      <c r="F1404" s="165"/>
      <c r="G1404" s="164"/>
      <c r="H1404" s="166"/>
      <c r="I1404" s="167"/>
      <c r="J1404" s="168" t="str">
        <f>IF(F1404="","",IF(G1404=nepodnik,1,IF(VLOOKUP(G1404,Ciselniky!$G$41:$I$48,3,FALSE)&gt;'Údaje o projekte'!$F$11,'Údaje o projekte'!$F$11,VLOOKUP(G1404,Ciselniky!$G$41:$I$48,3,FALSE))))</f>
        <v/>
      </c>
      <c r="K1404" s="169" t="str">
        <f>IF(J1404="","",IF(G1404="Nerelevantné",E1404*F1404,((E1404*F1404)/VLOOKUP(G1404,Ciselniky!$G$43:$I$48,3,FALSE))*'Dlhodobý majetok (DM)'!I1404)*H1404)</f>
        <v/>
      </c>
      <c r="L1404" s="169" t="str">
        <f>IF(K1404="","",IF('Základné údaje'!$H$8="áno",0,K1404*0.2))</f>
        <v/>
      </c>
      <c r="M1404" s="156" t="str">
        <f>IF(K1404="","",K1404*VLOOKUP(CONCATENATE(C1404," / ",'Základné údaje'!$D$8),'Priradenie pracov. balíkov'!A:F,6,FALSE))</f>
        <v/>
      </c>
      <c r="N1404" s="156" t="str">
        <f>IF(L1404="","",L1404*VLOOKUP(CONCATENATE(C1404," / ",'Základné údaje'!$D$8),'Priradenie pracov. balíkov'!A:F,6,FALSE))</f>
        <v/>
      </c>
      <c r="O1404" s="164"/>
      <c r="P1404" s="164"/>
    </row>
    <row r="1405" spans="1:16" x14ac:dyDescent="0.2">
      <c r="A1405" s="19"/>
      <c r="B1405" s="164"/>
      <c r="C1405" s="164"/>
      <c r="D1405" s="164"/>
      <c r="E1405" s="164"/>
      <c r="F1405" s="165"/>
      <c r="G1405" s="164"/>
      <c r="H1405" s="166"/>
      <c r="I1405" s="167"/>
      <c r="J1405" s="168" t="str">
        <f>IF(F1405="","",IF(G1405=nepodnik,1,IF(VLOOKUP(G1405,Ciselniky!$G$41:$I$48,3,FALSE)&gt;'Údaje o projekte'!$F$11,'Údaje o projekte'!$F$11,VLOOKUP(G1405,Ciselniky!$G$41:$I$48,3,FALSE))))</f>
        <v/>
      </c>
      <c r="K1405" s="169" t="str">
        <f>IF(J1405="","",IF(G1405="Nerelevantné",E1405*F1405,((E1405*F1405)/VLOOKUP(G1405,Ciselniky!$G$43:$I$48,3,FALSE))*'Dlhodobý majetok (DM)'!I1405)*H1405)</f>
        <v/>
      </c>
      <c r="L1405" s="169" t="str">
        <f>IF(K1405="","",IF('Základné údaje'!$H$8="áno",0,K1405*0.2))</f>
        <v/>
      </c>
      <c r="M1405" s="156" t="str">
        <f>IF(K1405="","",K1405*VLOOKUP(CONCATENATE(C1405," / ",'Základné údaje'!$D$8),'Priradenie pracov. balíkov'!A:F,6,FALSE))</f>
        <v/>
      </c>
      <c r="N1405" s="156" t="str">
        <f>IF(L1405="","",L1405*VLOOKUP(CONCATENATE(C1405," / ",'Základné údaje'!$D$8),'Priradenie pracov. balíkov'!A:F,6,FALSE))</f>
        <v/>
      </c>
      <c r="O1405" s="164"/>
      <c r="P1405" s="164"/>
    </row>
    <row r="1406" spans="1:16" x14ac:dyDescent="0.2">
      <c r="A1406" s="19"/>
      <c r="B1406" s="164"/>
      <c r="C1406" s="164"/>
      <c r="D1406" s="164"/>
      <c r="E1406" s="164"/>
      <c r="F1406" s="165"/>
      <c r="G1406" s="164"/>
      <c r="H1406" s="166"/>
      <c r="I1406" s="167"/>
      <c r="J1406" s="168" t="str">
        <f>IF(F1406="","",IF(G1406=nepodnik,1,IF(VLOOKUP(G1406,Ciselniky!$G$41:$I$48,3,FALSE)&gt;'Údaje o projekte'!$F$11,'Údaje o projekte'!$F$11,VLOOKUP(G1406,Ciselniky!$G$41:$I$48,3,FALSE))))</f>
        <v/>
      </c>
      <c r="K1406" s="169" t="str">
        <f>IF(J1406="","",IF(G1406="Nerelevantné",E1406*F1406,((E1406*F1406)/VLOOKUP(G1406,Ciselniky!$G$43:$I$48,3,FALSE))*'Dlhodobý majetok (DM)'!I1406)*H1406)</f>
        <v/>
      </c>
      <c r="L1406" s="169" t="str">
        <f>IF(K1406="","",IF('Základné údaje'!$H$8="áno",0,K1406*0.2))</f>
        <v/>
      </c>
      <c r="M1406" s="156" t="str">
        <f>IF(K1406="","",K1406*VLOOKUP(CONCATENATE(C1406," / ",'Základné údaje'!$D$8),'Priradenie pracov. balíkov'!A:F,6,FALSE))</f>
        <v/>
      </c>
      <c r="N1406" s="156" t="str">
        <f>IF(L1406="","",L1406*VLOOKUP(CONCATENATE(C1406," / ",'Základné údaje'!$D$8),'Priradenie pracov. balíkov'!A:F,6,FALSE))</f>
        <v/>
      </c>
      <c r="O1406" s="164"/>
      <c r="P1406" s="164"/>
    </row>
    <row r="1407" spans="1:16" x14ac:dyDescent="0.2">
      <c r="A1407" s="19"/>
      <c r="B1407" s="164"/>
      <c r="C1407" s="164"/>
      <c r="D1407" s="164"/>
      <c r="E1407" s="164"/>
      <c r="F1407" s="165"/>
      <c r="G1407" s="164"/>
      <c r="H1407" s="166"/>
      <c r="I1407" s="167"/>
      <c r="J1407" s="168" t="str">
        <f>IF(F1407="","",IF(G1407=nepodnik,1,IF(VLOOKUP(G1407,Ciselniky!$G$41:$I$48,3,FALSE)&gt;'Údaje o projekte'!$F$11,'Údaje o projekte'!$F$11,VLOOKUP(G1407,Ciselniky!$G$41:$I$48,3,FALSE))))</f>
        <v/>
      </c>
      <c r="K1407" s="169" t="str">
        <f>IF(J1407="","",IF(G1407="Nerelevantné",E1407*F1407,((E1407*F1407)/VLOOKUP(G1407,Ciselniky!$G$43:$I$48,3,FALSE))*'Dlhodobý majetok (DM)'!I1407)*H1407)</f>
        <v/>
      </c>
      <c r="L1407" s="169" t="str">
        <f>IF(K1407="","",IF('Základné údaje'!$H$8="áno",0,K1407*0.2))</f>
        <v/>
      </c>
      <c r="M1407" s="156" t="str">
        <f>IF(K1407="","",K1407*VLOOKUP(CONCATENATE(C1407," / ",'Základné údaje'!$D$8),'Priradenie pracov. balíkov'!A:F,6,FALSE))</f>
        <v/>
      </c>
      <c r="N1407" s="156" t="str">
        <f>IF(L1407="","",L1407*VLOOKUP(CONCATENATE(C1407," / ",'Základné údaje'!$D$8),'Priradenie pracov. balíkov'!A:F,6,FALSE))</f>
        <v/>
      </c>
      <c r="O1407" s="164"/>
      <c r="P1407" s="164"/>
    </row>
    <row r="1408" spans="1:16" x14ac:dyDescent="0.2">
      <c r="A1408" s="19"/>
      <c r="B1408" s="164"/>
      <c r="C1408" s="164"/>
      <c r="D1408" s="164"/>
      <c r="E1408" s="164"/>
      <c r="F1408" s="165"/>
      <c r="G1408" s="164"/>
      <c r="H1408" s="166"/>
      <c r="I1408" s="167"/>
      <c r="J1408" s="168" t="str">
        <f>IF(F1408="","",IF(G1408=nepodnik,1,IF(VLOOKUP(G1408,Ciselniky!$G$41:$I$48,3,FALSE)&gt;'Údaje o projekte'!$F$11,'Údaje o projekte'!$F$11,VLOOKUP(G1408,Ciselniky!$G$41:$I$48,3,FALSE))))</f>
        <v/>
      </c>
      <c r="K1408" s="169" t="str">
        <f>IF(J1408="","",IF(G1408="Nerelevantné",E1408*F1408,((E1408*F1408)/VLOOKUP(G1408,Ciselniky!$G$43:$I$48,3,FALSE))*'Dlhodobý majetok (DM)'!I1408)*H1408)</f>
        <v/>
      </c>
      <c r="L1408" s="169" t="str">
        <f>IF(K1408="","",IF('Základné údaje'!$H$8="áno",0,K1408*0.2))</f>
        <v/>
      </c>
      <c r="M1408" s="156" t="str">
        <f>IF(K1408="","",K1408*VLOOKUP(CONCATENATE(C1408," / ",'Základné údaje'!$D$8),'Priradenie pracov. balíkov'!A:F,6,FALSE))</f>
        <v/>
      </c>
      <c r="N1408" s="156" t="str">
        <f>IF(L1408="","",L1408*VLOOKUP(CONCATENATE(C1408," / ",'Základné údaje'!$D$8),'Priradenie pracov. balíkov'!A:F,6,FALSE))</f>
        <v/>
      </c>
      <c r="O1408" s="164"/>
      <c r="P1408" s="164"/>
    </row>
    <row r="1409" spans="1:16" x14ac:dyDescent="0.2">
      <c r="A1409" s="19"/>
      <c r="B1409" s="164"/>
      <c r="C1409" s="164"/>
      <c r="D1409" s="164"/>
      <c r="E1409" s="164"/>
      <c r="F1409" s="165"/>
      <c r="G1409" s="164"/>
      <c r="H1409" s="166"/>
      <c r="I1409" s="167"/>
      <c r="J1409" s="168" t="str">
        <f>IF(F1409="","",IF(G1409=nepodnik,1,IF(VLOOKUP(G1409,Ciselniky!$G$41:$I$48,3,FALSE)&gt;'Údaje o projekte'!$F$11,'Údaje o projekte'!$F$11,VLOOKUP(G1409,Ciselniky!$G$41:$I$48,3,FALSE))))</f>
        <v/>
      </c>
      <c r="K1409" s="169" t="str">
        <f>IF(J1409="","",IF(G1409="Nerelevantné",E1409*F1409,((E1409*F1409)/VLOOKUP(G1409,Ciselniky!$G$43:$I$48,3,FALSE))*'Dlhodobý majetok (DM)'!I1409)*H1409)</f>
        <v/>
      </c>
      <c r="L1409" s="169" t="str">
        <f>IF(K1409="","",IF('Základné údaje'!$H$8="áno",0,K1409*0.2))</f>
        <v/>
      </c>
      <c r="M1409" s="156" t="str">
        <f>IF(K1409="","",K1409*VLOOKUP(CONCATENATE(C1409," / ",'Základné údaje'!$D$8),'Priradenie pracov. balíkov'!A:F,6,FALSE))</f>
        <v/>
      </c>
      <c r="N1409" s="156" t="str">
        <f>IF(L1409="","",L1409*VLOOKUP(CONCATENATE(C1409," / ",'Základné údaje'!$D$8),'Priradenie pracov. balíkov'!A:F,6,FALSE))</f>
        <v/>
      </c>
      <c r="O1409" s="164"/>
      <c r="P1409" s="164"/>
    </row>
    <row r="1410" spans="1:16" x14ac:dyDescent="0.2">
      <c r="A1410" s="19"/>
      <c r="B1410" s="164"/>
      <c r="C1410" s="164"/>
      <c r="D1410" s="164"/>
      <c r="E1410" s="164"/>
      <c r="F1410" s="165"/>
      <c r="G1410" s="164"/>
      <c r="H1410" s="166"/>
      <c r="I1410" s="167"/>
      <c r="J1410" s="168" t="str">
        <f>IF(F1410="","",IF(G1410=nepodnik,1,IF(VLOOKUP(G1410,Ciselniky!$G$41:$I$48,3,FALSE)&gt;'Údaje o projekte'!$F$11,'Údaje o projekte'!$F$11,VLOOKUP(G1410,Ciselniky!$G$41:$I$48,3,FALSE))))</f>
        <v/>
      </c>
      <c r="K1410" s="169" t="str">
        <f>IF(J1410="","",IF(G1410="Nerelevantné",E1410*F1410,((E1410*F1410)/VLOOKUP(G1410,Ciselniky!$G$43:$I$48,3,FALSE))*'Dlhodobý majetok (DM)'!I1410)*H1410)</f>
        <v/>
      </c>
      <c r="L1410" s="169" t="str">
        <f>IF(K1410="","",IF('Základné údaje'!$H$8="áno",0,K1410*0.2))</f>
        <v/>
      </c>
      <c r="M1410" s="156" t="str">
        <f>IF(K1410="","",K1410*VLOOKUP(CONCATENATE(C1410," / ",'Základné údaje'!$D$8),'Priradenie pracov. balíkov'!A:F,6,FALSE))</f>
        <v/>
      </c>
      <c r="N1410" s="156" t="str">
        <f>IF(L1410="","",L1410*VLOOKUP(CONCATENATE(C1410," / ",'Základné údaje'!$D$8),'Priradenie pracov. balíkov'!A:F,6,FALSE))</f>
        <v/>
      </c>
      <c r="O1410" s="164"/>
      <c r="P1410" s="164"/>
    </row>
    <row r="1411" spans="1:16" x14ac:dyDescent="0.2">
      <c r="A1411" s="19"/>
      <c r="B1411" s="164"/>
      <c r="C1411" s="164"/>
      <c r="D1411" s="164"/>
      <c r="E1411" s="164"/>
      <c r="F1411" s="165"/>
      <c r="G1411" s="164"/>
      <c r="H1411" s="166"/>
      <c r="I1411" s="167"/>
      <c r="J1411" s="168" t="str">
        <f>IF(F1411="","",IF(G1411=nepodnik,1,IF(VLOOKUP(G1411,Ciselniky!$G$41:$I$48,3,FALSE)&gt;'Údaje o projekte'!$F$11,'Údaje o projekte'!$F$11,VLOOKUP(G1411,Ciselniky!$G$41:$I$48,3,FALSE))))</f>
        <v/>
      </c>
      <c r="K1411" s="169" t="str">
        <f>IF(J1411="","",IF(G1411="Nerelevantné",E1411*F1411,((E1411*F1411)/VLOOKUP(G1411,Ciselniky!$G$43:$I$48,3,FALSE))*'Dlhodobý majetok (DM)'!I1411)*H1411)</f>
        <v/>
      </c>
      <c r="L1411" s="169" t="str">
        <f>IF(K1411="","",IF('Základné údaje'!$H$8="áno",0,K1411*0.2))</f>
        <v/>
      </c>
      <c r="M1411" s="156" t="str">
        <f>IF(K1411="","",K1411*VLOOKUP(CONCATENATE(C1411," / ",'Základné údaje'!$D$8),'Priradenie pracov. balíkov'!A:F,6,FALSE))</f>
        <v/>
      </c>
      <c r="N1411" s="156" t="str">
        <f>IF(L1411="","",L1411*VLOOKUP(CONCATENATE(C1411," / ",'Základné údaje'!$D$8),'Priradenie pracov. balíkov'!A:F,6,FALSE))</f>
        <v/>
      </c>
      <c r="O1411" s="164"/>
      <c r="P1411" s="164"/>
    </row>
    <row r="1412" spans="1:16" x14ac:dyDescent="0.2">
      <c r="A1412" s="19"/>
      <c r="B1412" s="164"/>
      <c r="C1412" s="164"/>
      <c r="D1412" s="164"/>
      <c r="E1412" s="164"/>
      <c r="F1412" s="165"/>
      <c r="G1412" s="164"/>
      <c r="H1412" s="166"/>
      <c r="I1412" s="167"/>
      <c r="J1412" s="168" t="str">
        <f>IF(F1412="","",IF(G1412=nepodnik,1,IF(VLOOKUP(G1412,Ciselniky!$G$41:$I$48,3,FALSE)&gt;'Údaje o projekte'!$F$11,'Údaje o projekte'!$F$11,VLOOKUP(G1412,Ciselniky!$G$41:$I$48,3,FALSE))))</f>
        <v/>
      </c>
      <c r="K1412" s="169" t="str">
        <f>IF(J1412="","",IF(G1412="Nerelevantné",E1412*F1412,((E1412*F1412)/VLOOKUP(G1412,Ciselniky!$G$43:$I$48,3,FALSE))*'Dlhodobý majetok (DM)'!I1412)*H1412)</f>
        <v/>
      </c>
      <c r="L1412" s="169" t="str">
        <f>IF(K1412="","",IF('Základné údaje'!$H$8="áno",0,K1412*0.2))</f>
        <v/>
      </c>
      <c r="M1412" s="156" t="str">
        <f>IF(K1412="","",K1412*VLOOKUP(CONCATENATE(C1412," / ",'Základné údaje'!$D$8),'Priradenie pracov. balíkov'!A:F,6,FALSE))</f>
        <v/>
      </c>
      <c r="N1412" s="156" t="str">
        <f>IF(L1412="","",L1412*VLOOKUP(CONCATENATE(C1412," / ",'Základné údaje'!$D$8),'Priradenie pracov. balíkov'!A:F,6,FALSE))</f>
        <v/>
      </c>
      <c r="O1412" s="164"/>
      <c r="P1412" s="164"/>
    </row>
    <row r="1413" spans="1:16" x14ac:dyDescent="0.2">
      <c r="A1413" s="19"/>
      <c r="B1413" s="164"/>
      <c r="C1413" s="164"/>
      <c r="D1413" s="164"/>
      <c r="E1413" s="164"/>
      <c r="F1413" s="165"/>
      <c r="G1413" s="164"/>
      <c r="H1413" s="166"/>
      <c r="I1413" s="167"/>
      <c r="J1413" s="168" t="str">
        <f>IF(F1413="","",IF(G1413=nepodnik,1,IF(VLOOKUP(G1413,Ciselniky!$G$41:$I$48,3,FALSE)&gt;'Údaje o projekte'!$F$11,'Údaje o projekte'!$F$11,VLOOKUP(G1413,Ciselniky!$G$41:$I$48,3,FALSE))))</f>
        <v/>
      </c>
      <c r="K1413" s="169" t="str">
        <f>IF(J1413="","",IF(G1413="Nerelevantné",E1413*F1413,((E1413*F1413)/VLOOKUP(G1413,Ciselniky!$G$43:$I$48,3,FALSE))*'Dlhodobý majetok (DM)'!I1413)*H1413)</f>
        <v/>
      </c>
      <c r="L1413" s="169" t="str">
        <f>IF(K1413="","",IF('Základné údaje'!$H$8="áno",0,K1413*0.2))</f>
        <v/>
      </c>
      <c r="M1413" s="156" t="str">
        <f>IF(K1413="","",K1413*VLOOKUP(CONCATENATE(C1413," / ",'Základné údaje'!$D$8),'Priradenie pracov. balíkov'!A:F,6,FALSE))</f>
        <v/>
      </c>
      <c r="N1413" s="156" t="str">
        <f>IF(L1413="","",L1413*VLOOKUP(CONCATENATE(C1413," / ",'Základné údaje'!$D$8),'Priradenie pracov. balíkov'!A:F,6,FALSE))</f>
        <v/>
      </c>
      <c r="O1413" s="164"/>
      <c r="P1413" s="164"/>
    </row>
    <row r="1414" spans="1:16" x14ac:dyDescent="0.2">
      <c r="A1414" s="19"/>
      <c r="B1414" s="164"/>
      <c r="C1414" s="164"/>
      <c r="D1414" s="164"/>
      <c r="E1414" s="164"/>
      <c r="F1414" s="165"/>
      <c r="G1414" s="164"/>
      <c r="H1414" s="166"/>
      <c r="I1414" s="167"/>
      <c r="J1414" s="168" t="str">
        <f>IF(F1414="","",IF(G1414=nepodnik,1,IF(VLOOKUP(G1414,Ciselniky!$G$41:$I$48,3,FALSE)&gt;'Údaje o projekte'!$F$11,'Údaje o projekte'!$F$11,VLOOKUP(G1414,Ciselniky!$G$41:$I$48,3,FALSE))))</f>
        <v/>
      </c>
      <c r="K1414" s="169" t="str">
        <f>IF(J1414="","",IF(G1414="Nerelevantné",E1414*F1414,((E1414*F1414)/VLOOKUP(G1414,Ciselniky!$G$43:$I$48,3,FALSE))*'Dlhodobý majetok (DM)'!I1414)*H1414)</f>
        <v/>
      </c>
      <c r="L1414" s="169" t="str">
        <f>IF(K1414="","",IF('Základné údaje'!$H$8="áno",0,K1414*0.2))</f>
        <v/>
      </c>
      <c r="M1414" s="156" t="str">
        <f>IF(K1414="","",K1414*VLOOKUP(CONCATENATE(C1414," / ",'Základné údaje'!$D$8),'Priradenie pracov. balíkov'!A:F,6,FALSE))</f>
        <v/>
      </c>
      <c r="N1414" s="156" t="str">
        <f>IF(L1414="","",L1414*VLOOKUP(CONCATENATE(C1414," / ",'Základné údaje'!$D$8),'Priradenie pracov. balíkov'!A:F,6,FALSE))</f>
        <v/>
      </c>
      <c r="O1414" s="164"/>
      <c r="P1414" s="164"/>
    </row>
    <row r="1415" spans="1:16" x14ac:dyDescent="0.2">
      <c r="A1415" s="19"/>
      <c r="B1415" s="164"/>
      <c r="C1415" s="164"/>
      <c r="D1415" s="164"/>
      <c r="E1415" s="164"/>
      <c r="F1415" s="165"/>
      <c r="G1415" s="164"/>
      <c r="H1415" s="166"/>
      <c r="I1415" s="167"/>
      <c r="J1415" s="168" t="str">
        <f>IF(F1415="","",IF(G1415=nepodnik,1,IF(VLOOKUP(G1415,Ciselniky!$G$41:$I$48,3,FALSE)&gt;'Údaje o projekte'!$F$11,'Údaje o projekte'!$F$11,VLOOKUP(G1415,Ciselniky!$G$41:$I$48,3,FALSE))))</f>
        <v/>
      </c>
      <c r="K1415" s="169" t="str">
        <f>IF(J1415="","",IF(G1415="Nerelevantné",E1415*F1415,((E1415*F1415)/VLOOKUP(G1415,Ciselniky!$G$43:$I$48,3,FALSE))*'Dlhodobý majetok (DM)'!I1415)*H1415)</f>
        <v/>
      </c>
      <c r="L1415" s="169" t="str">
        <f>IF(K1415="","",IF('Základné údaje'!$H$8="áno",0,K1415*0.2))</f>
        <v/>
      </c>
      <c r="M1415" s="156" t="str">
        <f>IF(K1415="","",K1415*VLOOKUP(CONCATENATE(C1415," / ",'Základné údaje'!$D$8),'Priradenie pracov. balíkov'!A:F,6,FALSE))</f>
        <v/>
      </c>
      <c r="N1415" s="156" t="str">
        <f>IF(L1415="","",L1415*VLOOKUP(CONCATENATE(C1415," / ",'Základné údaje'!$D$8),'Priradenie pracov. balíkov'!A:F,6,FALSE))</f>
        <v/>
      </c>
      <c r="O1415" s="164"/>
      <c r="P1415" s="164"/>
    </row>
    <row r="1416" spans="1:16" x14ac:dyDescent="0.2">
      <c r="A1416" s="19"/>
      <c r="B1416" s="164"/>
      <c r="C1416" s="164"/>
      <c r="D1416" s="164"/>
      <c r="E1416" s="164"/>
      <c r="F1416" s="165"/>
      <c r="G1416" s="164"/>
      <c r="H1416" s="166"/>
      <c r="I1416" s="167"/>
      <c r="J1416" s="168" t="str">
        <f>IF(F1416="","",IF(G1416=nepodnik,1,IF(VLOOKUP(G1416,Ciselniky!$G$41:$I$48,3,FALSE)&gt;'Údaje o projekte'!$F$11,'Údaje o projekte'!$F$11,VLOOKUP(G1416,Ciselniky!$G$41:$I$48,3,FALSE))))</f>
        <v/>
      </c>
      <c r="K1416" s="169" t="str">
        <f>IF(J1416="","",IF(G1416="Nerelevantné",E1416*F1416,((E1416*F1416)/VLOOKUP(G1416,Ciselniky!$G$43:$I$48,3,FALSE))*'Dlhodobý majetok (DM)'!I1416)*H1416)</f>
        <v/>
      </c>
      <c r="L1416" s="169" t="str">
        <f>IF(K1416="","",IF('Základné údaje'!$H$8="áno",0,K1416*0.2))</f>
        <v/>
      </c>
      <c r="M1416" s="156" t="str">
        <f>IF(K1416="","",K1416*VLOOKUP(CONCATENATE(C1416," / ",'Základné údaje'!$D$8),'Priradenie pracov. balíkov'!A:F,6,FALSE))</f>
        <v/>
      </c>
      <c r="N1416" s="156" t="str">
        <f>IF(L1416="","",L1416*VLOOKUP(CONCATENATE(C1416," / ",'Základné údaje'!$D$8),'Priradenie pracov. balíkov'!A:F,6,FALSE))</f>
        <v/>
      </c>
      <c r="O1416" s="164"/>
      <c r="P1416" s="164"/>
    </row>
    <row r="1417" spans="1:16" x14ac:dyDescent="0.2">
      <c r="A1417" s="19"/>
      <c r="B1417" s="164"/>
      <c r="C1417" s="164"/>
      <c r="D1417" s="164"/>
      <c r="E1417" s="164"/>
      <c r="F1417" s="165"/>
      <c r="G1417" s="164"/>
      <c r="H1417" s="166"/>
      <c r="I1417" s="167"/>
      <c r="J1417" s="168" t="str">
        <f>IF(F1417="","",IF(G1417=nepodnik,1,IF(VLOOKUP(G1417,Ciselniky!$G$41:$I$48,3,FALSE)&gt;'Údaje o projekte'!$F$11,'Údaje o projekte'!$F$11,VLOOKUP(G1417,Ciselniky!$G$41:$I$48,3,FALSE))))</f>
        <v/>
      </c>
      <c r="K1417" s="169" t="str">
        <f>IF(J1417="","",IF(G1417="Nerelevantné",E1417*F1417,((E1417*F1417)/VLOOKUP(G1417,Ciselniky!$G$43:$I$48,3,FALSE))*'Dlhodobý majetok (DM)'!I1417)*H1417)</f>
        <v/>
      </c>
      <c r="L1417" s="169" t="str">
        <f>IF(K1417="","",IF('Základné údaje'!$H$8="áno",0,K1417*0.2))</f>
        <v/>
      </c>
      <c r="M1417" s="156" t="str">
        <f>IF(K1417="","",K1417*VLOOKUP(CONCATENATE(C1417," / ",'Základné údaje'!$D$8),'Priradenie pracov. balíkov'!A:F,6,FALSE))</f>
        <v/>
      </c>
      <c r="N1417" s="156" t="str">
        <f>IF(L1417="","",L1417*VLOOKUP(CONCATENATE(C1417," / ",'Základné údaje'!$D$8),'Priradenie pracov. balíkov'!A:F,6,FALSE))</f>
        <v/>
      </c>
      <c r="O1417" s="164"/>
      <c r="P1417" s="164"/>
    </row>
    <row r="1418" spans="1:16" x14ac:dyDescent="0.2">
      <c r="A1418" s="19"/>
      <c r="B1418" s="164"/>
      <c r="C1418" s="164"/>
      <c r="D1418" s="164"/>
      <c r="E1418" s="164"/>
      <c r="F1418" s="165"/>
      <c r="G1418" s="164"/>
      <c r="H1418" s="166"/>
      <c r="I1418" s="167"/>
      <c r="J1418" s="168" t="str">
        <f>IF(F1418="","",IF(G1418=nepodnik,1,IF(VLOOKUP(G1418,Ciselniky!$G$41:$I$48,3,FALSE)&gt;'Údaje o projekte'!$F$11,'Údaje o projekte'!$F$11,VLOOKUP(G1418,Ciselniky!$G$41:$I$48,3,FALSE))))</f>
        <v/>
      </c>
      <c r="K1418" s="169" t="str">
        <f>IF(J1418="","",IF(G1418="Nerelevantné",E1418*F1418,((E1418*F1418)/VLOOKUP(G1418,Ciselniky!$G$43:$I$48,3,FALSE))*'Dlhodobý majetok (DM)'!I1418)*H1418)</f>
        <v/>
      </c>
      <c r="L1418" s="169" t="str">
        <f>IF(K1418="","",IF('Základné údaje'!$H$8="áno",0,K1418*0.2))</f>
        <v/>
      </c>
      <c r="M1418" s="156" t="str">
        <f>IF(K1418="","",K1418*VLOOKUP(CONCATENATE(C1418," / ",'Základné údaje'!$D$8),'Priradenie pracov. balíkov'!A:F,6,FALSE))</f>
        <v/>
      </c>
      <c r="N1418" s="156" t="str">
        <f>IF(L1418="","",L1418*VLOOKUP(CONCATENATE(C1418," / ",'Základné údaje'!$D$8),'Priradenie pracov. balíkov'!A:F,6,FALSE))</f>
        <v/>
      </c>
      <c r="O1418" s="164"/>
      <c r="P1418" s="164"/>
    </row>
    <row r="1419" spans="1:16" x14ac:dyDescent="0.2">
      <c r="A1419" s="19"/>
      <c r="B1419" s="164"/>
      <c r="C1419" s="164"/>
      <c r="D1419" s="164"/>
      <c r="E1419" s="164"/>
      <c r="F1419" s="165"/>
      <c r="G1419" s="164"/>
      <c r="H1419" s="166"/>
      <c r="I1419" s="167"/>
      <c r="J1419" s="168" t="str">
        <f>IF(F1419="","",IF(G1419=nepodnik,1,IF(VLOOKUP(G1419,Ciselniky!$G$41:$I$48,3,FALSE)&gt;'Údaje o projekte'!$F$11,'Údaje o projekte'!$F$11,VLOOKUP(G1419,Ciselniky!$G$41:$I$48,3,FALSE))))</f>
        <v/>
      </c>
      <c r="K1419" s="169" t="str">
        <f>IF(J1419="","",IF(G1419="Nerelevantné",E1419*F1419,((E1419*F1419)/VLOOKUP(G1419,Ciselniky!$G$43:$I$48,3,FALSE))*'Dlhodobý majetok (DM)'!I1419)*H1419)</f>
        <v/>
      </c>
      <c r="L1419" s="169" t="str">
        <f>IF(K1419="","",IF('Základné údaje'!$H$8="áno",0,K1419*0.2))</f>
        <v/>
      </c>
      <c r="M1419" s="156" t="str">
        <f>IF(K1419="","",K1419*VLOOKUP(CONCATENATE(C1419," / ",'Základné údaje'!$D$8),'Priradenie pracov. balíkov'!A:F,6,FALSE))</f>
        <v/>
      </c>
      <c r="N1419" s="156" t="str">
        <f>IF(L1419="","",L1419*VLOOKUP(CONCATENATE(C1419," / ",'Základné údaje'!$D$8),'Priradenie pracov. balíkov'!A:F,6,FALSE))</f>
        <v/>
      </c>
      <c r="O1419" s="164"/>
      <c r="P1419" s="164"/>
    </row>
    <row r="1420" spans="1:16" x14ac:dyDescent="0.2">
      <c r="A1420" s="19"/>
      <c r="B1420" s="164"/>
      <c r="C1420" s="164"/>
      <c r="D1420" s="164"/>
      <c r="E1420" s="164"/>
      <c r="F1420" s="165"/>
      <c r="G1420" s="164"/>
      <c r="H1420" s="166"/>
      <c r="I1420" s="167"/>
      <c r="J1420" s="168" t="str">
        <f>IF(F1420="","",IF(G1420=nepodnik,1,IF(VLOOKUP(G1420,Ciselniky!$G$41:$I$48,3,FALSE)&gt;'Údaje o projekte'!$F$11,'Údaje o projekte'!$F$11,VLOOKUP(G1420,Ciselniky!$G$41:$I$48,3,FALSE))))</f>
        <v/>
      </c>
      <c r="K1420" s="169" t="str">
        <f>IF(J1420="","",IF(G1420="Nerelevantné",E1420*F1420,((E1420*F1420)/VLOOKUP(G1420,Ciselniky!$G$43:$I$48,3,FALSE))*'Dlhodobý majetok (DM)'!I1420)*H1420)</f>
        <v/>
      </c>
      <c r="L1420" s="169" t="str">
        <f>IF(K1420="","",IF('Základné údaje'!$H$8="áno",0,K1420*0.2))</f>
        <v/>
      </c>
      <c r="M1420" s="156" t="str">
        <f>IF(K1420="","",K1420*VLOOKUP(CONCATENATE(C1420," / ",'Základné údaje'!$D$8),'Priradenie pracov. balíkov'!A:F,6,FALSE))</f>
        <v/>
      </c>
      <c r="N1420" s="156" t="str">
        <f>IF(L1420="","",L1420*VLOOKUP(CONCATENATE(C1420," / ",'Základné údaje'!$D$8),'Priradenie pracov. balíkov'!A:F,6,FALSE))</f>
        <v/>
      </c>
      <c r="O1420" s="164"/>
      <c r="P1420" s="164"/>
    </row>
    <row r="1421" spans="1:16" x14ac:dyDescent="0.2">
      <c r="A1421" s="19"/>
      <c r="B1421" s="164"/>
      <c r="C1421" s="164"/>
      <c r="D1421" s="164"/>
      <c r="E1421" s="164"/>
      <c r="F1421" s="165"/>
      <c r="G1421" s="164"/>
      <c r="H1421" s="166"/>
      <c r="I1421" s="167"/>
      <c r="J1421" s="168" t="str">
        <f>IF(F1421="","",IF(G1421=nepodnik,1,IF(VLOOKUP(G1421,Ciselniky!$G$41:$I$48,3,FALSE)&gt;'Údaje o projekte'!$F$11,'Údaje o projekte'!$F$11,VLOOKUP(G1421,Ciselniky!$G$41:$I$48,3,FALSE))))</f>
        <v/>
      </c>
      <c r="K1421" s="169" t="str">
        <f>IF(J1421="","",IF(G1421="Nerelevantné",E1421*F1421,((E1421*F1421)/VLOOKUP(G1421,Ciselniky!$G$43:$I$48,3,FALSE))*'Dlhodobý majetok (DM)'!I1421)*H1421)</f>
        <v/>
      </c>
      <c r="L1421" s="169" t="str">
        <f>IF(K1421="","",IF('Základné údaje'!$H$8="áno",0,K1421*0.2))</f>
        <v/>
      </c>
      <c r="M1421" s="156" t="str">
        <f>IF(K1421="","",K1421*VLOOKUP(CONCATENATE(C1421," / ",'Základné údaje'!$D$8),'Priradenie pracov. balíkov'!A:F,6,FALSE))</f>
        <v/>
      </c>
      <c r="N1421" s="156" t="str">
        <f>IF(L1421="","",L1421*VLOOKUP(CONCATENATE(C1421," / ",'Základné údaje'!$D$8),'Priradenie pracov. balíkov'!A:F,6,FALSE))</f>
        <v/>
      </c>
      <c r="O1421" s="164"/>
      <c r="P1421" s="164"/>
    </row>
    <row r="1422" spans="1:16" x14ac:dyDescent="0.2">
      <c r="A1422" s="19"/>
      <c r="B1422" s="164"/>
      <c r="C1422" s="164"/>
      <c r="D1422" s="164"/>
      <c r="E1422" s="164"/>
      <c r="F1422" s="165"/>
      <c r="G1422" s="164"/>
      <c r="H1422" s="166"/>
      <c r="I1422" s="167"/>
      <c r="J1422" s="168" t="str">
        <f>IF(F1422="","",IF(G1422=nepodnik,1,IF(VLOOKUP(G1422,Ciselniky!$G$41:$I$48,3,FALSE)&gt;'Údaje o projekte'!$F$11,'Údaje o projekte'!$F$11,VLOOKUP(G1422,Ciselniky!$G$41:$I$48,3,FALSE))))</f>
        <v/>
      </c>
      <c r="K1422" s="169" t="str">
        <f>IF(J1422="","",IF(G1422="Nerelevantné",E1422*F1422,((E1422*F1422)/VLOOKUP(G1422,Ciselniky!$G$43:$I$48,3,FALSE))*'Dlhodobý majetok (DM)'!I1422)*H1422)</f>
        <v/>
      </c>
      <c r="L1422" s="169" t="str">
        <f>IF(K1422="","",IF('Základné údaje'!$H$8="áno",0,K1422*0.2))</f>
        <v/>
      </c>
      <c r="M1422" s="156" t="str">
        <f>IF(K1422="","",K1422*VLOOKUP(CONCATENATE(C1422," / ",'Základné údaje'!$D$8),'Priradenie pracov. balíkov'!A:F,6,FALSE))</f>
        <v/>
      </c>
      <c r="N1422" s="156" t="str">
        <f>IF(L1422="","",L1422*VLOOKUP(CONCATENATE(C1422," / ",'Základné údaje'!$D$8),'Priradenie pracov. balíkov'!A:F,6,FALSE))</f>
        <v/>
      </c>
      <c r="O1422" s="164"/>
      <c r="P1422" s="164"/>
    </row>
    <row r="1423" spans="1:16" x14ac:dyDescent="0.2">
      <c r="A1423" s="19"/>
      <c r="B1423" s="164"/>
      <c r="C1423" s="164"/>
      <c r="D1423" s="164"/>
      <c r="E1423" s="164"/>
      <c r="F1423" s="165"/>
      <c r="G1423" s="164"/>
      <c r="H1423" s="166"/>
      <c r="I1423" s="167"/>
      <c r="J1423" s="168" t="str">
        <f>IF(F1423="","",IF(G1423=nepodnik,1,IF(VLOOKUP(G1423,Ciselniky!$G$41:$I$48,3,FALSE)&gt;'Údaje o projekte'!$F$11,'Údaje o projekte'!$F$11,VLOOKUP(G1423,Ciselniky!$G$41:$I$48,3,FALSE))))</f>
        <v/>
      </c>
      <c r="K1423" s="169" t="str">
        <f>IF(J1423="","",IF(G1423="Nerelevantné",E1423*F1423,((E1423*F1423)/VLOOKUP(G1423,Ciselniky!$G$43:$I$48,3,FALSE))*'Dlhodobý majetok (DM)'!I1423)*H1423)</f>
        <v/>
      </c>
      <c r="L1423" s="169" t="str">
        <f>IF(K1423="","",IF('Základné údaje'!$H$8="áno",0,K1423*0.2))</f>
        <v/>
      </c>
      <c r="M1423" s="156" t="str">
        <f>IF(K1423="","",K1423*VLOOKUP(CONCATENATE(C1423," / ",'Základné údaje'!$D$8),'Priradenie pracov. balíkov'!A:F,6,FALSE))</f>
        <v/>
      </c>
      <c r="N1423" s="156" t="str">
        <f>IF(L1423="","",L1423*VLOOKUP(CONCATENATE(C1423," / ",'Základné údaje'!$D$8),'Priradenie pracov. balíkov'!A:F,6,FALSE))</f>
        <v/>
      </c>
      <c r="O1423" s="164"/>
      <c r="P1423" s="164"/>
    </row>
    <row r="1424" spans="1:16" x14ac:dyDescent="0.2">
      <c r="A1424" s="19"/>
      <c r="B1424" s="164"/>
      <c r="C1424" s="164"/>
      <c r="D1424" s="164"/>
      <c r="E1424" s="164"/>
      <c r="F1424" s="165"/>
      <c r="G1424" s="164"/>
      <c r="H1424" s="166"/>
      <c r="I1424" s="167"/>
      <c r="J1424" s="168" t="str">
        <f>IF(F1424="","",IF(G1424=nepodnik,1,IF(VLOOKUP(G1424,Ciselniky!$G$41:$I$48,3,FALSE)&gt;'Údaje o projekte'!$F$11,'Údaje o projekte'!$F$11,VLOOKUP(G1424,Ciselniky!$G$41:$I$48,3,FALSE))))</f>
        <v/>
      </c>
      <c r="K1424" s="169" t="str">
        <f>IF(J1424="","",IF(G1424="Nerelevantné",E1424*F1424,((E1424*F1424)/VLOOKUP(G1424,Ciselniky!$G$43:$I$48,3,FALSE))*'Dlhodobý majetok (DM)'!I1424)*H1424)</f>
        <v/>
      </c>
      <c r="L1424" s="169" t="str">
        <f>IF(K1424="","",IF('Základné údaje'!$H$8="áno",0,K1424*0.2))</f>
        <v/>
      </c>
      <c r="M1424" s="156" t="str">
        <f>IF(K1424="","",K1424*VLOOKUP(CONCATENATE(C1424," / ",'Základné údaje'!$D$8),'Priradenie pracov. balíkov'!A:F,6,FALSE))</f>
        <v/>
      </c>
      <c r="N1424" s="156" t="str">
        <f>IF(L1424="","",L1424*VLOOKUP(CONCATENATE(C1424," / ",'Základné údaje'!$D$8),'Priradenie pracov. balíkov'!A:F,6,FALSE))</f>
        <v/>
      </c>
      <c r="O1424" s="164"/>
      <c r="P1424" s="164"/>
    </row>
    <row r="1425" spans="1:16" x14ac:dyDescent="0.2">
      <c r="A1425" s="19"/>
      <c r="B1425" s="164"/>
      <c r="C1425" s="164"/>
      <c r="D1425" s="164"/>
      <c r="E1425" s="164"/>
      <c r="F1425" s="165"/>
      <c r="G1425" s="164"/>
      <c r="H1425" s="166"/>
      <c r="I1425" s="167"/>
      <c r="J1425" s="168" t="str">
        <f>IF(F1425="","",IF(G1425=nepodnik,1,IF(VLOOKUP(G1425,Ciselniky!$G$41:$I$48,3,FALSE)&gt;'Údaje o projekte'!$F$11,'Údaje o projekte'!$F$11,VLOOKUP(G1425,Ciselniky!$G$41:$I$48,3,FALSE))))</f>
        <v/>
      </c>
      <c r="K1425" s="169" t="str">
        <f>IF(J1425="","",IF(G1425="Nerelevantné",E1425*F1425,((E1425*F1425)/VLOOKUP(G1425,Ciselniky!$G$43:$I$48,3,FALSE))*'Dlhodobý majetok (DM)'!I1425)*H1425)</f>
        <v/>
      </c>
      <c r="L1425" s="169" t="str">
        <f>IF(K1425="","",IF('Základné údaje'!$H$8="áno",0,K1425*0.2))</f>
        <v/>
      </c>
      <c r="M1425" s="156" t="str">
        <f>IF(K1425="","",K1425*VLOOKUP(CONCATENATE(C1425," / ",'Základné údaje'!$D$8),'Priradenie pracov. balíkov'!A:F,6,FALSE))</f>
        <v/>
      </c>
      <c r="N1425" s="156" t="str">
        <f>IF(L1425="","",L1425*VLOOKUP(CONCATENATE(C1425," / ",'Základné údaje'!$D$8),'Priradenie pracov. balíkov'!A:F,6,FALSE))</f>
        <v/>
      </c>
      <c r="O1425" s="164"/>
      <c r="P1425" s="164"/>
    </row>
    <row r="1426" spans="1:16" x14ac:dyDescent="0.2">
      <c r="A1426" s="19"/>
      <c r="B1426" s="164"/>
      <c r="C1426" s="164"/>
      <c r="D1426" s="164"/>
      <c r="E1426" s="164"/>
      <c r="F1426" s="165"/>
      <c r="G1426" s="164"/>
      <c r="H1426" s="166"/>
      <c r="I1426" s="167"/>
      <c r="J1426" s="168" t="str">
        <f>IF(F1426="","",IF(G1426=nepodnik,1,IF(VLOOKUP(G1426,Ciselniky!$G$41:$I$48,3,FALSE)&gt;'Údaje o projekte'!$F$11,'Údaje o projekte'!$F$11,VLOOKUP(G1426,Ciselniky!$G$41:$I$48,3,FALSE))))</f>
        <v/>
      </c>
      <c r="K1426" s="169" t="str">
        <f>IF(J1426="","",IF(G1426="Nerelevantné",E1426*F1426,((E1426*F1426)/VLOOKUP(G1426,Ciselniky!$G$43:$I$48,3,FALSE))*'Dlhodobý majetok (DM)'!I1426)*H1426)</f>
        <v/>
      </c>
      <c r="L1426" s="169" t="str">
        <f>IF(K1426="","",IF('Základné údaje'!$H$8="áno",0,K1426*0.2))</f>
        <v/>
      </c>
      <c r="M1426" s="156" t="str">
        <f>IF(K1426="","",K1426*VLOOKUP(CONCATENATE(C1426," / ",'Základné údaje'!$D$8),'Priradenie pracov. balíkov'!A:F,6,FALSE))</f>
        <v/>
      </c>
      <c r="N1426" s="156" t="str">
        <f>IF(L1426="","",L1426*VLOOKUP(CONCATENATE(C1426," / ",'Základné údaje'!$D$8),'Priradenie pracov. balíkov'!A:F,6,FALSE))</f>
        <v/>
      </c>
      <c r="O1426" s="164"/>
      <c r="P1426" s="164"/>
    </row>
    <row r="1427" spans="1:16" x14ac:dyDescent="0.2">
      <c r="A1427" s="19"/>
      <c r="B1427" s="164"/>
      <c r="C1427" s="164"/>
      <c r="D1427" s="164"/>
      <c r="E1427" s="164"/>
      <c r="F1427" s="165"/>
      <c r="G1427" s="164"/>
      <c r="H1427" s="166"/>
      <c r="I1427" s="167"/>
      <c r="J1427" s="168" t="str">
        <f>IF(F1427="","",IF(G1427=nepodnik,1,IF(VLOOKUP(G1427,Ciselniky!$G$41:$I$48,3,FALSE)&gt;'Údaje o projekte'!$F$11,'Údaje o projekte'!$F$11,VLOOKUP(G1427,Ciselniky!$G$41:$I$48,3,FALSE))))</f>
        <v/>
      </c>
      <c r="K1427" s="169" t="str">
        <f>IF(J1427="","",IF(G1427="Nerelevantné",E1427*F1427,((E1427*F1427)/VLOOKUP(G1427,Ciselniky!$G$43:$I$48,3,FALSE))*'Dlhodobý majetok (DM)'!I1427)*H1427)</f>
        <v/>
      </c>
      <c r="L1427" s="169" t="str">
        <f>IF(K1427="","",IF('Základné údaje'!$H$8="áno",0,K1427*0.2))</f>
        <v/>
      </c>
      <c r="M1427" s="156" t="str">
        <f>IF(K1427="","",K1427*VLOOKUP(CONCATENATE(C1427," / ",'Základné údaje'!$D$8),'Priradenie pracov. balíkov'!A:F,6,FALSE))</f>
        <v/>
      </c>
      <c r="N1427" s="156" t="str">
        <f>IF(L1427="","",L1427*VLOOKUP(CONCATENATE(C1427," / ",'Základné údaje'!$D$8),'Priradenie pracov. balíkov'!A:F,6,FALSE))</f>
        <v/>
      </c>
      <c r="O1427" s="164"/>
      <c r="P1427" s="164"/>
    </row>
    <row r="1428" spans="1:16" x14ac:dyDescent="0.2">
      <c r="A1428" s="19"/>
      <c r="B1428" s="164"/>
      <c r="C1428" s="164"/>
      <c r="D1428" s="164"/>
      <c r="E1428" s="164"/>
      <c r="F1428" s="165"/>
      <c r="G1428" s="164"/>
      <c r="H1428" s="166"/>
      <c r="I1428" s="167"/>
      <c r="J1428" s="168" t="str">
        <f>IF(F1428="","",IF(G1428=nepodnik,1,IF(VLOOKUP(G1428,Ciselniky!$G$41:$I$48,3,FALSE)&gt;'Údaje o projekte'!$F$11,'Údaje o projekte'!$F$11,VLOOKUP(G1428,Ciselniky!$G$41:$I$48,3,FALSE))))</f>
        <v/>
      </c>
      <c r="K1428" s="169" t="str">
        <f>IF(J1428="","",IF(G1428="Nerelevantné",E1428*F1428,((E1428*F1428)/VLOOKUP(G1428,Ciselniky!$G$43:$I$48,3,FALSE))*'Dlhodobý majetok (DM)'!I1428)*H1428)</f>
        <v/>
      </c>
      <c r="L1428" s="169" t="str">
        <f>IF(K1428="","",IF('Základné údaje'!$H$8="áno",0,K1428*0.2))</f>
        <v/>
      </c>
      <c r="M1428" s="156" t="str">
        <f>IF(K1428="","",K1428*VLOOKUP(CONCATENATE(C1428," / ",'Základné údaje'!$D$8),'Priradenie pracov. balíkov'!A:F,6,FALSE))</f>
        <v/>
      </c>
      <c r="N1428" s="156" t="str">
        <f>IF(L1428="","",L1428*VLOOKUP(CONCATENATE(C1428," / ",'Základné údaje'!$D$8),'Priradenie pracov. balíkov'!A:F,6,FALSE))</f>
        <v/>
      </c>
      <c r="O1428" s="164"/>
      <c r="P1428" s="164"/>
    </row>
    <row r="1429" spans="1:16" x14ac:dyDescent="0.2">
      <c r="A1429" s="19"/>
      <c r="B1429" s="164"/>
      <c r="C1429" s="164"/>
      <c r="D1429" s="164"/>
      <c r="E1429" s="164"/>
      <c r="F1429" s="165"/>
      <c r="G1429" s="164"/>
      <c r="H1429" s="166"/>
      <c r="I1429" s="167"/>
      <c r="J1429" s="168" t="str">
        <f>IF(F1429="","",IF(G1429=nepodnik,1,IF(VLOOKUP(G1429,Ciselniky!$G$41:$I$48,3,FALSE)&gt;'Údaje o projekte'!$F$11,'Údaje o projekte'!$F$11,VLOOKUP(G1429,Ciselniky!$G$41:$I$48,3,FALSE))))</f>
        <v/>
      </c>
      <c r="K1429" s="169" t="str">
        <f>IF(J1429="","",IF(G1429="Nerelevantné",E1429*F1429,((E1429*F1429)/VLOOKUP(G1429,Ciselniky!$G$43:$I$48,3,FALSE))*'Dlhodobý majetok (DM)'!I1429)*H1429)</f>
        <v/>
      </c>
      <c r="L1429" s="169" t="str">
        <f>IF(K1429="","",IF('Základné údaje'!$H$8="áno",0,K1429*0.2))</f>
        <v/>
      </c>
      <c r="M1429" s="156" t="str">
        <f>IF(K1429="","",K1429*VLOOKUP(CONCATENATE(C1429," / ",'Základné údaje'!$D$8),'Priradenie pracov. balíkov'!A:F,6,FALSE))</f>
        <v/>
      </c>
      <c r="N1429" s="156" t="str">
        <f>IF(L1429="","",L1429*VLOOKUP(CONCATENATE(C1429," / ",'Základné údaje'!$D$8),'Priradenie pracov. balíkov'!A:F,6,FALSE))</f>
        <v/>
      </c>
      <c r="O1429" s="164"/>
      <c r="P1429" s="164"/>
    </row>
    <row r="1430" spans="1:16" x14ac:dyDescent="0.2">
      <c r="A1430" s="19"/>
      <c r="B1430" s="164"/>
      <c r="C1430" s="164"/>
      <c r="D1430" s="164"/>
      <c r="E1430" s="164"/>
      <c r="F1430" s="165"/>
      <c r="G1430" s="164"/>
      <c r="H1430" s="166"/>
      <c r="I1430" s="167"/>
      <c r="J1430" s="168" t="str">
        <f>IF(F1430="","",IF(G1430=nepodnik,1,IF(VLOOKUP(G1430,Ciselniky!$G$41:$I$48,3,FALSE)&gt;'Údaje o projekte'!$F$11,'Údaje o projekte'!$F$11,VLOOKUP(G1430,Ciselniky!$G$41:$I$48,3,FALSE))))</f>
        <v/>
      </c>
      <c r="K1430" s="169" t="str">
        <f>IF(J1430="","",IF(G1430="Nerelevantné",E1430*F1430,((E1430*F1430)/VLOOKUP(G1430,Ciselniky!$G$43:$I$48,3,FALSE))*'Dlhodobý majetok (DM)'!I1430)*H1430)</f>
        <v/>
      </c>
      <c r="L1430" s="169" t="str">
        <f>IF(K1430="","",IF('Základné údaje'!$H$8="áno",0,K1430*0.2))</f>
        <v/>
      </c>
      <c r="M1430" s="156" t="str">
        <f>IF(K1430="","",K1430*VLOOKUP(CONCATENATE(C1430," / ",'Základné údaje'!$D$8),'Priradenie pracov. balíkov'!A:F,6,FALSE))</f>
        <v/>
      </c>
      <c r="N1430" s="156" t="str">
        <f>IF(L1430="","",L1430*VLOOKUP(CONCATENATE(C1430," / ",'Základné údaje'!$D$8),'Priradenie pracov. balíkov'!A:F,6,FALSE))</f>
        <v/>
      </c>
      <c r="O1430" s="164"/>
      <c r="P1430" s="164"/>
    </row>
    <row r="1431" spans="1:16" x14ac:dyDescent="0.2">
      <c r="A1431" s="19"/>
      <c r="B1431" s="164"/>
      <c r="C1431" s="164"/>
      <c r="D1431" s="164"/>
      <c r="E1431" s="164"/>
      <c r="F1431" s="165"/>
      <c r="G1431" s="164"/>
      <c r="H1431" s="166"/>
      <c r="I1431" s="167"/>
      <c r="J1431" s="168" t="str">
        <f>IF(F1431="","",IF(G1431=nepodnik,1,IF(VLOOKUP(G1431,Ciselniky!$G$41:$I$48,3,FALSE)&gt;'Údaje o projekte'!$F$11,'Údaje o projekte'!$F$11,VLOOKUP(G1431,Ciselniky!$G$41:$I$48,3,FALSE))))</f>
        <v/>
      </c>
      <c r="K1431" s="169" t="str">
        <f>IF(J1431="","",IF(G1431="Nerelevantné",E1431*F1431,((E1431*F1431)/VLOOKUP(G1431,Ciselniky!$G$43:$I$48,3,FALSE))*'Dlhodobý majetok (DM)'!I1431)*H1431)</f>
        <v/>
      </c>
      <c r="L1431" s="169" t="str">
        <f>IF(K1431="","",IF('Základné údaje'!$H$8="áno",0,K1431*0.2))</f>
        <v/>
      </c>
      <c r="M1431" s="156" t="str">
        <f>IF(K1431="","",K1431*VLOOKUP(CONCATENATE(C1431," / ",'Základné údaje'!$D$8),'Priradenie pracov. balíkov'!A:F,6,FALSE))</f>
        <v/>
      </c>
      <c r="N1431" s="156" t="str">
        <f>IF(L1431="","",L1431*VLOOKUP(CONCATENATE(C1431," / ",'Základné údaje'!$D$8),'Priradenie pracov. balíkov'!A:F,6,FALSE))</f>
        <v/>
      </c>
      <c r="O1431" s="164"/>
      <c r="P1431" s="164"/>
    </row>
    <row r="1432" spans="1:16" x14ac:dyDescent="0.2">
      <c r="A1432" s="19"/>
      <c r="B1432" s="164"/>
      <c r="C1432" s="164"/>
      <c r="D1432" s="164"/>
      <c r="E1432" s="164"/>
      <c r="F1432" s="165"/>
      <c r="G1432" s="164"/>
      <c r="H1432" s="166"/>
      <c r="I1432" s="167"/>
      <c r="J1432" s="168" t="str">
        <f>IF(F1432="","",IF(G1432=nepodnik,1,IF(VLOOKUP(G1432,Ciselniky!$G$41:$I$48,3,FALSE)&gt;'Údaje o projekte'!$F$11,'Údaje o projekte'!$F$11,VLOOKUP(G1432,Ciselniky!$G$41:$I$48,3,FALSE))))</f>
        <v/>
      </c>
      <c r="K1432" s="169" t="str">
        <f>IF(J1432="","",IF(G1432="Nerelevantné",E1432*F1432,((E1432*F1432)/VLOOKUP(G1432,Ciselniky!$G$43:$I$48,3,FALSE))*'Dlhodobý majetok (DM)'!I1432)*H1432)</f>
        <v/>
      </c>
      <c r="L1432" s="169" t="str">
        <f>IF(K1432="","",IF('Základné údaje'!$H$8="áno",0,K1432*0.2))</f>
        <v/>
      </c>
      <c r="M1432" s="156" t="str">
        <f>IF(K1432="","",K1432*VLOOKUP(CONCATENATE(C1432," / ",'Základné údaje'!$D$8),'Priradenie pracov. balíkov'!A:F,6,FALSE))</f>
        <v/>
      </c>
      <c r="N1432" s="156" t="str">
        <f>IF(L1432="","",L1432*VLOOKUP(CONCATENATE(C1432," / ",'Základné údaje'!$D$8),'Priradenie pracov. balíkov'!A:F,6,FALSE))</f>
        <v/>
      </c>
      <c r="O1432" s="164"/>
      <c r="P1432" s="164"/>
    </row>
    <row r="1433" spans="1:16" x14ac:dyDescent="0.2">
      <c r="A1433" s="19"/>
      <c r="B1433" s="164"/>
      <c r="C1433" s="164"/>
      <c r="D1433" s="164"/>
      <c r="E1433" s="164"/>
      <c r="F1433" s="165"/>
      <c r="G1433" s="164"/>
      <c r="H1433" s="166"/>
      <c r="I1433" s="167"/>
      <c r="J1433" s="168" t="str">
        <f>IF(F1433="","",IF(G1433=nepodnik,1,IF(VLOOKUP(G1433,Ciselniky!$G$41:$I$48,3,FALSE)&gt;'Údaje o projekte'!$F$11,'Údaje o projekte'!$F$11,VLOOKUP(G1433,Ciselniky!$G$41:$I$48,3,FALSE))))</f>
        <v/>
      </c>
      <c r="K1433" s="169" t="str">
        <f>IF(J1433="","",IF(G1433="Nerelevantné",E1433*F1433,((E1433*F1433)/VLOOKUP(G1433,Ciselniky!$G$43:$I$48,3,FALSE))*'Dlhodobý majetok (DM)'!I1433)*H1433)</f>
        <v/>
      </c>
      <c r="L1433" s="169" t="str">
        <f>IF(K1433="","",IF('Základné údaje'!$H$8="áno",0,K1433*0.2))</f>
        <v/>
      </c>
      <c r="M1433" s="156" t="str">
        <f>IF(K1433="","",K1433*VLOOKUP(CONCATENATE(C1433," / ",'Základné údaje'!$D$8),'Priradenie pracov. balíkov'!A:F,6,FALSE))</f>
        <v/>
      </c>
      <c r="N1433" s="156" t="str">
        <f>IF(L1433="","",L1433*VLOOKUP(CONCATENATE(C1433," / ",'Základné údaje'!$D$8),'Priradenie pracov. balíkov'!A:F,6,FALSE))</f>
        <v/>
      </c>
      <c r="O1433" s="164"/>
      <c r="P1433" s="164"/>
    </row>
    <row r="1434" spans="1:16" x14ac:dyDescent="0.2">
      <c r="A1434" s="19"/>
      <c r="B1434" s="164"/>
      <c r="C1434" s="164"/>
      <c r="D1434" s="164"/>
      <c r="E1434" s="164"/>
      <c r="F1434" s="165"/>
      <c r="G1434" s="164"/>
      <c r="H1434" s="166"/>
      <c r="I1434" s="167"/>
      <c r="J1434" s="168" t="str">
        <f>IF(F1434="","",IF(G1434=nepodnik,1,IF(VLOOKUP(G1434,Ciselniky!$G$41:$I$48,3,FALSE)&gt;'Údaje o projekte'!$F$11,'Údaje o projekte'!$F$11,VLOOKUP(G1434,Ciselniky!$G$41:$I$48,3,FALSE))))</f>
        <v/>
      </c>
      <c r="K1434" s="169" t="str">
        <f>IF(J1434="","",IF(G1434="Nerelevantné",E1434*F1434,((E1434*F1434)/VLOOKUP(G1434,Ciselniky!$G$43:$I$48,3,FALSE))*'Dlhodobý majetok (DM)'!I1434)*H1434)</f>
        <v/>
      </c>
      <c r="L1434" s="169" t="str">
        <f>IF(K1434="","",IF('Základné údaje'!$H$8="áno",0,K1434*0.2))</f>
        <v/>
      </c>
      <c r="M1434" s="156" t="str">
        <f>IF(K1434="","",K1434*VLOOKUP(CONCATENATE(C1434," / ",'Základné údaje'!$D$8),'Priradenie pracov. balíkov'!A:F,6,FALSE))</f>
        <v/>
      </c>
      <c r="N1434" s="156" t="str">
        <f>IF(L1434="","",L1434*VLOOKUP(CONCATENATE(C1434," / ",'Základné údaje'!$D$8),'Priradenie pracov. balíkov'!A:F,6,FALSE))</f>
        <v/>
      </c>
      <c r="O1434" s="164"/>
      <c r="P1434" s="164"/>
    </row>
    <row r="1435" spans="1:16" x14ac:dyDescent="0.2">
      <c r="A1435" s="19"/>
      <c r="B1435" s="164"/>
      <c r="C1435" s="164"/>
      <c r="D1435" s="164"/>
      <c r="E1435" s="164"/>
      <c r="F1435" s="165"/>
      <c r="G1435" s="164"/>
      <c r="H1435" s="166"/>
      <c r="I1435" s="167"/>
      <c r="J1435" s="168" t="str">
        <f>IF(F1435="","",IF(G1435=nepodnik,1,IF(VLOOKUP(G1435,Ciselniky!$G$41:$I$48,3,FALSE)&gt;'Údaje o projekte'!$F$11,'Údaje o projekte'!$F$11,VLOOKUP(G1435,Ciselniky!$G$41:$I$48,3,FALSE))))</f>
        <v/>
      </c>
      <c r="K1435" s="169" t="str">
        <f>IF(J1435="","",IF(G1435="Nerelevantné",E1435*F1435,((E1435*F1435)/VLOOKUP(G1435,Ciselniky!$G$43:$I$48,3,FALSE))*'Dlhodobý majetok (DM)'!I1435)*H1435)</f>
        <v/>
      </c>
      <c r="L1435" s="169" t="str">
        <f>IF(K1435="","",IF('Základné údaje'!$H$8="áno",0,K1435*0.2))</f>
        <v/>
      </c>
      <c r="M1435" s="156" t="str">
        <f>IF(K1435="","",K1435*VLOOKUP(CONCATENATE(C1435," / ",'Základné údaje'!$D$8),'Priradenie pracov. balíkov'!A:F,6,FALSE))</f>
        <v/>
      </c>
      <c r="N1435" s="156" t="str">
        <f>IF(L1435="","",L1435*VLOOKUP(CONCATENATE(C1435," / ",'Základné údaje'!$D$8),'Priradenie pracov. balíkov'!A:F,6,FALSE))</f>
        <v/>
      </c>
      <c r="O1435" s="164"/>
      <c r="P1435" s="164"/>
    </row>
    <row r="1436" spans="1:16" x14ac:dyDescent="0.2">
      <c r="A1436" s="19"/>
      <c r="B1436" s="164"/>
      <c r="C1436" s="164"/>
      <c r="D1436" s="164"/>
      <c r="E1436" s="164"/>
      <c r="F1436" s="165"/>
      <c r="G1436" s="164"/>
      <c r="H1436" s="166"/>
      <c r="I1436" s="167"/>
      <c r="J1436" s="168" t="str">
        <f>IF(F1436="","",IF(G1436=nepodnik,1,IF(VLOOKUP(G1436,Ciselniky!$G$41:$I$48,3,FALSE)&gt;'Údaje o projekte'!$F$11,'Údaje o projekte'!$F$11,VLOOKUP(G1436,Ciselniky!$G$41:$I$48,3,FALSE))))</f>
        <v/>
      </c>
      <c r="K1436" s="169" t="str">
        <f>IF(J1436="","",IF(G1436="Nerelevantné",E1436*F1436,((E1436*F1436)/VLOOKUP(G1436,Ciselniky!$G$43:$I$48,3,FALSE))*'Dlhodobý majetok (DM)'!I1436)*H1436)</f>
        <v/>
      </c>
      <c r="L1436" s="169" t="str">
        <f>IF(K1436="","",IF('Základné údaje'!$H$8="áno",0,K1436*0.2))</f>
        <v/>
      </c>
      <c r="M1436" s="156" t="str">
        <f>IF(K1436="","",K1436*VLOOKUP(CONCATENATE(C1436," / ",'Základné údaje'!$D$8),'Priradenie pracov. balíkov'!A:F,6,FALSE))</f>
        <v/>
      </c>
      <c r="N1436" s="156" t="str">
        <f>IF(L1436="","",L1436*VLOOKUP(CONCATENATE(C1436," / ",'Základné údaje'!$D$8),'Priradenie pracov. balíkov'!A:F,6,FALSE))</f>
        <v/>
      </c>
      <c r="O1436" s="164"/>
      <c r="P1436" s="164"/>
    </row>
    <row r="1437" spans="1:16" x14ac:dyDescent="0.2">
      <c r="A1437" s="19"/>
      <c r="B1437" s="164"/>
      <c r="C1437" s="164"/>
      <c r="D1437" s="164"/>
      <c r="E1437" s="164"/>
      <c r="F1437" s="165"/>
      <c r="G1437" s="164"/>
      <c r="H1437" s="166"/>
      <c r="I1437" s="167"/>
      <c r="J1437" s="168" t="str">
        <f>IF(F1437="","",IF(G1437=nepodnik,1,IF(VLOOKUP(G1437,Ciselniky!$G$41:$I$48,3,FALSE)&gt;'Údaje o projekte'!$F$11,'Údaje o projekte'!$F$11,VLOOKUP(G1437,Ciselniky!$G$41:$I$48,3,FALSE))))</f>
        <v/>
      </c>
      <c r="K1437" s="169" t="str">
        <f>IF(J1437="","",IF(G1437="Nerelevantné",E1437*F1437,((E1437*F1437)/VLOOKUP(G1437,Ciselniky!$G$43:$I$48,3,FALSE))*'Dlhodobý majetok (DM)'!I1437)*H1437)</f>
        <v/>
      </c>
      <c r="L1437" s="169" t="str">
        <f>IF(K1437="","",IF('Základné údaje'!$H$8="áno",0,K1437*0.2))</f>
        <v/>
      </c>
      <c r="M1437" s="156" t="str">
        <f>IF(K1437="","",K1437*VLOOKUP(CONCATENATE(C1437," / ",'Základné údaje'!$D$8),'Priradenie pracov. balíkov'!A:F,6,FALSE))</f>
        <v/>
      </c>
      <c r="N1437" s="156" t="str">
        <f>IF(L1437="","",L1437*VLOOKUP(CONCATENATE(C1437," / ",'Základné údaje'!$D$8),'Priradenie pracov. balíkov'!A:F,6,FALSE))</f>
        <v/>
      </c>
      <c r="O1437" s="164"/>
      <c r="P1437" s="164"/>
    </row>
    <row r="1438" spans="1:16" x14ac:dyDescent="0.2">
      <c r="A1438" s="19"/>
      <c r="B1438" s="164"/>
      <c r="C1438" s="164"/>
      <c r="D1438" s="164"/>
      <c r="E1438" s="164"/>
      <c r="F1438" s="165"/>
      <c r="G1438" s="164"/>
      <c r="H1438" s="166"/>
      <c r="I1438" s="167"/>
      <c r="J1438" s="168" t="str">
        <f>IF(F1438="","",IF(G1438=nepodnik,1,IF(VLOOKUP(G1438,Ciselniky!$G$41:$I$48,3,FALSE)&gt;'Údaje o projekte'!$F$11,'Údaje o projekte'!$F$11,VLOOKUP(G1438,Ciselniky!$G$41:$I$48,3,FALSE))))</f>
        <v/>
      </c>
      <c r="K1438" s="169" t="str">
        <f>IF(J1438="","",IF(G1438="Nerelevantné",E1438*F1438,((E1438*F1438)/VLOOKUP(G1438,Ciselniky!$G$43:$I$48,3,FALSE))*'Dlhodobý majetok (DM)'!I1438)*H1438)</f>
        <v/>
      </c>
      <c r="L1438" s="169" t="str">
        <f>IF(K1438="","",IF('Základné údaje'!$H$8="áno",0,K1438*0.2))</f>
        <v/>
      </c>
      <c r="M1438" s="156" t="str">
        <f>IF(K1438="","",K1438*VLOOKUP(CONCATENATE(C1438," / ",'Základné údaje'!$D$8),'Priradenie pracov. balíkov'!A:F,6,FALSE))</f>
        <v/>
      </c>
      <c r="N1438" s="156" t="str">
        <f>IF(L1438="","",L1438*VLOOKUP(CONCATENATE(C1438," / ",'Základné údaje'!$D$8),'Priradenie pracov. balíkov'!A:F,6,FALSE))</f>
        <v/>
      </c>
      <c r="O1438" s="164"/>
      <c r="P1438" s="164"/>
    </row>
    <row r="1439" spans="1:16" x14ac:dyDescent="0.2">
      <c r="A1439" s="19"/>
      <c r="B1439" s="164"/>
      <c r="C1439" s="164"/>
      <c r="D1439" s="164"/>
      <c r="E1439" s="164"/>
      <c r="F1439" s="165"/>
      <c r="G1439" s="164"/>
      <c r="H1439" s="166"/>
      <c r="I1439" s="167"/>
      <c r="J1439" s="168" t="str">
        <f>IF(F1439="","",IF(G1439=nepodnik,1,IF(VLOOKUP(G1439,Ciselniky!$G$41:$I$48,3,FALSE)&gt;'Údaje o projekte'!$F$11,'Údaje o projekte'!$F$11,VLOOKUP(G1439,Ciselniky!$G$41:$I$48,3,FALSE))))</f>
        <v/>
      </c>
      <c r="K1439" s="169" t="str">
        <f>IF(J1439="","",IF(G1439="Nerelevantné",E1439*F1439,((E1439*F1439)/VLOOKUP(G1439,Ciselniky!$G$43:$I$48,3,FALSE))*'Dlhodobý majetok (DM)'!I1439)*H1439)</f>
        <v/>
      </c>
      <c r="L1439" s="169" t="str">
        <f>IF(K1439="","",IF('Základné údaje'!$H$8="áno",0,K1439*0.2))</f>
        <v/>
      </c>
      <c r="M1439" s="156" t="str">
        <f>IF(K1439="","",K1439*VLOOKUP(CONCATENATE(C1439," / ",'Základné údaje'!$D$8),'Priradenie pracov. balíkov'!A:F,6,FALSE))</f>
        <v/>
      </c>
      <c r="N1439" s="156" t="str">
        <f>IF(L1439="","",L1439*VLOOKUP(CONCATENATE(C1439," / ",'Základné údaje'!$D$8),'Priradenie pracov. balíkov'!A:F,6,FALSE))</f>
        <v/>
      </c>
      <c r="O1439" s="164"/>
      <c r="P1439" s="164"/>
    </row>
    <row r="1440" spans="1:16" x14ac:dyDescent="0.2">
      <c r="A1440" s="19"/>
      <c r="B1440" s="164"/>
      <c r="C1440" s="164"/>
      <c r="D1440" s="164"/>
      <c r="E1440" s="164"/>
      <c r="F1440" s="165"/>
      <c r="G1440" s="164"/>
      <c r="H1440" s="166"/>
      <c r="I1440" s="167"/>
      <c r="J1440" s="168" t="str">
        <f>IF(F1440="","",IF(G1440=nepodnik,1,IF(VLOOKUP(G1440,Ciselniky!$G$41:$I$48,3,FALSE)&gt;'Údaje o projekte'!$F$11,'Údaje o projekte'!$F$11,VLOOKUP(G1440,Ciselniky!$G$41:$I$48,3,FALSE))))</f>
        <v/>
      </c>
      <c r="K1440" s="169" t="str">
        <f>IF(J1440="","",IF(G1440="Nerelevantné",E1440*F1440,((E1440*F1440)/VLOOKUP(G1440,Ciselniky!$G$43:$I$48,3,FALSE))*'Dlhodobý majetok (DM)'!I1440)*H1440)</f>
        <v/>
      </c>
      <c r="L1440" s="169" t="str">
        <f>IF(K1440="","",IF('Základné údaje'!$H$8="áno",0,K1440*0.2))</f>
        <v/>
      </c>
      <c r="M1440" s="156" t="str">
        <f>IF(K1440="","",K1440*VLOOKUP(CONCATENATE(C1440," / ",'Základné údaje'!$D$8),'Priradenie pracov. balíkov'!A:F,6,FALSE))</f>
        <v/>
      </c>
      <c r="N1440" s="156" t="str">
        <f>IF(L1440="","",L1440*VLOOKUP(CONCATENATE(C1440," / ",'Základné údaje'!$D$8),'Priradenie pracov. balíkov'!A:F,6,FALSE))</f>
        <v/>
      </c>
      <c r="O1440" s="164"/>
      <c r="P1440" s="164"/>
    </row>
    <row r="1441" spans="1:16" x14ac:dyDescent="0.2">
      <c r="A1441" s="19"/>
      <c r="B1441" s="164"/>
      <c r="C1441" s="164"/>
      <c r="D1441" s="164"/>
      <c r="E1441" s="164"/>
      <c r="F1441" s="165"/>
      <c r="G1441" s="164"/>
      <c r="H1441" s="166"/>
      <c r="I1441" s="167"/>
      <c r="J1441" s="168" t="str">
        <f>IF(F1441="","",IF(G1441=nepodnik,1,IF(VLOOKUP(G1441,Ciselniky!$G$41:$I$48,3,FALSE)&gt;'Údaje o projekte'!$F$11,'Údaje o projekte'!$F$11,VLOOKUP(G1441,Ciselniky!$G$41:$I$48,3,FALSE))))</f>
        <v/>
      </c>
      <c r="K1441" s="169" t="str">
        <f>IF(J1441="","",IF(G1441="Nerelevantné",E1441*F1441,((E1441*F1441)/VLOOKUP(G1441,Ciselniky!$G$43:$I$48,3,FALSE))*'Dlhodobý majetok (DM)'!I1441)*H1441)</f>
        <v/>
      </c>
      <c r="L1441" s="169" t="str">
        <f>IF(K1441="","",IF('Základné údaje'!$H$8="áno",0,K1441*0.2))</f>
        <v/>
      </c>
      <c r="M1441" s="156" t="str">
        <f>IF(K1441="","",K1441*VLOOKUP(CONCATENATE(C1441," / ",'Základné údaje'!$D$8),'Priradenie pracov. balíkov'!A:F,6,FALSE))</f>
        <v/>
      </c>
      <c r="N1441" s="156" t="str">
        <f>IF(L1441="","",L1441*VLOOKUP(CONCATENATE(C1441," / ",'Základné údaje'!$D$8),'Priradenie pracov. balíkov'!A:F,6,FALSE))</f>
        <v/>
      </c>
      <c r="O1441" s="164"/>
      <c r="P1441" s="164"/>
    </row>
    <row r="1442" spans="1:16" x14ac:dyDescent="0.2">
      <c r="A1442" s="19"/>
      <c r="B1442" s="164"/>
      <c r="C1442" s="164"/>
      <c r="D1442" s="164"/>
      <c r="E1442" s="164"/>
      <c r="F1442" s="165"/>
      <c r="G1442" s="164"/>
      <c r="H1442" s="166"/>
      <c r="I1442" s="167"/>
      <c r="J1442" s="168" t="str">
        <f>IF(F1442="","",IF(G1442=nepodnik,1,IF(VLOOKUP(G1442,Ciselniky!$G$41:$I$48,3,FALSE)&gt;'Údaje o projekte'!$F$11,'Údaje o projekte'!$F$11,VLOOKUP(G1442,Ciselniky!$G$41:$I$48,3,FALSE))))</f>
        <v/>
      </c>
      <c r="K1442" s="169" t="str">
        <f>IF(J1442="","",IF(G1442="Nerelevantné",E1442*F1442,((E1442*F1442)/VLOOKUP(G1442,Ciselniky!$G$43:$I$48,3,FALSE))*'Dlhodobý majetok (DM)'!I1442)*H1442)</f>
        <v/>
      </c>
      <c r="L1442" s="169" t="str">
        <f>IF(K1442="","",IF('Základné údaje'!$H$8="áno",0,K1442*0.2))</f>
        <v/>
      </c>
      <c r="M1442" s="156" t="str">
        <f>IF(K1442="","",K1442*VLOOKUP(CONCATENATE(C1442," / ",'Základné údaje'!$D$8),'Priradenie pracov. balíkov'!A:F,6,FALSE))</f>
        <v/>
      </c>
      <c r="N1442" s="156" t="str">
        <f>IF(L1442="","",L1442*VLOOKUP(CONCATENATE(C1442," / ",'Základné údaje'!$D$8),'Priradenie pracov. balíkov'!A:F,6,FALSE))</f>
        <v/>
      </c>
      <c r="O1442" s="164"/>
      <c r="P1442" s="164"/>
    </row>
    <row r="1443" spans="1:16" x14ac:dyDescent="0.2">
      <c r="A1443" s="19"/>
      <c r="B1443" s="164"/>
      <c r="C1443" s="164"/>
      <c r="D1443" s="164"/>
      <c r="E1443" s="164"/>
      <c r="F1443" s="165"/>
      <c r="G1443" s="164"/>
      <c r="H1443" s="166"/>
      <c r="I1443" s="167"/>
      <c r="J1443" s="168" t="str">
        <f>IF(F1443="","",IF(G1443=nepodnik,1,IF(VLOOKUP(G1443,Ciselniky!$G$41:$I$48,3,FALSE)&gt;'Údaje o projekte'!$F$11,'Údaje o projekte'!$F$11,VLOOKUP(G1443,Ciselniky!$G$41:$I$48,3,FALSE))))</f>
        <v/>
      </c>
      <c r="K1443" s="169" t="str">
        <f>IF(J1443="","",IF(G1443="Nerelevantné",E1443*F1443,((E1443*F1443)/VLOOKUP(G1443,Ciselniky!$G$43:$I$48,3,FALSE))*'Dlhodobý majetok (DM)'!I1443)*H1443)</f>
        <v/>
      </c>
      <c r="L1443" s="169" t="str">
        <f>IF(K1443="","",IF('Základné údaje'!$H$8="áno",0,K1443*0.2))</f>
        <v/>
      </c>
      <c r="M1443" s="156" t="str">
        <f>IF(K1443="","",K1443*VLOOKUP(CONCATENATE(C1443," / ",'Základné údaje'!$D$8),'Priradenie pracov. balíkov'!A:F,6,FALSE))</f>
        <v/>
      </c>
      <c r="N1443" s="156" t="str">
        <f>IF(L1443="","",L1443*VLOOKUP(CONCATENATE(C1443," / ",'Základné údaje'!$D$8),'Priradenie pracov. balíkov'!A:F,6,FALSE))</f>
        <v/>
      </c>
      <c r="O1443" s="164"/>
      <c r="P1443" s="164"/>
    </row>
    <row r="1444" spans="1:16" x14ac:dyDescent="0.2">
      <c r="A1444" s="19"/>
      <c r="B1444" s="164"/>
      <c r="C1444" s="164"/>
      <c r="D1444" s="164"/>
      <c r="E1444" s="164"/>
      <c r="F1444" s="165"/>
      <c r="G1444" s="164"/>
      <c r="H1444" s="166"/>
      <c r="I1444" s="167"/>
      <c r="J1444" s="168" t="str">
        <f>IF(F1444="","",IF(G1444=nepodnik,1,IF(VLOOKUP(G1444,Ciselniky!$G$41:$I$48,3,FALSE)&gt;'Údaje o projekte'!$F$11,'Údaje o projekte'!$F$11,VLOOKUP(G1444,Ciselniky!$G$41:$I$48,3,FALSE))))</f>
        <v/>
      </c>
      <c r="K1444" s="169" t="str">
        <f>IF(J1444="","",IF(G1444="Nerelevantné",E1444*F1444,((E1444*F1444)/VLOOKUP(G1444,Ciselniky!$G$43:$I$48,3,FALSE))*'Dlhodobý majetok (DM)'!I1444)*H1444)</f>
        <v/>
      </c>
      <c r="L1444" s="169" t="str">
        <f>IF(K1444="","",IF('Základné údaje'!$H$8="áno",0,K1444*0.2))</f>
        <v/>
      </c>
      <c r="M1444" s="156" t="str">
        <f>IF(K1444="","",K1444*VLOOKUP(CONCATENATE(C1444," / ",'Základné údaje'!$D$8),'Priradenie pracov. balíkov'!A:F,6,FALSE))</f>
        <v/>
      </c>
      <c r="N1444" s="156" t="str">
        <f>IF(L1444="","",L1444*VLOOKUP(CONCATENATE(C1444," / ",'Základné údaje'!$D$8),'Priradenie pracov. balíkov'!A:F,6,FALSE))</f>
        <v/>
      </c>
      <c r="O1444" s="164"/>
      <c r="P1444" s="164"/>
    </row>
    <row r="1445" spans="1:16" x14ac:dyDescent="0.2">
      <c r="A1445" s="19"/>
      <c r="B1445" s="164"/>
      <c r="C1445" s="164"/>
      <c r="D1445" s="164"/>
      <c r="E1445" s="164"/>
      <c r="F1445" s="165"/>
      <c r="G1445" s="164"/>
      <c r="H1445" s="166"/>
      <c r="I1445" s="167"/>
      <c r="J1445" s="168" t="str">
        <f>IF(F1445="","",IF(G1445=nepodnik,1,IF(VLOOKUP(G1445,Ciselniky!$G$41:$I$48,3,FALSE)&gt;'Údaje o projekte'!$F$11,'Údaje o projekte'!$F$11,VLOOKUP(G1445,Ciselniky!$G$41:$I$48,3,FALSE))))</f>
        <v/>
      </c>
      <c r="K1445" s="169" t="str">
        <f>IF(J1445="","",IF(G1445="Nerelevantné",E1445*F1445,((E1445*F1445)/VLOOKUP(G1445,Ciselniky!$G$43:$I$48,3,FALSE))*'Dlhodobý majetok (DM)'!I1445)*H1445)</f>
        <v/>
      </c>
      <c r="L1445" s="169" t="str">
        <f>IF(K1445="","",IF('Základné údaje'!$H$8="áno",0,K1445*0.2))</f>
        <v/>
      </c>
      <c r="M1445" s="156" t="str">
        <f>IF(K1445="","",K1445*VLOOKUP(CONCATENATE(C1445," / ",'Základné údaje'!$D$8),'Priradenie pracov. balíkov'!A:F,6,FALSE))</f>
        <v/>
      </c>
      <c r="N1445" s="156" t="str">
        <f>IF(L1445="","",L1445*VLOOKUP(CONCATENATE(C1445," / ",'Základné údaje'!$D$8),'Priradenie pracov. balíkov'!A:F,6,FALSE))</f>
        <v/>
      </c>
      <c r="O1445" s="164"/>
      <c r="P1445" s="164"/>
    </row>
    <row r="1446" spans="1:16" x14ac:dyDescent="0.2">
      <c r="A1446" s="19"/>
      <c r="B1446" s="164"/>
      <c r="C1446" s="164"/>
      <c r="D1446" s="164"/>
      <c r="E1446" s="164"/>
      <c r="F1446" s="165"/>
      <c r="G1446" s="164"/>
      <c r="H1446" s="166"/>
      <c r="I1446" s="167"/>
      <c r="J1446" s="168" t="str">
        <f>IF(F1446="","",IF(G1446=nepodnik,1,IF(VLOOKUP(G1446,Ciselniky!$G$41:$I$48,3,FALSE)&gt;'Údaje o projekte'!$F$11,'Údaje o projekte'!$F$11,VLOOKUP(G1446,Ciselniky!$G$41:$I$48,3,FALSE))))</f>
        <v/>
      </c>
      <c r="K1446" s="169" t="str">
        <f>IF(J1446="","",IF(G1446="Nerelevantné",E1446*F1446,((E1446*F1446)/VLOOKUP(G1446,Ciselniky!$G$43:$I$48,3,FALSE))*'Dlhodobý majetok (DM)'!I1446)*H1446)</f>
        <v/>
      </c>
      <c r="L1446" s="169" t="str">
        <f>IF(K1446="","",IF('Základné údaje'!$H$8="áno",0,K1446*0.2))</f>
        <v/>
      </c>
      <c r="M1446" s="156" t="str">
        <f>IF(K1446="","",K1446*VLOOKUP(CONCATENATE(C1446," / ",'Základné údaje'!$D$8),'Priradenie pracov. balíkov'!A:F,6,FALSE))</f>
        <v/>
      </c>
      <c r="N1446" s="156" t="str">
        <f>IF(L1446="","",L1446*VLOOKUP(CONCATENATE(C1446," / ",'Základné údaje'!$D$8),'Priradenie pracov. balíkov'!A:F,6,FALSE))</f>
        <v/>
      </c>
      <c r="O1446" s="164"/>
      <c r="P1446" s="164"/>
    </row>
    <row r="1447" spans="1:16" x14ac:dyDescent="0.2">
      <c r="A1447" s="19"/>
      <c r="B1447" s="164"/>
      <c r="C1447" s="164"/>
      <c r="D1447" s="164"/>
      <c r="E1447" s="164"/>
      <c r="F1447" s="165"/>
      <c r="G1447" s="164"/>
      <c r="H1447" s="166"/>
      <c r="I1447" s="167"/>
      <c r="J1447" s="168" t="str">
        <f>IF(F1447="","",IF(G1447=nepodnik,1,IF(VLOOKUP(G1447,Ciselniky!$G$41:$I$48,3,FALSE)&gt;'Údaje o projekte'!$F$11,'Údaje o projekte'!$F$11,VLOOKUP(G1447,Ciselniky!$G$41:$I$48,3,FALSE))))</f>
        <v/>
      </c>
      <c r="K1447" s="169" t="str">
        <f>IF(J1447="","",IF(G1447="Nerelevantné",E1447*F1447,((E1447*F1447)/VLOOKUP(G1447,Ciselniky!$G$43:$I$48,3,FALSE))*'Dlhodobý majetok (DM)'!I1447)*H1447)</f>
        <v/>
      </c>
      <c r="L1447" s="169" t="str">
        <f>IF(K1447="","",IF('Základné údaje'!$H$8="áno",0,K1447*0.2))</f>
        <v/>
      </c>
      <c r="M1447" s="156" t="str">
        <f>IF(K1447="","",K1447*VLOOKUP(CONCATENATE(C1447," / ",'Základné údaje'!$D$8),'Priradenie pracov. balíkov'!A:F,6,FALSE))</f>
        <v/>
      </c>
      <c r="N1447" s="156" t="str">
        <f>IF(L1447="","",L1447*VLOOKUP(CONCATENATE(C1447," / ",'Základné údaje'!$D$8),'Priradenie pracov. balíkov'!A:F,6,FALSE))</f>
        <v/>
      </c>
      <c r="O1447" s="164"/>
      <c r="P1447" s="164"/>
    </row>
    <row r="1448" spans="1:16" x14ac:dyDescent="0.2">
      <c r="A1448" s="19"/>
      <c r="B1448" s="164"/>
      <c r="C1448" s="164"/>
      <c r="D1448" s="164"/>
      <c r="E1448" s="164"/>
      <c r="F1448" s="165"/>
      <c r="G1448" s="164"/>
      <c r="H1448" s="166"/>
      <c r="I1448" s="167"/>
      <c r="J1448" s="168" t="str">
        <f>IF(F1448="","",IF(G1448=nepodnik,1,IF(VLOOKUP(G1448,Ciselniky!$G$41:$I$48,3,FALSE)&gt;'Údaje o projekte'!$F$11,'Údaje o projekte'!$F$11,VLOOKUP(G1448,Ciselniky!$G$41:$I$48,3,FALSE))))</f>
        <v/>
      </c>
      <c r="K1448" s="169" t="str">
        <f>IF(J1448="","",IF(G1448="Nerelevantné",E1448*F1448,((E1448*F1448)/VLOOKUP(G1448,Ciselniky!$G$43:$I$48,3,FALSE))*'Dlhodobý majetok (DM)'!I1448)*H1448)</f>
        <v/>
      </c>
      <c r="L1448" s="169" t="str">
        <f>IF(K1448="","",IF('Základné údaje'!$H$8="áno",0,K1448*0.2))</f>
        <v/>
      </c>
      <c r="M1448" s="156" t="str">
        <f>IF(K1448="","",K1448*VLOOKUP(CONCATENATE(C1448," / ",'Základné údaje'!$D$8),'Priradenie pracov. balíkov'!A:F,6,FALSE))</f>
        <v/>
      </c>
      <c r="N1448" s="156" t="str">
        <f>IF(L1448="","",L1448*VLOOKUP(CONCATENATE(C1448," / ",'Základné údaje'!$D$8),'Priradenie pracov. balíkov'!A:F,6,FALSE))</f>
        <v/>
      </c>
      <c r="O1448" s="164"/>
      <c r="P1448" s="164"/>
    </row>
    <row r="1449" spans="1:16" x14ac:dyDescent="0.2">
      <c r="A1449" s="19"/>
      <c r="B1449" s="164"/>
      <c r="C1449" s="164"/>
      <c r="D1449" s="164"/>
      <c r="E1449" s="164"/>
      <c r="F1449" s="165"/>
      <c r="G1449" s="164"/>
      <c r="H1449" s="166"/>
      <c r="I1449" s="167"/>
      <c r="J1449" s="168" t="str">
        <f>IF(F1449="","",IF(G1449=nepodnik,1,IF(VLOOKUP(G1449,Ciselniky!$G$41:$I$48,3,FALSE)&gt;'Údaje o projekte'!$F$11,'Údaje o projekte'!$F$11,VLOOKUP(G1449,Ciselniky!$G$41:$I$48,3,FALSE))))</f>
        <v/>
      </c>
      <c r="K1449" s="169" t="str">
        <f>IF(J1449="","",IF(G1449="Nerelevantné",E1449*F1449,((E1449*F1449)/VLOOKUP(G1449,Ciselniky!$G$43:$I$48,3,FALSE))*'Dlhodobý majetok (DM)'!I1449)*H1449)</f>
        <v/>
      </c>
      <c r="L1449" s="169" t="str">
        <f>IF(K1449="","",IF('Základné údaje'!$H$8="áno",0,K1449*0.2))</f>
        <v/>
      </c>
      <c r="M1449" s="156" t="str">
        <f>IF(K1449="","",K1449*VLOOKUP(CONCATENATE(C1449," / ",'Základné údaje'!$D$8),'Priradenie pracov. balíkov'!A:F,6,FALSE))</f>
        <v/>
      </c>
      <c r="N1449" s="156" t="str">
        <f>IF(L1449="","",L1449*VLOOKUP(CONCATENATE(C1449," / ",'Základné údaje'!$D$8),'Priradenie pracov. balíkov'!A:F,6,FALSE))</f>
        <v/>
      </c>
      <c r="O1449" s="164"/>
      <c r="P1449" s="164"/>
    </row>
    <row r="1450" spans="1:16" x14ac:dyDescent="0.2">
      <c r="A1450" s="19"/>
      <c r="B1450" s="164"/>
      <c r="C1450" s="164"/>
      <c r="D1450" s="164"/>
      <c r="E1450" s="164"/>
      <c r="F1450" s="165"/>
      <c r="G1450" s="164"/>
      <c r="H1450" s="166"/>
      <c r="I1450" s="167"/>
      <c r="J1450" s="168" t="str">
        <f>IF(F1450="","",IF(G1450=nepodnik,1,IF(VLOOKUP(G1450,Ciselniky!$G$41:$I$48,3,FALSE)&gt;'Údaje o projekte'!$F$11,'Údaje o projekte'!$F$11,VLOOKUP(G1450,Ciselniky!$G$41:$I$48,3,FALSE))))</f>
        <v/>
      </c>
      <c r="K1450" s="169" t="str">
        <f>IF(J1450="","",IF(G1450="Nerelevantné",E1450*F1450,((E1450*F1450)/VLOOKUP(G1450,Ciselniky!$G$43:$I$48,3,FALSE))*'Dlhodobý majetok (DM)'!I1450)*H1450)</f>
        <v/>
      </c>
      <c r="L1450" s="169" t="str">
        <f>IF(K1450="","",IF('Základné údaje'!$H$8="áno",0,K1450*0.2))</f>
        <v/>
      </c>
      <c r="M1450" s="156" t="str">
        <f>IF(K1450="","",K1450*VLOOKUP(CONCATENATE(C1450," / ",'Základné údaje'!$D$8),'Priradenie pracov. balíkov'!A:F,6,FALSE))</f>
        <v/>
      </c>
      <c r="N1450" s="156" t="str">
        <f>IF(L1450="","",L1450*VLOOKUP(CONCATENATE(C1450," / ",'Základné údaje'!$D$8),'Priradenie pracov. balíkov'!A:F,6,FALSE))</f>
        <v/>
      </c>
      <c r="O1450" s="164"/>
      <c r="P1450" s="164"/>
    </row>
    <row r="1451" spans="1:16" x14ac:dyDescent="0.2">
      <c r="A1451" s="19"/>
      <c r="B1451" s="164"/>
      <c r="C1451" s="164"/>
      <c r="D1451" s="164"/>
      <c r="E1451" s="164"/>
      <c r="F1451" s="165"/>
      <c r="G1451" s="164"/>
      <c r="H1451" s="166"/>
      <c r="I1451" s="167"/>
      <c r="J1451" s="168" t="str">
        <f>IF(F1451="","",IF(G1451=nepodnik,1,IF(VLOOKUP(G1451,Ciselniky!$G$41:$I$48,3,FALSE)&gt;'Údaje o projekte'!$F$11,'Údaje o projekte'!$F$11,VLOOKUP(G1451,Ciselniky!$G$41:$I$48,3,FALSE))))</f>
        <v/>
      </c>
      <c r="K1451" s="169" t="str">
        <f>IF(J1451="","",IF(G1451="Nerelevantné",E1451*F1451,((E1451*F1451)/VLOOKUP(G1451,Ciselniky!$G$43:$I$48,3,FALSE))*'Dlhodobý majetok (DM)'!I1451)*H1451)</f>
        <v/>
      </c>
      <c r="L1451" s="169" t="str">
        <f>IF(K1451="","",IF('Základné údaje'!$H$8="áno",0,K1451*0.2))</f>
        <v/>
      </c>
      <c r="M1451" s="156" t="str">
        <f>IF(K1451="","",K1451*VLOOKUP(CONCATENATE(C1451," / ",'Základné údaje'!$D$8),'Priradenie pracov. balíkov'!A:F,6,FALSE))</f>
        <v/>
      </c>
      <c r="N1451" s="156" t="str">
        <f>IF(L1451="","",L1451*VLOOKUP(CONCATENATE(C1451," / ",'Základné údaje'!$D$8),'Priradenie pracov. balíkov'!A:F,6,FALSE))</f>
        <v/>
      </c>
      <c r="O1451" s="164"/>
      <c r="P1451" s="164"/>
    </row>
    <row r="1452" spans="1:16" x14ac:dyDescent="0.2">
      <c r="A1452" s="19"/>
      <c r="B1452" s="164"/>
      <c r="C1452" s="164"/>
      <c r="D1452" s="164"/>
      <c r="E1452" s="164"/>
      <c r="F1452" s="165"/>
      <c r="G1452" s="164"/>
      <c r="H1452" s="166"/>
      <c r="I1452" s="167"/>
      <c r="J1452" s="168" t="str">
        <f>IF(F1452="","",IF(G1452=nepodnik,1,IF(VLOOKUP(G1452,Ciselniky!$G$41:$I$48,3,FALSE)&gt;'Údaje o projekte'!$F$11,'Údaje o projekte'!$F$11,VLOOKUP(G1452,Ciselniky!$G$41:$I$48,3,FALSE))))</f>
        <v/>
      </c>
      <c r="K1452" s="169" t="str">
        <f>IF(J1452="","",IF(G1452="Nerelevantné",E1452*F1452,((E1452*F1452)/VLOOKUP(G1452,Ciselniky!$G$43:$I$48,3,FALSE))*'Dlhodobý majetok (DM)'!I1452)*H1452)</f>
        <v/>
      </c>
      <c r="L1452" s="169" t="str">
        <f>IF(K1452="","",IF('Základné údaje'!$H$8="áno",0,K1452*0.2))</f>
        <v/>
      </c>
      <c r="M1452" s="156" t="str">
        <f>IF(K1452="","",K1452*VLOOKUP(CONCATENATE(C1452," / ",'Základné údaje'!$D$8),'Priradenie pracov. balíkov'!A:F,6,FALSE))</f>
        <v/>
      </c>
      <c r="N1452" s="156" t="str">
        <f>IF(L1452="","",L1452*VLOOKUP(CONCATENATE(C1452," / ",'Základné údaje'!$D$8),'Priradenie pracov. balíkov'!A:F,6,FALSE))</f>
        <v/>
      </c>
      <c r="O1452" s="164"/>
      <c r="P1452" s="164"/>
    </row>
    <row r="1453" spans="1:16" x14ac:dyDescent="0.2">
      <c r="A1453" s="19"/>
      <c r="B1453" s="164"/>
      <c r="C1453" s="164"/>
      <c r="D1453" s="164"/>
      <c r="E1453" s="164"/>
      <c r="F1453" s="165"/>
      <c r="G1453" s="164"/>
      <c r="H1453" s="166"/>
      <c r="I1453" s="167"/>
      <c r="J1453" s="168" t="str">
        <f>IF(F1453="","",IF(G1453=nepodnik,1,IF(VLOOKUP(G1453,Ciselniky!$G$41:$I$48,3,FALSE)&gt;'Údaje o projekte'!$F$11,'Údaje o projekte'!$F$11,VLOOKUP(G1453,Ciselniky!$G$41:$I$48,3,FALSE))))</f>
        <v/>
      </c>
      <c r="K1453" s="169" t="str">
        <f>IF(J1453="","",IF(G1453="Nerelevantné",E1453*F1453,((E1453*F1453)/VLOOKUP(G1453,Ciselniky!$G$43:$I$48,3,FALSE))*'Dlhodobý majetok (DM)'!I1453)*H1453)</f>
        <v/>
      </c>
      <c r="L1453" s="169" t="str">
        <f>IF(K1453="","",IF('Základné údaje'!$H$8="áno",0,K1453*0.2))</f>
        <v/>
      </c>
      <c r="M1453" s="156" t="str">
        <f>IF(K1453="","",K1453*VLOOKUP(CONCATENATE(C1453," / ",'Základné údaje'!$D$8),'Priradenie pracov. balíkov'!A:F,6,FALSE))</f>
        <v/>
      </c>
      <c r="N1453" s="156" t="str">
        <f>IF(L1453="","",L1453*VLOOKUP(CONCATENATE(C1453," / ",'Základné údaje'!$D$8),'Priradenie pracov. balíkov'!A:F,6,FALSE))</f>
        <v/>
      </c>
      <c r="O1453" s="164"/>
      <c r="P1453" s="164"/>
    </row>
    <row r="1454" spans="1:16" x14ac:dyDescent="0.2">
      <c r="A1454" s="19"/>
      <c r="B1454" s="164"/>
      <c r="C1454" s="164"/>
      <c r="D1454" s="164"/>
      <c r="E1454" s="164"/>
      <c r="F1454" s="165"/>
      <c r="G1454" s="164"/>
      <c r="H1454" s="166"/>
      <c r="I1454" s="167"/>
      <c r="J1454" s="168" t="str">
        <f>IF(F1454="","",IF(G1454=nepodnik,1,IF(VLOOKUP(G1454,Ciselniky!$G$41:$I$48,3,FALSE)&gt;'Údaje o projekte'!$F$11,'Údaje o projekte'!$F$11,VLOOKUP(G1454,Ciselniky!$G$41:$I$48,3,FALSE))))</f>
        <v/>
      </c>
      <c r="K1454" s="169" t="str">
        <f>IF(J1454="","",IF(G1454="Nerelevantné",E1454*F1454,((E1454*F1454)/VLOOKUP(G1454,Ciselniky!$G$43:$I$48,3,FALSE))*'Dlhodobý majetok (DM)'!I1454)*H1454)</f>
        <v/>
      </c>
      <c r="L1454" s="169" t="str">
        <f>IF(K1454="","",IF('Základné údaje'!$H$8="áno",0,K1454*0.2))</f>
        <v/>
      </c>
      <c r="M1454" s="156" t="str">
        <f>IF(K1454="","",K1454*VLOOKUP(CONCATENATE(C1454," / ",'Základné údaje'!$D$8),'Priradenie pracov. balíkov'!A:F,6,FALSE))</f>
        <v/>
      </c>
      <c r="N1454" s="156" t="str">
        <f>IF(L1454="","",L1454*VLOOKUP(CONCATENATE(C1454," / ",'Základné údaje'!$D$8),'Priradenie pracov. balíkov'!A:F,6,FALSE))</f>
        <v/>
      </c>
      <c r="O1454" s="164"/>
      <c r="P1454" s="164"/>
    </row>
    <row r="1455" spans="1:16" x14ac:dyDescent="0.2">
      <c r="A1455" s="19"/>
      <c r="B1455" s="164"/>
      <c r="C1455" s="164"/>
      <c r="D1455" s="164"/>
      <c r="E1455" s="164"/>
      <c r="F1455" s="165"/>
      <c r="G1455" s="164"/>
      <c r="H1455" s="166"/>
      <c r="I1455" s="167"/>
      <c r="J1455" s="168" t="str">
        <f>IF(F1455="","",IF(G1455=nepodnik,1,IF(VLOOKUP(G1455,Ciselniky!$G$41:$I$48,3,FALSE)&gt;'Údaje o projekte'!$F$11,'Údaje o projekte'!$F$11,VLOOKUP(G1455,Ciselniky!$G$41:$I$48,3,FALSE))))</f>
        <v/>
      </c>
      <c r="K1455" s="169" t="str">
        <f>IF(J1455="","",IF(G1455="Nerelevantné",E1455*F1455,((E1455*F1455)/VLOOKUP(G1455,Ciselniky!$G$43:$I$48,3,FALSE))*'Dlhodobý majetok (DM)'!I1455)*H1455)</f>
        <v/>
      </c>
      <c r="L1455" s="169" t="str">
        <f>IF(K1455="","",IF('Základné údaje'!$H$8="áno",0,K1455*0.2))</f>
        <v/>
      </c>
      <c r="M1455" s="156" t="str">
        <f>IF(K1455="","",K1455*VLOOKUP(CONCATENATE(C1455," / ",'Základné údaje'!$D$8),'Priradenie pracov. balíkov'!A:F,6,FALSE))</f>
        <v/>
      </c>
      <c r="N1455" s="156" t="str">
        <f>IF(L1455="","",L1455*VLOOKUP(CONCATENATE(C1455," / ",'Základné údaje'!$D$8),'Priradenie pracov. balíkov'!A:F,6,FALSE))</f>
        <v/>
      </c>
      <c r="O1455" s="164"/>
      <c r="P1455" s="164"/>
    </row>
    <row r="1456" spans="1:16" x14ac:dyDescent="0.2">
      <c r="A1456" s="19"/>
      <c r="B1456" s="164"/>
      <c r="C1456" s="164"/>
      <c r="D1456" s="164"/>
      <c r="E1456" s="164"/>
      <c r="F1456" s="165"/>
      <c r="G1456" s="164"/>
      <c r="H1456" s="166"/>
      <c r="I1456" s="167"/>
      <c r="J1456" s="168" t="str">
        <f>IF(F1456="","",IF(G1456=nepodnik,1,IF(VLOOKUP(G1456,Ciselniky!$G$41:$I$48,3,FALSE)&gt;'Údaje o projekte'!$F$11,'Údaje o projekte'!$F$11,VLOOKUP(G1456,Ciselniky!$G$41:$I$48,3,FALSE))))</f>
        <v/>
      </c>
      <c r="K1456" s="169" t="str">
        <f>IF(J1456="","",IF(G1456="Nerelevantné",E1456*F1456,((E1456*F1456)/VLOOKUP(G1456,Ciselniky!$G$43:$I$48,3,FALSE))*'Dlhodobý majetok (DM)'!I1456)*H1456)</f>
        <v/>
      </c>
      <c r="L1456" s="169" t="str">
        <f>IF(K1456="","",IF('Základné údaje'!$H$8="áno",0,K1456*0.2))</f>
        <v/>
      </c>
      <c r="M1456" s="156" t="str">
        <f>IF(K1456="","",K1456*VLOOKUP(CONCATENATE(C1456," / ",'Základné údaje'!$D$8),'Priradenie pracov. balíkov'!A:F,6,FALSE))</f>
        <v/>
      </c>
      <c r="N1456" s="156" t="str">
        <f>IF(L1456="","",L1456*VLOOKUP(CONCATENATE(C1456," / ",'Základné údaje'!$D$8),'Priradenie pracov. balíkov'!A:F,6,FALSE))</f>
        <v/>
      </c>
      <c r="O1456" s="164"/>
      <c r="P1456" s="164"/>
    </row>
    <row r="1457" spans="1:16" x14ac:dyDescent="0.2">
      <c r="A1457" s="19"/>
      <c r="B1457" s="164"/>
      <c r="C1457" s="164"/>
      <c r="D1457" s="164"/>
      <c r="E1457" s="164"/>
      <c r="F1457" s="165"/>
      <c r="G1457" s="164"/>
      <c r="H1457" s="166"/>
      <c r="I1457" s="167"/>
      <c r="J1457" s="168" t="str">
        <f>IF(F1457="","",IF(G1457=nepodnik,1,IF(VLOOKUP(G1457,Ciselniky!$G$41:$I$48,3,FALSE)&gt;'Údaje o projekte'!$F$11,'Údaje o projekte'!$F$11,VLOOKUP(G1457,Ciselniky!$G$41:$I$48,3,FALSE))))</f>
        <v/>
      </c>
      <c r="K1457" s="169" t="str">
        <f>IF(J1457="","",IF(G1457="Nerelevantné",E1457*F1457,((E1457*F1457)/VLOOKUP(G1457,Ciselniky!$G$43:$I$48,3,FALSE))*'Dlhodobý majetok (DM)'!I1457)*H1457)</f>
        <v/>
      </c>
      <c r="L1457" s="169" t="str">
        <f>IF(K1457="","",IF('Základné údaje'!$H$8="áno",0,K1457*0.2))</f>
        <v/>
      </c>
      <c r="M1457" s="156" t="str">
        <f>IF(K1457="","",K1457*VLOOKUP(CONCATENATE(C1457," / ",'Základné údaje'!$D$8),'Priradenie pracov. balíkov'!A:F,6,FALSE))</f>
        <v/>
      </c>
      <c r="N1457" s="156" t="str">
        <f>IF(L1457="","",L1457*VLOOKUP(CONCATENATE(C1457," / ",'Základné údaje'!$D$8),'Priradenie pracov. balíkov'!A:F,6,FALSE))</f>
        <v/>
      </c>
      <c r="O1457" s="164"/>
      <c r="P1457" s="164"/>
    </row>
    <row r="1458" spans="1:16" x14ac:dyDescent="0.2">
      <c r="A1458" s="19"/>
      <c r="B1458" s="164"/>
      <c r="C1458" s="164"/>
      <c r="D1458" s="164"/>
      <c r="E1458" s="164"/>
      <c r="F1458" s="165"/>
      <c r="G1458" s="164"/>
      <c r="H1458" s="166"/>
      <c r="I1458" s="167"/>
      <c r="J1458" s="168" t="str">
        <f>IF(F1458="","",IF(G1458=nepodnik,1,IF(VLOOKUP(G1458,Ciselniky!$G$41:$I$48,3,FALSE)&gt;'Údaje o projekte'!$F$11,'Údaje o projekte'!$F$11,VLOOKUP(G1458,Ciselniky!$G$41:$I$48,3,FALSE))))</f>
        <v/>
      </c>
      <c r="K1458" s="169" t="str">
        <f>IF(J1458="","",IF(G1458="Nerelevantné",E1458*F1458,((E1458*F1458)/VLOOKUP(G1458,Ciselniky!$G$43:$I$48,3,FALSE))*'Dlhodobý majetok (DM)'!I1458)*H1458)</f>
        <v/>
      </c>
      <c r="L1458" s="169" t="str">
        <f>IF(K1458="","",IF('Základné údaje'!$H$8="áno",0,K1458*0.2))</f>
        <v/>
      </c>
      <c r="M1458" s="156" t="str">
        <f>IF(K1458="","",K1458*VLOOKUP(CONCATENATE(C1458," / ",'Základné údaje'!$D$8),'Priradenie pracov. balíkov'!A:F,6,FALSE))</f>
        <v/>
      </c>
      <c r="N1458" s="156" t="str">
        <f>IF(L1458="","",L1458*VLOOKUP(CONCATENATE(C1458," / ",'Základné údaje'!$D$8),'Priradenie pracov. balíkov'!A:F,6,FALSE))</f>
        <v/>
      </c>
      <c r="O1458" s="164"/>
      <c r="P1458" s="164"/>
    </row>
    <row r="1459" spans="1:16" x14ac:dyDescent="0.2">
      <c r="A1459" s="19"/>
      <c r="B1459" s="164"/>
      <c r="C1459" s="164"/>
      <c r="D1459" s="164"/>
      <c r="E1459" s="164"/>
      <c r="F1459" s="165"/>
      <c r="G1459" s="164"/>
      <c r="H1459" s="166"/>
      <c r="I1459" s="167"/>
      <c r="J1459" s="168" t="str">
        <f>IF(F1459="","",IF(G1459=nepodnik,1,IF(VLOOKUP(G1459,Ciselniky!$G$41:$I$48,3,FALSE)&gt;'Údaje o projekte'!$F$11,'Údaje o projekte'!$F$11,VLOOKUP(G1459,Ciselniky!$G$41:$I$48,3,FALSE))))</f>
        <v/>
      </c>
      <c r="K1459" s="169" t="str">
        <f>IF(J1459="","",IF(G1459="Nerelevantné",E1459*F1459,((E1459*F1459)/VLOOKUP(G1459,Ciselniky!$G$43:$I$48,3,FALSE))*'Dlhodobý majetok (DM)'!I1459)*H1459)</f>
        <v/>
      </c>
      <c r="L1459" s="169" t="str">
        <f>IF(K1459="","",IF('Základné údaje'!$H$8="áno",0,K1459*0.2))</f>
        <v/>
      </c>
      <c r="M1459" s="156" t="str">
        <f>IF(K1459="","",K1459*VLOOKUP(CONCATENATE(C1459," / ",'Základné údaje'!$D$8),'Priradenie pracov. balíkov'!A:F,6,FALSE))</f>
        <v/>
      </c>
      <c r="N1459" s="156" t="str">
        <f>IF(L1459="","",L1459*VLOOKUP(CONCATENATE(C1459," / ",'Základné údaje'!$D$8),'Priradenie pracov. balíkov'!A:F,6,FALSE))</f>
        <v/>
      </c>
      <c r="O1459" s="164"/>
      <c r="P1459" s="164"/>
    </row>
    <row r="1460" spans="1:16" x14ac:dyDescent="0.2">
      <c r="A1460" s="19"/>
      <c r="B1460" s="164"/>
      <c r="C1460" s="164"/>
      <c r="D1460" s="164"/>
      <c r="E1460" s="164"/>
      <c r="F1460" s="165"/>
      <c r="G1460" s="164"/>
      <c r="H1460" s="166"/>
      <c r="I1460" s="167"/>
      <c r="J1460" s="168" t="str">
        <f>IF(F1460="","",IF(G1460=nepodnik,1,IF(VLOOKUP(G1460,Ciselniky!$G$41:$I$48,3,FALSE)&gt;'Údaje o projekte'!$F$11,'Údaje o projekte'!$F$11,VLOOKUP(G1460,Ciselniky!$G$41:$I$48,3,FALSE))))</f>
        <v/>
      </c>
      <c r="K1460" s="169" t="str">
        <f>IF(J1460="","",IF(G1460="Nerelevantné",E1460*F1460,((E1460*F1460)/VLOOKUP(G1460,Ciselniky!$G$43:$I$48,3,FALSE))*'Dlhodobý majetok (DM)'!I1460)*H1460)</f>
        <v/>
      </c>
      <c r="L1460" s="169" t="str">
        <f>IF(K1460="","",IF('Základné údaje'!$H$8="áno",0,K1460*0.2))</f>
        <v/>
      </c>
      <c r="M1460" s="156" t="str">
        <f>IF(K1460="","",K1460*VLOOKUP(CONCATENATE(C1460," / ",'Základné údaje'!$D$8),'Priradenie pracov. balíkov'!A:F,6,FALSE))</f>
        <v/>
      </c>
      <c r="N1460" s="156" t="str">
        <f>IF(L1460="","",L1460*VLOOKUP(CONCATENATE(C1460," / ",'Základné údaje'!$D$8),'Priradenie pracov. balíkov'!A:F,6,FALSE))</f>
        <v/>
      </c>
      <c r="O1460" s="164"/>
      <c r="P1460" s="164"/>
    </row>
    <row r="1461" spans="1:16" x14ac:dyDescent="0.2">
      <c r="A1461" s="19"/>
      <c r="B1461" s="164"/>
      <c r="C1461" s="164"/>
      <c r="D1461" s="164"/>
      <c r="E1461" s="164"/>
      <c r="F1461" s="165"/>
      <c r="G1461" s="164"/>
      <c r="H1461" s="166"/>
      <c r="I1461" s="167"/>
      <c r="J1461" s="168" t="str">
        <f>IF(F1461="","",IF(G1461=nepodnik,1,IF(VLOOKUP(G1461,Ciselniky!$G$41:$I$48,3,FALSE)&gt;'Údaje o projekte'!$F$11,'Údaje o projekte'!$F$11,VLOOKUP(G1461,Ciselniky!$G$41:$I$48,3,FALSE))))</f>
        <v/>
      </c>
      <c r="K1461" s="169" t="str">
        <f>IF(J1461="","",IF(G1461="Nerelevantné",E1461*F1461,((E1461*F1461)/VLOOKUP(G1461,Ciselniky!$G$43:$I$48,3,FALSE))*'Dlhodobý majetok (DM)'!I1461)*H1461)</f>
        <v/>
      </c>
      <c r="L1461" s="169" t="str">
        <f>IF(K1461="","",IF('Základné údaje'!$H$8="áno",0,K1461*0.2))</f>
        <v/>
      </c>
      <c r="M1461" s="156" t="str">
        <f>IF(K1461="","",K1461*VLOOKUP(CONCATENATE(C1461," / ",'Základné údaje'!$D$8),'Priradenie pracov. balíkov'!A:F,6,FALSE))</f>
        <v/>
      </c>
      <c r="N1461" s="156" t="str">
        <f>IF(L1461="","",L1461*VLOOKUP(CONCATENATE(C1461," / ",'Základné údaje'!$D$8),'Priradenie pracov. balíkov'!A:F,6,FALSE))</f>
        <v/>
      </c>
      <c r="O1461" s="164"/>
      <c r="P1461" s="164"/>
    </row>
    <row r="1462" spans="1:16" x14ac:dyDescent="0.2">
      <c r="A1462" s="19"/>
      <c r="B1462" s="164"/>
      <c r="C1462" s="164"/>
      <c r="D1462" s="164"/>
      <c r="E1462" s="164"/>
      <c r="F1462" s="165"/>
      <c r="G1462" s="164"/>
      <c r="H1462" s="166"/>
      <c r="I1462" s="167"/>
      <c r="J1462" s="168" t="str">
        <f>IF(F1462="","",IF(G1462=nepodnik,1,IF(VLOOKUP(G1462,Ciselniky!$G$41:$I$48,3,FALSE)&gt;'Údaje o projekte'!$F$11,'Údaje o projekte'!$F$11,VLOOKUP(G1462,Ciselniky!$G$41:$I$48,3,FALSE))))</f>
        <v/>
      </c>
      <c r="K1462" s="169" t="str">
        <f>IF(J1462="","",IF(G1462="Nerelevantné",E1462*F1462,((E1462*F1462)/VLOOKUP(G1462,Ciselniky!$G$43:$I$48,3,FALSE))*'Dlhodobý majetok (DM)'!I1462)*H1462)</f>
        <v/>
      </c>
      <c r="L1462" s="169" t="str">
        <f>IF(K1462="","",IF('Základné údaje'!$H$8="áno",0,K1462*0.2))</f>
        <v/>
      </c>
      <c r="M1462" s="156" t="str">
        <f>IF(K1462="","",K1462*VLOOKUP(CONCATENATE(C1462," / ",'Základné údaje'!$D$8),'Priradenie pracov. balíkov'!A:F,6,FALSE))</f>
        <v/>
      </c>
      <c r="N1462" s="156" t="str">
        <f>IF(L1462="","",L1462*VLOOKUP(CONCATENATE(C1462," / ",'Základné údaje'!$D$8),'Priradenie pracov. balíkov'!A:F,6,FALSE))</f>
        <v/>
      </c>
      <c r="O1462" s="164"/>
      <c r="P1462" s="164"/>
    </row>
    <row r="1463" spans="1:16" x14ac:dyDescent="0.2">
      <c r="A1463" s="19"/>
      <c r="B1463" s="164"/>
      <c r="C1463" s="164"/>
      <c r="D1463" s="164"/>
      <c r="E1463" s="164"/>
      <c r="F1463" s="165"/>
      <c r="G1463" s="164"/>
      <c r="H1463" s="166"/>
      <c r="I1463" s="167"/>
      <c r="J1463" s="168" t="str">
        <f>IF(F1463="","",IF(G1463=nepodnik,1,IF(VLOOKUP(G1463,Ciselniky!$G$41:$I$48,3,FALSE)&gt;'Údaje o projekte'!$F$11,'Údaje o projekte'!$F$11,VLOOKUP(G1463,Ciselniky!$G$41:$I$48,3,FALSE))))</f>
        <v/>
      </c>
      <c r="K1463" s="169" t="str">
        <f>IF(J1463="","",IF(G1463="Nerelevantné",E1463*F1463,((E1463*F1463)/VLOOKUP(G1463,Ciselniky!$G$43:$I$48,3,FALSE))*'Dlhodobý majetok (DM)'!I1463)*H1463)</f>
        <v/>
      </c>
      <c r="L1463" s="169" t="str">
        <f>IF(K1463="","",IF('Základné údaje'!$H$8="áno",0,K1463*0.2))</f>
        <v/>
      </c>
      <c r="M1463" s="156" t="str">
        <f>IF(K1463="","",K1463*VLOOKUP(CONCATENATE(C1463," / ",'Základné údaje'!$D$8),'Priradenie pracov. balíkov'!A:F,6,FALSE))</f>
        <v/>
      </c>
      <c r="N1463" s="156" t="str">
        <f>IF(L1463="","",L1463*VLOOKUP(CONCATENATE(C1463," / ",'Základné údaje'!$D$8),'Priradenie pracov. balíkov'!A:F,6,FALSE))</f>
        <v/>
      </c>
      <c r="O1463" s="164"/>
      <c r="P1463" s="164"/>
    </row>
    <row r="1464" spans="1:16" x14ac:dyDescent="0.2">
      <c r="A1464" s="19"/>
      <c r="B1464" s="164"/>
      <c r="C1464" s="164"/>
      <c r="D1464" s="164"/>
      <c r="E1464" s="164"/>
      <c r="F1464" s="165"/>
      <c r="G1464" s="164"/>
      <c r="H1464" s="166"/>
      <c r="I1464" s="167"/>
      <c r="J1464" s="168" t="str">
        <f>IF(F1464="","",IF(G1464=nepodnik,1,IF(VLOOKUP(G1464,Ciselniky!$G$41:$I$48,3,FALSE)&gt;'Údaje o projekte'!$F$11,'Údaje o projekte'!$F$11,VLOOKUP(G1464,Ciselniky!$G$41:$I$48,3,FALSE))))</f>
        <v/>
      </c>
      <c r="K1464" s="169" t="str">
        <f>IF(J1464="","",IF(G1464="Nerelevantné",E1464*F1464,((E1464*F1464)/VLOOKUP(G1464,Ciselniky!$G$43:$I$48,3,FALSE))*'Dlhodobý majetok (DM)'!I1464)*H1464)</f>
        <v/>
      </c>
      <c r="L1464" s="169" t="str">
        <f>IF(K1464="","",IF('Základné údaje'!$H$8="áno",0,K1464*0.2))</f>
        <v/>
      </c>
      <c r="M1464" s="156" t="str">
        <f>IF(K1464="","",K1464*VLOOKUP(CONCATENATE(C1464," / ",'Základné údaje'!$D$8),'Priradenie pracov. balíkov'!A:F,6,FALSE))</f>
        <v/>
      </c>
      <c r="N1464" s="156" t="str">
        <f>IF(L1464="","",L1464*VLOOKUP(CONCATENATE(C1464," / ",'Základné údaje'!$D$8),'Priradenie pracov. balíkov'!A:F,6,FALSE))</f>
        <v/>
      </c>
      <c r="O1464" s="164"/>
      <c r="P1464" s="164"/>
    </row>
    <row r="1465" spans="1:16" x14ac:dyDescent="0.2">
      <c r="A1465" s="19"/>
      <c r="B1465" s="164"/>
      <c r="C1465" s="164"/>
      <c r="D1465" s="164"/>
      <c r="E1465" s="164"/>
      <c r="F1465" s="165"/>
      <c r="G1465" s="164"/>
      <c r="H1465" s="166"/>
      <c r="I1465" s="167"/>
      <c r="J1465" s="168" t="str">
        <f>IF(F1465="","",IF(G1465=nepodnik,1,IF(VLOOKUP(G1465,Ciselniky!$G$41:$I$48,3,FALSE)&gt;'Údaje o projekte'!$F$11,'Údaje o projekte'!$F$11,VLOOKUP(G1465,Ciselniky!$G$41:$I$48,3,FALSE))))</f>
        <v/>
      </c>
      <c r="K1465" s="169" t="str">
        <f>IF(J1465="","",IF(G1465="Nerelevantné",E1465*F1465,((E1465*F1465)/VLOOKUP(G1465,Ciselniky!$G$43:$I$48,3,FALSE))*'Dlhodobý majetok (DM)'!I1465)*H1465)</f>
        <v/>
      </c>
      <c r="L1465" s="169" t="str">
        <f>IF(K1465="","",IF('Základné údaje'!$H$8="áno",0,K1465*0.2))</f>
        <v/>
      </c>
      <c r="M1465" s="156" t="str">
        <f>IF(K1465="","",K1465*VLOOKUP(CONCATENATE(C1465," / ",'Základné údaje'!$D$8),'Priradenie pracov. balíkov'!A:F,6,FALSE))</f>
        <v/>
      </c>
      <c r="N1465" s="156" t="str">
        <f>IF(L1465="","",L1465*VLOOKUP(CONCATENATE(C1465," / ",'Základné údaje'!$D$8),'Priradenie pracov. balíkov'!A:F,6,FALSE))</f>
        <v/>
      </c>
      <c r="O1465" s="164"/>
      <c r="P1465" s="164"/>
    </row>
    <row r="1466" spans="1:16" x14ac:dyDescent="0.2">
      <c r="A1466" s="19"/>
      <c r="B1466" s="164"/>
      <c r="C1466" s="164"/>
      <c r="D1466" s="164"/>
      <c r="E1466" s="164"/>
      <c r="F1466" s="165"/>
      <c r="G1466" s="164"/>
      <c r="H1466" s="166"/>
      <c r="I1466" s="167"/>
      <c r="J1466" s="168" t="str">
        <f>IF(F1466="","",IF(G1466=nepodnik,1,IF(VLOOKUP(G1466,Ciselniky!$G$41:$I$48,3,FALSE)&gt;'Údaje o projekte'!$F$11,'Údaje o projekte'!$F$11,VLOOKUP(G1466,Ciselniky!$G$41:$I$48,3,FALSE))))</f>
        <v/>
      </c>
      <c r="K1466" s="169" t="str">
        <f>IF(J1466="","",IF(G1466="Nerelevantné",E1466*F1466,((E1466*F1466)/VLOOKUP(G1466,Ciselniky!$G$43:$I$48,3,FALSE))*'Dlhodobý majetok (DM)'!I1466)*H1466)</f>
        <v/>
      </c>
      <c r="L1466" s="169" t="str">
        <f>IF(K1466="","",IF('Základné údaje'!$H$8="áno",0,K1466*0.2))</f>
        <v/>
      </c>
      <c r="M1466" s="156" t="str">
        <f>IF(K1466="","",K1466*VLOOKUP(CONCATENATE(C1466," / ",'Základné údaje'!$D$8),'Priradenie pracov. balíkov'!A:F,6,FALSE))</f>
        <v/>
      </c>
      <c r="N1466" s="156" t="str">
        <f>IF(L1466="","",L1466*VLOOKUP(CONCATENATE(C1466," / ",'Základné údaje'!$D$8),'Priradenie pracov. balíkov'!A:F,6,FALSE))</f>
        <v/>
      </c>
      <c r="O1466" s="164"/>
      <c r="P1466" s="164"/>
    </row>
    <row r="1467" spans="1:16" x14ac:dyDescent="0.2">
      <c r="A1467" s="19"/>
      <c r="B1467" s="164"/>
      <c r="C1467" s="164"/>
      <c r="D1467" s="164"/>
      <c r="E1467" s="164"/>
      <c r="F1467" s="165"/>
      <c r="G1467" s="164"/>
      <c r="H1467" s="166"/>
      <c r="I1467" s="167"/>
      <c r="J1467" s="168" t="str">
        <f>IF(F1467="","",IF(G1467=nepodnik,1,IF(VLOOKUP(G1467,Ciselniky!$G$41:$I$48,3,FALSE)&gt;'Údaje o projekte'!$F$11,'Údaje o projekte'!$F$11,VLOOKUP(G1467,Ciselniky!$G$41:$I$48,3,FALSE))))</f>
        <v/>
      </c>
      <c r="K1467" s="169" t="str">
        <f>IF(J1467="","",IF(G1467="Nerelevantné",E1467*F1467,((E1467*F1467)/VLOOKUP(G1467,Ciselniky!$G$43:$I$48,3,FALSE))*'Dlhodobý majetok (DM)'!I1467)*H1467)</f>
        <v/>
      </c>
      <c r="L1467" s="169" t="str">
        <f>IF(K1467="","",IF('Základné údaje'!$H$8="áno",0,K1467*0.2))</f>
        <v/>
      </c>
      <c r="M1467" s="156" t="str">
        <f>IF(K1467="","",K1467*VLOOKUP(CONCATENATE(C1467," / ",'Základné údaje'!$D$8),'Priradenie pracov. balíkov'!A:F,6,FALSE))</f>
        <v/>
      </c>
      <c r="N1467" s="156" t="str">
        <f>IF(L1467="","",L1467*VLOOKUP(CONCATENATE(C1467," / ",'Základné údaje'!$D$8),'Priradenie pracov. balíkov'!A:F,6,FALSE))</f>
        <v/>
      </c>
      <c r="O1467" s="164"/>
      <c r="P1467" s="164"/>
    </row>
    <row r="1468" spans="1:16" x14ac:dyDescent="0.2">
      <c r="A1468" s="19"/>
      <c r="B1468" s="164"/>
      <c r="C1468" s="164"/>
      <c r="D1468" s="164"/>
      <c r="E1468" s="164"/>
      <c r="F1468" s="165"/>
      <c r="G1468" s="164"/>
      <c r="H1468" s="166"/>
      <c r="I1468" s="167"/>
      <c r="J1468" s="168" t="str">
        <f>IF(F1468="","",IF(G1468=nepodnik,1,IF(VLOOKUP(G1468,Ciselniky!$G$41:$I$48,3,FALSE)&gt;'Údaje o projekte'!$F$11,'Údaje o projekte'!$F$11,VLOOKUP(G1468,Ciselniky!$G$41:$I$48,3,FALSE))))</f>
        <v/>
      </c>
      <c r="K1468" s="169" t="str">
        <f>IF(J1468="","",IF(G1468="Nerelevantné",E1468*F1468,((E1468*F1468)/VLOOKUP(G1468,Ciselniky!$G$43:$I$48,3,FALSE))*'Dlhodobý majetok (DM)'!I1468)*H1468)</f>
        <v/>
      </c>
      <c r="L1468" s="169" t="str">
        <f>IF(K1468="","",IF('Základné údaje'!$H$8="áno",0,K1468*0.2))</f>
        <v/>
      </c>
      <c r="M1468" s="156" t="str">
        <f>IF(K1468="","",K1468*VLOOKUP(CONCATENATE(C1468," / ",'Základné údaje'!$D$8),'Priradenie pracov. balíkov'!A:F,6,FALSE))</f>
        <v/>
      </c>
      <c r="N1468" s="156" t="str">
        <f>IF(L1468="","",L1468*VLOOKUP(CONCATENATE(C1468," / ",'Základné údaje'!$D$8),'Priradenie pracov. balíkov'!A:F,6,FALSE))</f>
        <v/>
      </c>
      <c r="O1468" s="164"/>
      <c r="P1468" s="164"/>
    </row>
    <row r="1469" spans="1:16" x14ac:dyDescent="0.2">
      <c r="A1469" s="19"/>
      <c r="B1469" s="164"/>
      <c r="C1469" s="164"/>
      <c r="D1469" s="164"/>
      <c r="E1469" s="164"/>
      <c r="F1469" s="165"/>
      <c r="G1469" s="164"/>
      <c r="H1469" s="166"/>
      <c r="I1469" s="167"/>
      <c r="J1469" s="168" t="str">
        <f>IF(F1469="","",IF(G1469=nepodnik,1,IF(VLOOKUP(G1469,Ciselniky!$G$41:$I$48,3,FALSE)&gt;'Údaje o projekte'!$F$11,'Údaje o projekte'!$F$11,VLOOKUP(G1469,Ciselniky!$G$41:$I$48,3,FALSE))))</f>
        <v/>
      </c>
      <c r="K1469" s="169" t="str">
        <f>IF(J1469="","",IF(G1469="Nerelevantné",E1469*F1469,((E1469*F1469)/VLOOKUP(G1469,Ciselniky!$G$43:$I$48,3,FALSE))*'Dlhodobý majetok (DM)'!I1469)*H1469)</f>
        <v/>
      </c>
      <c r="L1469" s="169" t="str">
        <f>IF(K1469="","",IF('Základné údaje'!$H$8="áno",0,K1469*0.2))</f>
        <v/>
      </c>
      <c r="M1469" s="156" t="str">
        <f>IF(K1469="","",K1469*VLOOKUP(CONCATENATE(C1469," / ",'Základné údaje'!$D$8),'Priradenie pracov. balíkov'!A:F,6,FALSE))</f>
        <v/>
      </c>
      <c r="N1469" s="156" t="str">
        <f>IF(L1469="","",L1469*VLOOKUP(CONCATENATE(C1469," / ",'Základné údaje'!$D$8),'Priradenie pracov. balíkov'!A:F,6,FALSE))</f>
        <v/>
      </c>
      <c r="O1469" s="164"/>
      <c r="P1469" s="164"/>
    </row>
    <row r="1470" spans="1:16" x14ac:dyDescent="0.2">
      <c r="A1470" s="19"/>
      <c r="B1470" s="164"/>
      <c r="C1470" s="164"/>
      <c r="D1470" s="164"/>
      <c r="E1470" s="164"/>
      <c r="F1470" s="165"/>
      <c r="G1470" s="164"/>
      <c r="H1470" s="166"/>
      <c r="I1470" s="167"/>
      <c r="J1470" s="168" t="str">
        <f>IF(F1470="","",IF(G1470=nepodnik,1,IF(VLOOKUP(G1470,Ciselniky!$G$41:$I$48,3,FALSE)&gt;'Údaje o projekte'!$F$11,'Údaje o projekte'!$F$11,VLOOKUP(G1470,Ciselniky!$G$41:$I$48,3,FALSE))))</f>
        <v/>
      </c>
      <c r="K1470" s="169" t="str">
        <f>IF(J1470="","",IF(G1470="Nerelevantné",E1470*F1470,((E1470*F1470)/VLOOKUP(G1470,Ciselniky!$G$43:$I$48,3,FALSE))*'Dlhodobý majetok (DM)'!I1470)*H1470)</f>
        <v/>
      </c>
      <c r="L1470" s="169" t="str">
        <f>IF(K1470="","",IF('Základné údaje'!$H$8="áno",0,K1470*0.2))</f>
        <v/>
      </c>
      <c r="M1470" s="156" t="str">
        <f>IF(K1470="","",K1470*VLOOKUP(CONCATENATE(C1470," / ",'Základné údaje'!$D$8),'Priradenie pracov. balíkov'!A:F,6,FALSE))</f>
        <v/>
      </c>
      <c r="N1470" s="156" t="str">
        <f>IF(L1470="","",L1470*VLOOKUP(CONCATENATE(C1470," / ",'Základné údaje'!$D$8),'Priradenie pracov. balíkov'!A:F,6,FALSE))</f>
        <v/>
      </c>
      <c r="O1470" s="164"/>
      <c r="P1470" s="164"/>
    </row>
    <row r="1471" spans="1:16" x14ac:dyDescent="0.2">
      <c r="A1471" s="19"/>
      <c r="B1471" s="164"/>
      <c r="C1471" s="164"/>
      <c r="D1471" s="164"/>
      <c r="E1471" s="164"/>
      <c r="F1471" s="165"/>
      <c r="G1471" s="164"/>
      <c r="H1471" s="166"/>
      <c r="I1471" s="167"/>
      <c r="J1471" s="168" t="str">
        <f>IF(F1471="","",IF(G1471=nepodnik,1,IF(VLOOKUP(G1471,Ciselniky!$G$41:$I$48,3,FALSE)&gt;'Údaje o projekte'!$F$11,'Údaje o projekte'!$F$11,VLOOKUP(G1471,Ciselniky!$G$41:$I$48,3,FALSE))))</f>
        <v/>
      </c>
      <c r="K1471" s="169" t="str">
        <f>IF(J1471="","",IF(G1471="Nerelevantné",E1471*F1471,((E1471*F1471)/VLOOKUP(G1471,Ciselniky!$G$43:$I$48,3,FALSE))*'Dlhodobý majetok (DM)'!I1471)*H1471)</f>
        <v/>
      </c>
      <c r="L1471" s="169" t="str">
        <f>IF(K1471="","",IF('Základné údaje'!$H$8="áno",0,K1471*0.2))</f>
        <v/>
      </c>
      <c r="M1471" s="156" t="str">
        <f>IF(K1471="","",K1471*VLOOKUP(CONCATENATE(C1471," / ",'Základné údaje'!$D$8),'Priradenie pracov. balíkov'!A:F,6,FALSE))</f>
        <v/>
      </c>
      <c r="N1471" s="156" t="str">
        <f>IF(L1471="","",L1471*VLOOKUP(CONCATENATE(C1471," / ",'Základné údaje'!$D$8),'Priradenie pracov. balíkov'!A:F,6,FALSE))</f>
        <v/>
      </c>
      <c r="O1471" s="164"/>
      <c r="P1471" s="164"/>
    </row>
    <row r="1472" spans="1:16" x14ac:dyDescent="0.2">
      <c r="A1472" s="19"/>
      <c r="B1472" s="164"/>
      <c r="C1472" s="164"/>
      <c r="D1472" s="164"/>
      <c r="E1472" s="164"/>
      <c r="F1472" s="165"/>
      <c r="G1472" s="164"/>
      <c r="H1472" s="166"/>
      <c r="I1472" s="167"/>
      <c r="J1472" s="168" t="str">
        <f>IF(F1472="","",IF(G1472=nepodnik,1,IF(VLOOKUP(G1472,Ciselniky!$G$41:$I$48,3,FALSE)&gt;'Údaje o projekte'!$F$11,'Údaje o projekte'!$F$11,VLOOKUP(G1472,Ciselniky!$G$41:$I$48,3,FALSE))))</f>
        <v/>
      </c>
      <c r="K1472" s="169" t="str">
        <f>IF(J1472="","",IF(G1472="Nerelevantné",E1472*F1472,((E1472*F1472)/VLOOKUP(G1472,Ciselniky!$G$43:$I$48,3,FALSE))*'Dlhodobý majetok (DM)'!I1472)*H1472)</f>
        <v/>
      </c>
      <c r="L1472" s="169" t="str">
        <f>IF(K1472="","",IF('Základné údaje'!$H$8="áno",0,K1472*0.2))</f>
        <v/>
      </c>
      <c r="M1472" s="156" t="str">
        <f>IF(K1472="","",K1472*VLOOKUP(CONCATENATE(C1472," / ",'Základné údaje'!$D$8),'Priradenie pracov. balíkov'!A:F,6,FALSE))</f>
        <v/>
      </c>
      <c r="N1472" s="156" t="str">
        <f>IF(L1472="","",L1472*VLOOKUP(CONCATENATE(C1472," / ",'Základné údaje'!$D$8),'Priradenie pracov. balíkov'!A:F,6,FALSE))</f>
        <v/>
      </c>
      <c r="O1472" s="164"/>
      <c r="P1472" s="164"/>
    </row>
    <row r="1473" spans="1:16" x14ac:dyDescent="0.2">
      <c r="A1473" s="19"/>
      <c r="B1473" s="164"/>
      <c r="C1473" s="164"/>
      <c r="D1473" s="164"/>
      <c r="E1473" s="164"/>
      <c r="F1473" s="165"/>
      <c r="G1473" s="164"/>
      <c r="H1473" s="166"/>
      <c r="I1473" s="167"/>
      <c r="J1473" s="168" t="str">
        <f>IF(F1473="","",IF(G1473=nepodnik,1,IF(VLOOKUP(G1473,Ciselniky!$G$41:$I$48,3,FALSE)&gt;'Údaje o projekte'!$F$11,'Údaje o projekte'!$F$11,VLOOKUP(G1473,Ciselniky!$G$41:$I$48,3,FALSE))))</f>
        <v/>
      </c>
      <c r="K1473" s="169" t="str">
        <f>IF(J1473="","",IF(G1473="Nerelevantné",E1473*F1473,((E1473*F1473)/VLOOKUP(G1473,Ciselniky!$G$43:$I$48,3,FALSE))*'Dlhodobý majetok (DM)'!I1473)*H1473)</f>
        <v/>
      </c>
      <c r="L1473" s="169" t="str">
        <f>IF(K1473="","",IF('Základné údaje'!$H$8="áno",0,K1473*0.2))</f>
        <v/>
      </c>
      <c r="M1473" s="156" t="str">
        <f>IF(K1473="","",K1473*VLOOKUP(CONCATENATE(C1473," / ",'Základné údaje'!$D$8),'Priradenie pracov. balíkov'!A:F,6,FALSE))</f>
        <v/>
      </c>
      <c r="N1473" s="156" t="str">
        <f>IF(L1473="","",L1473*VLOOKUP(CONCATENATE(C1473," / ",'Základné údaje'!$D$8),'Priradenie pracov. balíkov'!A:F,6,FALSE))</f>
        <v/>
      </c>
      <c r="O1473" s="164"/>
      <c r="P1473" s="164"/>
    </row>
    <row r="1474" spans="1:16" x14ac:dyDescent="0.2">
      <c r="A1474" s="19"/>
      <c r="B1474" s="164"/>
      <c r="C1474" s="164"/>
      <c r="D1474" s="164"/>
      <c r="E1474" s="164"/>
      <c r="F1474" s="165"/>
      <c r="G1474" s="164"/>
      <c r="H1474" s="166"/>
      <c r="I1474" s="167"/>
      <c r="J1474" s="168" t="str">
        <f>IF(F1474="","",IF(G1474=nepodnik,1,IF(VLOOKUP(G1474,Ciselniky!$G$41:$I$48,3,FALSE)&gt;'Údaje o projekte'!$F$11,'Údaje o projekte'!$F$11,VLOOKUP(G1474,Ciselniky!$G$41:$I$48,3,FALSE))))</f>
        <v/>
      </c>
      <c r="K1474" s="169" t="str">
        <f>IF(J1474="","",IF(G1474="Nerelevantné",E1474*F1474,((E1474*F1474)/VLOOKUP(G1474,Ciselniky!$G$43:$I$48,3,FALSE))*'Dlhodobý majetok (DM)'!I1474)*H1474)</f>
        <v/>
      </c>
      <c r="L1474" s="169" t="str">
        <f>IF(K1474="","",IF('Základné údaje'!$H$8="áno",0,K1474*0.2))</f>
        <v/>
      </c>
      <c r="M1474" s="156" t="str">
        <f>IF(K1474="","",K1474*VLOOKUP(CONCATENATE(C1474," / ",'Základné údaje'!$D$8),'Priradenie pracov. balíkov'!A:F,6,FALSE))</f>
        <v/>
      </c>
      <c r="N1474" s="156" t="str">
        <f>IF(L1474="","",L1474*VLOOKUP(CONCATENATE(C1474," / ",'Základné údaje'!$D$8),'Priradenie pracov. balíkov'!A:F,6,FALSE))</f>
        <v/>
      </c>
      <c r="O1474" s="164"/>
      <c r="P1474" s="164"/>
    </row>
    <row r="1475" spans="1:16" x14ac:dyDescent="0.2">
      <c r="A1475" s="19"/>
      <c r="B1475" s="164"/>
      <c r="C1475" s="164"/>
      <c r="D1475" s="164"/>
      <c r="E1475" s="164"/>
      <c r="F1475" s="165"/>
      <c r="G1475" s="164"/>
      <c r="H1475" s="166"/>
      <c r="I1475" s="167"/>
      <c r="J1475" s="168" t="str">
        <f>IF(F1475="","",IF(G1475=nepodnik,1,IF(VLOOKUP(G1475,Ciselniky!$G$41:$I$48,3,FALSE)&gt;'Údaje o projekte'!$F$11,'Údaje o projekte'!$F$11,VLOOKUP(G1475,Ciselniky!$G$41:$I$48,3,FALSE))))</f>
        <v/>
      </c>
      <c r="K1475" s="169" t="str">
        <f>IF(J1475="","",IF(G1475="Nerelevantné",E1475*F1475,((E1475*F1475)/VLOOKUP(G1475,Ciselniky!$G$43:$I$48,3,FALSE))*'Dlhodobý majetok (DM)'!I1475)*H1475)</f>
        <v/>
      </c>
      <c r="L1475" s="169" t="str">
        <f>IF(K1475="","",IF('Základné údaje'!$H$8="áno",0,K1475*0.2))</f>
        <v/>
      </c>
      <c r="M1475" s="156" t="str">
        <f>IF(K1475="","",K1475*VLOOKUP(CONCATENATE(C1475," / ",'Základné údaje'!$D$8),'Priradenie pracov. balíkov'!A:F,6,FALSE))</f>
        <v/>
      </c>
      <c r="N1475" s="156" t="str">
        <f>IF(L1475="","",L1475*VLOOKUP(CONCATENATE(C1475," / ",'Základné údaje'!$D$8),'Priradenie pracov. balíkov'!A:F,6,FALSE))</f>
        <v/>
      </c>
      <c r="O1475" s="164"/>
      <c r="P1475" s="164"/>
    </row>
    <row r="1476" spans="1:16" x14ac:dyDescent="0.2">
      <c r="A1476" s="19"/>
      <c r="B1476" s="164"/>
      <c r="C1476" s="164"/>
      <c r="D1476" s="164"/>
      <c r="E1476" s="164"/>
      <c r="F1476" s="165"/>
      <c r="G1476" s="164"/>
      <c r="H1476" s="166"/>
      <c r="I1476" s="167"/>
      <c r="J1476" s="168" t="str">
        <f>IF(F1476="","",IF(G1476=nepodnik,1,IF(VLOOKUP(G1476,Ciselniky!$G$41:$I$48,3,FALSE)&gt;'Údaje o projekte'!$F$11,'Údaje o projekte'!$F$11,VLOOKUP(G1476,Ciselniky!$G$41:$I$48,3,FALSE))))</f>
        <v/>
      </c>
      <c r="K1476" s="169" t="str">
        <f>IF(J1476="","",IF(G1476="Nerelevantné",E1476*F1476,((E1476*F1476)/VLOOKUP(G1476,Ciselniky!$G$43:$I$48,3,FALSE))*'Dlhodobý majetok (DM)'!I1476)*H1476)</f>
        <v/>
      </c>
      <c r="L1476" s="169" t="str">
        <f>IF(K1476="","",IF('Základné údaje'!$H$8="áno",0,K1476*0.2))</f>
        <v/>
      </c>
      <c r="M1476" s="156" t="str">
        <f>IF(K1476="","",K1476*VLOOKUP(CONCATENATE(C1476," / ",'Základné údaje'!$D$8),'Priradenie pracov. balíkov'!A:F,6,FALSE))</f>
        <v/>
      </c>
      <c r="N1476" s="156" t="str">
        <f>IF(L1476="","",L1476*VLOOKUP(CONCATENATE(C1476," / ",'Základné údaje'!$D$8),'Priradenie pracov. balíkov'!A:F,6,FALSE))</f>
        <v/>
      </c>
      <c r="O1476" s="164"/>
      <c r="P1476" s="164"/>
    </row>
    <row r="1477" spans="1:16" x14ac:dyDescent="0.2">
      <c r="A1477" s="19"/>
      <c r="B1477" s="164"/>
      <c r="C1477" s="164"/>
      <c r="D1477" s="164"/>
      <c r="E1477" s="164"/>
      <c r="F1477" s="165"/>
      <c r="G1477" s="164"/>
      <c r="H1477" s="166"/>
      <c r="I1477" s="167"/>
      <c r="J1477" s="168" t="str">
        <f>IF(F1477="","",IF(G1477=nepodnik,1,IF(VLOOKUP(G1477,Ciselniky!$G$41:$I$48,3,FALSE)&gt;'Údaje o projekte'!$F$11,'Údaje o projekte'!$F$11,VLOOKUP(G1477,Ciselniky!$G$41:$I$48,3,FALSE))))</f>
        <v/>
      </c>
      <c r="K1477" s="169" t="str">
        <f>IF(J1477="","",IF(G1477="Nerelevantné",E1477*F1477,((E1477*F1477)/VLOOKUP(G1477,Ciselniky!$G$43:$I$48,3,FALSE))*'Dlhodobý majetok (DM)'!I1477)*H1477)</f>
        <v/>
      </c>
      <c r="L1477" s="169" t="str">
        <f>IF(K1477="","",IF('Základné údaje'!$H$8="áno",0,K1477*0.2))</f>
        <v/>
      </c>
      <c r="M1477" s="156" t="str">
        <f>IF(K1477="","",K1477*VLOOKUP(CONCATENATE(C1477," / ",'Základné údaje'!$D$8),'Priradenie pracov. balíkov'!A:F,6,FALSE))</f>
        <v/>
      </c>
      <c r="N1477" s="156" t="str">
        <f>IF(L1477="","",L1477*VLOOKUP(CONCATENATE(C1477," / ",'Základné údaje'!$D$8),'Priradenie pracov. balíkov'!A:F,6,FALSE))</f>
        <v/>
      </c>
      <c r="O1477" s="164"/>
      <c r="P1477" s="164"/>
    </row>
    <row r="1478" spans="1:16" x14ac:dyDescent="0.2">
      <c r="A1478" s="19"/>
      <c r="B1478" s="164"/>
      <c r="C1478" s="164"/>
      <c r="D1478" s="164"/>
      <c r="E1478" s="164"/>
      <c r="F1478" s="165"/>
      <c r="G1478" s="164"/>
      <c r="H1478" s="166"/>
      <c r="I1478" s="167"/>
      <c r="J1478" s="168" t="str">
        <f>IF(F1478="","",IF(G1478=nepodnik,1,IF(VLOOKUP(G1478,Ciselniky!$G$41:$I$48,3,FALSE)&gt;'Údaje o projekte'!$F$11,'Údaje o projekte'!$F$11,VLOOKUP(G1478,Ciselniky!$G$41:$I$48,3,FALSE))))</f>
        <v/>
      </c>
      <c r="K1478" s="169" t="str">
        <f>IF(J1478="","",IF(G1478="Nerelevantné",E1478*F1478,((E1478*F1478)/VLOOKUP(G1478,Ciselniky!$G$43:$I$48,3,FALSE))*'Dlhodobý majetok (DM)'!I1478)*H1478)</f>
        <v/>
      </c>
      <c r="L1478" s="169" t="str">
        <f>IF(K1478="","",IF('Základné údaje'!$H$8="áno",0,K1478*0.2))</f>
        <v/>
      </c>
      <c r="M1478" s="156" t="str">
        <f>IF(K1478="","",K1478*VLOOKUP(CONCATENATE(C1478," / ",'Základné údaje'!$D$8),'Priradenie pracov. balíkov'!A:F,6,FALSE))</f>
        <v/>
      </c>
      <c r="N1478" s="156" t="str">
        <f>IF(L1478="","",L1478*VLOOKUP(CONCATENATE(C1478," / ",'Základné údaje'!$D$8),'Priradenie pracov. balíkov'!A:F,6,FALSE))</f>
        <v/>
      </c>
      <c r="O1478" s="164"/>
      <c r="P1478" s="164"/>
    </row>
    <row r="1479" spans="1:16" x14ac:dyDescent="0.2">
      <c r="A1479" s="19"/>
      <c r="B1479" s="164"/>
      <c r="C1479" s="164"/>
      <c r="D1479" s="164"/>
      <c r="E1479" s="164"/>
      <c r="F1479" s="165"/>
      <c r="G1479" s="164"/>
      <c r="H1479" s="166"/>
      <c r="I1479" s="167"/>
      <c r="J1479" s="168" t="str">
        <f>IF(F1479="","",IF(G1479=nepodnik,1,IF(VLOOKUP(G1479,Ciselniky!$G$41:$I$48,3,FALSE)&gt;'Údaje o projekte'!$F$11,'Údaje o projekte'!$F$11,VLOOKUP(G1479,Ciselniky!$G$41:$I$48,3,FALSE))))</f>
        <v/>
      </c>
      <c r="K1479" s="169" t="str">
        <f>IF(J1479="","",IF(G1479="Nerelevantné",E1479*F1479,((E1479*F1479)/VLOOKUP(G1479,Ciselniky!$G$43:$I$48,3,FALSE))*'Dlhodobý majetok (DM)'!I1479)*H1479)</f>
        <v/>
      </c>
      <c r="L1479" s="169" t="str">
        <f>IF(K1479="","",IF('Základné údaje'!$H$8="áno",0,K1479*0.2))</f>
        <v/>
      </c>
      <c r="M1479" s="156" t="str">
        <f>IF(K1479="","",K1479*VLOOKUP(CONCATENATE(C1479," / ",'Základné údaje'!$D$8),'Priradenie pracov. balíkov'!A:F,6,FALSE))</f>
        <v/>
      </c>
      <c r="N1479" s="156" t="str">
        <f>IF(L1479="","",L1479*VLOOKUP(CONCATENATE(C1479," / ",'Základné údaje'!$D$8),'Priradenie pracov. balíkov'!A:F,6,FALSE))</f>
        <v/>
      </c>
      <c r="O1479" s="164"/>
      <c r="P1479" s="164"/>
    </row>
    <row r="1480" spans="1:16" x14ac:dyDescent="0.2">
      <c r="A1480" s="19"/>
      <c r="B1480" s="164"/>
      <c r="C1480" s="164"/>
      <c r="D1480" s="164"/>
      <c r="E1480" s="164"/>
      <c r="F1480" s="165"/>
      <c r="G1480" s="164"/>
      <c r="H1480" s="166"/>
      <c r="I1480" s="167"/>
      <c r="J1480" s="168" t="str">
        <f>IF(F1480="","",IF(G1480=nepodnik,1,IF(VLOOKUP(G1480,Ciselniky!$G$41:$I$48,3,FALSE)&gt;'Údaje o projekte'!$F$11,'Údaje o projekte'!$F$11,VLOOKUP(G1480,Ciselniky!$G$41:$I$48,3,FALSE))))</f>
        <v/>
      </c>
      <c r="K1480" s="169" t="str">
        <f>IF(J1480="","",IF(G1480="Nerelevantné",E1480*F1480,((E1480*F1480)/VLOOKUP(G1480,Ciselniky!$G$43:$I$48,3,FALSE))*'Dlhodobý majetok (DM)'!I1480)*H1480)</f>
        <v/>
      </c>
      <c r="L1480" s="169" t="str">
        <f>IF(K1480="","",IF('Základné údaje'!$H$8="áno",0,K1480*0.2))</f>
        <v/>
      </c>
      <c r="M1480" s="156" t="str">
        <f>IF(K1480="","",K1480*VLOOKUP(CONCATENATE(C1480," / ",'Základné údaje'!$D$8),'Priradenie pracov. balíkov'!A:F,6,FALSE))</f>
        <v/>
      </c>
      <c r="N1480" s="156" t="str">
        <f>IF(L1480="","",L1480*VLOOKUP(CONCATENATE(C1480," / ",'Základné údaje'!$D$8),'Priradenie pracov. balíkov'!A:F,6,FALSE))</f>
        <v/>
      </c>
      <c r="O1480" s="164"/>
      <c r="P1480" s="164"/>
    </row>
    <row r="1481" spans="1:16" x14ac:dyDescent="0.2">
      <c r="A1481" s="19"/>
      <c r="B1481" s="164"/>
      <c r="C1481" s="164"/>
      <c r="D1481" s="164"/>
      <c r="E1481" s="164"/>
      <c r="F1481" s="165"/>
      <c r="G1481" s="164"/>
      <c r="H1481" s="166"/>
      <c r="I1481" s="167"/>
      <c r="J1481" s="168" t="str">
        <f>IF(F1481="","",IF(G1481=nepodnik,1,IF(VLOOKUP(G1481,Ciselniky!$G$41:$I$48,3,FALSE)&gt;'Údaje o projekte'!$F$11,'Údaje o projekte'!$F$11,VLOOKUP(G1481,Ciselniky!$G$41:$I$48,3,FALSE))))</f>
        <v/>
      </c>
      <c r="K1481" s="169" t="str">
        <f>IF(J1481="","",IF(G1481="Nerelevantné",E1481*F1481,((E1481*F1481)/VLOOKUP(G1481,Ciselniky!$G$43:$I$48,3,FALSE))*'Dlhodobý majetok (DM)'!I1481)*H1481)</f>
        <v/>
      </c>
      <c r="L1481" s="169" t="str">
        <f>IF(K1481="","",IF('Základné údaje'!$H$8="áno",0,K1481*0.2))</f>
        <v/>
      </c>
      <c r="M1481" s="156" t="str">
        <f>IF(K1481="","",K1481*VLOOKUP(CONCATENATE(C1481," / ",'Základné údaje'!$D$8),'Priradenie pracov. balíkov'!A:F,6,FALSE))</f>
        <v/>
      </c>
      <c r="N1481" s="156" t="str">
        <f>IF(L1481="","",L1481*VLOOKUP(CONCATENATE(C1481," / ",'Základné údaje'!$D$8),'Priradenie pracov. balíkov'!A:F,6,FALSE))</f>
        <v/>
      </c>
      <c r="O1481" s="164"/>
      <c r="P1481" s="164"/>
    </row>
    <row r="1482" spans="1:16" x14ac:dyDescent="0.2">
      <c r="A1482" s="19"/>
      <c r="B1482" s="164"/>
      <c r="C1482" s="164"/>
      <c r="D1482" s="164"/>
      <c r="E1482" s="164"/>
      <c r="F1482" s="165"/>
      <c r="G1482" s="164"/>
      <c r="H1482" s="166"/>
      <c r="I1482" s="167"/>
      <c r="J1482" s="168" t="str">
        <f>IF(F1482="","",IF(G1482=nepodnik,1,IF(VLOOKUP(G1482,Ciselniky!$G$41:$I$48,3,FALSE)&gt;'Údaje o projekte'!$F$11,'Údaje o projekte'!$F$11,VLOOKUP(G1482,Ciselniky!$G$41:$I$48,3,FALSE))))</f>
        <v/>
      </c>
      <c r="K1482" s="169" t="str">
        <f>IF(J1482="","",IF(G1482="Nerelevantné",E1482*F1482,((E1482*F1482)/VLOOKUP(G1482,Ciselniky!$G$43:$I$48,3,FALSE))*'Dlhodobý majetok (DM)'!I1482)*H1482)</f>
        <v/>
      </c>
      <c r="L1482" s="169" t="str">
        <f>IF(K1482="","",IF('Základné údaje'!$H$8="áno",0,K1482*0.2))</f>
        <v/>
      </c>
      <c r="M1482" s="156" t="str">
        <f>IF(K1482="","",K1482*VLOOKUP(CONCATENATE(C1482," / ",'Základné údaje'!$D$8),'Priradenie pracov. balíkov'!A:F,6,FALSE))</f>
        <v/>
      </c>
      <c r="N1482" s="156" t="str">
        <f>IF(L1482="","",L1482*VLOOKUP(CONCATENATE(C1482," / ",'Základné údaje'!$D$8),'Priradenie pracov. balíkov'!A:F,6,FALSE))</f>
        <v/>
      </c>
      <c r="O1482" s="164"/>
      <c r="P1482" s="164"/>
    </row>
    <row r="1483" spans="1:16" x14ac:dyDescent="0.2">
      <c r="A1483" s="19"/>
      <c r="B1483" s="164"/>
      <c r="C1483" s="164"/>
      <c r="D1483" s="164"/>
      <c r="E1483" s="164"/>
      <c r="F1483" s="165"/>
      <c r="G1483" s="164"/>
      <c r="H1483" s="166"/>
      <c r="I1483" s="167"/>
      <c r="J1483" s="168" t="str">
        <f>IF(F1483="","",IF(G1483=nepodnik,1,IF(VLOOKUP(G1483,Ciselniky!$G$41:$I$48,3,FALSE)&gt;'Údaje o projekte'!$F$11,'Údaje o projekte'!$F$11,VLOOKUP(G1483,Ciselniky!$G$41:$I$48,3,FALSE))))</f>
        <v/>
      </c>
      <c r="K1483" s="169" t="str">
        <f>IF(J1483="","",IF(G1483="Nerelevantné",E1483*F1483,((E1483*F1483)/VLOOKUP(G1483,Ciselniky!$G$43:$I$48,3,FALSE))*'Dlhodobý majetok (DM)'!I1483)*H1483)</f>
        <v/>
      </c>
      <c r="L1483" s="169" t="str">
        <f>IF(K1483="","",IF('Základné údaje'!$H$8="áno",0,K1483*0.2))</f>
        <v/>
      </c>
      <c r="M1483" s="156" t="str">
        <f>IF(K1483="","",K1483*VLOOKUP(CONCATENATE(C1483," / ",'Základné údaje'!$D$8),'Priradenie pracov. balíkov'!A:F,6,FALSE))</f>
        <v/>
      </c>
      <c r="N1483" s="156" t="str">
        <f>IF(L1483="","",L1483*VLOOKUP(CONCATENATE(C1483," / ",'Základné údaje'!$D$8),'Priradenie pracov. balíkov'!A:F,6,FALSE))</f>
        <v/>
      </c>
      <c r="O1483" s="164"/>
      <c r="P1483" s="164"/>
    </row>
    <row r="1484" spans="1:16" x14ac:dyDescent="0.2">
      <c r="A1484" s="19"/>
      <c r="B1484" s="164"/>
      <c r="C1484" s="164"/>
      <c r="D1484" s="164"/>
      <c r="E1484" s="164"/>
      <c r="F1484" s="165"/>
      <c r="G1484" s="164"/>
      <c r="H1484" s="166"/>
      <c r="I1484" s="167"/>
      <c r="J1484" s="168" t="str">
        <f>IF(F1484="","",IF(G1484=nepodnik,1,IF(VLOOKUP(G1484,Ciselniky!$G$41:$I$48,3,FALSE)&gt;'Údaje o projekte'!$F$11,'Údaje o projekte'!$F$11,VLOOKUP(G1484,Ciselniky!$G$41:$I$48,3,FALSE))))</f>
        <v/>
      </c>
      <c r="K1484" s="169" t="str">
        <f>IF(J1484="","",IF(G1484="Nerelevantné",E1484*F1484,((E1484*F1484)/VLOOKUP(G1484,Ciselniky!$G$43:$I$48,3,FALSE))*'Dlhodobý majetok (DM)'!I1484)*H1484)</f>
        <v/>
      </c>
      <c r="L1484" s="169" t="str">
        <f>IF(K1484="","",IF('Základné údaje'!$H$8="áno",0,K1484*0.2))</f>
        <v/>
      </c>
      <c r="M1484" s="156" t="str">
        <f>IF(K1484="","",K1484*VLOOKUP(CONCATENATE(C1484," / ",'Základné údaje'!$D$8),'Priradenie pracov. balíkov'!A:F,6,FALSE))</f>
        <v/>
      </c>
      <c r="N1484" s="156" t="str">
        <f>IF(L1484="","",L1484*VLOOKUP(CONCATENATE(C1484," / ",'Základné údaje'!$D$8),'Priradenie pracov. balíkov'!A:F,6,FALSE))</f>
        <v/>
      </c>
      <c r="O1484" s="164"/>
      <c r="P1484" s="164"/>
    </row>
    <row r="1485" spans="1:16" x14ac:dyDescent="0.2">
      <c r="A1485" s="19"/>
      <c r="B1485" s="164"/>
      <c r="C1485" s="164"/>
      <c r="D1485" s="164"/>
      <c r="E1485" s="164"/>
      <c r="F1485" s="165"/>
      <c r="G1485" s="164"/>
      <c r="H1485" s="166"/>
      <c r="I1485" s="167"/>
      <c r="J1485" s="168" t="str">
        <f>IF(F1485="","",IF(G1485=nepodnik,1,IF(VLOOKUP(G1485,Ciselniky!$G$41:$I$48,3,FALSE)&gt;'Údaje o projekte'!$F$11,'Údaje o projekte'!$F$11,VLOOKUP(G1485,Ciselniky!$G$41:$I$48,3,FALSE))))</f>
        <v/>
      </c>
      <c r="K1485" s="169" t="str">
        <f>IF(J1485="","",IF(G1485="Nerelevantné",E1485*F1485,((E1485*F1485)/VLOOKUP(G1485,Ciselniky!$G$43:$I$48,3,FALSE))*'Dlhodobý majetok (DM)'!I1485)*H1485)</f>
        <v/>
      </c>
      <c r="L1485" s="169" t="str">
        <f>IF(K1485="","",IF('Základné údaje'!$H$8="áno",0,K1485*0.2))</f>
        <v/>
      </c>
      <c r="M1485" s="156" t="str">
        <f>IF(K1485="","",K1485*VLOOKUP(CONCATENATE(C1485," / ",'Základné údaje'!$D$8),'Priradenie pracov. balíkov'!A:F,6,FALSE))</f>
        <v/>
      </c>
      <c r="N1485" s="156" t="str">
        <f>IF(L1485="","",L1485*VLOOKUP(CONCATENATE(C1485," / ",'Základné údaje'!$D$8),'Priradenie pracov. balíkov'!A:F,6,FALSE))</f>
        <v/>
      </c>
      <c r="O1485" s="164"/>
      <c r="P1485" s="164"/>
    </row>
    <row r="1486" spans="1:16" x14ac:dyDescent="0.2">
      <c r="A1486" s="19"/>
      <c r="B1486" s="164"/>
      <c r="C1486" s="164"/>
      <c r="D1486" s="164"/>
      <c r="E1486" s="164"/>
      <c r="F1486" s="165"/>
      <c r="G1486" s="164"/>
      <c r="H1486" s="166"/>
      <c r="I1486" s="167"/>
      <c r="J1486" s="168" t="str">
        <f>IF(F1486="","",IF(G1486=nepodnik,1,IF(VLOOKUP(G1486,Ciselniky!$G$41:$I$48,3,FALSE)&gt;'Údaje o projekte'!$F$11,'Údaje o projekte'!$F$11,VLOOKUP(G1486,Ciselniky!$G$41:$I$48,3,FALSE))))</f>
        <v/>
      </c>
      <c r="K1486" s="169" t="str">
        <f>IF(J1486="","",IF(G1486="Nerelevantné",E1486*F1486,((E1486*F1486)/VLOOKUP(G1486,Ciselniky!$G$43:$I$48,3,FALSE))*'Dlhodobý majetok (DM)'!I1486)*H1486)</f>
        <v/>
      </c>
      <c r="L1486" s="169" t="str">
        <f>IF(K1486="","",IF('Základné údaje'!$H$8="áno",0,K1486*0.2))</f>
        <v/>
      </c>
      <c r="M1486" s="156" t="str">
        <f>IF(K1486="","",K1486*VLOOKUP(CONCATENATE(C1486," / ",'Základné údaje'!$D$8),'Priradenie pracov. balíkov'!A:F,6,FALSE))</f>
        <v/>
      </c>
      <c r="N1486" s="156" t="str">
        <f>IF(L1486="","",L1486*VLOOKUP(CONCATENATE(C1486," / ",'Základné údaje'!$D$8),'Priradenie pracov. balíkov'!A:F,6,FALSE))</f>
        <v/>
      </c>
      <c r="O1486" s="164"/>
      <c r="P1486" s="164"/>
    </row>
    <row r="1487" spans="1:16" x14ac:dyDescent="0.2">
      <c r="A1487" s="19"/>
      <c r="B1487" s="164"/>
      <c r="C1487" s="164"/>
      <c r="D1487" s="164"/>
      <c r="E1487" s="164"/>
      <c r="F1487" s="165"/>
      <c r="G1487" s="164"/>
      <c r="H1487" s="166"/>
      <c r="I1487" s="167"/>
      <c r="J1487" s="168" t="str">
        <f>IF(F1487="","",IF(G1487=nepodnik,1,IF(VLOOKUP(G1487,Ciselniky!$G$41:$I$48,3,FALSE)&gt;'Údaje o projekte'!$F$11,'Údaje o projekte'!$F$11,VLOOKUP(G1487,Ciselniky!$G$41:$I$48,3,FALSE))))</f>
        <v/>
      </c>
      <c r="K1487" s="169" t="str">
        <f>IF(J1487="","",IF(G1487="Nerelevantné",E1487*F1487,((E1487*F1487)/VLOOKUP(G1487,Ciselniky!$G$43:$I$48,3,FALSE))*'Dlhodobý majetok (DM)'!I1487)*H1487)</f>
        <v/>
      </c>
      <c r="L1487" s="169" t="str">
        <f>IF(K1487="","",IF('Základné údaje'!$H$8="áno",0,K1487*0.2))</f>
        <v/>
      </c>
      <c r="M1487" s="156" t="str">
        <f>IF(K1487="","",K1487*VLOOKUP(CONCATENATE(C1487," / ",'Základné údaje'!$D$8),'Priradenie pracov. balíkov'!A:F,6,FALSE))</f>
        <v/>
      </c>
      <c r="N1487" s="156" t="str">
        <f>IF(L1487="","",L1487*VLOOKUP(CONCATENATE(C1487," / ",'Základné údaje'!$D$8),'Priradenie pracov. balíkov'!A:F,6,FALSE))</f>
        <v/>
      </c>
      <c r="O1487" s="164"/>
      <c r="P1487" s="164"/>
    </row>
    <row r="1488" spans="1:16" x14ac:dyDescent="0.2">
      <c r="A1488" s="19"/>
      <c r="B1488" s="164"/>
      <c r="C1488" s="164"/>
      <c r="D1488" s="164"/>
      <c r="E1488" s="164"/>
      <c r="F1488" s="165"/>
      <c r="G1488" s="164"/>
      <c r="H1488" s="166"/>
      <c r="I1488" s="167"/>
      <c r="J1488" s="168" t="str">
        <f>IF(F1488="","",IF(G1488=nepodnik,1,IF(VLOOKUP(G1488,Ciselniky!$G$41:$I$48,3,FALSE)&gt;'Údaje o projekte'!$F$11,'Údaje o projekte'!$F$11,VLOOKUP(G1488,Ciselniky!$G$41:$I$48,3,FALSE))))</f>
        <v/>
      </c>
      <c r="K1488" s="169" t="str">
        <f>IF(J1488="","",IF(G1488="Nerelevantné",E1488*F1488,((E1488*F1488)/VLOOKUP(G1488,Ciselniky!$G$43:$I$48,3,FALSE))*'Dlhodobý majetok (DM)'!I1488)*H1488)</f>
        <v/>
      </c>
      <c r="L1488" s="169" t="str">
        <f>IF(K1488="","",IF('Základné údaje'!$H$8="áno",0,K1488*0.2))</f>
        <v/>
      </c>
      <c r="M1488" s="156" t="str">
        <f>IF(K1488="","",K1488*VLOOKUP(CONCATENATE(C1488," / ",'Základné údaje'!$D$8),'Priradenie pracov. balíkov'!A:F,6,FALSE))</f>
        <v/>
      </c>
      <c r="N1488" s="156" t="str">
        <f>IF(L1488="","",L1488*VLOOKUP(CONCATENATE(C1488," / ",'Základné údaje'!$D$8),'Priradenie pracov. balíkov'!A:F,6,FALSE))</f>
        <v/>
      </c>
      <c r="O1488" s="164"/>
      <c r="P1488" s="164"/>
    </row>
    <row r="1489" spans="1:16" x14ac:dyDescent="0.2">
      <c r="A1489" s="19"/>
      <c r="B1489" s="164"/>
      <c r="C1489" s="164"/>
      <c r="D1489" s="164"/>
      <c r="E1489" s="164"/>
      <c r="F1489" s="165"/>
      <c r="G1489" s="164"/>
      <c r="H1489" s="166"/>
      <c r="I1489" s="167"/>
      <c r="J1489" s="168" t="str">
        <f>IF(F1489="","",IF(G1489=nepodnik,1,IF(VLOOKUP(G1489,Ciselniky!$G$41:$I$48,3,FALSE)&gt;'Údaje o projekte'!$F$11,'Údaje o projekte'!$F$11,VLOOKUP(G1489,Ciselniky!$G$41:$I$48,3,FALSE))))</f>
        <v/>
      </c>
      <c r="K1489" s="169" t="str">
        <f>IF(J1489="","",IF(G1489="Nerelevantné",E1489*F1489,((E1489*F1489)/VLOOKUP(G1489,Ciselniky!$G$43:$I$48,3,FALSE))*'Dlhodobý majetok (DM)'!I1489)*H1489)</f>
        <v/>
      </c>
      <c r="L1489" s="169" t="str">
        <f>IF(K1489="","",IF('Základné údaje'!$H$8="áno",0,K1489*0.2))</f>
        <v/>
      </c>
      <c r="M1489" s="156" t="str">
        <f>IF(K1489="","",K1489*VLOOKUP(CONCATENATE(C1489," / ",'Základné údaje'!$D$8),'Priradenie pracov. balíkov'!A:F,6,FALSE))</f>
        <v/>
      </c>
      <c r="N1489" s="156" t="str">
        <f>IF(L1489="","",L1489*VLOOKUP(CONCATENATE(C1489," / ",'Základné údaje'!$D$8),'Priradenie pracov. balíkov'!A:F,6,FALSE))</f>
        <v/>
      </c>
      <c r="O1489" s="164"/>
      <c r="P1489" s="164"/>
    </row>
    <row r="1490" spans="1:16" x14ac:dyDescent="0.2">
      <c r="A1490" s="19"/>
      <c r="B1490" s="164"/>
      <c r="C1490" s="164"/>
      <c r="D1490" s="164"/>
      <c r="E1490" s="164"/>
      <c r="F1490" s="165"/>
      <c r="G1490" s="164"/>
      <c r="H1490" s="166"/>
      <c r="I1490" s="167"/>
      <c r="J1490" s="168" t="str">
        <f>IF(F1490="","",IF(G1490=nepodnik,1,IF(VLOOKUP(G1490,Ciselniky!$G$41:$I$48,3,FALSE)&gt;'Údaje o projekte'!$F$11,'Údaje o projekte'!$F$11,VLOOKUP(G1490,Ciselniky!$G$41:$I$48,3,FALSE))))</f>
        <v/>
      </c>
      <c r="K1490" s="169" t="str">
        <f>IF(J1490="","",IF(G1490="Nerelevantné",E1490*F1490,((E1490*F1490)/VLOOKUP(G1490,Ciselniky!$G$43:$I$48,3,FALSE))*'Dlhodobý majetok (DM)'!I1490)*H1490)</f>
        <v/>
      </c>
      <c r="L1490" s="169" t="str">
        <f>IF(K1490="","",IF('Základné údaje'!$H$8="áno",0,K1490*0.2))</f>
        <v/>
      </c>
      <c r="M1490" s="156" t="str">
        <f>IF(K1490="","",K1490*VLOOKUP(CONCATENATE(C1490," / ",'Základné údaje'!$D$8),'Priradenie pracov. balíkov'!A:F,6,FALSE))</f>
        <v/>
      </c>
      <c r="N1490" s="156" t="str">
        <f>IF(L1490="","",L1490*VLOOKUP(CONCATENATE(C1490," / ",'Základné údaje'!$D$8),'Priradenie pracov. balíkov'!A:F,6,FALSE))</f>
        <v/>
      </c>
      <c r="O1490" s="164"/>
      <c r="P1490" s="164"/>
    </row>
    <row r="1491" spans="1:16" x14ac:dyDescent="0.2">
      <c r="A1491" s="19"/>
      <c r="B1491" s="164"/>
      <c r="C1491" s="164"/>
      <c r="D1491" s="164"/>
      <c r="E1491" s="164"/>
      <c r="F1491" s="165"/>
      <c r="G1491" s="164"/>
      <c r="H1491" s="166"/>
      <c r="I1491" s="167"/>
      <c r="J1491" s="168" t="str">
        <f>IF(F1491="","",IF(G1491=nepodnik,1,IF(VLOOKUP(G1491,Ciselniky!$G$41:$I$48,3,FALSE)&gt;'Údaje o projekte'!$F$11,'Údaje o projekte'!$F$11,VLOOKUP(G1491,Ciselniky!$G$41:$I$48,3,FALSE))))</f>
        <v/>
      </c>
      <c r="K1491" s="169" t="str">
        <f>IF(J1491="","",IF(G1491="Nerelevantné",E1491*F1491,((E1491*F1491)/VLOOKUP(G1491,Ciselniky!$G$43:$I$48,3,FALSE))*'Dlhodobý majetok (DM)'!I1491)*H1491)</f>
        <v/>
      </c>
      <c r="L1491" s="169" t="str">
        <f>IF(K1491="","",IF('Základné údaje'!$H$8="áno",0,K1491*0.2))</f>
        <v/>
      </c>
      <c r="M1491" s="156" t="str">
        <f>IF(K1491="","",K1491*VLOOKUP(CONCATENATE(C1491," / ",'Základné údaje'!$D$8),'Priradenie pracov. balíkov'!A:F,6,FALSE))</f>
        <v/>
      </c>
      <c r="N1491" s="156" t="str">
        <f>IF(L1491="","",L1491*VLOOKUP(CONCATENATE(C1491," / ",'Základné údaje'!$D$8),'Priradenie pracov. balíkov'!A:F,6,FALSE))</f>
        <v/>
      </c>
      <c r="O1491" s="164"/>
      <c r="P1491" s="164"/>
    </row>
    <row r="1492" spans="1:16" x14ac:dyDescent="0.2">
      <c r="A1492" s="19"/>
      <c r="B1492" s="164"/>
      <c r="C1492" s="164"/>
      <c r="D1492" s="164"/>
      <c r="E1492" s="164"/>
      <c r="F1492" s="165"/>
      <c r="G1492" s="164"/>
      <c r="H1492" s="166"/>
      <c r="I1492" s="167"/>
      <c r="J1492" s="168" t="str">
        <f>IF(F1492="","",IF(G1492=nepodnik,1,IF(VLOOKUP(G1492,Ciselniky!$G$41:$I$48,3,FALSE)&gt;'Údaje o projekte'!$F$11,'Údaje o projekte'!$F$11,VLOOKUP(G1492,Ciselniky!$G$41:$I$48,3,FALSE))))</f>
        <v/>
      </c>
      <c r="K1492" s="169" t="str">
        <f>IF(J1492="","",IF(G1492="Nerelevantné",E1492*F1492,((E1492*F1492)/VLOOKUP(G1492,Ciselniky!$G$43:$I$48,3,FALSE))*'Dlhodobý majetok (DM)'!I1492)*H1492)</f>
        <v/>
      </c>
      <c r="L1492" s="169" t="str">
        <f>IF(K1492="","",IF('Základné údaje'!$H$8="áno",0,K1492*0.2))</f>
        <v/>
      </c>
      <c r="M1492" s="156" t="str">
        <f>IF(K1492="","",K1492*VLOOKUP(CONCATENATE(C1492," / ",'Základné údaje'!$D$8),'Priradenie pracov. balíkov'!A:F,6,FALSE))</f>
        <v/>
      </c>
      <c r="N1492" s="156" t="str">
        <f>IF(L1492="","",L1492*VLOOKUP(CONCATENATE(C1492," / ",'Základné údaje'!$D$8),'Priradenie pracov. balíkov'!A:F,6,FALSE))</f>
        <v/>
      </c>
      <c r="O1492" s="164"/>
      <c r="P1492" s="164"/>
    </row>
    <row r="1493" spans="1:16" x14ac:dyDescent="0.2">
      <c r="A1493" s="19"/>
      <c r="B1493" s="164"/>
      <c r="C1493" s="164"/>
      <c r="D1493" s="164"/>
      <c r="E1493" s="164"/>
      <c r="F1493" s="165"/>
      <c r="G1493" s="164"/>
      <c r="H1493" s="166"/>
      <c r="I1493" s="167"/>
      <c r="J1493" s="168" t="str">
        <f>IF(F1493="","",IF(G1493=nepodnik,1,IF(VLOOKUP(G1493,Ciselniky!$G$41:$I$48,3,FALSE)&gt;'Údaje o projekte'!$F$11,'Údaje o projekte'!$F$11,VLOOKUP(G1493,Ciselniky!$G$41:$I$48,3,FALSE))))</f>
        <v/>
      </c>
      <c r="K1493" s="169" t="str">
        <f>IF(J1493="","",IF(G1493="Nerelevantné",E1493*F1493,((E1493*F1493)/VLOOKUP(G1493,Ciselniky!$G$43:$I$48,3,FALSE))*'Dlhodobý majetok (DM)'!I1493)*H1493)</f>
        <v/>
      </c>
      <c r="L1493" s="169" t="str">
        <f>IF(K1493="","",IF('Základné údaje'!$H$8="áno",0,K1493*0.2))</f>
        <v/>
      </c>
      <c r="M1493" s="156" t="str">
        <f>IF(K1493="","",K1493*VLOOKUP(CONCATENATE(C1493," / ",'Základné údaje'!$D$8),'Priradenie pracov. balíkov'!A:F,6,FALSE))</f>
        <v/>
      </c>
      <c r="N1493" s="156" t="str">
        <f>IF(L1493="","",L1493*VLOOKUP(CONCATENATE(C1493," / ",'Základné údaje'!$D$8),'Priradenie pracov. balíkov'!A:F,6,FALSE))</f>
        <v/>
      </c>
      <c r="O1493" s="164"/>
      <c r="P1493" s="164"/>
    </row>
    <row r="1494" spans="1:16" x14ac:dyDescent="0.2">
      <c r="A1494" s="19"/>
      <c r="B1494" s="164"/>
      <c r="C1494" s="164"/>
      <c r="D1494" s="164"/>
      <c r="E1494" s="164"/>
      <c r="F1494" s="165"/>
      <c r="G1494" s="164"/>
      <c r="H1494" s="166"/>
      <c r="I1494" s="167"/>
      <c r="J1494" s="168" t="str">
        <f>IF(F1494="","",IF(G1494=nepodnik,1,IF(VLOOKUP(G1494,Ciselniky!$G$41:$I$48,3,FALSE)&gt;'Údaje o projekte'!$F$11,'Údaje o projekte'!$F$11,VLOOKUP(G1494,Ciselniky!$G$41:$I$48,3,FALSE))))</f>
        <v/>
      </c>
      <c r="K1494" s="169" t="str">
        <f>IF(J1494="","",IF(G1494="Nerelevantné",E1494*F1494,((E1494*F1494)/VLOOKUP(G1494,Ciselniky!$G$43:$I$48,3,FALSE))*'Dlhodobý majetok (DM)'!I1494)*H1494)</f>
        <v/>
      </c>
      <c r="L1494" s="169" t="str">
        <f>IF(K1494="","",IF('Základné údaje'!$H$8="áno",0,K1494*0.2))</f>
        <v/>
      </c>
      <c r="M1494" s="156" t="str">
        <f>IF(K1494="","",K1494*VLOOKUP(CONCATENATE(C1494," / ",'Základné údaje'!$D$8),'Priradenie pracov. balíkov'!A:F,6,FALSE))</f>
        <v/>
      </c>
      <c r="N1494" s="156" t="str">
        <f>IF(L1494="","",L1494*VLOOKUP(CONCATENATE(C1494," / ",'Základné údaje'!$D$8),'Priradenie pracov. balíkov'!A:F,6,FALSE))</f>
        <v/>
      </c>
      <c r="O1494" s="164"/>
      <c r="P1494" s="164"/>
    </row>
    <row r="1495" spans="1:16" x14ac:dyDescent="0.2">
      <c r="A1495" s="19"/>
      <c r="B1495" s="164"/>
      <c r="C1495" s="164"/>
      <c r="D1495" s="164"/>
      <c r="E1495" s="164"/>
      <c r="F1495" s="165"/>
      <c r="G1495" s="164"/>
      <c r="H1495" s="166"/>
      <c r="I1495" s="167"/>
      <c r="J1495" s="168" t="str">
        <f>IF(F1495="","",IF(G1495=nepodnik,1,IF(VLOOKUP(G1495,Ciselniky!$G$41:$I$48,3,FALSE)&gt;'Údaje o projekte'!$F$11,'Údaje o projekte'!$F$11,VLOOKUP(G1495,Ciselniky!$G$41:$I$48,3,FALSE))))</f>
        <v/>
      </c>
      <c r="K1495" s="169" t="str">
        <f>IF(J1495="","",IF(G1495="Nerelevantné",E1495*F1495,((E1495*F1495)/VLOOKUP(G1495,Ciselniky!$G$43:$I$48,3,FALSE))*'Dlhodobý majetok (DM)'!I1495)*H1495)</f>
        <v/>
      </c>
      <c r="L1495" s="169" t="str">
        <f>IF(K1495="","",IF('Základné údaje'!$H$8="áno",0,K1495*0.2))</f>
        <v/>
      </c>
      <c r="M1495" s="156" t="str">
        <f>IF(K1495="","",K1495*VLOOKUP(CONCATENATE(C1495," / ",'Základné údaje'!$D$8),'Priradenie pracov. balíkov'!A:F,6,FALSE))</f>
        <v/>
      </c>
      <c r="N1495" s="156" t="str">
        <f>IF(L1495="","",L1495*VLOOKUP(CONCATENATE(C1495," / ",'Základné údaje'!$D$8),'Priradenie pracov. balíkov'!A:F,6,FALSE))</f>
        <v/>
      </c>
      <c r="O1495" s="164"/>
      <c r="P1495" s="164"/>
    </row>
    <row r="1496" spans="1:16" x14ac:dyDescent="0.2">
      <c r="A1496" s="19"/>
      <c r="B1496" s="164"/>
      <c r="C1496" s="164"/>
      <c r="D1496" s="164"/>
      <c r="E1496" s="164"/>
      <c r="F1496" s="165"/>
      <c r="G1496" s="164"/>
      <c r="H1496" s="166"/>
      <c r="I1496" s="167"/>
      <c r="J1496" s="168" t="str">
        <f>IF(F1496="","",IF(G1496=nepodnik,1,IF(VLOOKUP(G1496,Ciselniky!$G$41:$I$48,3,FALSE)&gt;'Údaje o projekte'!$F$11,'Údaje o projekte'!$F$11,VLOOKUP(G1496,Ciselniky!$G$41:$I$48,3,FALSE))))</f>
        <v/>
      </c>
      <c r="K1496" s="169" t="str">
        <f>IF(J1496="","",IF(G1496="Nerelevantné",E1496*F1496,((E1496*F1496)/VLOOKUP(G1496,Ciselniky!$G$43:$I$48,3,FALSE))*'Dlhodobý majetok (DM)'!I1496)*H1496)</f>
        <v/>
      </c>
      <c r="L1496" s="169" t="str">
        <f>IF(K1496="","",IF('Základné údaje'!$H$8="áno",0,K1496*0.2))</f>
        <v/>
      </c>
      <c r="M1496" s="156" t="str">
        <f>IF(K1496="","",K1496*VLOOKUP(CONCATENATE(C1496," / ",'Základné údaje'!$D$8),'Priradenie pracov. balíkov'!A:F,6,FALSE))</f>
        <v/>
      </c>
      <c r="N1496" s="156" t="str">
        <f>IF(L1496="","",L1496*VLOOKUP(CONCATENATE(C1496," / ",'Základné údaje'!$D$8),'Priradenie pracov. balíkov'!A:F,6,FALSE))</f>
        <v/>
      </c>
      <c r="O1496" s="164"/>
      <c r="P1496" s="164"/>
    </row>
    <row r="1497" spans="1:16" x14ac:dyDescent="0.2">
      <c r="A1497" s="19"/>
      <c r="B1497" s="164"/>
      <c r="C1497" s="164"/>
      <c r="D1497" s="164"/>
      <c r="E1497" s="164"/>
      <c r="F1497" s="165"/>
      <c r="G1497" s="164"/>
      <c r="H1497" s="166"/>
      <c r="I1497" s="167"/>
      <c r="J1497" s="168" t="str">
        <f>IF(F1497="","",IF(G1497=nepodnik,1,IF(VLOOKUP(G1497,Ciselniky!$G$41:$I$48,3,FALSE)&gt;'Údaje o projekte'!$F$11,'Údaje o projekte'!$F$11,VLOOKUP(G1497,Ciselniky!$G$41:$I$48,3,FALSE))))</f>
        <v/>
      </c>
      <c r="K1497" s="169" t="str">
        <f>IF(J1497="","",IF(G1497="Nerelevantné",E1497*F1497,((E1497*F1497)/VLOOKUP(G1497,Ciselniky!$G$43:$I$48,3,FALSE))*'Dlhodobý majetok (DM)'!I1497)*H1497)</f>
        <v/>
      </c>
      <c r="L1497" s="169" t="str">
        <f>IF(K1497="","",IF('Základné údaje'!$H$8="áno",0,K1497*0.2))</f>
        <v/>
      </c>
      <c r="M1497" s="156" t="str">
        <f>IF(K1497="","",K1497*VLOOKUP(CONCATENATE(C1497," / ",'Základné údaje'!$D$8),'Priradenie pracov. balíkov'!A:F,6,FALSE))</f>
        <v/>
      </c>
      <c r="N1497" s="156" t="str">
        <f>IF(L1497="","",L1497*VLOOKUP(CONCATENATE(C1497," / ",'Základné údaje'!$D$8),'Priradenie pracov. balíkov'!A:F,6,FALSE))</f>
        <v/>
      </c>
      <c r="O1497" s="164"/>
      <c r="P1497" s="164"/>
    </row>
    <row r="1498" spans="1:16" x14ac:dyDescent="0.2">
      <c r="A1498" s="19"/>
      <c r="B1498" s="164"/>
      <c r="C1498" s="164"/>
      <c r="D1498" s="164"/>
      <c r="E1498" s="164"/>
      <c r="F1498" s="165"/>
      <c r="G1498" s="164"/>
      <c r="H1498" s="166"/>
      <c r="I1498" s="167"/>
      <c r="J1498" s="168" t="str">
        <f>IF(F1498="","",IF(G1498=nepodnik,1,IF(VLOOKUP(G1498,Ciselniky!$G$41:$I$48,3,FALSE)&gt;'Údaje o projekte'!$F$11,'Údaje o projekte'!$F$11,VLOOKUP(G1498,Ciselniky!$G$41:$I$48,3,FALSE))))</f>
        <v/>
      </c>
      <c r="K1498" s="169" t="str">
        <f>IF(J1498="","",IF(G1498="Nerelevantné",E1498*F1498,((E1498*F1498)/VLOOKUP(G1498,Ciselniky!$G$43:$I$48,3,FALSE))*'Dlhodobý majetok (DM)'!I1498)*H1498)</f>
        <v/>
      </c>
      <c r="L1498" s="169" t="str">
        <f>IF(K1498="","",IF('Základné údaje'!$H$8="áno",0,K1498*0.2))</f>
        <v/>
      </c>
      <c r="M1498" s="156" t="str">
        <f>IF(K1498="","",K1498*VLOOKUP(CONCATENATE(C1498," / ",'Základné údaje'!$D$8),'Priradenie pracov. balíkov'!A:F,6,FALSE))</f>
        <v/>
      </c>
      <c r="N1498" s="156" t="str">
        <f>IF(L1498="","",L1498*VLOOKUP(CONCATENATE(C1498," / ",'Základné údaje'!$D$8),'Priradenie pracov. balíkov'!A:F,6,FALSE))</f>
        <v/>
      </c>
      <c r="O1498" s="164"/>
      <c r="P1498" s="164"/>
    </row>
    <row r="1499" spans="1:16" x14ac:dyDescent="0.2">
      <c r="A1499" s="19"/>
      <c r="B1499" s="164"/>
      <c r="C1499" s="164"/>
      <c r="D1499" s="164"/>
      <c r="E1499" s="164"/>
      <c r="F1499" s="165"/>
      <c r="G1499" s="164"/>
      <c r="H1499" s="166"/>
      <c r="I1499" s="167"/>
      <c r="J1499" s="168" t="str">
        <f>IF(F1499="","",IF(G1499=nepodnik,1,IF(VLOOKUP(G1499,Ciselniky!$G$41:$I$48,3,FALSE)&gt;'Údaje o projekte'!$F$11,'Údaje o projekte'!$F$11,VLOOKUP(G1499,Ciselniky!$G$41:$I$48,3,FALSE))))</f>
        <v/>
      </c>
      <c r="K1499" s="169" t="str">
        <f>IF(J1499="","",IF(G1499="Nerelevantné",E1499*F1499,((E1499*F1499)/VLOOKUP(G1499,Ciselniky!$G$43:$I$48,3,FALSE))*'Dlhodobý majetok (DM)'!I1499)*H1499)</f>
        <v/>
      </c>
      <c r="L1499" s="169" t="str">
        <f>IF(K1499="","",IF('Základné údaje'!$H$8="áno",0,K1499*0.2))</f>
        <v/>
      </c>
      <c r="M1499" s="156" t="str">
        <f>IF(K1499="","",K1499*VLOOKUP(CONCATENATE(C1499," / ",'Základné údaje'!$D$8),'Priradenie pracov. balíkov'!A:F,6,FALSE))</f>
        <v/>
      </c>
      <c r="N1499" s="156" t="str">
        <f>IF(L1499="","",L1499*VLOOKUP(CONCATENATE(C1499," / ",'Základné údaje'!$D$8),'Priradenie pracov. balíkov'!A:F,6,FALSE))</f>
        <v/>
      </c>
      <c r="O1499" s="164"/>
      <c r="P1499" s="164"/>
    </row>
    <row r="1500" spans="1:16" x14ac:dyDescent="0.2">
      <c r="A1500" s="19"/>
      <c r="B1500" s="164"/>
      <c r="C1500" s="164"/>
      <c r="D1500" s="164"/>
      <c r="E1500" s="164"/>
      <c r="F1500" s="165"/>
      <c r="G1500" s="164"/>
      <c r="H1500" s="166"/>
      <c r="I1500" s="167"/>
      <c r="J1500" s="168" t="str">
        <f>IF(F1500="","",IF(G1500=nepodnik,1,IF(VLOOKUP(G1500,Ciselniky!$G$41:$I$48,3,FALSE)&gt;'Údaje o projekte'!$F$11,'Údaje o projekte'!$F$11,VLOOKUP(G1500,Ciselniky!$G$41:$I$48,3,FALSE))))</f>
        <v/>
      </c>
      <c r="K1500" s="169" t="str">
        <f>IF(J1500="","",IF(G1500="Nerelevantné",E1500*F1500,((E1500*F1500)/VLOOKUP(G1500,Ciselniky!$G$43:$I$48,3,FALSE))*'Dlhodobý majetok (DM)'!I1500)*H1500)</f>
        <v/>
      </c>
      <c r="L1500" s="169" t="str">
        <f>IF(K1500="","",IF('Základné údaje'!$H$8="áno",0,K1500*0.2))</f>
        <v/>
      </c>
      <c r="M1500" s="156" t="str">
        <f>IF(K1500="","",K1500*VLOOKUP(CONCATENATE(C1500," / ",'Základné údaje'!$D$8),'Priradenie pracov. balíkov'!A:F,6,FALSE))</f>
        <v/>
      </c>
      <c r="N1500" s="156" t="str">
        <f>IF(L1500="","",L1500*VLOOKUP(CONCATENATE(C1500," / ",'Základné údaje'!$D$8),'Priradenie pracov. balíkov'!A:F,6,FALSE))</f>
        <v/>
      </c>
      <c r="O1500" s="164"/>
      <c r="P1500" s="164"/>
    </row>
    <row r="1501" spans="1:16" x14ac:dyDescent="0.2">
      <c r="A1501" s="19"/>
      <c r="B1501" s="164"/>
      <c r="C1501" s="164"/>
      <c r="D1501" s="164"/>
      <c r="E1501" s="164"/>
      <c r="F1501" s="165"/>
      <c r="G1501" s="164"/>
      <c r="H1501" s="166"/>
      <c r="I1501" s="167"/>
      <c r="J1501" s="168" t="str">
        <f>IF(F1501="","",IF(G1501=nepodnik,1,IF(VLOOKUP(G1501,Ciselniky!$G$41:$I$48,3,FALSE)&gt;'Údaje o projekte'!$F$11,'Údaje o projekte'!$F$11,VLOOKUP(G1501,Ciselniky!$G$41:$I$48,3,FALSE))))</f>
        <v/>
      </c>
      <c r="K1501" s="169" t="str">
        <f>IF(J1501="","",IF(G1501="Nerelevantné",E1501*F1501,((E1501*F1501)/VLOOKUP(G1501,Ciselniky!$G$43:$I$48,3,FALSE))*'Dlhodobý majetok (DM)'!I1501)*H1501)</f>
        <v/>
      </c>
      <c r="L1501" s="169" t="str">
        <f>IF(K1501="","",IF('Základné údaje'!$H$8="áno",0,K1501*0.2))</f>
        <v/>
      </c>
      <c r="M1501" s="156" t="str">
        <f>IF(K1501="","",K1501*VLOOKUP(CONCATENATE(C1501," / ",'Základné údaje'!$D$8),'Priradenie pracov. balíkov'!A:F,6,FALSE))</f>
        <v/>
      </c>
      <c r="N1501" s="156" t="str">
        <f>IF(L1501="","",L1501*VLOOKUP(CONCATENATE(C1501," / ",'Základné údaje'!$D$8),'Priradenie pracov. balíkov'!A:F,6,FALSE))</f>
        <v/>
      </c>
      <c r="O1501" s="164"/>
      <c r="P1501" s="164"/>
    </row>
    <row r="1502" spans="1:16" x14ac:dyDescent="0.2">
      <c r="A1502" s="19"/>
      <c r="B1502" s="164"/>
      <c r="C1502" s="164"/>
      <c r="D1502" s="164"/>
      <c r="E1502" s="164"/>
      <c r="F1502" s="165"/>
      <c r="G1502" s="164"/>
      <c r="H1502" s="166"/>
      <c r="I1502" s="167"/>
      <c r="J1502" s="168" t="str">
        <f>IF(F1502="","",IF(G1502=nepodnik,1,IF(VLOOKUP(G1502,Ciselniky!$G$41:$I$48,3,FALSE)&gt;'Údaje o projekte'!$F$11,'Údaje o projekte'!$F$11,VLOOKUP(G1502,Ciselniky!$G$41:$I$48,3,FALSE))))</f>
        <v/>
      </c>
      <c r="K1502" s="169" t="str">
        <f>IF(J1502="","",IF(G1502="Nerelevantné",E1502*F1502,((E1502*F1502)/VLOOKUP(G1502,Ciselniky!$G$43:$I$48,3,FALSE))*'Dlhodobý majetok (DM)'!I1502)*H1502)</f>
        <v/>
      </c>
      <c r="L1502" s="169" t="str">
        <f>IF(K1502="","",IF('Základné údaje'!$H$8="áno",0,K1502*0.2))</f>
        <v/>
      </c>
      <c r="M1502" s="156" t="str">
        <f>IF(K1502="","",K1502*VLOOKUP(CONCATENATE(C1502," / ",'Základné údaje'!$D$8),'Priradenie pracov. balíkov'!A:F,6,FALSE))</f>
        <v/>
      </c>
      <c r="N1502" s="156" t="str">
        <f>IF(L1502="","",L1502*VLOOKUP(CONCATENATE(C1502," / ",'Základné údaje'!$D$8),'Priradenie pracov. balíkov'!A:F,6,FALSE))</f>
        <v/>
      </c>
      <c r="O1502" s="164"/>
      <c r="P1502" s="164"/>
    </row>
    <row r="1503" spans="1:16" x14ac:dyDescent="0.2">
      <c r="A1503" s="19"/>
      <c r="B1503" s="164"/>
      <c r="C1503" s="164"/>
      <c r="D1503" s="164"/>
      <c r="E1503" s="164"/>
      <c r="F1503" s="165"/>
      <c r="G1503" s="164"/>
      <c r="H1503" s="166"/>
      <c r="I1503" s="167"/>
      <c r="J1503" s="168" t="str">
        <f>IF(F1503="","",IF(G1503=nepodnik,1,IF(VLOOKUP(G1503,Ciselniky!$G$41:$I$48,3,FALSE)&gt;'Údaje o projekte'!$F$11,'Údaje o projekte'!$F$11,VLOOKUP(G1503,Ciselniky!$G$41:$I$48,3,FALSE))))</f>
        <v/>
      </c>
      <c r="K1503" s="169" t="str">
        <f>IF(J1503="","",IF(G1503="Nerelevantné",E1503*F1503,((E1503*F1503)/VLOOKUP(G1503,Ciselniky!$G$43:$I$48,3,FALSE))*'Dlhodobý majetok (DM)'!I1503)*H1503)</f>
        <v/>
      </c>
      <c r="L1503" s="169" t="str">
        <f>IF(K1503="","",IF('Základné údaje'!$H$8="áno",0,K1503*0.2))</f>
        <v/>
      </c>
      <c r="M1503" s="156" t="str">
        <f>IF(K1503="","",K1503*VLOOKUP(CONCATENATE(C1503," / ",'Základné údaje'!$D$8),'Priradenie pracov. balíkov'!A:F,6,FALSE))</f>
        <v/>
      </c>
      <c r="N1503" s="156" t="str">
        <f>IF(L1503="","",L1503*VLOOKUP(CONCATENATE(C1503," / ",'Základné údaje'!$D$8),'Priradenie pracov. balíkov'!A:F,6,FALSE))</f>
        <v/>
      </c>
      <c r="O1503" s="164"/>
      <c r="P1503" s="164"/>
    </row>
    <row r="1504" spans="1:16" x14ac:dyDescent="0.2">
      <c r="A1504" s="19"/>
      <c r="B1504" s="164"/>
      <c r="C1504" s="164"/>
      <c r="D1504" s="164"/>
      <c r="E1504" s="164"/>
      <c r="F1504" s="165"/>
      <c r="G1504" s="164"/>
      <c r="H1504" s="166"/>
      <c r="I1504" s="167"/>
      <c r="J1504" s="168" t="str">
        <f>IF(F1504="","",IF(G1504=nepodnik,1,IF(VLOOKUP(G1504,Ciselniky!$G$41:$I$48,3,FALSE)&gt;'Údaje o projekte'!$F$11,'Údaje o projekte'!$F$11,VLOOKUP(G1504,Ciselniky!$G$41:$I$48,3,FALSE))))</f>
        <v/>
      </c>
      <c r="K1504" s="169" t="str">
        <f>IF(J1504="","",IF(G1504="Nerelevantné",E1504*F1504,((E1504*F1504)/VLOOKUP(G1504,Ciselniky!$G$43:$I$48,3,FALSE))*'Dlhodobý majetok (DM)'!I1504)*H1504)</f>
        <v/>
      </c>
      <c r="L1504" s="169" t="str">
        <f>IF(K1504="","",IF('Základné údaje'!$H$8="áno",0,K1504*0.2))</f>
        <v/>
      </c>
      <c r="M1504" s="156" t="str">
        <f>IF(K1504="","",K1504*VLOOKUP(CONCATENATE(C1504," / ",'Základné údaje'!$D$8),'Priradenie pracov. balíkov'!A:F,6,FALSE))</f>
        <v/>
      </c>
      <c r="N1504" s="156" t="str">
        <f>IF(L1504="","",L1504*VLOOKUP(CONCATENATE(C1504," / ",'Základné údaje'!$D$8),'Priradenie pracov. balíkov'!A:F,6,FALSE))</f>
        <v/>
      </c>
      <c r="O1504" s="164"/>
      <c r="P1504" s="164"/>
    </row>
    <row r="1505" spans="1:16" x14ac:dyDescent="0.2">
      <c r="A1505" s="19"/>
      <c r="B1505" s="164"/>
      <c r="C1505" s="164"/>
      <c r="D1505" s="164"/>
      <c r="E1505" s="164"/>
      <c r="F1505" s="165"/>
      <c r="G1505" s="164"/>
      <c r="H1505" s="166"/>
      <c r="I1505" s="167"/>
      <c r="J1505" s="168" t="str">
        <f>IF(F1505="","",IF(G1505=nepodnik,1,IF(VLOOKUP(G1505,Ciselniky!$G$41:$I$48,3,FALSE)&gt;'Údaje o projekte'!$F$11,'Údaje o projekte'!$F$11,VLOOKUP(G1505,Ciselniky!$G$41:$I$48,3,FALSE))))</f>
        <v/>
      </c>
      <c r="K1505" s="169" t="str">
        <f>IF(J1505="","",IF(G1505="Nerelevantné",E1505*F1505,((E1505*F1505)/VLOOKUP(G1505,Ciselniky!$G$43:$I$48,3,FALSE))*'Dlhodobý majetok (DM)'!I1505)*H1505)</f>
        <v/>
      </c>
      <c r="L1505" s="169" t="str">
        <f>IF(K1505="","",IF('Základné údaje'!$H$8="áno",0,K1505*0.2))</f>
        <v/>
      </c>
      <c r="M1505" s="156" t="str">
        <f>IF(K1505="","",K1505*VLOOKUP(CONCATENATE(C1505," / ",'Základné údaje'!$D$8),'Priradenie pracov. balíkov'!A:F,6,FALSE))</f>
        <v/>
      </c>
      <c r="N1505" s="156" t="str">
        <f>IF(L1505="","",L1505*VLOOKUP(CONCATENATE(C1505," / ",'Základné údaje'!$D$8),'Priradenie pracov. balíkov'!A:F,6,FALSE))</f>
        <v/>
      </c>
      <c r="O1505" s="164"/>
      <c r="P1505" s="164"/>
    </row>
    <row r="1506" spans="1:16" x14ac:dyDescent="0.2">
      <c r="A1506" s="19"/>
      <c r="B1506" s="164"/>
      <c r="C1506" s="164"/>
      <c r="D1506" s="164"/>
      <c r="E1506" s="164"/>
      <c r="F1506" s="165"/>
      <c r="G1506" s="164"/>
      <c r="H1506" s="166"/>
      <c r="I1506" s="167"/>
      <c r="J1506" s="168" t="str">
        <f>IF(F1506="","",IF(G1506=nepodnik,1,IF(VLOOKUP(G1506,Ciselniky!$G$41:$I$48,3,FALSE)&gt;'Údaje o projekte'!$F$11,'Údaje o projekte'!$F$11,VLOOKUP(G1506,Ciselniky!$G$41:$I$48,3,FALSE))))</f>
        <v/>
      </c>
      <c r="K1506" s="169" t="str">
        <f>IF(J1506="","",IF(G1506="Nerelevantné",E1506*F1506,((E1506*F1506)/VLOOKUP(G1506,Ciselniky!$G$43:$I$48,3,FALSE))*'Dlhodobý majetok (DM)'!I1506)*H1506)</f>
        <v/>
      </c>
      <c r="L1506" s="169" t="str">
        <f>IF(K1506="","",IF('Základné údaje'!$H$8="áno",0,K1506*0.2))</f>
        <v/>
      </c>
      <c r="M1506" s="156" t="str">
        <f>IF(K1506="","",K1506*VLOOKUP(CONCATENATE(C1506," / ",'Základné údaje'!$D$8),'Priradenie pracov. balíkov'!A:F,6,FALSE))</f>
        <v/>
      </c>
      <c r="N1506" s="156" t="str">
        <f>IF(L1506="","",L1506*VLOOKUP(CONCATENATE(C1506," / ",'Základné údaje'!$D$8),'Priradenie pracov. balíkov'!A:F,6,FALSE))</f>
        <v/>
      </c>
      <c r="O1506" s="164"/>
      <c r="P1506" s="164"/>
    </row>
    <row r="1507" spans="1:16" x14ac:dyDescent="0.2">
      <c r="A1507" s="19"/>
      <c r="B1507" s="164"/>
      <c r="C1507" s="164"/>
      <c r="D1507" s="164"/>
      <c r="E1507" s="164"/>
      <c r="F1507" s="165"/>
      <c r="G1507" s="164"/>
      <c r="H1507" s="166"/>
      <c r="I1507" s="167"/>
      <c r="J1507" s="168" t="str">
        <f>IF(F1507="","",IF(G1507=nepodnik,1,IF(VLOOKUP(G1507,Ciselniky!$G$41:$I$48,3,FALSE)&gt;'Údaje o projekte'!$F$11,'Údaje o projekte'!$F$11,VLOOKUP(G1507,Ciselniky!$G$41:$I$48,3,FALSE))))</f>
        <v/>
      </c>
      <c r="K1507" s="169" t="str">
        <f>IF(J1507="","",IF(G1507="Nerelevantné",E1507*F1507,((E1507*F1507)/VLOOKUP(G1507,Ciselniky!$G$43:$I$48,3,FALSE))*'Dlhodobý majetok (DM)'!I1507)*H1507)</f>
        <v/>
      </c>
      <c r="L1507" s="169" t="str">
        <f>IF(K1507="","",IF('Základné údaje'!$H$8="áno",0,K1507*0.2))</f>
        <v/>
      </c>
      <c r="M1507" s="156" t="str">
        <f>IF(K1507="","",K1507*VLOOKUP(CONCATENATE(C1507," / ",'Základné údaje'!$D$8),'Priradenie pracov. balíkov'!A:F,6,FALSE))</f>
        <v/>
      </c>
      <c r="N1507" s="156" t="str">
        <f>IF(L1507="","",L1507*VLOOKUP(CONCATENATE(C1507," / ",'Základné údaje'!$D$8),'Priradenie pracov. balíkov'!A:F,6,FALSE))</f>
        <v/>
      </c>
      <c r="O1507" s="164"/>
      <c r="P1507" s="164"/>
    </row>
    <row r="1508" spans="1:16" x14ac:dyDescent="0.2">
      <c r="A1508" s="19"/>
      <c r="B1508" s="164"/>
      <c r="C1508" s="164"/>
      <c r="D1508" s="164"/>
      <c r="E1508" s="164"/>
      <c r="F1508" s="165"/>
      <c r="G1508" s="164"/>
      <c r="H1508" s="166"/>
      <c r="I1508" s="167"/>
      <c r="J1508" s="168" t="str">
        <f>IF(F1508="","",IF(G1508=nepodnik,1,IF(VLOOKUP(G1508,Ciselniky!$G$41:$I$48,3,FALSE)&gt;'Údaje o projekte'!$F$11,'Údaje o projekte'!$F$11,VLOOKUP(G1508,Ciselniky!$G$41:$I$48,3,FALSE))))</f>
        <v/>
      </c>
      <c r="K1508" s="169" t="str">
        <f>IF(J1508="","",IF(G1508="Nerelevantné",E1508*F1508,((E1508*F1508)/VLOOKUP(G1508,Ciselniky!$G$43:$I$48,3,FALSE))*'Dlhodobý majetok (DM)'!I1508)*H1508)</f>
        <v/>
      </c>
      <c r="L1508" s="169" t="str">
        <f>IF(K1508="","",IF('Základné údaje'!$H$8="áno",0,K1508*0.2))</f>
        <v/>
      </c>
      <c r="M1508" s="156" t="str">
        <f>IF(K1508="","",K1508*VLOOKUP(CONCATENATE(C1508," / ",'Základné údaje'!$D$8),'Priradenie pracov. balíkov'!A:F,6,FALSE))</f>
        <v/>
      </c>
      <c r="N1508" s="156" t="str">
        <f>IF(L1508="","",L1508*VLOOKUP(CONCATENATE(C1508," / ",'Základné údaje'!$D$8),'Priradenie pracov. balíkov'!A:F,6,FALSE))</f>
        <v/>
      </c>
      <c r="O1508" s="164"/>
      <c r="P1508" s="164"/>
    </row>
    <row r="1509" spans="1:16" x14ac:dyDescent="0.2">
      <c r="A1509" s="19"/>
      <c r="B1509" s="164"/>
      <c r="C1509" s="164"/>
      <c r="D1509" s="164"/>
      <c r="E1509" s="164"/>
      <c r="F1509" s="165"/>
      <c r="G1509" s="164"/>
      <c r="H1509" s="166"/>
      <c r="I1509" s="167"/>
      <c r="J1509" s="168" t="str">
        <f>IF(F1509="","",IF(G1509=nepodnik,1,IF(VLOOKUP(G1509,Ciselniky!$G$41:$I$48,3,FALSE)&gt;'Údaje o projekte'!$F$11,'Údaje o projekte'!$F$11,VLOOKUP(G1509,Ciselniky!$G$41:$I$48,3,FALSE))))</f>
        <v/>
      </c>
      <c r="K1509" s="169" t="str">
        <f>IF(J1509="","",IF(G1509="Nerelevantné",E1509*F1509,((E1509*F1509)/VLOOKUP(G1509,Ciselniky!$G$43:$I$48,3,FALSE))*'Dlhodobý majetok (DM)'!I1509)*H1509)</f>
        <v/>
      </c>
      <c r="L1509" s="169" t="str">
        <f>IF(K1509="","",IF('Základné údaje'!$H$8="áno",0,K1509*0.2))</f>
        <v/>
      </c>
      <c r="M1509" s="156" t="str">
        <f>IF(K1509="","",K1509*VLOOKUP(CONCATENATE(C1509," / ",'Základné údaje'!$D$8),'Priradenie pracov. balíkov'!A:F,6,FALSE))</f>
        <v/>
      </c>
      <c r="N1509" s="156" t="str">
        <f>IF(L1509="","",L1509*VLOOKUP(CONCATENATE(C1509," / ",'Základné údaje'!$D$8),'Priradenie pracov. balíkov'!A:F,6,FALSE))</f>
        <v/>
      </c>
      <c r="O1509" s="164"/>
      <c r="P1509" s="164"/>
    </row>
    <row r="1510" spans="1:16" x14ac:dyDescent="0.2">
      <c r="A1510" s="19"/>
      <c r="B1510" s="164"/>
      <c r="C1510" s="164"/>
      <c r="D1510" s="164"/>
      <c r="E1510" s="164"/>
      <c r="F1510" s="165"/>
      <c r="G1510" s="164"/>
      <c r="H1510" s="166"/>
      <c r="I1510" s="167"/>
      <c r="J1510" s="168" t="str">
        <f>IF(F1510="","",IF(G1510=nepodnik,1,IF(VLOOKUP(G1510,Ciselniky!$G$41:$I$48,3,FALSE)&gt;'Údaje o projekte'!$F$11,'Údaje o projekte'!$F$11,VLOOKUP(G1510,Ciselniky!$G$41:$I$48,3,FALSE))))</f>
        <v/>
      </c>
      <c r="K1510" s="169" t="str">
        <f>IF(J1510="","",IF(G1510="Nerelevantné",E1510*F1510,((E1510*F1510)/VLOOKUP(G1510,Ciselniky!$G$43:$I$48,3,FALSE))*'Dlhodobý majetok (DM)'!I1510)*H1510)</f>
        <v/>
      </c>
      <c r="L1510" s="169" t="str">
        <f>IF(K1510="","",IF('Základné údaje'!$H$8="áno",0,K1510*0.2))</f>
        <v/>
      </c>
      <c r="M1510" s="156" t="str">
        <f>IF(K1510="","",K1510*VLOOKUP(CONCATENATE(C1510," / ",'Základné údaje'!$D$8),'Priradenie pracov. balíkov'!A:F,6,FALSE))</f>
        <v/>
      </c>
      <c r="N1510" s="156" t="str">
        <f>IF(L1510="","",L1510*VLOOKUP(CONCATENATE(C1510," / ",'Základné údaje'!$D$8),'Priradenie pracov. balíkov'!A:F,6,FALSE))</f>
        <v/>
      </c>
      <c r="O1510" s="164"/>
      <c r="P1510" s="164"/>
    </row>
    <row r="1511" spans="1:16" x14ac:dyDescent="0.2">
      <c r="A1511" s="19"/>
      <c r="B1511" s="164"/>
      <c r="C1511" s="164"/>
      <c r="D1511" s="164"/>
      <c r="E1511" s="164"/>
      <c r="F1511" s="165"/>
      <c r="G1511" s="164"/>
      <c r="H1511" s="166"/>
      <c r="I1511" s="167"/>
      <c r="J1511" s="168" t="str">
        <f>IF(F1511="","",IF(G1511=nepodnik,1,IF(VLOOKUP(G1511,Ciselniky!$G$41:$I$48,3,FALSE)&gt;'Údaje o projekte'!$F$11,'Údaje o projekte'!$F$11,VLOOKUP(G1511,Ciselniky!$G$41:$I$48,3,FALSE))))</f>
        <v/>
      </c>
      <c r="K1511" s="169" t="str">
        <f>IF(J1511="","",IF(G1511="Nerelevantné",E1511*F1511,((E1511*F1511)/VLOOKUP(G1511,Ciselniky!$G$43:$I$48,3,FALSE))*'Dlhodobý majetok (DM)'!I1511)*H1511)</f>
        <v/>
      </c>
      <c r="L1511" s="169" t="str">
        <f>IF(K1511="","",IF('Základné údaje'!$H$8="áno",0,K1511*0.2))</f>
        <v/>
      </c>
      <c r="M1511" s="156" t="str">
        <f>IF(K1511="","",K1511*VLOOKUP(CONCATENATE(C1511," / ",'Základné údaje'!$D$8),'Priradenie pracov. balíkov'!A:F,6,FALSE))</f>
        <v/>
      </c>
      <c r="N1511" s="156" t="str">
        <f>IF(L1511="","",L1511*VLOOKUP(CONCATENATE(C1511," / ",'Základné údaje'!$D$8),'Priradenie pracov. balíkov'!A:F,6,FALSE))</f>
        <v/>
      </c>
      <c r="O1511" s="164"/>
      <c r="P1511" s="164"/>
    </row>
    <row r="1512" spans="1:16" x14ac:dyDescent="0.2">
      <c r="A1512" s="19"/>
      <c r="B1512" s="164"/>
      <c r="C1512" s="164"/>
      <c r="D1512" s="164"/>
      <c r="E1512" s="164"/>
      <c r="F1512" s="165"/>
      <c r="G1512" s="164"/>
      <c r="H1512" s="166"/>
      <c r="I1512" s="167"/>
      <c r="J1512" s="168" t="str">
        <f>IF(F1512="","",IF(G1512=nepodnik,1,IF(VLOOKUP(G1512,Ciselniky!$G$41:$I$48,3,FALSE)&gt;'Údaje o projekte'!$F$11,'Údaje o projekte'!$F$11,VLOOKUP(G1512,Ciselniky!$G$41:$I$48,3,FALSE))))</f>
        <v/>
      </c>
      <c r="K1512" s="169" t="str">
        <f>IF(J1512="","",IF(G1512="Nerelevantné",E1512*F1512,((E1512*F1512)/VLOOKUP(G1512,Ciselniky!$G$43:$I$48,3,FALSE))*'Dlhodobý majetok (DM)'!I1512)*H1512)</f>
        <v/>
      </c>
      <c r="L1512" s="169" t="str">
        <f>IF(K1512="","",IF('Základné údaje'!$H$8="áno",0,K1512*0.2))</f>
        <v/>
      </c>
      <c r="M1512" s="156" t="str">
        <f>IF(K1512="","",K1512*VLOOKUP(CONCATENATE(C1512," / ",'Základné údaje'!$D$8),'Priradenie pracov. balíkov'!A:F,6,FALSE))</f>
        <v/>
      </c>
      <c r="N1512" s="156" t="str">
        <f>IF(L1512="","",L1512*VLOOKUP(CONCATENATE(C1512," / ",'Základné údaje'!$D$8),'Priradenie pracov. balíkov'!A:F,6,FALSE))</f>
        <v/>
      </c>
      <c r="O1512" s="164"/>
      <c r="P1512" s="164"/>
    </row>
    <row r="1513" spans="1:16" x14ac:dyDescent="0.2">
      <c r="A1513" s="19"/>
      <c r="B1513" s="164"/>
      <c r="C1513" s="164"/>
      <c r="D1513" s="164"/>
      <c r="E1513" s="164"/>
      <c r="F1513" s="165"/>
      <c r="G1513" s="164"/>
      <c r="H1513" s="166"/>
      <c r="I1513" s="167"/>
      <c r="J1513" s="168" t="str">
        <f>IF(F1513="","",IF(G1513=nepodnik,1,IF(VLOOKUP(G1513,Ciselniky!$G$41:$I$48,3,FALSE)&gt;'Údaje o projekte'!$F$11,'Údaje o projekte'!$F$11,VLOOKUP(G1513,Ciselniky!$G$41:$I$48,3,FALSE))))</f>
        <v/>
      </c>
      <c r="K1513" s="169" t="str">
        <f>IF(J1513="","",IF(G1513="Nerelevantné",E1513*F1513,((E1513*F1513)/VLOOKUP(G1513,Ciselniky!$G$43:$I$48,3,FALSE))*'Dlhodobý majetok (DM)'!I1513)*H1513)</f>
        <v/>
      </c>
      <c r="L1513" s="169" t="str">
        <f>IF(K1513="","",IF('Základné údaje'!$H$8="áno",0,K1513*0.2))</f>
        <v/>
      </c>
      <c r="M1513" s="156" t="str">
        <f>IF(K1513="","",K1513*VLOOKUP(CONCATENATE(C1513," / ",'Základné údaje'!$D$8),'Priradenie pracov. balíkov'!A:F,6,FALSE))</f>
        <v/>
      </c>
      <c r="N1513" s="156" t="str">
        <f>IF(L1513="","",L1513*VLOOKUP(CONCATENATE(C1513," / ",'Základné údaje'!$D$8),'Priradenie pracov. balíkov'!A:F,6,FALSE))</f>
        <v/>
      </c>
      <c r="O1513" s="164"/>
      <c r="P1513" s="164"/>
    </row>
    <row r="1514" spans="1:16" x14ac:dyDescent="0.2">
      <c r="A1514" s="19"/>
      <c r="B1514" s="164"/>
      <c r="C1514" s="164"/>
      <c r="D1514" s="164"/>
      <c r="E1514" s="164"/>
      <c r="F1514" s="165"/>
      <c r="G1514" s="164"/>
      <c r="H1514" s="166"/>
      <c r="I1514" s="167"/>
      <c r="J1514" s="168" t="str">
        <f>IF(F1514="","",IF(G1514=nepodnik,1,IF(VLOOKUP(G1514,Ciselniky!$G$41:$I$48,3,FALSE)&gt;'Údaje o projekte'!$F$11,'Údaje o projekte'!$F$11,VLOOKUP(G1514,Ciselniky!$G$41:$I$48,3,FALSE))))</f>
        <v/>
      </c>
      <c r="K1514" s="169" t="str">
        <f>IF(J1514="","",IF(G1514="Nerelevantné",E1514*F1514,((E1514*F1514)/VLOOKUP(G1514,Ciselniky!$G$43:$I$48,3,FALSE))*'Dlhodobý majetok (DM)'!I1514)*H1514)</f>
        <v/>
      </c>
      <c r="L1514" s="169" t="str">
        <f>IF(K1514="","",IF('Základné údaje'!$H$8="áno",0,K1514*0.2))</f>
        <v/>
      </c>
      <c r="M1514" s="156" t="str">
        <f>IF(K1514="","",K1514*VLOOKUP(CONCATENATE(C1514," / ",'Základné údaje'!$D$8),'Priradenie pracov. balíkov'!A:F,6,FALSE))</f>
        <v/>
      </c>
      <c r="N1514" s="156" t="str">
        <f>IF(L1514="","",L1514*VLOOKUP(CONCATENATE(C1514," / ",'Základné údaje'!$D$8),'Priradenie pracov. balíkov'!A:F,6,FALSE))</f>
        <v/>
      </c>
      <c r="O1514" s="164"/>
      <c r="P1514" s="164"/>
    </row>
    <row r="1515" spans="1:16" x14ac:dyDescent="0.2">
      <c r="A1515" s="19"/>
      <c r="B1515" s="164"/>
      <c r="C1515" s="164"/>
      <c r="D1515" s="164"/>
      <c r="E1515" s="164"/>
      <c r="F1515" s="165"/>
      <c r="G1515" s="164"/>
      <c r="H1515" s="166"/>
      <c r="I1515" s="167"/>
      <c r="J1515" s="168" t="str">
        <f>IF(F1515="","",IF(G1515=nepodnik,1,IF(VLOOKUP(G1515,Ciselniky!$G$41:$I$48,3,FALSE)&gt;'Údaje o projekte'!$F$11,'Údaje o projekte'!$F$11,VLOOKUP(G1515,Ciselniky!$G$41:$I$48,3,FALSE))))</f>
        <v/>
      </c>
      <c r="K1515" s="169" t="str">
        <f>IF(J1515="","",IF(G1515="Nerelevantné",E1515*F1515,((E1515*F1515)/VLOOKUP(G1515,Ciselniky!$G$43:$I$48,3,FALSE))*'Dlhodobý majetok (DM)'!I1515)*H1515)</f>
        <v/>
      </c>
      <c r="L1515" s="169" t="str">
        <f>IF(K1515="","",IF('Základné údaje'!$H$8="áno",0,K1515*0.2))</f>
        <v/>
      </c>
      <c r="M1515" s="156" t="str">
        <f>IF(K1515="","",K1515*VLOOKUP(CONCATENATE(C1515," / ",'Základné údaje'!$D$8),'Priradenie pracov. balíkov'!A:F,6,FALSE))</f>
        <v/>
      </c>
      <c r="N1515" s="156" t="str">
        <f>IF(L1515="","",L1515*VLOOKUP(CONCATENATE(C1515," / ",'Základné údaje'!$D$8),'Priradenie pracov. balíkov'!A:F,6,FALSE))</f>
        <v/>
      </c>
      <c r="O1515" s="164"/>
      <c r="P1515" s="164"/>
    </row>
    <row r="1516" spans="1:16" x14ac:dyDescent="0.2">
      <c r="A1516" s="19"/>
      <c r="B1516" s="164"/>
      <c r="C1516" s="164"/>
      <c r="D1516" s="164"/>
      <c r="E1516" s="164"/>
      <c r="F1516" s="165"/>
      <c r="G1516" s="164"/>
      <c r="H1516" s="166"/>
      <c r="I1516" s="167"/>
      <c r="J1516" s="168" t="str">
        <f>IF(F1516="","",IF(G1516=nepodnik,1,IF(VLOOKUP(G1516,Ciselniky!$G$41:$I$48,3,FALSE)&gt;'Údaje o projekte'!$F$11,'Údaje o projekte'!$F$11,VLOOKUP(G1516,Ciselniky!$G$41:$I$48,3,FALSE))))</f>
        <v/>
      </c>
      <c r="K1516" s="169" t="str">
        <f>IF(J1516="","",IF(G1516="Nerelevantné",E1516*F1516,((E1516*F1516)/VLOOKUP(G1516,Ciselniky!$G$43:$I$48,3,FALSE))*'Dlhodobý majetok (DM)'!I1516)*H1516)</f>
        <v/>
      </c>
      <c r="L1516" s="169" t="str">
        <f>IF(K1516="","",IF('Základné údaje'!$H$8="áno",0,K1516*0.2))</f>
        <v/>
      </c>
      <c r="M1516" s="156" t="str">
        <f>IF(K1516="","",K1516*VLOOKUP(CONCATENATE(C1516," / ",'Základné údaje'!$D$8),'Priradenie pracov. balíkov'!A:F,6,FALSE))</f>
        <v/>
      </c>
      <c r="N1516" s="156" t="str">
        <f>IF(L1516="","",L1516*VLOOKUP(CONCATENATE(C1516," / ",'Základné údaje'!$D$8),'Priradenie pracov. balíkov'!A:F,6,FALSE))</f>
        <v/>
      </c>
      <c r="O1516" s="164"/>
      <c r="P1516" s="164"/>
    </row>
    <row r="1517" spans="1:16" x14ac:dyDescent="0.2">
      <c r="A1517" s="19"/>
      <c r="B1517" s="164"/>
      <c r="C1517" s="164"/>
      <c r="D1517" s="164"/>
      <c r="E1517" s="164"/>
      <c r="F1517" s="165"/>
      <c r="G1517" s="164"/>
      <c r="H1517" s="166"/>
      <c r="I1517" s="167"/>
      <c r="J1517" s="168" t="str">
        <f>IF(F1517="","",IF(G1517=nepodnik,1,IF(VLOOKUP(G1517,Ciselniky!$G$41:$I$48,3,FALSE)&gt;'Údaje o projekte'!$F$11,'Údaje o projekte'!$F$11,VLOOKUP(G1517,Ciselniky!$G$41:$I$48,3,FALSE))))</f>
        <v/>
      </c>
      <c r="K1517" s="169" t="str">
        <f>IF(J1517="","",IF(G1517="Nerelevantné",E1517*F1517,((E1517*F1517)/VLOOKUP(G1517,Ciselniky!$G$43:$I$48,3,FALSE))*'Dlhodobý majetok (DM)'!I1517)*H1517)</f>
        <v/>
      </c>
      <c r="L1517" s="169" t="str">
        <f>IF(K1517="","",IF('Základné údaje'!$H$8="áno",0,K1517*0.2))</f>
        <v/>
      </c>
      <c r="M1517" s="156" t="str">
        <f>IF(K1517="","",K1517*VLOOKUP(CONCATENATE(C1517," / ",'Základné údaje'!$D$8),'Priradenie pracov. balíkov'!A:F,6,FALSE))</f>
        <v/>
      </c>
      <c r="N1517" s="156" t="str">
        <f>IF(L1517="","",L1517*VLOOKUP(CONCATENATE(C1517," / ",'Základné údaje'!$D$8),'Priradenie pracov. balíkov'!A:F,6,FALSE))</f>
        <v/>
      </c>
      <c r="O1517" s="164"/>
      <c r="P1517" s="164"/>
    </row>
    <row r="1518" spans="1:16" x14ac:dyDescent="0.2">
      <c r="A1518" s="19"/>
      <c r="B1518" s="164"/>
      <c r="C1518" s="164"/>
      <c r="D1518" s="164"/>
      <c r="E1518" s="164"/>
      <c r="F1518" s="165"/>
      <c r="G1518" s="164"/>
      <c r="H1518" s="166"/>
      <c r="I1518" s="167"/>
      <c r="J1518" s="168" t="str">
        <f>IF(F1518="","",IF(G1518=nepodnik,1,IF(VLOOKUP(G1518,Ciselniky!$G$41:$I$48,3,FALSE)&gt;'Údaje o projekte'!$F$11,'Údaje o projekte'!$F$11,VLOOKUP(G1518,Ciselniky!$G$41:$I$48,3,FALSE))))</f>
        <v/>
      </c>
      <c r="K1518" s="169" t="str">
        <f>IF(J1518="","",IF(G1518="Nerelevantné",E1518*F1518,((E1518*F1518)/VLOOKUP(G1518,Ciselniky!$G$43:$I$48,3,FALSE))*'Dlhodobý majetok (DM)'!I1518)*H1518)</f>
        <v/>
      </c>
      <c r="L1518" s="169" t="str">
        <f>IF(K1518="","",IF('Základné údaje'!$H$8="áno",0,K1518*0.2))</f>
        <v/>
      </c>
      <c r="M1518" s="156" t="str">
        <f>IF(K1518="","",K1518*VLOOKUP(CONCATENATE(C1518," / ",'Základné údaje'!$D$8),'Priradenie pracov. balíkov'!A:F,6,FALSE))</f>
        <v/>
      </c>
      <c r="N1518" s="156" t="str">
        <f>IF(L1518="","",L1518*VLOOKUP(CONCATENATE(C1518," / ",'Základné údaje'!$D$8),'Priradenie pracov. balíkov'!A:F,6,FALSE))</f>
        <v/>
      </c>
      <c r="O1518" s="164"/>
      <c r="P1518" s="164"/>
    </row>
    <row r="1519" spans="1:16" x14ac:dyDescent="0.2">
      <c r="A1519" s="19"/>
      <c r="B1519" s="164"/>
      <c r="C1519" s="164"/>
      <c r="D1519" s="164"/>
      <c r="E1519" s="164"/>
      <c r="F1519" s="165"/>
      <c r="G1519" s="164"/>
      <c r="H1519" s="166"/>
      <c r="I1519" s="167"/>
      <c r="J1519" s="168" t="str">
        <f>IF(F1519="","",IF(G1519=nepodnik,1,IF(VLOOKUP(G1519,Ciselniky!$G$41:$I$48,3,FALSE)&gt;'Údaje o projekte'!$F$11,'Údaje o projekte'!$F$11,VLOOKUP(G1519,Ciselniky!$G$41:$I$48,3,FALSE))))</f>
        <v/>
      </c>
      <c r="K1519" s="169" t="str">
        <f>IF(J1519="","",IF(G1519="Nerelevantné",E1519*F1519,((E1519*F1519)/VLOOKUP(G1519,Ciselniky!$G$43:$I$48,3,FALSE))*'Dlhodobý majetok (DM)'!I1519)*H1519)</f>
        <v/>
      </c>
      <c r="L1519" s="169" t="str">
        <f>IF(K1519="","",IF('Základné údaje'!$H$8="áno",0,K1519*0.2))</f>
        <v/>
      </c>
      <c r="M1519" s="156" t="str">
        <f>IF(K1519="","",K1519*VLOOKUP(CONCATENATE(C1519," / ",'Základné údaje'!$D$8),'Priradenie pracov. balíkov'!A:F,6,FALSE))</f>
        <v/>
      </c>
      <c r="N1519" s="156" t="str">
        <f>IF(L1519="","",L1519*VLOOKUP(CONCATENATE(C1519," / ",'Základné údaje'!$D$8),'Priradenie pracov. balíkov'!A:F,6,FALSE))</f>
        <v/>
      </c>
      <c r="O1519" s="164"/>
      <c r="P1519" s="164"/>
    </row>
    <row r="1520" spans="1:16" x14ac:dyDescent="0.2">
      <c r="A1520" s="19"/>
      <c r="B1520" s="164"/>
      <c r="C1520" s="164"/>
      <c r="D1520" s="164"/>
      <c r="E1520" s="164"/>
      <c r="F1520" s="165"/>
      <c r="G1520" s="164"/>
      <c r="H1520" s="166"/>
      <c r="I1520" s="167"/>
      <c r="J1520" s="168" t="str">
        <f>IF(F1520="","",IF(G1520=nepodnik,1,IF(VLOOKUP(G1520,Ciselniky!$G$41:$I$48,3,FALSE)&gt;'Údaje o projekte'!$F$11,'Údaje o projekte'!$F$11,VLOOKUP(G1520,Ciselniky!$G$41:$I$48,3,FALSE))))</f>
        <v/>
      </c>
      <c r="K1520" s="169" t="str">
        <f>IF(J1520="","",IF(G1520="Nerelevantné",E1520*F1520,((E1520*F1520)/VLOOKUP(G1520,Ciselniky!$G$43:$I$48,3,FALSE))*'Dlhodobý majetok (DM)'!I1520)*H1520)</f>
        <v/>
      </c>
      <c r="L1520" s="169" t="str">
        <f>IF(K1520="","",IF('Základné údaje'!$H$8="áno",0,K1520*0.2))</f>
        <v/>
      </c>
      <c r="M1520" s="156" t="str">
        <f>IF(K1520="","",K1520*VLOOKUP(CONCATENATE(C1520," / ",'Základné údaje'!$D$8),'Priradenie pracov. balíkov'!A:F,6,FALSE))</f>
        <v/>
      </c>
      <c r="N1520" s="156" t="str">
        <f>IF(L1520="","",L1520*VLOOKUP(CONCATENATE(C1520," / ",'Základné údaje'!$D$8),'Priradenie pracov. balíkov'!A:F,6,FALSE))</f>
        <v/>
      </c>
      <c r="O1520" s="164"/>
      <c r="P1520" s="164"/>
    </row>
    <row r="1521" spans="1:16" x14ac:dyDescent="0.2">
      <c r="A1521" s="19"/>
      <c r="B1521" s="164"/>
      <c r="C1521" s="164"/>
      <c r="D1521" s="164"/>
      <c r="E1521" s="164"/>
      <c r="F1521" s="165"/>
      <c r="G1521" s="164"/>
      <c r="H1521" s="166"/>
      <c r="I1521" s="167"/>
      <c r="J1521" s="168" t="str">
        <f>IF(F1521="","",IF(G1521=nepodnik,1,IF(VLOOKUP(G1521,Ciselniky!$G$41:$I$48,3,FALSE)&gt;'Údaje o projekte'!$F$11,'Údaje o projekte'!$F$11,VLOOKUP(G1521,Ciselniky!$G$41:$I$48,3,FALSE))))</f>
        <v/>
      </c>
      <c r="K1521" s="169" t="str">
        <f>IF(J1521="","",IF(G1521="Nerelevantné",E1521*F1521,((E1521*F1521)/VLOOKUP(G1521,Ciselniky!$G$43:$I$48,3,FALSE))*'Dlhodobý majetok (DM)'!I1521)*H1521)</f>
        <v/>
      </c>
      <c r="L1521" s="169" t="str">
        <f>IF(K1521="","",IF('Základné údaje'!$H$8="áno",0,K1521*0.2))</f>
        <v/>
      </c>
      <c r="M1521" s="156" t="str">
        <f>IF(K1521="","",K1521*VLOOKUP(CONCATENATE(C1521," / ",'Základné údaje'!$D$8),'Priradenie pracov. balíkov'!A:F,6,FALSE))</f>
        <v/>
      </c>
      <c r="N1521" s="156" t="str">
        <f>IF(L1521="","",L1521*VLOOKUP(CONCATENATE(C1521," / ",'Základné údaje'!$D$8),'Priradenie pracov. balíkov'!A:F,6,FALSE))</f>
        <v/>
      </c>
      <c r="O1521" s="164"/>
      <c r="P1521" s="164"/>
    </row>
    <row r="1522" spans="1:16" x14ac:dyDescent="0.2">
      <c r="A1522" s="19"/>
      <c r="B1522" s="164"/>
      <c r="C1522" s="164"/>
      <c r="D1522" s="164"/>
      <c r="E1522" s="164"/>
      <c r="F1522" s="165"/>
      <c r="G1522" s="164"/>
      <c r="H1522" s="166"/>
      <c r="I1522" s="167"/>
      <c r="J1522" s="168" t="str">
        <f>IF(F1522="","",IF(G1522=nepodnik,1,IF(VLOOKUP(G1522,Ciselniky!$G$41:$I$48,3,FALSE)&gt;'Údaje o projekte'!$F$11,'Údaje o projekte'!$F$11,VLOOKUP(G1522,Ciselniky!$G$41:$I$48,3,FALSE))))</f>
        <v/>
      </c>
      <c r="K1522" s="169" t="str">
        <f>IF(J1522="","",IF(G1522="Nerelevantné",E1522*F1522,((E1522*F1522)/VLOOKUP(G1522,Ciselniky!$G$43:$I$48,3,FALSE))*'Dlhodobý majetok (DM)'!I1522)*H1522)</f>
        <v/>
      </c>
      <c r="L1522" s="169" t="str">
        <f>IF(K1522="","",IF('Základné údaje'!$H$8="áno",0,K1522*0.2))</f>
        <v/>
      </c>
      <c r="M1522" s="156" t="str">
        <f>IF(K1522="","",K1522*VLOOKUP(CONCATENATE(C1522," / ",'Základné údaje'!$D$8),'Priradenie pracov. balíkov'!A:F,6,FALSE))</f>
        <v/>
      </c>
      <c r="N1522" s="156" t="str">
        <f>IF(L1522="","",L1522*VLOOKUP(CONCATENATE(C1522," / ",'Základné údaje'!$D$8),'Priradenie pracov. balíkov'!A:F,6,FALSE))</f>
        <v/>
      </c>
      <c r="O1522" s="164"/>
      <c r="P1522" s="164"/>
    </row>
    <row r="1523" spans="1:16" x14ac:dyDescent="0.2">
      <c r="A1523" s="19"/>
      <c r="B1523" s="164"/>
      <c r="C1523" s="164"/>
      <c r="D1523" s="164"/>
      <c r="E1523" s="164"/>
      <c r="F1523" s="165"/>
      <c r="G1523" s="164"/>
      <c r="H1523" s="166"/>
      <c r="I1523" s="167"/>
      <c r="J1523" s="168" t="str">
        <f>IF(F1523="","",IF(G1523=nepodnik,1,IF(VLOOKUP(G1523,Ciselniky!$G$41:$I$48,3,FALSE)&gt;'Údaje o projekte'!$F$11,'Údaje o projekte'!$F$11,VLOOKUP(G1523,Ciselniky!$G$41:$I$48,3,FALSE))))</f>
        <v/>
      </c>
      <c r="K1523" s="169" t="str">
        <f>IF(J1523="","",IF(G1523="Nerelevantné",E1523*F1523,((E1523*F1523)/VLOOKUP(G1523,Ciselniky!$G$43:$I$48,3,FALSE))*'Dlhodobý majetok (DM)'!I1523)*H1523)</f>
        <v/>
      </c>
      <c r="L1523" s="169" t="str">
        <f>IF(K1523="","",IF('Základné údaje'!$H$8="áno",0,K1523*0.2))</f>
        <v/>
      </c>
      <c r="M1523" s="156" t="str">
        <f>IF(K1523="","",K1523*VLOOKUP(CONCATENATE(C1523," / ",'Základné údaje'!$D$8),'Priradenie pracov. balíkov'!A:F,6,FALSE))</f>
        <v/>
      </c>
      <c r="N1523" s="156" t="str">
        <f>IF(L1523="","",L1523*VLOOKUP(CONCATENATE(C1523," / ",'Základné údaje'!$D$8),'Priradenie pracov. balíkov'!A:F,6,FALSE))</f>
        <v/>
      </c>
      <c r="O1523" s="164"/>
      <c r="P1523" s="164"/>
    </row>
    <row r="1524" spans="1:16" x14ac:dyDescent="0.2">
      <c r="A1524" s="19"/>
      <c r="B1524" s="164"/>
      <c r="C1524" s="164"/>
      <c r="D1524" s="164"/>
      <c r="E1524" s="164"/>
      <c r="F1524" s="165"/>
      <c r="G1524" s="164"/>
      <c r="H1524" s="166"/>
      <c r="I1524" s="167"/>
      <c r="J1524" s="168" t="str">
        <f>IF(F1524="","",IF(G1524=nepodnik,1,IF(VLOOKUP(G1524,Ciselniky!$G$41:$I$48,3,FALSE)&gt;'Údaje o projekte'!$F$11,'Údaje o projekte'!$F$11,VLOOKUP(G1524,Ciselniky!$G$41:$I$48,3,FALSE))))</f>
        <v/>
      </c>
      <c r="K1524" s="169" t="str">
        <f>IF(J1524="","",IF(G1524="Nerelevantné",E1524*F1524,((E1524*F1524)/VLOOKUP(G1524,Ciselniky!$G$43:$I$48,3,FALSE))*'Dlhodobý majetok (DM)'!I1524)*H1524)</f>
        <v/>
      </c>
      <c r="L1524" s="169" t="str">
        <f>IF(K1524="","",IF('Základné údaje'!$H$8="áno",0,K1524*0.2))</f>
        <v/>
      </c>
      <c r="M1524" s="156" t="str">
        <f>IF(K1524="","",K1524*VLOOKUP(CONCATENATE(C1524," / ",'Základné údaje'!$D$8),'Priradenie pracov. balíkov'!A:F,6,FALSE))</f>
        <v/>
      </c>
      <c r="N1524" s="156" t="str">
        <f>IF(L1524="","",L1524*VLOOKUP(CONCATENATE(C1524," / ",'Základné údaje'!$D$8),'Priradenie pracov. balíkov'!A:F,6,FALSE))</f>
        <v/>
      </c>
      <c r="O1524" s="164"/>
      <c r="P1524" s="164"/>
    </row>
    <row r="1525" spans="1:16" x14ac:dyDescent="0.2">
      <c r="A1525" s="19"/>
      <c r="B1525" s="164"/>
      <c r="C1525" s="164"/>
      <c r="D1525" s="164"/>
      <c r="E1525" s="164"/>
      <c r="F1525" s="165"/>
      <c r="G1525" s="164"/>
      <c r="H1525" s="166"/>
      <c r="I1525" s="167"/>
      <c r="J1525" s="168" t="str">
        <f>IF(F1525="","",IF(G1525=nepodnik,1,IF(VLOOKUP(G1525,Ciselniky!$G$41:$I$48,3,FALSE)&gt;'Údaje o projekte'!$F$11,'Údaje o projekte'!$F$11,VLOOKUP(G1525,Ciselniky!$G$41:$I$48,3,FALSE))))</f>
        <v/>
      </c>
      <c r="K1525" s="169" t="str">
        <f>IF(J1525="","",IF(G1525="Nerelevantné",E1525*F1525,((E1525*F1525)/VLOOKUP(G1525,Ciselniky!$G$43:$I$48,3,FALSE))*'Dlhodobý majetok (DM)'!I1525)*H1525)</f>
        <v/>
      </c>
      <c r="L1525" s="169" t="str">
        <f>IF(K1525="","",IF('Základné údaje'!$H$8="áno",0,K1525*0.2))</f>
        <v/>
      </c>
      <c r="M1525" s="156" t="str">
        <f>IF(K1525="","",K1525*VLOOKUP(CONCATENATE(C1525," / ",'Základné údaje'!$D$8),'Priradenie pracov. balíkov'!A:F,6,FALSE))</f>
        <v/>
      </c>
      <c r="N1525" s="156" t="str">
        <f>IF(L1525="","",L1525*VLOOKUP(CONCATENATE(C1525," / ",'Základné údaje'!$D$8),'Priradenie pracov. balíkov'!A:F,6,FALSE))</f>
        <v/>
      </c>
      <c r="O1525" s="164"/>
      <c r="P1525" s="164"/>
    </row>
    <row r="1526" spans="1:16" x14ac:dyDescent="0.2">
      <c r="A1526" s="19"/>
      <c r="B1526" s="164"/>
      <c r="C1526" s="164"/>
      <c r="D1526" s="164"/>
      <c r="E1526" s="164"/>
      <c r="F1526" s="165"/>
      <c r="G1526" s="164"/>
      <c r="H1526" s="166"/>
      <c r="I1526" s="167"/>
      <c r="J1526" s="168" t="str">
        <f>IF(F1526="","",IF(G1526=nepodnik,1,IF(VLOOKUP(G1526,Ciselniky!$G$41:$I$48,3,FALSE)&gt;'Údaje o projekte'!$F$11,'Údaje o projekte'!$F$11,VLOOKUP(G1526,Ciselniky!$G$41:$I$48,3,FALSE))))</f>
        <v/>
      </c>
      <c r="K1526" s="169" t="str">
        <f>IF(J1526="","",IF(G1526="Nerelevantné",E1526*F1526,((E1526*F1526)/VLOOKUP(G1526,Ciselniky!$G$43:$I$48,3,FALSE))*'Dlhodobý majetok (DM)'!I1526)*H1526)</f>
        <v/>
      </c>
      <c r="L1526" s="169" t="str">
        <f>IF(K1526="","",IF('Základné údaje'!$H$8="áno",0,K1526*0.2))</f>
        <v/>
      </c>
      <c r="M1526" s="156" t="str">
        <f>IF(K1526="","",K1526*VLOOKUP(CONCATENATE(C1526," / ",'Základné údaje'!$D$8),'Priradenie pracov. balíkov'!A:F,6,FALSE))</f>
        <v/>
      </c>
      <c r="N1526" s="156" t="str">
        <f>IF(L1526="","",L1526*VLOOKUP(CONCATENATE(C1526," / ",'Základné údaje'!$D$8),'Priradenie pracov. balíkov'!A:F,6,FALSE))</f>
        <v/>
      </c>
      <c r="O1526" s="164"/>
      <c r="P1526" s="164"/>
    </row>
    <row r="1527" spans="1:16" x14ac:dyDescent="0.2">
      <c r="A1527" s="19"/>
      <c r="B1527" s="164"/>
      <c r="C1527" s="164"/>
      <c r="D1527" s="164"/>
      <c r="E1527" s="164"/>
      <c r="F1527" s="165"/>
      <c r="G1527" s="164"/>
      <c r="H1527" s="166"/>
      <c r="I1527" s="167"/>
      <c r="J1527" s="168" t="str">
        <f>IF(F1527="","",IF(G1527=nepodnik,1,IF(VLOOKUP(G1527,Ciselniky!$G$41:$I$48,3,FALSE)&gt;'Údaje o projekte'!$F$11,'Údaje o projekte'!$F$11,VLOOKUP(G1527,Ciselniky!$G$41:$I$48,3,FALSE))))</f>
        <v/>
      </c>
      <c r="K1527" s="169" t="str">
        <f>IF(J1527="","",IF(G1527="Nerelevantné",E1527*F1527,((E1527*F1527)/VLOOKUP(G1527,Ciselniky!$G$43:$I$48,3,FALSE))*'Dlhodobý majetok (DM)'!I1527)*H1527)</f>
        <v/>
      </c>
      <c r="L1527" s="169" t="str">
        <f>IF(K1527="","",IF('Základné údaje'!$H$8="áno",0,K1527*0.2))</f>
        <v/>
      </c>
      <c r="M1527" s="156" t="str">
        <f>IF(K1527="","",K1527*VLOOKUP(CONCATENATE(C1527," / ",'Základné údaje'!$D$8),'Priradenie pracov. balíkov'!A:F,6,FALSE))</f>
        <v/>
      </c>
      <c r="N1527" s="156" t="str">
        <f>IF(L1527="","",L1527*VLOOKUP(CONCATENATE(C1527," / ",'Základné údaje'!$D$8),'Priradenie pracov. balíkov'!A:F,6,FALSE))</f>
        <v/>
      </c>
      <c r="O1527" s="164"/>
      <c r="P1527" s="164"/>
    </row>
    <row r="1528" spans="1:16" x14ac:dyDescent="0.2">
      <c r="A1528" s="19"/>
      <c r="B1528" s="164"/>
      <c r="C1528" s="164"/>
      <c r="D1528" s="164"/>
      <c r="E1528" s="164"/>
      <c r="F1528" s="165"/>
      <c r="G1528" s="164"/>
      <c r="H1528" s="166"/>
      <c r="I1528" s="167"/>
      <c r="J1528" s="168" t="str">
        <f>IF(F1528="","",IF(G1528=nepodnik,1,IF(VLOOKUP(G1528,Ciselniky!$G$41:$I$48,3,FALSE)&gt;'Údaje o projekte'!$F$11,'Údaje o projekte'!$F$11,VLOOKUP(G1528,Ciselniky!$G$41:$I$48,3,FALSE))))</f>
        <v/>
      </c>
      <c r="K1528" s="169" t="str">
        <f>IF(J1528="","",IF(G1528="Nerelevantné",E1528*F1528,((E1528*F1528)/VLOOKUP(G1528,Ciselniky!$G$43:$I$48,3,FALSE))*'Dlhodobý majetok (DM)'!I1528)*H1528)</f>
        <v/>
      </c>
      <c r="L1528" s="169" t="str">
        <f>IF(K1528="","",IF('Základné údaje'!$H$8="áno",0,K1528*0.2))</f>
        <v/>
      </c>
      <c r="M1528" s="156" t="str">
        <f>IF(K1528="","",K1528*VLOOKUP(CONCATENATE(C1528," / ",'Základné údaje'!$D$8),'Priradenie pracov. balíkov'!A:F,6,FALSE))</f>
        <v/>
      </c>
      <c r="N1528" s="156" t="str">
        <f>IF(L1528="","",L1528*VLOOKUP(CONCATENATE(C1528," / ",'Základné údaje'!$D$8),'Priradenie pracov. balíkov'!A:F,6,FALSE))</f>
        <v/>
      </c>
      <c r="O1528" s="164"/>
      <c r="P1528" s="164"/>
    </row>
    <row r="1529" spans="1:16" x14ac:dyDescent="0.2">
      <c r="A1529" s="19"/>
      <c r="B1529" s="164"/>
      <c r="C1529" s="164"/>
      <c r="D1529" s="164"/>
      <c r="E1529" s="164"/>
      <c r="F1529" s="165"/>
      <c r="G1529" s="164"/>
      <c r="H1529" s="166"/>
      <c r="I1529" s="167"/>
      <c r="J1529" s="168" t="str">
        <f>IF(F1529="","",IF(G1529=nepodnik,1,IF(VLOOKUP(G1529,Ciselniky!$G$41:$I$48,3,FALSE)&gt;'Údaje o projekte'!$F$11,'Údaje o projekte'!$F$11,VLOOKUP(G1529,Ciselniky!$G$41:$I$48,3,FALSE))))</f>
        <v/>
      </c>
      <c r="K1529" s="169" t="str">
        <f>IF(J1529="","",IF(G1529="Nerelevantné",E1529*F1529,((E1529*F1529)/VLOOKUP(G1529,Ciselniky!$G$43:$I$48,3,FALSE))*'Dlhodobý majetok (DM)'!I1529)*H1529)</f>
        <v/>
      </c>
      <c r="L1529" s="169" t="str">
        <f>IF(K1529="","",IF('Základné údaje'!$H$8="áno",0,K1529*0.2))</f>
        <v/>
      </c>
      <c r="M1529" s="156" t="str">
        <f>IF(K1529="","",K1529*VLOOKUP(CONCATENATE(C1529," / ",'Základné údaje'!$D$8),'Priradenie pracov. balíkov'!A:F,6,FALSE))</f>
        <v/>
      </c>
      <c r="N1529" s="156" t="str">
        <f>IF(L1529="","",L1529*VLOOKUP(CONCATENATE(C1529," / ",'Základné údaje'!$D$8),'Priradenie pracov. balíkov'!A:F,6,FALSE))</f>
        <v/>
      </c>
      <c r="O1529" s="164"/>
      <c r="P1529" s="164"/>
    </row>
    <row r="1530" spans="1:16" x14ac:dyDescent="0.2">
      <c r="A1530" s="19"/>
      <c r="B1530" s="164"/>
      <c r="C1530" s="164"/>
      <c r="D1530" s="164"/>
      <c r="E1530" s="164"/>
      <c r="F1530" s="165"/>
      <c r="G1530" s="164"/>
      <c r="H1530" s="166"/>
      <c r="I1530" s="167"/>
      <c r="J1530" s="168" t="str">
        <f>IF(F1530="","",IF(G1530=nepodnik,1,IF(VLOOKUP(G1530,Ciselniky!$G$41:$I$48,3,FALSE)&gt;'Údaje o projekte'!$F$11,'Údaje o projekte'!$F$11,VLOOKUP(G1530,Ciselniky!$G$41:$I$48,3,FALSE))))</f>
        <v/>
      </c>
      <c r="K1530" s="169" t="str">
        <f>IF(J1530="","",IF(G1530="Nerelevantné",E1530*F1530,((E1530*F1530)/VLOOKUP(G1530,Ciselniky!$G$43:$I$48,3,FALSE))*'Dlhodobý majetok (DM)'!I1530)*H1530)</f>
        <v/>
      </c>
      <c r="L1530" s="169" t="str">
        <f>IF(K1530="","",IF('Základné údaje'!$H$8="áno",0,K1530*0.2))</f>
        <v/>
      </c>
      <c r="M1530" s="156" t="str">
        <f>IF(K1530="","",K1530*VLOOKUP(CONCATENATE(C1530," / ",'Základné údaje'!$D$8),'Priradenie pracov. balíkov'!A:F,6,FALSE))</f>
        <v/>
      </c>
      <c r="N1530" s="156" t="str">
        <f>IF(L1530="","",L1530*VLOOKUP(CONCATENATE(C1530," / ",'Základné údaje'!$D$8),'Priradenie pracov. balíkov'!A:F,6,FALSE))</f>
        <v/>
      </c>
      <c r="O1530" s="164"/>
      <c r="P1530" s="164"/>
    </row>
    <row r="1531" spans="1:16" x14ac:dyDescent="0.2">
      <c r="A1531" s="19"/>
      <c r="B1531" s="164"/>
      <c r="C1531" s="164"/>
      <c r="D1531" s="164"/>
      <c r="E1531" s="164"/>
      <c r="F1531" s="165"/>
      <c r="G1531" s="164"/>
      <c r="H1531" s="166"/>
      <c r="I1531" s="167"/>
      <c r="J1531" s="168" t="str">
        <f>IF(F1531="","",IF(G1531=nepodnik,1,IF(VLOOKUP(G1531,Ciselniky!$G$41:$I$48,3,FALSE)&gt;'Údaje o projekte'!$F$11,'Údaje o projekte'!$F$11,VLOOKUP(G1531,Ciselniky!$G$41:$I$48,3,FALSE))))</f>
        <v/>
      </c>
      <c r="K1531" s="169" t="str">
        <f>IF(J1531="","",IF(G1531="Nerelevantné",E1531*F1531,((E1531*F1531)/VLOOKUP(G1531,Ciselniky!$G$43:$I$48,3,FALSE))*'Dlhodobý majetok (DM)'!I1531)*H1531)</f>
        <v/>
      </c>
      <c r="L1531" s="169" t="str">
        <f>IF(K1531="","",IF('Základné údaje'!$H$8="áno",0,K1531*0.2))</f>
        <v/>
      </c>
      <c r="M1531" s="156" t="str">
        <f>IF(K1531="","",K1531*VLOOKUP(CONCATENATE(C1531," / ",'Základné údaje'!$D$8),'Priradenie pracov. balíkov'!A:F,6,FALSE))</f>
        <v/>
      </c>
      <c r="N1531" s="156" t="str">
        <f>IF(L1531="","",L1531*VLOOKUP(CONCATENATE(C1531," / ",'Základné údaje'!$D$8),'Priradenie pracov. balíkov'!A:F,6,FALSE))</f>
        <v/>
      </c>
      <c r="O1531" s="164"/>
      <c r="P1531" s="164"/>
    </row>
    <row r="1532" spans="1:16" x14ac:dyDescent="0.2">
      <c r="A1532" s="19"/>
      <c r="B1532" s="164"/>
      <c r="C1532" s="164"/>
      <c r="D1532" s="164"/>
      <c r="E1532" s="164"/>
      <c r="F1532" s="165"/>
      <c r="G1532" s="164"/>
      <c r="H1532" s="166"/>
      <c r="I1532" s="167"/>
      <c r="J1532" s="168" t="str">
        <f>IF(F1532="","",IF(G1532=nepodnik,1,IF(VLOOKUP(G1532,Ciselniky!$G$41:$I$48,3,FALSE)&gt;'Údaje o projekte'!$F$11,'Údaje o projekte'!$F$11,VLOOKUP(G1532,Ciselniky!$G$41:$I$48,3,FALSE))))</f>
        <v/>
      </c>
      <c r="K1532" s="169" t="str">
        <f>IF(J1532="","",IF(G1532="Nerelevantné",E1532*F1532,((E1532*F1532)/VLOOKUP(G1532,Ciselniky!$G$43:$I$48,3,FALSE))*'Dlhodobý majetok (DM)'!I1532)*H1532)</f>
        <v/>
      </c>
      <c r="L1532" s="169" t="str">
        <f>IF(K1532="","",IF('Základné údaje'!$H$8="áno",0,K1532*0.2))</f>
        <v/>
      </c>
      <c r="M1532" s="156" t="str">
        <f>IF(K1532="","",K1532*VLOOKUP(CONCATENATE(C1532," / ",'Základné údaje'!$D$8),'Priradenie pracov. balíkov'!A:F,6,FALSE))</f>
        <v/>
      </c>
      <c r="N1532" s="156" t="str">
        <f>IF(L1532="","",L1532*VLOOKUP(CONCATENATE(C1532," / ",'Základné údaje'!$D$8),'Priradenie pracov. balíkov'!A:F,6,FALSE))</f>
        <v/>
      </c>
      <c r="O1532" s="164"/>
      <c r="P1532" s="164"/>
    </row>
    <row r="1533" spans="1:16" x14ac:dyDescent="0.2">
      <c r="A1533" s="19"/>
      <c r="B1533" s="164"/>
      <c r="C1533" s="164"/>
      <c r="D1533" s="164"/>
      <c r="E1533" s="164"/>
      <c r="F1533" s="165"/>
      <c r="G1533" s="164"/>
      <c r="H1533" s="166"/>
      <c r="I1533" s="167"/>
      <c r="J1533" s="168" t="str">
        <f>IF(F1533="","",IF(G1533=nepodnik,1,IF(VLOOKUP(G1533,Ciselniky!$G$41:$I$48,3,FALSE)&gt;'Údaje o projekte'!$F$11,'Údaje o projekte'!$F$11,VLOOKUP(G1533,Ciselniky!$G$41:$I$48,3,FALSE))))</f>
        <v/>
      </c>
      <c r="K1533" s="169" t="str">
        <f>IF(J1533="","",IF(G1533="Nerelevantné",E1533*F1533,((E1533*F1533)/VLOOKUP(G1533,Ciselniky!$G$43:$I$48,3,FALSE))*'Dlhodobý majetok (DM)'!I1533)*H1533)</f>
        <v/>
      </c>
      <c r="L1533" s="169" t="str">
        <f>IF(K1533="","",IF('Základné údaje'!$H$8="áno",0,K1533*0.2))</f>
        <v/>
      </c>
      <c r="M1533" s="156" t="str">
        <f>IF(K1533="","",K1533*VLOOKUP(CONCATENATE(C1533," / ",'Základné údaje'!$D$8),'Priradenie pracov. balíkov'!A:F,6,FALSE))</f>
        <v/>
      </c>
      <c r="N1533" s="156" t="str">
        <f>IF(L1533="","",L1533*VLOOKUP(CONCATENATE(C1533," / ",'Základné údaje'!$D$8),'Priradenie pracov. balíkov'!A:F,6,FALSE))</f>
        <v/>
      </c>
      <c r="O1533" s="164"/>
      <c r="P1533" s="164"/>
    </row>
    <row r="1534" spans="1:16" x14ac:dyDescent="0.2">
      <c r="A1534" s="19"/>
      <c r="B1534" s="164"/>
      <c r="C1534" s="164"/>
      <c r="D1534" s="164"/>
      <c r="E1534" s="164"/>
      <c r="F1534" s="165"/>
      <c r="G1534" s="164"/>
      <c r="H1534" s="166"/>
      <c r="I1534" s="167"/>
      <c r="J1534" s="168" t="str">
        <f>IF(F1534="","",IF(G1534=nepodnik,1,IF(VLOOKUP(G1534,Ciselniky!$G$41:$I$48,3,FALSE)&gt;'Údaje o projekte'!$F$11,'Údaje o projekte'!$F$11,VLOOKUP(G1534,Ciselniky!$G$41:$I$48,3,FALSE))))</f>
        <v/>
      </c>
      <c r="K1534" s="169" t="str">
        <f>IF(J1534="","",IF(G1534="Nerelevantné",E1534*F1534,((E1534*F1534)/VLOOKUP(G1534,Ciselniky!$G$43:$I$48,3,FALSE))*'Dlhodobý majetok (DM)'!I1534)*H1534)</f>
        <v/>
      </c>
      <c r="L1534" s="169" t="str">
        <f>IF(K1534="","",IF('Základné údaje'!$H$8="áno",0,K1534*0.2))</f>
        <v/>
      </c>
      <c r="M1534" s="156" t="str">
        <f>IF(K1534="","",K1534*VLOOKUP(CONCATENATE(C1534," / ",'Základné údaje'!$D$8),'Priradenie pracov. balíkov'!A:F,6,FALSE))</f>
        <v/>
      </c>
      <c r="N1534" s="156" t="str">
        <f>IF(L1534="","",L1534*VLOOKUP(CONCATENATE(C1534," / ",'Základné údaje'!$D$8),'Priradenie pracov. balíkov'!A:F,6,FALSE))</f>
        <v/>
      </c>
      <c r="O1534" s="164"/>
      <c r="P1534" s="164"/>
    </row>
    <row r="1535" spans="1:16" x14ac:dyDescent="0.2">
      <c r="A1535" s="19"/>
      <c r="B1535" s="164"/>
      <c r="C1535" s="164"/>
      <c r="D1535" s="164"/>
      <c r="E1535" s="164"/>
      <c r="F1535" s="165"/>
      <c r="G1535" s="164"/>
      <c r="H1535" s="166"/>
      <c r="I1535" s="167"/>
      <c r="J1535" s="168" t="str">
        <f>IF(F1535="","",IF(G1535=nepodnik,1,IF(VLOOKUP(G1535,Ciselniky!$G$41:$I$48,3,FALSE)&gt;'Údaje o projekte'!$F$11,'Údaje o projekte'!$F$11,VLOOKUP(G1535,Ciselniky!$G$41:$I$48,3,FALSE))))</f>
        <v/>
      </c>
      <c r="K1535" s="169" t="str">
        <f>IF(J1535="","",IF(G1535="Nerelevantné",E1535*F1535,((E1535*F1535)/VLOOKUP(G1535,Ciselniky!$G$43:$I$48,3,FALSE))*'Dlhodobý majetok (DM)'!I1535)*H1535)</f>
        <v/>
      </c>
      <c r="L1535" s="169" t="str">
        <f>IF(K1535="","",IF('Základné údaje'!$H$8="áno",0,K1535*0.2))</f>
        <v/>
      </c>
      <c r="M1535" s="156" t="str">
        <f>IF(K1535="","",K1535*VLOOKUP(CONCATENATE(C1535," / ",'Základné údaje'!$D$8),'Priradenie pracov. balíkov'!A:F,6,FALSE))</f>
        <v/>
      </c>
      <c r="N1535" s="156" t="str">
        <f>IF(L1535="","",L1535*VLOOKUP(CONCATENATE(C1535," / ",'Základné údaje'!$D$8),'Priradenie pracov. balíkov'!A:F,6,FALSE))</f>
        <v/>
      </c>
      <c r="O1535" s="164"/>
      <c r="P1535" s="164"/>
    </row>
    <row r="1536" spans="1:16" x14ac:dyDescent="0.2">
      <c r="A1536" s="19"/>
      <c r="B1536" s="164"/>
      <c r="C1536" s="164"/>
      <c r="D1536" s="164"/>
      <c r="E1536" s="164"/>
      <c r="F1536" s="165"/>
      <c r="G1536" s="164"/>
      <c r="H1536" s="166"/>
      <c r="I1536" s="167"/>
      <c r="J1536" s="168" t="str">
        <f>IF(F1536="","",IF(G1536=nepodnik,1,IF(VLOOKUP(G1536,Ciselniky!$G$41:$I$48,3,FALSE)&gt;'Údaje o projekte'!$F$11,'Údaje o projekte'!$F$11,VLOOKUP(G1536,Ciselniky!$G$41:$I$48,3,FALSE))))</f>
        <v/>
      </c>
      <c r="K1536" s="169" t="str">
        <f>IF(J1536="","",IF(G1536="Nerelevantné",E1536*F1536,((E1536*F1536)/VLOOKUP(G1536,Ciselniky!$G$43:$I$48,3,FALSE))*'Dlhodobý majetok (DM)'!I1536)*H1536)</f>
        <v/>
      </c>
      <c r="L1536" s="169" t="str">
        <f>IF(K1536="","",IF('Základné údaje'!$H$8="áno",0,K1536*0.2))</f>
        <v/>
      </c>
      <c r="M1536" s="156" t="str">
        <f>IF(K1536="","",K1536*VLOOKUP(CONCATENATE(C1536," / ",'Základné údaje'!$D$8),'Priradenie pracov. balíkov'!A:F,6,FALSE))</f>
        <v/>
      </c>
      <c r="N1536" s="156" t="str">
        <f>IF(L1536="","",L1536*VLOOKUP(CONCATENATE(C1536," / ",'Základné údaje'!$D$8),'Priradenie pracov. balíkov'!A:F,6,FALSE))</f>
        <v/>
      </c>
      <c r="O1536" s="164"/>
      <c r="P1536" s="164"/>
    </row>
    <row r="1537" spans="1:16" x14ac:dyDescent="0.2">
      <c r="A1537" s="19"/>
      <c r="B1537" s="164"/>
      <c r="C1537" s="164"/>
      <c r="D1537" s="164"/>
      <c r="E1537" s="164"/>
      <c r="F1537" s="165"/>
      <c r="G1537" s="164"/>
      <c r="H1537" s="166"/>
      <c r="I1537" s="167"/>
      <c r="J1537" s="168" t="str">
        <f>IF(F1537="","",IF(G1537=nepodnik,1,IF(VLOOKUP(G1537,Ciselniky!$G$41:$I$48,3,FALSE)&gt;'Údaje o projekte'!$F$11,'Údaje o projekte'!$F$11,VLOOKUP(G1537,Ciselniky!$G$41:$I$48,3,FALSE))))</f>
        <v/>
      </c>
      <c r="K1537" s="169" t="str">
        <f>IF(J1537="","",IF(G1537="Nerelevantné",E1537*F1537,((E1537*F1537)/VLOOKUP(G1537,Ciselniky!$G$43:$I$48,3,FALSE))*'Dlhodobý majetok (DM)'!I1537)*H1537)</f>
        <v/>
      </c>
      <c r="L1537" s="169" t="str">
        <f>IF(K1537="","",IF('Základné údaje'!$H$8="áno",0,K1537*0.2))</f>
        <v/>
      </c>
      <c r="M1537" s="156" t="str">
        <f>IF(K1537="","",K1537*VLOOKUP(CONCATENATE(C1537," / ",'Základné údaje'!$D$8),'Priradenie pracov. balíkov'!A:F,6,FALSE))</f>
        <v/>
      </c>
      <c r="N1537" s="156" t="str">
        <f>IF(L1537="","",L1537*VLOOKUP(CONCATENATE(C1537," / ",'Základné údaje'!$D$8),'Priradenie pracov. balíkov'!A:F,6,FALSE))</f>
        <v/>
      </c>
      <c r="O1537" s="164"/>
      <c r="P1537" s="164"/>
    </row>
    <row r="1538" spans="1:16" x14ac:dyDescent="0.2">
      <c r="A1538" s="19"/>
      <c r="B1538" s="164"/>
      <c r="C1538" s="164"/>
      <c r="D1538" s="164"/>
      <c r="E1538" s="164"/>
      <c r="F1538" s="165"/>
      <c r="G1538" s="164"/>
      <c r="H1538" s="166"/>
      <c r="I1538" s="167"/>
      <c r="J1538" s="168" t="str">
        <f>IF(F1538="","",IF(G1538=nepodnik,1,IF(VLOOKUP(G1538,Ciselniky!$G$41:$I$48,3,FALSE)&gt;'Údaje o projekte'!$F$11,'Údaje o projekte'!$F$11,VLOOKUP(G1538,Ciselniky!$G$41:$I$48,3,FALSE))))</f>
        <v/>
      </c>
      <c r="K1538" s="169" t="str">
        <f>IF(J1538="","",IF(G1538="Nerelevantné",E1538*F1538,((E1538*F1538)/VLOOKUP(G1538,Ciselniky!$G$43:$I$48,3,FALSE))*'Dlhodobý majetok (DM)'!I1538)*H1538)</f>
        <v/>
      </c>
      <c r="L1538" s="169" t="str">
        <f>IF(K1538="","",IF('Základné údaje'!$H$8="áno",0,K1538*0.2))</f>
        <v/>
      </c>
      <c r="M1538" s="156" t="str">
        <f>IF(K1538="","",K1538*VLOOKUP(CONCATENATE(C1538," / ",'Základné údaje'!$D$8),'Priradenie pracov. balíkov'!A:F,6,FALSE))</f>
        <v/>
      </c>
      <c r="N1538" s="156" t="str">
        <f>IF(L1538="","",L1538*VLOOKUP(CONCATENATE(C1538," / ",'Základné údaje'!$D$8),'Priradenie pracov. balíkov'!A:F,6,FALSE))</f>
        <v/>
      </c>
      <c r="O1538" s="164"/>
      <c r="P1538" s="164"/>
    </row>
    <row r="1539" spans="1:16" x14ac:dyDescent="0.2">
      <c r="A1539" s="19"/>
      <c r="B1539" s="164"/>
      <c r="C1539" s="164"/>
      <c r="D1539" s="164"/>
      <c r="E1539" s="164"/>
      <c r="F1539" s="165"/>
      <c r="G1539" s="164"/>
      <c r="H1539" s="166"/>
      <c r="I1539" s="167"/>
      <c r="J1539" s="168" t="str">
        <f>IF(F1539="","",IF(G1539=nepodnik,1,IF(VLOOKUP(G1539,Ciselniky!$G$41:$I$48,3,FALSE)&gt;'Údaje o projekte'!$F$11,'Údaje o projekte'!$F$11,VLOOKUP(G1539,Ciselniky!$G$41:$I$48,3,FALSE))))</f>
        <v/>
      </c>
      <c r="K1539" s="169" t="str">
        <f>IF(J1539="","",IF(G1539="Nerelevantné",E1539*F1539,((E1539*F1539)/VLOOKUP(G1539,Ciselniky!$G$43:$I$48,3,FALSE))*'Dlhodobý majetok (DM)'!I1539)*H1539)</f>
        <v/>
      </c>
      <c r="L1539" s="169" t="str">
        <f>IF(K1539="","",IF('Základné údaje'!$H$8="áno",0,K1539*0.2))</f>
        <v/>
      </c>
      <c r="M1539" s="156" t="str">
        <f>IF(K1539="","",K1539*VLOOKUP(CONCATENATE(C1539," / ",'Základné údaje'!$D$8),'Priradenie pracov. balíkov'!A:F,6,FALSE))</f>
        <v/>
      </c>
      <c r="N1539" s="156" t="str">
        <f>IF(L1539="","",L1539*VLOOKUP(CONCATENATE(C1539," / ",'Základné údaje'!$D$8),'Priradenie pracov. balíkov'!A:F,6,FALSE))</f>
        <v/>
      </c>
      <c r="O1539" s="164"/>
      <c r="P1539" s="164"/>
    </row>
    <row r="1540" spans="1:16" x14ac:dyDescent="0.2">
      <c r="A1540" s="19"/>
      <c r="B1540" s="164"/>
      <c r="C1540" s="164"/>
      <c r="D1540" s="164"/>
      <c r="E1540" s="164"/>
      <c r="F1540" s="165"/>
      <c r="G1540" s="164"/>
      <c r="H1540" s="166"/>
      <c r="I1540" s="167"/>
      <c r="J1540" s="168" t="str">
        <f>IF(F1540="","",IF(G1540=nepodnik,1,IF(VLOOKUP(G1540,Ciselniky!$G$41:$I$48,3,FALSE)&gt;'Údaje o projekte'!$F$11,'Údaje o projekte'!$F$11,VLOOKUP(G1540,Ciselniky!$G$41:$I$48,3,FALSE))))</f>
        <v/>
      </c>
      <c r="K1540" s="169" t="str">
        <f>IF(J1540="","",IF(G1540="Nerelevantné",E1540*F1540,((E1540*F1540)/VLOOKUP(G1540,Ciselniky!$G$43:$I$48,3,FALSE))*'Dlhodobý majetok (DM)'!I1540)*H1540)</f>
        <v/>
      </c>
      <c r="L1540" s="169" t="str">
        <f>IF(K1540="","",IF('Základné údaje'!$H$8="áno",0,K1540*0.2))</f>
        <v/>
      </c>
      <c r="M1540" s="156" t="str">
        <f>IF(K1540="","",K1540*VLOOKUP(CONCATENATE(C1540," / ",'Základné údaje'!$D$8),'Priradenie pracov. balíkov'!A:F,6,FALSE))</f>
        <v/>
      </c>
      <c r="N1540" s="156" t="str">
        <f>IF(L1540="","",L1540*VLOOKUP(CONCATENATE(C1540," / ",'Základné údaje'!$D$8),'Priradenie pracov. balíkov'!A:F,6,FALSE))</f>
        <v/>
      </c>
      <c r="O1540" s="164"/>
      <c r="P1540" s="164"/>
    </row>
    <row r="1541" spans="1:16" x14ac:dyDescent="0.2">
      <c r="A1541" s="19"/>
      <c r="B1541" s="164"/>
      <c r="C1541" s="164"/>
      <c r="D1541" s="164"/>
      <c r="E1541" s="164"/>
      <c r="F1541" s="165"/>
      <c r="G1541" s="164"/>
      <c r="H1541" s="166"/>
      <c r="I1541" s="167"/>
      <c r="J1541" s="168" t="str">
        <f>IF(F1541="","",IF(G1541=nepodnik,1,IF(VLOOKUP(G1541,Ciselniky!$G$41:$I$48,3,FALSE)&gt;'Údaje o projekte'!$F$11,'Údaje o projekte'!$F$11,VLOOKUP(G1541,Ciselniky!$G$41:$I$48,3,FALSE))))</f>
        <v/>
      </c>
      <c r="K1541" s="169" t="str">
        <f>IF(J1541="","",IF(G1541="Nerelevantné",E1541*F1541,((E1541*F1541)/VLOOKUP(G1541,Ciselniky!$G$43:$I$48,3,FALSE))*'Dlhodobý majetok (DM)'!I1541)*H1541)</f>
        <v/>
      </c>
      <c r="L1541" s="169" t="str">
        <f>IF(K1541="","",IF('Základné údaje'!$H$8="áno",0,K1541*0.2))</f>
        <v/>
      </c>
      <c r="M1541" s="156" t="str">
        <f>IF(K1541="","",K1541*VLOOKUP(CONCATENATE(C1541," / ",'Základné údaje'!$D$8),'Priradenie pracov. balíkov'!A:F,6,FALSE))</f>
        <v/>
      </c>
      <c r="N1541" s="156" t="str">
        <f>IF(L1541="","",L1541*VLOOKUP(CONCATENATE(C1541," / ",'Základné údaje'!$D$8),'Priradenie pracov. balíkov'!A:F,6,FALSE))</f>
        <v/>
      </c>
      <c r="O1541" s="164"/>
      <c r="P1541" s="164"/>
    </row>
    <row r="1542" spans="1:16" x14ac:dyDescent="0.2">
      <c r="A1542" s="19"/>
      <c r="B1542" s="164"/>
      <c r="C1542" s="164"/>
      <c r="D1542" s="164"/>
      <c r="E1542" s="164"/>
      <c r="F1542" s="165"/>
      <c r="G1542" s="164"/>
      <c r="H1542" s="166"/>
      <c r="I1542" s="167"/>
      <c r="J1542" s="168" t="str">
        <f>IF(F1542="","",IF(G1542=nepodnik,1,IF(VLOOKUP(G1542,Ciselniky!$G$41:$I$48,3,FALSE)&gt;'Údaje o projekte'!$F$11,'Údaje o projekte'!$F$11,VLOOKUP(G1542,Ciselniky!$G$41:$I$48,3,FALSE))))</f>
        <v/>
      </c>
      <c r="K1542" s="169" t="str">
        <f>IF(J1542="","",IF(G1542="Nerelevantné",E1542*F1542,((E1542*F1542)/VLOOKUP(G1542,Ciselniky!$G$43:$I$48,3,FALSE))*'Dlhodobý majetok (DM)'!I1542)*H1542)</f>
        <v/>
      </c>
      <c r="L1542" s="169" t="str">
        <f>IF(K1542="","",IF('Základné údaje'!$H$8="áno",0,K1542*0.2))</f>
        <v/>
      </c>
      <c r="M1542" s="156" t="str">
        <f>IF(K1542="","",K1542*VLOOKUP(CONCATENATE(C1542," / ",'Základné údaje'!$D$8),'Priradenie pracov. balíkov'!A:F,6,FALSE))</f>
        <v/>
      </c>
      <c r="N1542" s="156" t="str">
        <f>IF(L1542="","",L1542*VLOOKUP(CONCATENATE(C1542," / ",'Základné údaje'!$D$8),'Priradenie pracov. balíkov'!A:F,6,FALSE))</f>
        <v/>
      </c>
      <c r="O1542" s="164"/>
      <c r="P1542" s="164"/>
    </row>
    <row r="1543" spans="1:16" x14ac:dyDescent="0.2">
      <c r="A1543" s="19"/>
      <c r="B1543" s="164"/>
      <c r="C1543" s="164"/>
      <c r="D1543" s="164"/>
      <c r="E1543" s="164"/>
      <c r="F1543" s="165"/>
      <c r="G1543" s="164"/>
      <c r="H1543" s="166"/>
      <c r="I1543" s="167"/>
      <c r="J1543" s="168" t="str">
        <f>IF(F1543="","",IF(G1543=nepodnik,1,IF(VLOOKUP(G1543,Ciselniky!$G$41:$I$48,3,FALSE)&gt;'Údaje o projekte'!$F$11,'Údaje o projekte'!$F$11,VLOOKUP(G1543,Ciselniky!$G$41:$I$48,3,FALSE))))</f>
        <v/>
      </c>
      <c r="K1543" s="169" t="str">
        <f>IF(J1543="","",IF(G1543="Nerelevantné",E1543*F1543,((E1543*F1543)/VLOOKUP(G1543,Ciselniky!$G$43:$I$48,3,FALSE))*'Dlhodobý majetok (DM)'!I1543)*H1543)</f>
        <v/>
      </c>
      <c r="L1543" s="169" t="str">
        <f>IF(K1543="","",IF('Základné údaje'!$H$8="áno",0,K1543*0.2))</f>
        <v/>
      </c>
      <c r="M1543" s="156" t="str">
        <f>IF(K1543="","",K1543*VLOOKUP(CONCATENATE(C1543," / ",'Základné údaje'!$D$8),'Priradenie pracov. balíkov'!A:F,6,FALSE))</f>
        <v/>
      </c>
      <c r="N1543" s="156" t="str">
        <f>IF(L1543="","",L1543*VLOOKUP(CONCATENATE(C1543," / ",'Základné údaje'!$D$8),'Priradenie pracov. balíkov'!A:F,6,FALSE))</f>
        <v/>
      </c>
      <c r="O1543" s="164"/>
      <c r="P1543" s="164"/>
    </row>
    <row r="1544" spans="1:16" x14ac:dyDescent="0.2">
      <c r="A1544" s="19"/>
      <c r="B1544" s="164"/>
      <c r="C1544" s="164"/>
      <c r="D1544" s="164"/>
      <c r="E1544" s="164"/>
      <c r="F1544" s="165"/>
      <c r="G1544" s="164"/>
      <c r="H1544" s="166"/>
      <c r="I1544" s="167"/>
      <c r="J1544" s="168" t="str">
        <f>IF(F1544="","",IF(G1544=nepodnik,1,IF(VLOOKUP(G1544,Ciselniky!$G$41:$I$48,3,FALSE)&gt;'Údaje o projekte'!$F$11,'Údaje o projekte'!$F$11,VLOOKUP(G1544,Ciselniky!$G$41:$I$48,3,FALSE))))</f>
        <v/>
      </c>
      <c r="K1544" s="169" t="str">
        <f>IF(J1544="","",IF(G1544="Nerelevantné",E1544*F1544,((E1544*F1544)/VLOOKUP(G1544,Ciselniky!$G$43:$I$48,3,FALSE))*'Dlhodobý majetok (DM)'!I1544)*H1544)</f>
        <v/>
      </c>
      <c r="L1544" s="169" t="str">
        <f>IF(K1544="","",IF('Základné údaje'!$H$8="áno",0,K1544*0.2))</f>
        <v/>
      </c>
      <c r="M1544" s="156" t="str">
        <f>IF(K1544="","",K1544*VLOOKUP(CONCATENATE(C1544," / ",'Základné údaje'!$D$8),'Priradenie pracov. balíkov'!A:F,6,FALSE))</f>
        <v/>
      </c>
      <c r="N1544" s="156" t="str">
        <f>IF(L1544="","",L1544*VLOOKUP(CONCATENATE(C1544," / ",'Základné údaje'!$D$8),'Priradenie pracov. balíkov'!A:F,6,FALSE))</f>
        <v/>
      </c>
      <c r="O1544" s="164"/>
      <c r="P1544" s="164"/>
    </row>
    <row r="1545" spans="1:16" x14ac:dyDescent="0.2">
      <c r="A1545" s="19"/>
      <c r="B1545" s="164"/>
      <c r="C1545" s="164"/>
      <c r="D1545" s="164"/>
      <c r="E1545" s="164"/>
      <c r="F1545" s="165"/>
      <c r="G1545" s="164"/>
      <c r="H1545" s="166"/>
      <c r="I1545" s="167"/>
      <c r="J1545" s="168" t="str">
        <f>IF(F1545="","",IF(G1545=nepodnik,1,IF(VLOOKUP(G1545,Ciselniky!$G$41:$I$48,3,FALSE)&gt;'Údaje o projekte'!$F$11,'Údaje o projekte'!$F$11,VLOOKUP(G1545,Ciselniky!$G$41:$I$48,3,FALSE))))</f>
        <v/>
      </c>
      <c r="K1545" s="169" t="str">
        <f>IF(J1545="","",IF(G1545="Nerelevantné",E1545*F1545,((E1545*F1545)/VLOOKUP(G1545,Ciselniky!$G$43:$I$48,3,FALSE))*'Dlhodobý majetok (DM)'!I1545)*H1545)</f>
        <v/>
      </c>
      <c r="L1545" s="169" t="str">
        <f>IF(K1545="","",IF('Základné údaje'!$H$8="áno",0,K1545*0.2))</f>
        <v/>
      </c>
      <c r="M1545" s="156" t="str">
        <f>IF(K1545="","",K1545*VLOOKUP(CONCATENATE(C1545," / ",'Základné údaje'!$D$8),'Priradenie pracov. balíkov'!A:F,6,FALSE))</f>
        <v/>
      </c>
      <c r="N1545" s="156" t="str">
        <f>IF(L1545="","",L1545*VLOOKUP(CONCATENATE(C1545," / ",'Základné údaje'!$D$8),'Priradenie pracov. balíkov'!A:F,6,FALSE))</f>
        <v/>
      </c>
      <c r="O1545" s="164"/>
      <c r="P1545" s="164"/>
    </row>
    <row r="1546" spans="1:16" x14ac:dyDescent="0.2">
      <c r="A1546" s="19"/>
      <c r="B1546" s="164"/>
      <c r="C1546" s="164"/>
      <c r="D1546" s="164"/>
      <c r="E1546" s="164"/>
      <c r="F1546" s="165"/>
      <c r="G1546" s="164"/>
      <c r="H1546" s="166"/>
      <c r="I1546" s="167"/>
      <c r="J1546" s="168" t="str">
        <f>IF(F1546="","",IF(G1546=nepodnik,1,IF(VLOOKUP(G1546,Ciselniky!$G$41:$I$48,3,FALSE)&gt;'Údaje o projekte'!$F$11,'Údaje o projekte'!$F$11,VLOOKUP(G1546,Ciselniky!$G$41:$I$48,3,FALSE))))</f>
        <v/>
      </c>
      <c r="K1546" s="169" t="str">
        <f>IF(J1546="","",IF(G1546="Nerelevantné",E1546*F1546,((E1546*F1546)/VLOOKUP(G1546,Ciselniky!$G$43:$I$48,3,FALSE))*'Dlhodobý majetok (DM)'!I1546)*H1546)</f>
        <v/>
      </c>
      <c r="L1546" s="169" t="str">
        <f>IF(K1546="","",IF('Základné údaje'!$H$8="áno",0,K1546*0.2))</f>
        <v/>
      </c>
      <c r="M1546" s="156" t="str">
        <f>IF(K1546="","",K1546*VLOOKUP(CONCATENATE(C1546," / ",'Základné údaje'!$D$8),'Priradenie pracov. balíkov'!A:F,6,FALSE))</f>
        <v/>
      </c>
      <c r="N1546" s="156" t="str">
        <f>IF(L1546="","",L1546*VLOOKUP(CONCATENATE(C1546," / ",'Základné údaje'!$D$8),'Priradenie pracov. balíkov'!A:F,6,FALSE))</f>
        <v/>
      </c>
      <c r="O1546" s="164"/>
      <c r="P1546" s="164"/>
    </row>
    <row r="1547" spans="1:16" x14ac:dyDescent="0.2">
      <c r="A1547" s="19"/>
      <c r="B1547" s="164"/>
      <c r="C1547" s="164"/>
      <c r="D1547" s="164"/>
      <c r="E1547" s="164"/>
      <c r="F1547" s="165"/>
      <c r="G1547" s="164"/>
      <c r="H1547" s="166"/>
      <c r="I1547" s="167"/>
      <c r="J1547" s="168" t="str">
        <f>IF(F1547="","",IF(G1547=nepodnik,1,IF(VLOOKUP(G1547,Ciselniky!$G$41:$I$48,3,FALSE)&gt;'Údaje o projekte'!$F$11,'Údaje o projekte'!$F$11,VLOOKUP(G1547,Ciselniky!$G$41:$I$48,3,FALSE))))</f>
        <v/>
      </c>
      <c r="K1547" s="169" t="str">
        <f>IF(J1547="","",IF(G1547="Nerelevantné",E1547*F1547,((E1547*F1547)/VLOOKUP(G1547,Ciselniky!$G$43:$I$48,3,FALSE))*'Dlhodobý majetok (DM)'!I1547)*H1547)</f>
        <v/>
      </c>
      <c r="L1547" s="169" t="str">
        <f>IF(K1547="","",IF('Základné údaje'!$H$8="áno",0,K1547*0.2))</f>
        <v/>
      </c>
      <c r="M1547" s="156" t="str">
        <f>IF(K1547="","",K1547*VLOOKUP(CONCATENATE(C1547," / ",'Základné údaje'!$D$8),'Priradenie pracov. balíkov'!A:F,6,FALSE))</f>
        <v/>
      </c>
      <c r="N1547" s="156" t="str">
        <f>IF(L1547="","",L1547*VLOOKUP(CONCATENATE(C1547," / ",'Základné údaje'!$D$8),'Priradenie pracov. balíkov'!A:F,6,FALSE))</f>
        <v/>
      </c>
      <c r="O1547" s="164"/>
      <c r="P1547" s="164"/>
    </row>
    <row r="1548" spans="1:16" x14ac:dyDescent="0.2">
      <c r="A1548" s="19"/>
      <c r="B1548" s="164"/>
      <c r="C1548" s="164"/>
      <c r="D1548" s="164"/>
      <c r="E1548" s="164"/>
      <c r="F1548" s="165"/>
      <c r="G1548" s="164"/>
      <c r="H1548" s="166"/>
      <c r="I1548" s="167"/>
      <c r="J1548" s="168" t="str">
        <f>IF(F1548="","",IF(G1548=nepodnik,1,IF(VLOOKUP(G1548,Ciselniky!$G$41:$I$48,3,FALSE)&gt;'Údaje o projekte'!$F$11,'Údaje o projekte'!$F$11,VLOOKUP(G1548,Ciselniky!$G$41:$I$48,3,FALSE))))</f>
        <v/>
      </c>
      <c r="K1548" s="169" t="str">
        <f>IF(J1548="","",IF(G1548="Nerelevantné",E1548*F1548,((E1548*F1548)/VLOOKUP(G1548,Ciselniky!$G$43:$I$48,3,FALSE))*'Dlhodobý majetok (DM)'!I1548)*H1548)</f>
        <v/>
      </c>
      <c r="L1548" s="169" t="str">
        <f>IF(K1548="","",IF('Základné údaje'!$H$8="áno",0,K1548*0.2))</f>
        <v/>
      </c>
      <c r="M1548" s="156" t="str">
        <f>IF(K1548="","",K1548*VLOOKUP(CONCATENATE(C1548," / ",'Základné údaje'!$D$8),'Priradenie pracov. balíkov'!A:F,6,FALSE))</f>
        <v/>
      </c>
      <c r="N1548" s="156" t="str">
        <f>IF(L1548="","",L1548*VLOOKUP(CONCATENATE(C1548," / ",'Základné údaje'!$D$8),'Priradenie pracov. balíkov'!A:F,6,FALSE))</f>
        <v/>
      </c>
      <c r="O1548" s="164"/>
      <c r="P1548" s="164"/>
    </row>
    <row r="1549" spans="1:16" x14ac:dyDescent="0.2">
      <c r="A1549" s="19"/>
      <c r="B1549" s="164"/>
      <c r="C1549" s="164"/>
      <c r="D1549" s="164"/>
      <c r="E1549" s="164"/>
      <c r="F1549" s="165"/>
      <c r="G1549" s="164"/>
      <c r="H1549" s="166"/>
      <c r="I1549" s="167"/>
      <c r="J1549" s="168" t="str">
        <f>IF(F1549="","",IF(G1549=nepodnik,1,IF(VLOOKUP(G1549,Ciselniky!$G$41:$I$48,3,FALSE)&gt;'Údaje o projekte'!$F$11,'Údaje o projekte'!$F$11,VLOOKUP(G1549,Ciselniky!$G$41:$I$48,3,FALSE))))</f>
        <v/>
      </c>
      <c r="K1549" s="169" t="str">
        <f>IF(J1549="","",IF(G1549="Nerelevantné",E1549*F1549,((E1549*F1549)/VLOOKUP(G1549,Ciselniky!$G$43:$I$48,3,FALSE))*'Dlhodobý majetok (DM)'!I1549)*H1549)</f>
        <v/>
      </c>
      <c r="L1549" s="169" t="str">
        <f>IF(K1549="","",IF('Základné údaje'!$H$8="áno",0,K1549*0.2))</f>
        <v/>
      </c>
      <c r="M1549" s="156" t="str">
        <f>IF(K1549="","",K1549*VLOOKUP(CONCATENATE(C1549," / ",'Základné údaje'!$D$8),'Priradenie pracov. balíkov'!A:F,6,FALSE))</f>
        <v/>
      </c>
      <c r="N1549" s="156" t="str">
        <f>IF(L1549="","",L1549*VLOOKUP(CONCATENATE(C1549," / ",'Základné údaje'!$D$8),'Priradenie pracov. balíkov'!A:F,6,FALSE))</f>
        <v/>
      </c>
      <c r="O1549" s="164"/>
      <c r="P1549" s="164"/>
    </row>
    <row r="1550" spans="1:16" x14ac:dyDescent="0.2">
      <c r="A1550" s="19"/>
      <c r="B1550" s="164"/>
      <c r="C1550" s="164"/>
      <c r="D1550" s="164"/>
      <c r="E1550" s="164"/>
      <c r="F1550" s="165"/>
      <c r="G1550" s="164"/>
      <c r="H1550" s="166"/>
      <c r="I1550" s="167"/>
      <c r="J1550" s="168" t="str">
        <f>IF(F1550="","",IF(G1550=nepodnik,1,IF(VLOOKUP(G1550,Ciselniky!$G$41:$I$48,3,FALSE)&gt;'Údaje o projekte'!$F$11,'Údaje o projekte'!$F$11,VLOOKUP(G1550,Ciselniky!$G$41:$I$48,3,FALSE))))</f>
        <v/>
      </c>
      <c r="K1550" s="169" t="str">
        <f>IF(J1550="","",IF(G1550="Nerelevantné",E1550*F1550,((E1550*F1550)/VLOOKUP(G1550,Ciselniky!$G$43:$I$48,3,FALSE))*'Dlhodobý majetok (DM)'!I1550)*H1550)</f>
        <v/>
      </c>
      <c r="L1550" s="169" t="str">
        <f>IF(K1550="","",IF('Základné údaje'!$H$8="áno",0,K1550*0.2))</f>
        <v/>
      </c>
      <c r="M1550" s="156" t="str">
        <f>IF(K1550="","",K1550*VLOOKUP(CONCATENATE(C1550," / ",'Základné údaje'!$D$8),'Priradenie pracov. balíkov'!A:F,6,FALSE))</f>
        <v/>
      </c>
      <c r="N1550" s="156" t="str">
        <f>IF(L1550="","",L1550*VLOOKUP(CONCATENATE(C1550," / ",'Základné údaje'!$D$8),'Priradenie pracov. balíkov'!A:F,6,FALSE))</f>
        <v/>
      </c>
      <c r="O1550" s="164"/>
      <c r="P1550" s="164"/>
    </row>
    <row r="1551" spans="1:16" x14ac:dyDescent="0.2">
      <c r="A1551" s="19"/>
      <c r="B1551" s="164"/>
      <c r="C1551" s="164"/>
      <c r="D1551" s="164"/>
      <c r="E1551" s="164"/>
      <c r="F1551" s="165"/>
      <c r="G1551" s="164"/>
      <c r="H1551" s="166"/>
      <c r="I1551" s="167"/>
      <c r="J1551" s="168" t="str">
        <f>IF(F1551="","",IF(G1551=nepodnik,1,IF(VLOOKUP(G1551,Ciselniky!$G$41:$I$48,3,FALSE)&gt;'Údaje o projekte'!$F$11,'Údaje o projekte'!$F$11,VLOOKUP(G1551,Ciselniky!$G$41:$I$48,3,FALSE))))</f>
        <v/>
      </c>
      <c r="K1551" s="169" t="str">
        <f>IF(J1551="","",IF(G1551="Nerelevantné",E1551*F1551,((E1551*F1551)/VLOOKUP(G1551,Ciselniky!$G$43:$I$48,3,FALSE))*'Dlhodobý majetok (DM)'!I1551)*H1551)</f>
        <v/>
      </c>
      <c r="L1551" s="169" t="str">
        <f>IF(K1551="","",IF('Základné údaje'!$H$8="áno",0,K1551*0.2))</f>
        <v/>
      </c>
      <c r="M1551" s="156" t="str">
        <f>IF(K1551="","",K1551*VLOOKUP(CONCATENATE(C1551," / ",'Základné údaje'!$D$8),'Priradenie pracov. balíkov'!A:F,6,FALSE))</f>
        <v/>
      </c>
      <c r="N1551" s="156" t="str">
        <f>IF(L1551="","",L1551*VLOOKUP(CONCATENATE(C1551," / ",'Základné údaje'!$D$8),'Priradenie pracov. balíkov'!A:F,6,FALSE))</f>
        <v/>
      </c>
      <c r="O1551" s="164"/>
      <c r="P1551" s="164"/>
    </row>
    <row r="1552" spans="1:16" x14ac:dyDescent="0.2">
      <c r="A1552" s="19"/>
      <c r="B1552" s="164"/>
      <c r="C1552" s="164"/>
      <c r="D1552" s="164"/>
      <c r="E1552" s="164"/>
      <c r="F1552" s="165"/>
      <c r="G1552" s="164"/>
      <c r="H1552" s="166"/>
      <c r="I1552" s="167"/>
      <c r="J1552" s="168" t="str">
        <f>IF(F1552="","",IF(G1552=nepodnik,1,IF(VLOOKUP(G1552,Ciselniky!$G$41:$I$48,3,FALSE)&gt;'Údaje o projekte'!$F$11,'Údaje o projekte'!$F$11,VLOOKUP(G1552,Ciselniky!$G$41:$I$48,3,FALSE))))</f>
        <v/>
      </c>
      <c r="K1552" s="169" t="str">
        <f>IF(J1552="","",IF(G1552="Nerelevantné",E1552*F1552,((E1552*F1552)/VLOOKUP(G1552,Ciselniky!$G$43:$I$48,3,FALSE))*'Dlhodobý majetok (DM)'!I1552)*H1552)</f>
        <v/>
      </c>
      <c r="L1552" s="169" t="str">
        <f>IF(K1552="","",IF('Základné údaje'!$H$8="áno",0,K1552*0.2))</f>
        <v/>
      </c>
      <c r="M1552" s="156" t="str">
        <f>IF(K1552="","",K1552*VLOOKUP(CONCATENATE(C1552," / ",'Základné údaje'!$D$8),'Priradenie pracov. balíkov'!A:F,6,FALSE))</f>
        <v/>
      </c>
      <c r="N1552" s="156" t="str">
        <f>IF(L1552="","",L1552*VLOOKUP(CONCATENATE(C1552," / ",'Základné údaje'!$D$8),'Priradenie pracov. balíkov'!A:F,6,FALSE))</f>
        <v/>
      </c>
      <c r="O1552" s="164"/>
      <c r="P1552" s="164"/>
    </row>
    <row r="1553" spans="1:16" x14ac:dyDescent="0.2">
      <c r="A1553" s="19"/>
      <c r="B1553" s="164"/>
      <c r="C1553" s="164"/>
      <c r="D1553" s="164"/>
      <c r="E1553" s="164"/>
      <c r="F1553" s="165"/>
      <c r="G1553" s="164"/>
      <c r="H1553" s="166"/>
      <c r="I1553" s="167"/>
      <c r="J1553" s="168" t="str">
        <f>IF(F1553="","",IF(G1553=nepodnik,1,IF(VLOOKUP(G1553,Ciselniky!$G$41:$I$48,3,FALSE)&gt;'Údaje o projekte'!$F$11,'Údaje o projekte'!$F$11,VLOOKUP(G1553,Ciselniky!$G$41:$I$48,3,FALSE))))</f>
        <v/>
      </c>
      <c r="K1553" s="169" t="str">
        <f>IF(J1553="","",IF(G1553="Nerelevantné",E1553*F1553,((E1553*F1553)/VLOOKUP(G1553,Ciselniky!$G$43:$I$48,3,FALSE))*'Dlhodobý majetok (DM)'!I1553)*H1553)</f>
        <v/>
      </c>
      <c r="L1553" s="169" t="str">
        <f>IF(K1553="","",IF('Základné údaje'!$H$8="áno",0,K1553*0.2))</f>
        <v/>
      </c>
      <c r="M1553" s="156" t="str">
        <f>IF(K1553="","",K1553*VLOOKUP(CONCATENATE(C1553," / ",'Základné údaje'!$D$8),'Priradenie pracov. balíkov'!A:F,6,FALSE))</f>
        <v/>
      </c>
      <c r="N1553" s="156" t="str">
        <f>IF(L1553="","",L1553*VLOOKUP(CONCATENATE(C1553," / ",'Základné údaje'!$D$8),'Priradenie pracov. balíkov'!A:F,6,FALSE))</f>
        <v/>
      </c>
      <c r="O1553" s="164"/>
      <c r="P1553" s="164"/>
    </row>
    <row r="1554" spans="1:16" x14ac:dyDescent="0.2">
      <c r="A1554" s="19"/>
      <c r="B1554" s="164"/>
      <c r="C1554" s="164"/>
      <c r="D1554" s="164"/>
      <c r="E1554" s="164"/>
      <c r="F1554" s="165"/>
      <c r="G1554" s="164"/>
      <c r="H1554" s="166"/>
      <c r="I1554" s="167"/>
      <c r="J1554" s="168" t="str">
        <f>IF(F1554="","",IF(G1554=nepodnik,1,IF(VLOOKUP(G1554,Ciselniky!$G$41:$I$48,3,FALSE)&gt;'Údaje o projekte'!$F$11,'Údaje o projekte'!$F$11,VLOOKUP(G1554,Ciselniky!$G$41:$I$48,3,FALSE))))</f>
        <v/>
      </c>
      <c r="K1554" s="169" t="str">
        <f>IF(J1554="","",IF(G1554="Nerelevantné",E1554*F1554,((E1554*F1554)/VLOOKUP(G1554,Ciselniky!$G$43:$I$48,3,FALSE))*'Dlhodobý majetok (DM)'!I1554)*H1554)</f>
        <v/>
      </c>
      <c r="L1554" s="169" t="str">
        <f>IF(K1554="","",IF('Základné údaje'!$H$8="áno",0,K1554*0.2))</f>
        <v/>
      </c>
      <c r="M1554" s="156" t="str">
        <f>IF(K1554="","",K1554*VLOOKUP(CONCATENATE(C1554," / ",'Základné údaje'!$D$8),'Priradenie pracov. balíkov'!A:F,6,FALSE))</f>
        <v/>
      </c>
      <c r="N1554" s="156" t="str">
        <f>IF(L1554="","",L1554*VLOOKUP(CONCATENATE(C1554," / ",'Základné údaje'!$D$8),'Priradenie pracov. balíkov'!A:F,6,FALSE))</f>
        <v/>
      </c>
      <c r="O1554" s="164"/>
      <c r="P1554" s="164"/>
    </row>
    <row r="1555" spans="1:16" x14ac:dyDescent="0.2">
      <c r="A1555" s="19"/>
      <c r="B1555" s="164"/>
      <c r="C1555" s="164"/>
      <c r="D1555" s="164"/>
      <c r="E1555" s="164"/>
      <c r="F1555" s="165"/>
      <c r="G1555" s="164"/>
      <c r="H1555" s="166"/>
      <c r="I1555" s="167"/>
      <c r="J1555" s="168" t="str">
        <f>IF(F1555="","",IF(G1555=nepodnik,1,IF(VLOOKUP(G1555,Ciselniky!$G$41:$I$48,3,FALSE)&gt;'Údaje o projekte'!$F$11,'Údaje o projekte'!$F$11,VLOOKUP(G1555,Ciselniky!$G$41:$I$48,3,FALSE))))</f>
        <v/>
      </c>
      <c r="K1555" s="169" t="str">
        <f>IF(J1555="","",IF(G1555="Nerelevantné",E1555*F1555,((E1555*F1555)/VLOOKUP(G1555,Ciselniky!$G$43:$I$48,3,FALSE))*'Dlhodobý majetok (DM)'!I1555)*H1555)</f>
        <v/>
      </c>
      <c r="L1555" s="169" t="str">
        <f>IF(K1555="","",IF('Základné údaje'!$H$8="áno",0,K1555*0.2))</f>
        <v/>
      </c>
      <c r="M1555" s="156" t="str">
        <f>IF(K1555="","",K1555*VLOOKUP(CONCATENATE(C1555," / ",'Základné údaje'!$D$8),'Priradenie pracov. balíkov'!A:F,6,FALSE))</f>
        <v/>
      </c>
      <c r="N1555" s="156" t="str">
        <f>IF(L1555="","",L1555*VLOOKUP(CONCATENATE(C1555," / ",'Základné údaje'!$D$8),'Priradenie pracov. balíkov'!A:F,6,FALSE))</f>
        <v/>
      </c>
      <c r="O1555" s="164"/>
      <c r="P1555" s="164"/>
    </row>
    <row r="1556" spans="1:16" x14ac:dyDescent="0.2">
      <c r="A1556" s="19"/>
      <c r="B1556" s="164"/>
      <c r="C1556" s="164"/>
      <c r="D1556" s="164"/>
      <c r="E1556" s="164"/>
      <c r="F1556" s="165"/>
      <c r="G1556" s="164"/>
      <c r="H1556" s="166"/>
      <c r="I1556" s="167"/>
      <c r="J1556" s="168" t="str">
        <f>IF(F1556="","",IF(G1556=nepodnik,1,IF(VLOOKUP(G1556,Ciselniky!$G$41:$I$48,3,FALSE)&gt;'Údaje o projekte'!$F$11,'Údaje o projekte'!$F$11,VLOOKUP(G1556,Ciselniky!$G$41:$I$48,3,FALSE))))</f>
        <v/>
      </c>
      <c r="K1556" s="169" t="str">
        <f>IF(J1556="","",IF(G1556="Nerelevantné",E1556*F1556,((E1556*F1556)/VLOOKUP(G1556,Ciselniky!$G$43:$I$48,3,FALSE))*'Dlhodobý majetok (DM)'!I1556)*H1556)</f>
        <v/>
      </c>
      <c r="L1556" s="169" t="str">
        <f>IF(K1556="","",IF('Základné údaje'!$H$8="áno",0,K1556*0.2))</f>
        <v/>
      </c>
      <c r="M1556" s="156" t="str">
        <f>IF(K1556="","",K1556*VLOOKUP(CONCATENATE(C1556," / ",'Základné údaje'!$D$8),'Priradenie pracov. balíkov'!A:F,6,FALSE))</f>
        <v/>
      </c>
      <c r="N1556" s="156" t="str">
        <f>IF(L1556="","",L1556*VLOOKUP(CONCATENATE(C1556," / ",'Základné údaje'!$D$8),'Priradenie pracov. balíkov'!A:F,6,FALSE))</f>
        <v/>
      </c>
      <c r="O1556" s="164"/>
      <c r="P1556" s="164"/>
    </row>
    <row r="1557" spans="1:16" x14ac:dyDescent="0.2">
      <c r="A1557" s="19"/>
      <c r="B1557" s="164"/>
      <c r="C1557" s="164"/>
      <c r="D1557" s="164"/>
      <c r="E1557" s="164"/>
      <c r="F1557" s="165"/>
      <c r="G1557" s="164"/>
      <c r="H1557" s="166"/>
      <c r="I1557" s="167"/>
      <c r="J1557" s="168" t="str">
        <f>IF(F1557="","",IF(G1557=nepodnik,1,IF(VLOOKUP(G1557,Ciselniky!$G$41:$I$48,3,FALSE)&gt;'Údaje o projekte'!$F$11,'Údaje o projekte'!$F$11,VLOOKUP(G1557,Ciselniky!$G$41:$I$48,3,FALSE))))</f>
        <v/>
      </c>
      <c r="K1557" s="169" t="str">
        <f>IF(J1557="","",IF(G1557="Nerelevantné",E1557*F1557,((E1557*F1557)/VLOOKUP(G1557,Ciselniky!$G$43:$I$48,3,FALSE))*'Dlhodobý majetok (DM)'!I1557)*H1557)</f>
        <v/>
      </c>
      <c r="L1557" s="169" t="str">
        <f>IF(K1557="","",IF('Základné údaje'!$H$8="áno",0,K1557*0.2))</f>
        <v/>
      </c>
      <c r="M1557" s="156" t="str">
        <f>IF(K1557="","",K1557*VLOOKUP(CONCATENATE(C1557," / ",'Základné údaje'!$D$8),'Priradenie pracov. balíkov'!A:F,6,FALSE))</f>
        <v/>
      </c>
      <c r="N1557" s="156" t="str">
        <f>IF(L1557="","",L1557*VLOOKUP(CONCATENATE(C1557," / ",'Základné údaje'!$D$8),'Priradenie pracov. balíkov'!A:F,6,FALSE))</f>
        <v/>
      </c>
      <c r="O1557" s="164"/>
      <c r="P1557" s="164"/>
    </row>
    <row r="1558" spans="1:16" x14ac:dyDescent="0.2">
      <c r="A1558" s="19"/>
      <c r="B1558" s="164"/>
      <c r="C1558" s="164"/>
      <c r="D1558" s="164"/>
      <c r="E1558" s="164"/>
      <c r="F1558" s="165"/>
      <c r="G1558" s="164"/>
      <c r="H1558" s="166"/>
      <c r="I1558" s="167"/>
      <c r="J1558" s="168" t="str">
        <f>IF(F1558="","",IF(G1558=nepodnik,1,IF(VLOOKUP(G1558,Ciselniky!$G$41:$I$48,3,FALSE)&gt;'Údaje o projekte'!$F$11,'Údaje o projekte'!$F$11,VLOOKUP(G1558,Ciselniky!$G$41:$I$48,3,FALSE))))</f>
        <v/>
      </c>
      <c r="K1558" s="169" t="str">
        <f>IF(J1558="","",IF(G1558="Nerelevantné",E1558*F1558,((E1558*F1558)/VLOOKUP(G1558,Ciselniky!$G$43:$I$48,3,FALSE))*'Dlhodobý majetok (DM)'!I1558)*H1558)</f>
        <v/>
      </c>
      <c r="L1558" s="169" t="str">
        <f>IF(K1558="","",IF('Základné údaje'!$H$8="áno",0,K1558*0.2))</f>
        <v/>
      </c>
      <c r="M1558" s="156" t="str">
        <f>IF(K1558="","",K1558*VLOOKUP(CONCATENATE(C1558," / ",'Základné údaje'!$D$8),'Priradenie pracov. balíkov'!A:F,6,FALSE))</f>
        <v/>
      </c>
      <c r="N1558" s="156" t="str">
        <f>IF(L1558="","",L1558*VLOOKUP(CONCATENATE(C1558," / ",'Základné údaje'!$D$8),'Priradenie pracov. balíkov'!A:F,6,FALSE))</f>
        <v/>
      </c>
      <c r="O1558" s="164"/>
      <c r="P1558" s="164"/>
    </row>
    <row r="1559" spans="1:16" x14ac:dyDescent="0.2">
      <c r="A1559" s="19"/>
      <c r="B1559" s="164"/>
      <c r="C1559" s="164"/>
      <c r="D1559" s="164"/>
      <c r="E1559" s="164"/>
      <c r="F1559" s="165"/>
      <c r="G1559" s="164"/>
      <c r="H1559" s="166"/>
      <c r="I1559" s="167"/>
      <c r="J1559" s="168" t="str">
        <f>IF(F1559="","",IF(G1559=nepodnik,1,IF(VLOOKUP(G1559,Ciselniky!$G$41:$I$48,3,FALSE)&gt;'Údaje o projekte'!$F$11,'Údaje o projekte'!$F$11,VLOOKUP(G1559,Ciselniky!$G$41:$I$48,3,FALSE))))</f>
        <v/>
      </c>
      <c r="K1559" s="169" t="str">
        <f>IF(J1559="","",IF(G1559="Nerelevantné",E1559*F1559,((E1559*F1559)/VLOOKUP(G1559,Ciselniky!$G$43:$I$48,3,FALSE))*'Dlhodobý majetok (DM)'!I1559)*H1559)</f>
        <v/>
      </c>
      <c r="L1559" s="169" t="str">
        <f>IF(K1559="","",IF('Základné údaje'!$H$8="áno",0,K1559*0.2))</f>
        <v/>
      </c>
      <c r="M1559" s="156" t="str">
        <f>IF(K1559="","",K1559*VLOOKUP(CONCATENATE(C1559," / ",'Základné údaje'!$D$8),'Priradenie pracov. balíkov'!A:F,6,FALSE))</f>
        <v/>
      </c>
      <c r="N1559" s="156" t="str">
        <f>IF(L1559="","",L1559*VLOOKUP(CONCATENATE(C1559," / ",'Základné údaje'!$D$8),'Priradenie pracov. balíkov'!A:F,6,FALSE))</f>
        <v/>
      </c>
      <c r="O1559" s="164"/>
      <c r="P1559" s="164"/>
    </row>
    <row r="1560" spans="1:16" x14ac:dyDescent="0.2">
      <c r="A1560" s="19"/>
      <c r="B1560" s="164"/>
      <c r="C1560" s="164"/>
      <c r="D1560" s="164"/>
      <c r="E1560" s="164"/>
      <c r="F1560" s="165"/>
      <c r="G1560" s="164"/>
      <c r="H1560" s="166"/>
      <c r="I1560" s="167"/>
      <c r="J1560" s="168" t="str">
        <f>IF(F1560="","",IF(G1560=nepodnik,1,IF(VLOOKUP(G1560,Ciselniky!$G$41:$I$48,3,FALSE)&gt;'Údaje o projekte'!$F$11,'Údaje o projekte'!$F$11,VLOOKUP(G1560,Ciselniky!$G$41:$I$48,3,FALSE))))</f>
        <v/>
      </c>
      <c r="K1560" s="169" t="str">
        <f>IF(J1560="","",IF(G1560="Nerelevantné",E1560*F1560,((E1560*F1560)/VLOOKUP(G1560,Ciselniky!$G$43:$I$48,3,FALSE))*'Dlhodobý majetok (DM)'!I1560)*H1560)</f>
        <v/>
      </c>
      <c r="L1560" s="169" t="str">
        <f>IF(K1560="","",IF('Základné údaje'!$H$8="áno",0,K1560*0.2))</f>
        <v/>
      </c>
      <c r="M1560" s="156" t="str">
        <f>IF(K1560="","",K1560*VLOOKUP(CONCATENATE(C1560," / ",'Základné údaje'!$D$8),'Priradenie pracov. balíkov'!A:F,6,FALSE))</f>
        <v/>
      </c>
      <c r="N1560" s="156" t="str">
        <f>IF(L1560="","",L1560*VLOOKUP(CONCATENATE(C1560," / ",'Základné údaje'!$D$8),'Priradenie pracov. balíkov'!A:F,6,FALSE))</f>
        <v/>
      </c>
      <c r="O1560" s="164"/>
      <c r="P1560" s="164"/>
    </row>
    <row r="1561" spans="1:16" x14ac:dyDescent="0.2">
      <c r="A1561" s="19"/>
      <c r="B1561" s="164"/>
      <c r="C1561" s="164"/>
      <c r="D1561" s="164"/>
      <c r="E1561" s="164"/>
      <c r="F1561" s="165"/>
      <c r="G1561" s="164"/>
      <c r="H1561" s="166"/>
      <c r="I1561" s="167"/>
      <c r="J1561" s="168" t="str">
        <f>IF(F1561="","",IF(G1561=nepodnik,1,IF(VLOOKUP(G1561,Ciselniky!$G$41:$I$48,3,FALSE)&gt;'Údaje o projekte'!$F$11,'Údaje o projekte'!$F$11,VLOOKUP(G1561,Ciselniky!$G$41:$I$48,3,FALSE))))</f>
        <v/>
      </c>
      <c r="K1561" s="169" t="str">
        <f>IF(J1561="","",IF(G1561="Nerelevantné",E1561*F1561,((E1561*F1561)/VLOOKUP(G1561,Ciselniky!$G$43:$I$48,3,FALSE))*'Dlhodobý majetok (DM)'!I1561)*H1561)</f>
        <v/>
      </c>
      <c r="L1561" s="169" t="str">
        <f>IF(K1561="","",IF('Základné údaje'!$H$8="áno",0,K1561*0.2))</f>
        <v/>
      </c>
      <c r="M1561" s="156" t="str">
        <f>IF(K1561="","",K1561*VLOOKUP(CONCATENATE(C1561," / ",'Základné údaje'!$D$8),'Priradenie pracov. balíkov'!A:F,6,FALSE))</f>
        <v/>
      </c>
      <c r="N1561" s="156" t="str">
        <f>IF(L1561="","",L1561*VLOOKUP(CONCATENATE(C1561," / ",'Základné údaje'!$D$8),'Priradenie pracov. balíkov'!A:F,6,FALSE))</f>
        <v/>
      </c>
      <c r="O1561" s="164"/>
      <c r="P1561" s="164"/>
    </row>
    <row r="1562" spans="1:16" x14ac:dyDescent="0.2">
      <c r="A1562" s="19"/>
      <c r="B1562" s="164"/>
      <c r="C1562" s="164"/>
      <c r="D1562" s="164"/>
      <c r="E1562" s="164"/>
      <c r="F1562" s="165"/>
      <c r="G1562" s="164"/>
      <c r="H1562" s="166"/>
      <c r="I1562" s="167"/>
      <c r="J1562" s="168" t="str">
        <f>IF(F1562="","",IF(G1562=nepodnik,1,IF(VLOOKUP(G1562,Ciselniky!$G$41:$I$48,3,FALSE)&gt;'Údaje o projekte'!$F$11,'Údaje o projekte'!$F$11,VLOOKUP(G1562,Ciselniky!$G$41:$I$48,3,FALSE))))</f>
        <v/>
      </c>
      <c r="K1562" s="169" t="str">
        <f>IF(J1562="","",IF(G1562="Nerelevantné",E1562*F1562,((E1562*F1562)/VLOOKUP(G1562,Ciselniky!$G$43:$I$48,3,FALSE))*'Dlhodobý majetok (DM)'!I1562)*H1562)</f>
        <v/>
      </c>
      <c r="L1562" s="169" t="str">
        <f>IF(K1562="","",IF('Základné údaje'!$H$8="áno",0,K1562*0.2))</f>
        <v/>
      </c>
      <c r="M1562" s="156" t="str">
        <f>IF(K1562="","",K1562*VLOOKUP(CONCATENATE(C1562," / ",'Základné údaje'!$D$8),'Priradenie pracov. balíkov'!A:F,6,FALSE))</f>
        <v/>
      </c>
      <c r="N1562" s="156" t="str">
        <f>IF(L1562="","",L1562*VLOOKUP(CONCATENATE(C1562," / ",'Základné údaje'!$D$8),'Priradenie pracov. balíkov'!A:F,6,FALSE))</f>
        <v/>
      </c>
      <c r="O1562" s="164"/>
      <c r="P1562" s="164"/>
    </row>
    <row r="1563" spans="1:16" x14ac:dyDescent="0.2">
      <c r="A1563" s="19"/>
      <c r="B1563" s="164"/>
      <c r="C1563" s="164"/>
      <c r="D1563" s="164"/>
      <c r="E1563" s="164"/>
      <c r="F1563" s="165"/>
      <c r="G1563" s="164"/>
      <c r="H1563" s="166"/>
      <c r="I1563" s="167"/>
      <c r="J1563" s="168" t="str">
        <f>IF(F1563="","",IF(G1563=nepodnik,1,IF(VLOOKUP(G1563,Ciselniky!$G$41:$I$48,3,FALSE)&gt;'Údaje o projekte'!$F$11,'Údaje o projekte'!$F$11,VLOOKUP(G1563,Ciselniky!$G$41:$I$48,3,FALSE))))</f>
        <v/>
      </c>
      <c r="K1563" s="169" t="str">
        <f>IF(J1563="","",IF(G1563="Nerelevantné",E1563*F1563,((E1563*F1563)/VLOOKUP(G1563,Ciselniky!$G$43:$I$48,3,FALSE))*'Dlhodobý majetok (DM)'!I1563)*H1563)</f>
        <v/>
      </c>
      <c r="L1563" s="169" t="str">
        <f>IF(K1563="","",IF('Základné údaje'!$H$8="áno",0,K1563*0.2))</f>
        <v/>
      </c>
      <c r="M1563" s="156" t="str">
        <f>IF(K1563="","",K1563*VLOOKUP(CONCATENATE(C1563," / ",'Základné údaje'!$D$8),'Priradenie pracov. balíkov'!A:F,6,FALSE))</f>
        <v/>
      </c>
      <c r="N1563" s="156" t="str">
        <f>IF(L1563="","",L1563*VLOOKUP(CONCATENATE(C1563," / ",'Základné údaje'!$D$8),'Priradenie pracov. balíkov'!A:F,6,FALSE))</f>
        <v/>
      </c>
      <c r="O1563" s="164"/>
      <c r="P1563" s="164"/>
    </row>
    <row r="1564" spans="1:16" x14ac:dyDescent="0.2">
      <c r="A1564" s="19"/>
      <c r="B1564" s="164"/>
      <c r="C1564" s="164"/>
      <c r="D1564" s="164"/>
      <c r="E1564" s="164"/>
      <c r="F1564" s="165"/>
      <c r="G1564" s="164"/>
      <c r="H1564" s="166"/>
      <c r="I1564" s="167"/>
      <c r="J1564" s="168" t="str">
        <f>IF(F1564="","",IF(G1564=nepodnik,1,IF(VLOOKUP(G1564,Ciselniky!$G$41:$I$48,3,FALSE)&gt;'Údaje o projekte'!$F$11,'Údaje o projekte'!$F$11,VLOOKUP(G1564,Ciselniky!$G$41:$I$48,3,FALSE))))</f>
        <v/>
      </c>
      <c r="K1564" s="169" t="str">
        <f>IF(J1564="","",IF(G1564="Nerelevantné",E1564*F1564,((E1564*F1564)/VLOOKUP(G1564,Ciselniky!$G$43:$I$48,3,FALSE))*'Dlhodobý majetok (DM)'!I1564)*H1564)</f>
        <v/>
      </c>
      <c r="L1564" s="169" t="str">
        <f>IF(K1564="","",IF('Základné údaje'!$H$8="áno",0,K1564*0.2))</f>
        <v/>
      </c>
      <c r="M1564" s="156" t="str">
        <f>IF(K1564="","",K1564*VLOOKUP(CONCATENATE(C1564," / ",'Základné údaje'!$D$8),'Priradenie pracov. balíkov'!A:F,6,FALSE))</f>
        <v/>
      </c>
      <c r="N1564" s="156" t="str">
        <f>IF(L1564="","",L1564*VLOOKUP(CONCATENATE(C1564," / ",'Základné údaje'!$D$8),'Priradenie pracov. balíkov'!A:F,6,FALSE))</f>
        <v/>
      </c>
      <c r="O1564" s="164"/>
      <c r="P1564" s="164"/>
    </row>
    <row r="1565" spans="1:16" x14ac:dyDescent="0.2">
      <c r="A1565" s="19"/>
      <c r="B1565" s="164"/>
      <c r="C1565" s="164"/>
      <c r="D1565" s="164"/>
      <c r="E1565" s="164"/>
      <c r="F1565" s="165"/>
      <c r="G1565" s="164"/>
      <c r="H1565" s="166"/>
      <c r="I1565" s="167"/>
      <c r="J1565" s="168" t="str">
        <f>IF(F1565="","",IF(G1565=nepodnik,1,IF(VLOOKUP(G1565,Ciselniky!$G$41:$I$48,3,FALSE)&gt;'Údaje o projekte'!$F$11,'Údaje o projekte'!$F$11,VLOOKUP(G1565,Ciselniky!$G$41:$I$48,3,FALSE))))</f>
        <v/>
      </c>
      <c r="K1565" s="169" t="str">
        <f>IF(J1565="","",IF(G1565="Nerelevantné",E1565*F1565,((E1565*F1565)/VLOOKUP(G1565,Ciselniky!$G$43:$I$48,3,FALSE))*'Dlhodobý majetok (DM)'!I1565)*H1565)</f>
        <v/>
      </c>
      <c r="L1565" s="169" t="str">
        <f>IF(K1565="","",IF('Základné údaje'!$H$8="áno",0,K1565*0.2))</f>
        <v/>
      </c>
      <c r="M1565" s="156" t="str">
        <f>IF(K1565="","",K1565*VLOOKUP(CONCATENATE(C1565," / ",'Základné údaje'!$D$8),'Priradenie pracov. balíkov'!A:F,6,FALSE))</f>
        <v/>
      </c>
      <c r="N1565" s="156" t="str">
        <f>IF(L1565="","",L1565*VLOOKUP(CONCATENATE(C1565," / ",'Základné údaje'!$D$8),'Priradenie pracov. balíkov'!A:F,6,FALSE))</f>
        <v/>
      </c>
      <c r="O1565" s="164"/>
      <c r="P1565" s="164"/>
    </row>
    <row r="1566" spans="1:16" x14ac:dyDescent="0.2">
      <c r="A1566" s="19"/>
      <c r="B1566" s="164"/>
      <c r="C1566" s="164"/>
      <c r="D1566" s="164"/>
      <c r="E1566" s="164"/>
      <c r="F1566" s="165"/>
      <c r="G1566" s="164"/>
      <c r="H1566" s="166"/>
      <c r="I1566" s="167"/>
      <c r="J1566" s="168" t="str">
        <f>IF(F1566="","",IF(G1566=nepodnik,1,IF(VLOOKUP(G1566,Ciselniky!$G$41:$I$48,3,FALSE)&gt;'Údaje o projekte'!$F$11,'Údaje o projekte'!$F$11,VLOOKUP(G1566,Ciselniky!$G$41:$I$48,3,FALSE))))</f>
        <v/>
      </c>
      <c r="K1566" s="169" t="str">
        <f>IF(J1566="","",IF(G1566="Nerelevantné",E1566*F1566,((E1566*F1566)/VLOOKUP(G1566,Ciselniky!$G$43:$I$48,3,FALSE))*'Dlhodobý majetok (DM)'!I1566)*H1566)</f>
        <v/>
      </c>
      <c r="L1566" s="169" t="str">
        <f>IF(K1566="","",IF('Základné údaje'!$H$8="áno",0,K1566*0.2))</f>
        <v/>
      </c>
      <c r="M1566" s="156" t="str">
        <f>IF(K1566="","",K1566*VLOOKUP(CONCATENATE(C1566," / ",'Základné údaje'!$D$8),'Priradenie pracov. balíkov'!A:F,6,FALSE))</f>
        <v/>
      </c>
      <c r="N1566" s="156" t="str">
        <f>IF(L1566="","",L1566*VLOOKUP(CONCATENATE(C1566," / ",'Základné údaje'!$D$8),'Priradenie pracov. balíkov'!A:F,6,FALSE))</f>
        <v/>
      </c>
      <c r="O1566" s="164"/>
      <c r="P1566" s="164"/>
    </row>
    <row r="1567" spans="1:16" x14ac:dyDescent="0.2">
      <c r="A1567" s="19"/>
      <c r="B1567" s="164"/>
      <c r="C1567" s="164"/>
      <c r="D1567" s="164"/>
      <c r="E1567" s="164"/>
      <c r="F1567" s="165"/>
      <c r="G1567" s="164"/>
      <c r="H1567" s="166"/>
      <c r="I1567" s="167"/>
      <c r="J1567" s="168" t="str">
        <f>IF(F1567="","",IF(G1567=nepodnik,1,IF(VLOOKUP(G1567,Ciselniky!$G$41:$I$48,3,FALSE)&gt;'Údaje o projekte'!$F$11,'Údaje o projekte'!$F$11,VLOOKUP(G1567,Ciselniky!$G$41:$I$48,3,FALSE))))</f>
        <v/>
      </c>
      <c r="K1567" s="169" t="str">
        <f>IF(J1567="","",IF(G1567="Nerelevantné",E1567*F1567,((E1567*F1567)/VLOOKUP(G1567,Ciselniky!$G$43:$I$48,3,FALSE))*'Dlhodobý majetok (DM)'!I1567)*H1567)</f>
        <v/>
      </c>
      <c r="L1567" s="169" t="str">
        <f>IF(K1567="","",IF('Základné údaje'!$H$8="áno",0,K1567*0.2))</f>
        <v/>
      </c>
      <c r="M1567" s="156" t="str">
        <f>IF(K1567="","",K1567*VLOOKUP(CONCATENATE(C1567," / ",'Základné údaje'!$D$8),'Priradenie pracov. balíkov'!A:F,6,FALSE))</f>
        <v/>
      </c>
      <c r="N1567" s="156" t="str">
        <f>IF(L1567="","",L1567*VLOOKUP(CONCATENATE(C1567," / ",'Základné údaje'!$D$8),'Priradenie pracov. balíkov'!A:F,6,FALSE))</f>
        <v/>
      </c>
      <c r="O1567" s="164"/>
      <c r="P1567" s="164"/>
    </row>
    <row r="1568" spans="1:16" x14ac:dyDescent="0.2">
      <c r="A1568" s="19"/>
      <c r="B1568" s="164"/>
      <c r="C1568" s="164"/>
      <c r="D1568" s="164"/>
      <c r="E1568" s="164"/>
      <c r="F1568" s="165"/>
      <c r="G1568" s="164"/>
      <c r="H1568" s="166"/>
      <c r="I1568" s="167"/>
      <c r="J1568" s="168" t="str">
        <f>IF(F1568="","",IF(G1568=nepodnik,1,IF(VLOOKUP(G1568,Ciselniky!$G$41:$I$48,3,FALSE)&gt;'Údaje o projekte'!$F$11,'Údaje o projekte'!$F$11,VLOOKUP(G1568,Ciselniky!$G$41:$I$48,3,FALSE))))</f>
        <v/>
      </c>
      <c r="K1568" s="169" t="str">
        <f>IF(J1568="","",IF(G1568="Nerelevantné",E1568*F1568,((E1568*F1568)/VLOOKUP(G1568,Ciselniky!$G$43:$I$48,3,FALSE))*'Dlhodobý majetok (DM)'!I1568)*H1568)</f>
        <v/>
      </c>
      <c r="L1568" s="169" t="str">
        <f>IF(K1568="","",IF('Základné údaje'!$H$8="áno",0,K1568*0.2))</f>
        <v/>
      </c>
      <c r="M1568" s="156" t="str">
        <f>IF(K1568="","",K1568*VLOOKUP(CONCATENATE(C1568," / ",'Základné údaje'!$D$8),'Priradenie pracov. balíkov'!A:F,6,FALSE))</f>
        <v/>
      </c>
      <c r="N1568" s="156" t="str">
        <f>IF(L1568="","",L1568*VLOOKUP(CONCATENATE(C1568," / ",'Základné údaje'!$D$8),'Priradenie pracov. balíkov'!A:F,6,FALSE))</f>
        <v/>
      </c>
      <c r="O1568" s="164"/>
      <c r="P1568" s="164"/>
    </row>
    <row r="1569" spans="1:16" x14ac:dyDescent="0.2">
      <c r="A1569" s="19"/>
      <c r="B1569" s="164"/>
      <c r="C1569" s="164"/>
      <c r="D1569" s="164"/>
      <c r="E1569" s="164"/>
      <c r="F1569" s="165"/>
      <c r="G1569" s="164"/>
      <c r="H1569" s="166"/>
      <c r="I1569" s="167"/>
      <c r="J1569" s="168" t="str">
        <f>IF(F1569="","",IF(G1569=nepodnik,1,IF(VLOOKUP(G1569,Ciselniky!$G$41:$I$48,3,FALSE)&gt;'Údaje o projekte'!$F$11,'Údaje o projekte'!$F$11,VLOOKUP(G1569,Ciselniky!$G$41:$I$48,3,FALSE))))</f>
        <v/>
      </c>
      <c r="K1569" s="169" t="str">
        <f>IF(J1569="","",IF(G1569="Nerelevantné",E1569*F1569,((E1569*F1569)/VLOOKUP(G1569,Ciselniky!$G$43:$I$48,3,FALSE))*'Dlhodobý majetok (DM)'!I1569)*H1569)</f>
        <v/>
      </c>
      <c r="L1569" s="169" t="str">
        <f>IF(K1569="","",IF('Základné údaje'!$H$8="áno",0,K1569*0.2))</f>
        <v/>
      </c>
      <c r="M1569" s="156" t="str">
        <f>IF(K1569="","",K1569*VLOOKUP(CONCATENATE(C1569," / ",'Základné údaje'!$D$8),'Priradenie pracov. balíkov'!A:F,6,FALSE))</f>
        <v/>
      </c>
      <c r="N1569" s="156" t="str">
        <f>IF(L1569="","",L1569*VLOOKUP(CONCATENATE(C1569," / ",'Základné údaje'!$D$8),'Priradenie pracov. balíkov'!A:F,6,FALSE))</f>
        <v/>
      </c>
      <c r="O1569" s="164"/>
      <c r="P1569" s="164"/>
    </row>
    <row r="1570" spans="1:16" x14ac:dyDescent="0.2">
      <c r="A1570" s="19"/>
      <c r="B1570" s="164"/>
      <c r="C1570" s="164"/>
      <c r="D1570" s="164"/>
      <c r="E1570" s="164"/>
      <c r="F1570" s="165"/>
      <c r="G1570" s="164"/>
      <c r="H1570" s="166"/>
      <c r="I1570" s="167"/>
      <c r="J1570" s="168" t="str">
        <f>IF(F1570="","",IF(G1570=nepodnik,1,IF(VLOOKUP(G1570,Ciselniky!$G$41:$I$48,3,FALSE)&gt;'Údaje o projekte'!$F$11,'Údaje o projekte'!$F$11,VLOOKUP(G1570,Ciselniky!$G$41:$I$48,3,FALSE))))</f>
        <v/>
      </c>
      <c r="K1570" s="169" t="str">
        <f>IF(J1570="","",IF(G1570="Nerelevantné",E1570*F1570,((E1570*F1570)/VLOOKUP(G1570,Ciselniky!$G$43:$I$48,3,FALSE))*'Dlhodobý majetok (DM)'!I1570)*H1570)</f>
        <v/>
      </c>
      <c r="L1570" s="169" t="str">
        <f>IF(K1570="","",IF('Základné údaje'!$H$8="áno",0,K1570*0.2))</f>
        <v/>
      </c>
      <c r="M1570" s="156" t="str">
        <f>IF(K1570="","",K1570*VLOOKUP(CONCATENATE(C1570," / ",'Základné údaje'!$D$8),'Priradenie pracov. balíkov'!A:F,6,FALSE))</f>
        <v/>
      </c>
      <c r="N1570" s="156" t="str">
        <f>IF(L1570="","",L1570*VLOOKUP(CONCATENATE(C1570," / ",'Základné údaje'!$D$8),'Priradenie pracov. balíkov'!A:F,6,FALSE))</f>
        <v/>
      </c>
      <c r="O1570" s="164"/>
      <c r="P1570" s="164"/>
    </row>
    <row r="1571" spans="1:16" x14ac:dyDescent="0.2">
      <c r="A1571" s="19"/>
      <c r="B1571" s="164"/>
      <c r="C1571" s="164"/>
      <c r="D1571" s="164"/>
      <c r="E1571" s="164"/>
      <c r="F1571" s="165"/>
      <c r="G1571" s="164"/>
      <c r="H1571" s="166"/>
      <c r="I1571" s="167"/>
      <c r="J1571" s="168" t="str">
        <f>IF(F1571="","",IF(G1571=nepodnik,1,IF(VLOOKUP(G1571,Ciselniky!$G$41:$I$48,3,FALSE)&gt;'Údaje o projekte'!$F$11,'Údaje o projekte'!$F$11,VLOOKUP(G1571,Ciselniky!$G$41:$I$48,3,FALSE))))</f>
        <v/>
      </c>
      <c r="K1571" s="169" t="str">
        <f>IF(J1571="","",IF(G1571="Nerelevantné",E1571*F1571,((E1571*F1571)/VLOOKUP(G1571,Ciselniky!$G$43:$I$48,3,FALSE))*'Dlhodobý majetok (DM)'!I1571)*H1571)</f>
        <v/>
      </c>
      <c r="L1571" s="169" t="str">
        <f>IF(K1571="","",IF('Základné údaje'!$H$8="áno",0,K1571*0.2))</f>
        <v/>
      </c>
      <c r="M1571" s="156" t="str">
        <f>IF(K1571="","",K1571*VLOOKUP(CONCATENATE(C1571," / ",'Základné údaje'!$D$8),'Priradenie pracov. balíkov'!A:F,6,FALSE))</f>
        <v/>
      </c>
      <c r="N1571" s="156" t="str">
        <f>IF(L1571="","",L1571*VLOOKUP(CONCATENATE(C1571," / ",'Základné údaje'!$D$8),'Priradenie pracov. balíkov'!A:F,6,FALSE))</f>
        <v/>
      </c>
      <c r="O1571" s="164"/>
      <c r="P1571" s="164"/>
    </row>
    <row r="1572" spans="1:16" x14ac:dyDescent="0.2">
      <c r="A1572" s="19"/>
      <c r="B1572" s="164"/>
      <c r="C1572" s="164"/>
      <c r="D1572" s="164"/>
      <c r="E1572" s="164"/>
      <c r="F1572" s="165"/>
      <c r="G1572" s="164"/>
      <c r="H1572" s="166"/>
      <c r="I1572" s="167"/>
      <c r="J1572" s="168" t="str">
        <f>IF(F1572="","",IF(G1572=nepodnik,1,IF(VLOOKUP(G1572,Ciselniky!$G$41:$I$48,3,FALSE)&gt;'Údaje o projekte'!$F$11,'Údaje o projekte'!$F$11,VLOOKUP(G1572,Ciselniky!$G$41:$I$48,3,FALSE))))</f>
        <v/>
      </c>
      <c r="K1572" s="169" t="str">
        <f>IF(J1572="","",IF(G1572="Nerelevantné",E1572*F1572,((E1572*F1572)/VLOOKUP(G1572,Ciselniky!$G$43:$I$48,3,FALSE))*'Dlhodobý majetok (DM)'!I1572)*H1572)</f>
        <v/>
      </c>
      <c r="L1572" s="169" t="str">
        <f>IF(K1572="","",IF('Základné údaje'!$H$8="áno",0,K1572*0.2))</f>
        <v/>
      </c>
      <c r="M1572" s="156" t="str">
        <f>IF(K1572="","",K1572*VLOOKUP(CONCATENATE(C1572," / ",'Základné údaje'!$D$8),'Priradenie pracov. balíkov'!A:F,6,FALSE))</f>
        <v/>
      </c>
      <c r="N1572" s="156" t="str">
        <f>IF(L1572="","",L1572*VLOOKUP(CONCATENATE(C1572," / ",'Základné údaje'!$D$8),'Priradenie pracov. balíkov'!A:F,6,FALSE))</f>
        <v/>
      </c>
      <c r="O1572" s="164"/>
      <c r="P1572" s="164"/>
    </row>
    <row r="1573" spans="1:16" x14ac:dyDescent="0.2">
      <c r="A1573" s="19"/>
      <c r="B1573" s="164"/>
      <c r="C1573" s="164"/>
      <c r="D1573" s="164"/>
      <c r="E1573" s="164"/>
      <c r="F1573" s="165"/>
      <c r="G1573" s="164"/>
      <c r="H1573" s="166"/>
      <c r="I1573" s="167"/>
      <c r="J1573" s="168" t="str">
        <f>IF(F1573="","",IF(G1573=nepodnik,1,IF(VLOOKUP(G1573,Ciselniky!$G$41:$I$48,3,FALSE)&gt;'Údaje o projekte'!$F$11,'Údaje o projekte'!$F$11,VLOOKUP(G1573,Ciselniky!$G$41:$I$48,3,FALSE))))</f>
        <v/>
      </c>
      <c r="K1573" s="169" t="str">
        <f>IF(J1573="","",IF(G1573="Nerelevantné",E1573*F1573,((E1573*F1573)/VLOOKUP(G1573,Ciselniky!$G$43:$I$48,3,FALSE))*'Dlhodobý majetok (DM)'!I1573)*H1573)</f>
        <v/>
      </c>
      <c r="L1573" s="169" t="str">
        <f>IF(K1573="","",IF('Základné údaje'!$H$8="áno",0,K1573*0.2))</f>
        <v/>
      </c>
      <c r="M1573" s="156" t="str">
        <f>IF(K1573="","",K1573*VLOOKUP(CONCATENATE(C1573," / ",'Základné údaje'!$D$8),'Priradenie pracov. balíkov'!A:F,6,FALSE))</f>
        <v/>
      </c>
      <c r="N1573" s="156" t="str">
        <f>IF(L1573="","",L1573*VLOOKUP(CONCATENATE(C1573," / ",'Základné údaje'!$D$8),'Priradenie pracov. balíkov'!A:F,6,FALSE))</f>
        <v/>
      </c>
      <c r="O1573" s="164"/>
      <c r="P1573" s="164"/>
    </row>
    <row r="1574" spans="1:16" x14ac:dyDescent="0.2">
      <c r="A1574" s="19"/>
      <c r="B1574" s="164"/>
      <c r="C1574" s="164"/>
      <c r="D1574" s="164"/>
      <c r="E1574" s="164"/>
      <c r="F1574" s="165"/>
      <c r="G1574" s="164"/>
      <c r="H1574" s="166"/>
      <c r="I1574" s="167"/>
      <c r="J1574" s="168" t="str">
        <f>IF(F1574="","",IF(G1574=nepodnik,1,IF(VLOOKUP(G1574,Ciselniky!$G$41:$I$48,3,FALSE)&gt;'Údaje o projekte'!$F$11,'Údaje o projekte'!$F$11,VLOOKUP(G1574,Ciselniky!$G$41:$I$48,3,FALSE))))</f>
        <v/>
      </c>
      <c r="K1574" s="169" t="str">
        <f>IF(J1574="","",IF(G1574="Nerelevantné",E1574*F1574,((E1574*F1574)/VLOOKUP(G1574,Ciselniky!$G$43:$I$48,3,FALSE))*'Dlhodobý majetok (DM)'!I1574)*H1574)</f>
        <v/>
      </c>
      <c r="L1574" s="169" t="str">
        <f>IF(K1574="","",IF('Základné údaje'!$H$8="áno",0,K1574*0.2))</f>
        <v/>
      </c>
      <c r="M1574" s="156" t="str">
        <f>IF(K1574="","",K1574*VLOOKUP(CONCATENATE(C1574," / ",'Základné údaje'!$D$8),'Priradenie pracov. balíkov'!A:F,6,FALSE))</f>
        <v/>
      </c>
      <c r="N1574" s="156" t="str">
        <f>IF(L1574="","",L1574*VLOOKUP(CONCATENATE(C1574," / ",'Základné údaje'!$D$8),'Priradenie pracov. balíkov'!A:F,6,FALSE))</f>
        <v/>
      </c>
      <c r="O1574" s="164"/>
      <c r="P1574" s="164"/>
    </row>
    <row r="1575" spans="1:16" x14ac:dyDescent="0.2">
      <c r="A1575" s="19"/>
      <c r="B1575" s="164"/>
      <c r="C1575" s="164"/>
      <c r="D1575" s="164"/>
      <c r="E1575" s="164"/>
      <c r="F1575" s="165"/>
      <c r="G1575" s="164"/>
      <c r="H1575" s="166"/>
      <c r="I1575" s="167"/>
      <c r="J1575" s="168" t="str">
        <f>IF(F1575="","",IF(G1575=nepodnik,1,IF(VLOOKUP(G1575,Ciselniky!$G$41:$I$48,3,FALSE)&gt;'Údaje o projekte'!$F$11,'Údaje o projekte'!$F$11,VLOOKUP(G1575,Ciselniky!$G$41:$I$48,3,FALSE))))</f>
        <v/>
      </c>
      <c r="K1575" s="169" t="str">
        <f>IF(J1575="","",IF(G1575="Nerelevantné",E1575*F1575,((E1575*F1575)/VLOOKUP(G1575,Ciselniky!$G$43:$I$48,3,FALSE))*'Dlhodobý majetok (DM)'!I1575)*H1575)</f>
        <v/>
      </c>
      <c r="L1575" s="169" t="str">
        <f>IF(K1575="","",IF('Základné údaje'!$H$8="áno",0,K1575*0.2))</f>
        <v/>
      </c>
      <c r="M1575" s="156" t="str">
        <f>IF(K1575="","",K1575*VLOOKUP(CONCATENATE(C1575," / ",'Základné údaje'!$D$8),'Priradenie pracov. balíkov'!A:F,6,FALSE))</f>
        <v/>
      </c>
      <c r="N1575" s="156" t="str">
        <f>IF(L1575="","",L1575*VLOOKUP(CONCATENATE(C1575," / ",'Základné údaje'!$D$8),'Priradenie pracov. balíkov'!A:F,6,FALSE))</f>
        <v/>
      </c>
      <c r="O1575" s="164"/>
      <c r="P1575" s="164"/>
    </row>
    <row r="1576" spans="1:16" x14ac:dyDescent="0.2">
      <c r="A1576" s="19"/>
      <c r="B1576" s="164"/>
      <c r="C1576" s="164"/>
      <c r="D1576" s="164"/>
      <c r="E1576" s="164"/>
      <c r="F1576" s="165"/>
      <c r="G1576" s="164"/>
      <c r="H1576" s="166"/>
      <c r="I1576" s="167"/>
      <c r="J1576" s="168" t="str">
        <f>IF(F1576="","",IF(G1576=nepodnik,1,IF(VLOOKUP(G1576,Ciselniky!$G$41:$I$48,3,FALSE)&gt;'Údaje o projekte'!$F$11,'Údaje o projekte'!$F$11,VLOOKUP(G1576,Ciselniky!$G$41:$I$48,3,FALSE))))</f>
        <v/>
      </c>
      <c r="K1576" s="169" t="str">
        <f>IF(J1576="","",IF(G1576="Nerelevantné",E1576*F1576,((E1576*F1576)/VLOOKUP(G1576,Ciselniky!$G$43:$I$48,3,FALSE))*'Dlhodobý majetok (DM)'!I1576)*H1576)</f>
        <v/>
      </c>
      <c r="L1576" s="169" t="str">
        <f>IF(K1576="","",IF('Základné údaje'!$H$8="áno",0,K1576*0.2))</f>
        <v/>
      </c>
      <c r="M1576" s="156" t="str">
        <f>IF(K1576="","",K1576*VLOOKUP(CONCATENATE(C1576," / ",'Základné údaje'!$D$8),'Priradenie pracov. balíkov'!A:F,6,FALSE))</f>
        <v/>
      </c>
      <c r="N1576" s="156" t="str">
        <f>IF(L1576="","",L1576*VLOOKUP(CONCATENATE(C1576," / ",'Základné údaje'!$D$8),'Priradenie pracov. balíkov'!A:F,6,FALSE))</f>
        <v/>
      </c>
      <c r="O1576" s="164"/>
      <c r="P1576" s="164"/>
    </row>
    <row r="1577" spans="1:16" x14ac:dyDescent="0.2">
      <c r="A1577" s="19"/>
      <c r="B1577" s="164"/>
      <c r="C1577" s="164"/>
      <c r="D1577" s="164"/>
      <c r="E1577" s="164"/>
      <c r="F1577" s="165"/>
      <c r="G1577" s="164"/>
      <c r="H1577" s="166"/>
      <c r="I1577" s="167"/>
      <c r="J1577" s="168" t="str">
        <f>IF(F1577="","",IF(G1577=nepodnik,1,IF(VLOOKUP(G1577,Ciselniky!$G$41:$I$48,3,FALSE)&gt;'Údaje o projekte'!$F$11,'Údaje o projekte'!$F$11,VLOOKUP(G1577,Ciselniky!$G$41:$I$48,3,FALSE))))</f>
        <v/>
      </c>
      <c r="K1577" s="169" t="str">
        <f>IF(J1577="","",IF(G1577="Nerelevantné",E1577*F1577,((E1577*F1577)/VLOOKUP(G1577,Ciselniky!$G$43:$I$48,3,FALSE))*'Dlhodobý majetok (DM)'!I1577)*H1577)</f>
        <v/>
      </c>
      <c r="L1577" s="169" t="str">
        <f>IF(K1577="","",IF('Základné údaje'!$H$8="áno",0,K1577*0.2))</f>
        <v/>
      </c>
      <c r="M1577" s="156" t="str">
        <f>IF(K1577="","",K1577*VLOOKUP(CONCATENATE(C1577," / ",'Základné údaje'!$D$8),'Priradenie pracov. balíkov'!A:F,6,FALSE))</f>
        <v/>
      </c>
      <c r="N1577" s="156" t="str">
        <f>IF(L1577="","",L1577*VLOOKUP(CONCATENATE(C1577," / ",'Základné údaje'!$D$8),'Priradenie pracov. balíkov'!A:F,6,FALSE))</f>
        <v/>
      </c>
      <c r="O1577" s="164"/>
      <c r="P1577" s="164"/>
    </row>
    <row r="1578" spans="1:16" x14ac:dyDescent="0.2">
      <c r="A1578" s="19"/>
      <c r="B1578" s="164"/>
      <c r="C1578" s="164"/>
      <c r="D1578" s="164"/>
      <c r="E1578" s="164"/>
      <c r="F1578" s="165"/>
      <c r="G1578" s="164"/>
      <c r="H1578" s="166"/>
      <c r="I1578" s="167"/>
      <c r="J1578" s="168" t="str">
        <f>IF(F1578="","",IF(G1578=nepodnik,1,IF(VLOOKUP(G1578,Ciselniky!$G$41:$I$48,3,FALSE)&gt;'Údaje o projekte'!$F$11,'Údaje o projekte'!$F$11,VLOOKUP(G1578,Ciselniky!$G$41:$I$48,3,FALSE))))</f>
        <v/>
      </c>
      <c r="K1578" s="169" t="str">
        <f>IF(J1578="","",IF(G1578="Nerelevantné",E1578*F1578,((E1578*F1578)/VLOOKUP(G1578,Ciselniky!$G$43:$I$48,3,FALSE))*'Dlhodobý majetok (DM)'!I1578)*H1578)</f>
        <v/>
      </c>
      <c r="L1578" s="169" t="str">
        <f>IF(K1578="","",IF('Základné údaje'!$H$8="áno",0,K1578*0.2))</f>
        <v/>
      </c>
      <c r="M1578" s="156" t="str">
        <f>IF(K1578="","",K1578*VLOOKUP(CONCATENATE(C1578," / ",'Základné údaje'!$D$8),'Priradenie pracov. balíkov'!A:F,6,FALSE))</f>
        <v/>
      </c>
      <c r="N1578" s="156" t="str">
        <f>IF(L1578="","",L1578*VLOOKUP(CONCATENATE(C1578," / ",'Základné údaje'!$D$8),'Priradenie pracov. balíkov'!A:F,6,FALSE))</f>
        <v/>
      </c>
      <c r="O1578" s="164"/>
      <c r="P1578" s="164"/>
    </row>
    <row r="1579" spans="1:16" x14ac:dyDescent="0.2">
      <c r="A1579" s="19"/>
      <c r="B1579" s="164"/>
      <c r="C1579" s="164"/>
      <c r="D1579" s="164"/>
      <c r="E1579" s="164"/>
      <c r="F1579" s="165"/>
      <c r="G1579" s="164"/>
      <c r="H1579" s="166"/>
      <c r="I1579" s="167"/>
      <c r="J1579" s="168" t="str">
        <f>IF(F1579="","",IF(G1579=nepodnik,1,IF(VLOOKUP(G1579,Ciselniky!$G$41:$I$48,3,FALSE)&gt;'Údaje o projekte'!$F$11,'Údaje o projekte'!$F$11,VLOOKUP(G1579,Ciselniky!$G$41:$I$48,3,FALSE))))</f>
        <v/>
      </c>
      <c r="K1579" s="169" t="str">
        <f>IF(J1579="","",IF(G1579="Nerelevantné",E1579*F1579,((E1579*F1579)/VLOOKUP(G1579,Ciselniky!$G$43:$I$48,3,FALSE))*'Dlhodobý majetok (DM)'!I1579)*H1579)</f>
        <v/>
      </c>
      <c r="L1579" s="169" t="str">
        <f>IF(K1579="","",IF('Základné údaje'!$H$8="áno",0,K1579*0.2))</f>
        <v/>
      </c>
      <c r="M1579" s="156" t="str">
        <f>IF(K1579="","",K1579*VLOOKUP(CONCATENATE(C1579," / ",'Základné údaje'!$D$8),'Priradenie pracov. balíkov'!A:F,6,FALSE))</f>
        <v/>
      </c>
      <c r="N1579" s="156" t="str">
        <f>IF(L1579="","",L1579*VLOOKUP(CONCATENATE(C1579," / ",'Základné údaje'!$D$8),'Priradenie pracov. balíkov'!A:F,6,FALSE))</f>
        <v/>
      </c>
      <c r="O1579" s="164"/>
      <c r="P1579" s="164"/>
    </row>
    <row r="1580" spans="1:16" x14ac:dyDescent="0.2">
      <c r="A1580" s="19"/>
      <c r="B1580" s="164"/>
      <c r="C1580" s="164"/>
      <c r="D1580" s="164"/>
      <c r="E1580" s="164"/>
      <c r="F1580" s="165"/>
      <c r="G1580" s="164"/>
      <c r="H1580" s="166"/>
      <c r="I1580" s="167"/>
      <c r="J1580" s="168" t="str">
        <f>IF(F1580="","",IF(G1580=nepodnik,1,IF(VLOOKUP(G1580,Ciselniky!$G$41:$I$48,3,FALSE)&gt;'Údaje o projekte'!$F$11,'Údaje o projekte'!$F$11,VLOOKUP(G1580,Ciselniky!$G$41:$I$48,3,FALSE))))</f>
        <v/>
      </c>
      <c r="K1580" s="169" t="str">
        <f>IF(J1580="","",IF(G1580="Nerelevantné",E1580*F1580,((E1580*F1580)/VLOOKUP(G1580,Ciselniky!$G$43:$I$48,3,FALSE))*'Dlhodobý majetok (DM)'!I1580)*H1580)</f>
        <v/>
      </c>
      <c r="L1580" s="169" t="str">
        <f>IF(K1580="","",IF('Základné údaje'!$H$8="áno",0,K1580*0.2))</f>
        <v/>
      </c>
      <c r="M1580" s="156" t="str">
        <f>IF(K1580="","",K1580*VLOOKUP(CONCATENATE(C1580," / ",'Základné údaje'!$D$8),'Priradenie pracov. balíkov'!A:F,6,FALSE))</f>
        <v/>
      </c>
      <c r="N1580" s="156" t="str">
        <f>IF(L1580="","",L1580*VLOOKUP(CONCATENATE(C1580," / ",'Základné údaje'!$D$8),'Priradenie pracov. balíkov'!A:F,6,FALSE))</f>
        <v/>
      </c>
      <c r="O1580" s="164"/>
      <c r="P1580" s="164"/>
    </row>
    <row r="1581" spans="1:16" x14ac:dyDescent="0.2">
      <c r="A1581" s="19"/>
      <c r="B1581" s="164"/>
      <c r="C1581" s="164"/>
      <c r="D1581" s="164"/>
      <c r="E1581" s="164"/>
      <c r="F1581" s="165"/>
      <c r="G1581" s="164"/>
      <c r="H1581" s="166"/>
      <c r="I1581" s="167"/>
      <c r="J1581" s="168" t="str">
        <f>IF(F1581="","",IF(G1581=nepodnik,1,IF(VLOOKUP(G1581,Ciselniky!$G$41:$I$48,3,FALSE)&gt;'Údaje o projekte'!$F$11,'Údaje o projekte'!$F$11,VLOOKUP(G1581,Ciselniky!$G$41:$I$48,3,FALSE))))</f>
        <v/>
      </c>
      <c r="K1581" s="169" t="str">
        <f>IF(J1581="","",IF(G1581="Nerelevantné",E1581*F1581,((E1581*F1581)/VLOOKUP(G1581,Ciselniky!$G$43:$I$48,3,FALSE))*'Dlhodobý majetok (DM)'!I1581)*H1581)</f>
        <v/>
      </c>
      <c r="L1581" s="169" t="str">
        <f>IF(K1581="","",IF('Základné údaje'!$H$8="áno",0,K1581*0.2))</f>
        <v/>
      </c>
      <c r="M1581" s="156" t="str">
        <f>IF(K1581="","",K1581*VLOOKUP(CONCATENATE(C1581," / ",'Základné údaje'!$D$8),'Priradenie pracov. balíkov'!A:F,6,FALSE))</f>
        <v/>
      </c>
      <c r="N1581" s="156" t="str">
        <f>IF(L1581="","",L1581*VLOOKUP(CONCATENATE(C1581," / ",'Základné údaje'!$D$8),'Priradenie pracov. balíkov'!A:F,6,FALSE))</f>
        <v/>
      </c>
      <c r="O1581" s="164"/>
      <c r="P1581" s="164"/>
    </row>
    <row r="1582" spans="1:16" x14ac:dyDescent="0.2">
      <c r="A1582" s="19"/>
      <c r="B1582" s="164"/>
      <c r="C1582" s="164"/>
      <c r="D1582" s="164"/>
      <c r="E1582" s="164"/>
      <c r="F1582" s="165"/>
      <c r="G1582" s="164"/>
      <c r="H1582" s="166"/>
      <c r="I1582" s="167"/>
      <c r="J1582" s="168" t="str">
        <f>IF(F1582="","",IF(G1582=nepodnik,1,IF(VLOOKUP(G1582,Ciselniky!$G$41:$I$48,3,FALSE)&gt;'Údaje o projekte'!$F$11,'Údaje o projekte'!$F$11,VLOOKUP(G1582,Ciselniky!$G$41:$I$48,3,FALSE))))</f>
        <v/>
      </c>
      <c r="K1582" s="169" t="str">
        <f>IF(J1582="","",IF(G1582="Nerelevantné",E1582*F1582,((E1582*F1582)/VLOOKUP(G1582,Ciselniky!$G$43:$I$48,3,FALSE))*'Dlhodobý majetok (DM)'!I1582)*H1582)</f>
        <v/>
      </c>
      <c r="L1582" s="169" t="str">
        <f>IF(K1582="","",IF('Základné údaje'!$H$8="áno",0,K1582*0.2))</f>
        <v/>
      </c>
      <c r="M1582" s="156" t="str">
        <f>IF(K1582="","",K1582*VLOOKUP(CONCATENATE(C1582," / ",'Základné údaje'!$D$8),'Priradenie pracov. balíkov'!A:F,6,FALSE))</f>
        <v/>
      </c>
      <c r="N1582" s="156" t="str">
        <f>IF(L1582="","",L1582*VLOOKUP(CONCATENATE(C1582," / ",'Základné údaje'!$D$8),'Priradenie pracov. balíkov'!A:F,6,FALSE))</f>
        <v/>
      </c>
      <c r="O1582" s="164"/>
      <c r="P1582" s="164"/>
    </row>
    <row r="1583" spans="1:16" x14ac:dyDescent="0.2">
      <c r="A1583" s="19"/>
      <c r="B1583" s="164"/>
      <c r="C1583" s="164"/>
      <c r="D1583" s="164"/>
      <c r="E1583" s="164"/>
      <c r="F1583" s="165"/>
      <c r="G1583" s="164"/>
      <c r="H1583" s="166"/>
      <c r="I1583" s="167"/>
      <c r="J1583" s="168" t="str">
        <f>IF(F1583="","",IF(G1583=nepodnik,1,IF(VLOOKUP(G1583,Ciselniky!$G$41:$I$48,3,FALSE)&gt;'Údaje o projekte'!$F$11,'Údaje o projekte'!$F$11,VLOOKUP(G1583,Ciselniky!$G$41:$I$48,3,FALSE))))</f>
        <v/>
      </c>
      <c r="K1583" s="169" t="str">
        <f>IF(J1583="","",IF(G1583="Nerelevantné",E1583*F1583,((E1583*F1583)/VLOOKUP(G1583,Ciselniky!$G$43:$I$48,3,FALSE))*'Dlhodobý majetok (DM)'!I1583)*H1583)</f>
        <v/>
      </c>
      <c r="L1583" s="169" t="str">
        <f>IF(K1583="","",IF('Základné údaje'!$H$8="áno",0,K1583*0.2))</f>
        <v/>
      </c>
      <c r="M1583" s="156" t="str">
        <f>IF(K1583="","",K1583*VLOOKUP(CONCATENATE(C1583," / ",'Základné údaje'!$D$8),'Priradenie pracov. balíkov'!A:F,6,FALSE))</f>
        <v/>
      </c>
      <c r="N1583" s="156" t="str">
        <f>IF(L1583="","",L1583*VLOOKUP(CONCATENATE(C1583," / ",'Základné údaje'!$D$8),'Priradenie pracov. balíkov'!A:F,6,FALSE))</f>
        <v/>
      </c>
      <c r="O1583" s="164"/>
      <c r="P1583" s="164"/>
    </row>
    <row r="1584" spans="1:16" x14ac:dyDescent="0.2">
      <c r="A1584" s="19"/>
      <c r="B1584" s="164"/>
      <c r="C1584" s="164"/>
      <c r="D1584" s="164"/>
      <c r="E1584" s="164"/>
      <c r="F1584" s="165"/>
      <c r="G1584" s="164"/>
      <c r="H1584" s="166"/>
      <c r="I1584" s="167"/>
      <c r="J1584" s="168" t="str">
        <f>IF(F1584="","",IF(G1584=nepodnik,1,IF(VLOOKUP(G1584,Ciselniky!$G$41:$I$48,3,FALSE)&gt;'Údaje o projekte'!$F$11,'Údaje o projekte'!$F$11,VLOOKUP(G1584,Ciselniky!$G$41:$I$48,3,FALSE))))</f>
        <v/>
      </c>
      <c r="K1584" s="169" t="str">
        <f>IF(J1584="","",IF(G1584="Nerelevantné",E1584*F1584,((E1584*F1584)/VLOOKUP(G1584,Ciselniky!$G$43:$I$48,3,FALSE))*'Dlhodobý majetok (DM)'!I1584)*H1584)</f>
        <v/>
      </c>
      <c r="L1584" s="169" t="str">
        <f>IF(K1584="","",IF('Základné údaje'!$H$8="áno",0,K1584*0.2))</f>
        <v/>
      </c>
      <c r="M1584" s="156" t="str">
        <f>IF(K1584="","",K1584*VLOOKUP(CONCATENATE(C1584," / ",'Základné údaje'!$D$8),'Priradenie pracov. balíkov'!A:F,6,FALSE))</f>
        <v/>
      </c>
      <c r="N1584" s="156" t="str">
        <f>IF(L1584="","",L1584*VLOOKUP(CONCATENATE(C1584," / ",'Základné údaje'!$D$8),'Priradenie pracov. balíkov'!A:F,6,FALSE))</f>
        <v/>
      </c>
      <c r="O1584" s="164"/>
      <c r="P1584" s="164"/>
    </row>
    <row r="1585" spans="1:16" x14ac:dyDescent="0.2">
      <c r="A1585" s="19"/>
      <c r="B1585" s="164"/>
      <c r="C1585" s="164"/>
      <c r="D1585" s="164"/>
      <c r="E1585" s="164"/>
      <c r="F1585" s="165"/>
      <c r="G1585" s="164"/>
      <c r="H1585" s="166"/>
      <c r="I1585" s="167"/>
      <c r="J1585" s="168" t="str">
        <f>IF(F1585="","",IF(G1585=nepodnik,1,IF(VLOOKUP(G1585,Ciselniky!$G$41:$I$48,3,FALSE)&gt;'Údaje o projekte'!$F$11,'Údaje o projekte'!$F$11,VLOOKUP(G1585,Ciselniky!$G$41:$I$48,3,FALSE))))</f>
        <v/>
      </c>
      <c r="K1585" s="169" t="str">
        <f>IF(J1585="","",IF(G1585="Nerelevantné",E1585*F1585,((E1585*F1585)/VLOOKUP(G1585,Ciselniky!$G$43:$I$48,3,FALSE))*'Dlhodobý majetok (DM)'!I1585)*H1585)</f>
        <v/>
      </c>
      <c r="L1585" s="169" t="str">
        <f>IF(K1585="","",IF('Základné údaje'!$H$8="áno",0,K1585*0.2))</f>
        <v/>
      </c>
      <c r="M1585" s="156" t="str">
        <f>IF(K1585="","",K1585*VLOOKUP(CONCATENATE(C1585," / ",'Základné údaje'!$D$8),'Priradenie pracov. balíkov'!A:F,6,FALSE))</f>
        <v/>
      </c>
      <c r="N1585" s="156" t="str">
        <f>IF(L1585="","",L1585*VLOOKUP(CONCATENATE(C1585," / ",'Základné údaje'!$D$8),'Priradenie pracov. balíkov'!A:F,6,FALSE))</f>
        <v/>
      </c>
      <c r="O1585" s="164"/>
      <c r="P1585" s="164"/>
    </row>
    <row r="1586" spans="1:16" x14ac:dyDescent="0.2">
      <c r="A1586" s="19"/>
      <c r="B1586" s="164"/>
      <c r="C1586" s="164"/>
      <c r="D1586" s="164"/>
      <c r="E1586" s="164"/>
      <c r="F1586" s="165"/>
      <c r="G1586" s="164"/>
      <c r="H1586" s="166"/>
      <c r="I1586" s="167"/>
      <c r="J1586" s="168" t="str">
        <f>IF(F1586="","",IF(G1586=nepodnik,1,IF(VLOOKUP(G1586,Ciselniky!$G$41:$I$48,3,FALSE)&gt;'Údaje o projekte'!$F$11,'Údaje o projekte'!$F$11,VLOOKUP(G1586,Ciselniky!$G$41:$I$48,3,FALSE))))</f>
        <v/>
      </c>
      <c r="K1586" s="169" t="str">
        <f>IF(J1586="","",IF(G1586="Nerelevantné",E1586*F1586,((E1586*F1586)/VLOOKUP(G1586,Ciselniky!$G$43:$I$48,3,FALSE))*'Dlhodobý majetok (DM)'!I1586)*H1586)</f>
        <v/>
      </c>
      <c r="L1586" s="169" t="str">
        <f>IF(K1586="","",IF('Základné údaje'!$H$8="áno",0,K1586*0.2))</f>
        <v/>
      </c>
      <c r="M1586" s="156" t="str">
        <f>IF(K1586="","",K1586*VLOOKUP(CONCATENATE(C1586," / ",'Základné údaje'!$D$8),'Priradenie pracov. balíkov'!A:F,6,FALSE))</f>
        <v/>
      </c>
      <c r="N1586" s="156" t="str">
        <f>IF(L1586="","",L1586*VLOOKUP(CONCATENATE(C1586," / ",'Základné údaje'!$D$8),'Priradenie pracov. balíkov'!A:F,6,FALSE))</f>
        <v/>
      </c>
      <c r="O1586" s="164"/>
      <c r="P1586" s="164"/>
    </row>
    <row r="1587" spans="1:16" x14ac:dyDescent="0.2">
      <c r="A1587" s="19"/>
      <c r="B1587" s="164"/>
      <c r="C1587" s="164"/>
      <c r="D1587" s="164"/>
      <c r="E1587" s="164"/>
      <c r="F1587" s="165"/>
      <c r="G1587" s="164"/>
      <c r="H1587" s="166"/>
      <c r="I1587" s="167"/>
      <c r="J1587" s="168" t="str">
        <f>IF(F1587="","",IF(G1587=nepodnik,1,IF(VLOOKUP(G1587,Ciselniky!$G$41:$I$48,3,FALSE)&gt;'Údaje o projekte'!$F$11,'Údaje o projekte'!$F$11,VLOOKUP(G1587,Ciselniky!$G$41:$I$48,3,FALSE))))</f>
        <v/>
      </c>
      <c r="K1587" s="169" t="str">
        <f>IF(J1587="","",IF(G1587="Nerelevantné",E1587*F1587,((E1587*F1587)/VLOOKUP(G1587,Ciselniky!$G$43:$I$48,3,FALSE))*'Dlhodobý majetok (DM)'!I1587)*H1587)</f>
        <v/>
      </c>
      <c r="L1587" s="169" t="str">
        <f>IF(K1587="","",IF('Základné údaje'!$H$8="áno",0,K1587*0.2))</f>
        <v/>
      </c>
      <c r="M1587" s="156" t="str">
        <f>IF(K1587="","",K1587*VLOOKUP(CONCATENATE(C1587," / ",'Základné údaje'!$D$8),'Priradenie pracov. balíkov'!A:F,6,FALSE))</f>
        <v/>
      </c>
      <c r="N1587" s="156" t="str">
        <f>IF(L1587="","",L1587*VLOOKUP(CONCATENATE(C1587," / ",'Základné údaje'!$D$8),'Priradenie pracov. balíkov'!A:F,6,FALSE))</f>
        <v/>
      </c>
      <c r="O1587" s="164"/>
      <c r="P1587" s="164"/>
    </row>
    <row r="1588" spans="1:16" x14ac:dyDescent="0.2">
      <c r="A1588" s="19"/>
      <c r="B1588" s="164"/>
      <c r="C1588" s="164"/>
      <c r="D1588" s="164"/>
      <c r="E1588" s="164"/>
      <c r="F1588" s="165"/>
      <c r="G1588" s="164"/>
      <c r="H1588" s="166"/>
      <c r="I1588" s="167"/>
      <c r="J1588" s="168" t="str">
        <f>IF(F1588="","",IF(G1588=nepodnik,1,IF(VLOOKUP(G1588,Ciselniky!$G$41:$I$48,3,FALSE)&gt;'Údaje o projekte'!$F$11,'Údaje o projekte'!$F$11,VLOOKUP(G1588,Ciselniky!$G$41:$I$48,3,FALSE))))</f>
        <v/>
      </c>
      <c r="K1588" s="169" t="str">
        <f>IF(J1588="","",IF(G1588="Nerelevantné",E1588*F1588,((E1588*F1588)/VLOOKUP(G1588,Ciselniky!$G$43:$I$48,3,FALSE))*'Dlhodobý majetok (DM)'!I1588)*H1588)</f>
        <v/>
      </c>
      <c r="L1588" s="169" t="str">
        <f>IF(K1588="","",IF('Základné údaje'!$H$8="áno",0,K1588*0.2))</f>
        <v/>
      </c>
      <c r="M1588" s="156" t="str">
        <f>IF(K1588="","",K1588*VLOOKUP(CONCATENATE(C1588," / ",'Základné údaje'!$D$8),'Priradenie pracov. balíkov'!A:F,6,FALSE))</f>
        <v/>
      </c>
      <c r="N1588" s="156" t="str">
        <f>IF(L1588="","",L1588*VLOOKUP(CONCATENATE(C1588," / ",'Základné údaje'!$D$8),'Priradenie pracov. balíkov'!A:F,6,FALSE))</f>
        <v/>
      </c>
      <c r="O1588" s="164"/>
      <c r="P1588" s="164"/>
    </row>
    <row r="1589" spans="1:16" x14ac:dyDescent="0.2">
      <c r="A1589" s="19"/>
      <c r="B1589" s="164"/>
      <c r="C1589" s="164"/>
      <c r="D1589" s="164"/>
      <c r="E1589" s="164"/>
      <c r="F1589" s="165"/>
      <c r="G1589" s="164"/>
      <c r="H1589" s="166"/>
      <c r="I1589" s="167"/>
      <c r="J1589" s="168" t="str">
        <f>IF(F1589="","",IF(G1589=nepodnik,1,IF(VLOOKUP(G1589,Ciselniky!$G$41:$I$48,3,FALSE)&gt;'Údaje o projekte'!$F$11,'Údaje o projekte'!$F$11,VLOOKUP(G1589,Ciselniky!$G$41:$I$48,3,FALSE))))</f>
        <v/>
      </c>
      <c r="K1589" s="169" t="str">
        <f>IF(J1589="","",IF(G1589="Nerelevantné",E1589*F1589,((E1589*F1589)/VLOOKUP(G1589,Ciselniky!$G$43:$I$48,3,FALSE))*'Dlhodobý majetok (DM)'!I1589)*H1589)</f>
        <v/>
      </c>
      <c r="L1589" s="169" t="str">
        <f>IF(K1589="","",IF('Základné údaje'!$H$8="áno",0,K1589*0.2))</f>
        <v/>
      </c>
      <c r="M1589" s="156" t="str">
        <f>IF(K1589="","",K1589*VLOOKUP(CONCATENATE(C1589," / ",'Základné údaje'!$D$8),'Priradenie pracov. balíkov'!A:F,6,FALSE))</f>
        <v/>
      </c>
      <c r="N1589" s="156" t="str">
        <f>IF(L1589="","",L1589*VLOOKUP(CONCATENATE(C1589," / ",'Základné údaje'!$D$8),'Priradenie pracov. balíkov'!A:F,6,FALSE))</f>
        <v/>
      </c>
      <c r="O1589" s="164"/>
      <c r="P1589" s="164"/>
    </row>
    <row r="1590" spans="1:16" x14ac:dyDescent="0.2">
      <c r="A1590" s="19"/>
      <c r="B1590" s="164"/>
      <c r="C1590" s="164"/>
      <c r="D1590" s="164"/>
      <c r="E1590" s="164"/>
      <c r="F1590" s="165"/>
      <c r="G1590" s="164"/>
      <c r="H1590" s="166"/>
      <c r="I1590" s="167"/>
      <c r="J1590" s="168" t="str">
        <f>IF(F1590="","",IF(G1590=nepodnik,1,IF(VLOOKUP(G1590,Ciselniky!$G$41:$I$48,3,FALSE)&gt;'Údaje o projekte'!$F$11,'Údaje o projekte'!$F$11,VLOOKUP(G1590,Ciselniky!$G$41:$I$48,3,FALSE))))</f>
        <v/>
      </c>
      <c r="K1590" s="169" t="str">
        <f>IF(J1590="","",IF(G1590="Nerelevantné",E1590*F1590,((E1590*F1590)/VLOOKUP(G1590,Ciselniky!$G$43:$I$48,3,FALSE))*'Dlhodobý majetok (DM)'!I1590)*H1590)</f>
        <v/>
      </c>
      <c r="L1590" s="169" t="str">
        <f>IF(K1590="","",IF('Základné údaje'!$H$8="áno",0,K1590*0.2))</f>
        <v/>
      </c>
      <c r="M1590" s="156" t="str">
        <f>IF(K1590="","",K1590*VLOOKUP(CONCATENATE(C1590," / ",'Základné údaje'!$D$8),'Priradenie pracov. balíkov'!A:F,6,FALSE))</f>
        <v/>
      </c>
      <c r="N1590" s="156" t="str">
        <f>IF(L1590="","",L1590*VLOOKUP(CONCATENATE(C1590," / ",'Základné údaje'!$D$8),'Priradenie pracov. balíkov'!A:F,6,FALSE))</f>
        <v/>
      </c>
      <c r="O1590" s="164"/>
      <c r="P1590" s="164"/>
    </row>
    <row r="1591" spans="1:16" x14ac:dyDescent="0.2">
      <c r="A1591" s="19"/>
      <c r="B1591" s="164"/>
      <c r="C1591" s="164"/>
      <c r="D1591" s="164"/>
      <c r="E1591" s="164"/>
      <c r="F1591" s="165"/>
      <c r="G1591" s="164"/>
      <c r="H1591" s="166"/>
      <c r="I1591" s="167"/>
      <c r="J1591" s="168" t="str">
        <f>IF(F1591="","",IF(G1591=nepodnik,1,IF(VLOOKUP(G1591,Ciselniky!$G$41:$I$48,3,FALSE)&gt;'Údaje o projekte'!$F$11,'Údaje o projekte'!$F$11,VLOOKUP(G1591,Ciselniky!$G$41:$I$48,3,FALSE))))</f>
        <v/>
      </c>
      <c r="K1591" s="169" t="str">
        <f>IF(J1591="","",IF(G1591="Nerelevantné",E1591*F1591,((E1591*F1591)/VLOOKUP(G1591,Ciselniky!$G$43:$I$48,3,FALSE))*'Dlhodobý majetok (DM)'!I1591)*H1591)</f>
        <v/>
      </c>
      <c r="L1591" s="169" t="str">
        <f>IF(K1591="","",IF('Základné údaje'!$H$8="áno",0,K1591*0.2))</f>
        <v/>
      </c>
      <c r="M1591" s="156" t="str">
        <f>IF(K1591="","",K1591*VLOOKUP(CONCATENATE(C1591," / ",'Základné údaje'!$D$8),'Priradenie pracov. balíkov'!A:F,6,FALSE))</f>
        <v/>
      </c>
      <c r="N1591" s="156" t="str">
        <f>IF(L1591="","",L1591*VLOOKUP(CONCATENATE(C1591," / ",'Základné údaje'!$D$8),'Priradenie pracov. balíkov'!A:F,6,FALSE))</f>
        <v/>
      </c>
      <c r="O1591" s="164"/>
      <c r="P1591" s="164"/>
    </row>
    <row r="1592" spans="1:16" x14ac:dyDescent="0.2">
      <c r="A1592" s="19"/>
      <c r="B1592" s="164"/>
      <c r="C1592" s="164"/>
      <c r="D1592" s="164"/>
      <c r="E1592" s="164"/>
      <c r="F1592" s="165"/>
      <c r="G1592" s="164"/>
      <c r="H1592" s="166"/>
      <c r="I1592" s="167"/>
      <c r="J1592" s="168" t="str">
        <f>IF(F1592="","",IF(G1592=nepodnik,1,IF(VLOOKUP(G1592,Ciselniky!$G$41:$I$48,3,FALSE)&gt;'Údaje o projekte'!$F$11,'Údaje o projekte'!$F$11,VLOOKUP(G1592,Ciselniky!$G$41:$I$48,3,FALSE))))</f>
        <v/>
      </c>
      <c r="K1592" s="169" t="str">
        <f>IF(J1592="","",IF(G1592="Nerelevantné",E1592*F1592,((E1592*F1592)/VLOOKUP(G1592,Ciselniky!$G$43:$I$48,3,FALSE))*'Dlhodobý majetok (DM)'!I1592)*H1592)</f>
        <v/>
      </c>
      <c r="L1592" s="169" t="str">
        <f>IF(K1592="","",IF('Základné údaje'!$H$8="áno",0,K1592*0.2))</f>
        <v/>
      </c>
      <c r="M1592" s="156" t="str">
        <f>IF(K1592="","",K1592*VLOOKUP(CONCATENATE(C1592," / ",'Základné údaje'!$D$8),'Priradenie pracov. balíkov'!A:F,6,FALSE))</f>
        <v/>
      </c>
      <c r="N1592" s="156" t="str">
        <f>IF(L1592="","",L1592*VLOOKUP(CONCATENATE(C1592," / ",'Základné údaje'!$D$8),'Priradenie pracov. balíkov'!A:F,6,FALSE))</f>
        <v/>
      </c>
      <c r="O1592" s="164"/>
      <c r="P1592" s="164"/>
    </row>
    <row r="1593" spans="1:16" x14ac:dyDescent="0.2">
      <c r="A1593" s="19"/>
      <c r="B1593" s="164"/>
      <c r="C1593" s="164"/>
      <c r="D1593" s="164"/>
      <c r="E1593" s="164"/>
      <c r="F1593" s="165"/>
      <c r="G1593" s="164"/>
      <c r="H1593" s="166"/>
      <c r="I1593" s="167"/>
      <c r="J1593" s="168" t="str">
        <f>IF(F1593="","",IF(G1593=nepodnik,1,IF(VLOOKUP(G1593,Ciselniky!$G$41:$I$48,3,FALSE)&gt;'Údaje o projekte'!$F$11,'Údaje o projekte'!$F$11,VLOOKUP(G1593,Ciselniky!$G$41:$I$48,3,FALSE))))</f>
        <v/>
      </c>
      <c r="K1593" s="169" t="str">
        <f>IF(J1593="","",IF(G1593="Nerelevantné",E1593*F1593,((E1593*F1593)/VLOOKUP(G1593,Ciselniky!$G$43:$I$48,3,FALSE))*'Dlhodobý majetok (DM)'!I1593)*H1593)</f>
        <v/>
      </c>
      <c r="L1593" s="169" t="str">
        <f>IF(K1593="","",IF('Základné údaje'!$H$8="áno",0,K1593*0.2))</f>
        <v/>
      </c>
      <c r="M1593" s="156" t="str">
        <f>IF(K1593="","",K1593*VLOOKUP(CONCATENATE(C1593," / ",'Základné údaje'!$D$8),'Priradenie pracov. balíkov'!A:F,6,FALSE))</f>
        <v/>
      </c>
      <c r="N1593" s="156" t="str">
        <f>IF(L1593="","",L1593*VLOOKUP(CONCATENATE(C1593," / ",'Základné údaje'!$D$8),'Priradenie pracov. balíkov'!A:F,6,FALSE))</f>
        <v/>
      </c>
      <c r="O1593" s="164"/>
      <c r="P1593" s="164"/>
    </row>
    <row r="1594" spans="1:16" x14ac:dyDescent="0.2">
      <c r="A1594" s="19"/>
      <c r="B1594" s="164"/>
      <c r="C1594" s="164"/>
      <c r="D1594" s="164"/>
      <c r="E1594" s="164"/>
      <c r="F1594" s="165"/>
      <c r="G1594" s="164"/>
      <c r="H1594" s="166"/>
      <c r="I1594" s="167"/>
      <c r="J1594" s="168" t="str">
        <f>IF(F1594="","",IF(G1594=nepodnik,1,IF(VLOOKUP(G1594,Ciselniky!$G$41:$I$48,3,FALSE)&gt;'Údaje o projekte'!$F$11,'Údaje o projekte'!$F$11,VLOOKUP(G1594,Ciselniky!$G$41:$I$48,3,FALSE))))</f>
        <v/>
      </c>
      <c r="K1594" s="169" t="str">
        <f>IF(J1594="","",IF(G1594="Nerelevantné",E1594*F1594,((E1594*F1594)/VLOOKUP(G1594,Ciselniky!$G$43:$I$48,3,FALSE))*'Dlhodobý majetok (DM)'!I1594)*H1594)</f>
        <v/>
      </c>
      <c r="L1594" s="169" t="str">
        <f>IF(K1594="","",IF('Základné údaje'!$H$8="áno",0,K1594*0.2))</f>
        <v/>
      </c>
      <c r="M1594" s="156" t="str">
        <f>IF(K1594="","",K1594*VLOOKUP(CONCATENATE(C1594," / ",'Základné údaje'!$D$8),'Priradenie pracov. balíkov'!A:F,6,FALSE))</f>
        <v/>
      </c>
      <c r="N1594" s="156" t="str">
        <f>IF(L1594="","",L1594*VLOOKUP(CONCATENATE(C1594," / ",'Základné údaje'!$D$8),'Priradenie pracov. balíkov'!A:F,6,FALSE))</f>
        <v/>
      </c>
      <c r="O1594" s="164"/>
      <c r="P1594" s="164"/>
    </row>
    <row r="1595" spans="1:16" x14ac:dyDescent="0.2">
      <c r="A1595" s="19"/>
      <c r="B1595" s="164"/>
      <c r="C1595" s="164"/>
      <c r="D1595" s="164"/>
      <c r="E1595" s="164"/>
      <c r="F1595" s="165"/>
      <c r="G1595" s="164"/>
      <c r="H1595" s="166"/>
      <c r="I1595" s="167"/>
      <c r="J1595" s="168" t="str">
        <f>IF(F1595="","",IF(G1595=nepodnik,1,IF(VLOOKUP(G1595,Ciselniky!$G$41:$I$48,3,FALSE)&gt;'Údaje o projekte'!$F$11,'Údaje o projekte'!$F$11,VLOOKUP(G1595,Ciselniky!$G$41:$I$48,3,FALSE))))</f>
        <v/>
      </c>
      <c r="K1595" s="169" t="str">
        <f>IF(J1595="","",IF(G1595="Nerelevantné",E1595*F1595,((E1595*F1595)/VLOOKUP(G1595,Ciselniky!$G$43:$I$48,3,FALSE))*'Dlhodobý majetok (DM)'!I1595)*H1595)</f>
        <v/>
      </c>
      <c r="L1595" s="169" t="str">
        <f>IF(K1595="","",IF('Základné údaje'!$H$8="áno",0,K1595*0.2))</f>
        <v/>
      </c>
      <c r="M1595" s="156" t="str">
        <f>IF(K1595="","",K1595*VLOOKUP(CONCATENATE(C1595," / ",'Základné údaje'!$D$8),'Priradenie pracov. balíkov'!A:F,6,FALSE))</f>
        <v/>
      </c>
      <c r="N1595" s="156" t="str">
        <f>IF(L1595="","",L1595*VLOOKUP(CONCATENATE(C1595," / ",'Základné údaje'!$D$8),'Priradenie pracov. balíkov'!A:F,6,FALSE))</f>
        <v/>
      </c>
      <c r="O1595" s="164"/>
      <c r="P1595" s="164"/>
    </row>
    <row r="1596" spans="1:16" x14ac:dyDescent="0.2">
      <c r="A1596" s="19"/>
      <c r="B1596" s="164"/>
      <c r="C1596" s="164"/>
      <c r="D1596" s="164"/>
      <c r="E1596" s="164"/>
      <c r="F1596" s="165"/>
      <c r="G1596" s="164"/>
      <c r="H1596" s="166"/>
      <c r="I1596" s="167"/>
      <c r="J1596" s="168" t="str">
        <f>IF(F1596="","",IF(G1596=nepodnik,1,IF(VLOOKUP(G1596,Ciselniky!$G$41:$I$48,3,FALSE)&gt;'Údaje o projekte'!$F$11,'Údaje o projekte'!$F$11,VLOOKUP(G1596,Ciselniky!$G$41:$I$48,3,FALSE))))</f>
        <v/>
      </c>
      <c r="K1596" s="169" t="str">
        <f>IF(J1596="","",IF(G1596="Nerelevantné",E1596*F1596,((E1596*F1596)/VLOOKUP(G1596,Ciselniky!$G$43:$I$48,3,FALSE))*'Dlhodobý majetok (DM)'!I1596)*H1596)</f>
        <v/>
      </c>
      <c r="L1596" s="169" t="str">
        <f>IF(K1596="","",IF('Základné údaje'!$H$8="áno",0,K1596*0.2))</f>
        <v/>
      </c>
      <c r="M1596" s="156" t="str">
        <f>IF(K1596="","",K1596*VLOOKUP(CONCATENATE(C1596," / ",'Základné údaje'!$D$8),'Priradenie pracov. balíkov'!A:F,6,FALSE))</f>
        <v/>
      </c>
      <c r="N1596" s="156" t="str">
        <f>IF(L1596="","",L1596*VLOOKUP(CONCATENATE(C1596," / ",'Základné údaje'!$D$8),'Priradenie pracov. balíkov'!A:F,6,FALSE))</f>
        <v/>
      </c>
      <c r="O1596" s="164"/>
      <c r="P1596" s="164"/>
    </row>
    <row r="1597" spans="1:16" x14ac:dyDescent="0.2">
      <c r="A1597" s="19"/>
      <c r="B1597" s="164"/>
      <c r="C1597" s="164"/>
      <c r="D1597" s="164"/>
      <c r="E1597" s="164"/>
      <c r="F1597" s="165"/>
      <c r="G1597" s="164"/>
      <c r="H1597" s="166"/>
      <c r="I1597" s="167"/>
      <c r="J1597" s="168" t="str">
        <f>IF(F1597="","",IF(G1597=nepodnik,1,IF(VLOOKUP(G1597,Ciselniky!$G$41:$I$48,3,FALSE)&gt;'Údaje o projekte'!$F$11,'Údaje o projekte'!$F$11,VLOOKUP(G1597,Ciselniky!$G$41:$I$48,3,FALSE))))</f>
        <v/>
      </c>
      <c r="K1597" s="169" t="str">
        <f>IF(J1597="","",IF(G1597="Nerelevantné",E1597*F1597,((E1597*F1597)/VLOOKUP(G1597,Ciselniky!$G$43:$I$48,3,FALSE))*'Dlhodobý majetok (DM)'!I1597)*H1597)</f>
        <v/>
      </c>
      <c r="L1597" s="169" t="str">
        <f>IF(K1597="","",IF('Základné údaje'!$H$8="áno",0,K1597*0.2))</f>
        <v/>
      </c>
      <c r="M1597" s="156" t="str">
        <f>IF(K1597="","",K1597*VLOOKUP(CONCATENATE(C1597," / ",'Základné údaje'!$D$8),'Priradenie pracov. balíkov'!A:F,6,FALSE))</f>
        <v/>
      </c>
      <c r="N1597" s="156" t="str">
        <f>IF(L1597="","",L1597*VLOOKUP(CONCATENATE(C1597," / ",'Základné údaje'!$D$8),'Priradenie pracov. balíkov'!A:F,6,FALSE))</f>
        <v/>
      </c>
      <c r="O1597" s="164"/>
      <c r="P1597" s="164"/>
    </row>
    <row r="1598" spans="1:16" x14ac:dyDescent="0.2">
      <c r="A1598" s="19"/>
      <c r="B1598" s="164"/>
      <c r="C1598" s="164"/>
      <c r="D1598" s="164"/>
      <c r="E1598" s="164"/>
      <c r="F1598" s="165"/>
      <c r="G1598" s="164"/>
      <c r="H1598" s="166"/>
      <c r="I1598" s="167"/>
      <c r="J1598" s="168" t="str">
        <f>IF(F1598="","",IF(G1598=nepodnik,1,IF(VLOOKUP(G1598,Ciselniky!$G$41:$I$48,3,FALSE)&gt;'Údaje o projekte'!$F$11,'Údaje o projekte'!$F$11,VLOOKUP(G1598,Ciselniky!$G$41:$I$48,3,FALSE))))</f>
        <v/>
      </c>
      <c r="K1598" s="169" t="str">
        <f>IF(J1598="","",IF(G1598="Nerelevantné",E1598*F1598,((E1598*F1598)/VLOOKUP(G1598,Ciselniky!$G$43:$I$48,3,FALSE))*'Dlhodobý majetok (DM)'!I1598)*H1598)</f>
        <v/>
      </c>
      <c r="L1598" s="169" t="str">
        <f>IF(K1598="","",IF('Základné údaje'!$H$8="áno",0,K1598*0.2))</f>
        <v/>
      </c>
      <c r="M1598" s="156" t="str">
        <f>IF(K1598="","",K1598*VLOOKUP(CONCATENATE(C1598," / ",'Základné údaje'!$D$8),'Priradenie pracov. balíkov'!A:F,6,FALSE))</f>
        <v/>
      </c>
      <c r="N1598" s="156" t="str">
        <f>IF(L1598="","",L1598*VLOOKUP(CONCATENATE(C1598," / ",'Základné údaje'!$D$8),'Priradenie pracov. balíkov'!A:F,6,FALSE))</f>
        <v/>
      </c>
      <c r="O1598" s="164"/>
      <c r="P1598" s="164"/>
    </row>
    <row r="1599" spans="1:16" x14ac:dyDescent="0.2">
      <c r="A1599" s="19"/>
      <c r="B1599" s="164"/>
      <c r="C1599" s="164"/>
      <c r="D1599" s="164"/>
      <c r="E1599" s="164"/>
      <c r="F1599" s="165"/>
      <c r="G1599" s="164"/>
      <c r="H1599" s="166"/>
      <c r="I1599" s="167"/>
      <c r="J1599" s="168" t="str">
        <f>IF(F1599="","",IF(G1599=nepodnik,1,IF(VLOOKUP(G1599,Ciselniky!$G$41:$I$48,3,FALSE)&gt;'Údaje o projekte'!$F$11,'Údaje o projekte'!$F$11,VLOOKUP(G1599,Ciselniky!$G$41:$I$48,3,FALSE))))</f>
        <v/>
      </c>
      <c r="K1599" s="169" t="str">
        <f>IF(J1599="","",IF(G1599="Nerelevantné",E1599*F1599,((E1599*F1599)/VLOOKUP(G1599,Ciselniky!$G$43:$I$48,3,FALSE))*'Dlhodobý majetok (DM)'!I1599)*H1599)</f>
        <v/>
      </c>
      <c r="L1599" s="169" t="str">
        <f>IF(K1599="","",IF('Základné údaje'!$H$8="áno",0,K1599*0.2))</f>
        <v/>
      </c>
      <c r="M1599" s="156" t="str">
        <f>IF(K1599="","",K1599*VLOOKUP(CONCATENATE(C1599," / ",'Základné údaje'!$D$8),'Priradenie pracov. balíkov'!A:F,6,FALSE))</f>
        <v/>
      </c>
      <c r="N1599" s="156" t="str">
        <f>IF(L1599="","",L1599*VLOOKUP(CONCATENATE(C1599," / ",'Základné údaje'!$D$8),'Priradenie pracov. balíkov'!A:F,6,FALSE))</f>
        <v/>
      </c>
      <c r="O1599" s="164"/>
      <c r="P1599" s="164"/>
    </row>
    <row r="1600" spans="1:16" x14ac:dyDescent="0.2">
      <c r="A1600" s="19"/>
      <c r="B1600" s="164"/>
      <c r="C1600" s="164"/>
      <c r="D1600" s="164"/>
      <c r="E1600" s="164"/>
      <c r="F1600" s="165"/>
      <c r="G1600" s="164"/>
      <c r="H1600" s="166"/>
      <c r="I1600" s="167"/>
      <c r="J1600" s="168" t="str">
        <f>IF(F1600="","",IF(G1600=nepodnik,1,IF(VLOOKUP(G1600,Ciselniky!$G$41:$I$48,3,FALSE)&gt;'Údaje o projekte'!$F$11,'Údaje o projekte'!$F$11,VLOOKUP(G1600,Ciselniky!$G$41:$I$48,3,FALSE))))</f>
        <v/>
      </c>
      <c r="K1600" s="169" t="str">
        <f>IF(J1600="","",IF(G1600="Nerelevantné",E1600*F1600,((E1600*F1600)/VLOOKUP(G1600,Ciselniky!$G$43:$I$48,3,FALSE))*'Dlhodobý majetok (DM)'!I1600)*H1600)</f>
        <v/>
      </c>
      <c r="L1600" s="169" t="str">
        <f>IF(K1600="","",IF('Základné údaje'!$H$8="áno",0,K1600*0.2))</f>
        <v/>
      </c>
      <c r="M1600" s="156" t="str">
        <f>IF(K1600="","",K1600*VLOOKUP(CONCATENATE(C1600," / ",'Základné údaje'!$D$8),'Priradenie pracov. balíkov'!A:F,6,FALSE))</f>
        <v/>
      </c>
      <c r="N1600" s="156" t="str">
        <f>IF(L1600="","",L1600*VLOOKUP(CONCATENATE(C1600," / ",'Základné údaje'!$D$8),'Priradenie pracov. balíkov'!A:F,6,FALSE))</f>
        <v/>
      </c>
      <c r="O1600" s="164"/>
      <c r="P1600" s="164"/>
    </row>
    <row r="1601" spans="1:16" x14ac:dyDescent="0.2">
      <c r="A1601" s="19"/>
      <c r="B1601" s="164"/>
      <c r="C1601" s="164"/>
      <c r="D1601" s="164"/>
      <c r="E1601" s="164"/>
      <c r="F1601" s="165"/>
      <c r="G1601" s="164"/>
      <c r="H1601" s="166"/>
      <c r="I1601" s="167"/>
      <c r="J1601" s="168" t="str">
        <f>IF(F1601="","",IF(G1601=nepodnik,1,IF(VLOOKUP(G1601,Ciselniky!$G$41:$I$48,3,FALSE)&gt;'Údaje o projekte'!$F$11,'Údaje o projekte'!$F$11,VLOOKUP(G1601,Ciselniky!$G$41:$I$48,3,FALSE))))</f>
        <v/>
      </c>
      <c r="K1601" s="169" t="str">
        <f>IF(J1601="","",IF(G1601="Nerelevantné",E1601*F1601,((E1601*F1601)/VLOOKUP(G1601,Ciselniky!$G$43:$I$48,3,FALSE))*'Dlhodobý majetok (DM)'!I1601)*H1601)</f>
        <v/>
      </c>
      <c r="L1601" s="169" t="str">
        <f>IF(K1601="","",IF('Základné údaje'!$H$8="áno",0,K1601*0.2))</f>
        <v/>
      </c>
      <c r="M1601" s="156" t="str">
        <f>IF(K1601="","",K1601*VLOOKUP(CONCATENATE(C1601," / ",'Základné údaje'!$D$8),'Priradenie pracov. balíkov'!A:F,6,FALSE))</f>
        <v/>
      </c>
      <c r="N1601" s="156" t="str">
        <f>IF(L1601="","",L1601*VLOOKUP(CONCATENATE(C1601," / ",'Základné údaje'!$D$8),'Priradenie pracov. balíkov'!A:F,6,FALSE))</f>
        <v/>
      </c>
      <c r="O1601" s="164"/>
      <c r="P1601" s="164"/>
    </row>
    <row r="1602" spans="1:16" x14ac:dyDescent="0.2">
      <c r="A1602" s="19"/>
      <c r="B1602" s="164"/>
      <c r="C1602" s="164"/>
      <c r="D1602" s="164"/>
      <c r="E1602" s="164"/>
      <c r="F1602" s="165"/>
      <c r="G1602" s="164"/>
      <c r="H1602" s="166"/>
      <c r="I1602" s="167"/>
      <c r="J1602" s="168" t="str">
        <f>IF(F1602="","",IF(G1602=nepodnik,1,IF(VLOOKUP(G1602,Ciselniky!$G$41:$I$48,3,FALSE)&gt;'Údaje o projekte'!$F$11,'Údaje o projekte'!$F$11,VLOOKUP(G1602,Ciselniky!$G$41:$I$48,3,FALSE))))</f>
        <v/>
      </c>
      <c r="K1602" s="169" t="str">
        <f>IF(J1602="","",IF(G1602="Nerelevantné",E1602*F1602,((E1602*F1602)/VLOOKUP(G1602,Ciselniky!$G$43:$I$48,3,FALSE))*'Dlhodobý majetok (DM)'!I1602)*H1602)</f>
        <v/>
      </c>
      <c r="L1602" s="169" t="str">
        <f>IF(K1602="","",IF('Základné údaje'!$H$8="áno",0,K1602*0.2))</f>
        <v/>
      </c>
      <c r="M1602" s="156" t="str">
        <f>IF(K1602="","",K1602*VLOOKUP(CONCATENATE(C1602," / ",'Základné údaje'!$D$8),'Priradenie pracov. balíkov'!A:F,6,FALSE))</f>
        <v/>
      </c>
      <c r="N1602" s="156" t="str">
        <f>IF(L1602="","",L1602*VLOOKUP(CONCATENATE(C1602," / ",'Základné údaje'!$D$8),'Priradenie pracov. balíkov'!A:F,6,FALSE))</f>
        <v/>
      </c>
      <c r="O1602" s="164"/>
      <c r="P1602" s="164"/>
    </row>
    <row r="1603" spans="1:16" x14ac:dyDescent="0.2">
      <c r="A1603" s="19"/>
      <c r="B1603" s="164"/>
      <c r="C1603" s="164"/>
      <c r="D1603" s="164"/>
      <c r="E1603" s="164"/>
      <c r="F1603" s="165"/>
      <c r="G1603" s="164"/>
      <c r="H1603" s="166"/>
      <c r="I1603" s="167"/>
      <c r="J1603" s="168" t="str">
        <f>IF(F1603="","",IF(G1603=nepodnik,1,IF(VLOOKUP(G1603,Ciselniky!$G$41:$I$48,3,FALSE)&gt;'Údaje o projekte'!$F$11,'Údaje o projekte'!$F$11,VLOOKUP(G1603,Ciselniky!$G$41:$I$48,3,FALSE))))</f>
        <v/>
      </c>
      <c r="K1603" s="169" t="str">
        <f>IF(J1603="","",IF(G1603="Nerelevantné",E1603*F1603,((E1603*F1603)/VLOOKUP(G1603,Ciselniky!$G$43:$I$48,3,FALSE))*'Dlhodobý majetok (DM)'!I1603)*H1603)</f>
        <v/>
      </c>
      <c r="L1603" s="169" t="str">
        <f>IF(K1603="","",IF('Základné údaje'!$H$8="áno",0,K1603*0.2))</f>
        <v/>
      </c>
      <c r="M1603" s="156" t="str">
        <f>IF(K1603="","",K1603*VLOOKUP(CONCATENATE(C1603," / ",'Základné údaje'!$D$8),'Priradenie pracov. balíkov'!A:F,6,FALSE))</f>
        <v/>
      </c>
      <c r="N1603" s="156" t="str">
        <f>IF(L1603="","",L1603*VLOOKUP(CONCATENATE(C1603," / ",'Základné údaje'!$D$8),'Priradenie pracov. balíkov'!A:F,6,FALSE))</f>
        <v/>
      </c>
      <c r="O1603" s="164"/>
      <c r="P1603" s="164"/>
    </row>
    <row r="1604" spans="1:16" x14ac:dyDescent="0.2">
      <c r="A1604" s="19"/>
      <c r="B1604" s="164"/>
      <c r="C1604" s="164"/>
      <c r="D1604" s="164"/>
      <c r="E1604" s="164"/>
      <c r="F1604" s="165"/>
      <c r="G1604" s="164"/>
      <c r="H1604" s="166"/>
      <c r="I1604" s="167"/>
      <c r="J1604" s="168" t="str">
        <f>IF(F1604="","",IF(G1604=nepodnik,1,IF(VLOOKUP(G1604,Ciselniky!$G$41:$I$48,3,FALSE)&gt;'Údaje o projekte'!$F$11,'Údaje o projekte'!$F$11,VLOOKUP(G1604,Ciselniky!$G$41:$I$48,3,FALSE))))</f>
        <v/>
      </c>
      <c r="K1604" s="169" t="str">
        <f>IF(J1604="","",IF(G1604="Nerelevantné",E1604*F1604,((E1604*F1604)/VLOOKUP(G1604,Ciselniky!$G$43:$I$48,3,FALSE))*'Dlhodobý majetok (DM)'!I1604)*H1604)</f>
        <v/>
      </c>
      <c r="L1604" s="169" t="str">
        <f>IF(K1604="","",IF('Základné údaje'!$H$8="áno",0,K1604*0.2))</f>
        <v/>
      </c>
      <c r="M1604" s="156" t="str">
        <f>IF(K1604="","",K1604*VLOOKUP(CONCATENATE(C1604," / ",'Základné údaje'!$D$8),'Priradenie pracov. balíkov'!A:F,6,FALSE))</f>
        <v/>
      </c>
      <c r="N1604" s="156" t="str">
        <f>IF(L1604="","",L1604*VLOOKUP(CONCATENATE(C1604," / ",'Základné údaje'!$D$8),'Priradenie pracov. balíkov'!A:F,6,FALSE))</f>
        <v/>
      </c>
      <c r="O1604" s="164"/>
      <c r="P1604" s="164"/>
    </row>
    <row r="1605" spans="1:16" x14ac:dyDescent="0.2">
      <c r="A1605" s="19"/>
      <c r="B1605" s="164"/>
      <c r="C1605" s="164"/>
      <c r="D1605" s="164"/>
      <c r="E1605" s="164"/>
      <c r="F1605" s="165"/>
      <c r="G1605" s="164"/>
      <c r="H1605" s="166"/>
      <c r="I1605" s="167"/>
      <c r="J1605" s="168" t="str">
        <f>IF(F1605="","",IF(G1605=nepodnik,1,IF(VLOOKUP(G1605,Ciselniky!$G$41:$I$48,3,FALSE)&gt;'Údaje o projekte'!$F$11,'Údaje o projekte'!$F$11,VLOOKUP(G1605,Ciselniky!$G$41:$I$48,3,FALSE))))</f>
        <v/>
      </c>
      <c r="K1605" s="169" t="str">
        <f>IF(J1605="","",IF(G1605="Nerelevantné",E1605*F1605,((E1605*F1605)/VLOOKUP(G1605,Ciselniky!$G$43:$I$48,3,FALSE))*'Dlhodobý majetok (DM)'!I1605)*H1605)</f>
        <v/>
      </c>
      <c r="L1605" s="169" t="str">
        <f>IF(K1605="","",IF('Základné údaje'!$H$8="áno",0,K1605*0.2))</f>
        <v/>
      </c>
      <c r="M1605" s="156" t="str">
        <f>IF(K1605="","",K1605*VLOOKUP(CONCATENATE(C1605," / ",'Základné údaje'!$D$8),'Priradenie pracov. balíkov'!A:F,6,FALSE))</f>
        <v/>
      </c>
      <c r="N1605" s="156" t="str">
        <f>IF(L1605="","",L1605*VLOOKUP(CONCATENATE(C1605," / ",'Základné údaje'!$D$8),'Priradenie pracov. balíkov'!A:F,6,FALSE))</f>
        <v/>
      </c>
      <c r="O1605" s="164"/>
      <c r="P1605" s="164"/>
    </row>
    <row r="1606" spans="1:16" x14ac:dyDescent="0.2">
      <c r="A1606" s="19"/>
      <c r="B1606" s="164"/>
      <c r="C1606" s="164"/>
      <c r="D1606" s="164"/>
      <c r="E1606" s="164"/>
      <c r="F1606" s="165"/>
      <c r="G1606" s="164"/>
      <c r="H1606" s="166"/>
      <c r="I1606" s="167"/>
      <c r="J1606" s="168" t="str">
        <f>IF(F1606="","",IF(G1606=nepodnik,1,IF(VLOOKUP(G1606,Ciselniky!$G$41:$I$48,3,FALSE)&gt;'Údaje o projekte'!$F$11,'Údaje o projekte'!$F$11,VLOOKUP(G1606,Ciselniky!$G$41:$I$48,3,FALSE))))</f>
        <v/>
      </c>
      <c r="K1606" s="169" t="str">
        <f>IF(J1606="","",IF(G1606="Nerelevantné",E1606*F1606,((E1606*F1606)/VLOOKUP(G1606,Ciselniky!$G$43:$I$48,3,FALSE))*'Dlhodobý majetok (DM)'!I1606)*H1606)</f>
        <v/>
      </c>
      <c r="L1606" s="169" t="str">
        <f>IF(K1606="","",IF('Základné údaje'!$H$8="áno",0,K1606*0.2))</f>
        <v/>
      </c>
      <c r="M1606" s="156" t="str">
        <f>IF(K1606="","",K1606*VLOOKUP(CONCATENATE(C1606," / ",'Základné údaje'!$D$8),'Priradenie pracov. balíkov'!A:F,6,FALSE))</f>
        <v/>
      </c>
      <c r="N1606" s="156" t="str">
        <f>IF(L1606="","",L1606*VLOOKUP(CONCATENATE(C1606," / ",'Základné údaje'!$D$8),'Priradenie pracov. balíkov'!A:F,6,FALSE))</f>
        <v/>
      </c>
      <c r="O1606" s="164"/>
      <c r="P1606" s="164"/>
    </row>
    <row r="1607" spans="1:16" x14ac:dyDescent="0.2">
      <c r="A1607" s="19"/>
      <c r="B1607" s="164"/>
      <c r="C1607" s="164"/>
      <c r="D1607" s="164"/>
      <c r="E1607" s="164"/>
      <c r="F1607" s="165"/>
      <c r="G1607" s="164"/>
      <c r="H1607" s="166"/>
      <c r="I1607" s="167"/>
      <c r="J1607" s="168" t="str">
        <f>IF(F1607="","",IF(G1607=nepodnik,1,IF(VLOOKUP(G1607,Ciselniky!$G$41:$I$48,3,FALSE)&gt;'Údaje o projekte'!$F$11,'Údaje o projekte'!$F$11,VLOOKUP(G1607,Ciselniky!$G$41:$I$48,3,FALSE))))</f>
        <v/>
      </c>
      <c r="K1607" s="169" t="str">
        <f>IF(J1607="","",IF(G1607="Nerelevantné",E1607*F1607,((E1607*F1607)/VLOOKUP(G1607,Ciselniky!$G$43:$I$48,3,FALSE))*'Dlhodobý majetok (DM)'!I1607)*H1607)</f>
        <v/>
      </c>
      <c r="L1607" s="169" t="str">
        <f>IF(K1607="","",IF('Základné údaje'!$H$8="áno",0,K1607*0.2))</f>
        <v/>
      </c>
      <c r="M1607" s="156" t="str">
        <f>IF(K1607="","",K1607*VLOOKUP(CONCATENATE(C1607," / ",'Základné údaje'!$D$8),'Priradenie pracov. balíkov'!A:F,6,FALSE))</f>
        <v/>
      </c>
      <c r="N1607" s="156" t="str">
        <f>IF(L1607="","",L1607*VLOOKUP(CONCATENATE(C1607," / ",'Základné údaje'!$D$8),'Priradenie pracov. balíkov'!A:F,6,FALSE))</f>
        <v/>
      </c>
      <c r="O1607" s="164"/>
      <c r="P1607" s="164"/>
    </row>
    <row r="1608" spans="1:16" x14ac:dyDescent="0.2">
      <c r="A1608" s="19"/>
      <c r="B1608" s="164"/>
      <c r="C1608" s="164"/>
      <c r="D1608" s="164"/>
      <c r="E1608" s="164"/>
      <c r="F1608" s="165"/>
      <c r="G1608" s="164"/>
      <c r="H1608" s="166"/>
      <c r="I1608" s="167"/>
      <c r="J1608" s="168" t="str">
        <f>IF(F1608="","",IF(G1608=nepodnik,1,IF(VLOOKUP(G1608,Ciselniky!$G$41:$I$48,3,FALSE)&gt;'Údaje o projekte'!$F$11,'Údaje o projekte'!$F$11,VLOOKUP(G1608,Ciselniky!$G$41:$I$48,3,FALSE))))</f>
        <v/>
      </c>
      <c r="K1608" s="169" t="str">
        <f>IF(J1608="","",IF(G1608="Nerelevantné",E1608*F1608,((E1608*F1608)/VLOOKUP(G1608,Ciselniky!$G$43:$I$48,3,FALSE))*'Dlhodobý majetok (DM)'!I1608)*H1608)</f>
        <v/>
      </c>
      <c r="L1608" s="169" t="str">
        <f>IF(K1608="","",IF('Základné údaje'!$H$8="áno",0,K1608*0.2))</f>
        <v/>
      </c>
      <c r="M1608" s="156" t="str">
        <f>IF(K1608="","",K1608*VLOOKUP(CONCATENATE(C1608," / ",'Základné údaje'!$D$8),'Priradenie pracov. balíkov'!A:F,6,FALSE))</f>
        <v/>
      </c>
      <c r="N1608" s="156" t="str">
        <f>IF(L1608="","",L1608*VLOOKUP(CONCATENATE(C1608," / ",'Základné údaje'!$D$8),'Priradenie pracov. balíkov'!A:F,6,FALSE))</f>
        <v/>
      </c>
      <c r="O1608" s="164"/>
      <c r="P1608" s="164"/>
    </row>
    <row r="1609" spans="1:16" x14ac:dyDescent="0.2">
      <c r="A1609" s="19"/>
      <c r="B1609" s="164"/>
      <c r="C1609" s="164"/>
      <c r="D1609" s="164"/>
      <c r="E1609" s="164"/>
      <c r="F1609" s="165"/>
      <c r="G1609" s="164"/>
      <c r="H1609" s="166"/>
      <c r="I1609" s="167"/>
      <c r="J1609" s="168" t="str">
        <f>IF(F1609="","",IF(G1609=nepodnik,1,IF(VLOOKUP(G1609,Ciselniky!$G$41:$I$48,3,FALSE)&gt;'Údaje o projekte'!$F$11,'Údaje o projekte'!$F$11,VLOOKUP(G1609,Ciselniky!$G$41:$I$48,3,FALSE))))</f>
        <v/>
      </c>
      <c r="K1609" s="169" t="str">
        <f>IF(J1609="","",IF(G1609="Nerelevantné",E1609*F1609,((E1609*F1609)/VLOOKUP(G1609,Ciselniky!$G$43:$I$48,3,FALSE))*'Dlhodobý majetok (DM)'!I1609)*H1609)</f>
        <v/>
      </c>
      <c r="L1609" s="169" t="str">
        <f>IF(K1609="","",IF('Základné údaje'!$H$8="áno",0,K1609*0.2))</f>
        <v/>
      </c>
      <c r="M1609" s="156" t="str">
        <f>IF(K1609="","",K1609*VLOOKUP(CONCATENATE(C1609," / ",'Základné údaje'!$D$8),'Priradenie pracov. balíkov'!A:F,6,FALSE))</f>
        <v/>
      </c>
      <c r="N1609" s="156" t="str">
        <f>IF(L1609="","",L1609*VLOOKUP(CONCATENATE(C1609," / ",'Základné údaje'!$D$8),'Priradenie pracov. balíkov'!A:F,6,FALSE))</f>
        <v/>
      </c>
      <c r="O1609" s="164"/>
      <c r="P1609" s="164"/>
    </row>
    <row r="1610" spans="1:16" x14ac:dyDescent="0.2">
      <c r="A1610" s="19"/>
      <c r="B1610" s="164"/>
      <c r="C1610" s="164"/>
      <c r="D1610" s="164"/>
      <c r="E1610" s="164"/>
      <c r="F1610" s="165"/>
      <c r="G1610" s="164"/>
      <c r="H1610" s="166"/>
      <c r="I1610" s="167"/>
      <c r="J1610" s="168" t="str">
        <f>IF(F1610="","",IF(G1610=nepodnik,1,IF(VLOOKUP(G1610,Ciselniky!$G$41:$I$48,3,FALSE)&gt;'Údaje o projekte'!$F$11,'Údaje o projekte'!$F$11,VLOOKUP(G1610,Ciselniky!$G$41:$I$48,3,FALSE))))</f>
        <v/>
      </c>
      <c r="K1610" s="169" t="str">
        <f>IF(J1610="","",IF(G1610="Nerelevantné",E1610*F1610,((E1610*F1610)/VLOOKUP(G1610,Ciselniky!$G$43:$I$48,3,FALSE))*'Dlhodobý majetok (DM)'!I1610)*H1610)</f>
        <v/>
      </c>
      <c r="L1610" s="169" t="str">
        <f>IF(K1610="","",IF('Základné údaje'!$H$8="áno",0,K1610*0.2))</f>
        <v/>
      </c>
      <c r="M1610" s="156" t="str">
        <f>IF(K1610="","",K1610*VLOOKUP(CONCATENATE(C1610," / ",'Základné údaje'!$D$8),'Priradenie pracov. balíkov'!A:F,6,FALSE))</f>
        <v/>
      </c>
      <c r="N1610" s="156" t="str">
        <f>IF(L1610="","",L1610*VLOOKUP(CONCATENATE(C1610," / ",'Základné údaje'!$D$8),'Priradenie pracov. balíkov'!A:F,6,FALSE))</f>
        <v/>
      </c>
      <c r="O1610" s="164"/>
      <c r="P1610" s="164"/>
    </row>
    <row r="1611" spans="1:16" x14ac:dyDescent="0.2">
      <c r="A1611" s="19"/>
      <c r="B1611" s="164"/>
      <c r="C1611" s="164"/>
      <c r="D1611" s="164"/>
      <c r="E1611" s="164"/>
      <c r="F1611" s="165"/>
      <c r="G1611" s="164"/>
      <c r="H1611" s="166"/>
      <c r="I1611" s="167"/>
      <c r="J1611" s="168" t="str">
        <f>IF(F1611="","",IF(G1611=nepodnik,1,IF(VLOOKUP(G1611,Ciselniky!$G$41:$I$48,3,FALSE)&gt;'Údaje o projekte'!$F$11,'Údaje o projekte'!$F$11,VLOOKUP(G1611,Ciselniky!$G$41:$I$48,3,FALSE))))</f>
        <v/>
      </c>
      <c r="K1611" s="169" t="str">
        <f>IF(J1611="","",IF(G1611="Nerelevantné",E1611*F1611,((E1611*F1611)/VLOOKUP(G1611,Ciselniky!$G$43:$I$48,3,FALSE))*'Dlhodobý majetok (DM)'!I1611)*H1611)</f>
        <v/>
      </c>
      <c r="L1611" s="169" t="str">
        <f>IF(K1611="","",IF('Základné údaje'!$H$8="áno",0,K1611*0.2))</f>
        <v/>
      </c>
      <c r="M1611" s="156" t="str">
        <f>IF(K1611="","",K1611*VLOOKUP(CONCATENATE(C1611," / ",'Základné údaje'!$D$8),'Priradenie pracov. balíkov'!A:F,6,FALSE))</f>
        <v/>
      </c>
      <c r="N1611" s="156" t="str">
        <f>IF(L1611="","",L1611*VLOOKUP(CONCATENATE(C1611," / ",'Základné údaje'!$D$8),'Priradenie pracov. balíkov'!A:F,6,FALSE))</f>
        <v/>
      </c>
      <c r="O1611" s="164"/>
      <c r="P1611" s="164"/>
    </row>
    <row r="1612" spans="1:16" x14ac:dyDescent="0.2">
      <c r="A1612" s="19"/>
      <c r="B1612" s="164"/>
      <c r="C1612" s="164"/>
      <c r="D1612" s="164"/>
      <c r="E1612" s="164"/>
      <c r="F1612" s="165"/>
      <c r="G1612" s="164"/>
      <c r="H1612" s="166"/>
      <c r="I1612" s="167"/>
      <c r="J1612" s="168" t="str">
        <f>IF(F1612="","",IF(G1612=nepodnik,1,IF(VLOOKUP(G1612,Ciselniky!$G$41:$I$48,3,FALSE)&gt;'Údaje o projekte'!$F$11,'Údaje o projekte'!$F$11,VLOOKUP(G1612,Ciselniky!$G$41:$I$48,3,FALSE))))</f>
        <v/>
      </c>
      <c r="K1612" s="169" t="str">
        <f>IF(J1612="","",IF(G1612="Nerelevantné",E1612*F1612,((E1612*F1612)/VLOOKUP(G1612,Ciselniky!$G$43:$I$48,3,FALSE))*'Dlhodobý majetok (DM)'!I1612)*H1612)</f>
        <v/>
      </c>
      <c r="L1612" s="169" t="str">
        <f>IF(K1612="","",IF('Základné údaje'!$H$8="áno",0,K1612*0.2))</f>
        <v/>
      </c>
      <c r="M1612" s="156" t="str">
        <f>IF(K1612="","",K1612*VLOOKUP(CONCATENATE(C1612," / ",'Základné údaje'!$D$8),'Priradenie pracov. balíkov'!A:F,6,FALSE))</f>
        <v/>
      </c>
      <c r="N1612" s="156" t="str">
        <f>IF(L1612="","",L1612*VLOOKUP(CONCATENATE(C1612," / ",'Základné údaje'!$D$8),'Priradenie pracov. balíkov'!A:F,6,FALSE))</f>
        <v/>
      </c>
      <c r="O1612" s="164"/>
      <c r="P1612" s="164"/>
    </row>
    <row r="1613" spans="1:16" x14ac:dyDescent="0.2">
      <c r="A1613" s="19"/>
      <c r="B1613" s="164"/>
      <c r="C1613" s="164"/>
      <c r="D1613" s="164"/>
      <c r="E1613" s="164"/>
      <c r="F1613" s="165"/>
      <c r="G1613" s="164"/>
      <c r="H1613" s="166"/>
      <c r="I1613" s="167"/>
      <c r="J1613" s="168" t="str">
        <f>IF(F1613="","",IF(G1613=nepodnik,1,IF(VLOOKUP(G1613,Ciselniky!$G$41:$I$48,3,FALSE)&gt;'Údaje o projekte'!$F$11,'Údaje o projekte'!$F$11,VLOOKUP(G1613,Ciselniky!$G$41:$I$48,3,FALSE))))</f>
        <v/>
      </c>
      <c r="K1613" s="169" t="str">
        <f>IF(J1613="","",IF(G1613="Nerelevantné",E1613*F1613,((E1613*F1613)/VLOOKUP(G1613,Ciselniky!$G$43:$I$48,3,FALSE))*'Dlhodobý majetok (DM)'!I1613)*H1613)</f>
        <v/>
      </c>
      <c r="L1613" s="169" t="str">
        <f>IF(K1613="","",IF('Základné údaje'!$H$8="áno",0,K1613*0.2))</f>
        <v/>
      </c>
      <c r="M1613" s="156" t="str">
        <f>IF(K1613="","",K1613*VLOOKUP(CONCATENATE(C1613," / ",'Základné údaje'!$D$8),'Priradenie pracov. balíkov'!A:F,6,FALSE))</f>
        <v/>
      </c>
      <c r="N1613" s="156" t="str">
        <f>IF(L1613="","",L1613*VLOOKUP(CONCATENATE(C1613," / ",'Základné údaje'!$D$8),'Priradenie pracov. balíkov'!A:F,6,FALSE))</f>
        <v/>
      </c>
      <c r="O1613" s="164"/>
      <c r="P1613" s="164"/>
    </row>
    <row r="1614" spans="1:16" x14ac:dyDescent="0.2">
      <c r="A1614" s="19"/>
      <c r="B1614" s="164"/>
      <c r="C1614" s="164"/>
      <c r="D1614" s="164"/>
      <c r="E1614" s="164"/>
      <c r="F1614" s="165"/>
      <c r="G1614" s="164"/>
      <c r="H1614" s="166"/>
      <c r="I1614" s="167"/>
      <c r="J1614" s="168" t="str">
        <f>IF(F1614="","",IF(G1614=nepodnik,1,IF(VLOOKUP(G1614,Ciselniky!$G$41:$I$48,3,FALSE)&gt;'Údaje o projekte'!$F$11,'Údaje o projekte'!$F$11,VLOOKUP(G1614,Ciselniky!$G$41:$I$48,3,FALSE))))</f>
        <v/>
      </c>
      <c r="K1614" s="169" t="str">
        <f>IF(J1614="","",IF(G1614="Nerelevantné",E1614*F1614,((E1614*F1614)/VLOOKUP(G1614,Ciselniky!$G$43:$I$48,3,FALSE))*'Dlhodobý majetok (DM)'!I1614)*H1614)</f>
        <v/>
      </c>
      <c r="L1614" s="169" t="str">
        <f>IF(K1614="","",IF('Základné údaje'!$H$8="áno",0,K1614*0.2))</f>
        <v/>
      </c>
      <c r="M1614" s="156" t="str">
        <f>IF(K1614="","",K1614*VLOOKUP(CONCATENATE(C1614," / ",'Základné údaje'!$D$8),'Priradenie pracov. balíkov'!A:F,6,FALSE))</f>
        <v/>
      </c>
      <c r="N1614" s="156" t="str">
        <f>IF(L1614="","",L1614*VLOOKUP(CONCATENATE(C1614," / ",'Základné údaje'!$D$8),'Priradenie pracov. balíkov'!A:F,6,FALSE))</f>
        <v/>
      </c>
      <c r="O1614" s="164"/>
      <c r="P1614" s="164"/>
    </row>
    <row r="1615" spans="1:16" x14ac:dyDescent="0.2">
      <c r="A1615" s="19"/>
      <c r="B1615" s="164"/>
      <c r="C1615" s="164"/>
      <c r="D1615" s="164"/>
      <c r="E1615" s="164"/>
      <c r="F1615" s="165"/>
      <c r="G1615" s="164"/>
      <c r="H1615" s="166"/>
      <c r="I1615" s="167"/>
      <c r="J1615" s="168" t="str">
        <f>IF(F1615="","",IF(G1615=nepodnik,1,IF(VLOOKUP(G1615,Ciselniky!$G$41:$I$48,3,FALSE)&gt;'Údaje o projekte'!$F$11,'Údaje o projekte'!$F$11,VLOOKUP(G1615,Ciselniky!$G$41:$I$48,3,FALSE))))</f>
        <v/>
      </c>
      <c r="K1615" s="169" t="str">
        <f>IF(J1615="","",IF(G1615="Nerelevantné",E1615*F1615,((E1615*F1615)/VLOOKUP(G1615,Ciselniky!$G$43:$I$48,3,FALSE))*'Dlhodobý majetok (DM)'!I1615)*H1615)</f>
        <v/>
      </c>
      <c r="L1615" s="169" t="str">
        <f>IF(K1615="","",IF('Základné údaje'!$H$8="áno",0,K1615*0.2))</f>
        <v/>
      </c>
      <c r="M1615" s="156" t="str">
        <f>IF(K1615="","",K1615*VLOOKUP(CONCATENATE(C1615," / ",'Základné údaje'!$D$8),'Priradenie pracov. balíkov'!A:F,6,FALSE))</f>
        <v/>
      </c>
      <c r="N1615" s="156" t="str">
        <f>IF(L1615="","",L1615*VLOOKUP(CONCATENATE(C1615," / ",'Základné údaje'!$D$8),'Priradenie pracov. balíkov'!A:F,6,FALSE))</f>
        <v/>
      </c>
      <c r="O1615" s="164"/>
      <c r="P1615" s="164"/>
    </row>
    <row r="1616" spans="1:16" x14ac:dyDescent="0.2">
      <c r="A1616" s="19"/>
      <c r="B1616" s="164"/>
      <c r="C1616" s="164"/>
      <c r="D1616" s="164"/>
      <c r="E1616" s="164"/>
      <c r="F1616" s="165"/>
      <c r="G1616" s="164"/>
      <c r="H1616" s="166"/>
      <c r="I1616" s="167"/>
      <c r="J1616" s="168" t="str">
        <f>IF(F1616="","",IF(G1616=nepodnik,1,IF(VLOOKUP(G1616,Ciselniky!$G$41:$I$48,3,FALSE)&gt;'Údaje o projekte'!$F$11,'Údaje o projekte'!$F$11,VLOOKUP(G1616,Ciselniky!$G$41:$I$48,3,FALSE))))</f>
        <v/>
      </c>
      <c r="K1616" s="169" t="str">
        <f>IF(J1616="","",IF(G1616="Nerelevantné",E1616*F1616,((E1616*F1616)/VLOOKUP(G1616,Ciselniky!$G$43:$I$48,3,FALSE))*'Dlhodobý majetok (DM)'!I1616)*H1616)</f>
        <v/>
      </c>
      <c r="L1616" s="169" t="str">
        <f>IF(K1616="","",IF('Základné údaje'!$H$8="áno",0,K1616*0.2))</f>
        <v/>
      </c>
      <c r="M1616" s="156" t="str">
        <f>IF(K1616="","",K1616*VLOOKUP(CONCATENATE(C1616," / ",'Základné údaje'!$D$8),'Priradenie pracov. balíkov'!A:F,6,FALSE))</f>
        <v/>
      </c>
      <c r="N1616" s="156" t="str">
        <f>IF(L1616="","",L1616*VLOOKUP(CONCATENATE(C1616," / ",'Základné údaje'!$D$8),'Priradenie pracov. balíkov'!A:F,6,FALSE))</f>
        <v/>
      </c>
      <c r="O1616" s="164"/>
      <c r="P1616" s="164"/>
    </row>
    <row r="1617" spans="1:16" x14ac:dyDescent="0.2">
      <c r="A1617" s="19"/>
      <c r="B1617" s="164"/>
      <c r="C1617" s="164"/>
      <c r="D1617" s="164"/>
      <c r="E1617" s="164"/>
      <c r="F1617" s="165"/>
      <c r="G1617" s="164"/>
      <c r="H1617" s="166"/>
      <c r="I1617" s="167"/>
      <c r="J1617" s="168" t="str">
        <f>IF(F1617="","",IF(G1617=nepodnik,1,IF(VLOOKUP(G1617,Ciselniky!$G$41:$I$48,3,FALSE)&gt;'Údaje o projekte'!$F$11,'Údaje o projekte'!$F$11,VLOOKUP(G1617,Ciselniky!$G$41:$I$48,3,FALSE))))</f>
        <v/>
      </c>
      <c r="K1617" s="169" t="str">
        <f>IF(J1617="","",IF(G1617="Nerelevantné",E1617*F1617,((E1617*F1617)/VLOOKUP(G1617,Ciselniky!$G$43:$I$48,3,FALSE))*'Dlhodobý majetok (DM)'!I1617)*H1617)</f>
        <v/>
      </c>
      <c r="L1617" s="169" t="str">
        <f>IF(K1617="","",IF('Základné údaje'!$H$8="áno",0,K1617*0.2))</f>
        <v/>
      </c>
      <c r="M1617" s="156" t="str">
        <f>IF(K1617="","",K1617*VLOOKUP(CONCATENATE(C1617," / ",'Základné údaje'!$D$8),'Priradenie pracov. balíkov'!A:F,6,FALSE))</f>
        <v/>
      </c>
      <c r="N1617" s="156" t="str">
        <f>IF(L1617="","",L1617*VLOOKUP(CONCATENATE(C1617," / ",'Základné údaje'!$D$8),'Priradenie pracov. balíkov'!A:F,6,FALSE))</f>
        <v/>
      </c>
      <c r="O1617" s="164"/>
      <c r="P1617" s="164"/>
    </row>
    <row r="1618" spans="1:16" x14ac:dyDescent="0.2">
      <c r="A1618" s="19"/>
      <c r="B1618" s="164"/>
      <c r="C1618" s="164"/>
      <c r="D1618" s="164"/>
      <c r="E1618" s="164"/>
      <c r="F1618" s="165"/>
      <c r="G1618" s="164"/>
      <c r="H1618" s="166"/>
      <c r="I1618" s="167"/>
      <c r="J1618" s="168" t="str">
        <f>IF(F1618="","",IF(G1618=nepodnik,1,IF(VLOOKUP(G1618,Ciselniky!$G$41:$I$48,3,FALSE)&gt;'Údaje o projekte'!$F$11,'Údaje o projekte'!$F$11,VLOOKUP(G1618,Ciselniky!$G$41:$I$48,3,FALSE))))</f>
        <v/>
      </c>
      <c r="K1618" s="169" t="str">
        <f>IF(J1618="","",IF(G1618="Nerelevantné",E1618*F1618,((E1618*F1618)/VLOOKUP(G1618,Ciselniky!$G$43:$I$48,3,FALSE))*'Dlhodobý majetok (DM)'!I1618)*H1618)</f>
        <v/>
      </c>
      <c r="L1618" s="169" t="str">
        <f>IF(K1618="","",IF('Základné údaje'!$H$8="áno",0,K1618*0.2))</f>
        <v/>
      </c>
      <c r="M1618" s="156" t="str">
        <f>IF(K1618="","",K1618*VLOOKUP(CONCATENATE(C1618," / ",'Základné údaje'!$D$8),'Priradenie pracov. balíkov'!A:F,6,FALSE))</f>
        <v/>
      </c>
      <c r="N1618" s="156" t="str">
        <f>IF(L1618="","",L1618*VLOOKUP(CONCATENATE(C1618," / ",'Základné údaje'!$D$8),'Priradenie pracov. balíkov'!A:F,6,FALSE))</f>
        <v/>
      </c>
      <c r="O1618" s="164"/>
      <c r="P1618" s="164"/>
    </row>
    <row r="1619" spans="1:16" x14ac:dyDescent="0.2">
      <c r="A1619" s="19"/>
      <c r="B1619" s="164"/>
      <c r="C1619" s="164"/>
      <c r="D1619" s="164"/>
      <c r="E1619" s="164"/>
      <c r="F1619" s="165"/>
      <c r="G1619" s="164"/>
      <c r="H1619" s="166"/>
      <c r="I1619" s="167"/>
      <c r="J1619" s="168" t="str">
        <f>IF(F1619="","",IF(G1619=nepodnik,1,IF(VLOOKUP(G1619,Ciselniky!$G$41:$I$48,3,FALSE)&gt;'Údaje o projekte'!$F$11,'Údaje o projekte'!$F$11,VLOOKUP(G1619,Ciselniky!$G$41:$I$48,3,FALSE))))</f>
        <v/>
      </c>
      <c r="K1619" s="169" t="str">
        <f>IF(J1619="","",IF(G1619="Nerelevantné",E1619*F1619,((E1619*F1619)/VLOOKUP(G1619,Ciselniky!$G$43:$I$48,3,FALSE))*'Dlhodobý majetok (DM)'!I1619)*H1619)</f>
        <v/>
      </c>
      <c r="L1619" s="169" t="str">
        <f>IF(K1619="","",IF('Základné údaje'!$H$8="áno",0,K1619*0.2))</f>
        <v/>
      </c>
      <c r="M1619" s="156" t="str">
        <f>IF(K1619="","",K1619*VLOOKUP(CONCATENATE(C1619," / ",'Základné údaje'!$D$8),'Priradenie pracov. balíkov'!A:F,6,FALSE))</f>
        <v/>
      </c>
      <c r="N1619" s="156" t="str">
        <f>IF(L1619="","",L1619*VLOOKUP(CONCATENATE(C1619," / ",'Základné údaje'!$D$8),'Priradenie pracov. balíkov'!A:F,6,FALSE))</f>
        <v/>
      </c>
      <c r="O1619" s="164"/>
      <c r="P1619" s="164"/>
    </row>
    <row r="1620" spans="1:16" x14ac:dyDescent="0.2">
      <c r="A1620" s="19"/>
      <c r="B1620" s="164"/>
      <c r="C1620" s="164"/>
      <c r="D1620" s="164"/>
      <c r="E1620" s="164"/>
      <c r="F1620" s="165"/>
      <c r="G1620" s="164"/>
      <c r="H1620" s="166"/>
      <c r="I1620" s="167"/>
      <c r="J1620" s="168" t="str">
        <f>IF(F1620="","",IF(G1620=nepodnik,1,IF(VLOOKUP(G1620,Ciselniky!$G$41:$I$48,3,FALSE)&gt;'Údaje o projekte'!$F$11,'Údaje o projekte'!$F$11,VLOOKUP(G1620,Ciselniky!$G$41:$I$48,3,FALSE))))</f>
        <v/>
      </c>
      <c r="K1620" s="169" t="str">
        <f>IF(J1620="","",IF(G1620="Nerelevantné",E1620*F1620,((E1620*F1620)/VLOOKUP(G1620,Ciselniky!$G$43:$I$48,3,FALSE))*'Dlhodobý majetok (DM)'!I1620)*H1620)</f>
        <v/>
      </c>
      <c r="L1620" s="169" t="str">
        <f>IF(K1620="","",IF('Základné údaje'!$H$8="áno",0,K1620*0.2))</f>
        <v/>
      </c>
      <c r="M1620" s="156" t="str">
        <f>IF(K1620="","",K1620*VLOOKUP(CONCATENATE(C1620," / ",'Základné údaje'!$D$8),'Priradenie pracov. balíkov'!A:F,6,FALSE))</f>
        <v/>
      </c>
      <c r="N1620" s="156" t="str">
        <f>IF(L1620="","",L1620*VLOOKUP(CONCATENATE(C1620," / ",'Základné údaje'!$D$8),'Priradenie pracov. balíkov'!A:F,6,FALSE))</f>
        <v/>
      </c>
      <c r="O1620" s="164"/>
      <c r="P1620" s="164"/>
    </row>
    <row r="1621" spans="1:16" x14ac:dyDescent="0.2">
      <c r="A1621" s="19"/>
      <c r="B1621" s="164"/>
      <c r="C1621" s="164"/>
      <c r="D1621" s="164"/>
      <c r="E1621" s="164"/>
      <c r="F1621" s="165"/>
      <c r="G1621" s="164"/>
      <c r="H1621" s="166"/>
      <c r="I1621" s="167"/>
      <c r="J1621" s="168" t="str">
        <f>IF(F1621="","",IF(G1621=nepodnik,1,IF(VLOOKUP(G1621,Ciselniky!$G$41:$I$48,3,FALSE)&gt;'Údaje o projekte'!$F$11,'Údaje o projekte'!$F$11,VLOOKUP(G1621,Ciselniky!$G$41:$I$48,3,FALSE))))</f>
        <v/>
      </c>
      <c r="K1621" s="169" t="str">
        <f>IF(J1621="","",IF(G1621="Nerelevantné",E1621*F1621,((E1621*F1621)/VLOOKUP(G1621,Ciselniky!$G$43:$I$48,3,FALSE))*'Dlhodobý majetok (DM)'!I1621)*H1621)</f>
        <v/>
      </c>
      <c r="L1621" s="169" t="str">
        <f>IF(K1621="","",IF('Základné údaje'!$H$8="áno",0,K1621*0.2))</f>
        <v/>
      </c>
      <c r="M1621" s="156" t="str">
        <f>IF(K1621="","",K1621*VLOOKUP(CONCATENATE(C1621," / ",'Základné údaje'!$D$8),'Priradenie pracov. balíkov'!A:F,6,FALSE))</f>
        <v/>
      </c>
      <c r="N1621" s="156" t="str">
        <f>IF(L1621="","",L1621*VLOOKUP(CONCATENATE(C1621," / ",'Základné údaje'!$D$8),'Priradenie pracov. balíkov'!A:F,6,FALSE))</f>
        <v/>
      </c>
      <c r="O1621" s="164"/>
      <c r="P1621" s="164"/>
    </row>
    <row r="1622" spans="1:16" x14ac:dyDescent="0.2">
      <c r="A1622" s="19"/>
      <c r="B1622" s="164"/>
      <c r="C1622" s="164"/>
      <c r="D1622" s="164"/>
      <c r="E1622" s="164"/>
      <c r="F1622" s="165"/>
      <c r="G1622" s="164"/>
      <c r="H1622" s="166"/>
      <c r="I1622" s="167"/>
      <c r="J1622" s="168" t="str">
        <f>IF(F1622="","",IF(G1622=nepodnik,1,IF(VLOOKUP(G1622,Ciselniky!$G$41:$I$48,3,FALSE)&gt;'Údaje o projekte'!$F$11,'Údaje o projekte'!$F$11,VLOOKUP(G1622,Ciselniky!$G$41:$I$48,3,FALSE))))</f>
        <v/>
      </c>
      <c r="K1622" s="169" t="str">
        <f>IF(J1622="","",IF(G1622="Nerelevantné",E1622*F1622,((E1622*F1622)/VLOOKUP(G1622,Ciselniky!$G$43:$I$48,3,FALSE))*'Dlhodobý majetok (DM)'!I1622)*H1622)</f>
        <v/>
      </c>
      <c r="L1622" s="169" t="str">
        <f>IF(K1622="","",IF('Základné údaje'!$H$8="áno",0,K1622*0.2))</f>
        <v/>
      </c>
      <c r="M1622" s="156" t="str">
        <f>IF(K1622="","",K1622*VLOOKUP(CONCATENATE(C1622," / ",'Základné údaje'!$D$8),'Priradenie pracov. balíkov'!A:F,6,FALSE))</f>
        <v/>
      </c>
      <c r="N1622" s="156" t="str">
        <f>IF(L1622="","",L1622*VLOOKUP(CONCATENATE(C1622," / ",'Základné údaje'!$D$8),'Priradenie pracov. balíkov'!A:F,6,FALSE))</f>
        <v/>
      </c>
      <c r="O1622" s="164"/>
      <c r="P1622" s="164"/>
    </row>
    <row r="1623" spans="1:16" x14ac:dyDescent="0.2">
      <c r="A1623" s="19"/>
      <c r="B1623" s="164"/>
      <c r="C1623" s="164"/>
      <c r="D1623" s="164"/>
      <c r="E1623" s="164"/>
      <c r="F1623" s="165"/>
      <c r="G1623" s="164"/>
      <c r="H1623" s="166"/>
      <c r="I1623" s="167"/>
      <c r="J1623" s="168" t="str">
        <f>IF(F1623="","",IF(G1623=nepodnik,1,IF(VLOOKUP(G1623,Ciselniky!$G$41:$I$48,3,FALSE)&gt;'Údaje o projekte'!$F$11,'Údaje o projekte'!$F$11,VLOOKUP(G1623,Ciselniky!$G$41:$I$48,3,FALSE))))</f>
        <v/>
      </c>
      <c r="K1623" s="169" t="str">
        <f>IF(J1623="","",IF(G1623="Nerelevantné",E1623*F1623,((E1623*F1623)/VLOOKUP(G1623,Ciselniky!$G$43:$I$48,3,FALSE))*'Dlhodobý majetok (DM)'!I1623)*H1623)</f>
        <v/>
      </c>
      <c r="L1623" s="169" t="str">
        <f>IF(K1623="","",IF('Základné údaje'!$H$8="áno",0,K1623*0.2))</f>
        <v/>
      </c>
      <c r="M1623" s="156" t="str">
        <f>IF(K1623="","",K1623*VLOOKUP(CONCATENATE(C1623," / ",'Základné údaje'!$D$8),'Priradenie pracov. balíkov'!A:F,6,FALSE))</f>
        <v/>
      </c>
      <c r="N1623" s="156" t="str">
        <f>IF(L1623="","",L1623*VLOOKUP(CONCATENATE(C1623," / ",'Základné údaje'!$D$8),'Priradenie pracov. balíkov'!A:F,6,FALSE))</f>
        <v/>
      </c>
      <c r="O1623" s="164"/>
      <c r="P1623" s="164"/>
    </row>
    <row r="1624" spans="1:16" x14ac:dyDescent="0.2">
      <c r="A1624" s="19"/>
      <c r="B1624" s="164"/>
      <c r="C1624" s="164"/>
      <c r="D1624" s="164"/>
      <c r="E1624" s="164"/>
      <c r="F1624" s="165"/>
      <c r="G1624" s="164"/>
      <c r="H1624" s="166"/>
      <c r="I1624" s="167"/>
      <c r="J1624" s="168" t="str">
        <f>IF(F1624="","",IF(G1624=nepodnik,1,IF(VLOOKUP(G1624,Ciselniky!$G$41:$I$48,3,FALSE)&gt;'Údaje o projekte'!$F$11,'Údaje o projekte'!$F$11,VLOOKUP(G1624,Ciselniky!$G$41:$I$48,3,FALSE))))</f>
        <v/>
      </c>
      <c r="K1624" s="169" t="str">
        <f>IF(J1624="","",IF(G1624="Nerelevantné",E1624*F1624,((E1624*F1624)/VLOOKUP(G1624,Ciselniky!$G$43:$I$48,3,FALSE))*'Dlhodobý majetok (DM)'!I1624)*H1624)</f>
        <v/>
      </c>
      <c r="L1624" s="169" t="str">
        <f>IF(K1624="","",IF('Základné údaje'!$H$8="áno",0,K1624*0.2))</f>
        <v/>
      </c>
      <c r="M1624" s="156" t="str">
        <f>IF(K1624="","",K1624*VLOOKUP(CONCATENATE(C1624," / ",'Základné údaje'!$D$8),'Priradenie pracov. balíkov'!A:F,6,FALSE))</f>
        <v/>
      </c>
      <c r="N1624" s="156" t="str">
        <f>IF(L1624="","",L1624*VLOOKUP(CONCATENATE(C1624," / ",'Základné údaje'!$D$8),'Priradenie pracov. balíkov'!A:F,6,FALSE))</f>
        <v/>
      </c>
      <c r="O1624" s="164"/>
      <c r="P1624" s="164"/>
    </row>
    <row r="1625" spans="1:16" x14ac:dyDescent="0.2">
      <c r="A1625" s="19"/>
      <c r="B1625" s="164"/>
      <c r="C1625" s="164"/>
      <c r="D1625" s="164"/>
      <c r="E1625" s="164"/>
      <c r="F1625" s="165"/>
      <c r="G1625" s="164"/>
      <c r="H1625" s="166"/>
      <c r="I1625" s="167"/>
      <c r="J1625" s="168" t="str">
        <f>IF(F1625="","",IF(G1625=nepodnik,1,IF(VLOOKUP(G1625,Ciselniky!$G$41:$I$48,3,FALSE)&gt;'Údaje o projekte'!$F$11,'Údaje o projekte'!$F$11,VLOOKUP(G1625,Ciselniky!$G$41:$I$48,3,FALSE))))</f>
        <v/>
      </c>
      <c r="K1625" s="169" t="str">
        <f>IF(J1625="","",IF(G1625="Nerelevantné",E1625*F1625,((E1625*F1625)/VLOOKUP(G1625,Ciselniky!$G$43:$I$48,3,FALSE))*'Dlhodobý majetok (DM)'!I1625)*H1625)</f>
        <v/>
      </c>
      <c r="L1625" s="169" t="str">
        <f>IF(K1625="","",IF('Základné údaje'!$H$8="áno",0,K1625*0.2))</f>
        <v/>
      </c>
      <c r="M1625" s="156" t="str">
        <f>IF(K1625="","",K1625*VLOOKUP(CONCATENATE(C1625," / ",'Základné údaje'!$D$8),'Priradenie pracov. balíkov'!A:F,6,FALSE))</f>
        <v/>
      </c>
      <c r="N1625" s="156" t="str">
        <f>IF(L1625="","",L1625*VLOOKUP(CONCATENATE(C1625," / ",'Základné údaje'!$D$8),'Priradenie pracov. balíkov'!A:F,6,FALSE))</f>
        <v/>
      </c>
      <c r="O1625" s="164"/>
      <c r="P1625" s="164"/>
    </row>
    <row r="1626" spans="1:16" x14ac:dyDescent="0.2">
      <c r="A1626" s="19"/>
      <c r="B1626" s="164"/>
      <c r="C1626" s="164"/>
      <c r="D1626" s="164"/>
      <c r="E1626" s="164"/>
      <c r="F1626" s="165"/>
      <c r="G1626" s="164"/>
      <c r="H1626" s="166"/>
      <c r="I1626" s="167"/>
      <c r="J1626" s="168" t="str">
        <f>IF(F1626="","",IF(G1626=nepodnik,1,IF(VLOOKUP(G1626,Ciselniky!$G$41:$I$48,3,FALSE)&gt;'Údaje o projekte'!$F$11,'Údaje o projekte'!$F$11,VLOOKUP(G1626,Ciselniky!$G$41:$I$48,3,FALSE))))</f>
        <v/>
      </c>
      <c r="K1626" s="169" t="str">
        <f>IF(J1626="","",IF(G1626="Nerelevantné",E1626*F1626,((E1626*F1626)/VLOOKUP(G1626,Ciselniky!$G$43:$I$48,3,FALSE))*'Dlhodobý majetok (DM)'!I1626)*H1626)</f>
        <v/>
      </c>
      <c r="L1626" s="169" t="str">
        <f>IF(K1626="","",IF('Základné údaje'!$H$8="áno",0,K1626*0.2))</f>
        <v/>
      </c>
      <c r="M1626" s="156" t="str">
        <f>IF(K1626="","",K1626*VLOOKUP(CONCATENATE(C1626," / ",'Základné údaje'!$D$8),'Priradenie pracov. balíkov'!A:F,6,FALSE))</f>
        <v/>
      </c>
      <c r="N1626" s="156" t="str">
        <f>IF(L1626="","",L1626*VLOOKUP(CONCATENATE(C1626," / ",'Základné údaje'!$D$8),'Priradenie pracov. balíkov'!A:F,6,FALSE))</f>
        <v/>
      </c>
      <c r="O1626" s="164"/>
      <c r="P1626" s="164"/>
    </row>
    <row r="1627" spans="1:16" x14ac:dyDescent="0.2">
      <c r="A1627" s="19"/>
      <c r="B1627" s="164"/>
      <c r="C1627" s="164"/>
      <c r="D1627" s="164"/>
      <c r="E1627" s="164"/>
      <c r="F1627" s="165"/>
      <c r="G1627" s="164"/>
      <c r="H1627" s="166"/>
      <c r="I1627" s="167"/>
      <c r="J1627" s="168" t="str">
        <f>IF(F1627="","",IF(G1627=nepodnik,1,IF(VLOOKUP(G1627,Ciselniky!$G$41:$I$48,3,FALSE)&gt;'Údaje o projekte'!$F$11,'Údaje o projekte'!$F$11,VLOOKUP(G1627,Ciselniky!$G$41:$I$48,3,FALSE))))</f>
        <v/>
      </c>
      <c r="K1627" s="169" t="str">
        <f>IF(J1627="","",IF(G1627="Nerelevantné",E1627*F1627,((E1627*F1627)/VLOOKUP(G1627,Ciselniky!$G$43:$I$48,3,FALSE))*'Dlhodobý majetok (DM)'!I1627)*H1627)</f>
        <v/>
      </c>
      <c r="L1627" s="169" t="str">
        <f>IF(K1627="","",IF('Základné údaje'!$H$8="áno",0,K1627*0.2))</f>
        <v/>
      </c>
      <c r="M1627" s="156" t="str">
        <f>IF(K1627="","",K1627*VLOOKUP(CONCATENATE(C1627," / ",'Základné údaje'!$D$8),'Priradenie pracov. balíkov'!A:F,6,FALSE))</f>
        <v/>
      </c>
      <c r="N1627" s="156" t="str">
        <f>IF(L1627="","",L1627*VLOOKUP(CONCATENATE(C1627," / ",'Základné údaje'!$D$8),'Priradenie pracov. balíkov'!A:F,6,FALSE))</f>
        <v/>
      </c>
      <c r="O1627" s="164"/>
      <c r="P1627" s="164"/>
    </row>
    <row r="1628" spans="1:16" x14ac:dyDescent="0.2">
      <c r="A1628" s="19"/>
      <c r="B1628" s="164"/>
      <c r="C1628" s="164"/>
      <c r="D1628" s="164"/>
      <c r="E1628" s="164"/>
      <c r="F1628" s="165"/>
      <c r="G1628" s="164"/>
      <c r="H1628" s="166"/>
      <c r="I1628" s="167"/>
      <c r="J1628" s="168" t="str">
        <f>IF(F1628="","",IF(G1628=nepodnik,1,IF(VLOOKUP(G1628,Ciselniky!$G$41:$I$48,3,FALSE)&gt;'Údaje o projekte'!$F$11,'Údaje o projekte'!$F$11,VLOOKUP(G1628,Ciselniky!$G$41:$I$48,3,FALSE))))</f>
        <v/>
      </c>
      <c r="K1628" s="169" t="str">
        <f>IF(J1628="","",IF(G1628="Nerelevantné",E1628*F1628,((E1628*F1628)/VLOOKUP(G1628,Ciselniky!$G$43:$I$48,3,FALSE))*'Dlhodobý majetok (DM)'!I1628)*H1628)</f>
        <v/>
      </c>
      <c r="L1628" s="169" t="str">
        <f>IF(K1628="","",IF('Základné údaje'!$H$8="áno",0,K1628*0.2))</f>
        <v/>
      </c>
      <c r="M1628" s="156" t="str">
        <f>IF(K1628="","",K1628*VLOOKUP(CONCATENATE(C1628," / ",'Základné údaje'!$D$8),'Priradenie pracov. balíkov'!A:F,6,FALSE))</f>
        <v/>
      </c>
      <c r="N1628" s="156" t="str">
        <f>IF(L1628="","",L1628*VLOOKUP(CONCATENATE(C1628," / ",'Základné údaje'!$D$8),'Priradenie pracov. balíkov'!A:F,6,FALSE))</f>
        <v/>
      </c>
      <c r="O1628" s="164"/>
      <c r="P1628" s="164"/>
    </row>
    <row r="1629" spans="1:16" x14ac:dyDescent="0.2">
      <c r="A1629" s="19"/>
      <c r="B1629" s="164"/>
      <c r="C1629" s="164"/>
      <c r="D1629" s="164"/>
      <c r="E1629" s="164"/>
      <c r="F1629" s="165"/>
      <c r="G1629" s="164"/>
      <c r="H1629" s="166"/>
      <c r="I1629" s="167"/>
      <c r="J1629" s="168" t="str">
        <f>IF(F1629="","",IF(G1629=nepodnik,1,IF(VLOOKUP(G1629,Ciselniky!$G$41:$I$48,3,FALSE)&gt;'Údaje o projekte'!$F$11,'Údaje o projekte'!$F$11,VLOOKUP(G1629,Ciselniky!$G$41:$I$48,3,FALSE))))</f>
        <v/>
      </c>
      <c r="K1629" s="169" t="str">
        <f>IF(J1629="","",IF(G1629="Nerelevantné",E1629*F1629,((E1629*F1629)/VLOOKUP(G1629,Ciselniky!$G$43:$I$48,3,FALSE))*'Dlhodobý majetok (DM)'!I1629)*H1629)</f>
        <v/>
      </c>
      <c r="L1629" s="169" t="str">
        <f>IF(K1629="","",IF('Základné údaje'!$H$8="áno",0,K1629*0.2))</f>
        <v/>
      </c>
      <c r="M1629" s="156" t="str">
        <f>IF(K1629="","",K1629*VLOOKUP(CONCATENATE(C1629," / ",'Základné údaje'!$D$8),'Priradenie pracov. balíkov'!A:F,6,FALSE))</f>
        <v/>
      </c>
      <c r="N1629" s="156" t="str">
        <f>IF(L1629="","",L1629*VLOOKUP(CONCATENATE(C1629," / ",'Základné údaje'!$D$8),'Priradenie pracov. balíkov'!A:F,6,FALSE))</f>
        <v/>
      </c>
      <c r="O1629" s="164"/>
      <c r="P1629" s="164"/>
    </row>
    <row r="1630" spans="1:16" x14ac:dyDescent="0.2">
      <c r="A1630" s="19"/>
      <c r="B1630" s="164"/>
      <c r="C1630" s="164"/>
      <c r="D1630" s="164"/>
      <c r="E1630" s="164"/>
      <c r="F1630" s="165"/>
      <c r="G1630" s="164"/>
      <c r="H1630" s="166"/>
      <c r="I1630" s="167"/>
      <c r="J1630" s="168" t="str">
        <f>IF(F1630="","",IF(G1630=nepodnik,1,IF(VLOOKUP(G1630,Ciselniky!$G$41:$I$48,3,FALSE)&gt;'Údaje o projekte'!$F$11,'Údaje o projekte'!$F$11,VLOOKUP(G1630,Ciselniky!$G$41:$I$48,3,FALSE))))</f>
        <v/>
      </c>
      <c r="K1630" s="169" t="str">
        <f>IF(J1630="","",IF(G1630="Nerelevantné",E1630*F1630,((E1630*F1630)/VLOOKUP(G1630,Ciselniky!$G$43:$I$48,3,FALSE))*'Dlhodobý majetok (DM)'!I1630)*H1630)</f>
        <v/>
      </c>
      <c r="L1630" s="169" t="str">
        <f>IF(K1630="","",IF('Základné údaje'!$H$8="áno",0,K1630*0.2))</f>
        <v/>
      </c>
      <c r="M1630" s="156" t="str">
        <f>IF(K1630="","",K1630*VLOOKUP(CONCATENATE(C1630," / ",'Základné údaje'!$D$8),'Priradenie pracov. balíkov'!A:F,6,FALSE))</f>
        <v/>
      </c>
      <c r="N1630" s="156" t="str">
        <f>IF(L1630="","",L1630*VLOOKUP(CONCATENATE(C1630," / ",'Základné údaje'!$D$8),'Priradenie pracov. balíkov'!A:F,6,FALSE))</f>
        <v/>
      </c>
      <c r="O1630" s="164"/>
      <c r="P1630" s="164"/>
    </row>
    <row r="1631" spans="1:16" x14ac:dyDescent="0.2">
      <c r="A1631" s="19"/>
      <c r="B1631" s="164"/>
      <c r="C1631" s="164"/>
      <c r="D1631" s="164"/>
      <c r="E1631" s="164"/>
      <c r="F1631" s="165"/>
      <c r="G1631" s="164"/>
      <c r="H1631" s="166"/>
      <c r="I1631" s="167"/>
      <c r="J1631" s="168" t="str">
        <f>IF(F1631="","",IF(G1631=nepodnik,1,IF(VLOOKUP(G1631,Ciselniky!$G$41:$I$48,3,FALSE)&gt;'Údaje o projekte'!$F$11,'Údaje o projekte'!$F$11,VLOOKUP(G1631,Ciselniky!$G$41:$I$48,3,FALSE))))</f>
        <v/>
      </c>
      <c r="K1631" s="169" t="str">
        <f>IF(J1631="","",IF(G1631="Nerelevantné",E1631*F1631,((E1631*F1631)/VLOOKUP(G1631,Ciselniky!$G$43:$I$48,3,FALSE))*'Dlhodobý majetok (DM)'!I1631)*H1631)</f>
        <v/>
      </c>
      <c r="L1631" s="169" t="str">
        <f>IF(K1631="","",IF('Základné údaje'!$H$8="áno",0,K1631*0.2))</f>
        <v/>
      </c>
      <c r="M1631" s="156" t="str">
        <f>IF(K1631="","",K1631*VLOOKUP(CONCATENATE(C1631," / ",'Základné údaje'!$D$8),'Priradenie pracov. balíkov'!A:F,6,FALSE))</f>
        <v/>
      </c>
      <c r="N1631" s="156" t="str">
        <f>IF(L1631="","",L1631*VLOOKUP(CONCATENATE(C1631," / ",'Základné údaje'!$D$8),'Priradenie pracov. balíkov'!A:F,6,FALSE))</f>
        <v/>
      </c>
      <c r="O1631" s="164"/>
      <c r="P1631" s="164"/>
    </row>
    <row r="1632" spans="1:16" x14ac:dyDescent="0.2">
      <c r="A1632" s="19"/>
      <c r="B1632" s="164"/>
      <c r="C1632" s="164"/>
      <c r="D1632" s="164"/>
      <c r="E1632" s="164"/>
      <c r="F1632" s="165"/>
      <c r="G1632" s="164"/>
      <c r="H1632" s="166"/>
      <c r="I1632" s="167"/>
      <c r="J1632" s="168" t="str">
        <f>IF(F1632="","",IF(G1632=nepodnik,1,IF(VLOOKUP(G1632,Ciselniky!$G$41:$I$48,3,FALSE)&gt;'Údaje o projekte'!$F$11,'Údaje o projekte'!$F$11,VLOOKUP(G1632,Ciselniky!$G$41:$I$48,3,FALSE))))</f>
        <v/>
      </c>
      <c r="K1632" s="169" t="str">
        <f>IF(J1632="","",IF(G1632="Nerelevantné",E1632*F1632,((E1632*F1632)/VLOOKUP(G1632,Ciselniky!$G$43:$I$48,3,FALSE))*'Dlhodobý majetok (DM)'!I1632)*H1632)</f>
        <v/>
      </c>
      <c r="L1632" s="169" t="str">
        <f>IF(K1632="","",IF('Základné údaje'!$H$8="áno",0,K1632*0.2))</f>
        <v/>
      </c>
      <c r="M1632" s="156" t="str">
        <f>IF(K1632="","",K1632*VLOOKUP(CONCATENATE(C1632," / ",'Základné údaje'!$D$8),'Priradenie pracov. balíkov'!A:F,6,FALSE))</f>
        <v/>
      </c>
      <c r="N1632" s="156" t="str">
        <f>IF(L1632="","",L1632*VLOOKUP(CONCATENATE(C1632," / ",'Základné údaje'!$D$8),'Priradenie pracov. balíkov'!A:F,6,FALSE))</f>
        <v/>
      </c>
      <c r="O1632" s="164"/>
      <c r="P1632" s="164"/>
    </row>
    <row r="1633" spans="1:16" x14ac:dyDescent="0.2">
      <c r="A1633" s="19"/>
      <c r="B1633" s="164"/>
      <c r="C1633" s="164"/>
      <c r="D1633" s="164"/>
      <c r="E1633" s="164"/>
      <c r="F1633" s="165"/>
      <c r="G1633" s="164"/>
      <c r="H1633" s="166"/>
      <c r="I1633" s="167"/>
      <c r="J1633" s="168" t="str">
        <f>IF(F1633="","",IF(G1633=nepodnik,1,IF(VLOOKUP(G1633,Ciselniky!$G$41:$I$48,3,FALSE)&gt;'Údaje o projekte'!$F$11,'Údaje o projekte'!$F$11,VLOOKUP(G1633,Ciselniky!$G$41:$I$48,3,FALSE))))</f>
        <v/>
      </c>
      <c r="K1633" s="169" t="str">
        <f>IF(J1633="","",IF(G1633="Nerelevantné",E1633*F1633,((E1633*F1633)/VLOOKUP(G1633,Ciselniky!$G$43:$I$48,3,FALSE))*'Dlhodobý majetok (DM)'!I1633)*H1633)</f>
        <v/>
      </c>
      <c r="L1633" s="169" t="str">
        <f>IF(K1633="","",IF('Základné údaje'!$H$8="áno",0,K1633*0.2))</f>
        <v/>
      </c>
      <c r="M1633" s="156" t="str">
        <f>IF(K1633="","",K1633*VLOOKUP(CONCATENATE(C1633," / ",'Základné údaje'!$D$8),'Priradenie pracov. balíkov'!A:F,6,FALSE))</f>
        <v/>
      </c>
      <c r="N1633" s="156" t="str">
        <f>IF(L1633="","",L1633*VLOOKUP(CONCATENATE(C1633," / ",'Základné údaje'!$D$8),'Priradenie pracov. balíkov'!A:F,6,FALSE))</f>
        <v/>
      </c>
      <c r="O1633" s="164"/>
      <c r="P1633" s="164"/>
    </row>
    <row r="1634" spans="1:16" x14ac:dyDescent="0.2">
      <c r="A1634" s="19"/>
      <c r="B1634" s="164"/>
      <c r="C1634" s="164"/>
      <c r="D1634" s="164"/>
      <c r="E1634" s="164"/>
      <c r="F1634" s="165"/>
      <c r="G1634" s="164"/>
      <c r="H1634" s="166"/>
      <c r="I1634" s="167"/>
      <c r="J1634" s="168" t="str">
        <f>IF(F1634="","",IF(G1634=nepodnik,1,IF(VLOOKUP(G1634,Ciselniky!$G$41:$I$48,3,FALSE)&gt;'Údaje o projekte'!$F$11,'Údaje o projekte'!$F$11,VLOOKUP(G1634,Ciselniky!$G$41:$I$48,3,FALSE))))</f>
        <v/>
      </c>
      <c r="K1634" s="169" t="str">
        <f>IF(J1634="","",IF(G1634="Nerelevantné",E1634*F1634,((E1634*F1634)/VLOOKUP(G1634,Ciselniky!$G$43:$I$48,3,FALSE))*'Dlhodobý majetok (DM)'!I1634)*H1634)</f>
        <v/>
      </c>
      <c r="L1634" s="169" t="str">
        <f>IF(K1634="","",IF('Základné údaje'!$H$8="áno",0,K1634*0.2))</f>
        <v/>
      </c>
      <c r="M1634" s="156" t="str">
        <f>IF(K1634="","",K1634*VLOOKUP(CONCATENATE(C1634," / ",'Základné údaje'!$D$8),'Priradenie pracov. balíkov'!A:F,6,FALSE))</f>
        <v/>
      </c>
      <c r="N1634" s="156" t="str">
        <f>IF(L1634="","",L1634*VLOOKUP(CONCATENATE(C1634," / ",'Základné údaje'!$D$8),'Priradenie pracov. balíkov'!A:F,6,FALSE))</f>
        <v/>
      </c>
      <c r="O1634" s="164"/>
      <c r="P1634" s="164"/>
    </row>
    <row r="1635" spans="1:16" x14ac:dyDescent="0.2">
      <c r="A1635" s="19"/>
      <c r="B1635" s="164"/>
      <c r="C1635" s="164"/>
      <c r="D1635" s="164"/>
      <c r="E1635" s="164"/>
      <c r="F1635" s="165"/>
      <c r="G1635" s="164"/>
      <c r="H1635" s="166"/>
      <c r="I1635" s="167"/>
      <c r="J1635" s="168" t="str">
        <f>IF(F1635="","",IF(G1635=nepodnik,1,IF(VLOOKUP(G1635,Ciselniky!$G$41:$I$48,3,FALSE)&gt;'Údaje o projekte'!$F$11,'Údaje o projekte'!$F$11,VLOOKUP(G1635,Ciselniky!$G$41:$I$48,3,FALSE))))</f>
        <v/>
      </c>
      <c r="K1635" s="169" t="str">
        <f>IF(J1635="","",IF(G1635="Nerelevantné",E1635*F1635,((E1635*F1635)/VLOOKUP(G1635,Ciselniky!$G$43:$I$48,3,FALSE))*'Dlhodobý majetok (DM)'!I1635)*H1635)</f>
        <v/>
      </c>
      <c r="L1635" s="169" t="str">
        <f>IF(K1635="","",IF('Základné údaje'!$H$8="áno",0,K1635*0.2))</f>
        <v/>
      </c>
      <c r="M1635" s="156" t="str">
        <f>IF(K1635="","",K1635*VLOOKUP(CONCATENATE(C1635," / ",'Základné údaje'!$D$8),'Priradenie pracov. balíkov'!A:F,6,FALSE))</f>
        <v/>
      </c>
      <c r="N1635" s="156" t="str">
        <f>IF(L1635="","",L1635*VLOOKUP(CONCATENATE(C1635," / ",'Základné údaje'!$D$8),'Priradenie pracov. balíkov'!A:F,6,FALSE))</f>
        <v/>
      </c>
      <c r="O1635" s="164"/>
      <c r="P1635" s="164"/>
    </row>
    <row r="1636" spans="1:16" x14ac:dyDescent="0.2">
      <c r="A1636" s="19"/>
      <c r="B1636" s="164"/>
      <c r="C1636" s="164"/>
      <c r="D1636" s="164"/>
      <c r="E1636" s="164"/>
      <c r="F1636" s="165"/>
      <c r="G1636" s="164"/>
      <c r="H1636" s="166"/>
      <c r="I1636" s="167"/>
      <c r="J1636" s="168" t="str">
        <f>IF(F1636="","",IF(G1636=nepodnik,1,IF(VLOOKUP(G1636,Ciselniky!$G$41:$I$48,3,FALSE)&gt;'Údaje o projekte'!$F$11,'Údaje o projekte'!$F$11,VLOOKUP(G1636,Ciselniky!$G$41:$I$48,3,FALSE))))</f>
        <v/>
      </c>
      <c r="K1636" s="169" t="str">
        <f>IF(J1636="","",IF(G1636="Nerelevantné",E1636*F1636,((E1636*F1636)/VLOOKUP(G1636,Ciselniky!$G$43:$I$48,3,FALSE))*'Dlhodobý majetok (DM)'!I1636)*H1636)</f>
        <v/>
      </c>
      <c r="L1636" s="169" t="str">
        <f>IF(K1636="","",IF('Základné údaje'!$H$8="áno",0,K1636*0.2))</f>
        <v/>
      </c>
      <c r="M1636" s="156" t="str">
        <f>IF(K1636="","",K1636*VLOOKUP(CONCATENATE(C1636," / ",'Základné údaje'!$D$8),'Priradenie pracov. balíkov'!A:F,6,FALSE))</f>
        <v/>
      </c>
      <c r="N1636" s="156" t="str">
        <f>IF(L1636="","",L1636*VLOOKUP(CONCATENATE(C1636," / ",'Základné údaje'!$D$8),'Priradenie pracov. balíkov'!A:F,6,FALSE))</f>
        <v/>
      </c>
      <c r="O1636" s="164"/>
      <c r="P1636" s="164"/>
    </row>
    <row r="1637" spans="1:16" x14ac:dyDescent="0.2">
      <c r="A1637" s="19"/>
      <c r="B1637" s="164"/>
      <c r="C1637" s="164"/>
      <c r="D1637" s="164"/>
      <c r="E1637" s="164"/>
      <c r="F1637" s="165"/>
      <c r="G1637" s="164"/>
      <c r="H1637" s="166"/>
      <c r="I1637" s="167"/>
      <c r="J1637" s="168" t="str">
        <f>IF(F1637="","",IF(G1637=nepodnik,1,IF(VLOOKUP(G1637,Ciselniky!$G$41:$I$48,3,FALSE)&gt;'Údaje o projekte'!$F$11,'Údaje o projekte'!$F$11,VLOOKUP(G1637,Ciselniky!$G$41:$I$48,3,FALSE))))</f>
        <v/>
      </c>
      <c r="K1637" s="169" t="str">
        <f>IF(J1637="","",IF(G1637="Nerelevantné",E1637*F1637,((E1637*F1637)/VLOOKUP(G1637,Ciselniky!$G$43:$I$48,3,FALSE))*'Dlhodobý majetok (DM)'!I1637)*H1637)</f>
        <v/>
      </c>
      <c r="L1637" s="169" t="str">
        <f>IF(K1637="","",IF('Základné údaje'!$H$8="áno",0,K1637*0.2))</f>
        <v/>
      </c>
      <c r="M1637" s="156" t="str">
        <f>IF(K1637="","",K1637*VLOOKUP(CONCATENATE(C1637," / ",'Základné údaje'!$D$8),'Priradenie pracov. balíkov'!A:F,6,FALSE))</f>
        <v/>
      </c>
      <c r="N1637" s="156" t="str">
        <f>IF(L1637="","",L1637*VLOOKUP(CONCATENATE(C1637," / ",'Základné údaje'!$D$8),'Priradenie pracov. balíkov'!A:F,6,FALSE))</f>
        <v/>
      </c>
      <c r="O1637" s="164"/>
      <c r="P1637" s="164"/>
    </row>
    <row r="1638" spans="1:16" x14ac:dyDescent="0.2">
      <c r="A1638" s="19"/>
      <c r="B1638" s="164"/>
      <c r="C1638" s="164"/>
      <c r="D1638" s="164"/>
      <c r="E1638" s="164"/>
      <c r="F1638" s="165"/>
      <c r="G1638" s="164"/>
      <c r="H1638" s="166"/>
      <c r="I1638" s="167"/>
      <c r="J1638" s="168" t="str">
        <f>IF(F1638="","",IF(G1638=nepodnik,1,IF(VLOOKUP(G1638,Ciselniky!$G$41:$I$48,3,FALSE)&gt;'Údaje o projekte'!$F$11,'Údaje o projekte'!$F$11,VLOOKUP(G1638,Ciselniky!$G$41:$I$48,3,FALSE))))</f>
        <v/>
      </c>
      <c r="K1638" s="169" t="str">
        <f>IF(J1638="","",IF(G1638="Nerelevantné",E1638*F1638,((E1638*F1638)/VLOOKUP(G1638,Ciselniky!$G$43:$I$48,3,FALSE))*'Dlhodobý majetok (DM)'!I1638)*H1638)</f>
        <v/>
      </c>
      <c r="L1638" s="169" t="str">
        <f>IF(K1638="","",IF('Základné údaje'!$H$8="áno",0,K1638*0.2))</f>
        <v/>
      </c>
      <c r="M1638" s="156" t="str">
        <f>IF(K1638="","",K1638*VLOOKUP(CONCATENATE(C1638," / ",'Základné údaje'!$D$8),'Priradenie pracov. balíkov'!A:F,6,FALSE))</f>
        <v/>
      </c>
      <c r="N1638" s="156" t="str">
        <f>IF(L1638="","",L1638*VLOOKUP(CONCATENATE(C1638," / ",'Základné údaje'!$D$8),'Priradenie pracov. balíkov'!A:F,6,FALSE))</f>
        <v/>
      </c>
      <c r="O1638" s="164"/>
      <c r="P1638" s="164"/>
    </row>
    <row r="1639" spans="1:16" x14ac:dyDescent="0.2">
      <c r="A1639" s="19"/>
      <c r="B1639" s="164"/>
      <c r="C1639" s="164"/>
      <c r="D1639" s="164"/>
      <c r="E1639" s="164"/>
      <c r="F1639" s="165"/>
      <c r="G1639" s="164"/>
      <c r="H1639" s="166"/>
      <c r="I1639" s="167"/>
      <c r="J1639" s="168" t="str">
        <f>IF(F1639="","",IF(G1639=nepodnik,1,IF(VLOOKUP(G1639,Ciselniky!$G$41:$I$48,3,FALSE)&gt;'Údaje o projekte'!$F$11,'Údaje o projekte'!$F$11,VLOOKUP(G1639,Ciselniky!$G$41:$I$48,3,FALSE))))</f>
        <v/>
      </c>
      <c r="K1639" s="169" t="str">
        <f>IF(J1639="","",IF(G1639="Nerelevantné",E1639*F1639,((E1639*F1639)/VLOOKUP(G1639,Ciselniky!$G$43:$I$48,3,FALSE))*'Dlhodobý majetok (DM)'!I1639)*H1639)</f>
        <v/>
      </c>
      <c r="L1639" s="169" t="str">
        <f>IF(K1639="","",IF('Základné údaje'!$H$8="áno",0,K1639*0.2))</f>
        <v/>
      </c>
      <c r="M1639" s="156" t="str">
        <f>IF(K1639="","",K1639*VLOOKUP(CONCATENATE(C1639," / ",'Základné údaje'!$D$8),'Priradenie pracov. balíkov'!A:F,6,FALSE))</f>
        <v/>
      </c>
      <c r="N1639" s="156" t="str">
        <f>IF(L1639="","",L1639*VLOOKUP(CONCATENATE(C1639," / ",'Základné údaje'!$D$8),'Priradenie pracov. balíkov'!A:F,6,FALSE))</f>
        <v/>
      </c>
      <c r="O1639" s="164"/>
      <c r="P1639" s="164"/>
    </row>
    <row r="1640" spans="1:16" x14ac:dyDescent="0.2">
      <c r="A1640" s="19"/>
      <c r="B1640" s="164"/>
      <c r="C1640" s="164"/>
      <c r="D1640" s="164"/>
      <c r="E1640" s="164"/>
      <c r="F1640" s="165"/>
      <c r="G1640" s="164"/>
      <c r="H1640" s="166"/>
      <c r="I1640" s="167"/>
      <c r="J1640" s="168" t="str">
        <f>IF(F1640="","",IF(G1640=nepodnik,1,IF(VLOOKUP(G1640,Ciselniky!$G$41:$I$48,3,FALSE)&gt;'Údaje o projekte'!$F$11,'Údaje o projekte'!$F$11,VLOOKUP(G1640,Ciselniky!$G$41:$I$48,3,FALSE))))</f>
        <v/>
      </c>
      <c r="K1640" s="169" t="str">
        <f>IF(J1640="","",IF(G1640="Nerelevantné",E1640*F1640,((E1640*F1640)/VLOOKUP(G1640,Ciselniky!$G$43:$I$48,3,FALSE))*'Dlhodobý majetok (DM)'!I1640)*H1640)</f>
        <v/>
      </c>
      <c r="L1640" s="169" t="str">
        <f>IF(K1640="","",IF('Základné údaje'!$H$8="áno",0,K1640*0.2))</f>
        <v/>
      </c>
      <c r="M1640" s="156" t="str">
        <f>IF(K1640="","",K1640*VLOOKUP(CONCATENATE(C1640," / ",'Základné údaje'!$D$8),'Priradenie pracov. balíkov'!A:F,6,FALSE))</f>
        <v/>
      </c>
      <c r="N1640" s="156" t="str">
        <f>IF(L1640="","",L1640*VLOOKUP(CONCATENATE(C1640," / ",'Základné údaje'!$D$8),'Priradenie pracov. balíkov'!A:F,6,FALSE))</f>
        <v/>
      </c>
      <c r="O1640" s="164"/>
      <c r="P1640" s="164"/>
    </row>
    <row r="1641" spans="1:16" x14ac:dyDescent="0.2">
      <c r="A1641" s="19"/>
      <c r="B1641" s="164"/>
      <c r="C1641" s="164"/>
      <c r="D1641" s="164"/>
      <c r="E1641" s="164"/>
      <c r="F1641" s="165"/>
      <c r="G1641" s="164"/>
      <c r="H1641" s="166"/>
      <c r="I1641" s="167"/>
      <c r="J1641" s="168" t="str">
        <f>IF(F1641="","",IF(G1641=nepodnik,1,IF(VLOOKUP(G1641,Ciselniky!$G$41:$I$48,3,FALSE)&gt;'Údaje o projekte'!$F$11,'Údaje o projekte'!$F$11,VLOOKUP(G1641,Ciselniky!$G$41:$I$48,3,FALSE))))</f>
        <v/>
      </c>
      <c r="K1641" s="169" t="str">
        <f>IF(J1641="","",IF(G1641="Nerelevantné",E1641*F1641,((E1641*F1641)/VLOOKUP(G1641,Ciselniky!$G$43:$I$48,3,FALSE))*'Dlhodobý majetok (DM)'!I1641)*H1641)</f>
        <v/>
      </c>
      <c r="L1641" s="169" t="str">
        <f>IF(K1641="","",IF('Základné údaje'!$H$8="áno",0,K1641*0.2))</f>
        <v/>
      </c>
      <c r="M1641" s="156" t="str">
        <f>IF(K1641="","",K1641*VLOOKUP(CONCATENATE(C1641," / ",'Základné údaje'!$D$8),'Priradenie pracov. balíkov'!A:F,6,FALSE))</f>
        <v/>
      </c>
      <c r="N1641" s="156" t="str">
        <f>IF(L1641="","",L1641*VLOOKUP(CONCATENATE(C1641," / ",'Základné údaje'!$D$8),'Priradenie pracov. balíkov'!A:F,6,FALSE))</f>
        <v/>
      </c>
      <c r="O1641" s="164"/>
      <c r="P1641" s="164"/>
    </row>
    <row r="1642" spans="1:16" x14ac:dyDescent="0.2">
      <c r="A1642" s="19"/>
      <c r="B1642" s="164"/>
      <c r="C1642" s="164"/>
      <c r="D1642" s="164"/>
      <c r="E1642" s="164"/>
      <c r="F1642" s="165"/>
      <c r="G1642" s="164"/>
      <c r="H1642" s="166"/>
      <c r="I1642" s="167"/>
      <c r="J1642" s="168" t="str">
        <f>IF(F1642="","",IF(G1642=nepodnik,1,IF(VLOOKUP(G1642,Ciselniky!$G$41:$I$48,3,FALSE)&gt;'Údaje o projekte'!$F$11,'Údaje o projekte'!$F$11,VLOOKUP(G1642,Ciselniky!$G$41:$I$48,3,FALSE))))</f>
        <v/>
      </c>
      <c r="K1642" s="169" t="str">
        <f>IF(J1642="","",IF(G1642="Nerelevantné",E1642*F1642,((E1642*F1642)/VLOOKUP(G1642,Ciselniky!$G$43:$I$48,3,FALSE))*'Dlhodobý majetok (DM)'!I1642)*H1642)</f>
        <v/>
      </c>
      <c r="L1642" s="169" t="str">
        <f>IF(K1642="","",IF('Základné údaje'!$H$8="áno",0,K1642*0.2))</f>
        <v/>
      </c>
      <c r="M1642" s="156" t="str">
        <f>IF(K1642="","",K1642*VLOOKUP(CONCATENATE(C1642," / ",'Základné údaje'!$D$8),'Priradenie pracov. balíkov'!A:F,6,FALSE))</f>
        <v/>
      </c>
      <c r="N1642" s="156" t="str">
        <f>IF(L1642="","",L1642*VLOOKUP(CONCATENATE(C1642," / ",'Základné údaje'!$D$8),'Priradenie pracov. balíkov'!A:F,6,FALSE))</f>
        <v/>
      </c>
      <c r="O1642" s="164"/>
      <c r="P1642" s="164"/>
    </row>
    <row r="1643" spans="1:16" x14ac:dyDescent="0.2">
      <c r="A1643" s="19"/>
      <c r="B1643" s="164"/>
      <c r="C1643" s="164"/>
      <c r="D1643" s="164"/>
      <c r="E1643" s="164"/>
      <c r="F1643" s="165"/>
      <c r="G1643" s="164"/>
      <c r="H1643" s="166"/>
      <c r="I1643" s="167"/>
      <c r="J1643" s="168" t="str">
        <f>IF(F1643="","",IF(G1643=nepodnik,1,IF(VLOOKUP(G1643,Ciselniky!$G$41:$I$48,3,FALSE)&gt;'Údaje o projekte'!$F$11,'Údaje o projekte'!$F$11,VLOOKUP(G1643,Ciselniky!$G$41:$I$48,3,FALSE))))</f>
        <v/>
      </c>
      <c r="K1643" s="169" t="str">
        <f>IF(J1643="","",IF(G1643="Nerelevantné",E1643*F1643,((E1643*F1643)/VLOOKUP(G1643,Ciselniky!$G$43:$I$48,3,FALSE))*'Dlhodobý majetok (DM)'!I1643)*H1643)</f>
        <v/>
      </c>
      <c r="L1643" s="169" t="str">
        <f>IF(K1643="","",IF('Základné údaje'!$H$8="áno",0,K1643*0.2))</f>
        <v/>
      </c>
      <c r="M1643" s="156" t="str">
        <f>IF(K1643="","",K1643*VLOOKUP(CONCATENATE(C1643," / ",'Základné údaje'!$D$8),'Priradenie pracov. balíkov'!A:F,6,FALSE))</f>
        <v/>
      </c>
      <c r="N1643" s="156" t="str">
        <f>IF(L1643="","",L1643*VLOOKUP(CONCATENATE(C1643," / ",'Základné údaje'!$D$8),'Priradenie pracov. balíkov'!A:F,6,FALSE))</f>
        <v/>
      </c>
      <c r="O1643" s="164"/>
      <c r="P1643" s="164"/>
    </row>
    <row r="1644" spans="1:16" x14ac:dyDescent="0.2">
      <c r="A1644" s="19"/>
      <c r="B1644" s="164"/>
      <c r="C1644" s="164"/>
      <c r="D1644" s="164"/>
      <c r="E1644" s="164"/>
      <c r="F1644" s="165"/>
      <c r="G1644" s="164"/>
      <c r="H1644" s="166"/>
      <c r="I1644" s="167"/>
      <c r="J1644" s="168" t="str">
        <f>IF(F1644="","",IF(G1644=nepodnik,1,IF(VLOOKUP(G1644,Ciselniky!$G$41:$I$48,3,FALSE)&gt;'Údaje o projekte'!$F$11,'Údaje o projekte'!$F$11,VLOOKUP(G1644,Ciselniky!$G$41:$I$48,3,FALSE))))</f>
        <v/>
      </c>
      <c r="K1644" s="169" t="str">
        <f>IF(J1644="","",IF(G1644="Nerelevantné",E1644*F1644,((E1644*F1644)/VLOOKUP(G1644,Ciselniky!$G$43:$I$48,3,FALSE))*'Dlhodobý majetok (DM)'!I1644)*H1644)</f>
        <v/>
      </c>
      <c r="L1644" s="169" t="str">
        <f>IF(K1644="","",IF('Základné údaje'!$H$8="áno",0,K1644*0.2))</f>
        <v/>
      </c>
      <c r="M1644" s="156" t="str">
        <f>IF(K1644="","",K1644*VLOOKUP(CONCATENATE(C1644," / ",'Základné údaje'!$D$8),'Priradenie pracov. balíkov'!A:F,6,FALSE))</f>
        <v/>
      </c>
      <c r="N1644" s="156" t="str">
        <f>IF(L1644="","",L1644*VLOOKUP(CONCATENATE(C1644," / ",'Základné údaje'!$D$8),'Priradenie pracov. balíkov'!A:F,6,FALSE))</f>
        <v/>
      </c>
      <c r="O1644" s="164"/>
      <c r="P1644" s="164"/>
    </row>
    <row r="1645" spans="1:16" x14ac:dyDescent="0.2">
      <c r="A1645" s="19"/>
      <c r="B1645" s="164"/>
      <c r="C1645" s="164"/>
      <c r="D1645" s="164"/>
      <c r="E1645" s="164"/>
      <c r="F1645" s="165"/>
      <c r="G1645" s="164"/>
      <c r="H1645" s="166"/>
      <c r="I1645" s="167"/>
      <c r="J1645" s="168" t="str">
        <f>IF(F1645="","",IF(G1645=nepodnik,1,IF(VLOOKUP(G1645,Ciselniky!$G$41:$I$48,3,FALSE)&gt;'Údaje o projekte'!$F$11,'Údaje o projekte'!$F$11,VLOOKUP(G1645,Ciselniky!$G$41:$I$48,3,FALSE))))</f>
        <v/>
      </c>
      <c r="K1645" s="169" t="str">
        <f>IF(J1645="","",IF(G1645="Nerelevantné",E1645*F1645,((E1645*F1645)/VLOOKUP(G1645,Ciselniky!$G$43:$I$48,3,FALSE))*'Dlhodobý majetok (DM)'!I1645)*H1645)</f>
        <v/>
      </c>
      <c r="L1645" s="169" t="str">
        <f>IF(K1645="","",IF('Základné údaje'!$H$8="áno",0,K1645*0.2))</f>
        <v/>
      </c>
      <c r="M1645" s="156" t="str">
        <f>IF(K1645="","",K1645*VLOOKUP(CONCATENATE(C1645," / ",'Základné údaje'!$D$8),'Priradenie pracov. balíkov'!A:F,6,FALSE))</f>
        <v/>
      </c>
      <c r="N1645" s="156" t="str">
        <f>IF(L1645="","",L1645*VLOOKUP(CONCATENATE(C1645," / ",'Základné údaje'!$D$8),'Priradenie pracov. balíkov'!A:F,6,FALSE))</f>
        <v/>
      </c>
      <c r="O1645" s="164"/>
      <c r="P1645" s="164"/>
    </row>
    <row r="1646" spans="1:16" x14ac:dyDescent="0.2">
      <c r="A1646" s="19"/>
      <c r="B1646" s="164"/>
      <c r="C1646" s="164"/>
      <c r="D1646" s="164"/>
      <c r="E1646" s="164"/>
      <c r="F1646" s="165"/>
      <c r="G1646" s="164"/>
      <c r="H1646" s="166"/>
      <c r="I1646" s="167"/>
      <c r="J1646" s="168" t="str">
        <f>IF(F1646="","",IF(G1646=nepodnik,1,IF(VLOOKUP(G1646,Ciselniky!$G$41:$I$48,3,FALSE)&gt;'Údaje o projekte'!$F$11,'Údaje o projekte'!$F$11,VLOOKUP(G1646,Ciselniky!$G$41:$I$48,3,FALSE))))</f>
        <v/>
      </c>
      <c r="K1646" s="169" t="str">
        <f>IF(J1646="","",IF(G1646="Nerelevantné",E1646*F1646,((E1646*F1646)/VLOOKUP(G1646,Ciselniky!$G$43:$I$48,3,FALSE))*'Dlhodobý majetok (DM)'!I1646)*H1646)</f>
        <v/>
      </c>
      <c r="L1646" s="169" t="str">
        <f>IF(K1646="","",IF('Základné údaje'!$H$8="áno",0,K1646*0.2))</f>
        <v/>
      </c>
      <c r="M1646" s="156" t="str">
        <f>IF(K1646="","",K1646*VLOOKUP(CONCATENATE(C1646," / ",'Základné údaje'!$D$8),'Priradenie pracov. balíkov'!A:F,6,FALSE))</f>
        <v/>
      </c>
      <c r="N1646" s="156" t="str">
        <f>IF(L1646="","",L1646*VLOOKUP(CONCATENATE(C1646," / ",'Základné údaje'!$D$8),'Priradenie pracov. balíkov'!A:F,6,FALSE))</f>
        <v/>
      </c>
      <c r="O1646" s="164"/>
      <c r="P1646" s="164"/>
    </row>
    <row r="1647" spans="1:16" x14ac:dyDescent="0.2">
      <c r="A1647" s="19"/>
      <c r="B1647" s="164"/>
      <c r="C1647" s="164"/>
      <c r="D1647" s="164"/>
      <c r="E1647" s="164"/>
      <c r="F1647" s="165"/>
      <c r="G1647" s="164"/>
      <c r="H1647" s="166"/>
      <c r="I1647" s="167"/>
      <c r="J1647" s="168" t="str">
        <f>IF(F1647="","",IF(G1647=nepodnik,1,IF(VLOOKUP(G1647,Ciselniky!$G$41:$I$48,3,FALSE)&gt;'Údaje o projekte'!$F$11,'Údaje o projekte'!$F$11,VLOOKUP(G1647,Ciselniky!$G$41:$I$48,3,FALSE))))</f>
        <v/>
      </c>
      <c r="K1647" s="169" t="str">
        <f>IF(J1647="","",IF(G1647="Nerelevantné",E1647*F1647,((E1647*F1647)/VLOOKUP(G1647,Ciselniky!$G$43:$I$48,3,FALSE))*'Dlhodobý majetok (DM)'!I1647)*H1647)</f>
        <v/>
      </c>
      <c r="L1647" s="169" t="str">
        <f>IF(K1647="","",IF('Základné údaje'!$H$8="áno",0,K1647*0.2))</f>
        <v/>
      </c>
      <c r="M1647" s="156" t="str">
        <f>IF(K1647="","",K1647*VLOOKUP(CONCATENATE(C1647," / ",'Základné údaje'!$D$8),'Priradenie pracov. balíkov'!A:F,6,FALSE))</f>
        <v/>
      </c>
      <c r="N1647" s="156" t="str">
        <f>IF(L1647="","",L1647*VLOOKUP(CONCATENATE(C1647," / ",'Základné údaje'!$D$8),'Priradenie pracov. balíkov'!A:F,6,FALSE))</f>
        <v/>
      </c>
      <c r="O1647" s="164"/>
      <c r="P1647" s="164"/>
    </row>
    <row r="1648" spans="1:16" x14ac:dyDescent="0.2">
      <c r="A1648" s="19"/>
      <c r="B1648" s="164"/>
      <c r="C1648" s="164"/>
      <c r="D1648" s="164"/>
      <c r="E1648" s="164"/>
      <c r="F1648" s="165"/>
      <c r="G1648" s="164"/>
      <c r="H1648" s="166"/>
      <c r="I1648" s="167"/>
      <c r="J1648" s="168" t="str">
        <f>IF(F1648="","",IF(G1648=nepodnik,1,IF(VLOOKUP(G1648,Ciselniky!$G$41:$I$48,3,FALSE)&gt;'Údaje o projekte'!$F$11,'Údaje o projekte'!$F$11,VLOOKUP(G1648,Ciselniky!$G$41:$I$48,3,FALSE))))</f>
        <v/>
      </c>
      <c r="K1648" s="169" t="str">
        <f>IF(J1648="","",IF(G1648="Nerelevantné",E1648*F1648,((E1648*F1648)/VLOOKUP(G1648,Ciselniky!$G$43:$I$48,3,FALSE))*'Dlhodobý majetok (DM)'!I1648)*H1648)</f>
        <v/>
      </c>
      <c r="L1648" s="169" t="str">
        <f>IF(K1648="","",IF('Základné údaje'!$H$8="áno",0,K1648*0.2))</f>
        <v/>
      </c>
      <c r="M1648" s="156" t="str">
        <f>IF(K1648="","",K1648*VLOOKUP(CONCATENATE(C1648," / ",'Základné údaje'!$D$8),'Priradenie pracov. balíkov'!A:F,6,FALSE))</f>
        <v/>
      </c>
      <c r="N1648" s="156" t="str">
        <f>IF(L1648="","",L1648*VLOOKUP(CONCATENATE(C1648," / ",'Základné údaje'!$D$8),'Priradenie pracov. balíkov'!A:F,6,FALSE))</f>
        <v/>
      </c>
      <c r="O1648" s="164"/>
      <c r="P1648" s="164"/>
    </row>
    <row r="1649" spans="1:16" x14ac:dyDescent="0.2">
      <c r="A1649" s="19"/>
      <c r="B1649" s="164"/>
      <c r="C1649" s="164"/>
      <c r="D1649" s="164"/>
      <c r="E1649" s="164"/>
      <c r="F1649" s="165"/>
      <c r="G1649" s="164"/>
      <c r="H1649" s="166"/>
      <c r="I1649" s="167"/>
      <c r="J1649" s="168" t="str">
        <f>IF(F1649="","",IF(G1649=nepodnik,1,IF(VLOOKUP(G1649,Ciselniky!$G$41:$I$48,3,FALSE)&gt;'Údaje o projekte'!$F$11,'Údaje o projekte'!$F$11,VLOOKUP(G1649,Ciselniky!$G$41:$I$48,3,FALSE))))</f>
        <v/>
      </c>
      <c r="K1649" s="169" t="str">
        <f>IF(J1649="","",IF(G1649="Nerelevantné",E1649*F1649,((E1649*F1649)/VLOOKUP(G1649,Ciselniky!$G$43:$I$48,3,FALSE))*'Dlhodobý majetok (DM)'!I1649)*H1649)</f>
        <v/>
      </c>
      <c r="L1649" s="169" t="str">
        <f>IF(K1649="","",IF('Základné údaje'!$H$8="áno",0,K1649*0.2))</f>
        <v/>
      </c>
      <c r="M1649" s="156" t="str">
        <f>IF(K1649="","",K1649*VLOOKUP(CONCATENATE(C1649," / ",'Základné údaje'!$D$8),'Priradenie pracov. balíkov'!A:F,6,FALSE))</f>
        <v/>
      </c>
      <c r="N1649" s="156" t="str">
        <f>IF(L1649="","",L1649*VLOOKUP(CONCATENATE(C1649," / ",'Základné údaje'!$D$8),'Priradenie pracov. balíkov'!A:F,6,FALSE))</f>
        <v/>
      </c>
      <c r="O1649" s="164"/>
      <c r="P1649" s="164"/>
    </row>
    <row r="1650" spans="1:16" x14ac:dyDescent="0.2">
      <c r="A1650" s="19"/>
      <c r="B1650" s="164"/>
      <c r="C1650" s="164"/>
      <c r="D1650" s="164"/>
      <c r="E1650" s="164"/>
      <c r="F1650" s="165"/>
      <c r="G1650" s="164"/>
      <c r="H1650" s="166"/>
      <c r="I1650" s="167"/>
      <c r="J1650" s="168" t="str">
        <f>IF(F1650="","",IF(G1650=nepodnik,1,IF(VLOOKUP(G1650,Ciselniky!$G$41:$I$48,3,FALSE)&gt;'Údaje o projekte'!$F$11,'Údaje o projekte'!$F$11,VLOOKUP(G1650,Ciselniky!$G$41:$I$48,3,FALSE))))</f>
        <v/>
      </c>
      <c r="K1650" s="169" t="str">
        <f>IF(J1650="","",IF(G1650="Nerelevantné",E1650*F1650,((E1650*F1650)/VLOOKUP(G1650,Ciselniky!$G$43:$I$48,3,FALSE))*'Dlhodobý majetok (DM)'!I1650)*H1650)</f>
        <v/>
      </c>
      <c r="L1650" s="169" t="str">
        <f>IF(K1650="","",IF('Základné údaje'!$H$8="áno",0,K1650*0.2))</f>
        <v/>
      </c>
      <c r="M1650" s="156" t="str">
        <f>IF(K1650="","",K1650*VLOOKUP(CONCATENATE(C1650," / ",'Základné údaje'!$D$8),'Priradenie pracov. balíkov'!A:F,6,FALSE))</f>
        <v/>
      </c>
      <c r="N1650" s="156" t="str">
        <f>IF(L1650="","",L1650*VLOOKUP(CONCATENATE(C1650," / ",'Základné údaje'!$D$8),'Priradenie pracov. balíkov'!A:F,6,FALSE))</f>
        <v/>
      </c>
      <c r="O1650" s="164"/>
      <c r="P1650" s="164"/>
    </row>
    <row r="1651" spans="1:16" x14ac:dyDescent="0.2">
      <c r="A1651" s="19"/>
      <c r="B1651" s="164"/>
      <c r="C1651" s="164"/>
      <c r="D1651" s="164"/>
      <c r="E1651" s="164"/>
      <c r="F1651" s="165"/>
      <c r="G1651" s="164"/>
      <c r="H1651" s="166"/>
      <c r="I1651" s="167"/>
      <c r="J1651" s="168" t="str">
        <f>IF(F1651="","",IF(G1651=nepodnik,1,IF(VLOOKUP(G1651,Ciselniky!$G$41:$I$48,3,FALSE)&gt;'Údaje o projekte'!$F$11,'Údaje o projekte'!$F$11,VLOOKUP(G1651,Ciselniky!$G$41:$I$48,3,FALSE))))</f>
        <v/>
      </c>
      <c r="K1651" s="169" t="str">
        <f>IF(J1651="","",IF(G1651="Nerelevantné",E1651*F1651,((E1651*F1651)/VLOOKUP(G1651,Ciselniky!$G$43:$I$48,3,FALSE))*'Dlhodobý majetok (DM)'!I1651)*H1651)</f>
        <v/>
      </c>
      <c r="L1651" s="169" t="str">
        <f>IF(K1651="","",IF('Základné údaje'!$H$8="áno",0,K1651*0.2))</f>
        <v/>
      </c>
      <c r="M1651" s="156" t="str">
        <f>IF(K1651="","",K1651*VLOOKUP(CONCATENATE(C1651," / ",'Základné údaje'!$D$8),'Priradenie pracov. balíkov'!A:F,6,FALSE))</f>
        <v/>
      </c>
      <c r="N1651" s="156" t="str">
        <f>IF(L1651="","",L1651*VLOOKUP(CONCATENATE(C1651," / ",'Základné údaje'!$D$8),'Priradenie pracov. balíkov'!A:F,6,FALSE))</f>
        <v/>
      </c>
      <c r="O1651" s="164"/>
      <c r="P1651" s="164"/>
    </row>
    <row r="1652" spans="1:16" x14ac:dyDescent="0.2">
      <c r="A1652" s="19"/>
      <c r="B1652" s="164"/>
      <c r="C1652" s="164"/>
      <c r="D1652" s="164"/>
      <c r="E1652" s="164"/>
      <c r="F1652" s="165"/>
      <c r="G1652" s="164"/>
      <c r="H1652" s="166"/>
      <c r="I1652" s="167"/>
      <c r="J1652" s="168" t="str">
        <f>IF(F1652="","",IF(G1652=nepodnik,1,IF(VLOOKUP(G1652,Ciselniky!$G$41:$I$48,3,FALSE)&gt;'Údaje o projekte'!$F$11,'Údaje o projekte'!$F$11,VLOOKUP(G1652,Ciselniky!$G$41:$I$48,3,FALSE))))</f>
        <v/>
      </c>
      <c r="K1652" s="169" t="str">
        <f>IF(J1652="","",IF(G1652="Nerelevantné",E1652*F1652,((E1652*F1652)/VLOOKUP(G1652,Ciselniky!$G$43:$I$48,3,FALSE))*'Dlhodobý majetok (DM)'!I1652)*H1652)</f>
        <v/>
      </c>
      <c r="L1652" s="169" t="str">
        <f>IF(K1652="","",IF('Základné údaje'!$H$8="áno",0,K1652*0.2))</f>
        <v/>
      </c>
      <c r="M1652" s="156" t="str">
        <f>IF(K1652="","",K1652*VLOOKUP(CONCATENATE(C1652," / ",'Základné údaje'!$D$8),'Priradenie pracov. balíkov'!A:F,6,FALSE))</f>
        <v/>
      </c>
      <c r="N1652" s="156" t="str">
        <f>IF(L1652="","",L1652*VLOOKUP(CONCATENATE(C1652," / ",'Základné údaje'!$D$8),'Priradenie pracov. balíkov'!A:F,6,FALSE))</f>
        <v/>
      </c>
      <c r="O1652" s="164"/>
      <c r="P1652" s="164"/>
    </row>
    <row r="1653" spans="1:16" x14ac:dyDescent="0.2">
      <c r="A1653" s="19"/>
      <c r="B1653" s="164"/>
      <c r="C1653" s="164"/>
      <c r="D1653" s="164"/>
      <c r="E1653" s="164"/>
      <c r="F1653" s="165"/>
      <c r="G1653" s="164"/>
      <c r="H1653" s="166"/>
      <c r="I1653" s="167"/>
      <c r="J1653" s="168" t="str">
        <f>IF(F1653="","",IF(G1653=nepodnik,1,IF(VLOOKUP(G1653,Ciselniky!$G$41:$I$48,3,FALSE)&gt;'Údaje o projekte'!$F$11,'Údaje o projekte'!$F$11,VLOOKUP(G1653,Ciselniky!$G$41:$I$48,3,FALSE))))</f>
        <v/>
      </c>
      <c r="K1653" s="169" t="str">
        <f>IF(J1653="","",IF(G1653="Nerelevantné",E1653*F1653,((E1653*F1653)/VLOOKUP(G1653,Ciselniky!$G$43:$I$48,3,FALSE))*'Dlhodobý majetok (DM)'!I1653)*H1653)</f>
        <v/>
      </c>
      <c r="L1653" s="169" t="str">
        <f>IF(K1653="","",IF('Základné údaje'!$H$8="áno",0,K1653*0.2))</f>
        <v/>
      </c>
      <c r="M1653" s="156" t="str">
        <f>IF(K1653="","",K1653*VLOOKUP(CONCATENATE(C1653," / ",'Základné údaje'!$D$8),'Priradenie pracov. balíkov'!A:F,6,FALSE))</f>
        <v/>
      </c>
      <c r="N1653" s="156" t="str">
        <f>IF(L1653="","",L1653*VLOOKUP(CONCATENATE(C1653," / ",'Základné údaje'!$D$8),'Priradenie pracov. balíkov'!A:F,6,FALSE))</f>
        <v/>
      </c>
      <c r="O1653" s="164"/>
      <c r="P1653" s="164"/>
    </row>
    <row r="1654" spans="1:16" x14ac:dyDescent="0.2">
      <c r="A1654" s="19"/>
      <c r="B1654" s="164"/>
      <c r="C1654" s="164"/>
      <c r="D1654" s="164"/>
      <c r="E1654" s="164"/>
      <c r="F1654" s="165"/>
      <c r="G1654" s="164"/>
      <c r="H1654" s="166"/>
      <c r="I1654" s="167"/>
      <c r="J1654" s="168" t="str">
        <f>IF(F1654="","",IF(G1654=nepodnik,1,IF(VLOOKUP(G1654,Ciselniky!$G$41:$I$48,3,FALSE)&gt;'Údaje o projekte'!$F$11,'Údaje o projekte'!$F$11,VLOOKUP(G1654,Ciselniky!$G$41:$I$48,3,FALSE))))</f>
        <v/>
      </c>
      <c r="K1654" s="169" t="str">
        <f>IF(J1654="","",IF(G1654="Nerelevantné",E1654*F1654,((E1654*F1654)/VLOOKUP(G1654,Ciselniky!$G$43:$I$48,3,FALSE))*'Dlhodobý majetok (DM)'!I1654)*H1654)</f>
        <v/>
      </c>
      <c r="L1654" s="169" t="str">
        <f>IF(K1654="","",IF('Základné údaje'!$H$8="áno",0,K1654*0.2))</f>
        <v/>
      </c>
      <c r="M1654" s="156" t="str">
        <f>IF(K1654="","",K1654*VLOOKUP(CONCATENATE(C1654," / ",'Základné údaje'!$D$8),'Priradenie pracov. balíkov'!A:F,6,FALSE))</f>
        <v/>
      </c>
      <c r="N1654" s="156" t="str">
        <f>IF(L1654="","",L1654*VLOOKUP(CONCATENATE(C1654," / ",'Základné údaje'!$D$8),'Priradenie pracov. balíkov'!A:F,6,FALSE))</f>
        <v/>
      </c>
      <c r="O1654" s="164"/>
      <c r="P1654" s="164"/>
    </row>
    <row r="1655" spans="1:16" x14ac:dyDescent="0.2">
      <c r="A1655" s="19"/>
      <c r="B1655" s="164"/>
      <c r="C1655" s="164"/>
      <c r="D1655" s="164"/>
      <c r="E1655" s="164"/>
      <c r="F1655" s="165"/>
      <c r="G1655" s="164"/>
      <c r="H1655" s="166"/>
      <c r="I1655" s="167"/>
      <c r="J1655" s="168" t="str">
        <f>IF(F1655="","",IF(G1655=nepodnik,1,IF(VLOOKUP(G1655,Ciselniky!$G$41:$I$48,3,FALSE)&gt;'Údaje o projekte'!$F$11,'Údaje o projekte'!$F$11,VLOOKUP(G1655,Ciselniky!$G$41:$I$48,3,FALSE))))</f>
        <v/>
      </c>
      <c r="K1655" s="169" t="str">
        <f>IF(J1655="","",IF(G1655="Nerelevantné",E1655*F1655,((E1655*F1655)/VLOOKUP(G1655,Ciselniky!$G$43:$I$48,3,FALSE))*'Dlhodobý majetok (DM)'!I1655)*H1655)</f>
        <v/>
      </c>
      <c r="L1655" s="169" t="str">
        <f>IF(K1655="","",IF('Základné údaje'!$H$8="áno",0,K1655*0.2))</f>
        <v/>
      </c>
      <c r="M1655" s="156" t="str">
        <f>IF(K1655="","",K1655*VLOOKUP(CONCATENATE(C1655," / ",'Základné údaje'!$D$8),'Priradenie pracov. balíkov'!A:F,6,FALSE))</f>
        <v/>
      </c>
      <c r="N1655" s="156" t="str">
        <f>IF(L1655="","",L1655*VLOOKUP(CONCATENATE(C1655," / ",'Základné údaje'!$D$8),'Priradenie pracov. balíkov'!A:F,6,FALSE))</f>
        <v/>
      </c>
      <c r="O1655" s="164"/>
      <c r="P1655" s="164"/>
    </row>
    <row r="1656" spans="1:16" x14ac:dyDescent="0.2">
      <c r="A1656" s="19"/>
      <c r="B1656" s="164"/>
      <c r="C1656" s="164"/>
      <c r="D1656" s="164"/>
      <c r="E1656" s="164"/>
      <c r="F1656" s="165"/>
      <c r="G1656" s="164"/>
      <c r="H1656" s="166"/>
      <c r="I1656" s="167"/>
      <c r="J1656" s="168" t="str">
        <f>IF(F1656="","",IF(G1656=nepodnik,1,IF(VLOOKUP(G1656,Ciselniky!$G$41:$I$48,3,FALSE)&gt;'Údaje o projekte'!$F$11,'Údaje o projekte'!$F$11,VLOOKUP(G1656,Ciselniky!$G$41:$I$48,3,FALSE))))</f>
        <v/>
      </c>
      <c r="K1656" s="169" t="str">
        <f>IF(J1656="","",IF(G1656="Nerelevantné",E1656*F1656,((E1656*F1656)/VLOOKUP(G1656,Ciselniky!$G$43:$I$48,3,FALSE))*'Dlhodobý majetok (DM)'!I1656)*H1656)</f>
        <v/>
      </c>
      <c r="L1656" s="169" t="str">
        <f>IF(K1656="","",IF('Základné údaje'!$H$8="áno",0,K1656*0.2))</f>
        <v/>
      </c>
      <c r="M1656" s="156" t="str">
        <f>IF(K1656="","",K1656*VLOOKUP(CONCATENATE(C1656," / ",'Základné údaje'!$D$8),'Priradenie pracov. balíkov'!A:F,6,FALSE))</f>
        <v/>
      </c>
      <c r="N1656" s="156" t="str">
        <f>IF(L1656="","",L1656*VLOOKUP(CONCATENATE(C1656," / ",'Základné údaje'!$D$8),'Priradenie pracov. balíkov'!A:F,6,FALSE))</f>
        <v/>
      </c>
      <c r="O1656" s="164"/>
      <c r="P1656" s="164"/>
    </row>
    <row r="1657" spans="1:16" x14ac:dyDescent="0.2">
      <c r="A1657" s="19"/>
      <c r="B1657" s="164"/>
      <c r="C1657" s="164"/>
      <c r="D1657" s="164"/>
      <c r="E1657" s="164"/>
      <c r="F1657" s="165"/>
      <c r="G1657" s="164"/>
      <c r="H1657" s="166"/>
      <c r="I1657" s="167"/>
      <c r="J1657" s="168" t="str">
        <f>IF(F1657="","",IF(G1657=nepodnik,1,IF(VLOOKUP(G1657,Ciselniky!$G$41:$I$48,3,FALSE)&gt;'Údaje o projekte'!$F$11,'Údaje o projekte'!$F$11,VLOOKUP(G1657,Ciselniky!$G$41:$I$48,3,FALSE))))</f>
        <v/>
      </c>
      <c r="K1657" s="169" t="str">
        <f>IF(J1657="","",IF(G1657="Nerelevantné",E1657*F1657,((E1657*F1657)/VLOOKUP(G1657,Ciselniky!$G$43:$I$48,3,FALSE))*'Dlhodobý majetok (DM)'!I1657)*H1657)</f>
        <v/>
      </c>
      <c r="L1657" s="169" t="str">
        <f>IF(K1657="","",IF('Základné údaje'!$H$8="áno",0,K1657*0.2))</f>
        <v/>
      </c>
      <c r="M1657" s="156" t="str">
        <f>IF(K1657="","",K1657*VLOOKUP(CONCATENATE(C1657," / ",'Základné údaje'!$D$8),'Priradenie pracov. balíkov'!A:F,6,FALSE))</f>
        <v/>
      </c>
      <c r="N1657" s="156" t="str">
        <f>IF(L1657="","",L1657*VLOOKUP(CONCATENATE(C1657," / ",'Základné údaje'!$D$8),'Priradenie pracov. balíkov'!A:F,6,FALSE))</f>
        <v/>
      </c>
      <c r="O1657" s="164"/>
      <c r="P1657" s="164"/>
    </row>
    <row r="1658" spans="1:16" x14ac:dyDescent="0.2">
      <c r="A1658" s="19"/>
      <c r="B1658" s="164"/>
      <c r="C1658" s="164"/>
      <c r="D1658" s="164"/>
      <c r="E1658" s="164"/>
      <c r="F1658" s="165"/>
      <c r="G1658" s="164"/>
      <c r="H1658" s="166"/>
      <c r="I1658" s="167"/>
      <c r="J1658" s="168" t="str">
        <f>IF(F1658="","",IF(G1658=nepodnik,1,IF(VLOOKUP(G1658,Ciselniky!$G$41:$I$48,3,FALSE)&gt;'Údaje o projekte'!$F$11,'Údaje o projekte'!$F$11,VLOOKUP(G1658,Ciselniky!$G$41:$I$48,3,FALSE))))</f>
        <v/>
      </c>
      <c r="K1658" s="169" t="str">
        <f>IF(J1658="","",IF(G1658="Nerelevantné",E1658*F1658,((E1658*F1658)/VLOOKUP(G1658,Ciselniky!$G$43:$I$48,3,FALSE))*'Dlhodobý majetok (DM)'!I1658)*H1658)</f>
        <v/>
      </c>
      <c r="L1658" s="169" t="str">
        <f>IF(K1658="","",IF('Základné údaje'!$H$8="áno",0,K1658*0.2))</f>
        <v/>
      </c>
      <c r="M1658" s="156" t="str">
        <f>IF(K1658="","",K1658*VLOOKUP(CONCATENATE(C1658," / ",'Základné údaje'!$D$8),'Priradenie pracov. balíkov'!A:F,6,FALSE))</f>
        <v/>
      </c>
      <c r="N1658" s="156" t="str">
        <f>IF(L1658="","",L1658*VLOOKUP(CONCATENATE(C1658," / ",'Základné údaje'!$D$8),'Priradenie pracov. balíkov'!A:F,6,FALSE))</f>
        <v/>
      </c>
      <c r="O1658" s="164"/>
      <c r="P1658" s="164"/>
    </row>
    <row r="1659" spans="1:16" x14ac:dyDescent="0.2">
      <c r="A1659" s="19"/>
      <c r="B1659" s="164"/>
      <c r="C1659" s="164"/>
      <c r="D1659" s="164"/>
      <c r="E1659" s="164"/>
      <c r="F1659" s="165"/>
      <c r="G1659" s="164"/>
      <c r="H1659" s="166"/>
      <c r="I1659" s="167"/>
      <c r="J1659" s="168" t="str">
        <f>IF(F1659="","",IF(G1659=nepodnik,1,IF(VLOOKUP(G1659,Ciselniky!$G$41:$I$48,3,FALSE)&gt;'Údaje o projekte'!$F$11,'Údaje o projekte'!$F$11,VLOOKUP(G1659,Ciselniky!$G$41:$I$48,3,FALSE))))</f>
        <v/>
      </c>
      <c r="K1659" s="169" t="str">
        <f>IF(J1659="","",IF(G1659="Nerelevantné",E1659*F1659,((E1659*F1659)/VLOOKUP(G1659,Ciselniky!$G$43:$I$48,3,FALSE))*'Dlhodobý majetok (DM)'!I1659)*H1659)</f>
        <v/>
      </c>
      <c r="L1659" s="169" t="str">
        <f>IF(K1659="","",IF('Základné údaje'!$H$8="áno",0,K1659*0.2))</f>
        <v/>
      </c>
      <c r="M1659" s="156" t="str">
        <f>IF(K1659="","",K1659*VLOOKUP(CONCATENATE(C1659," / ",'Základné údaje'!$D$8),'Priradenie pracov. balíkov'!A:F,6,FALSE))</f>
        <v/>
      </c>
      <c r="N1659" s="156" t="str">
        <f>IF(L1659="","",L1659*VLOOKUP(CONCATENATE(C1659," / ",'Základné údaje'!$D$8),'Priradenie pracov. balíkov'!A:F,6,FALSE))</f>
        <v/>
      </c>
      <c r="O1659" s="164"/>
      <c r="P1659" s="164"/>
    </row>
    <row r="1660" spans="1:16" x14ac:dyDescent="0.2">
      <c r="A1660" s="19"/>
      <c r="B1660" s="164"/>
      <c r="C1660" s="164"/>
      <c r="D1660" s="164"/>
      <c r="E1660" s="164"/>
      <c r="F1660" s="165"/>
      <c r="G1660" s="164"/>
      <c r="H1660" s="166"/>
      <c r="I1660" s="167"/>
      <c r="J1660" s="168" t="str">
        <f>IF(F1660="","",IF(G1660=nepodnik,1,IF(VLOOKUP(G1660,Ciselniky!$G$41:$I$48,3,FALSE)&gt;'Údaje o projekte'!$F$11,'Údaje o projekte'!$F$11,VLOOKUP(G1660,Ciselniky!$G$41:$I$48,3,FALSE))))</f>
        <v/>
      </c>
      <c r="K1660" s="169" t="str">
        <f>IF(J1660="","",IF(G1660="Nerelevantné",E1660*F1660,((E1660*F1660)/VLOOKUP(G1660,Ciselniky!$G$43:$I$48,3,FALSE))*'Dlhodobý majetok (DM)'!I1660)*H1660)</f>
        <v/>
      </c>
      <c r="L1660" s="169" t="str">
        <f>IF(K1660="","",IF('Základné údaje'!$H$8="áno",0,K1660*0.2))</f>
        <v/>
      </c>
      <c r="M1660" s="156" t="str">
        <f>IF(K1660="","",K1660*VLOOKUP(CONCATENATE(C1660," / ",'Základné údaje'!$D$8),'Priradenie pracov. balíkov'!A:F,6,FALSE))</f>
        <v/>
      </c>
      <c r="N1660" s="156" t="str">
        <f>IF(L1660="","",L1660*VLOOKUP(CONCATENATE(C1660," / ",'Základné údaje'!$D$8),'Priradenie pracov. balíkov'!A:F,6,FALSE))</f>
        <v/>
      </c>
      <c r="O1660" s="164"/>
      <c r="P1660" s="164"/>
    </row>
    <row r="1661" spans="1:16" x14ac:dyDescent="0.2">
      <c r="A1661" s="19"/>
      <c r="B1661" s="164"/>
      <c r="C1661" s="164"/>
      <c r="D1661" s="164"/>
      <c r="E1661" s="164"/>
      <c r="F1661" s="165"/>
      <c r="G1661" s="164"/>
      <c r="H1661" s="166"/>
      <c r="I1661" s="167"/>
      <c r="J1661" s="168" t="str">
        <f>IF(F1661="","",IF(G1661=nepodnik,1,IF(VLOOKUP(G1661,Ciselniky!$G$41:$I$48,3,FALSE)&gt;'Údaje o projekte'!$F$11,'Údaje o projekte'!$F$11,VLOOKUP(G1661,Ciselniky!$G$41:$I$48,3,FALSE))))</f>
        <v/>
      </c>
      <c r="K1661" s="169" t="str">
        <f>IF(J1661="","",IF(G1661="Nerelevantné",E1661*F1661,((E1661*F1661)/VLOOKUP(G1661,Ciselniky!$G$43:$I$48,3,FALSE))*'Dlhodobý majetok (DM)'!I1661)*H1661)</f>
        <v/>
      </c>
      <c r="L1661" s="169" t="str">
        <f>IF(K1661="","",IF('Základné údaje'!$H$8="áno",0,K1661*0.2))</f>
        <v/>
      </c>
      <c r="M1661" s="156" t="str">
        <f>IF(K1661="","",K1661*VLOOKUP(CONCATENATE(C1661," / ",'Základné údaje'!$D$8),'Priradenie pracov. balíkov'!A:F,6,FALSE))</f>
        <v/>
      </c>
      <c r="N1661" s="156" t="str">
        <f>IF(L1661="","",L1661*VLOOKUP(CONCATENATE(C1661," / ",'Základné údaje'!$D$8),'Priradenie pracov. balíkov'!A:F,6,FALSE))</f>
        <v/>
      </c>
      <c r="O1661" s="164"/>
      <c r="P1661" s="164"/>
    </row>
    <row r="1662" spans="1:16" x14ac:dyDescent="0.2">
      <c r="A1662" s="19"/>
      <c r="B1662" s="164"/>
      <c r="C1662" s="164"/>
      <c r="D1662" s="164"/>
      <c r="E1662" s="164"/>
      <c r="F1662" s="165"/>
      <c r="G1662" s="164"/>
      <c r="H1662" s="166"/>
      <c r="I1662" s="167"/>
      <c r="J1662" s="168" t="str">
        <f>IF(F1662="","",IF(G1662=nepodnik,1,IF(VLOOKUP(G1662,Ciselniky!$G$41:$I$48,3,FALSE)&gt;'Údaje o projekte'!$F$11,'Údaje o projekte'!$F$11,VLOOKUP(G1662,Ciselniky!$G$41:$I$48,3,FALSE))))</f>
        <v/>
      </c>
      <c r="K1662" s="169" t="str">
        <f>IF(J1662="","",IF(G1662="Nerelevantné",E1662*F1662,((E1662*F1662)/VLOOKUP(G1662,Ciselniky!$G$43:$I$48,3,FALSE))*'Dlhodobý majetok (DM)'!I1662)*H1662)</f>
        <v/>
      </c>
      <c r="L1662" s="169" t="str">
        <f>IF(K1662="","",IF('Základné údaje'!$H$8="áno",0,K1662*0.2))</f>
        <v/>
      </c>
      <c r="M1662" s="156" t="str">
        <f>IF(K1662="","",K1662*VLOOKUP(CONCATENATE(C1662," / ",'Základné údaje'!$D$8),'Priradenie pracov. balíkov'!A:F,6,FALSE))</f>
        <v/>
      </c>
      <c r="N1662" s="156" t="str">
        <f>IF(L1662="","",L1662*VLOOKUP(CONCATENATE(C1662," / ",'Základné údaje'!$D$8),'Priradenie pracov. balíkov'!A:F,6,FALSE))</f>
        <v/>
      </c>
      <c r="O1662" s="164"/>
      <c r="P1662" s="164"/>
    </row>
    <row r="1663" spans="1:16" x14ac:dyDescent="0.2">
      <c r="A1663" s="19"/>
      <c r="B1663" s="164"/>
      <c r="C1663" s="164"/>
      <c r="D1663" s="164"/>
      <c r="E1663" s="164"/>
      <c r="F1663" s="165"/>
      <c r="G1663" s="164"/>
      <c r="H1663" s="166"/>
      <c r="I1663" s="167"/>
      <c r="J1663" s="168" t="str">
        <f>IF(F1663="","",IF(G1663=nepodnik,1,IF(VLOOKUP(G1663,Ciselniky!$G$41:$I$48,3,FALSE)&gt;'Údaje o projekte'!$F$11,'Údaje o projekte'!$F$11,VLOOKUP(G1663,Ciselniky!$G$41:$I$48,3,FALSE))))</f>
        <v/>
      </c>
      <c r="K1663" s="169" t="str">
        <f>IF(J1663="","",IF(G1663="Nerelevantné",E1663*F1663,((E1663*F1663)/VLOOKUP(G1663,Ciselniky!$G$43:$I$48,3,FALSE))*'Dlhodobý majetok (DM)'!I1663)*H1663)</f>
        <v/>
      </c>
      <c r="L1663" s="169" t="str">
        <f>IF(K1663="","",IF('Základné údaje'!$H$8="áno",0,K1663*0.2))</f>
        <v/>
      </c>
      <c r="M1663" s="156" t="str">
        <f>IF(K1663="","",K1663*VLOOKUP(CONCATENATE(C1663," / ",'Základné údaje'!$D$8),'Priradenie pracov. balíkov'!A:F,6,FALSE))</f>
        <v/>
      </c>
      <c r="N1663" s="156" t="str">
        <f>IF(L1663="","",L1663*VLOOKUP(CONCATENATE(C1663," / ",'Základné údaje'!$D$8),'Priradenie pracov. balíkov'!A:F,6,FALSE))</f>
        <v/>
      </c>
      <c r="O1663" s="164"/>
      <c r="P1663" s="164"/>
    </row>
    <row r="1664" spans="1:16" x14ac:dyDescent="0.2">
      <c r="A1664" s="19"/>
      <c r="B1664" s="164"/>
      <c r="C1664" s="164"/>
      <c r="D1664" s="164"/>
      <c r="E1664" s="164"/>
      <c r="F1664" s="165"/>
      <c r="G1664" s="164"/>
      <c r="H1664" s="166"/>
      <c r="I1664" s="167"/>
      <c r="J1664" s="168" t="str">
        <f>IF(F1664="","",IF(G1664=nepodnik,1,IF(VLOOKUP(G1664,Ciselniky!$G$41:$I$48,3,FALSE)&gt;'Údaje o projekte'!$F$11,'Údaje o projekte'!$F$11,VLOOKUP(G1664,Ciselniky!$G$41:$I$48,3,FALSE))))</f>
        <v/>
      </c>
      <c r="K1664" s="169" t="str">
        <f>IF(J1664="","",IF(G1664="Nerelevantné",E1664*F1664,((E1664*F1664)/VLOOKUP(G1664,Ciselniky!$G$43:$I$48,3,FALSE))*'Dlhodobý majetok (DM)'!I1664)*H1664)</f>
        <v/>
      </c>
      <c r="L1664" s="169" t="str">
        <f>IF(K1664="","",IF('Základné údaje'!$H$8="áno",0,K1664*0.2))</f>
        <v/>
      </c>
      <c r="M1664" s="156" t="str">
        <f>IF(K1664="","",K1664*VLOOKUP(CONCATENATE(C1664," / ",'Základné údaje'!$D$8),'Priradenie pracov. balíkov'!A:F,6,FALSE))</f>
        <v/>
      </c>
      <c r="N1664" s="156" t="str">
        <f>IF(L1664="","",L1664*VLOOKUP(CONCATENATE(C1664," / ",'Základné údaje'!$D$8),'Priradenie pracov. balíkov'!A:F,6,FALSE))</f>
        <v/>
      </c>
      <c r="O1664" s="164"/>
      <c r="P1664" s="164"/>
    </row>
    <row r="1665" spans="1:16" x14ac:dyDescent="0.2">
      <c r="A1665" s="19"/>
      <c r="B1665" s="164"/>
      <c r="C1665" s="164"/>
      <c r="D1665" s="164"/>
      <c r="E1665" s="164"/>
      <c r="F1665" s="165"/>
      <c r="G1665" s="164"/>
      <c r="H1665" s="166"/>
      <c r="I1665" s="167"/>
      <c r="J1665" s="168" t="str">
        <f>IF(F1665="","",IF(G1665=nepodnik,1,IF(VLOOKUP(G1665,Ciselniky!$G$41:$I$48,3,FALSE)&gt;'Údaje o projekte'!$F$11,'Údaje o projekte'!$F$11,VLOOKUP(G1665,Ciselniky!$G$41:$I$48,3,FALSE))))</f>
        <v/>
      </c>
      <c r="K1665" s="169" t="str">
        <f>IF(J1665="","",IF(G1665="Nerelevantné",E1665*F1665,((E1665*F1665)/VLOOKUP(G1665,Ciselniky!$G$43:$I$48,3,FALSE))*'Dlhodobý majetok (DM)'!I1665)*H1665)</f>
        <v/>
      </c>
      <c r="L1665" s="169" t="str">
        <f>IF(K1665="","",IF('Základné údaje'!$H$8="áno",0,K1665*0.2))</f>
        <v/>
      </c>
      <c r="M1665" s="156" t="str">
        <f>IF(K1665="","",K1665*VLOOKUP(CONCATENATE(C1665," / ",'Základné údaje'!$D$8),'Priradenie pracov. balíkov'!A:F,6,FALSE))</f>
        <v/>
      </c>
      <c r="N1665" s="156" t="str">
        <f>IF(L1665="","",L1665*VLOOKUP(CONCATENATE(C1665," / ",'Základné údaje'!$D$8),'Priradenie pracov. balíkov'!A:F,6,FALSE))</f>
        <v/>
      </c>
      <c r="O1665" s="164"/>
      <c r="P1665" s="164"/>
    </row>
    <row r="1666" spans="1:16" x14ac:dyDescent="0.2">
      <c r="A1666" s="19"/>
      <c r="B1666" s="164"/>
      <c r="C1666" s="164"/>
      <c r="D1666" s="164"/>
      <c r="E1666" s="164"/>
      <c r="F1666" s="165"/>
      <c r="G1666" s="164"/>
      <c r="H1666" s="166"/>
      <c r="I1666" s="167"/>
      <c r="J1666" s="168" t="str">
        <f>IF(F1666="","",IF(G1666=nepodnik,1,IF(VLOOKUP(G1666,Ciselniky!$G$41:$I$48,3,FALSE)&gt;'Údaje o projekte'!$F$11,'Údaje o projekte'!$F$11,VLOOKUP(G1666,Ciselniky!$G$41:$I$48,3,FALSE))))</f>
        <v/>
      </c>
      <c r="K1666" s="169" t="str">
        <f>IF(J1666="","",IF(G1666="Nerelevantné",E1666*F1666,((E1666*F1666)/VLOOKUP(G1666,Ciselniky!$G$43:$I$48,3,FALSE))*'Dlhodobý majetok (DM)'!I1666)*H1666)</f>
        <v/>
      </c>
      <c r="L1666" s="169" t="str">
        <f>IF(K1666="","",IF('Základné údaje'!$H$8="áno",0,K1666*0.2))</f>
        <v/>
      </c>
      <c r="M1666" s="156" t="str">
        <f>IF(K1666="","",K1666*VLOOKUP(CONCATENATE(C1666," / ",'Základné údaje'!$D$8),'Priradenie pracov. balíkov'!A:F,6,FALSE))</f>
        <v/>
      </c>
      <c r="N1666" s="156" t="str">
        <f>IF(L1666="","",L1666*VLOOKUP(CONCATENATE(C1666," / ",'Základné údaje'!$D$8),'Priradenie pracov. balíkov'!A:F,6,FALSE))</f>
        <v/>
      </c>
      <c r="O1666" s="164"/>
      <c r="P1666" s="164"/>
    </row>
    <row r="1667" spans="1:16" x14ac:dyDescent="0.2">
      <c r="A1667" s="19"/>
      <c r="B1667" s="164"/>
      <c r="C1667" s="164"/>
      <c r="D1667" s="164"/>
      <c r="E1667" s="164"/>
      <c r="F1667" s="165"/>
      <c r="G1667" s="164"/>
      <c r="H1667" s="166"/>
      <c r="I1667" s="167"/>
      <c r="J1667" s="168" t="str">
        <f>IF(F1667="","",IF(G1667=nepodnik,1,IF(VLOOKUP(G1667,Ciselniky!$G$41:$I$48,3,FALSE)&gt;'Údaje o projekte'!$F$11,'Údaje o projekte'!$F$11,VLOOKUP(G1667,Ciselniky!$G$41:$I$48,3,FALSE))))</f>
        <v/>
      </c>
      <c r="K1667" s="169" t="str">
        <f>IF(J1667="","",IF(G1667="Nerelevantné",E1667*F1667,((E1667*F1667)/VLOOKUP(G1667,Ciselniky!$G$43:$I$48,3,FALSE))*'Dlhodobý majetok (DM)'!I1667)*H1667)</f>
        <v/>
      </c>
      <c r="L1667" s="169" t="str">
        <f>IF(K1667="","",IF('Základné údaje'!$H$8="áno",0,K1667*0.2))</f>
        <v/>
      </c>
      <c r="M1667" s="156" t="str">
        <f>IF(K1667="","",K1667*VLOOKUP(CONCATENATE(C1667," / ",'Základné údaje'!$D$8),'Priradenie pracov. balíkov'!A:F,6,FALSE))</f>
        <v/>
      </c>
      <c r="N1667" s="156" t="str">
        <f>IF(L1667="","",L1667*VLOOKUP(CONCATENATE(C1667," / ",'Základné údaje'!$D$8),'Priradenie pracov. balíkov'!A:F,6,FALSE))</f>
        <v/>
      </c>
      <c r="O1667" s="164"/>
      <c r="P1667" s="164"/>
    </row>
    <row r="1668" spans="1:16" x14ac:dyDescent="0.2">
      <c r="A1668" s="19"/>
      <c r="B1668" s="164"/>
      <c r="C1668" s="164"/>
      <c r="D1668" s="164"/>
      <c r="E1668" s="164"/>
      <c r="F1668" s="165"/>
      <c r="G1668" s="164"/>
      <c r="H1668" s="166"/>
      <c r="I1668" s="167"/>
      <c r="J1668" s="168" t="str">
        <f>IF(F1668="","",IF(G1668=nepodnik,1,IF(VLOOKUP(G1668,Ciselniky!$G$41:$I$48,3,FALSE)&gt;'Údaje o projekte'!$F$11,'Údaje o projekte'!$F$11,VLOOKUP(G1668,Ciselniky!$G$41:$I$48,3,FALSE))))</f>
        <v/>
      </c>
      <c r="K1668" s="169" t="str">
        <f>IF(J1668="","",IF(G1668="Nerelevantné",E1668*F1668,((E1668*F1668)/VLOOKUP(G1668,Ciselniky!$G$43:$I$48,3,FALSE))*'Dlhodobý majetok (DM)'!I1668)*H1668)</f>
        <v/>
      </c>
      <c r="L1668" s="169" t="str">
        <f>IF(K1668="","",IF('Základné údaje'!$H$8="áno",0,K1668*0.2))</f>
        <v/>
      </c>
      <c r="M1668" s="156" t="str">
        <f>IF(K1668="","",K1668*VLOOKUP(CONCATENATE(C1668," / ",'Základné údaje'!$D$8),'Priradenie pracov. balíkov'!A:F,6,FALSE))</f>
        <v/>
      </c>
      <c r="N1668" s="156" t="str">
        <f>IF(L1668="","",L1668*VLOOKUP(CONCATENATE(C1668," / ",'Základné údaje'!$D$8),'Priradenie pracov. balíkov'!A:F,6,FALSE))</f>
        <v/>
      </c>
      <c r="O1668" s="164"/>
      <c r="P1668" s="164"/>
    </row>
    <row r="1669" spans="1:16" x14ac:dyDescent="0.2">
      <c r="A1669" s="19"/>
      <c r="B1669" s="164"/>
      <c r="C1669" s="164"/>
      <c r="D1669" s="164"/>
      <c r="E1669" s="164"/>
      <c r="F1669" s="165"/>
      <c r="G1669" s="164"/>
      <c r="H1669" s="166"/>
      <c r="I1669" s="167"/>
      <c r="J1669" s="168" t="str">
        <f>IF(F1669="","",IF(G1669=nepodnik,1,IF(VLOOKUP(G1669,Ciselniky!$G$41:$I$48,3,FALSE)&gt;'Údaje o projekte'!$F$11,'Údaje o projekte'!$F$11,VLOOKUP(G1669,Ciselniky!$G$41:$I$48,3,FALSE))))</f>
        <v/>
      </c>
      <c r="K1669" s="169" t="str">
        <f>IF(J1669="","",IF(G1669="Nerelevantné",E1669*F1669,((E1669*F1669)/VLOOKUP(G1669,Ciselniky!$G$43:$I$48,3,FALSE))*'Dlhodobý majetok (DM)'!I1669)*H1669)</f>
        <v/>
      </c>
      <c r="L1669" s="169" t="str">
        <f>IF(K1669="","",IF('Základné údaje'!$H$8="áno",0,K1669*0.2))</f>
        <v/>
      </c>
      <c r="M1669" s="156" t="str">
        <f>IF(K1669="","",K1669*VLOOKUP(CONCATENATE(C1669," / ",'Základné údaje'!$D$8),'Priradenie pracov. balíkov'!A:F,6,FALSE))</f>
        <v/>
      </c>
      <c r="N1669" s="156" t="str">
        <f>IF(L1669="","",L1669*VLOOKUP(CONCATENATE(C1669," / ",'Základné údaje'!$D$8),'Priradenie pracov. balíkov'!A:F,6,FALSE))</f>
        <v/>
      </c>
      <c r="O1669" s="164"/>
      <c r="P1669" s="164"/>
    </row>
    <row r="1670" spans="1:16" x14ac:dyDescent="0.2">
      <c r="A1670" s="19"/>
      <c r="B1670" s="164"/>
      <c r="C1670" s="164"/>
      <c r="D1670" s="164"/>
      <c r="E1670" s="164"/>
      <c r="F1670" s="165"/>
      <c r="G1670" s="164"/>
      <c r="H1670" s="166"/>
      <c r="I1670" s="167"/>
      <c r="J1670" s="168" t="str">
        <f>IF(F1670="","",IF(G1670=nepodnik,1,IF(VLOOKUP(G1670,Ciselniky!$G$41:$I$48,3,FALSE)&gt;'Údaje o projekte'!$F$11,'Údaje o projekte'!$F$11,VLOOKUP(G1670,Ciselniky!$G$41:$I$48,3,FALSE))))</f>
        <v/>
      </c>
      <c r="K1670" s="169" t="str">
        <f>IF(J1670="","",IF(G1670="Nerelevantné",E1670*F1670,((E1670*F1670)/VLOOKUP(G1670,Ciselniky!$G$43:$I$48,3,FALSE))*'Dlhodobý majetok (DM)'!I1670)*H1670)</f>
        <v/>
      </c>
      <c r="L1670" s="169" t="str">
        <f>IF(K1670="","",IF('Základné údaje'!$H$8="áno",0,K1670*0.2))</f>
        <v/>
      </c>
      <c r="M1670" s="156" t="str">
        <f>IF(K1670="","",K1670*VLOOKUP(CONCATENATE(C1670," / ",'Základné údaje'!$D$8),'Priradenie pracov. balíkov'!A:F,6,FALSE))</f>
        <v/>
      </c>
      <c r="N1670" s="156" t="str">
        <f>IF(L1670="","",L1670*VLOOKUP(CONCATENATE(C1670," / ",'Základné údaje'!$D$8),'Priradenie pracov. balíkov'!A:F,6,FALSE))</f>
        <v/>
      </c>
      <c r="O1670" s="164"/>
      <c r="P1670" s="164"/>
    </row>
    <row r="1671" spans="1:16" x14ac:dyDescent="0.2">
      <c r="A1671" s="19"/>
      <c r="B1671" s="164"/>
      <c r="C1671" s="164"/>
      <c r="D1671" s="164"/>
      <c r="E1671" s="164"/>
      <c r="F1671" s="165"/>
      <c r="G1671" s="164"/>
      <c r="H1671" s="166"/>
      <c r="I1671" s="167"/>
      <c r="J1671" s="168" t="str">
        <f>IF(F1671="","",IF(G1671=nepodnik,1,IF(VLOOKUP(G1671,Ciselniky!$G$41:$I$48,3,FALSE)&gt;'Údaje o projekte'!$F$11,'Údaje o projekte'!$F$11,VLOOKUP(G1671,Ciselniky!$G$41:$I$48,3,FALSE))))</f>
        <v/>
      </c>
      <c r="K1671" s="169" t="str">
        <f>IF(J1671="","",IF(G1671="Nerelevantné",E1671*F1671,((E1671*F1671)/VLOOKUP(G1671,Ciselniky!$G$43:$I$48,3,FALSE))*'Dlhodobý majetok (DM)'!I1671)*H1671)</f>
        <v/>
      </c>
      <c r="L1671" s="169" t="str">
        <f>IF(K1671="","",IF('Základné údaje'!$H$8="áno",0,K1671*0.2))</f>
        <v/>
      </c>
      <c r="M1671" s="156" t="str">
        <f>IF(K1671="","",K1671*VLOOKUP(CONCATENATE(C1671," / ",'Základné údaje'!$D$8),'Priradenie pracov. balíkov'!A:F,6,FALSE))</f>
        <v/>
      </c>
      <c r="N1671" s="156" t="str">
        <f>IF(L1671="","",L1671*VLOOKUP(CONCATENATE(C1671," / ",'Základné údaje'!$D$8),'Priradenie pracov. balíkov'!A:F,6,FALSE))</f>
        <v/>
      </c>
      <c r="O1671" s="164"/>
      <c r="P1671" s="164"/>
    </row>
    <row r="1672" spans="1:16" x14ac:dyDescent="0.2">
      <c r="A1672" s="19"/>
      <c r="B1672" s="164"/>
      <c r="C1672" s="164"/>
      <c r="D1672" s="164"/>
      <c r="E1672" s="164"/>
      <c r="F1672" s="165"/>
      <c r="G1672" s="164"/>
      <c r="H1672" s="166"/>
      <c r="I1672" s="167"/>
      <c r="J1672" s="168" t="str">
        <f>IF(F1672="","",IF(G1672=nepodnik,1,IF(VLOOKUP(G1672,Ciselniky!$G$41:$I$48,3,FALSE)&gt;'Údaje o projekte'!$F$11,'Údaje o projekte'!$F$11,VLOOKUP(G1672,Ciselniky!$G$41:$I$48,3,FALSE))))</f>
        <v/>
      </c>
      <c r="K1672" s="169" t="str">
        <f>IF(J1672="","",IF(G1672="Nerelevantné",E1672*F1672,((E1672*F1672)/VLOOKUP(G1672,Ciselniky!$G$43:$I$48,3,FALSE))*'Dlhodobý majetok (DM)'!I1672)*H1672)</f>
        <v/>
      </c>
      <c r="L1672" s="169" t="str">
        <f>IF(K1672="","",IF('Základné údaje'!$H$8="áno",0,K1672*0.2))</f>
        <v/>
      </c>
      <c r="M1672" s="156" t="str">
        <f>IF(K1672="","",K1672*VLOOKUP(CONCATENATE(C1672," / ",'Základné údaje'!$D$8),'Priradenie pracov. balíkov'!A:F,6,FALSE))</f>
        <v/>
      </c>
      <c r="N1672" s="156" t="str">
        <f>IF(L1672="","",L1672*VLOOKUP(CONCATENATE(C1672," / ",'Základné údaje'!$D$8),'Priradenie pracov. balíkov'!A:F,6,FALSE))</f>
        <v/>
      </c>
      <c r="O1672" s="164"/>
      <c r="P1672" s="164"/>
    </row>
    <row r="1673" spans="1:16" x14ac:dyDescent="0.2">
      <c r="A1673" s="19"/>
      <c r="B1673" s="164"/>
      <c r="C1673" s="164"/>
      <c r="D1673" s="164"/>
      <c r="E1673" s="164"/>
      <c r="F1673" s="165"/>
      <c r="G1673" s="164"/>
      <c r="H1673" s="166"/>
      <c r="I1673" s="167"/>
      <c r="J1673" s="168" t="str">
        <f>IF(F1673="","",IF(G1673=nepodnik,1,IF(VLOOKUP(G1673,Ciselniky!$G$41:$I$48,3,FALSE)&gt;'Údaje o projekte'!$F$11,'Údaje o projekte'!$F$11,VLOOKUP(G1673,Ciselniky!$G$41:$I$48,3,FALSE))))</f>
        <v/>
      </c>
      <c r="K1673" s="169" t="str">
        <f>IF(J1673="","",IF(G1673="Nerelevantné",E1673*F1673,((E1673*F1673)/VLOOKUP(G1673,Ciselniky!$G$43:$I$48,3,FALSE))*'Dlhodobý majetok (DM)'!I1673)*H1673)</f>
        <v/>
      </c>
      <c r="L1673" s="169" t="str">
        <f>IF(K1673="","",IF('Základné údaje'!$H$8="áno",0,K1673*0.2))</f>
        <v/>
      </c>
      <c r="M1673" s="156" t="str">
        <f>IF(K1673="","",K1673*VLOOKUP(CONCATENATE(C1673," / ",'Základné údaje'!$D$8),'Priradenie pracov. balíkov'!A:F,6,FALSE))</f>
        <v/>
      </c>
      <c r="N1673" s="156" t="str">
        <f>IF(L1673="","",L1673*VLOOKUP(CONCATENATE(C1673," / ",'Základné údaje'!$D$8),'Priradenie pracov. balíkov'!A:F,6,FALSE))</f>
        <v/>
      </c>
      <c r="O1673" s="164"/>
      <c r="P1673" s="164"/>
    </row>
    <row r="1674" spans="1:16" x14ac:dyDescent="0.2">
      <c r="A1674" s="19"/>
      <c r="B1674" s="164"/>
      <c r="C1674" s="164"/>
      <c r="D1674" s="164"/>
      <c r="E1674" s="164"/>
      <c r="F1674" s="165"/>
      <c r="G1674" s="164"/>
      <c r="H1674" s="166"/>
      <c r="I1674" s="167"/>
      <c r="J1674" s="168" t="str">
        <f>IF(F1674="","",IF(G1674=nepodnik,1,IF(VLOOKUP(G1674,Ciselniky!$G$41:$I$48,3,FALSE)&gt;'Údaje o projekte'!$F$11,'Údaje o projekte'!$F$11,VLOOKUP(G1674,Ciselniky!$G$41:$I$48,3,FALSE))))</f>
        <v/>
      </c>
      <c r="K1674" s="169" t="str">
        <f>IF(J1674="","",IF(G1674="Nerelevantné",E1674*F1674,((E1674*F1674)/VLOOKUP(G1674,Ciselniky!$G$43:$I$48,3,FALSE))*'Dlhodobý majetok (DM)'!I1674)*H1674)</f>
        <v/>
      </c>
      <c r="L1674" s="169" t="str">
        <f>IF(K1674="","",IF('Základné údaje'!$H$8="áno",0,K1674*0.2))</f>
        <v/>
      </c>
      <c r="M1674" s="156" t="str">
        <f>IF(K1674="","",K1674*VLOOKUP(CONCATENATE(C1674," / ",'Základné údaje'!$D$8),'Priradenie pracov. balíkov'!A:F,6,FALSE))</f>
        <v/>
      </c>
      <c r="N1674" s="156" t="str">
        <f>IF(L1674="","",L1674*VLOOKUP(CONCATENATE(C1674," / ",'Základné údaje'!$D$8),'Priradenie pracov. balíkov'!A:F,6,FALSE))</f>
        <v/>
      </c>
      <c r="O1674" s="164"/>
      <c r="P1674" s="164"/>
    </row>
    <row r="1675" spans="1:16" x14ac:dyDescent="0.2">
      <c r="A1675" s="19"/>
      <c r="B1675" s="164"/>
      <c r="C1675" s="164"/>
      <c r="D1675" s="164"/>
      <c r="E1675" s="164"/>
      <c r="F1675" s="165"/>
      <c r="G1675" s="164"/>
      <c r="H1675" s="166"/>
      <c r="I1675" s="167"/>
      <c r="J1675" s="168" t="str">
        <f>IF(F1675="","",IF(G1675=nepodnik,1,IF(VLOOKUP(G1675,Ciselniky!$G$41:$I$48,3,FALSE)&gt;'Údaje o projekte'!$F$11,'Údaje o projekte'!$F$11,VLOOKUP(G1675,Ciselniky!$G$41:$I$48,3,FALSE))))</f>
        <v/>
      </c>
      <c r="K1675" s="169" t="str">
        <f>IF(J1675="","",IF(G1675="Nerelevantné",E1675*F1675,((E1675*F1675)/VLOOKUP(G1675,Ciselniky!$G$43:$I$48,3,FALSE))*'Dlhodobý majetok (DM)'!I1675)*H1675)</f>
        <v/>
      </c>
      <c r="L1675" s="169" t="str">
        <f>IF(K1675="","",IF('Základné údaje'!$H$8="áno",0,K1675*0.2))</f>
        <v/>
      </c>
      <c r="M1675" s="156" t="str">
        <f>IF(K1675="","",K1675*VLOOKUP(CONCATENATE(C1675," / ",'Základné údaje'!$D$8),'Priradenie pracov. balíkov'!A:F,6,FALSE))</f>
        <v/>
      </c>
      <c r="N1675" s="156" t="str">
        <f>IF(L1675="","",L1675*VLOOKUP(CONCATENATE(C1675," / ",'Základné údaje'!$D$8),'Priradenie pracov. balíkov'!A:F,6,FALSE))</f>
        <v/>
      </c>
      <c r="O1675" s="164"/>
      <c r="P1675" s="164"/>
    </row>
    <row r="1676" spans="1:16" x14ac:dyDescent="0.2">
      <c r="A1676" s="19"/>
      <c r="B1676" s="164"/>
      <c r="C1676" s="164"/>
      <c r="D1676" s="164"/>
      <c r="E1676" s="164"/>
      <c r="F1676" s="165"/>
      <c r="G1676" s="164"/>
      <c r="H1676" s="166"/>
      <c r="I1676" s="167"/>
      <c r="J1676" s="168" t="str">
        <f>IF(F1676="","",IF(G1676=nepodnik,1,IF(VLOOKUP(G1676,Ciselniky!$G$41:$I$48,3,FALSE)&gt;'Údaje o projekte'!$F$11,'Údaje o projekte'!$F$11,VLOOKUP(G1676,Ciselniky!$G$41:$I$48,3,FALSE))))</f>
        <v/>
      </c>
      <c r="K1676" s="169" t="str">
        <f>IF(J1676="","",IF(G1676="Nerelevantné",E1676*F1676,((E1676*F1676)/VLOOKUP(G1676,Ciselniky!$G$43:$I$48,3,FALSE))*'Dlhodobý majetok (DM)'!I1676)*H1676)</f>
        <v/>
      </c>
      <c r="L1676" s="169" t="str">
        <f>IF(K1676="","",IF('Základné údaje'!$H$8="áno",0,K1676*0.2))</f>
        <v/>
      </c>
      <c r="M1676" s="156" t="str">
        <f>IF(K1676="","",K1676*VLOOKUP(CONCATENATE(C1676," / ",'Základné údaje'!$D$8),'Priradenie pracov. balíkov'!A:F,6,FALSE))</f>
        <v/>
      </c>
      <c r="N1676" s="156" t="str">
        <f>IF(L1676="","",L1676*VLOOKUP(CONCATENATE(C1676," / ",'Základné údaje'!$D$8),'Priradenie pracov. balíkov'!A:F,6,FALSE))</f>
        <v/>
      </c>
      <c r="O1676" s="164"/>
      <c r="P1676" s="164"/>
    </row>
    <row r="1677" spans="1:16" x14ac:dyDescent="0.2">
      <c r="A1677" s="19"/>
      <c r="B1677" s="164"/>
      <c r="C1677" s="164"/>
      <c r="D1677" s="164"/>
      <c r="E1677" s="164"/>
      <c r="F1677" s="165"/>
      <c r="G1677" s="164"/>
      <c r="H1677" s="166"/>
      <c r="I1677" s="167"/>
      <c r="J1677" s="168" t="str">
        <f>IF(F1677="","",IF(G1677=nepodnik,1,IF(VLOOKUP(G1677,Ciselniky!$G$41:$I$48,3,FALSE)&gt;'Údaje o projekte'!$F$11,'Údaje o projekte'!$F$11,VLOOKUP(G1677,Ciselniky!$G$41:$I$48,3,FALSE))))</f>
        <v/>
      </c>
      <c r="K1677" s="169" t="str">
        <f>IF(J1677="","",IF(G1677="Nerelevantné",E1677*F1677,((E1677*F1677)/VLOOKUP(G1677,Ciselniky!$G$43:$I$48,3,FALSE))*'Dlhodobý majetok (DM)'!I1677)*H1677)</f>
        <v/>
      </c>
      <c r="L1677" s="169" t="str">
        <f>IF(K1677="","",IF('Základné údaje'!$H$8="áno",0,K1677*0.2))</f>
        <v/>
      </c>
      <c r="M1677" s="156" t="str">
        <f>IF(K1677="","",K1677*VLOOKUP(CONCATENATE(C1677," / ",'Základné údaje'!$D$8),'Priradenie pracov. balíkov'!A:F,6,FALSE))</f>
        <v/>
      </c>
      <c r="N1677" s="156" t="str">
        <f>IF(L1677="","",L1677*VLOOKUP(CONCATENATE(C1677," / ",'Základné údaje'!$D$8),'Priradenie pracov. balíkov'!A:F,6,FALSE))</f>
        <v/>
      </c>
      <c r="O1677" s="164"/>
      <c r="P1677" s="164"/>
    </row>
    <row r="1678" spans="1:16" x14ac:dyDescent="0.2">
      <c r="A1678" s="19"/>
      <c r="B1678" s="164"/>
      <c r="C1678" s="164"/>
      <c r="D1678" s="164"/>
      <c r="E1678" s="164"/>
      <c r="F1678" s="165"/>
      <c r="G1678" s="164"/>
      <c r="H1678" s="166"/>
      <c r="I1678" s="167"/>
      <c r="J1678" s="168" t="str">
        <f>IF(F1678="","",IF(G1678=nepodnik,1,IF(VLOOKUP(G1678,Ciselniky!$G$41:$I$48,3,FALSE)&gt;'Údaje o projekte'!$F$11,'Údaje o projekte'!$F$11,VLOOKUP(G1678,Ciselniky!$G$41:$I$48,3,FALSE))))</f>
        <v/>
      </c>
      <c r="K1678" s="169" t="str">
        <f>IF(J1678="","",IF(G1678="Nerelevantné",E1678*F1678,((E1678*F1678)/VLOOKUP(G1678,Ciselniky!$G$43:$I$48,3,FALSE))*'Dlhodobý majetok (DM)'!I1678)*H1678)</f>
        <v/>
      </c>
      <c r="L1678" s="169" t="str">
        <f>IF(K1678="","",IF('Základné údaje'!$H$8="áno",0,K1678*0.2))</f>
        <v/>
      </c>
      <c r="M1678" s="156" t="str">
        <f>IF(K1678="","",K1678*VLOOKUP(CONCATENATE(C1678," / ",'Základné údaje'!$D$8),'Priradenie pracov. balíkov'!A:F,6,FALSE))</f>
        <v/>
      </c>
      <c r="N1678" s="156" t="str">
        <f>IF(L1678="","",L1678*VLOOKUP(CONCATENATE(C1678," / ",'Základné údaje'!$D$8),'Priradenie pracov. balíkov'!A:F,6,FALSE))</f>
        <v/>
      </c>
      <c r="O1678" s="164"/>
      <c r="P1678" s="164"/>
    </row>
    <row r="1679" spans="1:16" x14ac:dyDescent="0.2">
      <c r="A1679" s="19"/>
      <c r="B1679" s="164"/>
      <c r="C1679" s="164"/>
      <c r="D1679" s="164"/>
      <c r="E1679" s="164"/>
      <c r="F1679" s="165"/>
      <c r="G1679" s="164"/>
      <c r="H1679" s="166"/>
      <c r="I1679" s="167"/>
      <c r="J1679" s="168" t="str">
        <f>IF(F1679="","",IF(G1679=nepodnik,1,IF(VLOOKUP(G1679,Ciselniky!$G$41:$I$48,3,FALSE)&gt;'Údaje o projekte'!$F$11,'Údaje o projekte'!$F$11,VLOOKUP(G1679,Ciselniky!$G$41:$I$48,3,FALSE))))</f>
        <v/>
      </c>
      <c r="K1679" s="169" t="str">
        <f>IF(J1679="","",IF(G1679="Nerelevantné",E1679*F1679,((E1679*F1679)/VLOOKUP(G1679,Ciselniky!$G$43:$I$48,3,FALSE))*'Dlhodobý majetok (DM)'!I1679)*H1679)</f>
        <v/>
      </c>
      <c r="L1679" s="169" t="str">
        <f>IF(K1679="","",IF('Základné údaje'!$H$8="áno",0,K1679*0.2))</f>
        <v/>
      </c>
      <c r="M1679" s="156" t="str">
        <f>IF(K1679="","",K1679*VLOOKUP(CONCATENATE(C1679," / ",'Základné údaje'!$D$8),'Priradenie pracov. balíkov'!A:F,6,FALSE))</f>
        <v/>
      </c>
      <c r="N1679" s="156" t="str">
        <f>IF(L1679="","",L1679*VLOOKUP(CONCATENATE(C1679," / ",'Základné údaje'!$D$8),'Priradenie pracov. balíkov'!A:F,6,FALSE))</f>
        <v/>
      </c>
      <c r="O1679" s="164"/>
      <c r="P1679" s="164"/>
    </row>
    <row r="1680" spans="1:16" x14ac:dyDescent="0.2">
      <c r="A1680" s="19"/>
      <c r="B1680" s="164"/>
      <c r="C1680" s="164"/>
      <c r="D1680" s="164"/>
      <c r="E1680" s="164"/>
      <c r="F1680" s="165"/>
      <c r="G1680" s="164"/>
      <c r="H1680" s="166"/>
      <c r="I1680" s="167"/>
      <c r="J1680" s="168" t="str">
        <f>IF(F1680="","",IF(G1680=nepodnik,1,IF(VLOOKUP(G1680,Ciselniky!$G$41:$I$48,3,FALSE)&gt;'Údaje o projekte'!$F$11,'Údaje o projekte'!$F$11,VLOOKUP(G1680,Ciselniky!$G$41:$I$48,3,FALSE))))</f>
        <v/>
      </c>
      <c r="K1680" s="169" t="str">
        <f>IF(J1680="","",IF(G1680="Nerelevantné",E1680*F1680,((E1680*F1680)/VLOOKUP(G1680,Ciselniky!$G$43:$I$48,3,FALSE))*'Dlhodobý majetok (DM)'!I1680)*H1680)</f>
        <v/>
      </c>
      <c r="L1680" s="169" t="str">
        <f>IF(K1680="","",IF('Základné údaje'!$H$8="áno",0,K1680*0.2))</f>
        <v/>
      </c>
      <c r="M1680" s="156" t="str">
        <f>IF(K1680="","",K1680*VLOOKUP(CONCATENATE(C1680," / ",'Základné údaje'!$D$8),'Priradenie pracov. balíkov'!A:F,6,FALSE))</f>
        <v/>
      </c>
      <c r="N1680" s="156" t="str">
        <f>IF(L1680="","",L1680*VLOOKUP(CONCATENATE(C1680," / ",'Základné údaje'!$D$8),'Priradenie pracov. balíkov'!A:F,6,FALSE))</f>
        <v/>
      </c>
      <c r="O1680" s="164"/>
      <c r="P1680" s="164"/>
    </row>
    <row r="1681" spans="1:16" x14ac:dyDescent="0.2">
      <c r="A1681" s="19"/>
      <c r="B1681" s="164"/>
      <c r="C1681" s="164"/>
      <c r="D1681" s="164"/>
      <c r="E1681" s="164"/>
      <c r="F1681" s="165"/>
      <c r="G1681" s="164"/>
      <c r="H1681" s="166"/>
      <c r="I1681" s="167"/>
      <c r="J1681" s="168" t="str">
        <f>IF(F1681="","",IF(G1681=nepodnik,1,IF(VLOOKUP(G1681,Ciselniky!$G$41:$I$48,3,FALSE)&gt;'Údaje o projekte'!$F$11,'Údaje o projekte'!$F$11,VLOOKUP(G1681,Ciselniky!$G$41:$I$48,3,FALSE))))</f>
        <v/>
      </c>
      <c r="K1681" s="169" t="str">
        <f>IF(J1681="","",IF(G1681="Nerelevantné",E1681*F1681,((E1681*F1681)/VLOOKUP(G1681,Ciselniky!$G$43:$I$48,3,FALSE))*'Dlhodobý majetok (DM)'!I1681)*H1681)</f>
        <v/>
      </c>
      <c r="L1681" s="169" t="str">
        <f>IF(K1681="","",IF('Základné údaje'!$H$8="áno",0,K1681*0.2))</f>
        <v/>
      </c>
      <c r="M1681" s="156" t="str">
        <f>IF(K1681="","",K1681*VLOOKUP(CONCATENATE(C1681," / ",'Základné údaje'!$D$8),'Priradenie pracov. balíkov'!A:F,6,FALSE))</f>
        <v/>
      </c>
      <c r="N1681" s="156" t="str">
        <f>IF(L1681="","",L1681*VLOOKUP(CONCATENATE(C1681," / ",'Základné údaje'!$D$8),'Priradenie pracov. balíkov'!A:F,6,FALSE))</f>
        <v/>
      </c>
      <c r="O1681" s="164"/>
      <c r="P1681" s="164"/>
    </row>
    <row r="1682" spans="1:16" x14ac:dyDescent="0.2">
      <c r="A1682" s="19"/>
      <c r="B1682" s="164"/>
      <c r="C1682" s="164"/>
      <c r="D1682" s="164"/>
      <c r="E1682" s="164"/>
      <c r="F1682" s="165"/>
      <c r="G1682" s="164"/>
      <c r="H1682" s="166"/>
      <c r="I1682" s="167"/>
      <c r="J1682" s="168" t="str">
        <f>IF(F1682="","",IF(G1682=nepodnik,1,IF(VLOOKUP(G1682,Ciselniky!$G$41:$I$48,3,FALSE)&gt;'Údaje o projekte'!$F$11,'Údaje o projekte'!$F$11,VLOOKUP(G1682,Ciselniky!$G$41:$I$48,3,FALSE))))</f>
        <v/>
      </c>
      <c r="K1682" s="169" t="str">
        <f>IF(J1682="","",IF(G1682="Nerelevantné",E1682*F1682,((E1682*F1682)/VLOOKUP(G1682,Ciselniky!$G$43:$I$48,3,FALSE))*'Dlhodobý majetok (DM)'!I1682)*H1682)</f>
        <v/>
      </c>
      <c r="L1682" s="169" t="str">
        <f>IF(K1682="","",IF('Základné údaje'!$H$8="áno",0,K1682*0.2))</f>
        <v/>
      </c>
      <c r="M1682" s="156" t="str">
        <f>IF(K1682="","",K1682*VLOOKUP(CONCATENATE(C1682," / ",'Základné údaje'!$D$8),'Priradenie pracov. balíkov'!A:F,6,FALSE))</f>
        <v/>
      </c>
      <c r="N1682" s="156" t="str">
        <f>IF(L1682="","",L1682*VLOOKUP(CONCATENATE(C1682," / ",'Základné údaje'!$D$8),'Priradenie pracov. balíkov'!A:F,6,FALSE))</f>
        <v/>
      </c>
      <c r="O1682" s="164"/>
      <c r="P1682" s="164"/>
    </row>
    <row r="1683" spans="1:16" x14ac:dyDescent="0.2">
      <c r="A1683" s="19"/>
      <c r="B1683" s="164"/>
      <c r="C1683" s="164"/>
      <c r="D1683" s="164"/>
      <c r="E1683" s="164"/>
      <c r="F1683" s="165"/>
      <c r="G1683" s="164"/>
      <c r="H1683" s="166"/>
      <c r="I1683" s="167"/>
      <c r="J1683" s="168" t="str">
        <f>IF(F1683="","",IF(G1683=nepodnik,1,IF(VLOOKUP(G1683,Ciselniky!$G$41:$I$48,3,FALSE)&gt;'Údaje o projekte'!$F$11,'Údaje o projekte'!$F$11,VLOOKUP(G1683,Ciselniky!$G$41:$I$48,3,FALSE))))</f>
        <v/>
      </c>
      <c r="K1683" s="169" t="str">
        <f>IF(J1683="","",IF(G1683="Nerelevantné",E1683*F1683,((E1683*F1683)/VLOOKUP(G1683,Ciselniky!$G$43:$I$48,3,FALSE))*'Dlhodobý majetok (DM)'!I1683)*H1683)</f>
        <v/>
      </c>
      <c r="L1683" s="169" t="str">
        <f>IF(K1683="","",IF('Základné údaje'!$H$8="áno",0,K1683*0.2))</f>
        <v/>
      </c>
      <c r="M1683" s="156" t="str">
        <f>IF(K1683="","",K1683*VLOOKUP(CONCATENATE(C1683," / ",'Základné údaje'!$D$8),'Priradenie pracov. balíkov'!A:F,6,FALSE))</f>
        <v/>
      </c>
      <c r="N1683" s="156" t="str">
        <f>IF(L1683="","",L1683*VLOOKUP(CONCATENATE(C1683," / ",'Základné údaje'!$D$8),'Priradenie pracov. balíkov'!A:F,6,FALSE))</f>
        <v/>
      </c>
      <c r="O1683" s="164"/>
      <c r="P1683" s="164"/>
    </row>
    <row r="1684" spans="1:16" x14ac:dyDescent="0.2">
      <c r="A1684" s="19"/>
      <c r="B1684" s="164"/>
      <c r="C1684" s="164"/>
      <c r="D1684" s="164"/>
      <c r="E1684" s="164"/>
      <c r="F1684" s="165"/>
      <c r="G1684" s="164"/>
      <c r="H1684" s="166"/>
      <c r="I1684" s="167"/>
      <c r="J1684" s="168" t="str">
        <f>IF(F1684="","",IF(G1684=nepodnik,1,IF(VLOOKUP(G1684,Ciselniky!$G$41:$I$48,3,FALSE)&gt;'Údaje o projekte'!$F$11,'Údaje o projekte'!$F$11,VLOOKUP(G1684,Ciselniky!$G$41:$I$48,3,FALSE))))</f>
        <v/>
      </c>
      <c r="K1684" s="169" t="str">
        <f>IF(J1684="","",IF(G1684="Nerelevantné",E1684*F1684,((E1684*F1684)/VLOOKUP(G1684,Ciselniky!$G$43:$I$48,3,FALSE))*'Dlhodobý majetok (DM)'!I1684)*H1684)</f>
        <v/>
      </c>
      <c r="L1684" s="169" t="str">
        <f>IF(K1684="","",IF('Základné údaje'!$H$8="áno",0,K1684*0.2))</f>
        <v/>
      </c>
      <c r="M1684" s="156" t="str">
        <f>IF(K1684="","",K1684*VLOOKUP(CONCATENATE(C1684," / ",'Základné údaje'!$D$8),'Priradenie pracov. balíkov'!A:F,6,FALSE))</f>
        <v/>
      </c>
      <c r="N1684" s="156" t="str">
        <f>IF(L1684="","",L1684*VLOOKUP(CONCATENATE(C1684," / ",'Základné údaje'!$D$8),'Priradenie pracov. balíkov'!A:F,6,FALSE))</f>
        <v/>
      </c>
      <c r="O1684" s="164"/>
      <c r="P1684" s="164"/>
    </row>
    <row r="1685" spans="1:16" x14ac:dyDescent="0.2">
      <c r="A1685" s="19"/>
      <c r="B1685" s="164"/>
      <c r="C1685" s="164"/>
      <c r="D1685" s="164"/>
      <c r="E1685" s="164"/>
      <c r="F1685" s="165"/>
      <c r="G1685" s="164"/>
      <c r="H1685" s="166"/>
      <c r="I1685" s="167"/>
      <c r="J1685" s="168" t="str">
        <f>IF(F1685="","",IF(G1685=nepodnik,1,IF(VLOOKUP(G1685,Ciselniky!$G$41:$I$48,3,FALSE)&gt;'Údaje o projekte'!$F$11,'Údaje o projekte'!$F$11,VLOOKUP(G1685,Ciselniky!$G$41:$I$48,3,FALSE))))</f>
        <v/>
      </c>
      <c r="K1685" s="169" t="str">
        <f>IF(J1685="","",IF(G1685="Nerelevantné",E1685*F1685,((E1685*F1685)/VLOOKUP(G1685,Ciselniky!$G$43:$I$48,3,FALSE))*'Dlhodobý majetok (DM)'!I1685)*H1685)</f>
        <v/>
      </c>
      <c r="L1685" s="169" t="str">
        <f>IF(K1685="","",IF('Základné údaje'!$H$8="áno",0,K1685*0.2))</f>
        <v/>
      </c>
      <c r="M1685" s="156" t="str">
        <f>IF(K1685="","",K1685*VLOOKUP(CONCATENATE(C1685," / ",'Základné údaje'!$D$8),'Priradenie pracov. balíkov'!A:F,6,FALSE))</f>
        <v/>
      </c>
      <c r="N1685" s="156" t="str">
        <f>IF(L1685="","",L1685*VLOOKUP(CONCATENATE(C1685," / ",'Základné údaje'!$D$8),'Priradenie pracov. balíkov'!A:F,6,FALSE))</f>
        <v/>
      </c>
      <c r="O1685" s="164"/>
      <c r="P1685" s="164"/>
    </row>
    <row r="1686" spans="1:16" x14ac:dyDescent="0.2">
      <c r="A1686" s="19"/>
      <c r="B1686" s="164"/>
      <c r="C1686" s="164"/>
      <c r="D1686" s="164"/>
      <c r="E1686" s="164"/>
      <c r="F1686" s="165"/>
      <c r="G1686" s="164"/>
      <c r="H1686" s="166"/>
      <c r="I1686" s="167"/>
      <c r="J1686" s="168" t="str">
        <f>IF(F1686="","",IF(G1686=nepodnik,1,IF(VLOOKUP(G1686,Ciselniky!$G$41:$I$48,3,FALSE)&gt;'Údaje o projekte'!$F$11,'Údaje o projekte'!$F$11,VLOOKUP(G1686,Ciselniky!$G$41:$I$48,3,FALSE))))</f>
        <v/>
      </c>
      <c r="K1686" s="169" t="str">
        <f>IF(J1686="","",IF(G1686="Nerelevantné",E1686*F1686,((E1686*F1686)/VLOOKUP(G1686,Ciselniky!$G$43:$I$48,3,FALSE))*'Dlhodobý majetok (DM)'!I1686)*H1686)</f>
        <v/>
      </c>
      <c r="L1686" s="169" t="str">
        <f>IF(K1686="","",IF('Základné údaje'!$H$8="áno",0,K1686*0.2))</f>
        <v/>
      </c>
      <c r="M1686" s="156" t="str">
        <f>IF(K1686="","",K1686*VLOOKUP(CONCATENATE(C1686," / ",'Základné údaje'!$D$8),'Priradenie pracov. balíkov'!A:F,6,FALSE))</f>
        <v/>
      </c>
      <c r="N1686" s="156" t="str">
        <f>IF(L1686="","",L1686*VLOOKUP(CONCATENATE(C1686," / ",'Základné údaje'!$D$8),'Priradenie pracov. balíkov'!A:F,6,FALSE))</f>
        <v/>
      </c>
      <c r="O1686" s="164"/>
      <c r="P1686" s="164"/>
    </row>
    <row r="1687" spans="1:16" x14ac:dyDescent="0.2">
      <c r="A1687" s="19"/>
      <c r="B1687" s="164"/>
      <c r="C1687" s="164"/>
      <c r="D1687" s="164"/>
      <c r="E1687" s="164"/>
      <c r="F1687" s="165"/>
      <c r="G1687" s="164"/>
      <c r="H1687" s="166"/>
      <c r="I1687" s="167"/>
      <c r="J1687" s="168" t="str">
        <f>IF(F1687="","",IF(G1687=nepodnik,1,IF(VLOOKUP(G1687,Ciselniky!$G$41:$I$48,3,FALSE)&gt;'Údaje o projekte'!$F$11,'Údaje o projekte'!$F$11,VLOOKUP(G1687,Ciselniky!$G$41:$I$48,3,FALSE))))</f>
        <v/>
      </c>
      <c r="K1687" s="169" t="str">
        <f>IF(J1687="","",IF(G1687="Nerelevantné",E1687*F1687,((E1687*F1687)/VLOOKUP(G1687,Ciselniky!$G$43:$I$48,3,FALSE))*'Dlhodobý majetok (DM)'!I1687)*H1687)</f>
        <v/>
      </c>
      <c r="L1687" s="169" t="str">
        <f>IF(K1687="","",IF('Základné údaje'!$H$8="áno",0,K1687*0.2))</f>
        <v/>
      </c>
      <c r="M1687" s="156" t="str">
        <f>IF(K1687="","",K1687*VLOOKUP(CONCATENATE(C1687," / ",'Základné údaje'!$D$8),'Priradenie pracov. balíkov'!A:F,6,FALSE))</f>
        <v/>
      </c>
      <c r="N1687" s="156" t="str">
        <f>IF(L1687="","",L1687*VLOOKUP(CONCATENATE(C1687," / ",'Základné údaje'!$D$8),'Priradenie pracov. balíkov'!A:F,6,FALSE))</f>
        <v/>
      </c>
      <c r="O1687" s="164"/>
      <c r="P1687" s="164"/>
    </row>
    <row r="1688" spans="1:16" x14ac:dyDescent="0.2">
      <c r="A1688" s="19"/>
      <c r="B1688" s="164"/>
      <c r="C1688" s="164"/>
      <c r="D1688" s="164"/>
      <c r="E1688" s="164"/>
      <c r="F1688" s="165"/>
      <c r="G1688" s="164"/>
      <c r="H1688" s="166"/>
      <c r="I1688" s="167"/>
      <c r="J1688" s="168" t="str">
        <f>IF(F1688="","",IF(G1688=nepodnik,1,IF(VLOOKUP(G1688,Ciselniky!$G$41:$I$48,3,FALSE)&gt;'Údaje o projekte'!$F$11,'Údaje o projekte'!$F$11,VLOOKUP(G1688,Ciselniky!$G$41:$I$48,3,FALSE))))</f>
        <v/>
      </c>
      <c r="K1688" s="169" t="str">
        <f>IF(J1688="","",IF(G1688="Nerelevantné",E1688*F1688,((E1688*F1688)/VLOOKUP(G1688,Ciselniky!$G$43:$I$48,3,FALSE))*'Dlhodobý majetok (DM)'!I1688)*H1688)</f>
        <v/>
      </c>
      <c r="L1688" s="169" t="str">
        <f>IF(K1688="","",IF('Základné údaje'!$H$8="áno",0,K1688*0.2))</f>
        <v/>
      </c>
      <c r="M1688" s="156" t="str">
        <f>IF(K1688="","",K1688*VLOOKUP(CONCATENATE(C1688," / ",'Základné údaje'!$D$8),'Priradenie pracov. balíkov'!A:F,6,FALSE))</f>
        <v/>
      </c>
      <c r="N1688" s="156" t="str">
        <f>IF(L1688="","",L1688*VLOOKUP(CONCATENATE(C1688," / ",'Základné údaje'!$D$8),'Priradenie pracov. balíkov'!A:F,6,FALSE))</f>
        <v/>
      </c>
      <c r="O1688" s="164"/>
      <c r="P1688" s="164"/>
    </row>
    <row r="1689" spans="1:16" x14ac:dyDescent="0.2">
      <c r="A1689" s="19"/>
      <c r="B1689" s="164"/>
      <c r="C1689" s="164"/>
      <c r="D1689" s="164"/>
      <c r="E1689" s="164"/>
      <c r="F1689" s="165"/>
      <c r="G1689" s="164"/>
      <c r="H1689" s="166"/>
      <c r="I1689" s="167"/>
      <c r="J1689" s="168" t="str">
        <f>IF(F1689="","",IF(G1689=nepodnik,1,IF(VLOOKUP(G1689,Ciselniky!$G$41:$I$48,3,FALSE)&gt;'Údaje o projekte'!$F$11,'Údaje o projekte'!$F$11,VLOOKUP(G1689,Ciselniky!$G$41:$I$48,3,FALSE))))</f>
        <v/>
      </c>
      <c r="K1689" s="169" t="str">
        <f>IF(J1689="","",IF(G1689="Nerelevantné",E1689*F1689,((E1689*F1689)/VLOOKUP(G1689,Ciselniky!$G$43:$I$48,3,FALSE))*'Dlhodobý majetok (DM)'!I1689)*H1689)</f>
        <v/>
      </c>
      <c r="L1689" s="169" t="str">
        <f>IF(K1689="","",IF('Základné údaje'!$H$8="áno",0,K1689*0.2))</f>
        <v/>
      </c>
      <c r="M1689" s="156" t="str">
        <f>IF(K1689="","",K1689*VLOOKUP(CONCATENATE(C1689," / ",'Základné údaje'!$D$8),'Priradenie pracov. balíkov'!A:F,6,FALSE))</f>
        <v/>
      </c>
      <c r="N1689" s="156" t="str">
        <f>IF(L1689="","",L1689*VLOOKUP(CONCATENATE(C1689," / ",'Základné údaje'!$D$8),'Priradenie pracov. balíkov'!A:F,6,FALSE))</f>
        <v/>
      </c>
      <c r="O1689" s="164"/>
      <c r="P1689" s="164"/>
    </row>
    <row r="1690" spans="1:16" x14ac:dyDescent="0.2">
      <c r="A1690" s="19"/>
      <c r="B1690" s="164"/>
      <c r="C1690" s="164"/>
      <c r="D1690" s="164"/>
      <c r="E1690" s="164"/>
      <c r="F1690" s="165"/>
      <c r="G1690" s="164"/>
      <c r="H1690" s="166"/>
      <c r="I1690" s="167"/>
      <c r="J1690" s="168" t="str">
        <f>IF(F1690="","",IF(G1690=nepodnik,1,IF(VLOOKUP(G1690,Ciselniky!$G$41:$I$48,3,FALSE)&gt;'Údaje o projekte'!$F$11,'Údaje o projekte'!$F$11,VLOOKUP(G1690,Ciselniky!$G$41:$I$48,3,FALSE))))</f>
        <v/>
      </c>
      <c r="K1690" s="169" t="str">
        <f>IF(J1690="","",IF(G1690="Nerelevantné",E1690*F1690,((E1690*F1690)/VLOOKUP(G1690,Ciselniky!$G$43:$I$48,3,FALSE))*'Dlhodobý majetok (DM)'!I1690)*H1690)</f>
        <v/>
      </c>
      <c r="L1690" s="169" t="str">
        <f>IF(K1690="","",IF('Základné údaje'!$H$8="áno",0,K1690*0.2))</f>
        <v/>
      </c>
      <c r="M1690" s="156" t="str">
        <f>IF(K1690="","",K1690*VLOOKUP(CONCATENATE(C1690," / ",'Základné údaje'!$D$8),'Priradenie pracov. balíkov'!A:F,6,FALSE))</f>
        <v/>
      </c>
      <c r="N1690" s="156" t="str">
        <f>IF(L1690="","",L1690*VLOOKUP(CONCATENATE(C1690," / ",'Základné údaje'!$D$8),'Priradenie pracov. balíkov'!A:F,6,FALSE))</f>
        <v/>
      </c>
      <c r="O1690" s="164"/>
      <c r="P1690" s="164"/>
    </row>
    <row r="1691" spans="1:16" x14ac:dyDescent="0.2">
      <c r="A1691" s="19"/>
      <c r="B1691" s="164"/>
      <c r="C1691" s="164"/>
      <c r="D1691" s="164"/>
      <c r="E1691" s="164"/>
      <c r="F1691" s="165"/>
      <c r="G1691" s="164"/>
      <c r="H1691" s="166"/>
      <c r="I1691" s="167"/>
      <c r="J1691" s="168" t="str">
        <f>IF(F1691="","",IF(G1691=nepodnik,1,IF(VLOOKUP(G1691,Ciselniky!$G$41:$I$48,3,FALSE)&gt;'Údaje o projekte'!$F$11,'Údaje o projekte'!$F$11,VLOOKUP(G1691,Ciselniky!$G$41:$I$48,3,FALSE))))</f>
        <v/>
      </c>
      <c r="K1691" s="169" t="str">
        <f>IF(J1691="","",IF(G1691="Nerelevantné",E1691*F1691,((E1691*F1691)/VLOOKUP(G1691,Ciselniky!$G$43:$I$48,3,FALSE))*'Dlhodobý majetok (DM)'!I1691)*H1691)</f>
        <v/>
      </c>
      <c r="L1691" s="169" t="str">
        <f>IF(K1691="","",IF('Základné údaje'!$H$8="áno",0,K1691*0.2))</f>
        <v/>
      </c>
      <c r="M1691" s="156" t="str">
        <f>IF(K1691="","",K1691*VLOOKUP(CONCATENATE(C1691," / ",'Základné údaje'!$D$8),'Priradenie pracov. balíkov'!A:F,6,FALSE))</f>
        <v/>
      </c>
      <c r="N1691" s="156" t="str">
        <f>IF(L1691="","",L1691*VLOOKUP(CONCATENATE(C1691," / ",'Základné údaje'!$D$8),'Priradenie pracov. balíkov'!A:F,6,FALSE))</f>
        <v/>
      </c>
      <c r="O1691" s="164"/>
      <c r="P1691" s="164"/>
    </row>
    <row r="1692" spans="1:16" x14ac:dyDescent="0.2">
      <c r="A1692" s="19"/>
      <c r="B1692" s="164"/>
      <c r="C1692" s="164"/>
      <c r="D1692" s="164"/>
      <c r="E1692" s="164"/>
      <c r="F1692" s="165"/>
      <c r="G1692" s="164"/>
      <c r="H1692" s="166"/>
      <c r="I1692" s="167"/>
      <c r="J1692" s="168" t="str">
        <f>IF(F1692="","",IF(G1692=nepodnik,1,IF(VLOOKUP(G1692,Ciselniky!$G$41:$I$48,3,FALSE)&gt;'Údaje o projekte'!$F$11,'Údaje o projekte'!$F$11,VLOOKUP(G1692,Ciselniky!$G$41:$I$48,3,FALSE))))</f>
        <v/>
      </c>
      <c r="K1692" s="169" t="str">
        <f>IF(J1692="","",IF(G1692="Nerelevantné",E1692*F1692,((E1692*F1692)/VLOOKUP(G1692,Ciselniky!$G$43:$I$48,3,FALSE))*'Dlhodobý majetok (DM)'!I1692)*H1692)</f>
        <v/>
      </c>
      <c r="L1692" s="169" t="str">
        <f>IF(K1692="","",IF('Základné údaje'!$H$8="áno",0,K1692*0.2))</f>
        <v/>
      </c>
      <c r="M1692" s="156" t="str">
        <f>IF(K1692="","",K1692*VLOOKUP(CONCATENATE(C1692," / ",'Základné údaje'!$D$8),'Priradenie pracov. balíkov'!A:F,6,FALSE))</f>
        <v/>
      </c>
      <c r="N1692" s="156" t="str">
        <f>IF(L1692="","",L1692*VLOOKUP(CONCATENATE(C1692," / ",'Základné údaje'!$D$8),'Priradenie pracov. balíkov'!A:F,6,FALSE))</f>
        <v/>
      </c>
      <c r="O1692" s="164"/>
      <c r="P1692" s="164"/>
    </row>
    <row r="1693" spans="1:16" x14ac:dyDescent="0.2">
      <c r="A1693" s="19"/>
      <c r="B1693" s="164"/>
      <c r="C1693" s="164"/>
      <c r="D1693" s="164"/>
      <c r="E1693" s="164"/>
      <c r="F1693" s="165"/>
      <c r="G1693" s="164"/>
      <c r="H1693" s="166"/>
      <c r="I1693" s="167"/>
      <c r="J1693" s="168" t="str">
        <f>IF(F1693="","",IF(G1693=nepodnik,1,IF(VLOOKUP(G1693,Ciselniky!$G$41:$I$48,3,FALSE)&gt;'Údaje o projekte'!$F$11,'Údaje o projekte'!$F$11,VLOOKUP(G1693,Ciselniky!$G$41:$I$48,3,FALSE))))</f>
        <v/>
      </c>
      <c r="K1693" s="169" t="str">
        <f>IF(J1693="","",IF(G1693="Nerelevantné",E1693*F1693,((E1693*F1693)/VLOOKUP(G1693,Ciselniky!$G$43:$I$48,3,FALSE))*'Dlhodobý majetok (DM)'!I1693)*H1693)</f>
        <v/>
      </c>
      <c r="L1693" s="169" t="str">
        <f>IF(K1693="","",IF('Základné údaje'!$H$8="áno",0,K1693*0.2))</f>
        <v/>
      </c>
      <c r="M1693" s="156" t="str">
        <f>IF(K1693="","",K1693*VLOOKUP(CONCATENATE(C1693," / ",'Základné údaje'!$D$8),'Priradenie pracov. balíkov'!A:F,6,FALSE))</f>
        <v/>
      </c>
      <c r="N1693" s="156" t="str">
        <f>IF(L1693="","",L1693*VLOOKUP(CONCATENATE(C1693," / ",'Základné údaje'!$D$8),'Priradenie pracov. balíkov'!A:F,6,FALSE))</f>
        <v/>
      </c>
      <c r="O1693" s="164"/>
      <c r="P1693" s="164"/>
    </row>
    <row r="1694" spans="1:16" x14ac:dyDescent="0.2">
      <c r="A1694" s="19"/>
      <c r="B1694" s="164"/>
      <c r="C1694" s="164"/>
      <c r="D1694" s="164"/>
      <c r="E1694" s="164"/>
      <c r="F1694" s="165"/>
      <c r="G1694" s="164"/>
      <c r="H1694" s="166"/>
      <c r="I1694" s="167"/>
      <c r="J1694" s="168" t="str">
        <f>IF(F1694="","",IF(G1694=nepodnik,1,IF(VLOOKUP(G1694,Ciselniky!$G$41:$I$48,3,FALSE)&gt;'Údaje o projekte'!$F$11,'Údaje o projekte'!$F$11,VLOOKUP(G1694,Ciselniky!$G$41:$I$48,3,FALSE))))</f>
        <v/>
      </c>
      <c r="K1694" s="169" t="str">
        <f>IF(J1694="","",IF(G1694="Nerelevantné",E1694*F1694,((E1694*F1694)/VLOOKUP(G1694,Ciselniky!$G$43:$I$48,3,FALSE))*'Dlhodobý majetok (DM)'!I1694)*H1694)</f>
        <v/>
      </c>
      <c r="L1694" s="169" t="str">
        <f>IF(K1694="","",IF('Základné údaje'!$H$8="áno",0,K1694*0.2))</f>
        <v/>
      </c>
      <c r="M1694" s="156" t="str">
        <f>IF(K1694="","",K1694*VLOOKUP(CONCATENATE(C1694," / ",'Základné údaje'!$D$8),'Priradenie pracov. balíkov'!A:F,6,FALSE))</f>
        <v/>
      </c>
      <c r="N1694" s="156" t="str">
        <f>IF(L1694="","",L1694*VLOOKUP(CONCATENATE(C1694," / ",'Základné údaje'!$D$8),'Priradenie pracov. balíkov'!A:F,6,FALSE))</f>
        <v/>
      </c>
      <c r="O1694" s="164"/>
      <c r="P1694" s="164"/>
    </row>
    <row r="1695" spans="1:16" x14ac:dyDescent="0.2">
      <c r="A1695" s="19"/>
      <c r="B1695" s="164"/>
      <c r="C1695" s="164"/>
      <c r="D1695" s="164"/>
      <c r="E1695" s="164"/>
      <c r="F1695" s="165"/>
      <c r="G1695" s="164"/>
      <c r="H1695" s="166"/>
      <c r="I1695" s="167"/>
      <c r="J1695" s="168" t="str">
        <f>IF(F1695="","",IF(G1695=nepodnik,1,IF(VLOOKUP(G1695,Ciselniky!$G$41:$I$48,3,FALSE)&gt;'Údaje o projekte'!$F$11,'Údaje o projekte'!$F$11,VLOOKUP(G1695,Ciselniky!$G$41:$I$48,3,FALSE))))</f>
        <v/>
      </c>
      <c r="K1695" s="169" t="str">
        <f>IF(J1695="","",IF(G1695="Nerelevantné",E1695*F1695,((E1695*F1695)/VLOOKUP(G1695,Ciselniky!$G$43:$I$48,3,FALSE))*'Dlhodobý majetok (DM)'!I1695)*H1695)</f>
        <v/>
      </c>
      <c r="L1695" s="169" t="str">
        <f>IF(K1695="","",IF('Základné údaje'!$H$8="áno",0,K1695*0.2))</f>
        <v/>
      </c>
      <c r="M1695" s="156" t="str">
        <f>IF(K1695="","",K1695*VLOOKUP(CONCATENATE(C1695," / ",'Základné údaje'!$D$8),'Priradenie pracov. balíkov'!A:F,6,FALSE))</f>
        <v/>
      </c>
      <c r="N1695" s="156" t="str">
        <f>IF(L1695="","",L1695*VLOOKUP(CONCATENATE(C1695," / ",'Základné údaje'!$D$8),'Priradenie pracov. balíkov'!A:F,6,FALSE))</f>
        <v/>
      </c>
      <c r="O1695" s="164"/>
      <c r="P1695" s="164"/>
    </row>
    <row r="1696" spans="1:16" x14ac:dyDescent="0.2">
      <c r="A1696" s="19"/>
      <c r="B1696" s="164"/>
      <c r="C1696" s="164"/>
      <c r="D1696" s="164"/>
      <c r="E1696" s="164"/>
      <c r="F1696" s="165"/>
      <c r="G1696" s="164"/>
      <c r="H1696" s="166"/>
      <c r="I1696" s="167"/>
      <c r="J1696" s="168" t="str">
        <f>IF(F1696="","",IF(G1696=nepodnik,1,IF(VLOOKUP(G1696,Ciselniky!$G$41:$I$48,3,FALSE)&gt;'Údaje o projekte'!$F$11,'Údaje o projekte'!$F$11,VLOOKUP(G1696,Ciselniky!$G$41:$I$48,3,FALSE))))</f>
        <v/>
      </c>
      <c r="K1696" s="169" t="str">
        <f>IF(J1696="","",IF(G1696="Nerelevantné",E1696*F1696,((E1696*F1696)/VLOOKUP(G1696,Ciselniky!$G$43:$I$48,3,FALSE))*'Dlhodobý majetok (DM)'!I1696)*H1696)</f>
        <v/>
      </c>
      <c r="L1696" s="169" t="str">
        <f>IF(K1696="","",IF('Základné údaje'!$H$8="áno",0,K1696*0.2))</f>
        <v/>
      </c>
      <c r="M1696" s="156" t="str">
        <f>IF(K1696="","",K1696*VLOOKUP(CONCATENATE(C1696," / ",'Základné údaje'!$D$8),'Priradenie pracov. balíkov'!A:F,6,FALSE))</f>
        <v/>
      </c>
      <c r="N1696" s="156" t="str">
        <f>IF(L1696="","",L1696*VLOOKUP(CONCATENATE(C1696," / ",'Základné údaje'!$D$8),'Priradenie pracov. balíkov'!A:F,6,FALSE))</f>
        <v/>
      </c>
      <c r="O1696" s="164"/>
      <c r="P1696" s="164"/>
    </row>
    <row r="1697" spans="1:16" x14ac:dyDescent="0.2">
      <c r="A1697" s="19"/>
      <c r="B1697" s="164"/>
      <c r="C1697" s="164"/>
      <c r="D1697" s="164"/>
      <c r="E1697" s="164"/>
      <c r="F1697" s="165"/>
      <c r="G1697" s="164"/>
      <c r="H1697" s="166"/>
      <c r="I1697" s="167"/>
      <c r="J1697" s="168" t="str">
        <f>IF(F1697="","",IF(G1697=nepodnik,1,IF(VLOOKUP(G1697,Ciselniky!$G$41:$I$48,3,FALSE)&gt;'Údaje o projekte'!$F$11,'Údaje o projekte'!$F$11,VLOOKUP(G1697,Ciselniky!$G$41:$I$48,3,FALSE))))</f>
        <v/>
      </c>
      <c r="K1697" s="169" t="str">
        <f>IF(J1697="","",IF(G1697="Nerelevantné",E1697*F1697,((E1697*F1697)/VLOOKUP(G1697,Ciselniky!$G$43:$I$48,3,FALSE))*'Dlhodobý majetok (DM)'!I1697)*H1697)</f>
        <v/>
      </c>
      <c r="L1697" s="169" t="str">
        <f>IF(K1697="","",IF('Základné údaje'!$H$8="áno",0,K1697*0.2))</f>
        <v/>
      </c>
      <c r="M1697" s="156" t="str">
        <f>IF(K1697="","",K1697*VLOOKUP(CONCATENATE(C1697," / ",'Základné údaje'!$D$8),'Priradenie pracov. balíkov'!A:F,6,FALSE))</f>
        <v/>
      </c>
      <c r="N1697" s="156" t="str">
        <f>IF(L1697="","",L1697*VLOOKUP(CONCATENATE(C1697," / ",'Základné údaje'!$D$8),'Priradenie pracov. balíkov'!A:F,6,FALSE))</f>
        <v/>
      </c>
      <c r="O1697" s="164"/>
      <c r="P1697" s="164"/>
    </row>
    <row r="1698" spans="1:16" x14ac:dyDescent="0.2">
      <c r="A1698" s="19"/>
      <c r="B1698" s="164"/>
      <c r="C1698" s="164"/>
      <c r="D1698" s="164"/>
      <c r="E1698" s="164"/>
      <c r="F1698" s="165"/>
      <c r="G1698" s="164"/>
      <c r="H1698" s="166"/>
      <c r="I1698" s="167"/>
      <c r="J1698" s="168" t="str">
        <f>IF(F1698="","",IF(G1698=nepodnik,1,IF(VLOOKUP(G1698,Ciselniky!$G$41:$I$48,3,FALSE)&gt;'Údaje o projekte'!$F$11,'Údaje o projekte'!$F$11,VLOOKUP(G1698,Ciselniky!$G$41:$I$48,3,FALSE))))</f>
        <v/>
      </c>
      <c r="K1698" s="169" t="str">
        <f>IF(J1698="","",IF(G1698="Nerelevantné",E1698*F1698,((E1698*F1698)/VLOOKUP(G1698,Ciselniky!$G$43:$I$48,3,FALSE))*'Dlhodobý majetok (DM)'!I1698)*H1698)</f>
        <v/>
      </c>
      <c r="L1698" s="169" t="str">
        <f>IF(K1698="","",IF('Základné údaje'!$H$8="áno",0,K1698*0.2))</f>
        <v/>
      </c>
      <c r="M1698" s="156" t="str">
        <f>IF(K1698="","",K1698*VLOOKUP(CONCATENATE(C1698," / ",'Základné údaje'!$D$8),'Priradenie pracov. balíkov'!A:F,6,FALSE))</f>
        <v/>
      </c>
      <c r="N1698" s="156" t="str">
        <f>IF(L1698="","",L1698*VLOOKUP(CONCATENATE(C1698," / ",'Základné údaje'!$D$8),'Priradenie pracov. balíkov'!A:F,6,FALSE))</f>
        <v/>
      </c>
      <c r="O1698" s="164"/>
      <c r="P1698" s="164"/>
    </row>
    <row r="1699" spans="1:16" x14ac:dyDescent="0.2">
      <c r="A1699" s="19"/>
      <c r="B1699" s="164"/>
      <c r="C1699" s="164"/>
      <c r="D1699" s="164"/>
      <c r="E1699" s="164"/>
      <c r="F1699" s="165"/>
      <c r="G1699" s="164"/>
      <c r="H1699" s="166"/>
      <c r="I1699" s="167"/>
      <c r="J1699" s="168" t="str">
        <f>IF(F1699="","",IF(G1699=nepodnik,1,IF(VLOOKUP(G1699,Ciselniky!$G$41:$I$48,3,FALSE)&gt;'Údaje o projekte'!$F$11,'Údaje o projekte'!$F$11,VLOOKUP(G1699,Ciselniky!$G$41:$I$48,3,FALSE))))</f>
        <v/>
      </c>
      <c r="K1699" s="169" t="str">
        <f>IF(J1699="","",IF(G1699="Nerelevantné",E1699*F1699,((E1699*F1699)/VLOOKUP(G1699,Ciselniky!$G$43:$I$48,3,FALSE))*'Dlhodobý majetok (DM)'!I1699)*H1699)</f>
        <v/>
      </c>
      <c r="L1699" s="169" t="str">
        <f>IF(K1699="","",IF('Základné údaje'!$H$8="áno",0,K1699*0.2))</f>
        <v/>
      </c>
      <c r="M1699" s="156" t="str">
        <f>IF(K1699="","",K1699*VLOOKUP(CONCATENATE(C1699," / ",'Základné údaje'!$D$8),'Priradenie pracov. balíkov'!A:F,6,FALSE))</f>
        <v/>
      </c>
      <c r="N1699" s="156" t="str">
        <f>IF(L1699="","",L1699*VLOOKUP(CONCATENATE(C1699," / ",'Základné údaje'!$D$8),'Priradenie pracov. balíkov'!A:F,6,FALSE))</f>
        <v/>
      </c>
      <c r="O1699" s="164"/>
      <c r="P1699" s="164"/>
    </row>
    <row r="1700" spans="1:16" x14ac:dyDescent="0.2">
      <c r="A1700" s="19"/>
      <c r="B1700" s="164"/>
      <c r="C1700" s="164"/>
      <c r="D1700" s="164"/>
      <c r="E1700" s="164"/>
      <c r="F1700" s="165"/>
      <c r="G1700" s="164"/>
      <c r="H1700" s="166"/>
      <c r="I1700" s="167"/>
      <c r="J1700" s="168" t="str">
        <f>IF(F1700="","",IF(G1700=nepodnik,1,IF(VLOOKUP(G1700,Ciselniky!$G$41:$I$48,3,FALSE)&gt;'Údaje o projekte'!$F$11,'Údaje o projekte'!$F$11,VLOOKUP(G1700,Ciselniky!$G$41:$I$48,3,FALSE))))</f>
        <v/>
      </c>
      <c r="K1700" s="169" t="str">
        <f>IF(J1700="","",IF(G1700="Nerelevantné",E1700*F1700,((E1700*F1700)/VLOOKUP(G1700,Ciselniky!$G$43:$I$48,3,FALSE))*'Dlhodobý majetok (DM)'!I1700)*H1700)</f>
        <v/>
      </c>
      <c r="L1700" s="169" t="str">
        <f>IF(K1700="","",IF('Základné údaje'!$H$8="áno",0,K1700*0.2))</f>
        <v/>
      </c>
      <c r="M1700" s="156" t="str">
        <f>IF(K1700="","",K1700*VLOOKUP(CONCATENATE(C1700," / ",'Základné údaje'!$D$8),'Priradenie pracov. balíkov'!A:F,6,FALSE))</f>
        <v/>
      </c>
      <c r="N1700" s="156" t="str">
        <f>IF(L1700="","",L1700*VLOOKUP(CONCATENATE(C1700," / ",'Základné údaje'!$D$8),'Priradenie pracov. balíkov'!A:F,6,FALSE))</f>
        <v/>
      </c>
      <c r="O1700" s="164"/>
      <c r="P1700" s="164"/>
    </row>
    <row r="1701" spans="1:16" x14ac:dyDescent="0.2">
      <c r="A1701" s="19"/>
      <c r="B1701" s="164"/>
      <c r="C1701" s="164"/>
      <c r="D1701" s="164"/>
      <c r="E1701" s="164"/>
      <c r="F1701" s="165"/>
      <c r="G1701" s="164"/>
      <c r="H1701" s="166"/>
      <c r="I1701" s="167"/>
      <c r="J1701" s="168" t="str">
        <f>IF(F1701="","",IF(G1701=nepodnik,1,IF(VLOOKUP(G1701,Ciselniky!$G$41:$I$48,3,FALSE)&gt;'Údaje o projekte'!$F$11,'Údaje o projekte'!$F$11,VLOOKUP(G1701,Ciselniky!$G$41:$I$48,3,FALSE))))</f>
        <v/>
      </c>
      <c r="K1701" s="169" t="str">
        <f>IF(J1701="","",IF(G1701="Nerelevantné",E1701*F1701,((E1701*F1701)/VLOOKUP(G1701,Ciselniky!$G$43:$I$48,3,FALSE))*'Dlhodobý majetok (DM)'!I1701)*H1701)</f>
        <v/>
      </c>
      <c r="L1701" s="169" t="str">
        <f>IF(K1701="","",IF('Základné údaje'!$H$8="áno",0,K1701*0.2))</f>
        <v/>
      </c>
      <c r="M1701" s="156" t="str">
        <f>IF(K1701="","",K1701*VLOOKUP(CONCATENATE(C1701," / ",'Základné údaje'!$D$8),'Priradenie pracov. balíkov'!A:F,6,FALSE))</f>
        <v/>
      </c>
      <c r="N1701" s="156" t="str">
        <f>IF(L1701="","",L1701*VLOOKUP(CONCATENATE(C1701," / ",'Základné údaje'!$D$8),'Priradenie pracov. balíkov'!A:F,6,FALSE))</f>
        <v/>
      </c>
      <c r="O1701" s="164"/>
      <c r="P1701" s="164"/>
    </row>
    <row r="1702" spans="1:16" x14ac:dyDescent="0.2">
      <c r="A1702" s="19"/>
      <c r="B1702" s="164"/>
      <c r="C1702" s="164"/>
      <c r="D1702" s="164"/>
      <c r="E1702" s="164"/>
      <c r="F1702" s="165"/>
      <c r="G1702" s="164"/>
      <c r="H1702" s="166"/>
      <c r="I1702" s="167"/>
      <c r="J1702" s="168" t="str">
        <f>IF(F1702="","",IF(G1702=nepodnik,1,IF(VLOOKUP(G1702,Ciselniky!$G$41:$I$48,3,FALSE)&gt;'Údaje o projekte'!$F$11,'Údaje o projekte'!$F$11,VLOOKUP(G1702,Ciselniky!$G$41:$I$48,3,FALSE))))</f>
        <v/>
      </c>
      <c r="K1702" s="169" t="str">
        <f>IF(J1702="","",IF(G1702="Nerelevantné",E1702*F1702,((E1702*F1702)/VLOOKUP(G1702,Ciselniky!$G$43:$I$48,3,FALSE))*'Dlhodobý majetok (DM)'!I1702)*H1702)</f>
        <v/>
      </c>
      <c r="L1702" s="169" t="str">
        <f>IF(K1702="","",IF('Základné údaje'!$H$8="áno",0,K1702*0.2))</f>
        <v/>
      </c>
      <c r="M1702" s="156" t="str">
        <f>IF(K1702="","",K1702*VLOOKUP(CONCATENATE(C1702," / ",'Základné údaje'!$D$8),'Priradenie pracov. balíkov'!A:F,6,FALSE))</f>
        <v/>
      </c>
      <c r="N1702" s="156" t="str">
        <f>IF(L1702="","",L1702*VLOOKUP(CONCATENATE(C1702," / ",'Základné údaje'!$D$8),'Priradenie pracov. balíkov'!A:F,6,FALSE))</f>
        <v/>
      </c>
      <c r="O1702" s="164"/>
      <c r="P1702" s="164"/>
    </row>
    <row r="1703" spans="1:16" x14ac:dyDescent="0.2">
      <c r="A1703" s="19"/>
      <c r="B1703" s="164"/>
      <c r="C1703" s="164"/>
      <c r="D1703" s="164"/>
      <c r="E1703" s="164"/>
      <c r="F1703" s="165"/>
      <c r="G1703" s="164"/>
      <c r="H1703" s="166"/>
      <c r="I1703" s="167"/>
      <c r="J1703" s="168" t="str">
        <f>IF(F1703="","",IF(G1703=nepodnik,1,IF(VLOOKUP(G1703,Ciselniky!$G$41:$I$48,3,FALSE)&gt;'Údaje o projekte'!$F$11,'Údaje o projekte'!$F$11,VLOOKUP(G1703,Ciselniky!$G$41:$I$48,3,FALSE))))</f>
        <v/>
      </c>
      <c r="K1703" s="169" t="str">
        <f>IF(J1703="","",IF(G1703="Nerelevantné",E1703*F1703,((E1703*F1703)/VLOOKUP(G1703,Ciselniky!$G$43:$I$48,3,FALSE))*'Dlhodobý majetok (DM)'!I1703)*H1703)</f>
        <v/>
      </c>
      <c r="L1703" s="169" t="str">
        <f>IF(K1703="","",IF('Základné údaje'!$H$8="áno",0,K1703*0.2))</f>
        <v/>
      </c>
      <c r="M1703" s="156" t="str">
        <f>IF(K1703="","",K1703*VLOOKUP(CONCATENATE(C1703," / ",'Základné údaje'!$D$8),'Priradenie pracov. balíkov'!A:F,6,FALSE))</f>
        <v/>
      </c>
      <c r="N1703" s="156" t="str">
        <f>IF(L1703="","",L1703*VLOOKUP(CONCATENATE(C1703," / ",'Základné údaje'!$D$8),'Priradenie pracov. balíkov'!A:F,6,FALSE))</f>
        <v/>
      </c>
      <c r="O1703" s="164"/>
      <c r="P1703" s="164"/>
    </row>
    <row r="1704" spans="1:16" x14ac:dyDescent="0.2">
      <c r="A1704" s="19"/>
      <c r="B1704" s="164"/>
      <c r="C1704" s="164"/>
      <c r="D1704" s="164"/>
      <c r="E1704" s="164"/>
      <c r="F1704" s="165"/>
      <c r="G1704" s="164"/>
      <c r="H1704" s="166"/>
      <c r="I1704" s="167"/>
      <c r="J1704" s="168" t="str">
        <f>IF(F1704="","",IF(G1704=nepodnik,1,IF(VLOOKUP(G1704,Ciselniky!$G$41:$I$48,3,FALSE)&gt;'Údaje o projekte'!$F$11,'Údaje o projekte'!$F$11,VLOOKUP(G1704,Ciselniky!$G$41:$I$48,3,FALSE))))</f>
        <v/>
      </c>
      <c r="K1704" s="169" t="str">
        <f>IF(J1704="","",IF(G1704="Nerelevantné",E1704*F1704,((E1704*F1704)/VLOOKUP(G1704,Ciselniky!$G$43:$I$48,3,FALSE))*'Dlhodobý majetok (DM)'!I1704)*H1704)</f>
        <v/>
      </c>
      <c r="L1704" s="169" t="str">
        <f>IF(K1704="","",IF('Základné údaje'!$H$8="áno",0,K1704*0.2))</f>
        <v/>
      </c>
      <c r="M1704" s="156" t="str">
        <f>IF(K1704="","",K1704*VLOOKUP(CONCATENATE(C1704," / ",'Základné údaje'!$D$8),'Priradenie pracov. balíkov'!A:F,6,FALSE))</f>
        <v/>
      </c>
      <c r="N1704" s="156" t="str">
        <f>IF(L1704="","",L1704*VLOOKUP(CONCATENATE(C1704," / ",'Základné údaje'!$D$8),'Priradenie pracov. balíkov'!A:F,6,FALSE))</f>
        <v/>
      </c>
      <c r="O1704" s="164"/>
      <c r="P1704" s="164"/>
    </row>
    <row r="1705" spans="1:16" x14ac:dyDescent="0.2">
      <c r="A1705" s="19"/>
      <c r="B1705" s="164"/>
      <c r="C1705" s="164"/>
      <c r="D1705" s="164"/>
      <c r="E1705" s="164"/>
      <c r="F1705" s="165"/>
      <c r="G1705" s="164"/>
      <c r="H1705" s="166"/>
      <c r="I1705" s="167"/>
      <c r="J1705" s="168" t="str">
        <f>IF(F1705="","",IF(G1705=nepodnik,1,IF(VLOOKUP(G1705,Ciselniky!$G$41:$I$48,3,FALSE)&gt;'Údaje o projekte'!$F$11,'Údaje o projekte'!$F$11,VLOOKUP(G1705,Ciselniky!$G$41:$I$48,3,FALSE))))</f>
        <v/>
      </c>
      <c r="K1705" s="169" t="str">
        <f>IF(J1705="","",IF(G1705="Nerelevantné",E1705*F1705,((E1705*F1705)/VLOOKUP(G1705,Ciselniky!$G$43:$I$48,3,FALSE))*'Dlhodobý majetok (DM)'!I1705)*H1705)</f>
        <v/>
      </c>
      <c r="L1705" s="169" t="str">
        <f>IF(K1705="","",IF('Základné údaje'!$H$8="áno",0,K1705*0.2))</f>
        <v/>
      </c>
      <c r="M1705" s="156" t="str">
        <f>IF(K1705="","",K1705*VLOOKUP(CONCATENATE(C1705," / ",'Základné údaje'!$D$8),'Priradenie pracov. balíkov'!A:F,6,FALSE))</f>
        <v/>
      </c>
      <c r="N1705" s="156" t="str">
        <f>IF(L1705="","",L1705*VLOOKUP(CONCATENATE(C1705," / ",'Základné údaje'!$D$8),'Priradenie pracov. balíkov'!A:F,6,FALSE))</f>
        <v/>
      </c>
      <c r="O1705" s="164"/>
      <c r="P1705" s="164"/>
    </row>
    <row r="1706" spans="1:16" x14ac:dyDescent="0.2">
      <c r="A1706" s="19"/>
      <c r="B1706" s="164"/>
      <c r="C1706" s="164"/>
      <c r="D1706" s="164"/>
      <c r="E1706" s="164"/>
      <c r="F1706" s="165"/>
      <c r="G1706" s="164"/>
      <c r="H1706" s="166"/>
      <c r="I1706" s="167"/>
      <c r="J1706" s="168" t="str">
        <f>IF(F1706="","",IF(G1706=nepodnik,1,IF(VLOOKUP(G1706,Ciselniky!$G$41:$I$48,3,FALSE)&gt;'Údaje o projekte'!$F$11,'Údaje o projekte'!$F$11,VLOOKUP(G1706,Ciselniky!$G$41:$I$48,3,FALSE))))</f>
        <v/>
      </c>
      <c r="K1706" s="169" t="str">
        <f>IF(J1706="","",IF(G1706="Nerelevantné",E1706*F1706,((E1706*F1706)/VLOOKUP(G1706,Ciselniky!$G$43:$I$48,3,FALSE))*'Dlhodobý majetok (DM)'!I1706)*H1706)</f>
        <v/>
      </c>
      <c r="L1706" s="169" t="str">
        <f>IF(K1706="","",IF('Základné údaje'!$H$8="áno",0,K1706*0.2))</f>
        <v/>
      </c>
      <c r="M1706" s="156" t="str">
        <f>IF(K1706="","",K1706*VLOOKUP(CONCATENATE(C1706," / ",'Základné údaje'!$D$8),'Priradenie pracov. balíkov'!A:F,6,FALSE))</f>
        <v/>
      </c>
      <c r="N1706" s="156" t="str">
        <f>IF(L1706="","",L1706*VLOOKUP(CONCATENATE(C1706," / ",'Základné údaje'!$D$8),'Priradenie pracov. balíkov'!A:F,6,FALSE))</f>
        <v/>
      </c>
      <c r="O1706" s="164"/>
      <c r="P1706" s="164"/>
    </row>
    <row r="1707" spans="1:16" x14ac:dyDescent="0.2">
      <c r="A1707" s="19"/>
      <c r="B1707" s="164"/>
      <c r="C1707" s="164"/>
      <c r="D1707" s="164"/>
      <c r="E1707" s="164"/>
      <c r="F1707" s="165"/>
      <c r="G1707" s="164"/>
      <c r="H1707" s="166"/>
      <c r="I1707" s="167"/>
      <c r="J1707" s="168" t="str">
        <f>IF(F1707="","",IF(G1707=nepodnik,1,IF(VLOOKUP(G1707,Ciselniky!$G$41:$I$48,3,FALSE)&gt;'Údaje o projekte'!$F$11,'Údaje o projekte'!$F$11,VLOOKUP(G1707,Ciselniky!$G$41:$I$48,3,FALSE))))</f>
        <v/>
      </c>
      <c r="K1707" s="169" t="str">
        <f>IF(J1707="","",IF(G1707="Nerelevantné",E1707*F1707,((E1707*F1707)/VLOOKUP(G1707,Ciselniky!$G$43:$I$48,3,FALSE))*'Dlhodobý majetok (DM)'!I1707)*H1707)</f>
        <v/>
      </c>
      <c r="L1707" s="169" t="str">
        <f>IF(K1707="","",IF('Základné údaje'!$H$8="áno",0,K1707*0.2))</f>
        <v/>
      </c>
      <c r="M1707" s="156" t="str">
        <f>IF(K1707="","",K1707*VLOOKUP(CONCATENATE(C1707," / ",'Základné údaje'!$D$8),'Priradenie pracov. balíkov'!A:F,6,FALSE))</f>
        <v/>
      </c>
      <c r="N1707" s="156" t="str">
        <f>IF(L1707="","",L1707*VLOOKUP(CONCATENATE(C1707," / ",'Základné údaje'!$D$8),'Priradenie pracov. balíkov'!A:F,6,FALSE))</f>
        <v/>
      </c>
      <c r="O1707" s="164"/>
      <c r="P1707" s="164"/>
    </row>
    <row r="1708" spans="1:16" x14ac:dyDescent="0.2">
      <c r="A1708" s="19"/>
      <c r="B1708" s="164"/>
      <c r="C1708" s="164"/>
      <c r="D1708" s="164"/>
      <c r="E1708" s="164"/>
      <c r="F1708" s="165"/>
      <c r="G1708" s="164"/>
      <c r="H1708" s="166"/>
      <c r="I1708" s="167"/>
      <c r="J1708" s="168" t="str">
        <f>IF(F1708="","",IF(G1708=nepodnik,1,IF(VLOOKUP(G1708,Ciselniky!$G$41:$I$48,3,FALSE)&gt;'Údaje o projekte'!$F$11,'Údaje o projekte'!$F$11,VLOOKUP(G1708,Ciselniky!$G$41:$I$48,3,FALSE))))</f>
        <v/>
      </c>
      <c r="K1708" s="169" t="str">
        <f>IF(J1708="","",IF(G1708="Nerelevantné",E1708*F1708,((E1708*F1708)/VLOOKUP(G1708,Ciselniky!$G$43:$I$48,3,FALSE))*'Dlhodobý majetok (DM)'!I1708)*H1708)</f>
        <v/>
      </c>
      <c r="L1708" s="169" t="str">
        <f>IF(K1708="","",IF('Základné údaje'!$H$8="áno",0,K1708*0.2))</f>
        <v/>
      </c>
      <c r="M1708" s="156" t="str">
        <f>IF(K1708="","",K1708*VLOOKUP(CONCATENATE(C1708," / ",'Základné údaje'!$D$8),'Priradenie pracov. balíkov'!A:F,6,FALSE))</f>
        <v/>
      </c>
      <c r="N1708" s="156" t="str">
        <f>IF(L1708="","",L1708*VLOOKUP(CONCATENATE(C1708," / ",'Základné údaje'!$D$8),'Priradenie pracov. balíkov'!A:F,6,FALSE))</f>
        <v/>
      </c>
      <c r="O1708" s="164"/>
      <c r="P1708" s="164"/>
    </row>
    <row r="1709" spans="1:16" x14ac:dyDescent="0.2">
      <c r="A1709" s="19"/>
      <c r="B1709" s="164"/>
      <c r="C1709" s="164"/>
      <c r="D1709" s="164"/>
      <c r="E1709" s="164"/>
      <c r="F1709" s="165"/>
      <c r="G1709" s="164"/>
      <c r="H1709" s="166"/>
      <c r="I1709" s="167"/>
      <c r="J1709" s="168" t="str">
        <f>IF(F1709="","",IF(G1709=nepodnik,1,IF(VLOOKUP(G1709,Ciselniky!$G$41:$I$48,3,FALSE)&gt;'Údaje o projekte'!$F$11,'Údaje o projekte'!$F$11,VLOOKUP(G1709,Ciselniky!$G$41:$I$48,3,FALSE))))</f>
        <v/>
      </c>
      <c r="K1709" s="169" t="str">
        <f>IF(J1709="","",IF(G1709="Nerelevantné",E1709*F1709,((E1709*F1709)/VLOOKUP(G1709,Ciselniky!$G$43:$I$48,3,FALSE))*'Dlhodobý majetok (DM)'!I1709)*H1709)</f>
        <v/>
      </c>
      <c r="L1709" s="169" t="str">
        <f>IF(K1709="","",IF('Základné údaje'!$H$8="áno",0,K1709*0.2))</f>
        <v/>
      </c>
      <c r="M1709" s="156" t="str">
        <f>IF(K1709="","",K1709*VLOOKUP(CONCATENATE(C1709," / ",'Základné údaje'!$D$8),'Priradenie pracov. balíkov'!A:F,6,FALSE))</f>
        <v/>
      </c>
      <c r="N1709" s="156" t="str">
        <f>IF(L1709="","",L1709*VLOOKUP(CONCATENATE(C1709," / ",'Základné údaje'!$D$8),'Priradenie pracov. balíkov'!A:F,6,FALSE))</f>
        <v/>
      </c>
      <c r="O1709" s="164"/>
      <c r="P1709" s="164"/>
    </row>
    <row r="1710" spans="1:16" x14ac:dyDescent="0.2">
      <c r="A1710" s="19"/>
      <c r="B1710" s="164"/>
      <c r="C1710" s="164"/>
      <c r="D1710" s="164"/>
      <c r="E1710" s="164"/>
      <c r="F1710" s="165"/>
      <c r="G1710" s="164"/>
      <c r="H1710" s="166"/>
      <c r="I1710" s="167"/>
      <c r="J1710" s="168" t="str">
        <f>IF(F1710="","",IF(G1710=nepodnik,1,IF(VLOOKUP(G1710,Ciselniky!$G$41:$I$48,3,FALSE)&gt;'Údaje o projekte'!$F$11,'Údaje o projekte'!$F$11,VLOOKUP(G1710,Ciselniky!$G$41:$I$48,3,FALSE))))</f>
        <v/>
      </c>
      <c r="K1710" s="169" t="str">
        <f>IF(J1710="","",IF(G1710="Nerelevantné",E1710*F1710,((E1710*F1710)/VLOOKUP(G1710,Ciselniky!$G$43:$I$48,3,FALSE))*'Dlhodobý majetok (DM)'!I1710)*H1710)</f>
        <v/>
      </c>
      <c r="L1710" s="169" t="str">
        <f>IF(K1710="","",IF('Základné údaje'!$H$8="áno",0,K1710*0.2))</f>
        <v/>
      </c>
      <c r="M1710" s="156" t="str">
        <f>IF(K1710="","",K1710*VLOOKUP(CONCATENATE(C1710," / ",'Základné údaje'!$D$8),'Priradenie pracov. balíkov'!A:F,6,FALSE))</f>
        <v/>
      </c>
      <c r="N1710" s="156" t="str">
        <f>IF(L1710="","",L1710*VLOOKUP(CONCATENATE(C1710," / ",'Základné údaje'!$D$8),'Priradenie pracov. balíkov'!A:F,6,FALSE))</f>
        <v/>
      </c>
      <c r="O1710" s="164"/>
      <c r="P1710" s="164"/>
    </row>
    <row r="1711" spans="1:16" x14ac:dyDescent="0.2">
      <c r="A1711" s="19"/>
      <c r="B1711" s="164"/>
      <c r="C1711" s="164"/>
      <c r="D1711" s="164"/>
      <c r="E1711" s="164"/>
      <c r="F1711" s="165"/>
      <c r="G1711" s="164"/>
      <c r="H1711" s="166"/>
      <c r="I1711" s="167"/>
      <c r="J1711" s="168" t="str">
        <f>IF(F1711="","",IF(G1711=nepodnik,1,IF(VLOOKUP(G1711,Ciselniky!$G$41:$I$48,3,FALSE)&gt;'Údaje o projekte'!$F$11,'Údaje o projekte'!$F$11,VLOOKUP(G1711,Ciselniky!$G$41:$I$48,3,FALSE))))</f>
        <v/>
      </c>
      <c r="K1711" s="169" t="str">
        <f>IF(J1711="","",IF(G1711="Nerelevantné",E1711*F1711,((E1711*F1711)/VLOOKUP(G1711,Ciselniky!$G$43:$I$48,3,FALSE))*'Dlhodobý majetok (DM)'!I1711)*H1711)</f>
        <v/>
      </c>
      <c r="L1711" s="169" t="str">
        <f>IF(K1711="","",IF('Základné údaje'!$H$8="áno",0,K1711*0.2))</f>
        <v/>
      </c>
      <c r="M1711" s="156" t="str">
        <f>IF(K1711="","",K1711*VLOOKUP(CONCATENATE(C1711," / ",'Základné údaje'!$D$8),'Priradenie pracov. balíkov'!A:F,6,FALSE))</f>
        <v/>
      </c>
      <c r="N1711" s="156" t="str">
        <f>IF(L1711="","",L1711*VLOOKUP(CONCATENATE(C1711," / ",'Základné údaje'!$D$8),'Priradenie pracov. balíkov'!A:F,6,FALSE))</f>
        <v/>
      </c>
      <c r="O1711" s="164"/>
      <c r="P1711" s="164"/>
    </row>
    <row r="1712" spans="1:16" x14ac:dyDescent="0.2">
      <c r="A1712" s="19"/>
      <c r="B1712" s="164"/>
      <c r="C1712" s="164"/>
      <c r="D1712" s="164"/>
      <c r="E1712" s="164"/>
      <c r="F1712" s="165"/>
      <c r="G1712" s="164"/>
      <c r="H1712" s="166"/>
      <c r="I1712" s="167"/>
      <c r="J1712" s="168" t="str">
        <f>IF(F1712="","",IF(G1712=nepodnik,1,IF(VLOOKUP(G1712,Ciselniky!$G$41:$I$48,3,FALSE)&gt;'Údaje o projekte'!$F$11,'Údaje o projekte'!$F$11,VLOOKUP(G1712,Ciselniky!$G$41:$I$48,3,FALSE))))</f>
        <v/>
      </c>
      <c r="K1712" s="169" t="str">
        <f>IF(J1712="","",IF(G1712="Nerelevantné",E1712*F1712,((E1712*F1712)/VLOOKUP(G1712,Ciselniky!$G$43:$I$48,3,FALSE))*'Dlhodobý majetok (DM)'!I1712)*H1712)</f>
        <v/>
      </c>
      <c r="L1712" s="169" t="str">
        <f>IF(K1712="","",IF('Základné údaje'!$H$8="áno",0,K1712*0.2))</f>
        <v/>
      </c>
      <c r="M1712" s="156" t="str">
        <f>IF(K1712="","",K1712*VLOOKUP(CONCATENATE(C1712," / ",'Základné údaje'!$D$8),'Priradenie pracov. balíkov'!A:F,6,FALSE))</f>
        <v/>
      </c>
      <c r="N1712" s="156" t="str">
        <f>IF(L1712="","",L1712*VLOOKUP(CONCATENATE(C1712," / ",'Základné údaje'!$D$8),'Priradenie pracov. balíkov'!A:F,6,FALSE))</f>
        <v/>
      </c>
      <c r="O1712" s="164"/>
      <c r="P1712" s="164"/>
    </row>
    <row r="1713" spans="1:16" x14ac:dyDescent="0.2">
      <c r="A1713" s="19"/>
      <c r="B1713" s="164"/>
      <c r="C1713" s="164"/>
      <c r="D1713" s="164"/>
      <c r="E1713" s="164"/>
      <c r="F1713" s="165"/>
      <c r="G1713" s="164"/>
      <c r="H1713" s="166"/>
      <c r="I1713" s="167"/>
      <c r="J1713" s="168" t="str">
        <f>IF(F1713="","",IF(G1713=nepodnik,1,IF(VLOOKUP(G1713,Ciselniky!$G$41:$I$48,3,FALSE)&gt;'Údaje o projekte'!$F$11,'Údaje o projekte'!$F$11,VLOOKUP(G1713,Ciselniky!$G$41:$I$48,3,FALSE))))</f>
        <v/>
      </c>
      <c r="K1713" s="169" t="str">
        <f>IF(J1713="","",IF(G1713="Nerelevantné",E1713*F1713,((E1713*F1713)/VLOOKUP(G1713,Ciselniky!$G$43:$I$48,3,FALSE))*'Dlhodobý majetok (DM)'!I1713)*H1713)</f>
        <v/>
      </c>
      <c r="L1713" s="169" t="str">
        <f>IF(K1713="","",IF('Základné údaje'!$H$8="áno",0,K1713*0.2))</f>
        <v/>
      </c>
      <c r="M1713" s="156" t="str">
        <f>IF(K1713="","",K1713*VLOOKUP(CONCATENATE(C1713," / ",'Základné údaje'!$D$8),'Priradenie pracov. balíkov'!A:F,6,FALSE))</f>
        <v/>
      </c>
      <c r="N1713" s="156" t="str">
        <f>IF(L1713="","",L1713*VLOOKUP(CONCATENATE(C1713," / ",'Základné údaje'!$D$8),'Priradenie pracov. balíkov'!A:F,6,FALSE))</f>
        <v/>
      </c>
      <c r="O1713" s="164"/>
      <c r="P1713" s="164"/>
    </row>
    <row r="1714" spans="1:16" x14ac:dyDescent="0.2">
      <c r="A1714" s="19"/>
      <c r="B1714" s="164"/>
      <c r="C1714" s="164"/>
      <c r="D1714" s="164"/>
      <c r="E1714" s="164"/>
      <c r="F1714" s="165"/>
      <c r="G1714" s="164"/>
      <c r="H1714" s="166"/>
      <c r="I1714" s="167"/>
      <c r="J1714" s="168" t="str">
        <f>IF(F1714="","",IF(G1714=nepodnik,1,IF(VLOOKUP(G1714,Ciselniky!$G$41:$I$48,3,FALSE)&gt;'Údaje o projekte'!$F$11,'Údaje o projekte'!$F$11,VLOOKUP(G1714,Ciselniky!$G$41:$I$48,3,FALSE))))</f>
        <v/>
      </c>
      <c r="K1714" s="169" t="str">
        <f>IF(J1714="","",IF(G1714="Nerelevantné",E1714*F1714,((E1714*F1714)/VLOOKUP(G1714,Ciselniky!$G$43:$I$48,3,FALSE))*'Dlhodobý majetok (DM)'!I1714)*H1714)</f>
        <v/>
      </c>
      <c r="L1714" s="169" t="str">
        <f>IF(K1714="","",IF('Základné údaje'!$H$8="áno",0,K1714*0.2))</f>
        <v/>
      </c>
      <c r="M1714" s="156" t="str">
        <f>IF(K1714="","",K1714*VLOOKUP(CONCATENATE(C1714," / ",'Základné údaje'!$D$8),'Priradenie pracov. balíkov'!A:F,6,FALSE))</f>
        <v/>
      </c>
      <c r="N1714" s="156" t="str">
        <f>IF(L1714="","",L1714*VLOOKUP(CONCATENATE(C1714," / ",'Základné údaje'!$D$8),'Priradenie pracov. balíkov'!A:F,6,FALSE))</f>
        <v/>
      </c>
      <c r="O1714" s="164"/>
      <c r="P1714" s="164"/>
    </row>
    <row r="1715" spans="1:16" x14ac:dyDescent="0.2">
      <c r="A1715" s="19"/>
      <c r="B1715" s="164"/>
      <c r="C1715" s="164"/>
      <c r="D1715" s="164"/>
      <c r="E1715" s="164"/>
      <c r="F1715" s="165"/>
      <c r="G1715" s="164"/>
      <c r="H1715" s="166"/>
      <c r="I1715" s="167"/>
      <c r="J1715" s="168" t="str">
        <f>IF(F1715="","",IF(G1715=nepodnik,1,IF(VLOOKUP(G1715,Ciselniky!$G$41:$I$48,3,FALSE)&gt;'Údaje o projekte'!$F$11,'Údaje o projekte'!$F$11,VLOOKUP(G1715,Ciselniky!$G$41:$I$48,3,FALSE))))</f>
        <v/>
      </c>
      <c r="K1715" s="169" t="str">
        <f>IF(J1715="","",IF(G1715="Nerelevantné",E1715*F1715,((E1715*F1715)/VLOOKUP(G1715,Ciselniky!$G$43:$I$48,3,FALSE))*'Dlhodobý majetok (DM)'!I1715)*H1715)</f>
        <v/>
      </c>
      <c r="L1715" s="169" t="str">
        <f>IF(K1715="","",IF('Základné údaje'!$H$8="áno",0,K1715*0.2))</f>
        <v/>
      </c>
      <c r="M1715" s="156" t="str">
        <f>IF(K1715="","",K1715*VLOOKUP(CONCATENATE(C1715," / ",'Základné údaje'!$D$8),'Priradenie pracov. balíkov'!A:F,6,FALSE))</f>
        <v/>
      </c>
      <c r="N1715" s="156" t="str">
        <f>IF(L1715="","",L1715*VLOOKUP(CONCATENATE(C1715," / ",'Základné údaje'!$D$8),'Priradenie pracov. balíkov'!A:F,6,FALSE))</f>
        <v/>
      </c>
      <c r="O1715" s="164"/>
      <c r="P1715" s="164"/>
    </row>
    <row r="1716" spans="1:16" x14ac:dyDescent="0.2">
      <c r="A1716" s="19"/>
      <c r="B1716" s="164"/>
      <c r="C1716" s="164"/>
      <c r="D1716" s="164"/>
      <c r="E1716" s="164"/>
      <c r="F1716" s="165"/>
      <c r="G1716" s="164"/>
      <c r="H1716" s="166"/>
      <c r="I1716" s="167"/>
      <c r="J1716" s="168" t="str">
        <f>IF(F1716="","",IF(G1716=nepodnik,1,IF(VLOOKUP(G1716,Ciselniky!$G$41:$I$48,3,FALSE)&gt;'Údaje o projekte'!$F$11,'Údaje o projekte'!$F$11,VLOOKUP(G1716,Ciselniky!$G$41:$I$48,3,FALSE))))</f>
        <v/>
      </c>
      <c r="K1716" s="169" t="str">
        <f>IF(J1716="","",IF(G1716="Nerelevantné",E1716*F1716,((E1716*F1716)/VLOOKUP(G1716,Ciselniky!$G$43:$I$48,3,FALSE))*'Dlhodobý majetok (DM)'!I1716)*H1716)</f>
        <v/>
      </c>
      <c r="L1716" s="169" t="str">
        <f>IF(K1716="","",IF('Základné údaje'!$H$8="áno",0,K1716*0.2))</f>
        <v/>
      </c>
      <c r="M1716" s="156" t="str">
        <f>IF(K1716="","",K1716*VLOOKUP(CONCATENATE(C1716," / ",'Základné údaje'!$D$8),'Priradenie pracov. balíkov'!A:F,6,FALSE))</f>
        <v/>
      </c>
      <c r="N1716" s="156" t="str">
        <f>IF(L1716="","",L1716*VLOOKUP(CONCATENATE(C1716," / ",'Základné údaje'!$D$8),'Priradenie pracov. balíkov'!A:F,6,FALSE))</f>
        <v/>
      </c>
      <c r="O1716" s="164"/>
      <c r="P1716" s="164"/>
    </row>
    <row r="1717" spans="1:16" x14ac:dyDescent="0.2">
      <c r="A1717" s="19"/>
      <c r="B1717" s="164"/>
      <c r="C1717" s="164"/>
      <c r="D1717" s="164"/>
      <c r="E1717" s="164"/>
      <c r="F1717" s="165"/>
      <c r="G1717" s="164"/>
      <c r="H1717" s="166"/>
      <c r="I1717" s="167"/>
      <c r="J1717" s="168" t="str">
        <f>IF(F1717="","",IF(G1717=nepodnik,1,IF(VLOOKUP(G1717,Ciselniky!$G$41:$I$48,3,FALSE)&gt;'Údaje o projekte'!$F$11,'Údaje o projekte'!$F$11,VLOOKUP(G1717,Ciselniky!$G$41:$I$48,3,FALSE))))</f>
        <v/>
      </c>
      <c r="K1717" s="169" t="str">
        <f>IF(J1717="","",IF(G1717="Nerelevantné",E1717*F1717,((E1717*F1717)/VLOOKUP(G1717,Ciselniky!$G$43:$I$48,3,FALSE))*'Dlhodobý majetok (DM)'!I1717)*H1717)</f>
        <v/>
      </c>
      <c r="L1717" s="169" t="str">
        <f>IF(K1717="","",IF('Základné údaje'!$H$8="áno",0,K1717*0.2))</f>
        <v/>
      </c>
      <c r="M1717" s="156" t="str">
        <f>IF(K1717="","",K1717*VLOOKUP(CONCATENATE(C1717," / ",'Základné údaje'!$D$8),'Priradenie pracov. balíkov'!A:F,6,FALSE))</f>
        <v/>
      </c>
      <c r="N1717" s="156" t="str">
        <f>IF(L1717="","",L1717*VLOOKUP(CONCATENATE(C1717," / ",'Základné údaje'!$D$8),'Priradenie pracov. balíkov'!A:F,6,FALSE))</f>
        <v/>
      </c>
      <c r="O1717" s="164"/>
      <c r="P1717" s="164"/>
    </row>
    <row r="1718" spans="1:16" x14ac:dyDescent="0.2">
      <c r="A1718" s="19"/>
      <c r="B1718" s="164"/>
      <c r="C1718" s="164"/>
      <c r="D1718" s="164"/>
      <c r="E1718" s="164"/>
      <c r="F1718" s="165"/>
      <c r="G1718" s="164"/>
      <c r="H1718" s="166"/>
      <c r="I1718" s="167"/>
      <c r="J1718" s="168" t="str">
        <f>IF(F1718="","",IF(G1718=nepodnik,1,IF(VLOOKUP(G1718,Ciselniky!$G$41:$I$48,3,FALSE)&gt;'Údaje o projekte'!$F$11,'Údaje o projekte'!$F$11,VLOOKUP(G1718,Ciselniky!$G$41:$I$48,3,FALSE))))</f>
        <v/>
      </c>
      <c r="K1718" s="169" t="str">
        <f>IF(J1718="","",IF(G1718="Nerelevantné",E1718*F1718,((E1718*F1718)/VLOOKUP(G1718,Ciselniky!$G$43:$I$48,3,FALSE))*'Dlhodobý majetok (DM)'!I1718)*H1718)</f>
        <v/>
      </c>
      <c r="L1718" s="169" t="str">
        <f>IF(K1718="","",IF('Základné údaje'!$H$8="áno",0,K1718*0.2))</f>
        <v/>
      </c>
      <c r="M1718" s="156" t="str">
        <f>IF(K1718="","",K1718*VLOOKUP(CONCATENATE(C1718," / ",'Základné údaje'!$D$8),'Priradenie pracov. balíkov'!A:F,6,FALSE))</f>
        <v/>
      </c>
      <c r="N1718" s="156" t="str">
        <f>IF(L1718="","",L1718*VLOOKUP(CONCATENATE(C1718," / ",'Základné údaje'!$D$8),'Priradenie pracov. balíkov'!A:F,6,FALSE))</f>
        <v/>
      </c>
      <c r="O1718" s="164"/>
      <c r="P1718" s="164"/>
    </row>
    <row r="1719" spans="1:16" x14ac:dyDescent="0.2">
      <c r="A1719" s="19"/>
      <c r="B1719" s="164"/>
      <c r="C1719" s="164"/>
      <c r="D1719" s="164"/>
      <c r="E1719" s="164"/>
      <c r="F1719" s="165"/>
      <c r="G1719" s="164"/>
      <c r="H1719" s="166"/>
      <c r="I1719" s="167"/>
      <c r="J1719" s="168" t="str">
        <f>IF(F1719="","",IF(G1719=nepodnik,1,IF(VLOOKUP(G1719,Ciselniky!$G$41:$I$48,3,FALSE)&gt;'Údaje o projekte'!$F$11,'Údaje o projekte'!$F$11,VLOOKUP(G1719,Ciselniky!$G$41:$I$48,3,FALSE))))</f>
        <v/>
      </c>
      <c r="K1719" s="169" t="str">
        <f>IF(J1719="","",IF(G1719="Nerelevantné",E1719*F1719,((E1719*F1719)/VLOOKUP(G1719,Ciselniky!$G$43:$I$48,3,FALSE))*'Dlhodobý majetok (DM)'!I1719)*H1719)</f>
        <v/>
      </c>
      <c r="L1719" s="169" t="str">
        <f>IF(K1719="","",IF('Základné údaje'!$H$8="áno",0,K1719*0.2))</f>
        <v/>
      </c>
      <c r="M1719" s="156" t="str">
        <f>IF(K1719="","",K1719*VLOOKUP(CONCATENATE(C1719," / ",'Základné údaje'!$D$8),'Priradenie pracov. balíkov'!A:F,6,FALSE))</f>
        <v/>
      </c>
      <c r="N1719" s="156" t="str">
        <f>IF(L1719="","",L1719*VLOOKUP(CONCATENATE(C1719," / ",'Základné údaje'!$D$8),'Priradenie pracov. balíkov'!A:F,6,FALSE))</f>
        <v/>
      </c>
      <c r="O1719" s="164"/>
      <c r="P1719" s="164"/>
    </row>
    <row r="1720" spans="1:16" x14ac:dyDescent="0.2">
      <c r="A1720" s="19"/>
      <c r="B1720" s="164"/>
      <c r="C1720" s="164"/>
      <c r="D1720" s="164"/>
      <c r="E1720" s="164"/>
      <c r="F1720" s="165"/>
      <c r="G1720" s="164"/>
      <c r="H1720" s="166"/>
      <c r="I1720" s="167"/>
      <c r="J1720" s="168" t="str">
        <f>IF(F1720="","",IF(G1720=nepodnik,1,IF(VLOOKUP(G1720,Ciselniky!$G$41:$I$48,3,FALSE)&gt;'Údaje o projekte'!$F$11,'Údaje o projekte'!$F$11,VLOOKUP(G1720,Ciselniky!$G$41:$I$48,3,FALSE))))</f>
        <v/>
      </c>
      <c r="K1720" s="169" t="str">
        <f>IF(J1720="","",IF(G1720="Nerelevantné",E1720*F1720,((E1720*F1720)/VLOOKUP(G1720,Ciselniky!$G$43:$I$48,3,FALSE))*'Dlhodobý majetok (DM)'!I1720)*H1720)</f>
        <v/>
      </c>
      <c r="L1720" s="169" t="str">
        <f>IF(K1720="","",IF('Základné údaje'!$H$8="áno",0,K1720*0.2))</f>
        <v/>
      </c>
      <c r="M1720" s="156" t="str">
        <f>IF(K1720="","",K1720*VLOOKUP(CONCATENATE(C1720," / ",'Základné údaje'!$D$8),'Priradenie pracov. balíkov'!A:F,6,FALSE))</f>
        <v/>
      </c>
      <c r="N1720" s="156" t="str">
        <f>IF(L1720="","",L1720*VLOOKUP(CONCATENATE(C1720," / ",'Základné údaje'!$D$8),'Priradenie pracov. balíkov'!A:F,6,FALSE))</f>
        <v/>
      </c>
      <c r="O1720" s="164"/>
      <c r="P1720" s="164"/>
    </row>
    <row r="1721" spans="1:16" x14ac:dyDescent="0.2">
      <c r="A1721" s="19"/>
      <c r="B1721" s="164"/>
      <c r="C1721" s="164"/>
      <c r="D1721" s="164"/>
      <c r="E1721" s="164"/>
      <c r="F1721" s="165"/>
      <c r="G1721" s="164"/>
      <c r="H1721" s="166"/>
      <c r="I1721" s="167"/>
      <c r="J1721" s="168" t="str">
        <f>IF(F1721="","",IF(G1721=nepodnik,1,IF(VLOOKUP(G1721,Ciselniky!$G$41:$I$48,3,FALSE)&gt;'Údaje o projekte'!$F$11,'Údaje o projekte'!$F$11,VLOOKUP(G1721,Ciselniky!$G$41:$I$48,3,FALSE))))</f>
        <v/>
      </c>
      <c r="K1721" s="169" t="str">
        <f>IF(J1721="","",IF(G1721="Nerelevantné",E1721*F1721,((E1721*F1721)/VLOOKUP(G1721,Ciselniky!$G$43:$I$48,3,FALSE))*'Dlhodobý majetok (DM)'!I1721)*H1721)</f>
        <v/>
      </c>
      <c r="L1721" s="169" t="str">
        <f>IF(K1721="","",IF('Základné údaje'!$H$8="áno",0,K1721*0.2))</f>
        <v/>
      </c>
      <c r="M1721" s="156" t="str">
        <f>IF(K1721="","",K1721*VLOOKUP(CONCATENATE(C1721," / ",'Základné údaje'!$D$8),'Priradenie pracov. balíkov'!A:F,6,FALSE))</f>
        <v/>
      </c>
      <c r="N1721" s="156" t="str">
        <f>IF(L1721="","",L1721*VLOOKUP(CONCATENATE(C1721," / ",'Základné údaje'!$D$8),'Priradenie pracov. balíkov'!A:F,6,FALSE))</f>
        <v/>
      </c>
      <c r="O1721" s="164"/>
      <c r="P1721" s="164"/>
    </row>
    <row r="1722" spans="1:16" x14ac:dyDescent="0.2">
      <c r="A1722" s="19"/>
      <c r="B1722" s="164"/>
      <c r="C1722" s="164"/>
      <c r="D1722" s="164"/>
      <c r="E1722" s="164"/>
      <c r="F1722" s="165"/>
      <c r="G1722" s="164"/>
      <c r="H1722" s="166"/>
      <c r="I1722" s="167"/>
      <c r="J1722" s="168" t="str">
        <f>IF(F1722="","",IF(G1722=nepodnik,1,IF(VLOOKUP(G1722,Ciselniky!$G$41:$I$48,3,FALSE)&gt;'Údaje o projekte'!$F$11,'Údaje o projekte'!$F$11,VLOOKUP(G1722,Ciselniky!$G$41:$I$48,3,FALSE))))</f>
        <v/>
      </c>
      <c r="K1722" s="169" t="str">
        <f>IF(J1722="","",IF(G1722="Nerelevantné",E1722*F1722,((E1722*F1722)/VLOOKUP(G1722,Ciselniky!$G$43:$I$48,3,FALSE))*'Dlhodobý majetok (DM)'!I1722)*H1722)</f>
        <v/>
      </c>
      <c r="L1722" s="169" t="str">
        <f>IF(K1722="","",IF('Základné údaje'!$H$8="áno",0,K1722*0.2))</f>
        <v/>
      </c>
      <c r="M1722" s="156" t="str">
        <f>IF(K1722="","",K1722*VLOOKUP(CONCATENATE(C1722," / ",'Základné údaje'!$D$8),'Priradenie pracov. balíkov'!A:F,6,FALSE))</f>
        <v/>
      </c>
      <c r="N1722" s="156" t="str">
        <f>IF(L1722="","",L1722*VLOOKUP(CONCATENATE(C1722," / ",'Základné údaje'!$D$8),'Priradenie pracov. balíkov'!A:F,6,FALSE))</f>
        <v/>
      </c>
      <c r="O1722" s="164"/>
      <c r="P1722" s="164"/>
    </row>
    <row r="1723" spans="1:16" x14ac:dyDescent="0.2">
      <c r="A1723" s="19"/>
      <c r="B1723" s="164"/>
      <c r="C1723" s="164"/>
      <c r="D1723" s="164"/>
      <c r="E1723" s="164"/>
      <c r="F1723" s="165"/>
      <c r="G1723" s="164"/>
      <c r="H1723" s="166"/>
      <c r="I1723" s="167"/>
      <c r="J1723" s="168" t="str">
        <f>IF(F1723="","",IF(G1723=nepodnik,1,IF(VLOOKUP(G1723,Ciselniky!$G$41:$I$48,3,FALSE)&gt;'Údaje o projekte'!$F$11,'Údaje o projekte'!$F$11,VLOOKUP(G1723,Ciselniky!$G$41:$I$48,3,FALSE))))</f>
        <v/>
      </c>
      <c r="K1723" s="169" t="str">
        <f>IF(J1723="","",IF(G1723="Nerelevantné",E1723*F1723,((E1723*F1723)/VLOOKUP(G1723,Ciselniky!$G$43:$I$48,3,FALSE))*'Dlhodobý majetok (DM)'!I1723)*H1723)</f>
        <v/>
      </c>
      <c r="L1723" s="169" t="str">
        <f>IF(K1723="","",IF('Základné údaje'!$H$8="áno",0,K1723*0.2))</f>
        <v/>
      </c>
      <c r="M1723" s="156" t="str">
        <f>IF(K1723="","",K1723*VLOOKUP(CONCATENATE(C1723," / ",'Základné údaje'!$D$8),'Priradenie pracov. balíkov'!A:F,6,FALSE))</f>
        <v/>
      </c>
      <c r="N1723" s="156" t="str">
        <f>IF(L1723="","",L1723*VLOOKUP(CONCATENATE(C1723," / ",'Základné údaje'!$D$8),'Priradenie pracov. balíkov'!A:F,6,FALSE))</f>
        <v/>
      </c>
      <c r="O1723" s="164"/>
      <c r="P1723" s="164"/>
    </row>
    <row r="1724" spans="1:16" x14ac:dyDescent="0.2">
      <c r="A1724" s="19"/>
      <c r="B1724" s="164"/>
      <c r="C1724" s="164"/>
      <c r="D1724" s="164"/>
      <c r="E1724" s="164"/>
      <c r="F1724" s="165"/>
      <c r="G1724" s="164"/>
      <c r="H1724" s="166"/>
      <c r="I1724" s="167"/>
      <c r="J1724" s="168" t="str">
        <f>IF(F1724="","",IF(G1724=nepodnik,1,IF(VLOOKUP(G1724,Ciselniky!$G$41:$I$48,3,FALSE)&gt;'Údaje o projekte'!$F$11,'Údaje o projekte'!$F$11,VLOOKUP(G1724,Ciselniky!$G$41:$I$48,3,FALSE))))</f>
        <v/>
      </c>
      <c r="K1724" s="169" t="str">
        <f>IF(J1724="","",IF(G1724="Nerelevantné",E1724*F1724,((E1724*F1724)/VLOOKUP(G1724,Ciselniky!$G$43:$I$48,3,FALSE))*'Dlhodobý majetok (DM)'!I1724)*H1724)</f>
        <v/>
      </c>
      <c r="L1724" s="169" t="str">
        <f>IF(K1724="","",IF('Základné údaje'!$H$8="áno",0,K1724*0.2))</f>
        <v/>
      </c>
      <c r="M1724" s="156" t="str">
        <f>IF(K1724="","",K1724*VLOOKUP(CONCATENATE(C1724," / ",'Základné údaje'!$D$8),'Priradenie pracov. balíkov'!A:F,6,FALSE))</f>
        <v/>
      </c>
      <c r="N1724" s="156" t="str">
        <f>IF(L1724="","",L1724*VLOOKUP(CONCATENATE(C1724," / ",'Základné údaje'!$D$8),'Priradenie pracov. balíkov'!A:F,6,FALSE))</f>
        <v/>
      </c>
      <c r="O1724" s="164"/>
      <c r="P1724" s="164"/>
    </row>
    <row r="1725" spans="1:16" x14ac:dyDescent="0.2">
      <c r="A1725" s="19"/>
      <c r="B1725" s="164"/>
      <c r="C1725" s="164"/>
      <c r="D1725" s="164"/>
      <c r="E1725" s="164"/>
      <c r="F1725" s="165"/>
      <c r="G1725" s="164"/>
      <c r="H1725" s="166"/>
      <c r="I1725" s="167"/>
      <c r="J1725" s="168" t="str">
        <f>IF(F1725="","",IF(G1725=nepodnik,1,IF(VLOOKUP(G1725,Ciselniky!$G$41:$I$48,3,FALSE)&gt;'Údaje o projekte'!$F$11,'Údaje o projekte'!$F$11,VLOOKUP(G1725,Ciselniky!$G$41:$I$48,3,FALSE))))</f>
        <v/>
      </c>
      <c r="K1725" s="169" t="str">
        <f>IF(J1725="","",IF(G1725="Nerelevantné",E1725*F1725,((E1725*F1725)/VLOOKUP(G1725,Ciselniky!$G$43:$I$48,3,FALSE))*'Dlhodobý majetok (DM)'!I1725)*H1725)</f>
        <v/>
      </c>
      <c r="L1725" s="169" t="str">
        <f>IF(K1725="","",IF('Základné údaje'!$H$8="áno",0,K1725*0.2))</f>
        <v/>
      </c>
      <c r="M1725" s="156" t="str">
        <f>IF(K1725="","",K1725*VLOOKUP(CONCATENATE(C1725," / ",'Základné údaje'!$D$8),'Priradenie pracov. balíkov'!A:F,6,FALSE))</f>
        <v/>
      </c>
      <c r="N1725" s="156" t="str">
        <f>IF(L1725="","",L1725*VLOOKUP(CONCATENATE(C1725," / ",'Základné údaje'!$D$8),'Priradenie pracov. balíkov'!A:F,6,FALSE))</f>
        <v/>
      </c>
      <c r="O1725" s="164"/>
      <c r="P1725" s="164"/>
    </row>
    <row r="1726" spans="1:16" x14ac:dyDescent="0.2">
      <c r="A1726" s="19"/>
      <c r="B1726" s="164"/>
      <c r="C1726" s="164"/>
      <c r="D1726" s="164"/>
      <c r="E1726" s="164"/>
      <c r="F1726" s="165"/>
      <c r="G1726" s="164"/>
      <c r="H1726" s="166"/>
      <c r="I1726" s="167"/>
      <c r="J1726" s="168" t="str">
        <f>IF(F1726="","",IF(G1726=nepodnik,1,IF(VLOOKUP(G1726,Ciselniky!$G$41:$I$48,3,FALSE)&gt;'Údaje o projekte'!$F$11,'Údaje o projekte'!$F$11,VLOOKUP(G1726,Ciselniky!$G$41:$I$48,3,FALSE))))</f>
        <v/>
      </c>
      <c r="K1726" s="169" t="str">
        <f>IF(J1726="","",IF(G1726="Nerelevantné",E1726*F1726,((E1726*F1726)/VLOOKUP(G1726,Ciselniky!$G$43:$I$48,3,FALSE))*'Dlhodobý majetok (DM)'!I1726)*H1726)</f>
        <v/>
      </c>
      <c r="L1726" s="169" t="str">
        <f>IF(K1726="","",IF('Základné údaje'!$H$8="áno",0,K1726*0.2))</f>
        <v/>
      </c>
      <c r="M1726" s="156" t="str">
        <f>IF(K1726="","",K1726*VLOOKUP(CONCATENATE(C1726," / ",'Základné údaje'!$D$8),'Priradenie pracov. balíkov'!A:F,6,FALSE))</f>
        <v/>
      </c>
      <c r="N1726" s="156" t="str">
        <f>IF(L1726="","",L1726*VLOOKUP(CONCATENATE(C1726," / ",'Základné údaje'!$D$8),'Priradenie pracov. balíkov'!A:F,6,FALSE))</f>
        <v/>
      </c>
      <c r="O1726" s="164"/>
      <c r="P1726" s="164"/>
    </row>
    <row r="1727" spans="1:16" x14ac:dyDescent="0.2">
      <c r="A1727" s="19"/>
      <c r="B1727" s="164"/>
      <c r="C1727" s="164"/>
      <c r="D1727" s="164"/>
      <c r="E1727" s="164"/>
      <c r="F1727" s="165"/>
      <c r="G1727" s="164"/>
      <c r="H1727" s="166"/>
      <c r="I1727" s="167"/>
      <c r="J1727" s="168" t="str">
        <f>IF(F1727="","",IF(G1727=nepodnik,1,IF(VLOOKUP(G1727,Ciselniky!$G$41:$I$48,3,FALSE)&gt;'Údaje o projekte'!$F$11,'Údaje o projekte'!$F$11,VLOOKUP(G1727,Ciselniky!$G$41:$I$48,3,FALSE))))</f>
        <v/>
      </c>
      <c r="K1727" s="169" t="str">
        <f>IF(J1727="","",IF(G1727="Nerelevantné",E1727*F1727,((E1727*F1727)/VLOOKUP(G1727,Ciselniky!$G$43:$I$48,3,FALSE))*'Dlhodobý majetok (DM)'!I1727)*H1727)</f>
        <v/>
      </c>
      <c r="L1727" s="169" t="str">
        <f>IF(K1727="","",IF('Základné údaje'!$H$8="áno",0,K1727*0.2))</f>
        <v/>
      </c>
      <c r="M1727" s="156" t="str">
        <f>IF(K1727="","",K1727*VLOOKUP(CONCATENATE(C1727," / ",'Základné údaje'!$D$8),'Priradenie pracov. balíkov'!A:F,6,FALSE))</f>
        <v/>
      </c>
      <c r="N1727" s="156" t="str">
        <f>IF(L1727="","",L1727*VLOOKUP(CONCATENATE(C1727," / ",'Základné údaje'!$D$8),'Priradenie pracov. balíkov'!A:F,6,FALSE))</f>
        <v/>
      </c>
      <c r="O1727" s="164"/>
      <c r="P1727" s="164"/>
    </row>
    <row r="1728" spans="1:16" x14ac:dyDescent="0.2">
      <c r="A1728" s="19"/>
      <c r="B1728" s="164"/>
      <c r="C1728" s="164"/>
      <c r="D1728" s="164"/>
      <c r="E1728" s="164"/>
      <c r="F1728" s="165"/>
      <c r="G1728" s="164"/>
      <c r="H1728" s="166"/>
      <c r="I1728" s="167"/>
      <c r="J1728" s="168" t="str">
        <f>IF(F1728="","",IF(G1728=nepodnik,1,IF(VLOOKUP(G1728,Ciselniky!$G$41:$I$48,3,FALSE)&gt;'Údaje o projekte'!$F$11,'Údaje o projekte'!$F$11,VLOOKUP(G1728,Ciselniky!$G$41:$I$48,3,FALSE))))</f>
        <v/>
      </c>
      <c r="K1728" s="169" t="str">
        <f>IF(J1728="","",IF(G1728="Nerelevantné",E1728*F1728,((E1728*F1728)/VLOOKUP(G1728,Ciselniky!$G$43:$I$48,3,FALSE))*'Dlhodobý majetok (DM)'!I1728)*H1728)</f>
        <v/>
      </c>
      <c r="L1728" s="169" t="str">
        <f>IF(K1728="","",IF('Základné údaje'!$H$8="áno",0,K1728*0.2))</f>
        <v/>
      </c>
      <c r="M1728" s="156" t="str">
        <f>IF(K1728="","",K1728*VLOOKUP(CONCATENATE(C1728," / ",'Základné údaje'!$D$8),'Priradenie pracov. balíkov'!A:F,6,FALSE))</f>
        <v/>
      </c>
      <c r="N1728" s="156" t="str">
        <f>IF(L1728="","",L1728*VLOOKUP(CONCATENATE(C1728," / ",'Základné údaje'!$D$8),'Priradenie pracov. balíkov'!A:F,6,FALSE))</f>
        <v/>
      </c>
      <c r="O1728" s="164"/>
      <c r="P1728" s="164"/>
    </row>
    <row r="1729" spans="1:16" x14ac:dyDescent="0.2">
      <c r="A1729" s="19"/>
      <c r="B1729" s="164"/>
      <c r="C1729" s="164"/>
      <c r="D1729" s="164"/>
      <c r="E1729" s="164"/>
      <c r="F1729" s="165"/>
      <c r="G1729" s="164"/>
      <c r="H1729" s="166"/>
      <c r="I1729" s="167"/>
      <c r="J1729" s="168" t="str">
        <f>IF(F1729="","",IF(G1729=nepodnik,1,IF(VLOOKUP(G1729,Ciselniky!$G$41:$I$48,3,FALSE)&gt;'Údaje o projekte'!$F$11,'Údaje o projekte'!$F$11,VLOOKUP(G1729,Ciselniky!$G$41:$I$48,3,FALSE))))</f>
        <v/>
      </c>
      <c r="K1729" s="169" t="str">
        <f>IF(J1729="","",IF(G1729="Nerelevantné",E1729*F1729,((E1729*F1729)/VLOOKUP(G1729,Ciselniky!$G$43:$I$48,3,FALSE))*'Dlhodobý majetok (DM)'!I1729)*H1729)</f>
        <v/>
      </c>
      <c r="L1729" s="169" t="str">
        <f>IF(K1729="","",IF('Základné údaje'!$H$8="áno",0,K1729*0.2))</f>
        <v/>
      </c>
      <c r="M1729" s="156" t="str">
        <f>IF(K1729="","",K1729*VLOOKUP(CONCATENATE(C1729," / ",'Základné údaje'!$D$8),'Priradenie pracov. balíkov'!A:F,6,FALSE))</f>
        <v/>
      </c>
      <c r="N1729" s="156" t="str">
        <f>IF(L1729="","",L1729*VLOOKUP(CONCATENATE(C1729," / ",'Základné údaje'!$D$8),'Priradenie pracov. balíkov'!A:F,6,FALSE))</f>
        <v/>
      </c>
      <c r="O1729" s="164"/>
      <c r="P1729" s="164"/>
    </row>
    <row r="1730" spans="1:16" x14ac:dyDescent="0.2">
      <c r="A1730" s="19"/>
      <c r="B1730" s="164"/>
      <c r="C1730" s="164"/>
      <c r="D1730" s="164"/>
      <c r="E1730" s="164"/>
      <c r="F1730" s="165"/>
      <c r="G1730" s="164"/>
      <c r="H1730" s="166"/>
      <c r="I1730" s="167"/>
      <c r="J1730" s="168" t="str">
        <f>IF(F1730="","",IF(G1730=nepodnik,1,IF(VLOOKUP(G1730,Ciselniky!$G$41:$I$48,3,FALSE)&gt;'Údaje o projekte'!$F$11,'Údaje o projekte'!$F$11,VLOOKUP(G1730,Ciselniky!$G$41:$I$48,3,FALSE))))</f>
        <v/>
      </c>
      <c r="K1730" s="169" t="str">
        <f>IF(J1730="","",IF(G1730="Nerelevantné",E1730*F1730,((E1730*F1730)/VLOOKUP(G1730,Ciselniky!$G$43:$I$48,3,FALSE))*'Dlhodobý majetok (DM)'!I1730)*H1730)</f>
        <v/>
      </c>
      <c r="L1730" s="169" t="str">
        <f>IF(K1730="","",IF('Základné údaje'!$H$8="áno",0,K1730*0.2))</f>
        <v/>
      </c>
      <c r="M1730" s="156" t="str">
        <f>IF(K1730="","",K1730*VLOOKUP(CONCATENATE(C1730," / ",'Základné údaje'!$D$8),'Priradenie pracov. balíkov'!A:F,6,FALSE))</f>
        <v/>
      </c>
      <c r="N1730" s="156" t="str">
        <f>IF(L1730="","",L1730*VLOOKUP(CONCATENATE(C1730," / ",'Základné údaje'!$D$8),'Priradenie pracov. balíkov'!A:F,6,FALSE))</f>
        <v/>
      </c>
      <c r="O1730" s="164"/>
      <c r="P1730" s="164"/>
    </row>
    <row r="1731" spans="1:16" x14ac:dyDescent="0.2">
      <c r="A1731" s="19"/>
      <c r="B1731" s="164"/>
      <c r="C1731" s="164"/>
      <c r="D1731" s="164"/>
      <c r="E1731" s="164"/>
      <c r="F1731" s="165"/>
      <c r="G1731" s="164"/>
      <c r="H1731" s="166"/>
      <c r="I1731" s="167"/>
      <c r="J1731" s="168" t="str">
        <f>IF(F1731="","",IF(G1731=nepodnik,1,IF(VLOOKUP(G1731,Ciselniky!$G$41:$I$48,3,FALSE)&gt;'Údaje o projekte'!$F$11,'Údaje o projekte'!$F$11,VLOOKUP(G1731,Ciselniky!$G$41:$I$48,3,FALSE))))</f>
        <v/>
      </c>
      <c r="K1731" s="169" t="str">
        <f>IF(J1731="","",IF(G1731="Nerelevantné",E1731*F1731,((E1731*F1731)/VLOOKUP(G1731,Ciselniky!$G$43:$I$48,3,FALSE))*'Dlhodobý majetok (DM)'!I1731)*H1731)</f>
        <v/>
      </c>
      <c r="L1731" s="169" t="str">
        <f>IF(K1731="","",IF('Základné údaje'!$H$8="áno",0,K1731*0.2))</f>
        <v/>
      </c>
      <c r="M1731" s="156" t="str">
        <f>IF(K1731="","",K1731*VLOOKUP(CONCATENATE(C1731," / ",'Základné údaje'!$D$8),'Priradenie pracov. balíkov'!A:F,6,FALSE))</f>
        <v/>
      </c>
      <c r="N1731" s="156" t="str">
        <f>IF(L1731="","",L1731*VLOOKUP(CONCATENATE(C1731," / ",'Základné údaje'!$D$8),'Priradenie pracov. balíkov'!A:F,6,FALSE))</f>
        <v/>
      </c>
      <c r="O1731" s="164"/>
      <c r="P1731" s="164"/>
    </row>
    <row r="1732" spans="1:16" x14ac:dyDescent="0.2">
      <c r="A1732" s="19"/>
      <c r="B1732" s="164"/>
      <c r="C1732" s="164"/>
      <c r="D1732" s="164"/>
      <c r="E1732" s="164"/>
      <c r="F1732" s="165"/>
      <c r="G1732" s="164"/>
      <c r="H1732" s="166"/>
      <c r="I1732" s="167"/>
      <c r="J1732" s="168" t="str">
        <f>IF(F1732="","",IF(G1732=nepodnik,1,IF(VLOOKUP(G1732,Ciselniky!$G$41:$I$48,3,FALSE)&gt;'Údaje o projekte'!$F$11,'Údaje o projekte'!$F$11,VLOOKUP(G1732,Ciselniky!$G$41:$I$48,3,FALSE))))</f>
        <v/>
      </c>
      <c r="K1732" s="169" t="str">
        <f>IF(J1732="","",IF(G1732="Nerelevantné",E1732*F1732,((E1732*F1732)/VLOOKUP(G1732,Ciselniky!$G$43:$I$48,3,FALSE))*'Dlhodobý majetok (DM)'!I1732)*H1732)</f>
        <v/>
      </c>
      <c r="L1732" s="169" t="str">
        <f>IF(K1732="","",IF('Základné údaje'!$H$8="áno",0,K1732*0.2))</f>
        <v/>
      </c>
      <c r="M1732" s="156" t="str">
        <f>IF(K1732="","",K1732*VLOOKUP(CONCATENATE(C1732," / ",'Základné údaje'!$D$8),'Priradenie pracov. balíkov'!A:F,6,FALSE))</f>
        <v/>
      </c>
      <c r="N1732" s="156" t="str">
        <f>IF(L1732="","",L1732*VLOOKUP(CONCATENATE(C1732," / ",'Základné údaje'!$D$8),'Priradenie pracov. balíkov'!A:F,6,FALSE))</f>
        <v/>
      </c>
      <c r="O1732" s="164"/>
      <c r="P1732" s="164"/>
    </row>
    <row r="1733" spans="1:16" x14ac:dyDescent="0.2">
      <c r="A1733" s="19"/>
      <c r="B1733" s="164"/>
      <c r="C1733" s="164"/>
      <c r="D1733" s="164"/>
      <c r="E1733" s="164"/>
      <c r="F1733" s="165"/>
      <c r="G1733" s="164"/>
      <c r="H1733" s="166"/>
      <c r="I1733" s="167"/>
      <c r="J1733" s="168" t="str">
        <f>IF(F1733="","",IF(G1733=nepodnik,1,IF(VLOOKUP(G1733,Ciselniky!$G$41:$I$48,3,FALSE)&gt;'Údaje o projekte'!$F$11,'Údaje o projekte'!$F$11,VLOOKUP(G1733,Ciselniky!$G$41:$I$48,3,FALSE))))</f>
        <v/>
      </c>
      <c r="K1733" s="169" t="str">
        <f>IF(J1733="","",IF(G1733="Nerelevantné",E1733*F1733,((E1733*F1733)/VLOOKUP(G1733,Ciselniky!$G$43:$I$48,3,FALSE))*'Dlhodobý majetok (DM)'!I1733)*H1733)</f>
        <v/>
      </c>
      <c r="L1733" s="169" t="str">
        <f>IF(K1733="","",IF('Základné údaje'!$H$8="áno",0,K1733*0.2))</f>
        <v/>
      </c>
      <c r="M1733" s="156" t="str">
        <f>IF(K1733="","",K1733*VLOOKUP(CONCATENATE(C1733," / ",'Základné údaje'!$D$8),'Priradenie pracov. balíkov'!A:F,6,FALSE))</f>
        <v/>
      </c>
      <c r="N1733" s="156" t="str">
        <f>IF(L1733="","",L1733*VLOOKUP(CONCATENATE(C1733," / ",'Základné údaje'!$D$8),'Priradenie pracov. balíkov'!A:F,6,FALSE))</f>
        <v/>
      </c>
      <c r="O1733" s="164"/>
      <c r="P1733" s="164"/>
    </row>
    <row r="1734" spans="1:16" x14ac:dyDescent="0.2">
      <c r="A1734" s="19"/>
      <c r="B1734" s="164"/>
      <c r="C1734" s="164"/>
      <c r="D1734" s="164"/>
      <c r="E1734" s="164"/>
      <c r="F1734" s="165"/>
      <c r="G1734" s="164"/>
      <c r="H1734" s="166"/>
      <c r="I1734" s="167"/>
      <c r="J1734" s="168" t="str">
        <f>IF(F1734="","",IF(G1734=nepodnik,1,IF(VLOOKUP(G1734,Ciselniky!$G$41:$I$48,3,FALSE)&gt;'Údaje o projekte'!$F$11,'Údaje o projekte'!$F$11,VLOOKUP(G1734,Ciselniky!$G$41:$I$48,3,FALSE))))</f>
        <v/>
      </c>
      <c r="K1734" s="169" t="str">
        <f>IF(J1734="","",IF(G1734="Nerelevantné",E1734*F1734,((E1734*F1734)/VLOOKUP(G1734,Ciselniky!$G$43:$I$48,3,FALSE))*'Dlhodobý majetok (DM)'!I1734)*H1734)</f>
        <v/>
      </c>
      <c r="L1734" s="169" t="str">
        <f>IF(K1734="","",IF('Základné údaje'!$H$8="áno",0,K1734*0.2))</f>
        <v/>
      </c>
      <c r="M1734" s="156" t="str">
        <f>IF(K1734="","",K1734*VLOOKUP(CONCATENATE(C1734," / ",'Základné údaje'!$D$8),'Priradenie pracov. balíkov'!A:F,6,FALSE))</f>
        <v/>
      </c>
      <c r="N1734" s="156" t="str">
        <f>IF(L1734="","",L1734*VLOOKUP(CONCATENATE(C1734," / ",'Základné údaje'!$D$8),'Priradenie pracov. balíkov'!A:F,6,FALSE))</f>
        <v/>
      </c>
      <c r="O1734" s="164"/>
      <c r="P1734" s="164"/>
    </row>
    <row r="1735" spans="1:16" x14ac:dyDescent="0.2">
      <c r="A1735" s="19"/>
      <c r="B1735" s="164"/>
      <c r="C1735" s="164"/>
      <c r="D1735" s="164"/>
      <c r="E1735" s="164"/>
      <c r="F1735" s="165"/>
      <c r="G1735" s="164"/>
      <c r="H1735" s="166"/>
      <c r="I1735" s="167"/>
      <c r="J1735" s="168" t="str">
        <f>IF(F1735="","",IF(G1735=nepodnik,1,IF(VLOOKUP(G1735,Ciselniky!$G$41:$I$48,3,FALSE)&gt;'Údaje o projekte'!$F$11,'Údaje o projekte'!$F$11,VLOOKUP(G1735,Ciselniky!$G$41:$I$48,3,FALSE))))</f>
        <v/>
      </c>
      <c r="K1735" s="169" t="str">
        <f>IF(J1735="","",IF(G1735="Nerelevantné",E1735*F1735,((E1735*F1735)/VLOOKUP(G1735,Ciselniky!$G$43:$I$48,3,FALSE))*'Dlhodobý majetok (DM)'!I1735)*H1735)</f>
        <v/>
      </c>
      <c r="L1735" s="169" t="str">
        <f>IF(K1735="","",IF('Základné údaje'!$H$8="áno",0,K1735*0.2))</f>
        <v/>
      </c>
      <c r="M1735" s="156" t="str">
        <f>IF(K1735="","",K1735*VLOOKUP(CONCATENATE(C1735," / ",'Základné údaje'!$D$8),'Priradenie pracov. balíkov'!A:F,6,FALSE))</f>
        <v/>
      </c>
      <c r="N1735" s="156" t="str">
        <f>IF(L1735="","",L1735*VLOOKUP(CONCATENATE(C1735," / ",'Základné údaje'!$D$8),'Priradenie pracov. balíkov'!A:F,6,FALSE))</f>
        <v/>
      </c>
      <c r="O1735" s="164"/>
      <c r="P1735" s="164"/>
    </row>
    <row r="1736" spans="1:16" x14ac:dyDescent="0.2">
      <c r="A1736" s="19"/>
      <c r="B1736" s="164"/>
      <c r="C1736" s="164"/>
      <c r="D1736" s="164"/>
      <c r="E1736" s="164"/>
      <c r="F1736" s="165"/>
      <c r="G1736" s="164"/>
      <c r="H1736" s="166"/>
      <c r="I1736" s="167"/>
      <c r="J1736" s="168" t="str">
        <f>IF(F1736="","",IF(G1736=nepodnik,1,IF(VLOOKUP(G1736,Ciselniky!$G$41:$I$48,3,FALSE)&gt;'Údaje o projekte'!$F$11,'Údaje o projekte'!$F$11,VLOOKUP(G1736,Ciselniky!$G$41:$I$48,3,FALSE))))</f>
        <v/>
      </c>
      <c r="K1736" s="169" t="str">
        <f>IF(J1736="","",IF(G1736="Nerelevantné",E1736*F1736,((E1736*F1736)/VLOOKUP(G1736,Ciselniky!$G$43:$I$48,3,FALSE))*'Dlhodobý majetok (DM)'!I1736)*H1736)</f>
        <v/>
      </c>
      <c r="L1736" s="169" t="str">
        <f>IF(K1736="","",IF('Základné údaje'!$H$8="áno",0,K1736*0.2))</f>
        <v/>
      </c>
      <c r="M1736" s="156" t="str">
        <f>IF(K1736="","",K1736*VLOOKUP(CONCATENATE(C1736," / ",'Základné údaje'!$D$8),'Priradenie pracov. balíkov'!A:F,6,FALSE))</f>
        <v/>
      </c>
      <c r="N1736" s="156" t="str">
        <f>IF(L1736="","",L1736*VLOOKUP(CONCATENATE(C1736," / ",'Základné údaje'!$D$8),'Priradenie pracov. balíkov'!A:F,6,FALSE))</f>
        <v/>
      </c>
      <c r="O1736" s="164"/>
      <c r="P1736" s="164"/>
    </row>
    <row r="1737" spans="1:16" x14ac:dyDescent="0.2">
      <c r="A1737" s="19"/>
      <c r="B1737" s="164"/>
      <c r="C1737" s="164"/>
      <c r="D1737" s="164"/>
      <c r="E1737" s="164"/>
      <c r="F1737" s="165"/>
      <c r="G1737" s="164"/>
      <c r="H1737" s="166"/>
      <c r="I1737" s="167"/>
      <c r="J1737" s="168" t="str">
        <f>IF(F1737="","",IF(G1737=nepodnik,1,IF(VLOOKUP(G1737,Ciselniky!$G$41:$I$48,3,FALSE)&gt;'Údaje o projekte'!$F$11,'Údaje o projekte'!$F$11,VLOOKUP(G1737,Ciselniky!$G$41:$I$48,3,FALSE))))</f>
        <v/>
      </c>
      <c r="K1737" s="169" t="str">
        <f>IF(J1737="","",IF(G1737="Nerelevantné",E1737*F1737,((E1737*F1737)/VLOOKUP(G1737,Ciselniky!$G$43:$I$48,3,FALSE))*'Dlhodobý majetok (DM)'!I1737)*H1737)</f>
        <v/>
      </c>
      <c r="L1737" s="169" t="str">
        <f>IF(K1737="","",IF('Základné údaje'!$H$8="áno",0,K1737*0.2))</f>
        <v/>
      </c>
      <c r="M1737" s="156" t="str">
        <f>IF(K1737="","",K1737*VLOOKUP(CONCATENATE(C1737," / ",'Základné údaje'!$D$8),'Priradenie pracov. balíkov'!A:F,6,FALSE))</f>
        <v/>
      </c>
      <c r="N1737" s="156" t="str">
        <f>IF(L1737="","",L1737*VLOOKUP(CONCATENATE(C1737," / ",'Základné údaje'!$D$8),'Priradenie pracov. balíkov'!A:F,6,FALSE))</f>
        <v/>
      </c>
      <c r="O1737" s="164"/>
      <c r="P1737" s="164"/>
    </row>
    <row r="1738" spans="1:16" x14ac:dyDescent="0.2">
      <c r="A1738" s="19"/>
      <c r="B1738" s="164"/>
      <c r="C1738" s="164"/>
      <c r="D1738" s="164"/>
      <c r="E1738" s="164"/>
      <c r="F1738" s="165"/>
      <c r="G1738" s="164"/>
      <c r="H1738" s="166"/>
      <c r="I1738" s="167"/>
      <c r="J1738" s="168" t="str">
        <f>IF(F1738="","",IF(G1738=nepodnik,1,IF(VLOOKUP(G1738,Ciselniky!$G$41:$I$48,3,FALSE)&gt;'Údaje o projekte'!$F$11,'Údaje o projekte'!$F$11,VLOOKUP(G1738,Ciselniky!$G$41:$I$48,3,FALSE))))</f>
        <v/>
      </c>
      <c r="K1738" s="169" t="str">
        <f>IF(J1738="","",IF(G1738="Nerelevantné",E1738*F1738,((E1738*F1738)/VLOOKUP(G1738,Ciselniky!$G$43:$I$48,3,FALSE))*'Dlhodobý majetok (DM)'!I1738)*H1738)</f>
        <v/>
      </c>
      <c r="L1738" s="169" t="str">
        <f>IF(K1738="","",IF('Základné údaje'!$H$8="áno",0,K1738*0.2))</f>
        <v/>
      </c>
      <c r="M1738" s="156" t="str">
        <f>IF(K1738="","",K1738*VLOOKUP(CONCATENATE(C1738," / ",'Základné údaje'!$D$8),'Priradenie pracov. balíkov'!A:F,6,FALSE))</f>
        <v/>
      </c>
      <c r="N1738" s="156" t="str">
        <f>IF(L1738="","",L1738*VLOOKUP(CONCATENATE(C1738," / ",'Základné údaje'!$D$8),'Priradenie pracov. balíkov'!A:F,6,FALSE))</f>
        <v/>
      </c>
      <c r="O1738" s="164"/>
      <c r="P1738" s="164"/>
    </row>
    <row r="1739" spans="1:16" x14ac:dyDescent="0.2">
      <c r="A1739" s="19"/>
      <c r="B1739" s="164"/>
      <c r="C1739" s="164"/>
      <c r="D1739" s="164"/>
      <c r="E1739" s="164"/>
      <c r="F1739" s="165"/>
      <c r="G1739" s="164"/>
      <c r="H1739" s="166"/>
      <c r="I1739" s="167"/>
      <c r="J1739" s="168" t="str">
        <f>IF(F1739="","",IF(G1739=nepodnik,1,IF(VLOOKUP(G1739,Ciselniky!$G$41:$I$48,3,FALSE)&gt;'Údaje o projekte'!$F$11,'Údaje o projekte'!$F$11,VLOOKUP(G1739,Ciselniky!$G$41:$I$48,3,FALSE))))</f>
        <v/>
      </c>
      <c r="K1739" s="169" t="str">
        <f>IF(J1739="","",IF(G1739="Nerelevantné",E1739*F1739,((E1739*F1739)/VLOOKUP(G1739,Ciselniky!$G$43:$I$48,3,FALSE))*'Dlhodobý majetok (DM)'!I1739)*H1739)</f>
        <v/>
      </c>
      <c r="L1739" s="169" t="str">
        <f>IF(K1739="","",IF('Základné údaje'!$H$8="áno",0,K1739*0.2))</f>
        <v/>
      </c>
      <c r="M1739" s="156" t="str">
        <f>IF(K1739="","",K1739*VLOOKUP(CONCATENATE(C1739," / ",'Základné údaje'!$D$8),'Priradenie pracov. balíkov'!A:F,6,FALSE))</f>
        <v/>
      </c>
      <c r="N1739" s="156" t="str">
        <f>IF(L1739="","",L1739*VLOOKUP(CONCATENATE(C1739," / ",'Základné údaje'!$D$8),'Priradenie pracov. balíkov'!A:F,6,FALSE))</f>
        <v/>
      </c>
      <c r="O1739" s="164"/>
      <c r="P1739" s="164"/>
    </row>
    <row r="1740" spans="1:16" x14ac:dyDescent="0.2">
      <c r="A1740" s="19"/>
      <c r="B1740" s="164"/>
      <c r="C1740" s="164"/>
      <c r="D1740" s="164"/>
      <c r="E1740" s="164"/>
      <c r="F1740" s="165"/>
      <c r="G1740" s="164"/>
      <c r="H1740" s="166"/>
      <c r="I1740" s="167"/>
      <c r="J1740" s="168" t="str">
        <f>IF(F1740="","",IF(G1740=nepodnik,1,IF(VLOOKUP(G1740,Ciselniky!$G$41:$I$48,3,FALSE)&gt;'Údaje o projekte'!$F$11,'Údaje o projekte'!$F$11,VLOOKUP(G1740,Ciselniky!$G$41:$I$48,3,FALSE))))</f>
        <v/>
      </c>
      <c r="K1740" s="169" t="str">
        <f>IF(J1740="","",IF(G1740="Nerelevantné",E1740*F1740,((E1740*F1740)/VLOOKUP(G1740,Ciselniky!$G$43:$I$48,3,FALSE))*'Dlhodobý majetok (DM)'!I1740)*H1740)</f>
        <v/>
      </c>
      <c r="L1740" s="169" t="str">
        <f>IF(K1740="","",IF('Základné údaje'!$H$8="áno",0,K1740*0.2))</f>
        <v/>
      </c>
      <c r="M1740" s="156" t="str">
        <f>IF(K1740="","",K1740*VLOOKUP(CONCATENATE(C1740," / ",'Základné údaje'!$D$8),'Priradenie pracov. balíkov'!A:F,6,FALSE))</f>
        <v/>
      </c>
      <c r="N1740" s="156" t="str">
        <f>IF(L1740="","",L1740*VLOOKUP(CONCATENATE(C1740," / ",'Základné údaje'!$D$8),'Priradenie pracov. balíkov'!A:F,6,FALSE))</f>
        <v/>
      </c>
      <c r="O1740" s="164"/>
      <c r="P1740" s="164"/>
    </row>
    <row r="1741" spans="1:16" x14ac:dyDescent="0.2">
      <c r="A1741" s="19"/>
      <c r="B1741" s="164"/>
      <c r="C1741" s="164"/>
      <c r="D1741" s="164"/>
      <c r="E1741" s="164"/>
      <c r="F1741" s="165"/>
      <c r="G1741" s="164"/>
      <c r="H1741" s="166"/>
      <c r="I1741" s="167"/>
      <c r="J1741" s="168" t="str">
        <f>IF(F1741="","",IF(G1741=nepodnik,1,IF(VLOOKUP(G1741,Ciselniky!$G$41:$I$48,3,FALSE)&gt;'Údaje o projekte'!$F$11,'Údaje o projekte'!$F$11,VLOOKUP(G1741,Ciselniky!$G$41:$I$48,3,FALSE))))</f>
        <v/>
      </c>
      <c r="K1741" s="169" t="str">
        <f>IF(J1741="","",IF(G1741="Nerelevantné",E1741*F1741,((E1741*F1741)/VLOOKUP(G1741,Ciselniky!$G$43:$I$48,3,FALSE))*'Dlhodobý majetok (DM)'!I1741)*H1741)</f>
        <v/>
      </c>
      <c r="L1741" s="169" t="str">
        <f>IF(K1741="","",IF('Základné údaje'!$H$8="áno",0,K1741*0.2))</f>
        <v/>
      </c>
      <c r="M1741" s="156" t="str">
        <f>IF(K1741="","",K1741*VLOOKUP(CONCATENATE(C1741," / ",'Základné údaje'!$D$8),'Priradenie pracov. balíkov'!A:F,6,FALSE))</f>
        <v/>
      </c>
      <c r="N1741" s="156" t="str">
        <f>IF(L1741="","",L1741*VLOOKUP(CONCATENATE(C1741," / ",'Základné údaje'!$D$8),'Priradenie pracov. balíkov'!A:F,6,FALSE))</f>
        <v/>
      </c>
      <c r="O1741" s="164"/>
      <c r="P1741" s="164"/>
    </row>
    <row r="1742" spans="1:16" x14ac:dyDescent="0.2">
      <c r="A1742" s="19"/>
      <c r="B1742" s="164"/>
      <c r="C1742" s="164"/>
      <c r="D1742" s="164"/>
      <c r="E1742" s="164"/>
      <c r="F1742" s="165"/>
      <c r="G1742" s="164"/>
      <c r="H1742" s="166"/>
      <c r="I1742" s="167"/>
      <c r="J1742" s="168" t="str">
        <f>IF(F1742="","",IF(G1742=nepodnik,1,IF(VLOOKUP(G1742,Ciselniky!$G$41:$I$48,3,FALSE)&gt;'Údaje o projekte'!$F$11,'Údaje o projekte'!$F$11,VLOOKUP(G1742,Ciselniky!$G$41:$I$48,3,FALSE))))</f>
        <v/>
      </c>
      <c r="K1742" s="169" t="str">
        <f>IF(J1742="","",IF(G1742="Nerelevantné",E1742*F1742,((E1742*F1742)/VLOOKUP(G1742,Ciselniky!$G$43:$I$48,3,FALSE))*'Dlhodobý majetok (DM)'!I1742)*H1742)</f>
        <v/>
      </c>
      <c r="L1742" s="169" t="str">
        <f>IF(K1742="","",IF('Základné údaje'!$H$8="áno",0,K1742*0.2))</f>
        <v/>
      </c>
      <c r="M1742" s="156" t="str">
        <f>IF(K1742="","",K1742*VLOOKUP(CONCATENATE(C1742," / ",'Základné údaje'!$D$8),'Priradenie pracov. balíkov'!A:F,6,FALSE))</f>
        <v/>
      </c>
      <c r="N1742" s="156" t="str">
        <f>IF(L1742="","",L1742*VLOOKUP(CONCATENATE(C1742," / ",'Základné údaje'!$D$8),'Priradenie pracov. balíkov'!A:F,6,FALSE))</f>
        <v/>
      </c>
      <c r="O1742" s="164"/>
      <c r="P1742" s="164"/>
    </row>
    <row r="1743" spans="1:16" x14ac:dyDescent="0.2">
      <c r="A1743" s="19"/>
      <c r="B1743" s="164"/>
      <c r="C1743" s="164"/>
      <c r="D1743" s="164"/>
      <c r="E1743" s="164"/>
      <c r="F1743" s="165"/>
      <c r="G1743" s="164"/>
      <c r="H1743" s="166"/>
      <c r="I1743" s="167"/>
      <c r="J1743" s="168" t="str">
        <f>IF(F1743="","",IF(G1743=nepodnik,1,IF(VLOOKUP(G1743,Ciselniky!$G$41:$I$48,3,FALSE)&gt;'Údaje o projekte'!$F$11,'Údaje o projekte'!$F$11,VLOOKUP(G1743,Ciselniky!$G$41:$I$48,3,FALSE))))</f>
        <v/>
      </c>
      <c r="K1743" s="169" t="str">
        <f>IF(J1743="","",IF(G1743="Nerelevantné",E1743*F1743,((E1743*F1743)/VLOOKUP(G1743,Ciselniky!$G$43:$I$48,3,FALSE))*'Dlhodobý majetok (DM)'!I1743)*H1743)</f>
        <v/>
      </c>
      <c r="L1743" s="169" t="str">
        <f>IF(K1743="","",IF('Základné údaje'!$H$8="áno",0,K1743*0.2))</f>
        <v/>
      </c>
      <c r="M1743" s="156" t="str">
        <f>IF(K1743="","",K1743*VLOOKUP(CONCATENATE(C1743," / ",'Základné údaje'!$D$8),'Priradenie pracov. balíkov'!A:F,6,FALSE))</f>
        <v/>
      </c>
      <c r="N1743" s="156" t="str">
        <f>IF(L1743="","",L1743*VLOOKUP(CONCATENATE(C1743," / ",'Základné údaje'!$D$8),'Priradenie pracov. balíkov'!A:F,6,FALSE))</f>
        <v/>
      </c>
      <c r="O1743" s="164"/>
      <c r="P1743" s="164"/>
    </row>
    <row r="1744" spans="1:16" x14ac:dyDescent="0.2">
      <c r="A1744" s="19"/>
      <c r="B1744" s="164"/>
      <c r="C1744" s="164"/>
      <c r="D1744" s="164"/>
      <c r="E1744" s="164"/>
      <c r="F1744" s="165"/>
      <c r="G1744" s="164"/>
      <c r="H1744" s="166"/>
      <c r="I1744" s="167"/>
      <c r="J1744" s="168" t="str">
        <f>IF(F1744="","",IF(G1744=nepodnik,1,IF(VLOOKUP(G1744,Ciselniky!$G$41:$I$48,3,FALSE)&gt;'Údaje o projekte'!$F$11,'Údaje o projekte'!$F$11,VLOOKUP(G1744,Ciselniky!$G$41:$I$48,3,FALSE))))</f>
        <v/>
      </c>
      <c r="K1744" s="169" t="str">
        <f>IF(J1744="","",IF(G1744="Nerelevantné",E1744*F1744,((E1744*F1744)/VLOOKUP(G1744,Ciselniky!$G$43:$I$48,3,FALSE))*'Dlhodobý majetok (DM)'!I1744)*H1744)</f>
        <v/>
      </c>
      <c r="L1744" s="169" t="str">
        <f>IF(K1744="","",IF('Základné údaje'!$H$8="áno",0,K1744*0.2))</f>
        <v/>
      </c>
      <c r="M1744" s="156" t="str">
        <f>IF(K1744="","",K1744*VLOOKUP(CONCATENATE(C1744," / ",'Základné údaje'!$D$8),'Priradenie pracov. balíkov'!A:F,6,FALSE))</f>
        <v/>
      </c>
      <c r="N1744" s="156" t="str">
        <f>IF(L1744="","",L1744*VLOOKUP(CONCATENATE(C1744," / ",'Základné údaje'!$D$8),'Priradenie pracov. balíkov'!A:F,6,FALSE))</f>
        <v/>
      </c>
      <c r="O1744" s="164"/>
      <c r="P1744" s="164"/>
    </row>
    <row r="1745" spans="1:16" x14ac:dyDescent="0.2">
      <c r="A1745" s="19"/>
      <c r="B1745" s="164"/>
      <c r="C1745" s="164"/>
      <c r="D1745" s="164"/>
      <c r="E1745" s="164"/>
      <c r="F1745" s="165"/>
      <c r="G1745" s="164"/>
      <c r="H1745" s="166"/>
      <c r="I1745" s="167"/>
      <c r="J1745" s="168" t="str">
        <f>IF(F1745="","",IF(G1745=nepodnik,1,IF(VLOOKUP(G1745,Ciselniky!$G$41:$I$48,3,FALSE)&gt;'Údaje o projekte'!$F$11,'Údaje o projekte'!$F$11,VLOOKUP(G1745,Ciselniky!$G$41:$I$48,3,FALSE))))</f>
        <v/>
      </c>
      <c r="K1745" s="169" t="str">
        <f>IF(J1745="","",IF(G1745="Nerelevantné",E1745*F1745,((E1745*F1745)/VLOOKUP(G1745,Ciselniky!$G$43:$I$48,3,FALSE))*'Dlhodobý majetok (DM)'!I1745)*H1745)</f>
        <v/>
      </c>
      <c r="L1745" s="169" t="str">
        <f>IF(K1745="","",IF('Základné údaje'!$H$8="áno",0,K1745*0.2))</f>
        <v/>
      </c>
      <c r="M1745" s="156" t="str">
        <f>IF(K1745="","",K1745*VLOOKUP(CONCATENATE(C1745," / ",'Základné údaje'!$D$8),'Priradenie pracov. balíkov'!A:F,6,FALSE))</f>
        <v/>
      </c>
      <c r="N1745" s="156" t="str">
        <f>IF(L1745="","",L1745*VLOOKUP(CONCATENATE(C1745," / ",'Základné údaje'!$D$8),'Priradenie pracov. balíkov'!A:F,6,FALSE))</f>
        <v/>
      </c>
      <c r="O1745" s="164"/>
      <c r="P1745" s="164"/>
    </row>
    <row r="1746" spans="1:16" x14ac:dyDescent="0.2">
      <c r="A1746" s="19"/>
      <c r="B1746" s="164"/>
      <c r="C1746" s="164"/>
      <c r="D1746" s="164"/>
      <c r="E1746" s="164"/>
      <c r="F1746" s="165"/>
      <c r="G1746" s="164"/>
      <c r="H1746" s="166"/>
      <c r="I1746" s="167"/>
      <c r="J1746" s="168" t="str">
        <f>IF(F1746="","",IF(G1746=nepodnik,1,IF(VLOOKUP(G1746,Ciselniky!$G$41:$I$48,3,FALSE)&gt;'Údaje o projekte'!$F$11,'Údaje o projekte'!$F$11,VLOOKUP(G1746,Ciselniky!$G$41:$I$48,3,FALSE))))</f>
        <v/>
      </c>
      <c r="K1746" s="169" t="str">
        <f>IF(J1746="","",IF(G1746="Nerelevantné",E1746*F1746,((E1746*F1746)/VLOOKUP(G1746,Ciselniky!$G$43:$I$48,3,FALSE))*'Dlhodobý majetok (DM)'!I1746)*H1746)</f>
        <v/>
      </c>
      <c r="L1746" s="169" t="str">
        <f>IF(K1746="","",IF('Základné údaje'!$H$8="áno",0,K1746*0.2))</f>
        <v/>
      </c>
      <c r="M1746" s="156" t="str">
        <f>IF(K1746="","",K1746*VLOOKUP(CONCATENATE(C1746," / ",'Základné údaje'!$D$8),'Priradenie pracov. balíkov'!A:F,6,FALSE))</f>
        <v/>
      </c>
      <c r="N1746" s="156" t="str">
        <f>IF(L1746="","",L1746*VLOOKUP(CONCATENATE(C1746," / ",'Základné údaje'!$D$8),'Priradenie pracov. balíkov'!A:F,6,FALSE))</f>
        <v/>
      </c>
      <c r="O1746" s="164"/>
      <c r="P1746" s="164"/>
    </row>
    <row r="1747" spans="1:16" x14ac:dyDescent="0.2">
      <c r="A1747" s="19"/>
      <c r="B1747" s="164"/>
      <c r="C1747" s="164"/>
      <c r="D1747" s="164"/>
      <c r="E1747" s="164"/>
      <c r="F1747" s="165"/>
      <c r="G1747" s="164"/>
      <c r="H1747" s="166"/>
      <c r="I1747" s="167"/>
      <c r="J1747" s="168" t="str">
        <f>IF(F1747="","",IF(G1747=nepodnik,1,IF(VLOOKUP(G1747,Ciselniky!$G$41:$I$48,3,FALSE)&gt;'Údaje o projekte'!$F$11,'Údaje o projekte'!$F$11,VLOOKUP(G1747,Ciselniky!$G$41:$I$48,3,FALSE))))</f>
        <v/>
      </c>
      <c r="K1747" s="169" t="str">
        <f>IF(J1747="","",IF(G1747="Nerelevantné",E1747*F1747,((E1747*F1747)/VLOOKUP(G1747,Ciselniky!$G$43:$I$48,3,FALSE))*'Dlhodobý majetok (DM)'!I1747)*H1747)</f>
        <v/>
      </c>
      <c r="L1747" s="169" t="str">
        <f>IF(K1747="","",IF('Základné údaje'!$H$8="áno",0,K1747*0.2))</f>
        <v/>
      </c>
      <c r="M1747" s="156" t="str">
        <f>IF(K1747="","",K1747*VLOOKUP(CONCATENATE(C1747," / ",'Základné údaje'!$D$8),'Priradenie pracov. balíkov'!A:F,6,FALSE))</f>
        <v/>
      </c>
      <c r="N1747" s="156" t="str">
        <f>IF(L1747="","",L1747*VLOOKUP(CONCATENATE(C1747," / ",'Základné údaje'!$D$8),'Priradenie pracov. balíkov'!A:F,6,FALSE))</f>
        <v/>
      </c>
      <c r="O1747" s="164"/>
      <c r="P1747" s="164"/>
    </row>
    <row r="1748" spans="1:16" x14ac:dyDescent="0.2">
      <c r="A1748" s="19"/>
      <c r="B1748" s="164"/>
      <c r="C1748" s="164"/>
      <c r="D1748" s="164"/>
      <c r="E1748" s="164"/>
      <c r="F1748" s="165"/>
      <c r="G1748" s="164"/>
      <c r="H1748" s="166"/>
      <c r="I1748" s="167"/>
      <c r="J1748" s="168" t="str">
        <f>IF(F1748="","",IF(G1748=nepodnik,1,IF(VLOOKUP(G1748,Ciselniky!$G$41:$I$48,3,FALSE)&gt;'Údaje o projekte'!$F$11,'Údaje o projekte'!$F$11,VLOOKUP(G1748,Ciselniky!$G$41:$I$48,3,FALSE))))</f>
        <v/>
      </c>
      <c r="K1748" s="169" t="str">
        <f>IF(J1748="","",IF(G1748="Nerelevantné",E1748*F1748,((E1748*F1748)/VLOOKUP(G1748,Ciselniky!$G$43:$I$48,3,FALSE))*'Dlhodobý majetok (DM)'!I1748)*H1748)</f>
        <v/>
      </c>
      <c r="L1748" s="169" t="str">
        <f>IF(K1748="","",IF('Základné údaje'!$H$8="áno",0,K1748*0.2))</f>
        <v/>
      </c>
      <c r="M1748" s="156" t="str">
        <f>IF(K1748="","",K1748*VLOOKUP(CONCATENATE(C1748," / ",'Základné údaje'!$D$8),'Priradenie pracov. balíkov'!A:F,6,FALSE))</f>
        <v/>
      </c>
      <c r="N1748" s="156" t="str">
        <f>IF(L1748="","",L1748*VLOOKUP(CONCATENATE(C1748," / ",'Základné údaje'!$D$8),'Priradenie pracov. balíkov'!A:F,6,FALSE))</f>
        <v/>
      </c>
      <c r="O1748" s="164"/>
      <c r="P1748" s="164"/>
    </row>
    <row r="1749" spans="1:16" x14ac:dyDescent="0.2">
      <c r="A1749" s="19"/>
      <c r="B1749" s="164"/>
      <c r="C1749" s="164"/>
      <c r="D1749" s="164"/>
      <c r="E1749" s="164"/>
      <c r="F1749" s="165"/>
      <c r="G1749" s="164"/>
      <c r="H1749" s="166"/>
      <c r="I1749" s="167"/>
      <c r="J1749" s="168" t="str">
        <f>IF(F1749="","",IF(G1749=nepodnik,1,IF(VLOOKUP(G1749,Ciselniky!$G$41:$I$48,3,FALSE)&gt;'Údaje o projekte'!$F$11,'Údaje o projekte'!$F$11,VLOOKUP(G1749,Ciselniky!$G$41:$I$48,3,FALSE))))</f>
        <v/>
      </c>
      <c r="K1749" s="169" t="str">
        <f>IF(J1749="","",IF(G1749="Nerelevantné",E1749*F1749,((E1749*F1749)/VLOOKUP(G1749,Ciselniky!$G$43:$I$48,3,FALSE))*'Dlhodobý majetok (DM)'!I1749)*H1749)</f>
        <v/>
      </c>
      <c r="L1749" s="169" t="str">
        <f>IF(K1749="","",IF('Základné údaje'!$H$8="áno",0,K1749*0.2))</f>
        <v/>
      </c>
      <c r="M1749" s="156" t="str">
        <f>IF(K1749="","",K1749*VLOOKUP(CONCATENATE(C1749," / ",'Základné údaje'!$D$8),'Priradenie pracov. balíkov'!A:F,6,FALSE))</f>
        <v/>
      </c>
      <c r="N1749" s="156" t="str">
        <f>IF(L1749="","",L1749*VLOOKUP(CONCATENATE(C1749," / ",'Základné údaje'!$D$8),'Priradenie pracov. balíkov'!A:F,6,FALSE))</f>
        <v/>
      </c>
      <c r="O1749" s="164"/>
      <c r="P1749" s="164"/>
    </row>
    <row r="1750" spans="1:16" x14ac:dyDescent="0.2">
      <c r="A1750" s="19"/>
      <c r="B1750" s="164"/>
      <c r="C1750" s="164"/>
      <c r="D1750" s="164"/>
      <c r="E1750" s="164"/>
      <c r="F1750" s="165"/>
      <c r="G1750" s="164"/>
      <c r="H1750" s="166"/>
      <c r="I1750" s="167"/>
      <c r="J1750" s="168" t="str">
        <f>IF(F1750="","",IF(G1750=nepodnik,1,IF(VLOOKUP(G1750,Ciselniky!$G$41:$I$48,3,FALSE)&gt;'Údaje o projekte'!$F$11,'Údaje o projekte'!$F$11,VLOOKUP(G1750,Ciselniky!$G$41:$I$48,3,FALSE))))</f>
        <v/>
      </c>
      <c r="K1750" s="169" t="str">
        <f>IF(J1750="","",IF(G1750="Nerelevantné",E1750*F1750,((E1750*F1750)/VLOOKUP(G1750,Ciselniky!$G$43:$I$48,3,FALSE))*'Dlhodobý majetok (DM)'!I1750)*H1750)</f>
        <v/>
      </c>
      <c r="L1750" s="169" t="str">
        <f>IF(K1750="","",IF('Základné údaje'!$H$8="áno",0,K1750*0.2))</f>
        <v/>
      </c>
      <c r="M1750" s="156" t="str">
        <f>IF(K1750="","",K1750*VLOOKUP(CONCATENATE(C1750," / ",'Základné údaje'!$D$8),'Priradenie pracov. balíkov'!A:F,6,FALSE))</f>
        <v/>
      </c>
      <c r="N1750" s="156" t="str">
        <f>IF(L1750="","",L1750*VLOOKUP(CONCATENATE(C1750," / ",'Základné údaje'!$D$8),'Priradenie pracov. balíkov'!A:F,6,FALSE))</f>
        <v/>
      </c>
      <c r="O1750" s="164"/>
      <c r="P1750" s="164"/>
    </row>
    <row r="1751" spans="1:16" x14ac:dyDescent="0.2">
      <c r="A1751" s="19"/>
      <c r="B1751" s="164"/>
      <c r="C1751" s="164"/>
      <c r="D1751" s="164"/>
      <c r="E1751" s="164"/>
      <c r="F1751" s="165"/>
      <c r="G1751" s="164"/>
      <c r="H1751" s="166"/>
      <c r="I1751" s="167"/>
      <c r="J1751" s="168" t="str">
        <f>IF(F1751="","",IF(G1751=nepodnik,1,IF(VLOOKUP(G1751,Ciselniky!$G$41:$I$48,3,FALSE)&gt;'Údaje o projekte'!$F$11,'Údaje o projekte'!$F$11,VLOOKUP(G1751,Ciselniky!$G$41:$I$48,3,FALSE))))</f>
        <v/>
      </c>
      <c r="K1751" s="169" t="str">
        <f>IF(J1751="","",IF(G1751="Nerelevantné",E1751*F1751,((E1751*F1751)/VLOOKUP(G1751,Ciselniky!$G$43:$I$48,3,FALSE))*'Dlhodobý majetok (DM)'!I1751)*H1751)</f>
        <v/>
      </c>
      <c r="L1751" s="169" t="str">
        <f>IF(K1751="","",IF('Základné údaje'!$H$8="áno",0,K1751*0.2))</f>
        <v/>
      </c>
      <c r="M1751" s="156" t="str">
        <f>IF(K1751="","",K1751*VLOOKUP(CONCATENATE(C1751," / ",'Základné údaje'!$D$8),'Priradenie pracov. balíkov'!A:F,6,FALSE))</f>
        <v/>
      </c>
      <c r="N1751" s="156" t="str">
        <f>IF(L1751="","",L1751*VLOOKUP(CONCATENATE(C1751," / ",'Základné údaje'!$D$8),'Priradenie pracov. balíkov'!A:F,6,FALSE))</f>
        <v/>
      </c>
      <c r="O1751" s="164"/>
      <c r="P1751" s="164"/>
    </row>
    <row r="1752" spans="1:16" x14ac:dyDescent="0.2">
      <c r="A1752" s="19"/>
      <c r="B1752" s="164"/>
      <c r="C1752" s="164"/>
      <c r="D1752" s="164"/>
      <c r="E1752" s="164"/>
      <c r="F1752" s="165"/>
      <c r="G1752" s="164"/>
      <c r="H1752" s="166"/>
      <c r="I1752" s="167"/>
      <c r="J1752" s="168" t="str">
        <f>IF(F1752="","",IF(G1752=nepodnik,1,IF(VLOOKUP(G1752,Ciselniky!$G$41:$I$48,3,FALSE)&gt;'Údaje o projekte'!$F$11,'Údaje o projekte'!$F$11,VLOOKUP(G1752,Ciselniky!$G$41:$I$48,3,FALSE))))</f>
        <v/>
      </c>
      <c r="K1752" s="169" t="str">
        <f>IF(J1752="","",IF(G1752="Nerelevantné",E1752*F1752,((E1752*F1752)/VLOOKUP(G1752,Ciselniky!$G$43:$I$48,3,FALSE))*'Dlhodobý majetok (DM)'!I1752)*H1752)</f>
        <v/>
      </c>
      <c r="L1752" s="169" t="str">
        <f>IF(K1752="","",IF('Základné údaje'!$H$8="áno",0,K1752*0.2))</f>
        <v/>
      </c>
      <c r="M1752" s="156" t="str">
        <f>IF(K1752="","",K1752*VLOOKUP(CONCATENATE(C1752," / ",'Základné údaje'!$D$8),'Priradenie pracov. balíkov'!A:F,6,FALSE))</f>
        <v/>
      </c>
      <c r="N1752" s="156" t="str">
        <f>IF(L1752="","",L1752*VLOOKUP(CONCATENATE(C1752," / ",'Základné údaje'!$D$8),'Priradenie pracov. balíkov'!A:F,6,FALSE))</f>
        <v/>
      </c>
      <c r="O1752" s="164"/>
      <c r="P1752" s="164"/>
    </row>
    <row r="1753" spans="1:16" x14ac:dyDescent="0.2">
      <c r="A1753" s="19"/>
      <c r="B1753" s="164"/>
      <c r="C1753" s="164"/>
      <c r="D1753" s="164"/>
      <c r="E1753" s="164"/>
      <c r="F1753" s="165"/>
      <c r="G1753" s="164"/>
      <c r="H1753" s="166"/>
      <c r="I1753" s="167"/>
      <c r="J1753" s="168" t="str">
        <f>IF(F1753="","",IF(G1753=nepodnik,1,IF(VLOOKUP(G1753,Ciselniky!$G$41:$I$48,3,FALSE)&gt;'Údaje o projekte'!$F$11,'Údaje o projekte'!$F$11,VLOOKUP(G1753,Ciselniky!$G$41:$I$48,3,FALSE))))</f>
        <v/>
      </c>
      <c r="K1753" s="169" t="str">
        <f>IF(J1753="","",IF(G1753="Nerelevantné",E1753*F1753,((E1753*F1753)/VLOOKUP(G1753,Ciselniky!$G$43:$I$48,3,FALSE))*'Dlhodobý majetok (DM)'!I1753)*H1753)</f>
        <v/>
      </c>
      <c r="L1753" s="169" t="str">
        <f>IF(K1753="","",IF('Základné údaje'!$H$8="áno",0,K1753*0.2))</f>
        <v/>
      </c>
      <c r="M1753" s="156" t="str">
        <f>IF(K1753="","",K1753*VLOOKUP(CONCATENATE(C1753," / ",'Základné údaje'!$D$8),'Priradenie pracov. balíkov'!A:F,6,FALSE))</f>
        <v/>
      </c>
      <c r="N1753" s="156" t="str">
        <f>IF(L1753="","",L1753*VLOOKUP(CONCATENATE(C1753," / ",'Základné údaje'!$D$8),'Priradenie pracov. balíkov'!A:F,6,FALSE))</f>
        <v/>
      </c>
      <c r="O1753" s="164"/>
      <c r="P1753" s="164"/>
    </row>
    <row r="1754" spans="1:16" x14ac:dyDescent="0.2">
      <c r="A1754" s="19"/>
      <c r="B1754" s="164"/>
      <c r="C1754" s="164"/>
      <c r="D1754" s="164"/>
      <c r="E1754" s="164"/>
      <c r="F1754" s="165"/>
      <c r="G1754" s="164"/>
      <c r="H1754" s="166"/>
      <c r="I1754" s="167"/>
      <c r="J1754" s="168" t="str">
        <f>IF(F1754="","",IF(G1754=nepodnik,1,IF(VLOOKUP(G1754,Ciselniky!$G$41:$I$48,3,FALSE)&gt;'Údaje o projekte'!$F$11,'Údaje o projekte'!$F$11,VLOOKUP(G1754,Ciselniky!$G$41:$I$48,3,FALSE))))</f>
        <v/>
      </c>
      <c r="K1754" s="169" t="str">
        <f>IF(J1754="","",IF(G1754="Nerelevantné",E1754*F1754,((E1754*F1754)/VLOOKUP(G1754,Ciselniky!$G$43:$I$48,3,FALSE))*'Dlhodobý majetok (DM)'!I1754)*H1754)</f>
        <v/>
      </c>
      <c r="L1754" s="169" t="str">
        <f>IF(K1754="","",IF('Základné údaje'!$H$8="áno",0,K1754*0.2))</f>
        <v/>
      </c>
      <c r="M1754" s="156" t="str">
        <f>IF(K1754="","",K1754*VLOOKUP(CONCATENATE(C1754," / ",'Základné údaje'!$D$8),'Priradenie pracov. balíkov'!A:F,6,FALSE))</f>
        <v/>
      </c>
      <c r="N1754" s="156" t="str">
        <f>IF(L1754="","",L1754*VLOOKUP(CONCATENATE(C1754," / ",'Základné údaje'!$D$8),'Priradenie pracov. balíkov'!A:F,6,FALSE))</f>
        <v/>
      </c>
      <c r="O1754" s="164"/>
      <c r="P1754" s="164"/>
    </row>
    <row r="1755" spans="1:16" x14ac:dyDescent="0.2">
      <c r="A1755" s="19"/>
      <c r="B1755" s="164"/>
      <c r="C1755" s="164"/>
      <c r="D1755" s="164"/>
      <c r="E1755" s="164"/>
      <c r="F1755" s="165"/>
      <c r="G1755" s="164"/>
      <c r="H1755" s="166"/>
      <c r="I1755" s="167"/>
      <c r="J1755" s="168" t="str">
        <f>IF(F1755="","",IF(G1755=nepodnik,1,IF(VLOOKUP(G1755,Ciselniky!$G$41:$I$48,3,FALSE)&gt;'Údaje o projekte'!$F$11,'Údaje o projekte'!$F$11,VLOOKUP(G1755,Ciselniky!$G$41:$I$48,3,FALSE))))</f>
        <v/>
      </c>
      <c r="K1755" s="169" t="str">
        <f>IF(J1755="","",IF(G1755="Nerelevantné",E1755*F1755,((E1755*F1755)/VLOOKUP(G1755,Ciselniky!$G$43:$I$48,3,FALSE))*'Dlhodobý majetok (DM)'!I1755)*H1755)</f>
        <v/>
      </c>
      <c r="L1755" s="169" t="str">
        <f>IF(K1755="","",IF('Základné údaje'!$H$8="áno",0,K1755*0.2))</f>
        <v/>
      </c>
      <c r="M1755" s="156" t="str">
        <f>IF(K1755="","",K1755*VLOOKUP(CONCATENATE(C1755," / ",'Základné údaje'!$D$8),'Priradenie pracov. balíkov'!A:F,6,FALSE))</f>
        <v/>
      </c>
      <c r="N1755" s="156" t="str">
        <f>IF(L1755="","",L1755*VLOOKUP(CONCATENATE(C1755," / ",'Základné údaje'!$D$8),'Priradenie pracov. balíkov'!A:F,6,FALSE))</f>
        <v/>
      </c>
      <c r="O1755" s="164"/>
      <c r="P1755" s="164"/>
    </row>
    <row r="1756" spans="1:16" x14ac:dyDescent="0.2">
      <c r="A1756" s="19"/>
      <c r="B1756" s="164"/>
      <c r="C1756" s="164"/>
      <c r="D1756" s="164"/>
      <c r="E1756" s="164"/>
      <c r="F1756" s="165"/>
      <c r="G1756" s="164"/>
      <c r="H1756" s="166"/>
      <c r="I1756" s="167"/>
      <c r="J1756" s="168" t="str">
        <f>IF(F1756="","",IF(G1756=nepodnik,1,IF(VLOOKUP(G1756,Ciselniky!$G$41:$I$48,3,FALSE)&gt;'Údaje o projekte'!$F$11,'Údaje o projekte'!$F$11,VLOOKUP(G1756,Ciselniky!$G$41:$I$48,3,FALSE))))</f>
        <v/>
      </c>
      <c r="K1756" s="169" t="str">
        <f>IF(J1756="","",IF(G1756="Nerelevantné",E1756*F1756,((E1756*F1756)/VLOOKUP(G1756,Ciselniky!$G$43:$I$48,3,FALSE))*'Dlhodobý majetok (DM)'!I1756)*H1756)</f>
        <v/>
      </c>
      <c r="L1756" s="169" t="str">
        <f>IF(K1756="","",IF('Základné údaje'!$H$8="áno",0,K1756*0.2))</f>
        <v/>
      </c>
      <c r="M1756" s="156" t="str">
        <f>IF(K1756="","",K1756*VLOOKUP(CONCATENATE(C1756," / ",'Základné údaje'!$D$8),'Priradenie pracov. balíkov'!A:F,6,FALSE))</f>
        <v/>
      </c>
      <c r="N1756" s="156" t="str">
        <f>IF(L1756="","",L1756*VLOOKUP(CONCATENATE(C1756," / ",'Základné údaje'!$D$8),'Priradenie pracov. balíkov'!A:F,6,FALSE))</f>
        <v/>
      </c>
      <c r="O1756" s="164"/>
      <c r="P1756" s="164"/>
    </row>
    <row r="1757" spans="1:16" x14ac:dyDescent="0.2">
      <c r="A1757" s="19"/>
      <c r="B1757" s="164"/>
      <c r="C1757" s="164"/>
      <c r="D1757" s="164"/>
      <c r="E1757" s="164"/>
      <c r="F1757" s="165"/>
      <c r="G1757" s="164"/>
      <c r="H1757" s="166"/>
      <c r="I1757" s="167"/>
      <c r="J1757" s="168" t="str">
        <f>IF(F1757="","",IF(G1757=nepodnik,1,IF(VLOOKUP(G1757,Ciselniky!$G$41:$I$48,3,FALSE)&gt;'Údaje o projekte'!$F$11,'Údaje o projekte'!$F$11,VLOOKUP(G1757,Ciselniky!$G$41:$I$48,3,FALSE))))</f>
        <v/>
      </c>
      <c r="K1757" s="169" t="str">
        <f>IF(J1757="","",IF(G1757="Nerelevantné",E1757*F1757,((E1757*F1757)/VLOOKUP(G1757,Ciselniky!$G$43:$I$48,3,FALSE))*'Dlhodobý majetok (DM)'!I1757)*H1757)</f>
        <v/>
      </c>
      <c r="L1757" s="169" t="str">
        <f>IF(K1757="","",IF('Základné údaje'!$H$8="áno",0,K1757*0.2))</f>
        <v/>
      </c>
      <c r="M1757" s="156" t="str">
        <f>IF(K1757="","",K1757*VLOOKUP(CONCATENATE(C1757," / ",'Základné údaje'!$D$8),'Priradenie pracov. balíkov'!A:F,6,FALSE))</f>
        <v/>
      </c>
      <c r="N1757" s="156" t="str">
        <f>IF(L1757="","",L1757*VLOOKUP(CONCATENATE(C1757," / ",'Základné údaje'!$D$8),'Priradenie pracov. balíkov'!A:F,6,FALSE))</f>
        <v/>
      </c>
      <c r="O1757" s="164"/>
      <c r="P1757" s="164"/>
    </row>
    <row r="1758" spans="1:16" x14ac:dyDescent="0.2">
      <c r="A1758" s="19"/>
      <c r="B1758" s="164"/>
      <c r="C1758" s="164"/>
      <c r="D1758" s="164"/>
      <c r="E1758" s="164"/>
      <c r="F1758" s="165"/>
      <c r="G1758" s="164"/>
      <c r="H1758" s="166"/>
      <c r="I1758" s="167"/>
      <c r="J1758" s="168" t="str">
        <f>IF(F1758="","",IF(G1758=nepodnik,1,IF(VLOOKUP(G1758,Ciselniky!$G$41:$I$48,3,FALSE)&gt;'Údaje o projekte'!$F$11,'Údaje o projekte'!$F$11,VLOOKUP(G1758,Ciselniky!$G$41:$I$48,3,FALSE))))</f>
        <v/>
      </c>
      <c r="K1758" s="169" t="str">
        <f>IF(J1758="","",IF(G1758="Nerelevantné",E1758*F1758,((E1758*F1758)/VLOOKUP(G1758,Ciselniky!$G$43:$I$48,3,FALSE))*'Dlhodobý majetok (DM)'!I1758)*H1758)</f>
        <v/>
      </c>
      <c r="L1758" s="169" t="str">
        <f>IF(K1758="","",IF('Základné údaje'!$H$8="áno",0,K1758*0.2))</f>
        <v/>
      </c>
      <c r="M1758" s="156" t="str">
        <f>IF(K1758="","",K1758*VLOOKUP(CONCATENATE(C1758," / ",'Základné údaje'!$D$8),'Priradenie pracov. balíkov'!A:F,6,FALSE))</f>
        <v/>
      </c>
      <c r="N1758" s="156" t="str">
        <f>IF(L1758="","",L1758*VLOOKUP(CONCATENATE(C1758," / ",'Základné údaje'!$D$8),'Priradenie pracov. balíkov'!A:F,6,FALSE))</f>
        <v/>
      </c>
      <c r="O1758" s="164"/>
      <c r="P1758" s="164"/>
    </row>
    <row r="1759" spans="1:16" x14ac:dyDescent="0.2">
      <c r="A1759" s="19"/>
      <c r="B1759" s="164"/>
      <c r="C1759" s="164"/>
      <c r="D1759" s="164"/>
      <c r="E1759" s="164"/>
      <c r="F1759" s="165"/>
      <c r="G1759" s="164"/>
      <c r="H1759" s="166"/>
      <c r="I1759" s="167"/>
      <c r="J1759" s="168" t="str">
        <f>IF(F1759="","",IF(G1759=nepodnik,1,IF(VLOOKUP(G1759,Ciselniky!$G$41:$I$48,3,FALSE)&gt;'Údaje o projekte'!$F$11,'Údaje o projekte'!$F$11,VLOOKUP(G1759,Ciselniky!$G$41:$I$48,3,FALSE))))</f>
        <v/>
      </c>
      <c r="K1759" s="169" t="str">
        <f>IF(J1759="","",IF(G1759="Nerelevantné",E1759*F1759,((E1759*F1759)/VLOOKUP(G1759,Ciselniky!$G$43:$I$48,3,FALSE))*'Dlhodobý majetok (DM)'!I1759)*H1759)</f>
        <v/>
      </c>
      <c r="L1759" s="169" t="str">
        <f>IF(K1759="","",IF('Základné údaje'!$H$8="áno",0,K1759*0.2))</f>
        <v/>
      </c>
      <c r="M1759" s="156" t="str">
        <f>IF(K1759="","",K1759*VLOOKUP(CONCATENATE(C1759," / ",'Základné údaje'!$D$8),'Priradenie pracov. balíkov'!A:F,6,FALSE))</f>
        <v/>
      </c>
      <c r="N1759" s="156" t="str">
        <f>IF(L1759="","",L1759*VLOOKUP(CONCATENATE(C1759," / ",'Základné údaje'!$D$8),'Priradenie pracov. balíkov'!A:F,6,FALSE))</f>
        <v/>
      </c>
      <c r="O1759" s="164"/>
      <c r="P1759" s="164"/>
    </row>
    <row r="1760" spans="1:16" x14ac:dyDescent="0.2">
      <c r="A1760" s="19"/>
      <c r="B1760" s="164"/>
      <c r="C1760" s="164"/>
      <c r="D1760" s="164"/>
      <c r="E1760" s="164"/>
      <c r="F1760" s="165"/>
      <c r="G1760" s="164"/>
      <c r="H1760" s="166"/>
      <c r="I1760" s="167"/>
      <c r="J1760" s="168" t="str">
        <f>IF(F1760="","",IF(G1760=nepodnik,1,IF(VLOOKUP(G1760,Ciselniky!$G$41:$I$48,3,FALSE)&gt;'Údaje o projekte'!$F$11,'Údaje o projekte'!$F$11,VLOOKUP(G1760,Ciselniky!$G$41:$I$48,3,FALSE))))</f>
        <v/>
      </c>
      <c r="K1760" s="169" t="str">
        <f>IF(J1760="","",IF(G1760="Nerelevantné",E1760*F1760,((E1760*F1760)/VLOOKUP(G1760,Ciselniky!$G$43:$I$48,3,FALSE))*'Dlhodobý majetok (DM)'!I1760)*H1760)</f>
        <v/>
      </c>
      <c r="L1760" s="169" t="str">
        <f>IF(K1760="","",IF('Základné údaje'!$H$8="áno",0,K1760*0.2))</f>
        <v/>
      </c>
      <c r="M1760" s="156" t="str">
        <f>IF(K1760="","",K1760*VLOOKUP(CONCATENATE(C1760," / ",'Základné údaje'!$D$8),'Priradenie pracov. balíkov'!A:F,6,FALSE))</f>
        <v/>
      </c>
      <c r="N1760" s="156" t="str">
        <f>IF(L1760="","",L1760*VLOOKUP(CONCATENATE(C1760," / ",'Základné údaje'!$D$8),'Priradenie pracov. balíkov'!A:F,6,FALSE))</f>
        <v/>
      </c>
      <c r="O1760" s="164"/>
      <c r="P1760" s="164"/>
    </row>
    <row r="1761" spans="1:16" x14ac:dyDescent="0.2">
      <c r="A1761" s="19"/>
      <c r="B1761" s="164"/>
      <c r="C1761" s="164"/>
      <c r="D1761" s="164"/>
      <c r="E1761" s="164"/>
      <c r="F1761" s="165"/>
      <c r="G1761" s="164"/>
      <c r="H1761" s="166"/>
      <c r="I1761" s="167"/>
      <c r="J1761" s="168" t="str">
        <f>IF(F1761="","",IF(G1761=nepodnik,1,IF(VLOOKUP(G1761,Ciselniky!$G$41:$I$48,3,FALSE)&gt;'Údaje o projekte'!$F$11,'Údaje o projekte'!$F$11,VLOOKUP(G1761,Ciselniky!$G$41:$I$48,3,FALSE))))</f>
        <v/>
      </c>
      <c r="K1761" s="169" t="str">
        <f>IF(J1761="","",IF(G1761="Nerelevantné",E1761*F1761,((E1761*F1761)/VLOOKUP(G1761,Ciselniky!$G$43:$I$48,3,FALSE))*'Dlhodobý majetok (DM)'!I1761)*H1761)</f>
        <v/>
      </c>
      <c r="L1761" s="169" t="str">
        <f>IF(K1761="","",IF('Základné údaje'!$H$8="áno",0,K1761*0.2))</f>
        <v/>
      </c>
      <c r="M1761" s="156" t="str">
        <f>IF(K1761="","",K1761*VLOOKUP(CONCATENATE(C1761," / ",'Základné údaje'!$D$8),'Priradenie pracov. balíkov'!A:F,6,FALSE))</f>
        <v/>
      </c>
      <c r="N1761" s="156" t="str">
        <f>IF(L1761="","",L1761*VLOOKUP(CONCATENATE(C1761," / ",'Základné údaje'!$D$8),'Priradenie pracov. balíkov'!A:F,6,FALSE))</f>
        <v/>
      </c>
      <c r="O1761" s="164"/>
      <c r="P1761" s="164"/>
    </row>
    <row r="1762" spans="1:16" x14ac:dyDescent="0.2">
      <c r="A1762" s="19"/>
      <c r="B1762" s="164"/>
      <c r="C1762" s="164"/>
      <c r="D1762" s="164"/>
      <c r="E1762" s="164"/>
      <c r="F1762" s="165"/>
      <c r="G1762" s="164"/>
      <c r="H1762" s="166"/>
      <c r="I1762" s="167"/>
      <c r="J1762" s="168" t="str">
        <f>IF(F1762="","",IF(G1762=nepodnik,1,IF(VLOOKUP(G1762,Ciselniky!$G$41:$I$48,3,FALSE)&gt;'Údaje o projekte'!$F$11,'Údaje o projekte'!$F$11,VLOOKUP(G1762,Ciselniky!$G$41:$I$48,3,FALSE))))</f>
        <v/>
      </c>
      <c r="K1762" s="169" t="str">
        <f>IF(J1762="","",IF(G1762="Nerelevantné",E1762*F1762,((E1762*F1762)/VLOOKUP(G1762,Ciselniky!$G$43:$I$48,3,FALSE))*'Dlhodobý majetok (DM)'!I1762)*H1762)</f>
        <v/>
      </c>
      <c r="L1762" s="169" t="str">
        <f>IF(K1762="","",IF('Základné údaje'!$H$8="áno",0,K1762*0.2))</f>
        <v/>
      </c>
      <c r="M1762" s="156" t="str">
        <f>IF(K1762="","",K1762*VLOOKUP(CONCATENATE(C1762," / ",'Základné údaje'!$D$8),'Priradenie pracov. balíkov'!A:F,6,FALSE))</f>
        <v/>
      </c>
      <c r="N1762" s="156" t="str">
        <f>IF(L1762="","",L1762*VLOOKUP(CONCATENATE(C1762," / ",'Základné údaje'!$D$8),'Priradenie pracov. balíkov'!A:F,6,FALSE))</f>
        <v/>
      </c>
      <c r="O1762" s="164"/>
      <c r="P1762" s="164"/>
    </row>
    <row r="1763" spans="1:16" x14ac:dyDescent="0.2">
      <c r="A1763" s="19"/>
      <c r="B1763" s="164"/>
      <c r="C1763" s="164"/>
      <c r="D1763" s="164"/>
      <c r="E1763" s="164"/>
      <c r="F1763" s="165"/>
      <c r="G1763" s="164"/>
      <c r="H1763" s="166"/>
      <c r="I1763" s="167"/>
      <c r="J1763" s="168" t="str">
        <f>IF(F1763="","",IF(G1763=nepodnik,1,IF(VLOOKUP(G1763,Ciselniky!$G$41:$I$48,3,FALSE)&gt;'Údaje o projekte'!$F$11,'Údaje o projekte'!$F$11,VLOOKUP(G1763,Ciselniky!$G$41:$I$48,3,FALSE))))</f>
        <v/>
      </c>
      <c r="K1763" s="169" t="str">
        <f>IF(J1763="","",IF(G1763="Nerelevantné",E1763*F1763,((E1763*F1763)/VLOOKUP(G1763,Ciselniky!$G$43:$I$48,3,FALSE))*'Dlhodobý majetok (DM)'!I1763)*H1763)</f>
        <v/>
      </c>
      <c r="L1763" s="169" t="str">
        <f>IF(K1763="","",IF('Základné údaje'!$H$8="áno",0,K1763*0.2))</f>
        <v/>
      </c>
      <c r="M1763" s="156" t="str">
        <f>IF(K1763="","",K1763*VLOOKUP(CONCATENATE(C1763," / ",'Základné údaje'!$D$8),'Priradenie pracov. balíkov'!A:F,6,FALSE))</f>
        <v/>
      </c>
      <c r="N1763" s="156" t="str">
        <f>IF(L1763="","",L1763*VLOOKUP(CONCATENATE(C1763," / ",'Základné údaje'!$D$8),'Priradenie pracov. balíkov'!A:F,6,FALSE))</f>
        <v/>
      </c>
      <c r="O1763" s="164"/>
      <c r="P1763" s="164"/>
    </row>
    <row r="1764" spans="1:16" x14ac:dyDescent="0.2">
      <c r="A1764" s="19"/>
      <c r="B1764" s="164"/>
      <c r="C1764" s="164"/>
      <c r="D1764" s="164"/>
      <c r="E1764" s="164"/>
      <c r="F1764" s="165"/>
      <c r="G1764" s="164"/>
      <c r="H1764" s="166"/>
      <c r="I1764" s="167"/>
      <c r="J1764" s="168" t="str">
        <f>IF(F1764="","",IF(G1764=nepodnik,1,IF(VLOOKUP(G1764,Ciselniky!$G$41:$I$48,3,FALSE)&gt;'Údaje o projekte'!$F$11,'Údaje o projekte'!$F$11,VLOOKUP(G1764,Ciselniky!$G$41:$I$48,3,FALSE))))</f>
        <v/>
      </c>
      <c r="K1764" s="169" t="str">
        <f>IF(J1764="","",IF(G1764="Nerelevantné",E1764*F1764,((E1764*F1764)/VLOOKUP(G1764,Ciselniky!$G$43:$I$48,3,FALSE))*'Dlhodobý majetok (DM)'!I1764)*H1764)</f>
        <v/>
      </c>
      <c r="L1764" s="169" t="str">
        <f>IF(K1764="","",IF('Základné údaje'!$H$8="áno",0,K1764*0.2))</f>
        <v/>
      </c>
      <c r="M1764" s="156" t="str">
        <f>IF(K1764="","",K1764*VLOOKUP(CONCATENATE(C1764," / ",'Základné údaje'!$D$8),'Priradenie pracov. balíkov'!A:F,6,FALSE))</f>
        <v/>
      </c>
      <c r="N1764" s="156" t="str">
        <f>IF(L1764="","",L1764*VLOOKUP(CONCATENATE(C1764," / ",'Základné údaje'!$D$8),'Priradenie pracov. balíkov'!A:F,6,FALSE))</f>
        <v/>
      </c>
      <c r="O1764" s="164"/>
      <c r="P1764" s="164"/>
    </row>
    <row r="1765" spans="1:16" x14ac:dyDescent="0.2">
      <c r="A1765" s="19"/>
      <c r="B1765" s="164"/>
      <c r="C1765" s="164"/>
      <c r="D1765" s="164"/>
      <c r="E1765" s="164"/>
      <c r="F1765" s="165"/>
      <c r="G1765" s="164"/>
      <c r="H1765" s="166"/>
      <c r="I1765" s="167"/>
      <c r="J1765" s="168" t="str">
        <f>IF(F1765="","",IF(G1765=nepodnik,1,IF(VLOOKUP(G1765,Ciselniky!$G$41:$I$48,3,FALSE)&gt;'Údaje o projekte'!$F$11,'Údaje o projekte'!$F$11,VLOOKUP(G1765,Ciselniky!$G$41:$I$48,3,FALSE))))</f>
        <v/>
      </c>
      <c r="K1765" s="169" t="str">
        <f>IF(J1765="","",IF(G1765="Nerelevantné",E1765*F1765,((E1765*F1765)/VLOOKUP(G1765,Ciselniky!$G$43:$I$48,3,FALSE))*'Dlhodobý majetok (DM)'!I1765)*H1765)</f>
        <v/>
      </c>
      <c r="L1765" s="169" t="str">
        <f>IF(K1765="","",IF('Základné údaje'!$H$8="áno",0,K1765*0.2))</f>
        <v/>
      </c>
      <c r="M1765" s="156" t="str">
        <f>IF(K1765="","",K1765*VLOOKUP(CONCATENATE(C1765," / ",'Základné údaje'!$D$8),'Priradenie pracov. balíkov'!A:F,6,FALSE))</f>
        <v/>
      </c>
      <c r="N1765" s="156" t="str">
        <f>IF(L1765="","",L1765*VLOOKUP(CONCATENATE(C1765," / ",'Základné údaje'!$D$8),'Priradenie pracov. balíkov'!A:F,6,FALSE))</f>
        <v/>
      </c>
      <c r="O1765" s="164"/>
      <c r="P1765" s="164"/>
    </row>
    <row r="1766" spans="1:16" x14ac:dyDescent="0.2">
      <c r="A1766" s="19"/>
      <c r="B1766" s="164"/>
      <c r="C1766" s="164"/>
      <c r="D1766" s="164"/>
      <c r="E1766" s="164"/>
      <c r="F1766" s="165"/>
      <c r="G1766" s="164"/>
      <c r="H1766" s="166"/>
      <c r="I1766" s="167"/>
      <c r="J1766" s="168" t="str">
        <f>IF(F1766="","",IF(G1766=nepodnik,1,IF(VLOOKUP(G1766,Ciselniky!$G$41:$I$48,3,FALSE)&gt;'Údaje o projekte'!$F$11,'Údaje o projekte'!$F$11,VLOOKUP(G1766,Ciselniky!$G$41:$I$48,3,FALSE))))</f>
        <v/>
      </c>
      <c r="K1766" s="169" t="str">
        <f>IF(J1766="","",IF(G1766="Nerelevantné",E1766*F1766,((E1766*F1766)/VLOOKUP(G1766,Ciselniky!$G$43:$I$48,3,FALSE))*'Dlhodobý majetok (DM)'!I1766)*H1766)</f>
        <v/>
      </c>
      <c r="L1766" s="169" t="str">
        <f>IF(K1766="","",IF('Základné údaje'!$H$8="áno",0,K1766*0.2))</f>
        <v/>
      </c>
      <c r="M1766" s="156" t="str">
        <f>IF(K1766="","",K1766*VLOOKUP(CONCATENATE(C1766," / ",'Základné údaje'!$D$8),'Priradenie pracov. balíkov'!A:F,6,FALSE))</f>
        <v/>
      </c>
      <c r="N1766" s="156" t="str">
        <f>IF(L1766="","",L1766*VLOOKUP(CONCATENATE(C1766," / ",'Základné údaje'!$D$8),'Priradenie pracov. balíkov'!A:F,6,FALSE))</f>
        <v/>
      </c>
      <c r="O1766" s="164"/>
      <c r="P1766" s="164"/>
    </row>
    <row r="1767" spans="1:16" x14ac:dyDescent="0.2">
      <c r="A1767" s="19"/>
      <c r="B1767" s="164"/>
      <c r="C1767" s="164"/>
      <c r="D1767" s="164"/>
      <c r="E1767" s="164"/>
      <c r="F1767" s="165"/>
      <c r="G1767" s="164"/>
      <c r="H1767" s="166"/>
      <c r="I1767" s="167"/>
      <c r="J1767" s="168" t="str">
        <f>IF(F1767="","",IF(G1767=nepodnik,1,IF(VLOOKUP(G1767,Ciselniky!$G$41:$I$48,3,FALSE)&gt;'Údaje o projekte'!$F$11,'Údaje o projekte'!$F$11,VLOOKUP(G1767,Ciselniky!$G$41:$I$48,3,FALSE))))</f>
        <v/>
      </c>
      <c r="K1767" s="169" t="str">
        <f>IF(J1767="","",IF(G1767="Nerelevantné",E1767*F1767,((E1767*F1767)/VLOOKUP(G1767,Ciselniky!$G$43:$I$48,3,FALSE))*'Dlhodobý majetok (DM)'!I1767)*H1767)</f>
        <v/>
      </c>
      <c r="L1767" s="169" t="str">
        <f>IF(K1767="","",IF('Základné údaje'!$H$8="áno",0,K1767*0.2))</f>
        <v/>
      </c>
      <c r="M1767" s="156" t="str">
        <f>IF(K1767="","",K1767*VLOOKUP(CONCATENATE(C1767," / ",'Základné údaje'!$D$8),'Priradenie pracov. balíkov'!A:F,6,FALSE))</f>
        <v/>
      </c>
      <c r="N1767" s="156" t="str">
        <f>IF(L1767="","",L1767*VLOOKUP(CONCATENATE(C1767," / ",'Základné údaje'!$D$8),'Priradenie pracov. balíkov'!A:F,6,FALSE))</f>
        <v/>
      </c>
      <c r="O1767" s="164"/>
      <c r="P1767" s="164"/>
    </row>
    <row r="1768" spans="1:16" x14ac:dyDescent="0.2">
      <c r="A1768" s="19"/>
      <c r="B1768" s="164"/>
      <c r="C1768" s="164"/>
      <c r="D1768" s="164"/>
      <c r="E1768" s="164"/>
      <c r="F1768" s="165"/>
      <c r="G1768" s="164"/>
      <c r="H1768" s="166"/>
      <c r="I1768" s="167"/>
      <c r="J1768" s="168" t="str">
        <f>IF(F1768="","",IF(G1768=nepodnik,1,IF(VLOOKUP(G1768,Ciselniky!$G$41:$I$48,3,FALSE)&gt;'Údaje o projekte'!$F$11,'Údaje o projekte'!$F$11,VLOOKUP(G1768,Ciselniky!$G$41:$I$48,3,FALSE))))</f>
        <v/>
      </c>
      <c r="K1768" s="169" t="str">
        <f>IF(J1768="","",IF(G1768="Nerelevantné",E1768*F1768,((E1768*F1768)/VLOOKUP(G1768,Ciselniky!$G$43:$I$48,3,FALSE))*'Dlhodobý majetok (DM)'!I1768)*H1768)</f>
        <v/>
      </c>
      <c r="L1768" s="169" t="str">
        <f>IF(K1768="","",IF('Základné údaje'!$H$8="áno",0,K1768*0.2))</f>
        <v/>
      </c>
      <c r="M1768" s="156" t="str">
        <f>IF(K1768="","",K1768*VLOOKUP(CONCATENATE(C1768," / ",'Základné údaje'!$D$8),'Priradenie pracov. balíkov'!A:F,6,FALSE))</f>
        <v/>
      </c>
      <c r="N1768" s="156" t="str">
        <f>IF(L1768="","",L1768*VLOOKUP(CONCATENATE(C1768," / ",'Základné údaje'!$D$8),'Priradenie pracov. balíkov'!A:F,6,FALSE))</f>
        <v/>
      </c>
      <c r="O1768" s="164"/>
      <c r="P1768" s="164"/>
    </row>
    <row r="1769" spans="1:16" x14ac:dyDescent="0.2">
      <c r="A1769" s="19"/>
      <c r="B1769" s="164"/>
      <c r="C1769" s="164"/>
      <c r="D1769" s="164"/>
      <c r="E1769" s="164"/>
      <c r="F1769" s="165"/>
      <c r="G1769" s="164"/>
      <c r="H1769" s="166"/>
      <c r="I1769" s="167"/>
      <c r="J1769" s="168" t="str">
        <f>IF(F1769="","",IF(G1769=nepodnik,1,IF(VLOOKUP(G1769,Ciselniky!$G$41:$I$48,3,FALSE)&gt;'Údaje o projekte'!$F$11,'Údaje o projekte'!$F$11,VLOOKUP(G1769,Ciselniky!$G$41:$I$48,3,FALSE))))</f>
        <v/>
      </c>
      <c r="K1769" s="169" t="str">
        <f>IF(J1769="","",IF(G1769="Nerelevantné",E1769*F1769,((E1769*F1769)/VLOOKUP(G1769,Ciselniky!$G$43:$I$48,3,FALSE))*'Dlhodobý majetok (DM)'!I1769)*H1769)</f>
        <v/>
      </c>
      <c r="L1769" s="169" t="str">
        <f>IF(K1769="","",IF('Základné údaje'!$H$8="áno",0,K1769*0.2))</f>
        <v/>
      </c>
      <c r="M1769" s="156" t="str">
        <f>IF(K1769="","",K1769*VLOOKUP(CONCATENATE(C1769," / ",'Základné údaje'!$D$8),'Priradenie pracov. balíkov'!A:F,6,FALSE))</f>
        <v/>
      </c>
      <c r="N1769" s="156" t="str">
        <f>IF(L1769="","",L1769*VLOOKUP(CONCATENATE(C1769," / ",'Základné údaje'!$D$8),'Priradenie pracov. balíkov'!A:F,6,FALSE))</f>
        <v/>
      </c>
      <c r="O1769" s="164"/>
      <c r="P1769" s="164"/>
    </row>
    <row r="1770" spans="1:16" x14ac:dyDescent="0.2">
      <c r="A1770" s="19"/>
      <c r="B1770" s="164"/>
      <c r="C1770" s="164"/>
      <c r="D1770" s="164"/>
      <c r="E1770" s="164"/>
      <c r="F1770" s="165"/>
      <c r="G1770" s="164"/>
      <c r="H1770" s="166"/>
      <c r="I1770" s="167"/>
      <c r="J1770" s="168" t="str">
        <f>IF(F1770="","",IF(G1770=nepodnik,1,IF(VLOOKUP(G1770,Ciselniky!$G$41:$I$48,3,FALSE)&gt;'Údaje o projekte'!$F$11,'Údaje o projekte'!$F$11,VLOOKUP(G1770,Ciselniky!$G$41:$I$48,3,FALSE))))</f>
        <v/>
      </c>
      <c r="K1770" s="169" t="str">
        <f>IF(J1770="","",IF(G1770="Nerelevantné",E1770*F1770,((E1770*F1770)/VLOOKUP(G1770,Ciselniky!$G$43:$I$48,3,FALSE))*'Dlhodobý majetok (DM)'!I1770)*H1770)</f>
        <v/>
      </c>
      <c r="L1770" s="169" t="str">
        <f>IF(K1770="","",IF('Základné údaje'!$H$8="áno",0,K1770*0.2))</f>
        <v/>
      </c>
      <c r="M1770" s="156" t="str">
        <f>IF(K1770="","",K1770*VLOOKUP(CONCATENATE(C1770," / ",'Základné údaje'!$D$8),'Priradenie pracov. balíkov'!A:F,6,FALSE))</f>
        <v/>
      </c>
      <c r="N1770" s="156" t="str">
        <f>IF(L1770="","",L1770*VLOOKUP(CONCATENATE(C1770," / ",'Základné údaje'!$D$8),'Priradenie pracov. balíkov'!A:F,6,FALSE))</f>
        <v/>
      </c>
      <c r="O1770" s="164"/>
      <c r="P1770" s="164"/>
    </row>
    <row r="1771" spans="1:16" x14ac:dyDescent="0.2">
      <c r="A1771" s="19"/>
      <c r="B1771" s="164"/>
      <c r="C1771" s="164"/>
      <c r="D1771" s="164"/>
      <c r="E1771" s="164"/>
      <c r="F1771" s="165"/>
      <c r="G1771" s="164"/>
      <c r="H1771" s="166"/>
      <c r="I1771" s="167"/>
      <c r="J1771" s="168" t="str">
        <f>IF(F1771="","",IF(G1771=nepodnik,1,IF(VLOOKUP(G1771,Ciselniky!$G$41:$I$48,3,FALSE)&gt;'Údaje o projekte'!$F$11,'Údaje o projekte'!$F$11,VLOOKUP(G1771,Ciselniky!$G$41:$I$48,3,FALSE))))</f>
        <v/>
      </c>
      <c r="K1771" s="169" t="str">
        <f>IF(J1771="","",IF(G1771="Nerelevantné",E1771*F1771,((E1771*F1771)/VLOOKUP(G1771,Ciselniky!$G$43:$I$48,3,FALSE))*'Dlhodobý majetok (DM)'!I1771)*H1771)</f>
        <v/>
      </c>
      <c r="L1771" s="169" t="str">
        <f>IF(K1771="","",IF('Základné údaje'!$H$8="áno",0,K1771*0.2))</f>
        <v/>
      </c>
      <c r="M1771" s="156" t="str">
        <f>IF(K1771="","",K1771*VLOOKUP(CONCATENATE(C1771," / ",'Základné údaje'!$D$8),'Priradenie pracov. balíkov'!A:F,6,FALSE))</f>
        <v/>
      </c>
      <c r="N1771" s="156" t="str">
        <f>IF(L1771="","",L1771*VLOOKUP(CONCATENATE(C1771," / ",'Základné údaje'!$D$8),'Priradenie pracov. balíkov'!A:F,6,FALSE))</f>
        <v/>
      </c>
      <c r="O1771" s="164"/>
      <c r="P1771" s="164"/>
    </row>
    <row r="1772" spans="1:16" x14ac:dyDescent="0.2">
      <c r="A1772" s="19"/>
      <c r="B1772" s="164"/>
      <c r="C1772" s="164"/>
      <c r="D1772" s="164"/>
      <c r="E1772" s="164"/>
      <c r="F1772" s="165"/>
      <c r="G1772" s="164"/>
      <c r="H1772" s="166"/>
      <c r="I1772" s="167"/>
      <c r="J1772" s="168" t="str">
        <f>IF(F1772="","",IF(G1772=nepodnik,1,IF(VLOOKUP(G1772,Ciselniky!$G$41:$I$48,3,FALSE)&gt;'Údaje o projekte'!$F$11,'Údaje o projekte'!$F$11,VLOOKUP(G1772,Ciselniky!$G$41:$I$48,3,FALSE))))</f>
        <v/>
      </c>
      <c r="K1772" s="169" t="str">
        <f>IF(J1772="","",IF(G1772="Nerelevantné",E1772*F1772,((E1772*F1772)/VLOOKUP(G1772,Ciselniky!$G$43:$I$48,3,FALSE))*'Dlhodobý majetok (DM)'!I1772)*H1772)</f>
        <v/>
      </c>
      <c r="L1772" s="169" t="str">
        <f>IF(K1772="","",IF('Základné údaje'!$H$8="áno",0,K1772*0.2))</f>
        <v/>
      </c>
      <c r="M1772" s="156" t="str">
        <f>IF(K1772="","",K1772*VLOOKUP(CONCATENATE(C1772," / ",'Základné údaje'!$D$8),'Priradenie pracov. balíkov'!A:F,6,FALSE))</f>
        <v/>
      </c>
      <c r="N1772" s="156" t="str">
        <f>IF(L1772="","",L1772*VLOOKUP(CONCATENATE(C1772," / ",'Základné údaje'!$D$8),'Priradenie pracov. balíkov'!A:F,6,FALSE))</f>
        <v/>
      </c>
      <c r="O1772" s="164"/>
      <c r="P1772" s="164"/>
    </row>
    <row r="1773" spans="1:16" x14ac:dyDescent="0.2">
      <c r="A1773" s="19"/>
      <c r="B1773" s="164"/>
      <c r="C1773" s="164"/>
      <c r="D1773" s="164"/>
      <c r="E1773" s="164"/>
      <c r="F1773" s="165"/>
      <c r="G1773" s="164"/>
      <c r="H1773" s="166"/>
      <c r="I1773" s="167"/>
      <c r="J1773" s="168" t="str">
        <f>IF(F1773="","",IF(G1773=nepodnik,1,IF(VLOOKUP(G1773,Ciselniky!$G$41:$I$48,3,FALSE)&gt;'Údaje o projekte'!$F$11,'Údaje o projekte'!$F$11,VLOOKUP(G1773,Ciselniky!$G$41:$I$48,3,FALSE))))</f>
        <v/>
      </c>
      <c r="K1773" s="169" t="str">
        <f>IF(J1773="","",IF(G1773="Nerelevantné",E1773*F1773,((E1773*F1773)/VLOOKUP(G1773,Ciselniky!$G$43:$I$48,3,FALSE))*'Dlhodobý majetok (DM)'!I1773)*H1773)</f>
        <v/>
      </c>
      <c r="L1773" s="169" t="str">
        <f>IF(K1773="","",IF('Základné údaje'!$H$8="áno",0,K1773*0.2))</f>
        <v/>
      </c>
      <c r="M1773" s="156" t="str">
        <f>IF(K1773="","",K1773*VLOOKUP(CONCATENATE(C1773," / ",'Základné údaje'!$D$8),'Priradenie pracov. balíkov'!A:F,6,FALSE))</f>
        <v/>
      </c>
      <c r="N1773" s="156" t="str">
        <f>IF(L1773="","",L1773*VLOOKUP(CONCATENATE(C1773," / ",'Základné údaje'!$D$8),'Priradenie pracov. balíkov'!A:F,6,FALSE))</f>
        <v/>
      </c>
      <c r="O1773" s="164"/>
      <c r="P1773" s="164"/>
    </row>
    <row r="1774" spans="1:16" x14ac:dyDescent="0.2">
      <c r="A1774" s="19"/>
      <c r="B1774" s="164"/>
      <c r="C1774" s="164"/>
      <c r="D1774" s="164"/>
      <c r="E1774" s="164"/>
      <c r="F1774" s="165"/>
      <c r="G1774" s="164"/>
      <c r="H1774" s="166"/>
      <c r="I1774" s="167"/>
      <c r="J1774" s="168" t="str">
        <f>IF(F1774="","",IF(G1774=nepodnik,1,IF(VLOOKUP(G1774,Ciselniky!$G$41:$I$48,3,FALSE)&gt;'Údaje o projekte'!$F$11,'Údaje o projekte'!$F$11,VLOOKUP(G1774,Ciselniky!$G$41:$I$48,3,FALSE))))</f>
        <v/>
      </c>
      <c r="K1774" s="169" t="str">
        <f>IF(J1774="","",IF(G1774="Nerelevantné",E1774*F1774,((E1774*F1774)/VLOOKUP(G1774,Ciselniky!$G$43:$I$48,3,FALSE))*'Dlhodobý majetok (DM)'!I1774)*H1774)</f>
        <v/>
      </c>
      <c r="L1774" s="169" t="str">
        <f>IF(K1774="","",IF('Základné údaje'!$H$8="áno",0,K1774*0.2))</f>
        <v/>
      </c>
      <c r="M1774" s="156" t="str">
        <f>IF(K1774="","",K1774*VLOOKUP(CONCATENATE(C1774," / ",'Základné údaje'!$D$8),'Priradenie pracov. balíkov'!A:F,6,FALSE))</f>
        <v/>
      </c>
      <c r="N1774" s="156" t="str">
        <f>IF(L1774="","",L1774*VLOOKUP(CONCATENATE(C1774," / ",'Základné údaje'!$D$8),'Priradenie pracov. balíkov'!A:F,6,FALSE))</f>
        <v/>
      </c>
      <c r="O1774" s="164"/>
      <c r="P1774" s="164"/>
    </row>
    <row r="1775" spans="1:16" x14ac:dyDescent="0.2">
      <c r="A1775" s="19"/>
      <c r="B1775" s="164"/>
      <c r="C1775" s="164"/>
      <c r="D1775" s="164"/>
      <c r="E1775" s="164"/>
      <c r="F1775" s="165"/>
      <c r="G1775" s="164"/>
      <c r="H1775" s="166"/>
      <c r="I1775" s="167"/>
      <c r="J1775" s="168" t="str">
        <f>IF(F1775="","",IF(G1775=nepodnik,1,IF(VLOOKUP(G1775,Ciselniky!$G$41:$I$48,3,FALSE)&gt;'Údaje o projekte'!$F$11,'Údaje o projekte'!$F$11,VLOOKUP(G1775,Ciselniky!$G$41:$I$48,3,FALSE))))</f>
        <v/>
      </c>
      <c r="K1775" s="169" t="str">
        <f>IF(J1775="","",IF(G1775="Nerelevantné",E1775*F1775,((E1775*F1775)/VLOOKUP(G1775,Ciselniky!$G$43:$I$48,3,FALSE))*'Dlhodobý majetok (DM)'!I1775)*H1775)</f>
        <v/>
      </c>
      <c r="L1775" s="169" t="str">
        <f>IF(K1775="","",IF('Základné údaje'!$H$8="áno",0,K1775*0.2))</f>
        <v/>
      </c>
      <c r="M1775" s="156" t="str">
        <f>IF(K1775="","",K1775*VLOOKUP(CONCATENATE(C1775," / ",'Základné údaje'!$D$8),'Priradenie pracov. balíkov'!A:F,6,FALSE))</f>
        <v/>
      </c>
      <c r="N1775" s="156" t="str">
        <f>IF(L1775="","",L1775*VLOOKUP(CONCATENATE(C1775," / ",'Základné údaje'!$D$8),'Priradenie pracov. balíkov'!A:F,6,FALSE))</f>
        <v/>
      </c>
      <c r="O1775" s="164"/>
      <c r="P1775" s="164"/>
    </row>
    <row r="1776" spans="1:16" x14ac:dyDescent="0.2">
      <c r="A1776" s="19"/>
      <c r="B1776" s="164"/>
      <c r="C1776" s="164"/>
      <c r="D1776" s="164"/>
      <c r="E1776" s="164"/>
      <c r="F1776" s="165"/>
      <c r="G1776" s="164"/>
      <c r="H1776" s="166"/>
      <c r="I1776" s="167"/>
      <c r="J1776" s="168" t="str">
        <f>IF(F1776="","",IF(G1776=nepodnik,1,IF(VLOOKUP(G1776,Ciselniky!$G$41:$I$48,3,FALSE)&gt;'Údaje o projekte'!$F$11,'Údaje o projekte'!$F$11,VLOOKUP(G1776,Ciselniky!$G$41:$I$48,3,FALSE))))</f>
        <v/>
      </c>
      <c r="K1776" s="169" t="str">
        <f>IF(J1776="","",IF(G1776="Nerelevantné",E1776*F1776,((E1776*F1776)/VLOOKUP(G1776,Ciselniky!$G$43:$I$48,3,FALSE))*'Dlhodobý majetok (DM)'!I1776)*H1776)</f>
        <v/>
      </c>
      <c r="L1776" s="169" t="str">
        <f>IF(K1776="","",IF('Základné údaje'!$H$8="áno",0,K1776*0.2))</f>
        <v/>
      </c>
      <c r="M1776" s="156" t="str">
        <f>IF(K1776="","",K1776*VLOOKUP(CONCATENATE(C1776," / ",'Základné údaje'!$D$8),'Priradenie pracov. balíkov'!A:F,6,FALSE))</f>
        <v/>
      </c>
      <c r="N1776" s="156" t="str">
        <f>IF(L1776="","",L1776*VLOOKUP(CONCATENATE(C1776," / ",'Základné údaje'!$D$8),'Priradenie pracov. balíkov'!A:F,6,FALSE))</f>
        <v/>
      </c>
      <c r="O1776" s="164"/>
      <c r="P1776" s="164"/>
    </row>
    <row r="1777" spans="1:16" x14ac:dyDescent="0.2">
      <c r="A1777" s="19"/>
      <c r="B1777" s="164"/>
      <c r="C1777" s="164"/>
      <c r="D1777" s="164"/>
      <c r="E1777" s="164"/>
      <c r="F1777" s="165"/>
      <c r="G1777" s="164"/>
      <c r="H1777" s="166"/>
      <c r="I1777" s="167"/>
      <c r="J1777" s="168" t="str">
        <f>IF(F1777="","",IF(G1777=nepodnik,1,IF(VLOOKUP(G1777,Ciselniky!$G$41:$I$48,3,FALSE)&gt;'Údaje o projekte'!$F$11,'Údaje o projekte'!$F$11,VLOOKUP(G1777,Ciselniky!$G$41:$I$48,3,FALSE))))</f>
        <v/>
      </c>
      <c r="K1777" s="169" t="str">
        <f>IF(J1777="","",IF(G1777="Nerelevantné",E1777*F1777,((E1777*F1777)/VLOOKUP(G1777,Ciselniky!$G$43:$I$48,3,FALSE))*'Dlhodobý majetok (DM)'!I1777)*H1777)</f>
        <v/>
      </c>
      <c r="L1777" s="169" t="str">
        <f>IF(K1777="","",IF('Základné údaje'!$H$8="áno",0,K1777*0.2))</f>
        <v/>
      </c>
      <c r="M1777" s="156" t="str">
        <f>IF(K1777="","",K1777*VLOOKUP(CONCATENATE(C1777," / ",'Základné údaje'!$D$8),'Priradenie pracov. balíkov'!A:F,6,FALSE))</f>
        <v/>
      </c>
      <c r="N1777" s="156" t="str">
        <f>IF(L1777="","",L1777*VLOOKUP(CONCATENATE(C1777," / ",'Základné údaje'!$D$8),'Priradenie pracov. balíkov'!A:F,6,FALSE))</f>
        <v/>
      </c>
      <c r="O1777" s="164"/>
      <c r="P1777" s="164"/>
    </row>
    <row r="1778" spans="1:16" x14ac:dyDescent="0.2">
      <c r="A1778" s="19"/>
      <c r="B1778" s="164"/>
      <c r="C1778" s="164"/>
      <c r="D1778" s="164"/>
      <c r="E1778" s="164"/>
      <c r="F1778" s="165"/>
      <c r="G1778" s="164"/>
      <c r="H1778" s="166"/>
      <c r="I1778" s="167"/>
      <c r="J1778" s="168" t="str">
        <f>IF(F1778="","",IF(G1778=nepodnik,1,IF(VLOOKUP(G1778,Ciselniky!$G$41:$I$48,3,FALSE)&gt;'Údaje o projekte'!$F$11,'Údaje o projekte'!$F$11,VLOOKUP(G1778,Ciselniky!$G$41:$I$48,3,FALSE))))</f>
        <v/>
      </c>
      <c r="K1778" s="169" t="str">
        <f>IF(J1778="","",IF(G1778="Nerelevantné",E1778*F1778,((E1778*F1778)/VLOOKUP(G1778,Ciselniky!$G$43:$I$48,3,FALSE))*'Dlhodobý majetok (DM)'!I1778)*H1778)</f>
        <v/>
      </c>
      <c r="L1778" s="169" t="str">
        <f>IF(K1778="","",IF('Základné údaje'!$H$8="áno",0,K1778*0.2))</f>
        <v/>
      </c>
      <c r="M1778" s="156" t="str">
        <f>IF(K1778="","",K1778*VLOOKUP(CONCATENATE(C1778," / ",'Základné údaje'!$D$8),'Priradenie pracov. balíkov'!A:F,6,FALSE))</f>
        <v/>
      </c>
      <c r="N1778" s="156" t="str">
        <f>IF(L1778="","",L1778*VLOOKUP(CONCATENATE(C1778," / ",'Základné údaje'!$D$8),'Priradenie pracov. balíkov'!A:F,6,FALSE))</f>
        <v/>
      </c>
      <c r="O1778" s="164"/>
      <c r="P1778" s="164"/>
    </row>
    <row r="1779" spans="1:16" x14ac:dyDescent="0.2">
      <c r="A1779" s="19"/>
      <c r="B1779" s="164"/>
      <c r="C1779" s="164"/>
      <c r="D1779" s="164"/>
      <c r="E1779" s="164"/>
      <c r="F1779" s="165"/>
      <c r="G1779" s="164"/>
      <c r="H1779" s="166"/>
      <c r="I1779" s="167"/>
      <c r="J1779" s="168" t="str">
        <f>IF(F1779="","",IF(G1779=nepodnik,1,IF(VLOOKUP(G1779,Ciselniky!$G$41:$I$48,3,FALSE)&gt;'Údaje o projekte'!$F$11,'Údaje o projekte'!$F$11,VLOOKUP(G1779,Ciselniky!$G$41:$I$48,3,FALSE))))</f>
        <v/>
      </c>
      <c r="K1779" s="169" t="str">
        <f>IF(J1779="","",IF(G1779="Nerelevantné",E1779*F1779,((E1779*F1779)/VLOOKUP(G1779,Ciselniky!$G$43:$I$48,3,FALSE))*'Dlhodobý majetok (DM)'!I1779)*H1779)</f>
        <v/>
      </c>
      <c r="L1779" s="169" t="str">
        <f>IF(K1779="","",IF('Základné údaje'!$H$8="áno",0,K1779*0.2))</f>
        <v/>
      </c>
      <c r="M1779" s="156" t="str">
        <f>IF(K1779="","",K1779*VLOOKUP(CONCATENATE(C1779," / ",'Základné údaje'!$D$8),'Priradenie pracov. balíkov'!A:F,6,FALSE))</f>
        <v/>
      </c>
      <c r="N1779" s="156" t="str">
        <f>IF(L1779="","",L1779*VLOOKUP(CONCATENATE(C1779," / ",'Základné údaje'!$D$8),'Priradenie pracov. balíkov'!A:F,6,FALSE))</f>
        <v/>
      </c>
      <c r="O1779" s="164"/>
      <c r="P1779" s="164"/>
    </row>
    <row r="1780" spans="1:16" x14ac:dyDescent="0.2">
      <c r="A1780" s="19"/>
      <c r="B1780" s="164"/>
      <c r="C1780" s="164"/>
      <c r="D1780" s="164"/>
      <c r="E1780" s="164"/>
      <c r="F1780" s="165"/>
      <c r="G1780" s="164"/>
      <c r="H1780" s="166"/>
      <c r="I1780" s="167"/>
      <c r="J1780" s="168" t="str">
        <f>IF(F1780="","",IF(G1780=nepodnik,1,IF(VLOOKUP(G1780,Ciselniky!$G$41:$I$48,3,FALSE)&gt;'Údaje o projekte'!$F$11,'Údaje o projekte'!$F$11,VLOOKUP(G1780,Ciselniky!$G$41:$I$48,3,FALSE))))</f>
        <v/>
      </c>
      <c r="K1780" s="169" t="str">
        <f>IF(J1780="","",IF(G1780="Nerelevantné",E1780*F1780,((E1780*F1780)/VLOOKUP(G1780,Ciselniky!$G$43:$I$48,3,FALSE))*'Dlhodobý majetok (DM)'!I1780)*H1780)</f>
        <v/>
      </c>
      <c r="L1780" s="169" t="str">
        <f>IF(K1780="","",IF('Základné údaje'!$H$8="áno",0,K1780*0.2))</f>
        <v/>
      </c>
      <c r="M1780" s="156" t="str">
        <f>IF(K1780="","",K1780*VLOOKUP(CONCATENATE(C1780," / ",'Základné údaje'!$D$8),'Priradenie pracov. balíkov'!A:F,6,FALSE))</f>
        <v/>
      </c>
      <c r="N1780" s="156" t="str">
        <f>IF(L1780="","",L1780*VLOOKUP(CONCATENATE(C1780," / ",'Základné údaje'!$D$8),'Priradenie pracov. balíkov'!A:F,6,FALSE))</f>
        <v/>
      </c>
      <c r="O1780" s="164"/>
      <c r="P1780" s="164"/>
    </row>
    <row r="1781" spans="1:16" x14ac:dyDescent="0.2">
      <c r="A1781" s="19"/>
      <c r="B1781" s="164"/>
      <c r="C1781" s="164"/>
      <c r="D1781" s="164"/>
      <c r="E1781" s="164"/>
      <c r="F1781" s="165"/>
      <c r="G1781" s="164"/>
      <c r="H1781" s="166"/>
      <c r="I1781" s="167"/>
      <c r="J1781" s="168" t="str">
        <f>IF(F1781="","",IF(G1781=nepodnik,1,IF(VLOOKUP(G1781,Ciselniky!$G$41:$I$48,3,FALSE)&gt;'Údaje o projekte'!$F$11,'Údaje o projekte'!$F$11,VLOOKUP(G1781,Ciselniky!$G$41:$I$48,3,FALSE))))</f>
        <v/>
      </c>
      <c r="K1781" s="169" t="str">
        <f>IF(J1781="","",IF(G1781="Nerelevantné",E1781*F1781,((E1781*F1781)/VLOOKUP(G1781,Ciselniky!$G$43:$I$48,3,FALSE))*'Dlhodobý majetok (DM)'!I1781)*H1781)</f>
        <v/>
      </c>
      <c r="L1781" s="169" t="str">
        <f>IF(K1781="","",IF('Základné údaje'!$H$8="áno",0,K1781*0.2))</f>
        <v/>
      </c>
      <c r="M1781" s="156" t="str">
        <f>IF(K1781="","",K1781*VLOOKUP(CONCATENATE(C1781," / ",'Základné údaje'!$D$8),'Priradenie pracov. balíkov'!A:F,6,FALSE))</f>
        <v/>
      </c>
      <c r="N1781" s="156" t="str">
        <f>IF(L1781="","",L1781*VLOOKUP(CONCATENATE(C1781," / ",'Základné údaje'!$D$8),'Priradenie pracov. balíkov'!A:F,6,FALSE))</f>
        <v/>
      </c>
      <c r="O1781" s="164"/>
      <c r="P1781" s="164"/>
    </row>
    <row r="1782" spans="1:16" x14ac:dyDescent="0.2">
      <c r="A1782" s="19"/>
      <c r="B1782" s="164"/>
      <c r="C1782" s="164"/>
      <c r="D1782" s="164"/>
      <c r="E1782" s="164"/>
      <c r="F1782" s="165"/>
      <c r="G1782" s="164"/>
      <c r="H1782" s="166"/>
      <c r="I1782" s="167"/>
      <c r="J1782" s="168" t="str">
        <f>IF(F1782="","",IF(G1782=nepodnik,1,IF(VLOOKUP(G1782,Ciselniky!$G$41:$I$48,3,FALSE)&gt;'Údaje o projekte'!$F$11,'Údaje o projekte'!$F$11,VLOOKUP(G1782,Ciselniky!$G$41:$I$48,3,FALSE))))</f>
        <v/>
      </c>
      <c r="K1782" s="169" t="str">
        <f>IF(J1782="","",IF(G1782="Nerelevantné",E1782*F1782,((E1782*F1782)/VLOOKUP(G1782,Ciselniky!$G$43:$I$48,3,FALSE))*'Dlhodobý majetok (DM)'!I1782)*H1782)</f>
        <v/>
      </c>
      <c r="L1782" s="169" t="str">
        <f>IF(K1782="","",IF('Základné údaje'!$H$8="áno",0,K1782*0.2))</f>
        <v/>
      </c>
      <c r="M1782" s="156" t="str">
        <f>IF(K1782="","",K1782*VLOOKUP(CONCATENATE(C1782," / ",'Základné údaje'!$D$8),'Priradenie pracov. balíkov'!A:F,6,FALSE))</f>
        <v/>
      </c>
      <c r="N1782" s="156" t="str">
        <f>IF(L1782="","",L1782*VLOOKUP(CONCATENATE(C1782," / ",'Základné údaje'!$D$8),'Priradenie pracov. balíkov'!A:F,6,FALSE))</f>
        <v/>
      </c>
      <c r="O1782" s="164"/>
      <c r="P1782" s="164"/>
    </row>
    <row r="1783" spans="1:16" x14ac:dyDescent="0.2">
      <c r="A1783" s="19"/>
      <c r="B1783" s="164"/>
      <c r="C1783" s="164"/>
      <c r="D1783" s="164"/>
      <c r="E1783" s="164"/>
      <c r="F1783" s="165"/>
      <c r="G1783" s="164"/>
      <c r="H1783" s="166"/>
      <c r="I1783" s="167"/>
      <c r="J1783" s="168" t="str">
        <f>IF(F1783="","",IF(G1783=nepodnik,1,IF(VLOOKUP(G1783,Ciselniky!$G$41:$I$48,3,FALSE)&gt;'Údaje o projekte'!$F$11,'Údaje o projekte'!$F$11,VLOOKUP(G1783,Ciselniky!$G$41:$I$48,3,FALSE))))</f>
        <v/>
      </c>
      <c r="K1783" s="169" t="str">
        <f>IF(J1783="","",IF(G1783="Nerelevantné",E1783*F1783,((E1783*F1783)/VLOOKUP(G1783,Ciselniky!$G$43:$I$48,3,FALSE))*'Dlhodobý majetok (DM)'!I1783)*H1783)</f>
        <v/>
      </c>
      <c r="L1783" s="169" t="str">
        <f>IF(K1783="","",IF('Základné údaje'!$H$8="áno",0,K1783*0.2))</f>
        <v/>
      </c>
      <c r="M1783" s="156" t="str">
        <f>IF(K1783="","",K1783*VLOOKUP(CONCATENATE(C1783," / ",'Základné údaje'!$D$8),'Priradenie pracov. balíkov'!A:F,6,FALSE))</f>
        <v/>
      </c>
      <c r="N1783" s="156" t="str">
        <f>IF(L1783="","",L1783*VLOOKUP(CONCATENATE(C1783," / ",'Základné údaje'!$D$8),'Priradenie pracov. balíkov'!A:F,6,FALSE))</f>
        <v/>
      </c>
      <c r="O1783" s="164"/>
      <c r="P1783" s="164"/>
    </row>
    <row r="1784" spans="1:16" x14ac:dyDescent="0.2">
      <c r="A1784" s="19"/>
      <c r="B1784" s="164"/>
      <c r="C1784" s="164"/>
      <c r="D1784" s="164"/>
      <c r="E1784" s="164"/>
      <c r="F1784" s="165"/>
      <c r="G1784" s="164"/>
      <c r="H1784" s="166"/>
      <c r="I1784" s="167"/>
      <c r="J1784" s="168" t="str">
        <f>IF(F1784="","",IF(G1784=nepodnik,1,IF(VLOOKUP(G1784,Ciselniky!$G$41:$I$48,3,FALSE)&gt;'Údaje o projekte'!$F$11,'Údaje o projekte'!$F$11,VLOOKUP(G1784,Ciselniky!$G$41:$I$48,3,FALSE))))</f>
        <v/>
      </c>
      <c r="K1784" s="169" t="str">
        <f>IF(J1784="","",IF(G1784="Nerelevantné",E1784*F1784,((E1784*F1784)/VLOOKUP(G1784,Ciselniky!$G$43:$I$48,3,FALSE))*'Dlhodobý majetok (DM)'!I1784)*H1784)</f>
        <v/>
      </c>
      <c r="L1784" s="169" t="str">
        <f>IF(K1784="","",IF('Základné údaje'!$H$8="áno",0,K1784*0.2))</f>
        <v/>
      </c>
      <c r="M1784" s="156" t="str">
        <f>IF(K1784="","",K1784*VLOOKUP(CONCATENATE(C1784," / ",'Základné údaje'!$D$8),'Priradenie pracov. balíkov'!A:F,6,FALSE))</f>
        <v/>
      </c>
      <c r="N1784" s="156" t="str">
        <f>IF(L1784="","",L1784*VLOOKUP(CONCATENATE(C1784," / ",'Základné údaje'!$D$8),'Priradenie pracov. balíkov'!A:F,6,FALSE))</f>
        <v/>
      </c>
      <c r="O1784" s="164"/>
      <c r="P1784" s="164"/>
    </row>
    <row r="1785" spans="1:16" x14ac:dyDescent="0.2">
      <c r="A1785" s="19"/>
      <c r="B1785" s="164"/>
      <c r="C1785" s="164"/>
      <c r="D1785" s="164"/>
      <c r="E1785" s="164"/>
      <c r="F1785" s="165"/>
      <c r="G1785" s="164"/>
      <c r="H1785" s="166"/>
      <c r="I1785" s="167"/>
      <c r="J1785" s="168" t="str">
        <f>IF(F1785="","",IF(G1785=nepodnik,1,IF(VLOOKUP(G1785,Ciselniky!$G$41:$I$48,3,FALSE)&gt;'Údaje o projekte'!$F$11,'Údaje o projekte'!$F$11,VLOOKUP(G1785,Ciselniky!$G$41:$I$48,3,FALSE))))</f>
        <v/>
      </c>
      <c r="K1785" s="169" t="str">
        <f>IF(J1785="","",IF(G1785="Nerelevantné",E1785*F1785,((E1785*F1785)/VLOOKUP(G1785,Ciselniky!$G$43:$I$48,3,FALSE))*'Dlhodobý majetok (DM)'!I1785)*H1785)</f>
        <v/>
      </c>
      <c r="L1785" s="169" t="str">
        <f>IF(K1785="","",IF('Základné údaje'!$H$8="áno",0,K1785*0.2))</f>
        <v/>
      </c>
      <c r="M1785" s="156" t="str">
        <f>IF(K1785="","",K1785*VLOOKUP(CONCATENATE(C1785," / ",'Základné údaje'!$D$8),'Priradenie pracov. balíkov'!A:F,6,FALSE))</f>
        <v/>
      </c>
      <c r="N1785" s="156" t="str">
        <f>IF(L1785="","",L1785*VLOOKUP(CONCATENATE(C1785," / ",'Základné údaje'!$D$8),'Priradenie pracov. balíkov'!A:F,6,FALSE))</f>
        <v/>
      </c>
      <c r="O1785" s="164"/>
      <c r="P1785" s="164"/>
    </row>
    <row r="1786" spans="1:16" x14ac:dyDescent="0.2">
      <c r="A1786" s="19"/>
      <c r="B1786" s="164"/>
      <c r="C1786" s="164"/>
      <c r="D1786" s="164"/>
      <c r="E1786" s="164"/>
      <c r="F1786" s="165"/>
      <c r="G1786" s="164"/>
      <c r="H1786" s="166"/>
      <c r="I1786" s="167"/>
      <c r="J1786" s="168" t="str">
        <f>IF(F1786="","",IF(G1786=nepodnik,1,IF(VLOOKUP(G1786,Ciselniky!$G$41:$I$48,3,FALSE)&gt;'Údaje o projekte'!$F$11,'Údaje o projekte'!$F$11,VLOOKUP(G1786,Ciselniky!$G$41:$I$48,3,FALSE))))</f>
        <v/>
      </c>
      <c r="K1786" s="169" t="str">
        <f>IF(J1786="","",IF(G1786="Nerelevantné",E1786*F1786,((E1786*F1786)/VLOOKUP(G1786,Ciselniky!$G$43:$I$48,3,FALSE))*'Dlhodobý majetok (DM)'!I1786)*H1786)</f>
        <v/>
      </c>
      <c r="L1786" s="169" t="str">
        <f>IF(K1786="","",IF('Základné údaje'!$H$8="áno",0,K1786*0.2))</f>
        <v/>
      </c>
      <c r="M1786" s="156" t="str">
        <f>IF(K1786="","",K1786*VLOOKUP(CONCATENATE(C1786," / ",'Základné údaje'!$D$8),'Priradenie pracov. balíkov'!A:F,6,FALSE))</f>
        <v/>
      </c>
      <c r="N1786" s="156" t="str">
        <f>IF(L1786="","",L1786*VLOOKUP(CONCATENATE(C1786," / ",'Základné údaje'!$D$8),'Priradenie pracov. balíkov'!A:F,6,FALSE))</f>
        <v/>
      </c>
      <c r="O1786" s="164"/>
      <c r="P1786" s="164"/>
    </row>
    <row r="1787" spans="1:16" x14ac:dyDescent="0.2">
      <c r="A1787" s="19"/>
      <c r="B1787" s="164"/>
      <c r="C1787" s="164"/>
      <c r="D1787" s="164"/>
      <c r="E1787" s="164"/>
      <c r="F1787" s="165"/>
      <c r="G1787" s="164"/>
      <c r="H1787" s="166"/>
      <c r="I1787" s="167"/>
      <c r="J1787" s="168" t="str">
        <f>IF(F1787="","",IF(G1787=nepodnik,1,IF(VLOOKUP(G1787,Ciselniky!$G$41:$I$48,3,FALSE)&gt;'Údaje o projekte'!$F$11,'Údaje o projekte'!$F$11,VLOOKUP(G1787,Ciselniky!$G$41:$I$48,3,FALSE))))</f>
        <v/>
      </c>
      <c r="K1787" s="169" t="str">
        <f>IF(J1787="","",IF(G1787="Nerelevantné",E1787*F1787,((E1787*F1787)/VLOOKUP(G1787,Ciselniky!$G$43:$I$48,3,FALSE))*'Dlhodobý majetok (DM)'!I1787)*H1787)</f>
        <v/>
      </c>
      <c r="L1787" s="169" t="str">
        <f>IF(K1787="","",IF('Základné údaje'!$H$8="áno",0,K1787*0.2))</f>
        <v/>
      </c>
      <c r="M1787" s="156" t="str">
        <f>IF(K1787="","",K1787*VLOOKUP(CONCATENATE(C1787," / ",'Základné údaje'!$D$8),'Priradenie pracov. balíkov'!A:F,6,FALSE))</f>
        <v/>
      </c>
      <c r="N1787" s="156" t="str">
        <f>IF(L1787="","",L1787*VLOOKUP(CONCATENATE(C1787," / ",'Základné údaje'!$D$8),'Priradenie pracov. balíkov'!A:F,6,FALSE))</f>
        <v/>
      </c>
      <c r="O1787" s="164"/>
      <c r="P1787" s="164"/>
    </row>
    <row r="1788" spans="1:16" x14ac:dyDescent="0.2">
      <c r="A1788" s="19"/>
      <c r="B1788" s="164"/>
      <c r="C1788" s="164"/>
      <c r="D1788" s="164"/>
      <c r="E1788" s="164"/>
      <c r="F1788" s="165"/>
      <c r="G1788" s="164"/>
      <c r="H1788" s="166"/>
      <c r="I1788" s="167"/>
      <c r="J1788" s="168" t="str">
        <f>IF(F1788="","",IF(G1788=nepodnik,1,IF(VLOOKUP(G1788,Ciselniky!$G$41:$I$48,3,FALSE)&gt;'Údaje o projekte'!$F$11,'Údaje o projekte'!$F$11,VLOOKUP(G1788,Ciselniky!$G$41:$I$48,3,FALSE))))</f>
        <v/>
      </c>
      <c r="K1788" s="169" t="str">
        <f>IF(J1788="","",IF(G1788="Nerelevantné",E1788*F1788,((E1788*F1788)/VLOOKUP(G1788,Ciselniky!$G$43:$I$48,3,FALSE))*'Dlhodobý majetok (DM)'!I1788)*H1788)</f>
        <v/>
      </c>
      <c r="L1788" s="169" t="str">
        <f>IF(K1788="","",IF('Základné údaje'!$H$8="áno",0,K1788*0.2))</f>
        <v/>
      </c>
      <c r="M1788" s="156" t="str">
        <f>IF(K1788="","",K1788*VLOOKUP(CONCATENATE(C1788," / ",'Základné údaje'!$D$8),'Priradenie pracov. balíkov'!A:F,6,FALSE))</f>
        <v/>
      </c>
      <c r="N1788" s="156" t="str">
        <f>IF(L1788="","",L1788*VLOOKUP(CONCATENATE(C1788," / ",'Základné údaje'!$D$8),'Priradenie pracov. balíkov'!A:F,6,FALSE))</f>
        <v/>
      </c>
      <c r="O1788" s="164"/>
      <c r="P1788" s="164"/>
    </row>
    <row r="1789" spans="1:16" x14ac:dyDescent="0.2">
      <c r="A1789" s="19"/>
      <c r="B1789" s="164"/>
      <c r="C1789" s="164"/>
      <c r="D1789" s="164"/>
      <c r="E1789" s="164"/>
      <c r="F1789" s="165"/>
      <c r="G1789" s="164"/>
      <c r="H1789" s="166"/>
      <c r="I1789" s="167"/>
      <c r="J1789" s="168" t="str">
        <f>IF(F1789="","",IF(G1789=nepodnik,1,IF(VLOOKUP(G1789,Ciselniky!$G$41:$I$48,3,FALSE)&gt;'Údaje o projekte'!$F$11,'Údaje o projekte'!$F$11,VLOOKUP(G1789,Ciselniky!$G$41:$I$48,3,FALSE))))</f>
        <v/>
      </c>
      <c r="K1789" s="169" t="str">
        <f>IF(J1789="","",IF(G1789="Nerelevantné",E1789*F1789,((E1789*F1789)/VLOOKUP(G1789,Ciselniky!$G$43:$I$48,3,FALSE))*'Dlhodobý majetok (DM)'!I1789)*H1789)</f>
        <v/>
      </c>
      <c r="L1789" s="169" t="str">
        <f>IF(K1789="","",IF('Základné údaje'!$H$8="áno",0,K1789*0.2))</f>
        <v/>
      </c>
      <c r="M1789" s="156" t="str">
        <f>IF(K1789="","",K1789*VLOOKUP(CONCATENATE(C1789," / ",'Základné údaje'!$D$8),'Priradenie pracov. balíkov'!A:F,6,FALSE))</f>
        <v/>
      </c>
      <c r="N1789" s="156" t="str">
        <f>IF(L1789="","",L1789*VLOOKUP(CONCATENATE(C1789," / ",'Základné údaje'!$D$8),'Priradenie pracov. balíkov'!A:F,6,FALSE))</f>
        <v/>
      </c>
      <c r="O1789" s="164"/>
      <c r="P1789" s="164"/>
    </row>
    <row r="1790" spans="1:16" x14ac:dyDescent="0.2">
      <c r="A1790" s="19"/>
      <c r="B1790" s="164"/>
      <c r="C1790" s="164"/>
      <c r="D1790" s="164"/>
      <c r="E1790" s="164"/>
      <c r="F1790" s="165"/>
      <c r="G1790" s="164"/>
      <c r="H1790" s="166"/>
      <c r="I1790" s="167"/>
      <c r="J1790" s="168" t="str">
        <f>IF(F1790="","",IF(G1790=nepodnik,1,IF(VLOOKUP(G1790,Ciselniky!$G$41:$I$48,3,FALSE)&gt;'Údaje o projekte'!$F$11,'Údaje o projekte'!$F$11,VLOOKUP(G1790,Ciselniky!$G$41:$I$48,3,FALSE))))</f>
        <v/>
      </c>
      <c r="K1790" s="169" t="str">
        <f>IF(J1790="","",IF(G1790="Nerelevantné",E1790*F1790,((E1790*F1790)/VLOOKUP(G1790,Ciselniky!$G$43:$I$48,3,FALSE))*'Dlhodobý majetok (DM)'!I1790)*H1790)</f>
        <v/>
      </c>
      <c r="L1790" s="169" t="str">
        <f>IF(K1790="","",IF('Základné údaje'!$H$8="áno",0,K1790*0.2))</f>
        <v/>
      </c>
      <c r="M1790" s="156" t="str">
        <f>IF(K1790="","",K1790*VLOOKUP(CONCATENATE(C1790," / ",'Základné údaje'!$D$8),'Priradenie pracov. balíkov'!A:F,6,FALSE))</f>
        <v/>
      </c>
      <c r="N1790" s="156" t="str">
        <f>IF(L1790="","",L1790*VLOOKUP(CONCATENATE(C1790," / ",'Základné údaje'!$D$8),'Priradenie pracov. balíkov'!A:F,6,FALSE))</f>
        <v/>
      </c>
      <c r="O1790" s="164"/>
      <c r="P1790" s="164"/>
    </row>
    <row r="1791" spans="1:16" x14ac:dyDescent="0.2">
      <c r="A1791" s="19"/>
      <c r="B1791" s="164"/>
      <c r="C1791" s="164"/>
      <c r="D1791" s="164"/>
      <c r="E1791" s="164"/>
      <c r="F1791" s="165"/>
      <c r="G1791" s="164"/>
      <c r="H1791" s="166"/>
      <c r="I1791" s="167"/>
      <c r="J1791" s="168" t="str">
        <f>IF(F1791="","",IF(G1791=nepodnik,1,IF(VLOOKUP(G1791,Ciselniky!$G$41:$I$48,3,FALSE)&gt;'Údaje o projekte'!$F$11,'Údaje o projekte'!$F$11,VLOOKUP(G1791,Ciselniky!$G$41:$I$48,3,FALSE))))</f>
        <v/>
      </c>
      <c r="K1791" s="169" t="str">
        <f>IF(J1791="","",IF(G1791="Nerelevantné",E1791*F1791,((E1791*F1791)/VLOOKUP(G1791,Ciselniky!$G$43:$I$48,3,FALSE))*'Dlhodobý majetok (DM)'!I1791)*H1791)</f>
        <v/>
      </c>
      <c r="L1791" s="169" t="str">
        <f>IF(K1791="","",IF('Základné údaje'!$H$8="áno",0,K1791*0.2))</f>
        <v/>
      </c>
      <c r="M1791" s="156" t="str">
        <f>IF(K1791="","",K1791*VLOOKUP(CONCATENATE(C1791," / ",'Základné údaje'!$D$8),'Priradenie pracov. balíkov'!A:F,6,FALSE))</f>
        <v/>
      </c>
      <c r="N1791" s="156" t="str">
        <f>IF(L1791="","",L1791*VLOOKUP(CONCATENATE(C1791," / ",'Základné údaje'!$D$8),'Priradenie pracov. balíkov'!A:F,6,FALSE))</f>
        <v/>
      </c>
      <c r="O1791" s="164"/>
      <c r="P1791" s="164"/>
    </row>
    <row r="1792" spans="1:16" x14ac:dyDescent="0.2">
      <c r="A1792" s="19"/>
      <c r="B1792" s="164"/>
      <c r="C1792" s="164"/>
      <c r="D1792" s="164"/>
      <c r="E1792" s="164"/>
      <c r="F1792" s="165"/>
      <c r="G1792" s="164"/>
      <c r="H1792" s="166"/>
      <c r="I1792" s="167"/>
      <c r="J1792" s="168" t="str">
        <f>IF(F1792="","",IF(G1792=nepodnik,1,IF(VLOOKUP(G1792,Ciselniky!$G$41:$I$48,3,FALSE)&gt;'Údaje o projekte'!$F$11,'Údaje o projekte'!$F$11,VLOOKUP(G1792,Ciselniky!$G$41:$I$48,3,FALSE))))</f>
        <v/>
      </c>
      <c r="K1792" s="169" t="str">
        <f>IF(J1792="","",IF(G1792="Nerelevantné",E1792*F1792,((E1792*F1792)/VLOOKUP(G1792,Ciselniky!$G$43:$I$48,3,FALSE))*'Dlhodobý majetok (DM)'!I1792)*H1792)</f>
        <v/>
      </c>
      <c r="L1792" s="169" t="str">
        <f>IF(K1792="","",IF('Základné údaje'!$H$8="áno",0,K1792*0.2))</f>
        <v/>
      </c>
      <c r="M1792" s="156" t="str">
        <f>IF(K1792="","",K1792*VLOOKUP(CONCATENATE(C1792," / ",'Základné údaje'!$D$8),'Priradenie pracov. balíkov'!A:F,6,FALSE))</f>
        <v/>
      </c>
      <c r="N1792" s="156" t="str">
        <f>IF(L1792="","",L1792*VLOOKUP(CONCATENATE(C1792," / ",'Základné údaje'!$D$8),'Priradenie pracov. balíkov'!A:F,6,FALSE))</f>
        <v/>
      </c>
      <c r="O1792" s="164"/>
      <c r="P1792" s="164"/>
    </row>
    <row r="1793" spans="1:16" x14ac:dyDescent="0.2">
      <c r="A1793" s="19"/>
      <c r="B1793" s="164"/>
      <c r="C1793" s="164"/>
      <c r="D1793" s="164"/>
      <c r="E1793" s="164"/>
      <c r="F1793" s="165"/>
      <c r="G1793" s="164"/>
      <c r="H1793" s="166"/>
      <c r="I1793" s="167"/>
      <c r="J1793" s="168" t="str">
        <f>IF(F1793="","",IF(G1793=nepodnik,1,IF(VLOOKUP(G1793,Ciselniky!$G$41:$I$48,3,FALSE)&gt;'Údaje o projekte'!$F$11,'Údaje o projekte'!$F$11,VLOOKUP(G1793,Ciselniky!$G$41:$I$48,3,FALSE))))</f>
        <v/>
      </c>
      <c r="K1793" s="169" t="str">
        <f>IF(J1793="","",IF(G1793="Nerelevantné",E1793*F1793,((E1793*F1793)/VLOOKUP(G1793,Ciselniky!$G$43:$I$48,3,FALSE))*'Dlhodobý majetok (DM)'!I1793)*H1793)</f>
        <v/>
      </c>
      <c r="L1793" s="169" t="str">
        <f>IF(K1793="","",IF('Základné údaje'!$H$8="áno",0,K1793*0.2))</f>
        <v/>
      </c>
      <c r="M1793" s="156" t="str">
        <f>IF(K1793="","",K1793*VLOOKUP(CONCATENATE(C1793," / ",'Základné údaje'!$D$8),'Priradenie pracov. balíkov'!A:F,6,FALSE))</f>
        <v/>
      </c>
      <c r="N1793" s="156" t="str">
        <f>IF(L1793="","",L1793*VLOOKUP(CONCATENATE(C1793," / ",'Základné údaje'!$D$8),'Priradenie pracov. balíkov'!A:F,6,FALSE))</f>
        <v/>
      </c>
      <c r="O1793" s="164"/>
      <c r="P1793" s="164"/>
    </row>
    <row r="1794" spans="1:16" x14ac:dyDescent="0.2">
      <c r="A1794" s="19"/>
      <c r="B1794" s="164"/>
      <c r="C1794" s="164"/>
      <c r="D1794" s="164"/>
      <c r="E1794" s="164"/>
      <c r="F1794" s="165"/>
      <c r="G1794" s="164"/>
      <c r="H1794" s="166"/>
      <c r="I1794" s="167"/>
      <c r="J1794" s="168" t="str">
        <f>IF(F1794="","",IF(G1794=nepodnik,1,IF(VLOOKUP(G1794,Ciselniky!$G$41:$I$48,3,FALSE)&gt;'Údaje o projekte'!$F$11,'Údaje o projekte'!$F$11,VLOOKUP(G1794,Ciselniky!$G$41:$I$48,3,FALSE))))</f>
        <v/>
      </c>
      <c r="K1794" s="169" t="str">
        <f>IF(J1794="","",IF(G1794="Nerelevantné",E1794*F1794,((E1794*F1794)/VLOOKUP(G1794,Ciselniky!$G$43:$I$48,3,FALSE))*'Dlhodobý majetok (DM)'!I1794)*H1794)</f>
        <v/>
      </c>
      <c r="L1794" s="169" t="str">
        <f>IF(K1794="","",IF('Základné údaje'!$H$8="áno",0,K1794*0.2))</f>
        <v/>
      </c>
      <c r="M1794" s="156" t="str">
        <f>IF(K1794="","",K1794*VLOOKUP(CONCATENATE(C1794," / ",'Základné údaje'!$D$8),'Priradenie pracov. balíkov'!A:F,6,FALSE))</f>
        <v/>
      </c>
      <c r="N1794" s="156" t="str">
        <f>IF(L1794="","",L1794*VLOOKUP(CONCATENATE(C1794," / ",'Základné údaje'!$D$8),'Priradenie pracov. balíkov'!A:F,6,FALSE))</f>
        <v/>
      </c>
      <c r="O1794" s="164"/>
      <c r="P1794" s="164"/>
    </row>
    <row r="1795" spans="1:16" x14ac:dyDescent="0.2">
      <c r="A1795" s="19"/>
      <c r="B1795" s="164"/>
      <c r="C1795" s="164"/>
      <c r="D1795" s="164"/>
      <c r="E1795" s="164"/>
      <c r="F1795" s="165"/>
      <c r="G1795" s="164"/>
      <c r="H1795" s="166"/>
      <c r="I1795" s="167"/>
      <c r="J1795" s="168" t="str">
        <f>IF(F1795="","",IF(G1795=nepodnik,1,IF(VLOOKUP(G1795,Ciselniky!$G$41:$I$48,3,FALSE)&gt;'Údaje o projekte'!$F$11,'Údaje o projekte'!$F$11,VLOOKUP(G1795,Ciselniky!$G$41:$I$48,3,FALSE))))</f>
        <v/>
      </c>
      <c r="K1795" s="169" t="str">
        <f>IF(J1795="","",IF(G1795="Nerelevantné",E1795*F1795,((E1795*F1795)/VLOOKUP(G1795,Ciselniky!$G$43:$I$48,3,FALSE))*'Dlhodobý majetok (DM)'!I1795)*H1795)</f>
        <v/>
      </c>
      <c r="L1795" s="169" t="str">
        <f>IF(K1795="","",IF('Základné údaje'!$H$8="áno",0,K1795*0.2))</f>
        <v/>
      </c>
      <c r="M1795" s="156" t="str">
        <f>IF(K1795="","",K1795*VLOOKUP(CONCATENATE(C1795," / ",'Základné údaje'!$D$8),'Priradenie pracov. balíkov'!A:F,6,FALSE))</f>
        <v/>
      </c>
      <c r="N1795" s="156" t="str">
        <f>IF(L1795="","",L1795*VLOOKUP(CONCATENATE(C1795," / ",'Základné údaje'!$D$8),'Priradenie pracov. balíkov'!A:F,6,FALSE))</f>
        <v/>
      </c>
      <c r="O1795" s="164"/>
      <c r="P1795" s="164"/>
    </row>
    <row r="1796" spans="1:16" x14ac:dyDescent="0.2">
      <c r="A1796" s="19"/>
      <c r="B1796" s="164"/>
      <c r="C1796" s="164"/>
      <c r="D1796" s="164"/>
      <c r="E1796" s="164"/>
      <c r="F1796" s="165"/>
      <c r="G1796" s="164"/>
      <c r="H1796" s="166"/>
      <c r="I1796" s="167"/>
      <c r="J1796" s="168" t="str">
        <f>IF(F1796="","",IF(G1796=nepodnik,1,IF(VLOOKUP(G1796,Ciselniky!$G$41:$I$48,3,FALSE)&gt;'Údaje o projekte'!$F$11,'Údaje o projekte'!$F$11,VLOOKUP(G1796,Ciselniky!$G$41:$I$48,3,FALSE))))</f>
        <v/>
      </c>
      <c r="K1796" s="169" t="str">
        <f>IF(J1796="","",IF(G1796="Nerelevantné",E1796*F1796,((E1796*F1796)/VLOOKUP(G1796,Ciselniky!$G$43:$I$48,3,FALSE))*'Dlhodobý majetok (DM)'!I1796)*H1796)</f>
        <v/>
      </c>
      <c r="L1796" s="169" t="str">
        <f>IF(K1796="","",IF('Základné údaje'!$H$8="áno",0,K1796*0.2))</f>
        <v/>
      </c>
      <c r="M1796" s="156" t="str">
        <f>IF(K1796="","",K1796*VLOOKUP(CONCATENATE(C1796," / ",'Základné údaje'!$D$8),'Priradenie pracov. balíkov'!A:F,6,FALSE))</f>
        <v/>
      </c>
      <c r="N1796" s="156" t="str">
        <f>IF(L1796="","",L1796*VLOOKUP(CONCATENATE(C1796," / ",'Základné údaje'!$D$8),'Priradenie pracov. balíkov'!A:F,6,FALSE))</f>
        <v/>
      </c>
      <c r="O1796" s="164"/>
      <c r="P1796" s="164"/>
    </row>
    <row r="1797" spans="1:16" x14ac:dyDescent="0.2">
      <c r="A1797" s="19"/>
      <c r="B1797" s="164"/>
      <c r="C1797" s="164"/>
      <c r="D1797" s="164"/>
      <c r="E1797" s="164"/>
      <c r="F1797" s="165"/>
      <c r="G1797" s="164"/>
      <c r="H1797" s="166"/>
      <c r="I1797" s="167"/>
      <c r="J1797" s="168" t="str">
        <f>IF(F1797="","",IF(G1797=nepodnik,1,IF(VLOOKUP(G1797,Ciselniky!$G$41:$I$48,3,FALSE)&gt;'Údaje o projekte'!$F$11,'Údaje o projekte'!$F$11,VLOOKUP(G1797,Ciselniky!$G$41:$I$48,3,FALSE))))</f>
        <v/>
      </c>
      <c r="K1797" s="169" t="str">
        <f>IF(J1797="","",IF(G1797="Nerelevantné",E1797*F1797,((E1797*F1797)/VLOOKUP(G1797,Ciselniky!$G$43:$I$48,3,FALSE))*'Dlhodobý majetok (DM)'!I1797)*H1797)</f>
        <v/>
      </c>
      <c r="L1797" s="169" t="str">
        <f>IF(K1797="","",IF('Základné údaje'!$H$8="áno",0,K1797*0.2))</f>
        <v/>
      </c>
      <c r="M1797" s="156" t="str">
        <f>IF(K1797="","",K1797*VLOOKUP(CONCATENATE(C1797," / ",'Základné údaje'!$D$8),'Priradenie pracov. balíkov'!A:F,6,FALSE))</f>
        <v/>
      </c>
      <c r="N1797" s="156" t="str">
        <f>IF(L1797="","",L1797*VLOOKUP(CONCATENATE(C1797," / ",'Základné údaje'!$D$8),'Priradenie pracov. balíkov'!A:F,6,FALSE))</f>
        <v/>
      </c>
      <c r="O1797" s="164"/>
      <c r="P1797" s="164"/>
    </row>
    <row r="1798" spans="1:16" x14ac:dyDescent="0.2">
      <c r="A1798" s="19"/>
      <c r="B1798" s="164"/>
      <c r="C1798" s="164"/>
      <c r="D1798" s="164"/>
      <c r="E1798" s="164"/>
      <c r="F1798" s="165"/>
      <c r="G1798" s="164"/>
      <c r="H1798" s="166"/>
      <c r="I1798" s="167"/>
      <c r="J1798" s="168" t="str">
        <f>IF(F1798="","",IF(G1798=nepodnik,1,IF(VLOOKUP(G1798,Ciselniky!$G$41:$I$48,3,FALSE)&gt;'Údaje o projekte'!$F$11,'Údaje o projekte'!$F$11,VLOOKUP(G1798,Ciselniky!$G$41:$I$48,3,FALSE))))</f>
        <v/>
      </c>
      <c r="K1798" s="169" t="str">
        <f>IF(J1798="","",IF(G1798="Nerelevantné",E1798*F1798,((E1798*F1798)/VLOOKUP(G1798,Ciselniky!$G$43:$I$48,3,FALSE))*'Dlhodobý majetok (DM)'!I1798)*H1798)</f>
        <v/>
      </c>
      <c r="L1798" s="169" t="str">
        <f>IF(K1798="","",IF('Základné údaje'!$H$8="áno",0,K1798*0.2))</f>
        <v/>
      </c>
      <c r="M1798" s="156" t="str">
        <f>IF(K1798="","",K1798*VLOOKUP(CONCATENATE(C1798," / ",'Základné údaje'!$D$8),'Priradenie pracov. balíkov'!A:F,6,FALSE))</f>
        <v/>
      </c>
      <c r="N1798" s="156" t="str">
        <f>IF(L1798="","",L1798*VLOOKUP(CONCATENATE(C1798," / ",'Základné údaje'!$D$8),'Priradenie pracov. balíkov'!A:F,6,FALSE))</f>
        <v/>
      </c>
      <c r="O1798" s="164"/>
      <c r="P1798" s="164"/>
    </row>
    <row r="1799" spans="1:16" x14ac:dyDescent="0.2">
      <c r="A1799" s="19"/>
      <c r="B1799" s="164"/>
      <c r="C1799" s="164"/>
      <c r="D1799" s="164"/>
      <c r="E1799" s="164"/>
      <c r="F1799" s="165"/>
      <c r="G1799" s="164"/>
      <c r="H1799" s="166"/>
      <c r="I1799" s="167"/>
      <c r="J1799" s="168" t="str">
        <f>IF(F1799="","",IF(G1799=nepodnik,1,IF(VLOOKUP(G1799,Ciselniky!$G$41:$I$48,3,FALSE)&gt;'Údaje o projekte'!$F$11,'Údaje o projekte'!$F$11,VLOOKUP(G1799,Ciselniky!$G$41:$I$48,3,FALSE))))</f>
        <v/>
      </c>
      <c r="K1799" s="169" t="str">
        <f>IF(J1799="","",IF(G1799="Nerelevantné",E1799*F1799,((E1799*F1799)/VLOOKUP(G1799,Ciselniky!$G$43:$I$48,3,FALSE))*'Dlhodobý majetok (DM)'!I1799)*H1799)</f>
        <v/>
      </c>
      <c r="L1799" s="169" t="str">
        <f>IF(K1799="","",IF('Základné údaje'!$H$8="áno",0,K1799*0.2))</f>
        <v/>
      </c>
      <c r="M1799" s="156" t="str">
        <f>IF(K1799="","",K1799*VLOOKUP(CONCATENATE(C1799," / ",'Základné údaje'!$D$8),'Priradenie pracov. balíkov'!A:F,6,FALSE))</f>
        <v/>
      </c>
      <c r="N1799" s="156" t="str">
        <f>IF(L1799="","",L1799*VLOOKUP(CONCATENATE(C1799," / ",'Základné údaje'!$D$8),'Priradenie pracov. balíkov'!A:F,6,FALSE))</f>
        <v/>
      </c>
      <c r="O1799" s="164"/>
      <c r="P1799" s="164"/>
    </row>
    <row r="1800" spans="1:16" x14ac:dyDescent="0.2">
      <c r="A1800" s="19"/>
      <c r="B1800" s="164"/>
      <c r="C1800" s="164"/>
      <c r="D1800" s="164"/>
      <c r="E1800" s="164"/>
      <c r="F1800" s="165"/>
      <c r="G1800" s="164"/>
      <c r="H1800" s="166"/>
      <c r="I1800" s="167"/>
      <c r="J1800" s="168" t="str">
        <f>IF(F1800="","",IF(G1800=nepodnik,1,IF(VLOOKUP(G1800,Ciselniky!$G$41:$I$48,3,FALSE)&gt;'Údaje o projekte'!$F$11,'Údaje o projekte'!$F$11,VLOOKUP(G1800,Ciselniky!$G$41:$I$48,3,FALSE))))</f>
        <v/>
      </c>
      <c r="K1800" s="169" t="str">
        <f>IF(J1800="","",IF(G1800="Nerelevantné",E1800*F1800,((E1800*F1800)/VLOOKUP(G1800,Ciselniky!$G$43:$I$48,3,FALSE))*'Dlhodobý majetok (DM)'!I1800)*H1800)</f>
        <v/>
      </c>
      <c r="L1800" s="169" t="str">
        <f>IF(K1800="","",IF('Základné údaje'!$H$8="áno",0,K1800*0.2))</f>
        <v/>
      </c>
      <c r="M1800" s="156" t="str">
        <f>IF(K1800="","",K1800*VLOOKUP(CONCATENATE(C1800," / ",'Základné údaje'!$D$8),'Priradenie pracov. balíkov'!A:F,6,FALSE))</f>
        <v/>
      </c>
      <c r="N1800" s="156" t="str">
        <f>IF(L1800="","",L1800*VLOOKUP(CONCATENATE(C1800," / ",'Základné údaje'!$D$8),'Priradenie pracov. balíkov'!A:F,6,FALSE))</f>
        <v/>
      </c>
      <c r="O1800" s="164"/>
      <c r="P1800" s="164"/>
    </row>
    <row r="1801" spans="1:16" x14ac:dyDescent="0.2">
      <c r="A1801" s="19"/>
      <c r="B1801" s="164"/>
      <c r="C1801" s="164"/>
      <c r="D1801" s="164"/>
      <c r="E1801" s="164"/>
      <c r="F1801" s="165"/>
      <c r="G1801" s="164"/>
      <c r="H1801" s="166"/>
      <c r="I1801" s="167"/>
      <c r="J1801" s="168" t="str">
        <f>IF(F1801="","",IF(G1801=nepodnik,1,IF(VLOOKUP(G1801,Ciselniky!$G$41:$I$48,3,FALSE)&gt;'Údaje o projekte'!$F$11,'Údaje o projekte'!$F$11,VLOOKUP(G1801,Ciselniky!$G$41:$I$48,3,FALSE))))</f>
        <v/>
      </c>
      <c r="K1801" s="169" t="str">
        <f>IF(J1801="","",IF(G1801="Nerelevantné",E1801*F1801,((E1801*F1801)/VLOOKUP(G1801,Ciselniky!$G$43:$I$48,3,FALSE))*'Dlhodobý majetok (DM)'!I1801)*H1801)</f>
        <v/>
      </c>
      <c r="L1801" s="169" t="str">
        <f>IF(K1801="","",IF('Základné údaje'!$H$8="áno",0,K1801*0.2))</f>
        <v/>
      </c>
      <c r="M1801" s="156" t="str">
        <f>IF(K1801="","",K1801*VLOOKUP(CONCATENATE(C1801," / ",'Základné údaje'!$D$8),'Priradenie pracov. balíkov'!A:F,6,FALSE))</f>
        <v/>
      </c>
      <c r="N1801" s="156" t="str">
        <f>IF(L1801="","",L1801*VLOOKUP(CONCATENATE(C1801," / ",'Základné údaje'!$D$8),'Priradenie pracov. balíkov'!A:F,6,FALSE))</f>
        <v/>
      </c>
      <c r="O1801" s="164"/>
      <c r="P1801" s="164"/>
    </row>
    <row r="1802" spans="1:16" x14ac:dyDescent="0.2">
      <c r="A1802" s="19"/>
      <c r="B1802" s="164"/>
      <c r="C1802" s="164"/>
      <c r="D1802" s="164"/>
      <c r="E1802" s="164"/>
      <c r="F1802" s="165"/>
      <c r="G1802" s="164"/>
      <c r="H1802" s="166"/>
      <c r="I1802" s="167"/>
      <c r="J1802" s="168" t="str">
        <f>IF(F1802="","",IF(G1802=nepodnik,1,IF(VLOOKUP(G1802,Ciselniky!$G$41:$I$48,3,FALSE)&gt;'Údaje o projekte'!$F$11,'Údaje o projekte'!$F$11,VLOOKUP(G1802,Ciselniky!$G$41:$I$48,3,FALSE))))</f>
        <v/>
      </c>
      <c r="K1802" s="169" t="str">
        <f>IF(J1802="","",IF(G1802="Nerelevantné",E1802*F1802,((E1802*F1802)/VLOOKUP(G1802,Ciselniky!$G$43:$I$48,3,FALSE))*'Dlhodobý majetok (DM)'!I1802)*H1802)</f>
        <v/>
      </c>
      <c r="L1802" s="169" t="str">
        <f>IF(K1802="","",IF('Základné údaje'!$H$8="áno",0,K1802*0.2))</f>
        <v/>
      </c>
      <c r="M1802" s="156" t="str">
        <f>IF(K1802="","",K1802*VLOOKUP(CONCATENATE(C1802," / ",'Základné údaje'!$D$8),'Priradenie pracov. balíkov'!A:F,6,FALSE))</f>
        <v/>
      </c>
      <c r="N1802" s="156" t="str">
        <f>IF(L1802="","",L1802*VLOOKUP(CONCATENATE(C1802," / ",'Základné údaje'!$D$8),'Priradenie pracov. balíkov'!A:F,6,FALSE))</f>
        <v/>
      </c>
      <c r="O1802" s="164"/>
      <c r="P1802" s="164"/>
    </row>
    <row r="1803" spans="1:16" x14ac:dyDescent="0.2">
      <c r="A1803" s="19"/>
      <c r="B1803" s="164"/>
      <c r="C1803" s="164"/>
      <c r="D1803" s="164"/>
      <c r="E1803" s="164"/>
      <c r="F1803" s="165"/>
      <c r="G1803" s="164"/>
      <c r="H1803" s="166"/>
      <c r="I1803" s="167"/>
      <c r="J1803" s="168" t="str">
        <f>IF(F1803="","",IF(G1803=nepodnik,1,IF(VLOOKUP(G1803,Ciselniky!$G$41:$I$48,3,FALSE)&gt;'Údaje o projekte'!$F$11,'Údaje o projekte'!$F$11,VLOOKUP(G1803,Ciselniky!$G$41:$I$48,3,FALSE))))</f>
        <v/>
      </c>
      <c r="K1803" s="169" t="str">
        <f>IF(J1803="","",IF(G1803="Nerelevantné",E1803*F1803,((E1803*F1803)/VLOOKUP(G1803,Ciselniky!$G$43:$I$48,3,FALSE))*'Dlhodobý majetok (DM)'!I1803)*H1803)</f>
        <v/>
      </c>
      <c r="L1803" s="169" t="str">
        <f>IF(K1803="","",IF('Základné údaje'!$H$8="áno",0,K1803*0.2))</f>
        <v/>
      </c>
      <c r="M1803" s="156" t="str">
        <f>IF(K1803="","",K1803*VLOOKUP(CONCATENATE(C1803," / ",'Základné údaje'!$D$8),'Priradenie pracov. balíkov'!A:F,6,FALSE))</f>
        <v/>
      </c>
      <c r="N1803" s="156" t="str">
        <f>IF(L1803="","",L1803*VLOOKUP(CONCATENATE(C1803," / ",'Základné údaje'!$D$8),'Priradenie pracov. balíkov'!A:F,6,FALSE))</f>
        <v/>
      </c>
      <c r="O1803" s="164"/>
      <c r="P1803" s="164"/>
    </row>
    <row r="1804" spans="1:16" x14ac:dyDescent="0.2">
      <c r="A1804" s="19"/>
      <c r="B1804" s="164"/>
      <c r="C1804" s="164"/>
      <c r="D1804" s="164"/>
      <c r="E1804" s="164"/>
      <c r="F1804" s="165"/>
      <c r="G1804" s="164"/>
      <c r="H1804" s="166"/>
      <c r="I1804" s="167"/>
      <c r="J1804" s="168" t="str">
        <f>IF(F1804="","",IF(G1804=nepodnik,1,IF(VLOOKUP(G1804,Ciselniky!$G$41:$I$48,3,FALSE)&gt;'Údaje o projekte'!$F$11,'Údaje o projekte'!$F$11,VLOOKUP(G1804,Ciselniky!$G$41:$I$48,3,FALSE))))</f>
        <v/>
      </c>
      <c r="K1804" s="169" t="str">
        <f>IF(J1804="","",IF(G1804="Nerelevantné",E1804*F1804,((E1804*F1804)/VLOOKUP(G1804,Ciselniky!$G$43:$I$48,3,FALSE))*'Dlhodobý majetok (DM)'!I1804)*H1804)</f>
        <v/>
      </c>
      <c r="L1804" s="169" t="str">
        <f>IF(K1804="","",IF('Základné údaje'!$H$8="áno",0,K1804*0.2))</f>
        <v/>
      </c>
      <c r="M1804" s="156" t="str">
        <f>IF(K1804="","",K1804*VLOOKUP(CONCATENATE(C1804," / ",'Základné údaje'!$D$8),'Priradenie pracov. balíkov'!A:F,6,FALSE))</f>
        <v/>
      </c>
      <c r="N1804" s="156" t="str">
        <f>IF(L1804="","",L1804*VLOOKUP(CONCATENATE(C1804," / ",'Základné údaje'!$D$8),'Priradenie pracov. balíkov'!A:F,6,FALSE))</f>
        <v/>
      </c>
      <c r="O1804" s="164"/>
      <c r="P1804" s="164"/>
    </row>
    <row r="1805" spans="1:16" x14ac:dyDescent="0.2">
      <c r="A1805" s="19"/>
      <c r="B1805" s="164"/>
      <c r="C1805" s="164"/>
      <c r="D1805" s="164"/>
      <c r="E1805" s="164"/>
      <c r="F1805" s="165"/>
      <c r="G1805" s="164"/>
      <c r="H1805" s="166"/>
      <c r="I1805" s="167"/>
      <c r="J1805" s="168" t="str">
        <f>IF(F1805="","",IF(G1805=nepodnik,1,IF(VLOOKUP(G1805,Ciselniky!$G$41:$I$48,3,FALSE)&gt;'Údaje o projekte'!$F$11,'Údaje o projekte'!$F$11,VLOOKUP(G1805,Ciselniky!$G$41:$I$48,3,FALSE))))</f>
        <v/>
      </c>
      <c r="K1805" s="169" t="str">
        <f>IF(J1805="","",IF(G1805="Nerelevantné",E1805*F1805,((E1805*F1805)/VLOOKUP(G1805,Ciselniky!$G$43:$I$48,3,FALSE))*'Dlhodobý majetok (DM)'!I1805)*H1805)</f>
        <v/>
      </c>
      <c r="L1805" s="169" t="str">
        <f>IF(K1805="","",IF('Základné údaje'!$H$8="áno",0,K1805*0.2))</f>
        <v/>
      </c>
      <c r="M1805" s="156" t="str">
        <f>IF(K1805="","",K1805*VLOOKUP(CONCATENATE(C1805," / ",'Základné údaje'!$D$8),'Priradenie pracov. balíkov'!A:F,6,FALSE))</f>
        <v/>
      </c>
      <c r="N1805" s="156" t="str">
        <f>IF(L1805="","",L1805*VLOOKUP(CONCATENATE(C1805," / ",'Základné údaje'!$D$8),'Priradenie pracov. balíkov'!A:F,6,FALSE))</f>
        <v/>
      </c>
      <c r="O1805" s="164"/>
      <c r="P1805" s="164"/>
    </row>
    <row r="1806" spans="1:16" x14ac:dyDescent="0.2">
      <c r="A1806" s="19"/>
      <c r="B1806" s="164"/>
      <c r="C1806" s="164"/>
      <c r="D1806" s="164"/>
      <c r="E1806" s="164"/>
      <c r="F1806" s="165"/>
      <c r="G1806" s="164"/>
      <c r="H1806" s="166"/>
      <c r="I1806" s="167"/>
      <c r="J1806" s="168" t="str">
        <f>IF(F1806="","",IF(G1806=nepodnik,1,IF(VLOOKUP(G1806,Ciselniky!$G$41:$I$48,3,FALSE)&gt;'Údaje o projekte'!$F$11,'Údaje o projekte'!$F$11,VLOOKUP(G1806,Ciselniky!$G$41:$I$48,3,FALSE))))</f>
        <v/>
      </c>
      <c r="K1806" s="169" t="str">
        <f>IF(J1806="","",IF(G1806="Nerelevantné",E1806*F1806,((E1806*F1806)/VLOOKUP(G1806,Ciselniky!$G$43:$I$48,3,FALSE))*'Dlhodobý majetok (DM)'!I1806)*H1806)</f>
        <v/>
      </c>
      <c r="L1806" s="169" t="str">
        <f>IF(K1806="","",IF('Základné údaje'!$H$8="áno",0,K1806*0.2))</f>
        <v/>
      </c>
      <c r="M1806" s="156" t="str">
        <f>IF(K1806="","",K1806*VLOOKUP(CONCATENATE(C1806," / ",'Základné údaje'!$D$8),'Priradenie pracov. balíkov'!A:F,6,FALSE))</f>
        <v/>
      </c>
      <c r="N1806" s="156" t="str">
        <f>IF(L1806="","",L1806*VLOOKUP(CONCATENATE(C1806," / ",'Základné údaje'!$D$8),'Priradenie pracov. balíkov'!A:F,6,FALSE))</f>
        <v/>
      </c>
      <c r="O1806" s="164"/>
      <c r="P1806" s="164"/>
    </row>
    <row r="1807" spans="1:16" x14ac:dyDescent="0.2">
      <c r="A1807" s="19"/>
      <c r="B1807" s="164"/>
      <c r="C1807" s="164"/>
      <c r="D1807" s="164"/>
      <c r="E1807" s="164"/>
      <c r="F1807" s="165"/>
      <c r="G1807" s="164"/>
      <c r="H1807" s="166"/>
      <c r="I1807" s="167"/>
      <c r="J1807" s="168" t="str">
        <f>IF(F1807="","",IF(G1807=nepodnik,1,IF(VLOOKUP(G1807,Ciselniky!$G$41:$I$48,3,FALSE)&gt;'Údaje o projekte'!$F$11,'Údaje o projekte'!$F$11,VLOOKUP(G1807,Ciselniky!$G$41:$I$48,3,FALSE))))</f>
        <v/>
      </c>
      <c r="K1807" s="169" t="str">
        <f>IF(J1807="","",IF(G1807="Nerelevantné",E1807*F1807,((E1807*F1807)/VLOOKUP(G1807,Ciselniky!$G$43:$I$48,3,FALSE))*'Dlhodobý majetok (DM)'!I1807)*H1807)</f>
        <v/>
      </c>
      <c r="L1807" s="169" t="str">
        <f>IF(K1807="","",IF('Základné údaje'!$H$8="áno",0,K1807*0.2))</f>
        <v/>
      </c>
      <c r="M1807" s="156" t="str">
        <f>IF(K1807="","",K1807*VLOOKUP(CONCATENATE(C1807," / ",'Základné údaje'!$D$8),'Priradenie pracov. balíkov'!A:F,6,FALSE))</f>
        <v/>
      </c>
      <c r="N1807" s="156" t="str">
        <f>IF(L1807="","",L1807*VLOOKUP(CONCATENATE(C1807," / ",'Základné údaje'!$D$8),'Priradenie pracov. balíkov'!A:F,6,FALSE))</f>
        <v/>
      </c>
      <c r="O1807" s="164"/>
      <c r="P1807" s="164"/>
    </row>
    <row r="1808" spans="1:16" x14ac:dyDescent="0.2">
      <c r="A1808" s="19"/>
      <c r="B1808" s="164"/>
      <c r="C1808" s="164"/>
      <c r="D1808" s="164"/>
      <c r="E1808" s="164"/>
      <c r="F1808" s="165"/>
      <c r="G1808" s="164"/>
      <c r="H1808" s="166"/>
      <c r="I1808" s="167"/>
      <c r="J1808" s="168" t="str">
        <f>IF(F1808="","",IF(G1808=nepodnik,1,IF(VLOOKUP(G1808,Ciselniky!$G$41:$I$48,3,FALSE)&gt;'Údaje o projekte'!$F$11,'Údaje o projekte'!$F$11,VLOOKUP(G1808,Ciselniky!$G$41:$I$48,3,FALSE))))</f>
        <v/>
      </c>
      <c r="K1808" s="169" t="str">
        <f>IF(J1808="","",IF(G1808="Nerelevantné",E1808*F1808,((E1808*F1808)/VLOOKUP(G1808,Ciselniky!$G$43:$I$48,3,FALSE))*'Dlhodobý majetok (DM)'!I1808)*H1808)</f>
        <v/>
      </c>
      <c r="L1808" s="169" t="str">
        <f>IF(K1808="","",IF('Základné údaje'!$H$8="áno",0,K1808*0.2))</f>
        <v/>
      </c>
      <c r="M1808" s="156" t="str">
        <f>IF(K1808="","",K1808*VLOOKUP(CONCATENATE(C1808," / ",'Základné údaje'!$D$8),'Priradenie pracov. balíkov'!A:F,6,FALSE))</f>
        <v/>
      </c>
      <c r="N1808" s="156" t="str">
        <f>IF(L1808="","",L1808*VLOOKUP(CONCATENATE(C1808," / ",'Základné údaje'!$D$8),'Priradenie pracov. balíkov'!A:F,6,FALSE))</f>
        <v/>
      </c>
      <c r="O1808" s="164"/>
      <c r="P1808" s="164"/>
    </row>
    <row r="1809" spans="1:16" x14ac:dyDescent="0.2">
      <c r="A1809" s="19"/>
      <c r="B1809" s="164"/>
      <c r="C1809" s="164"/>
      <c r="D1809" s="164"/>
      <c r="E1809" s="164"/>
      <c r="F1809" s="165"/>
      <c r="G1809" s="164"/>
      <c r="H1809" s="166"/>
      <c r="I1809" s="167"/>
      <c r="J1809" s="168" t="str">
        <f>IF(F1809="","",IF(G1809=nepodnik,1,IF(VLOOKUP(G1809,Ciselniky!$G$41:$I$48,3,FALSE)&gt;'Údaje o projekte'!$F$11,'Údaje o projekte'!$F$11,VLOOKUP(G1809,Ciselniky!$G$41:$I$48,3,FALSE))))</f>
        <v/>
      </c>
      <c r="K1809" s="169" t="str">
        <f>IF(J1809="","",IF(G1809="Nerelevantné",E1809*F1809,((E1809*F1809)/VLOOKUP(G1809,Ciselniky!$G$43:$I$48,3,FALSE))*'Dlhodobý majetok (DM)'!I1809)*H1809)</f>
        <v/>
      </c>
      <c r="L1809" s="169" t="str">
        <f>IF(K1809="","",IF('Základné údaje'!$H$8="áno",0,K1809*0.2))</f>
        <v/>
      </c>
      <c r="M1809" s="156" t="str">
        <f>IF(K1809="","",K1809*VLOOKUP(CONCATENATE(C1809," / ",'Základné údaje'!$D$8),'Priradenie pracov. balíkov'!A:F,6,FALSE))</f>
        <v/>
      </c>
      <c r="N1809" s="156" t="str">
        <f>IF(L1809="","",L1809*VLOOKUP(CONCATENATE(C1809," / ",'Základné údaje'!$D$8),'Priradenie pracov. balíkov'!A:F,6,FALSE))</f>
        <v/>
      </c>
      <c r="O1809" s="164"/>
      <c r="P1809" s="164"/>
    </row>
    <row r="1810" spans="1:16" x14ac:dyDescent="0.2">
      <c r="A1810" s="19"/>
      <c r="B1810" s="164"/>
      <c r="C1810" s="164"/>
      <c r="D1810" s="164"/>
      <c r="E1810" s="164"/>
      <c r="F1810" s="165"/>
      <c r="G1810" s="164"/>
      <c r="H1810" s="166"/>
      <c r="I1810" s="167"/>
      <c r="J1810" s="168" t="str">
        <f>IF(F1810="","",IF(G1810=nepodnik,1,IF(VLOOKUP(G1810,Ciselniky!$G$41:$I$48,3,FALSE)&gt;'Údaje o projekte'!$F$11,'Údaje o projekte'!$F$11,VLOOKUP(G1810,Ciselniky!$G$41:$I$48,3,FALSE))))</f>
        <v/>
      </c>
      <c r="K1810" s="169" t="str">
        <f>IF(J1810="","",IF(G1810="Nerelevantné",E1810*F1810,((E1810*F1810)/VLOOKUP(G1810,Ciselniky!$G$43:$I$48,3,FALSE))*'Dlhodobý majetok (DM)'!I1810)*H1810)</f>
        <v/>
      </c>
      <c r="L1810" s="169" t="str">
        <f>IF(K1810="","",IF('Základné údaje'!$H$8="áno",0,K1810*0.2))</f>
        <v/>
      </c>
      <c r="M1810" s="156" t="str">
        <f>IF(K1810="","",K1810*VLOOKUP(CONCATENATE(C1810," / ",'Základné údaje'!$D$8),'Priradenie pracov. balíkov'!A:F,6,FALSE))</f>
        <v/>
      </c>
      <c r="N1810" s="156" t="str">
        <f>IF(L1810="","",L1810*VLOOKUP(CONCATENATE(C1810," / ",'Základné údaje'!$D$8),'Priradenie pracov. balíkov'!A:F,6,FALSE))</f>
        <v/>
      </c>
      <c r="O1810" s="164"/>
      <c r="P1810" s="164"/>
    </row>
    <row r="1811" spans="1:16" x14ac:dyDescent="0.2">
      <c r="A1811" s="19"/>
      <c r="B1811" s="164"/>
      <c r="C1811" s="164"/>
      <c r="D1811" s="164"/>
      <c r="E1811" s="164"/>
      <c r="F1811" s="165"/>
      <c r="G1811" s="164"/>
      <c r="H1811" s="166"/>
      <c r="I1811" s="167"/>
      <c r="J1811" s="168" t="str">
        <f>IF(F1811="","",IF(G1811=nepodnik,1,IF(VLOOKUP(G1811,Ciselniky!$G$41:$I$48,3,FALSE)&gt;'Údaje o projekte'!$F$11,'Údaje o projekte'!$F$11,VLOOKUP(G1811,Ciselniky!$G$41:$I$48,3,FALSE))))</f>
        <v/>
      </c>
      <c r="K1811" s="169" t="str">
        <f>IF(J1811="","",IF(G1811="Nerelevantné",E1811*F1811,((E1811*F1811)/VLOOKUP(G1811,Ciselniky!$G$43:$I$48,3,FALSE))*'Dlhodobý majetok (DM)'!I1811)*H1811)</f>
        <v/>
      </c>
      <c r="L1811" s="169" t="str">
        <f>IF(K1811="","",IF('Základné údaje'!$H$8="áno",0,K1811*0.2))</f>
        <v/>
      </c>
      <c r="M1811" s="156" t="str">
        <f>IF(K1811="","",K1811*VLOOKUP(CONCATENATE(C1811," / ",'Základné údaje'!$D$8),'Priradenie pracov. balíkov'!A:F,6,FALSE))</f>
        <v/>
      </c>
      <c r="N1811" s="156" t="str">
        <f>IF(L1811="","",L1811*VLOOKUP(CONCATENATE(C1811," / ",'Základné údaje'!$D$8),'Priradenie pracov. balíkov'!A:F,6,FALSE))</f>
        <v/>
      </c>
      <c r="O1811" s="164"/>
      <c r="P1811" s="164"/>
    </row>
    <row r="1812" spans="1:16" x14ac:dyDescent="0.2">
      <c r="A1812" s="19"/>
      <c r="B1812" s="164"/>
      <c r="C1812" s="164"/>
      <c r="D1812" s="164"/>
      <c r="E1812" s="164"/>
      <c r="F1812" s="165"/>
      <c r="G1812" s="164"/>
      <c r="H1812" s="166"/>
      <c r="I1812" s="167"/>
      <c r="J1812" s="168" t="str">
        <f>IF(F1812="","",IF(G1812=nepodnik,1,IF(VLOOKUP(G1812,Ciselniky!$G$41:$I$48,3,FALSE)&gt;'Údaje o projekte'!$F$11,'Údaje o projekte'!$F$11,VLOOKUP(G1812,Ciselniky!$G$41:$I$48,3,FALSE))))</f>
        <v/>
      </c>
      <c r="K1812" s="169" t="str">
        <f>IF(J1812="","",IF(G1812="Nerelevantné",E1812*F1812,((E1812*F1812)/VLOOKUP(G1812,Ciselniky!$G$43:$I$48,3,FALSE))*'Dlhodobý majetok (DM)'!I1812)*H1812)</f>
        <v/>
      </c>
      <c r="L1812" s="169" t="str">
        <f>IF(K1812="","",IF('Základné údaje'!$H$8="áno",0,K1812*0.2))</f>
        <v/>
      </c>
      <c r="M1812" s="156" t="str">
        <f>IF(K1812="","",K1812*VLOOKUP(CONCATENATE(C1812," / ",'Základné údaje'!$D$8),'Priradenie pracov. balíkov'!A:F,6,FALSE))</f>
        <v/>
      </c>
      <c r="N1812" s="156" t="str">
        <f>IF(L1812="","",L1812*VLOOKUP(CONCATENATE(C1812," / ",'Základné údaje'!$D$8),'Priradenie pracov. balíkov'!A:F,6,FALSE))</f>
        <v/>
      </c>
      <c r="O1812" s="164"/>
      <c r="P1812" s="164"/>
    </row>
    <row r="1813" spans="1:16" x14ac:dyDescent="0.2">
      <c r="A1813" s="19"/>
      <c r="B1813" s="164"/>
      <c r="C1813" s="164"/>
      <c r="D1813" s="164"/>
      <c r="E1813" s="164"/>
      <c r="F1813" s="165"/>
      <c r="G1813" s="164"/>
      <c r="H1813" s="166"/>
      <c r="I1813" s="167"/>
      <c r="J1813" s="168" t="str">
        <f>IF(F1813="","",IF(G1813=nepodnik,1,IF(VLOOKUP(G1813,Ciselniky!$G$41:$I$48,3,FALSE)&gt;'Údaje o projekte'!$F$11,'Údaje o projekte'!$F$11,VLOOKUP(G1813,Ciselniky!$G$41:$I$48,3,FALSE))))</f>
        <v/>
      </c>
      <c r="K1813" s="169" t="str">
        <f>IF(J1813="","",IF(G1813="Nerelevantné",E1813*F1813,((E1813*F1813)/VLOOKUP(G1813,Ciselniky!$G$43:$I$48,3,FALSE))*'Dlhodobý majetok (DM)'!I1813)*H1813)</f>
        <v/>
      </c>
      <c r="L1813" s="169" t="str">
        <f>IF(K1813="","",IF('Základné údaje'!$H$8="áno",0,K1813*0.2))</f>
        <v/>
      </c>
      <c r="M1813" s="156" t="str">
        <f>IF(K1813="","",K1813*VLOOKUP(CONCATENATE(C1813," / ",'Základné údaje'!$D$8),'Priradenie pracov. balíkov'!A:F,6,FALSE))</f>
        <v/>
      </c>
      <c r="N1813" s="156" t="str">
        <f>IF(L1813="","",L1813*VLOOKUP(CONCATENATE(C1813," / ",'Základné údaje'!$D$8),'Priradenie pracov. balíkov'!A:F,6,FALSE))</f>
        <v/>
      </c>
      <c r="O1813" s="164"/>
      <c r="P1813" s="164"/>
    </row>
    <row r="1814" spans="1:16" x14ac:dyDescent="0.2">
      <c r="A1814" s="19"/>
      <c r="B1814" s="164"/>
      <c r="C1814" s="164"/>
      <c r="D1814" s="164"/>
      <c r="E1814" s="164"/>
      <c r="F1814" s="165"/>
      <c r="G1814" s="164"/>
      <c r="H1814" s="166"/>
      <c r="I1814" s="167"/>
      <c r="J1814" s="168" t="str">
        <f>IF(F1814="","",IF(G1814=nepodnik,1,IF(VLOOKUP(G1814,Ciselniky!$G$41:$I$48,3,FALSE)&gt;'Údaje o projekte'!$F$11,'Údaje o projekte'!$F$11,VLOOKUP(G1814,Ciselniky!$G$41:$I$48,3,FALSE))))</f>
        <v/>
      </c>
      <c r="K1814" s="169" t="str">
        <f>IF(J1814="","",IF(G1814="Nerelevantné",E1814*F1814,((E1814*F1814)/VLOOKUP(G1814,Ciselniky!$G$43:$I$48,3,FALSE))*'Dlhodobý majetok (DM)'!I1814)*H1814)</f>
        <v/>
      </c>
      <c r="L1814" s="169" t="str">
        <f>IF(K1814="","",IF('Základné údaje'!$H$8="áno",0,K1814*0.2))</f>
        <v/>
      </c>
      <c r="M1814" s="156" t="str">
        <f>IF(K1814="","",K1814*VLOOKUP(CONCATENATE(C1814," / ",'Základné údaje'!$D$8),'Priradenie pracov. balíkov'!A:F,6,FALSE))</f>
        <v/>
      </c>
      <c r="N1814" s="156" t="str">
        <f>IF(L1814="","",L1814*VLOOKUP(CONCATENATE(C1814," / ",'Základné údaje'!$D$8),'Priradenie pracov. balíkov'!A:F,6,FALSE))</f>
        <v/>
      </c>
      <c r="O1814" s="164"/>
      <c r="P1814" s="164"/>
    </row>
    <row r="1815" spans="1:16" x14ac:dyDescent="0.2">
      <c r="A1815" s="19"/>
      <c r="B1815" s="164"/>
      <c r="C1815" s="164"/>
      <c r="D1815" s="164"/>
      <c r="E1815" s="164"/>
      <c r="F1815" s="165"/>
      <c r="G1815" s="164"/>
      <c r="H1815" s="166"/>
      <c r="I1815" s="167"/>
      <c r="J1815" s="168" t="str">
        <f>IF(F1815="","",IF(G1815=nepodnik,1,IF(VLOOKUP(G1815,Ciselniky!$G$41:$I$48,3,FALSE)&gt;'Údaje o projekte'!$F$11,'Údaje o projekte'!$F$11,VLOOKUP(G1815,Ciselniky!$G$41:$I$48,3,FALSE))))</f>
        <v/>
      </c>
      <c r="K1815" s="169" t="str">
        <f>IF(J1815="","",IF(G1815="Nerelevantné",E1815*F1815,((E1815*F1815)/VLOOKUP(G1815,Ciselniky!$G$43:$I$48,3,FALSE))*'Dlhodobý majetok (DM)'!I1815)*H1815)</f>
        <v/>
      </c>
      <c r="L1815" s="169" t="str">
        <f>IF(K1815="","",IF('Základné údaje'!$H$8="áno",0,K1815*0.2))</f>
        <v/>
      </c>
      <c r="M1815" s="156" t="str">
        <f>IF(K1815="","",K1815*VLOOKUP(CONCATENATE(C1815," / ",'Základné údaje'!$D$8),'Priradenie pracov. balíkov'!A:F,6,FALSE))</f>
        <v/>
      </c>
      <c r="N1815" s="156" t="str">
        <f>IF(L1815="","",L1815*VLOOKUP(CONCATENATE(C1815," / ",'Základné údaje'!$D$8),'Priradenie pracov. balíkov'!A:F,6,FALSE))</f>
        <v/>
      </c>
      <c r="O1815" s="164"/>
      <c r="P1815" s="164"/>
    </row>
    <row r="1816" spans="1:16" x14ac:dyDescent="0.2">
      <c r="A1816" s="19"/>
      <c r="B1816" s="164"/>
      <c r="C1816" s="164"/>
      <c r="D1816" s="164"/>
      <c r="E1816" s="164"/>
      <c r="F1816" s="165"/>
      <c r="G1816" s="164"/>
      <c r="H1816" s="166"/>
      <c r="I1816" s="167"/>
      <c r="J1816" s="168" t="str">
        <f>IF(F1816="","",IF(G1816=nepodnik,1,IF(VLOOKUP(G1816,Ciselniky!$G$41:$I$48,3,FALSE)&gt;'Údaje o projekte'!$F$11,'Údaje o projekte'!$F$11,VLOOKUP(G1816,Ciselniky!$G$41:$I$48,3,FALSE))))</f>
        <v/>
      </c>
      <c r="K1816" s="169" t="str">
        <f>IF(J1816="","",IF(G1816="Nerelevantné",E1816*F1816,((E1816*F1816)/VLOOKUP(G1816,Ciselniky!$G$43:$I$48,3,FALSE))*'Dlhodobý majetok (DM)'!I1816)*H1816)</f>
        <v/>
      </c>
      <c r="L1816" s="169" t="str">
        <f>IF(K1816="","",IF('Základné údaje'!$H$8="áno",0,K1816*0.2))</f>
        <v/>
      </c>
      <c r="M1816" s="156" t="str">
        <f>IF(K1816="","",K1816*VLOOKUP(CONCATENATE(C1816," / ",'Základné údaje'!$D$8),'Priradenie pracov. balíkov'!A:F,6,FALSE))</f>
        <v/>
      </c>
      <c r="N1816" s="156" t="str">
        <f>IF(L1816="","",L1816*VLOOKUP(CONCATENATE(C1816," / ",'Základné údaje'!$D$8),'Priradenie pracov. balíkov'!A:F,6,FALSE))</f>
        <v/>
      </c>
      <c r="O1816" s="164"/>
      <c r="P1816" s="164"/>
    </row>
    <row r="1817" spans="1:16" x14ac:dyDescent="0.2">
      <c r="A1817" s="19"/>
      <c r="B1817" s="164"/>
      <c r="C1817" s="164"/>
      <c r="D1817" s="164"/>
      <c r="E1817" s="164"/>
      <c r="F1817" s="165"/>
      <c r="G1817" s="164"/>
      <c r="H1817" s="166"/>
      <c r="I1817" s="167"/>
      <c r="J1817" s="168" t="str">
        <f>IF(F1817="","",IF(G1817=nepodnik,1,IF(VLOOKUP(G1817,Ciselniky!$G$41:$I$48,3,FALSE)&gt;'Údaje o projekte'!$F$11,'Údaje o projekte'!$F$11,VLOOKUP(G1817,Ciselniky!$G$41:$I$48,3,FALSE))))</f>
        <v/>
      </c>
      <c r="K1817" s="169" t="str">
        <f>IF(J1817="","",IF(G1817="Nerelevantné",E1817*F1817,((E1817*F1817)/VLOOKUP(G1817,Ciselniky!$G$43:$I$48,3,FALSE))*'Dlhodobý majetok (DM)'!I1817)*H1817)</f>
        <v/>
      </c>
      <c r="L1817" s="169" t="str">
        <f>IF(K1817="","",IF('Základné údaje'!$H$8="áno",0,K1817*0.2))</f>
        <v/>
      </c>
      <c r="M1817" s="156" t="str">
        <f>IF(K1817="","",K1817*VLOOKUP(CONCATENATE(C1817," / ",'Základné údaje'!$D$8),'Priradenie pracov. balíkov'!A:F,6,FALSE))</f>
        <v/>
      </c>
      <c r="N1817" s="156" t="str">
        <f>IF(L1817="","",L1817*VLOOKUP(CONCATENATE(C1817," / ",'Základné údaje'!$D$8),'Priradenie pracov. balíkov'!A:F,6,FALSE))</f>
        <v/>
      </c>
      <c r="O1817" s="164"/>
      <c r="P1817" s="164"/>
    </row>
    <row r="1818" spans="1:16" x14ac:dyDescent="0.2">
      <c r="A1818" s="19"/>
      <c r="B1818" s="164"/>
      <c r="C1818" s="164"/>
      <c r="D1818" s="164"/>
      <c r="E1818" s="164"/>
      <c r="F1818" s="165"/>
      <c r="G1818" s="164"/>
      <c r="H1818" s="166"/>
      <c r="I1818" s="167"/>
      <c r="J1818" s="168" t="str">
        <f>IF(F1818="","",IF(G1818=nepodnik,1,IF(VLOOKUP(G1818,Ciselniky!$G$41:$I$48,3,FALSE)&gt;'Údaje o projekte'!$F$11,'Údaje o projekte'!$F$11,VLOOKUP(G1818,Ciselniky!$G$41:$I$48,3,FALSE))))</f>
        <v/>
      </c>
      <c r="K1818" s="169" t="str">
        <f>IF(J1818="","",IF(G1818="Nerelevantné",E1818*F1818,((E1818*F1818)/VLOOKUP(G1818,Ciselniky!$G$43:$I$48,3,FALSE))*'Dlhodobý majetok (DM)'!I1818)*H1818)</f>
        <v/>
      </c>
      <c r="L1818" s="169" t="str">
        <f>IF(K1818="","",IF('Základné údaje'!$H$8="áno",0,K1818*0.2))</f>
        <v/>
      </c>
      <c r="M1818" s="156" t="str">
        <f>IF(K1818="","",K1818*VLOOKUP(CONCATENATE(C1818," / ",'Základné údaje'!$D$8),'Priradenie pracov. balíkov'!A:F,6,FALSE))</f>
        <v/>
      </c>
      <c r="N1818" s="156" t="str">
        <f>IF(L1818="","",L1818*VLOOKUP(CONCATENATE(C1818," / ",'Základné údaje'!$D$8),'Priradenie pracov. balíkov'!A:F,6,FALSE))</f>
        <v/>
      </c>
      <c r="O1818" s="164"/>
      <c r="P1818" s="164"/>
    </row>
    <row r="1819" spans="1:16" x14ac:dyDescent="0.2">
      <c r="A1819" s="19"/>
      <c r="B1819" s="164"/>
      <c r="C1819" s="164"/>
      <c r="D1819" s="164"/>
      <c r="E1819" s="164"/>
      <c r="F1819" s="165"/>
      <c r="G1819" s="164"/>
      <c r="H1819" s="166"/>
      <c r="I1819" s="167"/>
      <c r="J1819" s="168" t="str">
        <f>IF(F1819="","",IF(G1819=nepodnik,1,IF(VLOOKUP(G1819,Ciselniky!$G$41:$I$48,3,FALSE)&gt;'Údaje o projekte'!$F$11,'Údaje o projekte'!$F$11,VLOOKUP(G1819,Ciselniky!$G$41:$I$48,3,FALSE))))</f>
        <v/>
      </c>
      <c r="K1819" s="169" t="str">
        <f>IF(J1819="","",IF(G1819="Nerelevantné",E1819*F1819,((E1819*F1819)/VLOOKUP(G1819,Ciselniky!$G$43:$I$48,3,FALSE))*'Dlhodobý majetok (DM)'!I1819)*H1819)</f>
        <v/>
      </c>
      <c r="L1819" s="169" t="str">
        <f>IF(K1819="","",IF('Základné údaje'!$H$8="áno",0,K1819*0.2))</f>
        <v/>
      </c>
      <c r="M1819" s="156" t="str">
        <f>IF(K1819="","",K1819*VLOOKUP(CONCATENATE(C1819," / ",'Základné údaje'!$D$8),'Priradenie pracov. balíkov'!A:F,6,FALSE))</f>
        <v/>
      </c>
      <c r="N1819" s="156" t="str">
        <f>IF(L1819="","",L1819*VLOOKUP(CONCATENATE(C1819," / ",'Základné údaje'!$D$8),'Priradenie pracov. balíkov'!A:F,6,FALSE))</f>
        <v/>
      </c>
      <c r="O1819" s="164"/>
      <c r="P1819" s="164"/>
    </row>
    <row r="1820" spans="1:16" x14ac:dyDescent="0.2">
      <c r="A1820" s="19"/>
      <c r="B1820" s="164"/>
      <c r="C1820" s="164"/>
      <c r="D1820" s="164"/>
      <c r="E1820" s="164"/>
      <c r="F1820" s="165"/>
      <c r="G1820" s="164"/>
      <c r="H1820" s="166"/>
      <c r="I1820" s="167"/>
      <c r="J1820" s="168" t="str">
        <f>IF(F1820="","",IF(G1820=nepodnik,1,IF(VLOOKUP(G1820,Ciselniky!$G$41:$I$48,3,FALSE)&gt;'Údaje o projekte'!$F$11,'Údaje o projekte'!$F$11,VLOOKUP(G1820,Ciselniky!$G$41:$I$48,3,FALSE))))</f>
        <v/>
      </c>
      <c r="K1820" s="169" t="str">
        <f>IF(J1820="","",IF(G1820="Nerelevantné",E1820*F1820,((E1820*F1820)/VLOOKUP(G1820,Ciselniky!$G$43:$I$48,3,FALSE))*'Dlhodobý majetok (DM)'!I1820)*H1820)</f>
        <v/>
      </c>
      <c r="L1820" s="169" t="str">
        <f>IF(K1820="","",IF('Základné údaje'!$H$8="áno",0,K1820*0.2))</f>
        <v/>
      </c>
      <c r="M1820" s="156" t="str">
        <f>IF(K1820="","",K1820*VLOOKUP(CONCATENATE(C1820," / ",'Základné údaje'!$D$8),'Priradenie pracov. balíkov'!A:F,6,FALSE))</f>
        <v/>
      </c>
      <c r="N1820" s="156" t="str">
        <f>IF(L1820="","",L1820*VLOOKUP(CONCATENATE(C1820," / ",'Základné údaje'!$D$8),'Priradenie pracov. balíkov'!A:F,6,FALSE))</f>
        <v/>
      </c>
      <c r="O1820" s="164"/>
      <c r="P1820" s="164"/>
    </row>
    <row r="1821" spans="1:16" x14ac:dyDescent="0.2">
      <c r="A1821" s="19"/>
      <c r="B1821" s="164"/>
      <c r="C1821" s="164"/>
      <c r="D1821" s="164"/>
      <c r="E1821" s="164"/>
      <c r="F1821" s="165"/>
      <c r="G1821" s="164"/>
      <c r="H1821" s="166"/>
      <c r="I1821" s="167"/>
      <c r="J1821" s="168" t="str">
        <f>IF(F1821="","",IF(G1821=nepodnik,1,IF(VLOOKUP(G1821,Ciselniky!$G$41:$I$48,3,FALSE)&gt;'Údaje o projekte'!$F$11,'Údaje o projekte'!$F$11,VLOOKUP(G1821,Ciselniky!$G$41:$I$48,3,FALSE))))</f>
        <v/>
      </c>
      <c r="K1821" s="169" t="str">
        <f>IF(J1821="","",IF(G1821="Nerelevantné",E1821*F1821,((E1821*F1821)/VLOOKUP(G1821,Ciselniky!$G$43:$I$48,3,FALSE))*'Dlhodobý majetok (DM)'!I1821)*H1821)</f>
        <v/>
      </c>
      <c r="L1821" s="169" t="str">
        <f>IF(K1821="","",IF('Základné údaje'!$H$8="áno",0,K1821*0.2))</f>
        <v/>
      </c>
      <c r="M1821" s="156" t="str">
        <f>IF(K1821="","",K1821*VLOOKUP(CONCATENATE(C1821," / ",'Základné údaje'!$D$8),'Priradenie pracov. balíkov'!A:F,6,FALSE))</f>
        <v/>
      </c>
      <c r="N1821" s="156" t="str">
        <f>IF(L1821="","",L1821*VLOOKUP(CONCATENATE(C1821," / ",'Základné údaje'!$D$8),'Priradenie pracov. balíkov'!A:F,6,FALSE))</f>
        <v/>
      </c>
      <c r="O1821" s="164"/>
      <c r="P1821" s="164"/>
    </row>
    <row r="1822" spans="1:16" x14ac:dyDescent="0.2">
      <c r="A1822" s="19"/>
      <c r="B1822" s="164"/>
      <c r="C1822" s="164"/>
      <c r="D1822" s="164"/>
      <c r="E1822" s="164"/>
      <c r="F1822" s="165"/>
      <c r="G1822" s="164"/>
      <c r="H1822" s="166"/>
      <c r="I1822" s="167"/>
      <c r="J1822" s="168" t="str">
        <f>IF(F1822="","",IF(G1822=nepodnik,1,IF(VLOOKUP(G1822,Ciselniky!$G$41:$I$48,3,FALSE)&gt;'Údaje o projekte'!$F$11,'Údaje o projekte'!$F$11,VLOOKUP(G1822,Ciselniky!$G$41:$I$48,3,FALSE))))</f>
        <v/>
      </c>
      <c r="K1822" s="169" t="str">
        <f>IF(J1822="","",IF(G1822="Nerelevantné",E1822*F1822,((E1822*F1822)/VLOOKUP(G1822,Ciselniky!$G$43:$I$48,3,FALSE))*'Dlhodobý majetok (DM)'!I1822)*H1822)</f>
        <v/>
      </c>
      <c r="L1822" s="169" t="str">
        <f>IF(K1822="","",IF('Základné údaje'!$H$8="áno",0,K1822*0.2))</f>
        <v/>
      </c>
      <c r="M1822" s="156" t="str">
        <f>IF(K1822="","",K1822*VLOOKUP(CONCATENATE(C1822," / ",'Základné údaje'!$D$8),'Priradenie pracov. balíkov'!A:F,6,FALSE))</f>
        <v/>
      </c>
      <c r="N1822" s="156" t="str">
        <f>IF(L1822="","",L1822*VLOOKUP(CONCATENATE(C1822," / ",'Základné údaje'!$D$8),'Priradenie pracov. balíkov'!A:F,6,FALSE))</f>
        <v/>
      </c>
      <c r="O1822" s="164"/>
      <c r="P1822" s="164"/>
    </row>
    <row r="1823" spans="1:16" x14ac:dyDescent="0.2">
      <c r="A1823" s="19"/>
      <c r="B1823" s="164"/>
      <c r="C1823" s="164"/>
      <c r="D1823" s="164"/>
      <c r="E1823" s="164"/>
      <c r="F1823" s="165"/>
      <c r="G1823" s="164"/>
      <c r="H1823" s="166"/>
      <c r="I1823" s="167"/>
      <c r="J1823" s="168" t="str">
        <f>IF(F1823="","",IF(G1823=nepodnik,1,IF(VLOOKUP(G1823,Ciselniky!$G$41:$I$48,3,FALSE)&gt;'Údaje o projekte'!$F$11,'Údaje o projekte'!$F$11,VLOOKUP(G1823,Ciselniky!$G$41:$I$48,3,FALSE))))</f>
        <v/>
      </c>
      <c r="K1823" s="169" t="str">
        <f>IF(J1823="","",IF(G1823="Nerelevantné",E1823*F1823,((E1823*F1823)/VLOOKUP(G1823,Ciselniky!$G$43:$I$48,3,FALSE))*'Dlhodobý majetok (DM)'!I1823)*H1823)</f>
        <v/>
      </c>
      <c r="L1823" s="169" t="str">
        <f>IF(K1823="","",IF('Základné údaje'!$H$8="áno",0,K1823*0.2))</f>
        <v/>
      </c>
      <c r="M1823" s="156" t="str">
        <f>IF(K1823="","",K1823*VLOOKUP(CONCATENATE(C1823," / ",'Základné údaje'!$D$8),'Priradenie pracov. balíkov'!A:F,6,FALSE))</f>
        <v/>
      </c>
      <c r="N1823" s="156" t="str">
        <f>IF(L1823="","",L1823*VLOOKUP(CONCATENATE(C1823," / ",'Základné údaje'!$D$8),'Priradenie pracov. balíkov'!A:F,6,FALSE))</f>
        <v/>
      </c>
      <c r="O1823" s="164"/>
      <c r="P1823" s="164"/>
    </row>
    <row r="1824" spans="1:16" x14ac:dyDescent="0.2">
      <c r="A1824" s="19"/>
      <c r="B1824" s="164"/>
      <c r="C1824" s="164"/>
      <c r="D1824" s="164"/>
      <c r="E1824" s="164"/>
      <c r="F1824" s="165"/>
      <c r="G1824" s="164"/>
      <c r="H1824" s="166"/>
      <c r="I1824" s="167"/>
      <c r="J1824" s="168" t="str">
        <f>IF(F1824="","",IF(G1824=nepodnik,1,IF(VLOOKUP(G1824,Ciselniky!$G$41:$I$48,3,FALSE)&gt;'Údaje o projekte'!$F$11,'Údaje o projekte'!$F$11,VLOOKUP(G1824,Ciselniky!$G$41:$I$48,3,FALSE))))</f>
        <v/>
      </c>
      <c r="K1824" s="169" t="str">
        <f>IF(J1824="","",IF(G1824="Nerelevantné",E1824*F1824,((E1824*F1824)/VLOOKUP(G1824,Ciselniky!$G$43:$I$48,3,FALSE))*'Dlhodobý majetok (DM)'!I1824)*H1824)</f>
        <v/>
      </c>
      <c r="L1824" s="169" t="str">
        <f>IF(K1824="","",IF('Základné údaje'!$H$8="áno",0,K1824*0.2))</f>
        <v/>
      </c>
      <c r="M1824" s="156" t="str">
        <f>IF(K1824="","",K1824*VLOOKUP(CONCATENATE(C1824," / ",'Základné údaje'!$D$8),'Priradenie pracov. balíkov'!A:F,6,FALSE))</f>
        <v/>
      </c>
      <c r="N1824" s="156" t="str">
        <f>IF(L1824="","",L1824*VLOOKUP(CONCATENATE(C1824," / ",'Základné údaje'!$D$8),'Priradenie pracov. balíkov'!A:F,6,FALSE))</f>
        <v/>
      </c>
      <c r="O1824" s="164"/>
      <c r="P1824" s="164"/>
    </row>
    <row r="1825" spans="1:16" x14ac:dyDescent="0.2">
      <c r="A1825" s="19"/>
      <c r="B1825" s="164"/>
      <c r="C1825" s="164"/>
      <c r="D1825" s="164"/>
      <c r="E1825" s="164"/>
      <c r="F1825" s="165"/>
      <c r="G1825" s="164"/>
      <c r="H1825" s="166"/>
      <c r="I1825" s="167"/>
      <c r="J1825" s="168" t="str">
        <f>IF(F1825="","",IF(G1825=nepodnik,1,IF(VLOOKUP(G1825,Ciselniky!$G$41:$I$48,3,FALSE)&gt;'Údaje o projekte'!$F$11,'Údaje o projekte'!$F$11,VLOOKUP(G1825,Ciselniky!$G$41:$I$48,3,FALSE))))</f>
        <v/>
      </c>
      <c r="K1825" s="169" t="str">
        <f>IF(J1825="","",IF(G1825="Nerelevantné",E1825*F1825,((E1825*F1825)/VLOOKUP(G1825,Ciselniky!$G$43:$I$48,3,FALSE))*'Dlhodobý majetok (DM)'!I1825)*H1825)</f>
        <v/>
      </c>
      <c r="L1825" s="169" t="str">
        <f>IF(K1825="","",IF('Základné údaje'!$H$8="áno",0,K1825*0.2))</f>
        <v/>
      </c>
      <c r="M1825" s="156" t="str">
        <f>IF(K1825="","",K1825*VLOOKUP(CONCATENATE(C1825," / ",'Základné údaje'!$D$8),'Priradenie pracov. balíkov'!A:F,6,FALSE))</f>
        <v/>
      </c>
      <c r="N1825" s="156" t="str">
        <f>IF(L1825="","",L1825*VLOOKUP(CONCATENATE(C1825," / ",'Základné údaje'!$D$8),'Priradenie pracov. balíkov'!A:F,6,FALSE))</f>
        <v/>
      </c>
      <c r="O1825" s="164"/>
      <c r="P1825" s="164"/>
    </row>
    <row r="1826" spans="1:16" x14ac:dyDescent="0.2">
      <c r="A1826" s="19"/>
      <c r="B1826" s="164"/>
      <c r="C1826" s="164"/>
      <c r="D1826" s="164"/>
      <c r="E1826" s="164"/>
      <c r="F1826" s="165"/>
      <c r="G1826" s="164"/>
      <c r="H1826" s="166"/>
      <c r="I1826" s="167"/>
      <c r="J1826" s="168" t="str">
        <f>IF(F1826="","",IF(G1826=nepodnik,1,IF(VLOOKUP(G1826,Ciselniky!$G$41:$I$48,3,FALSE)&gt;'Údaje o projekte'!$F$11,'Údaje o projekte'!$F$11,VLOOKUP(G1826,Ciselniky!$G$41:$I$48,3,FALSE))))</f>
        <v/>
      </c>
      <c r="K1826" s="169" t="str">
        <f>IF(J1826="","",IF(G1826="Nerelevantné",E1826*F1826,((E1826*F1826)/VLOOKUP(G1826,Ciselniky!$G$43:$I$48,3,FALSE))*'Dlhodobý majetok (DM)'!I1826)*H1826)</f>
        <v/>
      </c>
      <c r="L1826" s="169" t="str">
        <f>IF(K1826="","",IF('Základné údaje'!$H$8="áno",0,K1826*0.2))</f>
        <v/>
      </c>
      <c r="M1826" s="156" t="str">
        <f>IF(K1826="","",K1826*VLOOKUP(CONCATENATE(C1826," / ",'Základné údaje'!$D$8),'Priradenie pracov. balíkov'!A:F,6,FALSE))</f>
        <v/>
      </c>
      <c r="N1826" s="156" t="str">
        <f>IF(L1826="","",L1826*VLOOKUP(CONCATENATE(C1826," / ",'Základné údaje'!$D$8),'Priradenie pracov. balíkov'!A:F,6,FALSE))</f>
        <v/>
      </c>
      <c r="O1826" s="164"/>
      <c r="P1826" s="164"/>
    </row>
    <row r="1827" spans="1:16" x14ac:dyDescent="0.2">
      <c r="A1827" s="19"/>
      <c r="B1827" s="164"/>
      <c r="C1827" s="164"/>
      <c r="D1827" s="164"/>
      <c r="E1827" s="164"/>
      <c r="F1827" s="165"/>
      <c r="G1827" s="164"/>
      <c r="H1827" s="166"/>
      <c r="I1827" s="167"/>
      <c r="J1827" s="168" t="str">
        <f>IF(F1827="","",IF(G1827=nepodnik,1,IF(VLOOKUP(G1827,Ciselniky!$G$41:$I$48,3,FALSE)&gt;'Údaje o projekte'!$F$11,'Údaje o projekte'!$F$11,VLOOKUP(G1827,Ciselniky!$G$41:$I$48,3,FALSE))))</f>
        <v/>
      </c>
      <c r="K1827" s="169" t="str">
        <f>IF(J1827="","",IF(G1827="Nerelevantné",E1827*F1827,((E1827*F1827)/VLOOKUP(G1827,Ciselniky!$G$43:$I$48,3,FALSE))*'Dlhodobý majetok (DM)'!I1827)*H1827)</f>
        <v/>
      </c>
      <c r="L1827" s="169" t="str">
        <f>IF(K1827="","",IF('Základné údaje'!$H$8="áno",0,K1827*0.2))</f>
        <v/>
      </c>
      <c r="M1827" s="156" t="str">
        <f>IF(K1827="","",K1827*VLOOKUP(CONCATENATE(C1827," / ",'Základné údaje'!$D$8),'Priradenie pracov. balíkov'!A:F,6,FALSE))</f>
        <v/>
      </c>
      <c r="N1827" s="156" t="str">
        <f>IF(L1827="","",L1827*VLOOKUP(CONCATENATE(C1827," / ",'Základné údaje'!$D$8),'Priradenie pracov. balíkov'!A:F,6,FALSE))</f>
        <v/>
      </c>
      <c r="O1827" s="164"/>
      <c r="P1827" s="164"/>
    </row>
    <row r="1828" spans="1:16" x14ac:dyDescent="0.2">
      <c r="A1828" s="19"/>
      <c r="B1828" s="164"/>
      <c r="C1828" s="164"/>
      <c r="D1828" s="164"/>
      <c r="E1828" s="164"/>
      <c r="F1828" s="165"/>
      <c r="G1828" s="164"/>
      <c r="H1828" s="166"/>
      <c r="I1828" s="167"/>
      <c r="J1828" s="168" t="str">
        <f>IF(F1828="","",IF(G1828=nepodnik,1,IF(VLOOKUP(G1828,Ciselniky!$G$41:$I$48,3,FALSE)&gt;'Údaje o projekte'!$F$11,'Údaje o projekte'!$F$11,VLOOKUP(G1828,Ciselniky!$G$41:$I$48,3,FALSE))))</f>
        <v/>
      </c>
      <c r="K1828" s="169" t="str">
        <f>IF(J1828="","",IF(G1828="Nerelevantné",E1828*F1828,((E1828*F1828)/VLOOKUP(G1828,Ciselniky!$G$43:$I$48,3,FALSE))*'Dlhodobý majetok (DM)'!I1828)*H1828)</f>
        <v/>
      </c>
      <c r="L1828" s="169" t="str">
        <f>IF(K1828="","",IF('Základné údaje'!$H$8="áno",0,K1828*0.2))</f>
        <v/>
      </c>
      <c r="M1828" s="156" t="str">
        <f>IF(K1828="","",K1828*VLOOKUP(CONCATENATE(C1828," / ",'Základné údaje'!$D$8),'Priradenie pracov. balíkov'!A:F,6,FALSE))</f>
        <v/>
      </c>
      <c r="N1828" s="156" t="str">
        <f>IF(L1828="","",L1828*VLOOKUP(CONCATENATE(C1828," / ",'Základné údaje'!$D$8),'Priradenie pracov. balíkov'!A:F,6,FALSE))</f>
        <v/>
      </c>
      <c r="O1828" s="164"/>
      <c r="P1828" s="164"/>
    </row>
    <row r="1829" spans="1:16" x14ac:dyDescent="0.2">
      <c r="A1829" s="19"/>
      <c r="B1829" s="164"/>
      <c r="C1829" s="164"/>
      <c r="D1829" s="164"/>
      <c r="E1829" s="164"/>
      <c r="F1829" s="165"/>
      <c r="G1829" s="164"/>
      <c r="H1829" s="166"/>
      <c r="I1829" s="167"/>
      <c r="J1829" s="168" t="str">
        <f>IF(F1829="","",IF(G1829=nepodnik,1,IF(VLOOKUP(G1829,Ciselniky!$G$41:$I$48,3,FALSE)&gt;'Údaje o projekte'!$F$11,'Údaje o projekte'!$F$11,VLOOKUP(G1829,Ciselniky!$G$41:$I$48,3,FALSE))))</f>
        <v/>
      </c>
      <c r="K1829" s="169" t="str">
        <f>IF(J1829="","",IF(G1829="Nerelevantné",E1829*F1829,((E1829*F1829)/VLOOKUP(G1829,Ciselniky!$G$43:$I$48,3,FALSE))*'Dlhodobý majetok (DM)'!I1829)*H1829)</f>
        <v/>
      </c>
      <c r="L1829" s="169" t="str">
        <f>IF(K1829="","",IF('Základné údaje'!$H$8="áno",0,K1829*0.2))</f>
        <v/>
      </c>
      <c r="M1829" s="156" t="str">
        <f>IF(K1829="","",K1829*VLOOKUP(CONCATENATE(C1829," / ",'Základné údaje'!$D$8),'Priradenie pracov. balíkov'!A:F,6,FALSE))</f>
        <v/>
      </c>
      <c r="N1829" s="156" t="str">
        <f>IF(L1829="","",L1829*VLOOKUP(CONCATENATE(C1829," / ",'Základné údaje'!$D$8),'Priradenie pracov. balíkov'!A:F,6,FALSE))</f>
        <v/>
      </c>
      <c r="O1829" s="164"/>
      <c r="P1829" s="164"/>
    </row>
    <row r="1830" spans="1:16" x14ac:dyDescent="0.2">
      <c r="A1830" s="19"/>
      <c r="B1830" s="164"/>
      <c r="C1830" s="164"/>
      <c r="D1830" s="164"/>
      <c r="E1830" s="164"/>
      <c r="F1830" s="165"/>
      <c r="G1830" s="164"/>
      <c r="H1830" s="166"/>
      <c r="I1830" s="167"/>
      <c r="J1830" s="168" t="str">
        <f>IF(F1830="","",IF(G1830=nepodnik,1,IF(VLOOKUP(G1830,Ciselniky!$G$41:$I$48,3,FALSE)&gt;'Údaje o projekte'!$F$11,'Údaje o projekte'!$F$11,VLOOKUP(G1830,Ciselniky!$G$41:$I$48,3,FALSE))))</f>
        <v/>
      </c>
      <c r="K1830" s="169" t="str">
        <f>IF(J1830="","",IF(G1830="Nerelevantné",E1830*F1830,((E1830*F1830)/VLOOKUP(G1830,Ciselniky!$G$43:$I$48,3,FALSE))*'Dlhodobý majetok (DM)'!I1830)*H1830)</f>
        <v/>
      </c>
      <c r="L1830" s="169" t="str">
        <f>IF(K1830="","",IF('Základné údaje'!$H$8="áno",0,K1830*0.2))</f>
        <v/>
      </c>
      <c r="M1830" s="156" t="str">
        <f>IF(K1830="","",K1830*VLOOKUP(CONCATENATE(C1830," / ",'Základné údaje'!$D$8),'Priradenie pracov. balíkov'!A:F,6,FALSE))</f>
        <v/>
      </c>
      <c r="N1830" s="156" t="str">
        <f>IF(L1830="","",L1830*VLOOKUP(CONCATENATE(C1830," / ",'Základné údaje'!$D$8),'Priradenie pracov. balíkov'!A:F,6,FALSE))</f>
        <v/>
      </c>
      <c r="O1830" s="164"/>
      <c r="P1830" s="164"/>
    </row>
    <row r="1831" spans="1:16" x14ac:dyDescent="0.2">
      <c r="A1831" s="19"/>
      <c r="B1831" s="164"/>
      <c r="C1831" s="164"/>
      <c r="D1831" s="164"/>
      <c r="E1831" s="164"/>
      <c r="F1831" s="165"/>
      <c r="G1831" s="164"/>
      <c r="H1831" s="166"/>
      <c r="I1831" s="167"/>
      <c r="J1831" s="168" t="str">
        <f>IF(F1831="","",IF(G1831=nepodnik,1,IF(VLOOKUP(G1831,Ciselniky!$G$41:$I$48,3,FALSE)&gt;'Údaje o projekte'!$F$11,'Údaje o projekte'!$F$11,VLOOKUP(G1831,Ciselniky!$G$41:$I$48,3,FALSE))))</f>
        <v/>
      </c>
      <c r="K1831" s="169" t="str">
        <f>IF(J1831="","",IF(G1831="Nerelevantné",E1831*F1831,((E1831*F1831)/VLOOKUP(G1831,Ciselniky!$G$43:$I$48,3,FALSE))*'Dlhodobý majetok (DM)'!I1831)*H1831)</f>
        <v/>
      </c>
      <c r="L1831" s="169" t="str">
        <f>IF(K1831="","",IF('Základné údaje'!$H$8="áno",0,K1831*0.2))</f>
        <v/>
      </c>
      <c r="M1831" s="156" t="str">
        <f>IF(K1831="","",K1831*VLOOKUP(CONCATENATE(C1831," / ",'Základné údaje'!$D$8),'Priradenie pracov. balíkov'!A:F,6,FALSE))</f>
        <v/>
      </c>
      <c r="N1831" s="156" t="str">
        <f>IF(L1831="","",L1831*VLOOKUP(CONCATENATE(C1831," / ",'Základné údaje'!$D$8),'Priradenie pracov. balíkov'!A:F,6,FALSE))</f>
        <v/>
      </c>
      <c r="O1831" s="164"/>
      <c r="P1831" s="164"/>
    </row>
    <row r="1832" spans="1:16" x14ac:dyDescent="0.2">
      <c r="A1832" s="19"/>
      <c r="B1832" s="164"/>
      <c r="C1832" s="164"/>
      <c r="D1832" s="164"/>
      <c r="E1832" s="164"/>
      <c r="F1832" s="165"/>
      <c r="G1832" s="164"/>
      <c r="H1832" s="166"/>
      <c r="I1832" s="167"/>
      <c r="J1832" s="168" t="str">
        <f>IF(F1832="","",IF(G1832=nepodnik,1,IF(VLOOKUP(G1832,Ciselniky!$G$41:$I$48,3,FALSE)&gt;'Údaje o projekte'!$F$11,'Údaje o projekte'!$F$11,VLOOKUP(G1832,Ciselniky!$G$41:$I$48,3,FALSE))))</f>
        <v/>
      </c>
      <c r="K1832" s="169" t="str">
        <f>IF(J1832="","",IF(G1832="Nerelevantné",E1832*F1832,((E1832*F1832)/VLOOKUP(G1832,Ciselniky!$G$43:$I$48,3,FALSE))*'Dlhodobý majetok (DM)'!I1832)*H1832)</f>
        <v/>
      </c>
      <c r="L1832" s="169" t="str">
        <f>IF(K1832="","",IF('Základné údaje'!$H$8="áno",0,K1832*0.2))</f>
        <v/>
      </c>
      <c r="M1832" s="156" t="str">
        <f>IF(K1832="","",K1832*VLOOKUP(CONCATENATE(C1832," / ",'Základné údaje'!$D$8),'Priradenie pracov. balíkov'!A:F,6,FALSE))</f>
        <v/>
      </c>
      <c r="N1832" s="156" t="str">
        <f>IF(L1832="","",L1832*VLOOKUP(CONCATENATE(C1832," / ",'Základné údaje'!$D$8),'Priradenie pracov. balíkov'!A:F,6,FALSE))</f>
        <v/>
      </c>
      <c r="O1832" s="164"/>
      <c r="P1832" s="164"/>
    </row>
    <row r="1833" spans="1:16" x14ac:dyDescent="0.2">
      <c r="A1833" s="19"/>
      <c r="B1833" s="164"/>
      <c r="C1833" s="164"/>
      <c r="D1833" s="164"/>
      <c r="E1833" s="164"/>
      <c r="F1833" s="165"/>
      <c r="G1833" s="164"/>
      <c r="H1833" s="166"/>
      <c r="I1833" s="167"/>
      <c r="J1833" s="168" t="str">
        <f>IF(F1833="","",IF(G1833=nepodnik,1,IF(VLOOKUP(G1833,Ciselniky!$G$41:$I$48,3,FALSE)&gt;'Údaje o projekte'!$F$11,'Údaje o projekte'!$F$11,VLOOKUP(G1833,Ciselniky!$G$41:$I$48,3,FALSE))))</f>
        <v/>
      </c>
      <c r="K1833" s="169" t="str">
        <f>IF(J1833="","",IF(G1833="Nerelevantné",E1833*F1833,((E1833*F1833)/VLOOKUP(G1833,Ciselniky!$G$43:$I$48,3,FALSE))*'Dlhodobý majetok (DM)'!I1833)*H1833)</f>
        <v/>
      </c>
      <c r="L1833" s="169" t="str">
        <f>IF(K1833="","",IF('Základné údaje'!$H$8="áno",0,K1833*0.2))</f>
        <v/>
      </c>
      <c r="M1833" s="156" t="str">
        <f>IF(K1833="","",K1833*VLOOKUP(CONCATENATE(C1833," / ",'Základné údaje'!$D$8),'Priradenie pracov. balíkov'!A:F,6,FALSE))</f>
        <v/>
      </c>
      <c r="N1833" s="156" t="str">
        <f>IF(L1833="","",L1833*VLOOKUP(CONCATENATE(C1833," / ",'Základné údaje'!$D$8),'Priradenie pracov. balíkov'!A:F,6,FALSE))</f>
        <v/>
      </c>
      <c r="O1833" s="164"/>
      <c r="P1833" s="164"/>
    </row>
    <row r="1834" spans="1:16" x14ac:dyDescent="0.2">
      <c r="A1834" s="19"/>
      <c r="B1834" s="164"/>
      <c r="C1834" s="164"/>
      <c r="D1834" s="164"/>
      <c r="E1834" s="164"/>
      <c r="F1834" s="165"/>
      <c r="G1834" s="164"/>
      <c r="H1834" s="166"/>
      <c r="I1834" s="167"/>
      <c r="J1834" s="168" t="str">
        <f>IF(F1834="","",IF(G1834=nepodnik,1,IF(VLOOKUP(G1834,Ciselniky!$G$41:$I$48,3,FALSE)&gt;'Údaje o projekte'!$F$11,'Údaje o projekte'!$F$11,VLOOKUP(G1834,Ciselniky!$G$41:$I$48,3,FALSE))))</f>
        <v/>
      </c>
      <c r="K1834" s="169" t="str">
        <f>IF(J1834="","",IF(G1834="Nerelevantné",E1834*F1834,((E1834*F1834)/VLOOKUP(G1834,Ciselniky!$G$43:$I$48,3,FALSE))*'Dlhodobý majetok (DM)'!I1834)*H1834)</f>
        <v/>
      </c>
      <c r="L1834" s="169" t="str">
        <f>IF(K1834="","",IF('Základné údaje'!$H$8="áno",0,K1834*0.2))</f>
        <v/>
      </c>
      <c r="M1834" s="156" t="str">
        <f>IF(K1834="","",K1834*VLOOKUP(CONCATENATE(C1834," / ",'Základné údaje'!$D$8),'Priradenie pracov. balíkov'!A:F,6,FALSE))</f>
        <v/>
      </c>
      <c r="N1834" s="156" t="str">
        <f>IF(L1834="","",L1834*VLOOKUP(CONCATENATE(C1834," / ",'Základné údaje'!$D$8),'Priradenie pracov. balíkov'!A:F,6,FALSE))</f>
        <v/>
      </c>
      <c r="O1834" s="164"/>
      <c r="P1834" s="164"/>
    </row>
    <row r="1835" spans="1:16" x14ac:dyDescent="0.2">
      <c r="A1835" s="19"/>
      <c r="B1835" s="164"/>
      <c r="C1835" s="164"/>
      <c r="D1835" s="164"/>
      <c r="E1835" s="164"/>
      <c r="F1835" s="165"/>
      <c r="G1835" s="164"/>
      <c r="H1835" s="166"/>
      <c r="I1835" s="167"/>
      <c r="J1835" s="168" t="str">
        <f>IF(F1835="","",IF(G1835=nepodnik,1,IF(VLOOKUP(G1835,Ciselniky!$G$41:$I$48,3,FALSE)&gt;'Údaje o projekte'!$F$11,'Údaje o projekte'!$F$11,VLOOKUP(G1835,Ciselniky!$G$41:$I$48,3,FALSE))))</f>
        <v/>
      </c>
      <c r="K1835" s="169" t="str">
        <f>IF(J1835="","",IF(G1835="Nerelevantné",E1835*F1835,((E1835*F1835)/VLOOKUP(G1835,Ciselniky!$G$43:$I$48,3,FALSE))*'Dlhodobý majetok (DM)'!I1835)*H1835)</f>
        <v/>
      </c>
      <c r="L1835" s="169" t="str">
        <f>IF(K1835="","",IF('Základné údaje'!$H$8="áno",0,K1835*0.2))</f>
        <v/>
      </c>
      <c r="M1835" s="156" t="str">
        <f>IF(K1835="","",K1835*VLOOKUP(CONCATENATE(C1835," / ",'Základné údaje'!$D$8),'Priradenie pracov. balíkov'!A:F,6,FALSE))</f>
        <v/>
      </c>
      <c r="N1835" s="156" t="str">
        <f>IF(L1835="","",L1835*VLOOKUP(CONCATENATE(C1835," / ",'Základné údaje'!$D$8),'Priradenie pracov. balíkov'!A:F,6,FALSE))</f>
        <v/>
      </c>
      <c r="O1835" s="164"/>
      <c r="P1835" s="164"/>
    </row>
    <row r="1836" spans="1:16" x14ac:dyDescent="0.2">
      <c r="A1836" s="19"/>
      <c r="B1836" s="164"/>
      <c r="C1836" s="164"/>
      <c r="D1836" s="164"/>
      <c r="E1836" s="164"/>
      <c r="F1836" s="165"/>
      <c r="G1836" s="164"/>
      <c r="H1836" s="166"/>
      <c r="I1836" s="167"/>
      <c r="J1836" s="168" t="str">
        <f>IF(F1836="","",IF(G1836=nepodnik,1,IF(VLOOKUP(G1836,Ciselniky!$G$41:$I$48,3,FALSE)&gt;'Údaje o projekte'!$F$11,'Údaje o projekte'!$F$11,VLOOKUP(G1836,Ciselniky!$G$41:$I$48,3,FALSE))))</f>
        <v/>
      </c>
      <c r="K1836" s="169" t="str">
        <f>IF(J1836="","",IF(G1836="Nerelevantné",E1836*F1836,((E1836*F1836)/VLOOKUP(G1836,Ciselniky!$G$43:$I$48,3,FALSE))*'Dlhodobý majetok (DM)'!I1836)*H1836)</f>
        <v/>
      </c>
      <c r="L1836" s="169" t="str">
        <f>IF(K1836="","",IF('Základné údaje'!$H$8="áno",0,K1836*0.2))</f>
        <v/>
      </c>
      <c r="M1836" s="156" t="str">
        <f>IF(K1836="","",K1836*VLOOKUP(CONCATENATE(C1836," / ",'Základné údaje'!$D$8),'Priradenie pracov. balíkov'!A:F,6,FALSE))</f>
        <v/>
      </c>
      <c r="N1836" s="156" t="str">
        <f>IF(L1836="","",L1836*VLOOKUP(CONCATENATE(C1836," / ",'Základné údaje'!$D$8),'Priradenie pracov. balíkov'!A:F,6,FALSE))</f>
        <v/>
      </c>
      <c r="O1836" s="164"/>
      <c r="P1836" s="164"/>
    </row>
    <row r="1837" spans="1:16" x14ac:dyDescent="0.2">
      <c r="A1837" s="19"/>
      <c r="B1837" s="164"/>
      <c r="C1837" s="164"/>
      <c r="D1837" s="164"/>
      <c r="E1837" s="164"/>
      <c r="F1837" s="165"/>
      <c r="G1837" s="164"/>
      <c r="H1837" s="166"/>
      <c r="I1837" s="167"/>
      <c r="J1837" s="168" t="str">
        <f>IF(F1837="","",IF(G1837=nepodnik,1,IF(VLOOKUP(G1837,Ciselniky!$G$41:$I$48,3,FALSE)&gt;'Údaje o projekte'!$F$11,'Údaje o projekte'!$F$11,VLOOKUP(G1837,Ciselniky!$G$41:$I$48,3,FALSE))))</f>
        <v/>
      </c>
      <c r="K1837" s="169" t="str">
        <f>IF(J1837="","",IF(G1837="Nerelevantné",E1837*F1837,((E1837*F1837)/VLOOKUP(G1837,Ciselniky!$G$43:$I$48,3,FALSE))*'Dlhodobý majetok (DM)'!I1837)*H1837)</f>
        <v/>
      </c>
      <c r="L1837" s="169" t="str">
        <f>IF(K1837="","",IF('Základné údaje'!$H$8="áno",0,K1837*0.2))</f>
        <v/>
      </c>
      <c r="M1837" s="156" t="str">
        <f>IF(K1837="","",K1837*VLOOKUP(CONCATENATE(C1837," / ",'Základné údaje'!$D$8),'Priradenie pracov. balíkov'!A:F,6,FALSE))</f>
        <v/>
      </c>
      <c r="N1837" s="156" t="str">
        <f>IF(L1837="","",L1837*VLOOKUP(CONCATENATE(C1837," / ",'Základné údaje'!$D$8),'Priradenie pracov. balíkov'!A:F,6,FALSE))</f>
        <v/>
      </c>
      <c r="O1837" s="164"/>
      <c r="P1837" s="164"/>
    </row>
    <row r="1838" spans="1:16" x14ac:dyDescent="0.2">
      <c r="A1838" s="19"/>
      <c r="B1838" s="164"/>
      <c r="C1838" s="164"/>
      <c r="D1838" s="164"/>
      <c r="E1838" s="164"/>
      <c r="F1838" s="165"/>
      <c r="G1838" s="164"/>
      <c r="H1838" s="166"/>
      <c r="I1838" s="167"/>
      <c r="J1838" s="168" t="str">
        <f>IF(F1838="","",IF(G1838=nepodnik,1,IF(VLOOKUP(G1838,Ciselniky!$G$41:$I$48,3,FALSE)&gt;'Údaje o projekte'!$F$11,'Údaje o projekte'!$F$11,VLOOKUP(G1838,Ciselniky!$G$41:$I$48,3,FALSE))))</f>
        <v/>
      </c>
      <c r="K1838" s="169" t="str">
        <f>IF(J1838="","",IF(G1838="Nerelevantné",E1838*F1838,((E1838*F1838)/VLOOKUP(G1838,Ciselniky!$G$43:$I$48,3,FALSE))*'Dlhodobý majetok (DM)'!I1838)*H1838)</f>
        <v/>
      </c>
      <c r="L1838" s="169" t="str">
        <f>IF(K1838="","",IF('Základné údaje'!$H$8="áno",0,K1838*0.2))</f>
        <v/>
      </c>
      <c r="M1838" s="156" t="str">
        <f>IF(K1838="","",K1838*VLOOKUP(CONCATENATE(C1838," / ",'Základné údaje'!$D$8),'Priradenie pracov. balíkov'!A:F,6,FALSE))</f>
        <v/>
      </c>
      <c r="N1838" s="156" t="str">
        <f>IF(L1838="","",L1838*VLOOKUP(CONCATENATE(C1838," / ",'Základné údaje'!$D$8),'Priradenie pracov. balíkov'!A:F,6,FALSE))</f>
        <v/>
      </c>
      <c r="O1838" s="164"/>
      <c r="P1838" s="164"/>
    </row>
    <row r="1839" spans="1:16" x14ac:dyDescent="0.2">
      <c r="A1839" s="19"/>
      <c r="B1839" s="164"/>
      <c r="C1839" s="164"/>
      <c r="D1839" s="164"/>
      <c r="E1839" s="164"/>
      <c r="F1839" s="165"/>
      <c r="G1839" s="164"/>
      <c r="H1839" s="166"/>
      <c r="I1839" s="167"/>
      <c r="J1839" s="168" t="str">
        <f>IF(F1839="","",IF(G1839=nepodnik,1,IF(VLOOKUP(G1839,Ciselniky!$G$41:$I$48,3,FALSE)&gt;'Údaje o projekte'!$F$11,'Údaje o projekte'!$F$11,VLOOKUP(G1839,Ciselniky!$G$41:$I$48,3,FALSE))))</f>
        <v/>
      </c>
      <c r="K1839" s="169" t="str">
        <f>IF(J1839="","",IF(G1839="Nerelevantné",E1839*F1839,((E1839*F1839)/VLOOKUP(G1839,Ciselniky!$G$43:$I$48,3,FALSE))*'Dlhodobý majetok (DM)'!I1839)*H1839)</f>
        <v/>
      </c>
      <c r="L1839" s="169" t="str">
        <f>IF(K1839="","",IF('Základné údaje'!$H$8="áno",0,K1839*0.2))</f>
        <v/>
      </c>
      <c r="M1839" s="156" t="str">
        <f>IF(K1839="","",K1839*VLOOKUP(CONCATENATE(C1839," / ",'Základné údaje'!$D$8),'Priradenie pracov. balíkov'!A:F,6,FALSE))</f>
        <v/>
      </c>
      <c r="N1839" s="156" t="str">
        <f>IF(L1839="","",L1839*VLOOKUP(CONCATENATE(C1839," / ",'Základné údaje'!$D$8),'Priradenie pracov. balíkov'!A:F,6,FALSE))</f>
        <v/>
      </c>
      <c r="O1839" s="164"/>
      <c r="P1839" s="164"/>
    </row>
    <row r="1840" spans="1:16" x14ac:dyDescent="0.2">
      <c r="A1840" s="19"/>
      <c r="B1840" s="164"/>
      <c r="C1840" s="164"/>
      <c r="D1840" s="164"/>
      <c r="E1840" s="164"/>
      <c r="F1840" s="165"/>
      <c r="G1840" s="164"/>
      <c r="H1840" s="166"/>
      <c r="I1840" s="167"/>
      <c r="J1840" s="168" t="str">
        <f>IF(F1840="","",IF(G1840=nepodnik,1,IF(VLOOKUP(G1840,Ciselniky!$G$41:$I$48,3,FALSE)&gt;'Údaje o projekte'!$F$11,'Údaje o projekte'!$F$11,VLOOKUP(G1840,Ciselniky!$G$41:$I$48,3,FALSE))))</f>
        <v/>
      </c>
      <c r="K1840" s="169" t="str">
        <f>IF(J1840="","",IF(G1840="Nerelevantné",E1840*F1840,((E1840*F1840)/VLOOKUP(G1840,Ciselniky!$G$43:$I$48,3,FALSE))*'Dlhodobý majetok (DM)'!I1840)*H1840)</f>
        <v/>
      </c>
      <c r="L1840" s="169" t="str">
        <f>IF(K1840="","",IF('Základné údaje'!$H$8="áno",0,K1840*0.2))</f>
        <v/>
      </c>
      <c r="M1840" s="156" t="str">
        <f>IF(K1840="","",K1840*VLOOKUP(CONCATENATE(C1840," / ",'Základné údaje'!$D$8),'Priradenie pracov. balíkov'!A:F,6,FALSE))</f>
        <v/>
      </c>
      <c r="N1840" s="156" t="str">
        <f>IF(L1840="","",L1840*VLOOKUP(CONCATENATE(C1840," / ",'Základné údaje'!$D$8),'Priradenie pracov. balíkov'!A:F,6,FALSE))</f>
        <v/>
      </c>
      <c r="O1840" s="164"/>
      <c r="P1840" s="164"/>
    </row>
    <row r="1841" spans="1:16" x14ac:dyDescent="0.2">
      <c r="A1841" s="19"/>
      <c r="B1841" s="164"/>
      <c r="C1841" s="164"/>
      <c r="D1841" s="164"/>
      <c r="E1841" s="164"/>
      <c r="F1841" s="165"/>
      <c r="G1841" s="164"/>
      <c r="H1841" s="166"/>
      <c r="I1841" s="167"/>
      <c r="J1841" s="168" t="str">
        <f>IF(F1841="","",IF(G1841=nepodnik,1,IF(VLOOKUP(G1841,Ciselniky!$G$41:$I$48,3,FALSE)&gt;'Údaje o projekte'!$F$11,'Údaje o projekte'!$F$11,VLOOKUP(G1841,Ciselniky!$G$41:$I$48,3,FALSE))))</f>
        <v/>
      </c>
      <c r="K1841" s="169" t="str">
        <f>IF(J1841="","",IF(G1841="Nerelevantné",E1841*F1841,((E1841*F1841)/VLOOKUP(G1841,Ciselniky!$G$43:$I$48,3,FALSE))*'Dlhodobý majetok (DM)'!I1841)*H1841)</f>
        <v/>
      </c>
      <c r="L1841" s="169" t="str">
        <f>IF(K1841="","",IF('Základné údaje'!$H$8="áno",0,K1841*0.2))</f>
        <v/>
      </c>
      <c r="M1841" s="156" t="str">
        <f>IF(K1841="","",K1841*VLOOKUP(CONCATENATE(C1841," / ",'Základné údaje'!$D$8),'Priradenie pracov. balíkov'!A:F,6,FALSE))</f>
        <v/>
      </c>
      <c r="N1841" s="156" t="str">
        <f>IF(L1841="","",L1841*VLOOKUP(CONCATENATE(C1841," / ",'Základné údaje'!$D$8),'Priradenie pracov. balíkov'!A:F,6,FALSE))</f>
        <v/>
      </c>
      <c r="O1841" s="164"/>
      <c r="P1841" s="164"/>
    </row>
    <row r="1842" spans="1:16" x14ac:dyDescent="0.2">
      <c r="A1842" s="19"/>
      <c r="B1842" s="164"/>
      <c r="C1842" s="164"/>
      <c r="D1842" s="164"/>
      <c r="E1842" s="164"/>
      <c r="F1842" s="165"/>
      <c r="G1842" s="164"/>
      <c r="H1842" s="166"/>
      <c r="I1842" s="167"/>
      <c r="J1842" s="168" t="str">
        <f>IF(F1842="","",IF(G1842=nepodnik,1,IF(VLOOKUP(G1842,Ciselniky!$G$41:$I$48,3,FALSE)&gt;'Údaje o projekte'!$F$11,'Údaje o projekte'!$F$11,VLOOKUP(G1842,Ciselniky!$G$41:$I$48,3,FALSE))))</f>
        <v/>
      </c>
      <c r="K1842" s="169" t="str">
        <f>IF(J1842="","",IF(G1842="Nerelevantné",E1842*F1842,((E1842*F1842)/VLOOKUP(G1842,Ciselniky!$G$43:$I$48,3,FALSE))*'Dlhodobý majetok (DM)'!I1842)*H1842)</f>
        <v/>
      </c>
      <c r="L1842" s="169" t="str">
        <f>IF(K1842="","",IF('Základné údaje'!$H$8="áno",0,K1842*0.2))</f>
        <v/>
      </c>
      <c r="M1842" s="156" t="str">
        <f>IF(K1842="","",K1842*VLOOKUP(CONCATENATE(C1842," / ",'Základné údaje'!$D$8),'Priradenie pracov. balíkov'!A:F,6,FALSE))</f>
        <v/>
      </c>
      <c r="N1842" s="156" t="str">
        <f>IF(L1842="","",L1842*VLOOKUP(CONCATENATE(C1842," / ",'Základné údaje'!$D$8),'Priradenie pracov. balíkov'!A:F,6,FALSE))</f>
        <v/>
      </c>
      <c r="O1842" s="164"/>
      <c r="P1842" s="164"/>
    </row>
    <row r="1843" spans="1:16" x14ac:dyDescent="0.2">
      <c r="A1843" s="19"/>
      <c r="B1843" s="164"/>
      <c r="C1843" s="164"/>
      <c r="D1843" s="164"/>
      <c r="E1843" s="164"/>
      <c r="F1843" s="165"/>
      <c r="G1843" s="164"/>
      <c r="H1843" s="166"/>
      <c r="I1843" s="167"/>
      <c r="J1843" s="168" t="str">
        <f>IF(F1843="","",IF(G1843=nepodnik,1,IF(VLOOKUP(G1843,Ciselniky!$G$41:$I$48,3,FALSE)&gt;'Údaje o projekte'!$F$11,'Údaje o projekte'!$F$11,VLOOKUP(G1843,Ciselniky!$G$41:$I$48,3,FALSE))))</f>
        <v/>
      </c>
      <c r="K1843" s="169" t="str">
        <f>IF(J1843="","",IF(G1843="Nerelevantné",E1843*F1843,((E1843*F1843)/VLOOKUP(G1843,Ciselniky!$G$43:$I$48,3,FALSE))*'Dlhodobý majetok (DM)'!I1843)*H1843)</f>
        <v/>
      </c>
      <c r="L1843" s="169" t="str">
        <f>IF(K1843="","",IF('Základné údaje'!$H$8="áno",0,K1843*0.2))</f>
        <v/>
      </c>
      <c r="M1843" s="156" t="str">
        <f>IF(K1843="","",K1843*VLOOKUP(CONCATENATE(C1843," / ",'Základné údaje'!$D$8),'Priradenie pracov. balíkov'!A:F,6,FALSE))</f>
        <v/>
      </c>
      <c r="N1843" s="156" t="str">
        <f>IF(L1843="","",L1843*VLOOKUP(CONCATENATE(C1843," / ",'Základné údaje'!$D$8),'Priradenie pracov. balíkov'!A:F,6,FALSE))</f>
        <v/>
      </c>
      <c r="O1843" s="164"/>
      <c r="P1843" s="164"/>
    </row>
    <row r="1844" spans="1:16" x14ac:dyDescent="0.2">
      <c r="A1844" s="19"/>
      <c r="B1844" s="164"/>
      <c r="C1844" s="164"/>
      <c r="D1844" s="164"/>
      <c r="E1844" s="164"/>
      <c r="F1844" s="165"/>
      <c r="G1844" s="164"/>
      <c r="H1844" s="166"/>
      <c r="I1844" s="167"/>
      <c r="J1844" s="168" t="str">
        <f>IF(F1844="","",IF(G1844=nepodnik,1,IF(VLOOKUP(G1844,Ciselniky!$G$41:$I$48,3,FALSE)&gt;'Údaje o projekte'!$F$11,'Údaje o projekte'!$F$11,VLOOKUP(G1844,Ciselniky!$G$41:$I$48,3,FALSE))))</f>
        <v/>
      </c>
      <c r="K1844" s="169" t="str">
        <f>IF(J1844="","",IF(G1844="Nerelevantné",E1844*F1844,((E1844*F1844)/VLOOKUP(G1844,Ciselniky!$G$43:$I$48,3,FALSE))*'Dlhodobý majetok (DM)'!I1844)*H1844)</f>
        <v/>
      </c>
      <c r="L1844" s="169" t="str">
        <f>IF(K1844="","",IF('Základné údaje'!$H$8="áno",0,K1844*0.2))</f>
        <v/>
      </c>
      <c r="M1844" s="156" t="str">
        <f>IF(K1844="","",K1844*VLOOKUP(CONCATENATE(C1844," / ",'Základné údaje'!$D$8),'Priradenie pracov. balíkov'!A:F,6,FALSE))</f>
        <v/>
      </c>
      <c r="N1844" s="156" t="str">
        <f>IF(L1844="","",L1844*VLOOKUP(CONCATENATE(C1844," / ",'Základné údaje'!$D$8),'Priradenie pracov. balíkov'!A:F,6,FALSE))</f>
        <v/>
      </c>
      <c r="O1844" s="164"/>
      <c r="P1844" s="164"/>
    </row>
    <row r="1845" spans="1:16" x14ac:dyDescent="0.2">
      <c r="A1845" s="19"/>
      <c r="B1845" s="164"/>
      <c r="C1845" s="164"/>
      <c r="D1845" s="164"/>
      <c r="E1845" s="164"/>
      <c r="F1845" s="165"/>
      <c r="G1845" s="164"/>
      <c r="H1845" s="166"/>
      <c r="I1845" s="167"/>
      <c r="J1845" s="168" t="str">
        <f>IF(F1845="","",IF(G1845=nepodnik,1,IF(VLOOKUP(G1845,Ciselniky!$G$41:$I$48,3,FALSE)&gt;'Údaje o projekte'!$F$11,'Údaje o projekte'!$F$11,VLOOKUP(G1845,Ciselniky!$G$41:$I$48,3,FALSE))))</f>
        <v/>
      </c>
      <c r="K1845" s="169" t="str">
        <f>IF(J1845="","",IF(G1845="Nerelevantné",E1845*F1845,((E1845*F1845)/VLOOKUP(G1845,Ciselniky!$G$43:$I$48,3,FALSE))*'Dlhodobý majetok (DM)'!I1845)*H1845)</f>
        <v/>
      </c>
      <c r="L1845" s="169" t="str">
        <f>IF(K1845="","",IF('Základné údaje'!$H$8="áno",0,K1845*0.2))</f>
        <v/>
      </c>
      <c r="M1845" s="156" t="str">
        <f>IF(K1845="","",K1845*VLOOKUP(CONCATENATE(C1845," / ",'Základné údaje'!$D$8),'Priradenie pracov. balíkov'!A:F,6,FALSE))</f>
        <v/>
      </c>
      <c r="N1845" s="156" t="str">
        <f>IF(L1845="","",L1845*VLOOKUP(CONCATENATE(C1845," / ",'Základné údaje'!$D$8),'Priradenie pracov. balíkov'!A:F,6,FALSE))</f>
        <v/>
      </c>
      <c r="O1845" s="164"/>
      <c r="P1845" s="164"/>
    </row>
    <row r="1846" spans="1:16" x14ac:dyDescent="0.2">
      <c r="A1846" s="19"/>
      <c r="B1846" s="164"/>
      <c r="C1846" s="164"/>
      <c r="D1846" s="164"/>
      <c r="E1846" s="164"/>
      <c r="F1846" s="165"/>
      <c r="G1846" s="164"/>
      <c r="H1846" s="166"/>
      <c r="I1846" s="167"/>
      <c r="J1846" s="168" t="str">
        <f>IF(F1846="","",IF(G1846=nepodnik,1,IF(VLOOKUP(G1846,Ciselniky!$G$41:$I$48,3,FALSE)&gt;'Údaje o projekte'!$F$11,'Údaje o projekte'!$F$11,VLOOKUP(G1846,Ciselniky!$G$41:$I$48,3,FALSE))))</f>
        <v/>
      </c>
      <c r="K1846" s="169" t="str">
        <f>IF(J1846="","",IF(G1846="Nerelevantné",E1846*F1846,((E1846*F1846)/VLOOKUP(G1846,Ciselniky!$G$43:$I$48,3,FALSE))*'Dlhodobý majetok (DM)'!I1846)*H1846)</f>
        <v/>
      </c>
      <c r="L1846" s="169" t="str">
        <f>IF(K1846="","",IF('Základné údaje'!$H$8="áno",0,K1846*0.2))</f>
        <v/>
      </c>
      <c r="M1846" s="156" t="str">
        <f>IF(K1846="","",K1846*VLOOKUP(CONCATENATE(C1846," / ",'Základné údaje'!$D$8),'Priradenie pracov. balíkov'!A:F,6,FALSE))</f>
        <v/>
      </c>
      <c r="N1846" s="156" t="str">
        <f>IF(L1846="","",L1846*VLOOKUP(CONCATENATE(C1846," / ",'Základné údaje'!$D$8),'Priradenie pracov. balíkov'!A:F,6,FALSE))</f>
        <v/>
      </c>
      <c r="O1846" s="164"/>
      <c r="P1846" s="164"/>
    </row>
    <row r="1847" spans="1:16" x14ac:dyDescent="0.2">
      <c r="A1847" s="19"/>
      <c r="B1847" s="164"/>
      <c r="C1847" s="164"/>
      <c r="D1847" s="164"/>
      <c r="E1847" s="164"/>
      <c r="F1847" s="165"/>
      <c r="G1847" s="164"/>
      <c r="H1847" s="166"/>
      <c r="I1847" s="167"/>
      <c r="J1847" s="168" t="str">
        <f>IF(F1847="","",IF(G1847=nepodnik,1,IF(VLOOKUP(G1847,Ciselniky!$G$41:$I$48,3,FALSE)&gt;'Údaje o projekte'!$F$11,'Údaje o projekte'!$F$11,VLOOKUP(G1847,Ciselniky!$G$41:$I$48,3,FALSE))))</f>
        <v/>
      </c>
      <c r="K1847" s="169" t="str">
        <f>IF(J1847="","",IF(G1847="Nerelevantné",E1847*F1847,((E1847*F1847)/VLOOKUP(G1847,Ciselniky!$G$43:$I$48,3,FALSE))*'Dlhodobý majetok (DM)'!I1847)*H1847)</f>
        <v/>
      </c>
      <c r="L1847" s="169" t="str">
        <f>IF(K1847="","",IF('Základné údaje'!$H$8="áno",0,K1847*0.2))</f>
        <v/>
      </c>
      <c r="M1847" s="156" t="str">
        <f>IF(K1847="","",K1847*VLOOKUP(CONCATENATE(C1847," / ",'Základné údaje'!$D$8),'Priradenie pracov. balíkov'!A:F,6,FALSE))</f>
        <v/>
      </c>
      <c r="N1847" s="156" t="str">
        <f>IF(L1847="","",L1847*VLOOKUP(CONCATENATE(C1847," / ",'Základné údaje'!$D$8),'Priradenie pracov. balíkov'!A:F,6,FALSE))</f>
        <v/>
      </c>
      <c r="O1847" s="164"/>
      <c r="P1847" s="164"/>
    </row>
    <row r="1848" spans="1:16" x14ac:dyDescent="0.2">
      <c r="A1848" s="19"/>
      <c r="B1848" s="164"/>
      <c r="C1848" s="164"/>
      <c r="D1848" s="164"/>
      <c r="E1848" s="164"/>
      <c r="F1848" s="165"/>
      <c r="G1848" s="164"/>
      <c r="H1848" s="166"/>
      <c r="I1848" s="167"/>
      <c r="J1848" s="168" t="str">
        <f>IF(F1848="","",IF(G1848=nepodnik,1,IF(VLOOKUP(G1848,Ciselniky!$G$41:$I$48,3,FALSE)&gt;'Údaje o projekte'!$F$11,'Údaje o projekte'!$F$11,VLOOKUP(G1848,Ciselniky!$G$41:$I$48,3,FALSE))))</f>
        <v/>
      </c>
      <c r="K1848" s="169" t="str">
        <f>IF(J1848="","",IF(G1848="Nerelevantné",E1848*F1848,((E1848*F1848)/VLOOKUP(G1848,Ciselniky!$G$43:$I$48,3,FALSE))*'Dlhodobý majetok (DM)'!I1848)*H1848)</f>
        <v/>
      </c>
      <c r="L1848" s="169" t="str">
        <f>IF(K1848="","",IF('Základné údaje'!$H$8="áno",0,K1848*0.2))</f>
        <v/>
      </c>
      <c r="M1848" s="156" t="str">
        <f>IF(K1848="","",K1848*VLOOKUP(CONCATENATE(C1848," / ",'Základné údaje'!$D$8),'Priradenie pracov. balíkov'!A:F,6,FALSE))</f>
        <v/>
      </c>
      <c r="N1848" s="156" t="str">
        <f>IF(L1848="","",L1848*VLOOKUP(CONCATENATE(C1848," / ",'Základné údaje'!$D$8),'Priradenie pracov. balíkov'!A:F,6,FALSE))</f>
        <v/>
      </c>
      <c r="O1848" s="164"/>
      <c r="P1848" s="164"/>
    </row>
    <row r="1849" spans="1:16" x14ac:dyDescent="0.2">
      <c r="A1849" s="19"/>
      <c r="B1849" s="164"/>
      <c r="C1849" s="164"/>
      <c r="D1849" s="164"/>
      <c r="E1849" s="164"/>
      <c r="F1849" s="165"/>
      <c r="G1849" s="164"/>
      <c r="H1849" s="166"/>
      <c r="I1849" s="167"/>
      <c r="J1849" s="168" t="str">
        <f>IF(F1849="","",IF(G1849=nepodnik,1,IF(VLOOKUP(G1849,Ciselniky!$G$41:$I$48,3,FALSE)&gt;'Údaje o projekte'!$F$11,'Údaje o projekte'!$F$11,VLOOKUP(G1849,Ciselniky!$G$41:$I$48,3,FALSE))))</f>
        <v/>
      </c>
      <c r="K1849" s="169" t="str">
        <f>IF(J1849="","",IF(G1849="Nerelevantné",E1849*F1849,((E1849*F1849)/VLOOKUP(G1849,Ciselniky!$G$43:$I$48,3,FALSE))*'Dlhodobý majetok (DM)'!I1849)*H1849)</f>
        <v/>
      </c>
      <c r="L1849" s="169" t="str">
        <f>IF(K1849="","",IF('Základné údaje'!$H$8="áno",0,K1849*0.2))</f>
        <v/>
      </c>
      <c r="M1849" s="156" t="str">
        <f>IF(K1849="","",K1849*VLOOKUP(CONCATENATE(C1849," / ",'Základné údaje'!$D$8),'Priradenie pracov. balíkov'!A:F,6,FALSE))</f>
        <v/>
      </c>
      <c r="N1849" s="156" t="str">
        <f>IF(L1849="","",L1849*VLOOKUP(CONCATENATE(C1849," / ",'Základné údaje'!$D$8),'Priradenie pracov. balíkov'!A:F,6,FALSE))</f>
        <v/>
      </c>
      <c r="O1849" s="164"/>
      <c r="P1849" s="164"/>
    </row>
    <row r="1850" spans="1:16" x14ac:dyDescent="0.2">
      <c r="A1850" s="19"/>
      <c r="B1850" s="164"/>
      <c r="C1850" s="164"/>
      <c r="D1850" s="164"/>
      <c r="E1850" s="164"/>
      <c r="F1850" s="165"/>
      <c r="G1850" s="164"/>
      <c r="H1850" s="166"/>
      <c r="I1850" s="167"/>
      <c r="J1850" s="168" t="str">
        <f>IF(F1850="","",IF(G1850=nepodnik,1,IF(VLOOKUP(G1850,Ciselniky!$G$41:$I$48,3,FALSE)&gt;'Údaje o projekte'!$F$11,'Údaje o projekte'!$F$11,VLOOKUP(G1850,Ciselniky!$G$41:$I$48,3,FALSE))))</f>
        <v/>
      </c>
      <c r="K1850" s="169" t="str">
        <f>IF(J1850="","",IF(G1850="Nerelevantné",E1850*F1850,((E1850*F1850)/VLOOKUP(G1850,Ciselniky!$G$43:$I$48,3,FALSE))*'Dlhodobý majetok (DM)'!I1850)*H1850)</f>
        <v/>
      </c>
      <c r="L1850" s="169" t="str">
        <f>IF(K1850="","",IF('Základné údaje'!$H$8="áno",0,K1850*0.2))</f>
        <v/>
      </c>
      <c r="M1850" s="156" t="str">
        <f>IF(K1850="","",K1850*VLOOKUP(CONCATENATE(C1850," / ",'Základné údaje'!$D$8),'Priradenie pracov. balíkov'!A:F,6,FALSE))</f>
        <v/>
      </c>
      <c r="N1850" s="156" t="str">
        <f>IF(L1850="","",L1850*VLOOKUP(CONCATENATE(C1850," / ",'Základné údaje'!$D$8),'Priradenie pracov. balíkov'!A:F,6,FALSE))</f>
        <v/>
      </c>
      <c r="O1850" s="164"/>
      <c r="P1850" s="164"/>
    </row>
    <row r="1851" spans="1:16" x14ac:dyDescent="0.2">
      <c r="A1851" s="19"/>
      <c r="B1851" s="164"/>
      <c r="C1851" s="164"/>
      <c r="D1851" s="164"/>
      <c r="E1851" s="164"/>
      <c r="F1851" s="165"/>
      <c r="G1851" s="164"/>
      <c r="H1851" s="166"/>
      <c r="I1851" s="167"/>
      <c r="J1851" s="168" t="str">
        <f>IF(F1851="","",IF(G1851=nepodnik,1,IF(VLOOKUP(G1851,Ciselniky!$G$41:$I$48,3,FALSE)&gt;'Údaje o projekte'!$F$11,'Údaje o projekte'!$F$11,VLOOKUP(G1851,Ciselniky!$G$41:$I$48,3,FALSE))))</f>
        <v/>
      </c>
      <c r="K1851" s="169" t="str">
        <f>IF(J1851="","",IF(G1851="Nerelevantné",E1851*F1851,((E1851*F1851)/VLOOKUP(G1851,Ciselniky!$G$43:$I$48,3,FALSE))*'Dlhodobý majetok (DM)'!I1851)*H1851)</f>
        <v/>
      </c>
      <c r="L1851" s="169" t="str">
        <f>IF(K1851="","",IF('Základné údaje'!$H$8="áno",0,K1851*0.2))</f>
        <v/>
      </c>
      <c r="M1851" s="156" t="str">
        <f>IF(K1851="","",K1851*VLOOKUP(CONCATENATE(C1851," / ",'Základné údaje'!$D$8),'Priradenie pracov. balíkov'!A:F,6,FALSE))</f>
        <v/>
      </c>
      <c r="N1851" s="156" t="str">
        <f>IF(L1851="","",L1851*VLOOKUP(CONCATENATE(C1851," / ",'Základné údaje'!$D$8),'Priradenie pracov. balíkov'!A:F,6,FALSE))</f>
        <v/>
      </c>
      <c r="O1851" s="164"/>
      <c r="P1851" s="164"/>
    </row>
    <row r="1852" spans="1:16" x14ac:dyDescent="0.2">
      <c r="A1852" s="19"/>
      <c r="B1852" s="164"/>
      <c r="C1852" s="164"/>
      <c r="D1852" s="164"/>
      <c r="E1852" s="164"/>
      <c r="F1852" s="165"/>
      <c r="G1852" s="164"/>
      <c r="H1852" s="166"/>
      <c r="I1852" s="167"/>
      <c r="J1852" s="168" t="str">
        <f>IF(F1852="","",IF(G1852=nepodnik,1,IF(VLOOKUP(G1852,Ciselniky!$G$41:$I$48,3,FALSE)&gt;'Údaje o projekte'!$F$11,'Údaje o projekte'!$F$11,VLOOKUP(G1852,Ciselniky!$G$41:$I$48,3,FALSE))))</f>
        <v/>
      </c>
      <c r="K1852" s="169" t="str">
        <f>IF(J1852="","",IF(G1852="Nerelevantné",E1852*F1852,((E1852*F1852)/VLOOKUP(G1852,Ciselniky!$G$43:$I$48,3,FALSE))*'Dlhodobý majetok (DM)'!I1852)*H1852)</f>
        <v/>
      </c>
      <c r="L1852" s="169" t="str">
        <f>IF(K1852="","",IF('Základné údaje'!$H$8="áno",0,K1852*0.2))</f>
        <v/>
      </c>
      <c r="M1852" s="156" t="str">
        <f>IF(K1852="","",K1852*VLOOKUP(CONCATENATE(C1852," / ",'Základné údaje'!$D$8),'Priradenie pracov. balíkov'!A:F,6,FALSE))</f>
        <v/>
      </c>
      <c r="N1852" s="156" t="str">
        <f>IF(L1852="","",L1852*VLOOKUP(CONCATENATE(C1852," / ",'Základné údaje'!$D$8),'Priradenie pracov. balíkov'!A:F,6,FALSE))</f>
        <v/>
      </c>
      <c r="O1852" s="164"/>
      <c r="P1852" s="164"/>
    </row>
    <row r="1853" spans="1:16" x14ac:dyDescent="0.2">
      <c r="A1853" s="19"/>
      <c r="B1853" s="164"/>
      <c r="C1853" s="164"/>
      <c r="D1853" s="164"/>
      <c r="E1853" s="164"/>
      <c r="F1853" s="165"/>
      <c r="G1853" s="164"/>
      <c r="H1853" s="166"/>
      <c r="I1853" s="167"/>
      <c r="J1853" s="168" t="str">
        <f>IF(F1853="","",IF(G1853=nepodnik,1,IF(VLOOKUP(G1853,Ciselniky!$G$41:$I$48,3,FALSE)&gt;'Údaje o projekte'!$F$11,'Údaje o projekte'!$F$11,VLOOKUP(G1853,Ciselniky!$G$41:$I$48,3,FALSE))))</f>
        <v/>
      </c>
      <c r="K1853" s="169" t="str">
        <f>IF(J1853="","",IF(G1853="Nerelevantné",E1853*F1853,((E1853*F1853)/VLOOKUP(G1853,Ciselniky!$G$43:$I$48,3,FALSE))*'Dlhodobý majetok (DM)'!I1853)*H1853)</f>
        <v/>
      </c>
      <c r="L1853" s="169" t="str">
        <f>IF(K1853="","",IF('Základné údaje'!$H$8="áno",0,K1853*0.2))</f>
        <v/>
      </c>
      <c r="M1853" s="156" t="str">
        <f>IF(K1853="","",K1853*VLOOKUP(CONCATENATE(C1853," / ",'Základné údaje'!$D$8),'Priradenie pracov. balíkov'!A:F,6,FALSE))</f>
        <v/>
      </c>
      <c r="N1853" s="156" t="str">
        <f>IF(L1853="","",L1853*VLOOKUP(CONCATENATE(C1853," / ",'Základné údaje'!$D$8),'Priradenie pracov. balíkov'!A:F,6,FALSE))</f>
        <v/>
      </c>
      <c r="O1853" s="164"/>
      <c r="P1853" s="164"/>
    </row>
    <row r="1854" spans="1:16" x14ac:dyDescent="0.2">
      <c r="A1854" s="19"/>
      <c r="B1854" s="164"/>
      <c r="C1854" s="164"/>
      <c r="D1854" s="164"/>
      <c r="E1854" s="164"/>
      <c r="F1854" s="165"/>
      <c r="G1854" s="164"/>
      <c r="H1854" s="166"/>
      <c r="I1854" s="167"/>
      <c r="J1854" s="168" t="str">
        <f>IF(F1854="","",IF(G1854=nepodnik,1,IF(VLOOKUP(G1854,Ciselniky!$G$41:$I$48,3,FALSE)&gt;'Údaje o projekte'!$F$11,'Údaje o projekte'!$F$11,VLOOKUP(G1854,Ciselniky!$G$41:$I$48,3,FALSE))))</f>
        <v/>
      </c>
      <c r="K1854" s="169" t="str">
        <f>IF(J1854="","",IF(G1854="Nerelevantné",E1854*F1854,((E1854*F1854)/VLOOKUP(G1854,Ciselniky!$G$43:$I$48,3,FALSE))*'Dlhodobý majetok (DM)'!I1854)*H1854)</f>
        <v/>
      </c>
      <c r="L1854" s="169" t="str">
        <f>IF(K1854="","",IF('Základné údaje'!$H$8="áno",0,K1854*0.2))</f>
        <v/>
      </c>
      <c r="M1854" s="156" t="str">
        <f>IF(K1854="","",K1854*VLOOKUP(CONCATENATE(C1854," / ",'Základné údaje'!$D$8),'Priradenie pracov. balíkov'!A:F,6,FALSE))</f>
        <v/>
      </c>
      <c r="N1854" s="156" t="str">
        <f>IF(L1854="","",L1854*VLOOKUP(CONCATENATE(C1854," / ",'Základné údaje'!$D$8),'Priradenie pracov. balíkov'!A:F,6,FALSE))</f>
        <v/>
      </c>
      <c r="O1854" s="164"/>
      <c r="P1854" s="164"/>
    </row>
    <row r="1855" spans="1:16" x14ac:dyDescent="0.2">
      <c r="A1855" s="19"/>
      <c r="B1855" s="164"/>
      <c r="C1855" s="164"/>
      <c r="D1855" s="164"/>
      <c r="E1855" s="164"/>
      <c r="F1855" s="165"/>
      <c r="G1855" s="164"/>
      <c r="H1855" s="166"/>
      <c r="I1855" s="167"/>
      <c r="J1855" s="168" t="str">
        <f>IF(F1855="","",IF(G1855=nepodnik,1,IF(VLOOKUP(G1855,Ciselniky!$G$41:$I$48,3,FALSE)&gt;'Údaje o projekte'!$F$11,'Údaje o projekte'!$F$11,VLOOKUP(G1855,Ciselniky!$G$41:$I$48,3,FALSE))))</f>
        <v/>
      </c>
      <c r="K1855" s="169" t="str">
        <f>IF(J1855="","",IF(G1855="Nerelevantné",E1855*F1855,((E1855*F1855)/VLOOKUP(G1855,Ciselniky!$G$43:$I$48,3,FALSE))*'Dlhodobý majetok (DM)'!I1855)*H1855)</f>
        <v/>
      </c>
      <c r="L1855" s="169" t="str">
        <f>IF(K1855="","",IF('Základné údaje'!$H$8="áno",0,K1855*0.2))</f>
        <v/>
      </c>
      <c r="M1855" s="156" t="str">
        <f>IF(K1855="","",K1855*VLOOKUP(CONCATENATE(C1855," / ",'Základné údaje'!$D$8),'Priradenie pracov. balíkov'!A:F,6,FALSE))</f>
        <v/>
      </c>
      <c r="N1855" s="156" t="str">
        <f>IF(L1855="","",L1855*VLOOKUP(CONCATENATE(C1855," / ",'Základné údaje'!$D$8),'Priradenie pracov. balíkov'!A:F,6,FALSE))</f>
        <v/>
      </c>
      <c r="O1855" s="164"/>
      <c r="P1855" s="164"/>
    </row>
    <row r="1856" spans="1:16" x14ac:dyDescent="0.2">
      <c r="A1856" s="19"/>
      <c r="B1856" s="164"/>
      <c r="C1856" s="164"/>
      <c r="D1856" s="164"/>
      <c r="E1856" s="164"/>
      <c r="F1856" s="165"/>
      <c r="G1856" s="164"/>
      <c r="H1856" s="166"/>
      <c r="I1856" s="167"/>
      <c r="J1856" s="168" t="str">
        <f>IF(F1856="","",IF(G1856=nepodnik,1,IF(VLOOKUP(G1856,Ciselniky!$G$41:$I$48,3,FALSE)&gt;'Údaje o projekte'!$F$11,'Údaje o projekte'!$F$11,VLOOKUP(G1856,Ciselniky!$G$41:$I$48,3,FALSE))))</f>
        <v/>
      </c>
      <c r="K1856" s="169" t="str">
        <f>IF(J1856="","",IF(G1856="Nerelevantné",E1856*F1856,((E1856*F1856)/VLOOKUP(G1856,Ciselniky!$G$43:$I$48,3,FALSE))*'Dlhodobý majetok (DM)'!I1856)*H1856)</f>
        <v/>
      </c>
      <c r="L1856" s="169" t="str">
        <f>IF(K1856="","",IF('Základné údaje'!$H$8="áno",0,K1856*0.2))</f>
        <v/>
      </c>
      <c r="M1856" s="156" t="str">
        <f>IF(K1856="","",K1856*VLOOKUP(CONCATENATE(C1856," / ",'Základné údaje'!$D$8),'Priradenie pracov. balíkov'!A:F,6,FALSE))</f>
        <v/>
      </c>
      <c r="N1856" s="156" t="str">
        <f>IF(L1856="","",L1856*VLOOKUP(CONCATENATE(C1856," / ",'Základné údaje'!$D$8),'Priradenie pracov. balíkov'!A:F,6,FALSE))</f>
        <v/>
      </c>
      <c r="O1856" s="164"/>
      <c r="P1856" s="164"/>
    </row>
    <row r="1857" spans="1:16" x14ac:dyDescent="0.2">
      <c r="A1857" s="19"/>
      <c r="B1857" s="164"/>
      <c r="C1857" s="164"/>
      <c r="D1857" s="164"/>
      <c r="E1857" s="164"/>
      <c r="F1857" s="165"/>
      <c r="G1857" s="164"/>
      <c r="H1857" s="166"/>
      <c r="I1857" s="167"/>
      <c r="J1857" s="168" t="str">
        <f>IF(F1857="","",IF(G1857=nepodnik,1,IF(VLOOKUP(G1857,Ciselniky!$G$41:$I$48,3,FALSE)&gt;'Údaje o projekte'!$F$11,'Údaje o projekte'!$F$11,VLOOKUP(G1857,Ciselniky!$G$41:$I$48,3,FALSE))))</f>
        <v/>
      </c>
      <c r="K1857" s="169" t="str">
        <f>IF(J1857="","",IF(G1857="Nerelevantné",E1857*F1857,((E1857*F1857)/VLOOKUP(G1857,Ciselniky!$G$43:$I$48,3,FALSE))*'Dlhodobý majetok (DM)'!I1857)*H1857)</f>
        <v/>
      </c>
      <c r="L1857" s="169" t="str">
        <f>IF(K1857="","",IF('Základné údaje'!$H$8="áno",0,K1857*0.2))</f>
        <v/>
      </c>
      <c r="M1857" s="156" t="str">
        <f>IF(K1857="","",K1857*VLOOKUP(CONCATENATE(C1857," / ",'Základné údaje'!$D$8),'Priradenie pracov. balíkov'!A:F,6,FALSE))</f>
        <v/>
      </c>
      <c r="N1857" s="156" t="str">
        <f>IF(L1857="","",L1857*VLOOKUP(CONCATENATE(C1857," / ",'Základné údaje'!$D$8),'Priradenie pracov. balíkov'!A:F,6,FALSE))</f>
        <v/>
      </c>
      <c r="O1857" s="164"/>
      <c r="P1857" s="164"/>
    </row>
    <row r="1858" spans="1:16" x14ac:dyDescent="0.2">
      <c r="A1858" s="19"/>
      <c r="B1858" s="164"/>
      <c r="C1858" s="164"/>
      <c r="D1858" s="164"/>
      <c r="E1858" s="164"/>
      <c r="F1858" s="165"/>
      <c r="G1858" s="164"/>
      <c r="H1858" s="166"/>
      <c r="I1858" s="167"/>
      <c r="J1858" s="168" t="str">
        <f>IF(F1858="","",IF(G1858=nepodnik,1,IF(VLOOKUP(G1858,Ciselniky!$G$41:$I$48,3,FALSE)&gt;'Údaje o projekte'!$F$11,'Údaje o projekte'!$F$11,VLOOKUP(G1858,Ciselniky!$G$41:$I$48,3,FALSE))))</f>
        <v/>
      </c>
      <c r="K1858" s="169" t="str">
        <f>IF(J1858="","",IF(G1858="Nerelevantné",E1858*F1858,((E1858*F1858)/VLOOKUP(G1858,Ciselniky!$G$43:$I$48,3,FALSE))*'Dlhodobý majetok (DM)'!I1858)*H1858)</f>
        <v/>
      </c>
      <c r="L1858" s="169" t="str">
        <f>IF(K1858="","",IF('Základné údaje'!$H$8="áno",0,K1858*0.2))</f>
        <v/>
      </c>
      <c r="M1858" s="156" t="str">
        <f>IF(K1858="","",K1858*VLOOKUP(CONCATENATE(C1858," / ",'Základné údaje'!$D$8),'Priradenie pracov. balíkov'!A:F,6,FALSE))</f>
        <v/>
      </c>
      <c r="N1858" s="156" t="str">
        <f>IF(L1858="","",L1858*VLOOKUP(CONCATENATE(C1858," / ",'Základné údaje'!$D$8),'Priradenie pracov. balíkov'!A:F,6,FALSE))</f>
        <v/>
      </c>
      <c r="O1858" s="164"/>
      <c r="P1858" s="164"/>
    </row>
    <row r="1859" spans="1:16" x14ac:dyDescent="0.2">
      <c r="A1859" s="19"/>
      <c r="B1859" s="164"/>
      <c r="C1859" s="164"/>
      <c r="D1859" s="164"/>
      <c r="E1859" s="164"/>
      <c r="F1859" s="165"/>
      <c r="G1859" s="164"/>
      <c r="H1859" s="166"/>
      <c r="I1859" s="167"/>
      <c r="J1859" s="168" t="str">
        <f>IF(F1859="","",IF(G1859=nepodnik,1,IF(VLOOKUP(G1859,Ciselniky!$G$41:$I$48,3,FALSE)&gt;'Údaje o projekte'!$F$11,'Údaje o projekte'!$F$11,VLOOKUP(G1859,Ciselniky!$G$41:$I$48,3,FALSE))))</f>
        <v/>
      </c>
      <c r="K1859" s="169" t="str">
        <f>IF(J1859="","",IF(G1859="Nerelevantné",E1859*F1859,((E1859*F1859)/VLOOKUP(G1859,Ciselniky!$G$43:$I$48,3,FALSE))*'Dlhodobý majetok (DM)'!I1859)*H1859)</f>
        <v/>
      </c>
      <c r="L1859" s="169" t="str">
        <f>IF(K1859="","",IF('Základné údaje'!$H$8="áno",0,K1859*0.2))</f>
        <v/>
      </c>
      <c r="M1859" s="156" t="str">
        <f>IF(K1859="","",K1859*VLOOKUP(CONCATENATE(C1859," / ",'Základné údaje'!$D$8),'Priradenie pracov. balíkov'!A:F,6,FALSE))</f>
        <v/>
      </c>
      <c r="N1859" s="156" t="str">
        <f>IF(L1859="","",L1859*VLOOKUP(CONCATENATE(C1859," / ",'Základné údaje'!$D$8),'Priradenie pracov. balíkov'!A:F,6,FALSE))</f>
        <v/>
      </c>
      <c r="O1859" s="164"/>
      <c r="P1859" s="164"/>
    </row>
    <row r="1860" spans="1:16" x14ac:dyDescent="0.2">
      <c r="A1860" s="19"/>
      <c r="B1860" s="164"/>
      <c r="C1860" s="164"/>
      <c r="D1860" s="164"/>
      <c r="E1860" s="164"/>
      <c r="F1860" s="165"/>
      <c r="G1860" s="164"/>
      <c r="H1860" s="166"/>
      <c r="I1860" s="167"/>
      <c r="J1860" s="168" t="str">
        <f>IF(F1860="","",IF(G1860=nepodnik,1,IF(VLOOKUP(G1860,Ciselniky!$G$41:$I$48,3,FALSE)&gt;'Údaje o projekte'!$F$11,'Údaje o projekte'!$F$11,VLOOKUP(G1860,Ciselniky!$G$41:$I$48,3,FALSE))))</f>
        <v/>
      </c>
      <c r="K1860" s="169" t="str">
        <f>IF(J1860="","",IF(G1860="Nerelevantné",E1860*F1860,((E1860*F1860)/VLOOKUP(G1860,Ciselniky!$G$43:$I$48,3,FALSE))*'Dlhodobý majetok (DM)'!I1860)*H1860)</f>
        <v/>
      </c>
      <c r="L1860" s="169" t="str">
        <f>IF(K1860="","",IF('Základné údaje'!$H$8="áno",0,K1860*0.2))</f>
        <v/>
      </c>
      <c r="M1860" s="156" t="str">
        <f>IF(K1860="","",K1860*VLOOKUP(CONCATENATE(C1860," / ",'Základné údaje'!$D$8),'Priradenie pracov. balíkov'!A:F,6,FALSE))</f>
        <v/>
      </c>
      <c r="N1860" s="156" t="str">
        <f>IF(L1860="","",L1860*VLOOKUP(CONCATENATE(C1860," / ",'Základné údaje'!$D$8),'Priradenie pracov. balíkov'!A:F,6,FALSE))</f>
        <v/>
      </c>
      <c r="O1860" s="164"/>
      <c r="P1860" s="164"/>
    </row>
    <row r="1861" spans="1:16" x14ac:dyDescent="0.2">
      <c r="A1861" s="19"/>
      <c r="B1861" s="164"/>
      <c r="C1861" s="164"/>
      <c r="D1861" s="164"/>
      <c r="E1861" s="164"/>
      <c r="F1861" s="165"/>
      <c r="G1861" s="164"/>
      <c r="H1861" s="166"/>
      <c r="I1861" s="167"/>
      <c r="J1861" s="168" t="str">
        <f>IF(F1861="","",IF(G1861=nepodnik,1,IF(VLOOKUP(G1861,Ciselniky!$G$41:$I$48,3,FALSE)&gt;'Údaje o projekte'!$F$11,'Údaje o projekte'!$F$11,VLOOKUP(G1861,Ciselniky!$G$41:$I$48,3,FALSE))))</f>
        <v/>
      </c>
      <c r="K1861" s="169" t="str">
        <f>IF(J1861="","",IF(G1861="Nerelevantné",E1861*F1861,((E1861*F1861)/VLOOKUP(G1861,Ciselniky!$G$43:$I$48,3,FALSE))*'Dlhodobý majetok (DM)'!I1861)*H1861)</f>
        <v/>
      </c>
      <c r="L1861" s="169" t="str">
        <f>IF(K1861="","",IF('Základné údaje'!$H$8="áno",0,K1861*0.2))</f>
        <v/>
      </c>
      <c r="M1861" s="156" t="str">
        <f>IF(K1861="","",K1861*VLOOKUP(CONCATENATE(C1861," / ",'Základné údaje'!$D$8),'Priradenie pracov. balíkov'!A:F,6,FALSE))</f>
        <v/>
      </c>
      <c r="N1861" s="156" t="str">
        <f>IF(L1861="","",L1861*VLOOKUP(CONCATENATE(C1861," / ",'Základné údaje'!$D$8),'Priradenie pracov. balíkov'!A:F,6,FALSE))</f>
        <v/>
      </c>
      <c r="O1861" s="164"/>
      <c r="P1861" s="164"/>
    </row>
    <row r="1862" spans="1:16" x14ac:dyDescent="0.2">
      <c r="A1862" s="19"/>
      <c r="B1862" s="164"/>
      <c r="C1862" s="164"/>
      <c r="D1862" s="164"/>
      <c r="E1862" s="164"/>
      <c r="F1862" s="165"/>
      <c r="G1862" s="164"/>
      <c r="H1862" s="166"/>
      <c r="I1862" s="167"/>
      <c r="J1862" s="168" t="str">
        <f>IF(F1862="","",IF(G1862=nepodnik,1,IF(VLOOKUP(G1862,Ciselniky!$G$41:$I$48,3,FALSE)&gt;'Údaje o projekte'!$F$11,'Údaje o projekte'!$F$11,VLOOKUP(G1862,Ciselniky!$G$41:$I$48,3,FALSE))))</f>
        <v/>
      </c>
      <c r="K1862" s="169" t="str">
        <f>IF(J1862="","",IF(G1862="Nerelevantné",E1862*F1862,((E1862*F1862)/VLOOKUP(G1862,Ciselniky!$G$43:$I$48,3,FALSE))*'Dlhodobý majetok (DM)'!I1862)*H1862)</f>
        <v/>
      </c>
      <c r="L1862" s="169" t="str">
        <f>IF(K1862="","",IF('Základné údaje'!$H$8="áno",0,K1862*0.2))</f>
        <v/>
      </c>
      <c r="M1862" s="156" t="str">
        <f>IF(K1862="","",K1862*VLOOKUP(CONCATENATE(C1862," / ",'Základné údaje'!$D$8),'Priradenie pracov. balíkov'!A:F,6,FALSE))</f>
        <v/>
      </c>
      <c r="N1862" s="156" t="str">
        <f>IF(L1862="","",L1862*VLOOKUP(CONCATENATE(C1862," / ",'Základné údaje'!$D$8),'Priradenie pracov. balíkov'!A:F,6,FALSE))</f>
        <v/>
      </c>
      <c r="O1862" s="164"/>
      <c r="P1862" s="164"/>
    </row>
    <row r="1863" spans="1:16" x14ac:dyDescent="0.2">
      <c r="A1863" s="19"/>
      <c r="B1863" s="164"/>
      <c r="C1863" s="164"/>
      <c r="D1863" s="164"/>
      <c r="E1863" s="164"/>
      <c r="F1863" s="165"/>
      <c r="G1863" s="164"/>
      <c r="H1863" s="166"/>
      <c r="I1863" s="167"/>
      <c r="J1863" s="168" t="str">
        <f>IF(F1863="","",IF(G1863=nepodnik,1,IF(VLOOKUP(G1863,Ciselniky!$G$41:$I$48,3,FALSE)&gt;'Údaje o projekte'!$F$11,'Údaje o projekte'!$F$11,VLOOKUP(G1863,Ciselniky!$G$41:$I$48,3,FALSE))))</f>
        <v/>
      </c>
      <c r="K1863" s="169" t="str">
        <f>IF(J1863="","",IF(G1863="Nerelevantné",E1863*F1863,((E1863*F1863)/VLOOKUP(G1863,Ciselniky!$G$43:$I$48,3,FALSE))*'Dlhodobý majetok (DM)'!I1863)*H1863)</f>
        <v/>
      </c>
      <c r="L1863" s="169" t="str">
        <f>IF(K1863="","",IF('Základné údaje'!$H$8="áno",0,K1863*0.2))</f>
        <v/>
      </c>
      <c r="M1863" s="156" t="str">
        <f>IF(K1863="","",K1863*VLOOKUP(CONCATENATE(C1863," / ",'Základné údaje'!$D$8),'Priradenie pracov. balíkov'!A:F,6,FALSE))</f>
        <v/>
      </c>
      <c r="N1863" s="156" t="str">
        <f>IF(L1863="","",L1863*VLOOKUP(CONCATENATE(C1863," / ",'Základné údaje'!$D$8),'Priradenie pracov. balíkov'!A:F,6,FALSE))</f>
        <v/>
      </c>
      <c r="O1863" s="164"/>
      <c r="P1863" s="164"/>
    </row>
    <row r="1864" spans="1:16" x14ac:dyDescent="0.2">
      <c r="A1864" s="19"/>
      <c r="B1864" s="164"/>
      <c r="C1864" s="164"/>
      <c r="D1864" s="164"/>
      <c r="E1864" s="164"/>
      <c r="F1864" s="165"/>
      <c r="G1864" s="164"/>
      <c r="H1864" s="166"/>
      <c r="I1864" s="167"/>
      <c r="J1864" s="168" t="str">
        <f>IF(F1864="","",IF(G1864=nepodnik,1,IF(VLOOKUP(G1864,Ciselniky!$G$41:$I$48,3,FALSE)&gt;'Údaje o projekte'!$F$11,'Údaje o projekte'!$F$11,VLOOKUP(G1864,Ciselniky!$G$41:$I$48,3,FALSE))))</f>
        <v/>
      </c>
      <c r="K1864" s="169" t="str">
        <f>IF(J1864="","",IF(G1864="Nerelevantné",E1864*F1864,((E1864*F1864)/VLOOKUP(G1864,Ciselniky!$G$43:$I$48,3,FALSE))*'Dlhodobý majetok (DM)'!I1864)*H1864)</f>
        <v/>
      </c>
      <c r="L1864" s="169" t="str">
        <f>IF(K1864="","",IF('Základné údaje'!$H$8="áno",0,K1864*0.2))</f>
        <v/>
      </c>
      <c r="M1864" s="156" t="str">
        <f>IF(K1864="","",K1864*VLOOKUP(CONCATENATE(C1864," / ",'Základné údaje'!$D$8),'Priradenie pracov. balíkov'!A:F,6,FALSE))</f>
        <v/>
      </c>
      <c r="N1864" s="156" t="str">
        <f>IF(L1864="","",L1864*VLOOKUP(CONCATENATE(C1864," / ",'Základné údaje'!$D$8),'Priradenie pracov. balíkov'!A:F,6,FALSE))</f>
        <v/>
      </c>
      <c r="O1864" s="164"/>
      <c r="P1864" s="164"/>
    </row>
    <row r="1865" spans="1:16" x14ac:dyDescent="0.2">
      <c r="A1865" s="19"/>
      <c r="B1865" s="164"/>
      <c r="C1865" s="164"/>
      <c r="D1865" s="164"/>
      <c r="E1865" s="164"/>
      <c r="F1865" s="165"/>
      <c r="G1865" s="164"/>
      <c r="H1865" s="166"/>
      <c r="I1865" s="167"/>
      <c r="J1865" s="168" t="str">
        <f>IF(F1865="","",IF(G1865=nepodnik,1,IF(VLOOKUP(G1865,Ciselniky!$G$41:$I$48,3,FALSE)&gt;'Údaje o projekte'!$F$11,'Údaje o projekte'!$F$11,VLOOKUP(G1865,Ciselniky!$G$41:$I$48,3,FALSE))))</f>
        <v/>
      </c>
      <c r="K1865" s="169" t="str">
        <f>IF(J1865="","",IF(G1865="Nerelevantné",E1865*F1865,((E1865*F1865)/VLOOKUP(G1865,Ciselniky!$G$43:$I$48,3,FALSE))*'Dlhodobý majetok (DM)'!I1865)*H1865)</f>
        <v/>
      </c>
      <c r="L1865" s="169" t="str">
        <f>IF(K1865="","",IF('Základné údaje'!$H$8="áno",0,K1865*0.2))</f>
        <v/>
      </c>
      <c r="M1865" s="156" t="str">
        <f>IF(K1865="","",K1865*VLOOKUP(CONCATENATE(C1865," / ",'Základné údaje'!$D$8),'Priradenie pracov. balíkov'!A:F,6,FALSE))</f>
        <v/>
      </c>
      <c r="N1865" s="156" t="str">
        <f>IF(L1865="","",L1865*VLOOKUP(CONCATENATE(C1865," / ",'Základné údaje'!$D$8),'Priradenie pracov. balíkov'!A:F,6,FALSE))</f>
        <v/>
      </c>
      <c r="O1865" s="164"/>
      <c r="P1865" s="164"/>
    </row>
    <row r="1866" spans="1:16" x14ac:dyDescent="0.2">
      <c r="A1866" s="19"/>
      <c r="B1866" s="164"/>
      <c r="C1866" s="164"/>
      <c r="D1866" s="164"/>
      <c r="E1866" s="164"/>
      <c r="F1866" s="165"/>
      <c r="G1866" s="164"/>
      <c r="H1866" s="166"/>
      <c r="I1866" s="167"/>
      <c r="J1866" s="168" t="str">
        <f>IF(F1866="","",IF(G1866=nepodnik,1,IF(VLOOKUP(G1866,Ciselniky!$G$41:$I$48,3,FALSE)&gt;'Údaje o projekte'!$F$11,'Údaje o projekte'!$F$11,VLOOKUP(G1866,Ciselniky!$G$41:$I$48,3,FALSE))))</f>
        <v/>
      </c>
      <c r="K1866" s="169" t="str">
        <f>IF(J1866="","",IF(G1866="Nerelevantné",E1866*F1866,((E1866*F1866)/VLOOKUP(G1866,Ciselniky!$G$43:$I$48,3,FALSE))*'Dlhodobý majetok (DM)'!I1866)*H1866)</f>
        <v/>
      </c>
      <c r="L1866" s="169" t="str">
        <f>IF(K1866="","",IF('Základné údaje'!$H$8="áno",0,K1866*0.2))</f>
        <v/>
      </c>
      <c r="M1866" s="156" t="str">
        <f>IF(K1866="","",K1866*VLOOKUP(CONCATENATE(C1866," / ",'Základné údaje'!$D$8),'Priradenie pracov. balíkov'!A:F,6,FALSE))</f>
        <v/>
      </c>
      <c r="N1866" s="156" t="str">
        <f>IF(L1866="","",L1866*VLOOKUP(CONCATENATE(C1866," / ",'Základné údaje'!$D$8),'Priradenie pracov. balíkov'!A:F,6,FALSE))</f>
        <v/>
      </c>
      <c r="O1866" s="164"/>
      <c r="P1866" s="164"/>
    </row>
    <row r="1867" spans="1:16" x14ac:dyDescent="0.2">
      <c r="A1867" s="19"/>
      <c r="B1867" s="164"/>
      <c r="C1867" s="164"/>
      <c r="D1867" s="164"/>
      <c r="E1867" s="164"/>
      <c r="F1867" s="165"/>
      <c r="G1867" s="164"/>
      <c r="H1867" s="166"/>
      <c r="I1867" s="167"/>
      <c r="J1867" s="168" t="str">
        <f>IF(F1867="","",IF(G1867=nepodnik,1,IF(VLOOKUP(G1867,Ciselniky!$G$41:$I$48,3,FALSE)&gt;'Údaje o projekte'!$F$11,'Údaje o projekte'!$F$11,VLOOKUP(G1867,Ciselniky!$G$41:$I$48,3,FALSE))))</f>
        <v/>
      </c>
      <c r="K1867" s="169" t="str">
        <f>IF(J1867="","",IF(G1867="Nerelevantné",E1867*F1867,((E1867*F1867)/VLOOKUP(G1867,Ciselniky!$G$43:$I$48,3,FALSE))*'Dlhodobý majetok (DM)'!I1867)*H1867)</f>
        <v/>
      </c>
      <c r="L1867" s="169" t="str">
        <f>IF(K1867="","",IF('Základné údaje'!$H$8="áno",0,K1867*0.2))</f>
        <v/>
      </c>
      <c r="M1867" s="156" t="str">
        <f>IF(K1867="","",K1867*VLOOKUP(CONCATENATE(C1867," / ",'Základné údaje'!$D$8),'Priradenie pracov. balíkov'!A:F,6,FALSE))</f>
        <v/>
      </c>
      <c r="N1867" s="156" t="str">
        <f>IF(L1867="","",L1867*VLOOKUP(CONCATENATE(C1867," / ",'Základné údaje'!$D$8),'Priradenie pracov. balíkov'!A:F,6,FALSE))</f>
        <v/>
      </c>
      <c r="O1867" s="164"/>
      <c r="P1867" s="164"/>
    </row>
    <row r="1868" spans="1:16" x14ac:dyDescent="0.2">
      <c r="A1868" s="19"/>
      <c r="B1868" s="164"/>
      <c r="C1868" s="164"/>
      <c r="D1868" s="164"/>
      <c r="E1868" s="164"/>
      <c r="F1868" s="165"/>
      <c r="G1868" s="164"/>
      <c r="H1868" s="166"/>
      <c r="I1868" s="167"/>
      <c r="J1868" s="168" t="str">
        <f>IF(F1868="","",IF(G1868=nepodnik,1,IF(VLOOKUP(G1868,Ciselniky!$G$41:$I$48,3,FALSE)&gt;'Údaje o projekte'!$F$11,'Údaje o projekte'!$F$11,VLOOKUP(G1868,Ciselniky!$G$41:$I$48,3,FALSE))))</f>
        <v/>
      </c>
      <c r="K1868" s="169" t="str">
        <f>IF(J1868="","",IF(G1868="Nerelevantné",E1868*F1868,((E1868*F1868)/VLOOKUP(G1868,Ciselniky!$G$43:$I$48,3,FALSE))*'Dlhodobý majetok (DM)'!I1868)*H1868)</f>
        <v/>
      </c>
      <c r="L1868" s="169" t="str">
        <f>IF(K1868="","",IF('Základné údaje'!$H$8="áno",0,K1868*0.2))</f>
        <v/>
      </c>
      <c r="M1868" s="156" t="str">
        <f>IF(K1868="","",K1868*VLOOKUP(CONCATENATE(C1868," / ",'Základné údaje'!$D$8),'Priradenie pracov. balíkov'!A:F,6,FALSE))</f>
        <v/>
      </c>
      <c r="N1868" s="156" t="str">
        <f>IF(L1868="","",L1868*VLOOKUP(CONCATENATE(C1868," / ",'Základné údaje'!$D$8),'Priradenie pracov. balíkov'!A:F,6,FALSE))</f>
        <v/>
      </c>
      <c r="O1868" s="164"/>
      <c r="P1868" s="164"/>
    </row>
    <row r="1869" spans="1:16" x14ac:dyDescent="0.2">
      <c r="A1869" s="19"/>
      <c r="B1869" s="164"/>
      <c r="C1869" s="164"/>
      <c r="D1869" s="164"/>
      <c r="E1869" s="164"/>
      <c r="F1869" s="165"/>
      <c r="G1869" s="164"/>
      <c r="H1869" s="166"/>
      <c r="I1869" s="167"/>
      <c r="J1869" s="168" t="str">
        <f>IF(F1869="","",IF(G1869=nepodnik,1,IF(VLOOKUP(G1869,Ciselniky!$G$41:$I$48,3,FALSE)&gt;'Údaje o projekte'!$F$11,'Údaje o projekte'!$F$11,VLOOKUP(G1869,Ciselniky!$G$41:$I$48,3,FALSE))))</f>
        <v/>
      </c>
      <c r="K1869" s="169" t="str">
        <f>IF(J1869="","",IF(G1869="Nerelevantné",E1869*F1869,((E1869*F1869)/VLOOKUP(G1869,Ciselniky!$G$43:$I$48,3,FALSE))*'Dlhodobý majetok (DM)'!I1869)*H1869)</f>
        <v/>
      </c>
      <c r="L1869" s="169" t="str">
        <f>IF(K1869="","",IF('Základné údaje'!$H$8="áno",0,K1869*0.2))</f>
        <v/>
      </c>
      <c r="M1869" s="156" t="str">
        <f>IF(K1869="","",K1869*VLOOKUP(CONCATENATE(C1869," / ",'Základné údaje'!$D$8),'Priradenie pracov. balíkov'!A:F,6,FALSE))</f>
        <v/>
      </c>
      <c r="N1869" s="156" t="str">
        <f>IF(L1869="","",L1869*VLOOKUP(CONCATENATE(C1869," / ",'Základné údaje'!$D$8),'Priradenie pracov. balíkov'!A:F,6,FALSE))</f>
        <v/>
      </c>
      <c r="O1869" s="164"/>
      <c r="P1869" s="164"/>
    </row>
    <row r="1870" spans="1:16" x14ac:dyDescent="0.2">
      <c r="A1870" s="19"/>
      <c r="B1870" s="164"/>
      <c r="C1870" s="164"/>
      <c r="D1870" s="164"/>
      <c r="E1870" s="164"/>
      <c r="F1870" s="165"/>
      <c r="G1870" s="164"/>
      <c r="H1870" s="166"/>
      <c r="I1870" s="167"/>
      <c r="J1870" s="168" t="str">
        <f>IF(F1870="","",IF(G1870=nepodnik,1,IF(VLOOKUP(G1870,Ciselniky!$G$41:$I$48,3,FALSE)&gt;'Údaje o projekte'!$F$11,'Údaje o projekte'!$F$11,VLOOKUP(G1870,Ciselniky!$G$41:$I$48,3,FALSE))))</f>
        <v/>
      </c>
      <c r="K1870" s="169" t="str">
        <f>IF(J1870="","",IF(G1870="Nerelevantné",E1870*F1870,((E1870*F1870)/VLOOKUP(G1870,Ciselniky!$G$43:$I$48,3,FALSE))*'Dlhodobý majetok (DM)'!I1870)*H1870)</f>
        <v/>
      </c>
      <c r="L1870" s="169" t="str">
        <f>IF(K1870="","",IF('Základné údaje'!$H$8="áno",0,K1870*0.2))</f>
        <v/>
      </c>
      <c r="M1870" s="156" t="str">
        <f>IF(K1870="","",K1870*VLOOKUP(CONCATENATE(C1870," / ",'Základné údaje'!$D$8),'Priradenie pracov. balíkov'!A:F,6,FALSE))</f>
        <v/>
      </c>
      <c r="N1870" s="156" t="str">
        <f>IF(L1870="","",L1870*VLOOKUP(CONCATENATE(C1870," / ",'Základné údaje'!$D$8),'Priradenie pracov. balíkov'!A:F,6,FALSE))</f>
        <v/>
      </c>
      <c r="O1870" s="164"/>
      <c r="P1870" s="164"/>
    </row>
    <row r="1871" spans="1:16" x14ac:dyDescent="0.2">
      <c r="A1871" s="19"/>
      <c r="B1871" s="164"/>
      <c r="C1871" s="164"/>
      <c r="D1871" s="164"/>
      <c r="E1871" s="164"/>
      <c r="F1871" s="165"/>
      <c r="G1871" s="164"/>
      <c r="H1871" s="166"/>
      <c r="I1871" s="167"/>
      <c r="J1871" s="168" t="str">
        <f>IF(F1871="","",IF(G1871=nepodnik,1,IF(VLOOKUP(G1871,Ciselniky!$G$41:$I$48,3,FALSE)&gt;'Údaje o projekte'!$F$11,'Údaje o projekte'!$F$11,VLOOKUP(G1871,Ciselniky!$G$41:$I$48,3,FALSE))))</f>
        <v/>
      </c>
      <c r="K1871" s="169" t="str">
        <f>IF(J1871="","",IF(G1871="Nerelevantné",E1871*F1871,((E1871*F1871)/VLOOKUP(G1871,Ciselniky!$G$43:$I$48,3,FALSE))*'Dlhodobý majetok (DM)'!I1871)*H1871)</f>
        <v/>
      </c>
      <c r="L1871" s="169" t="str">
        <f>IF(K1871="","",IF('Základné údaje'!$H$8="áno",0,K1871*0.2))</f>
        <v/>
      </c>
      <c r="M1871" s="156" t="str">
        <f>IF(K1871="","",K1871*VLOOKUP(CONCATENATE(C1871," / ",'Základné údaje'!$D$8),'Priradenie pracov. balíkov'!A:F,6,FALSE))</f>
        <v/>
      </c>
      <c r="N1871" s="156" t="str">
        <f>IF(L1871="","",L1871*VLOOKUP(CONCATENATE(C1871," / ",'Základné údaje'!$D$8),'Priradenie pracov. balíkov'!A:F,6,FALSE))</f>
        <v/>
      </c>
      <c r="O1871" s="164"/>
      <c r="P1871" s="164"/>
    </row>
    <row r="1872" spans="1:16" x14ac:dyDescent="0.2">
      <c r="A1872" s="19"/>
      <c r="B1872" s="164"/>
      <c r="C1872" s="164"/>
      <c r="D1872" s="164"/>
      <c r="E1872" s="164"/>
      <c r="F1872" s="165"/>
      <c r="G1872" s="164"/>
      <c r="H1872" s="166"/>
      <c r="I1872" s="167"/>
      <c r="J1872" s="168" t="str">
        <f>IF(F1872="","",IF(G1872=nepodnik,1,IF(VLOOKUP(G1872,Ciselniky!$G$41:$I$48,3,FALSE)&gt;'Údaje o projekte'!$F$11,'Údaje o projekte'!$F$11,VLOOKUP(G1872,Ciselniky!$G$41:$I$48,3,FALSE))))</f>
        <v/>
      </c>
      <c r="K1872" s="169" t="str">
        <f>IF(J1872="","",IF(G1872="Nerelevantné",E1872*F1872,((E1872*F1872)/VLOOKUP(G1872,Ciselniky!$G$43:$I$48,3,FALSE))*'Dlhodobý majetok (DM)'!I1872)*H1872)</f>
        <v/>
      </c>
      <c r="L1872" s="169" t="str">
        <f>IF(K1872="","",IF('Základné údaje'!$H$8="áno",0,K1872*0.2))</f>
        <v/>
      </c>
      <c r="M1872" s="156" t="str">
        <f>IF(K1872="","",K1872*VLOOKUP(CONCATENATE(C1872," / ",'Základné údaje'!$D$8),'Priradenie pracov. balíkov'!A:F,6,FALSE))</f>
        <v/>
      </c>
      <c r="N1872" s="156" t="str">
        <f>IF(L1872="","",L1872*VLOOKUP(CONCATENATE(C1872," / ",'Základné údaje'!$D$8),'Priradenie pracov. balíkov'!A:F,6,FALSE))</f>
        <v/>
      </c>
      <c r="O1872" s="164"/>
      <c r="P1872" s="164"/>
    </row>
    <row r="1873" spans="1:16" x14ac:dyDescent="0.2">
      <c r="A1873" s="19"/>
      <c r="B1873" s="164"/>
      <c r="C1873" s="164"/>
      <c r="D1873" s="164"/>
      <c r="E1873" s="164"/>
      <c r="F1873" s="165"/>
      <c r="G1873" s="164"/>
      <c r="H1873" s="166"/>
      <c r="I1873" s="167"/>
      <c r="J1873" s="168" t="str">
        <f>IF(F1873="","",IF(G1873=nepodnik,1,IF(VLOOKUP(G1873,Ciselniky!$G$41:$I$48,3,FALSE)&gt;'Údaje o projekte'!$F$11,'Údaje o projekte'!$F$11,VLOOKUP(G1873,Ciselniky!$G$41:$I$48,3,FALSE))))</f>
        <v/>
      </c>
      <c r="K1873" s="169" t="str">
        <f>IF(J1873="","",IF(G1873="Nerelevantné",E1873*F1873,((E1873*F1873)/VLOOKUP(G1873,Ciselniky!$G$43:$I$48,3,FALSE))*'Dlhodobý majetok (DM)'!I1873)*H1873)</f>
        <v/>
      </c>
      <c r="L1873" s="169" t="str">
        <f>IF(K1873="","",IF('Základné údaje'!$H$8="áno",0,K1873*0.2))</f>
        <v/>
      </c>
      <c r="M1873" s="156" t="str">
        <f>IF(K1873="","",K1873*VLOOKUP(CONCATENATE(C1873," / ",'Základné údaje'!$D$8),'Priradenie pracov. balíkov'!A:F,6,FALSE))</f>
        <v/>
      </c>
      <c r="N1873" s="156" t="str">
        <f>IF(L1873="","",L1873*VLOOKUP(CONCATENATE(C1873," / ",'Základné údaje'!$D$8),'Priradenie pracov. balíkov'!A:F,6,FALSE))</f>
        <v/>
      </c>
      <c r="O1873" s="164"/>
      <c r="P1873" s="164"/>
    </row>
    <row r="1874" spans="1:16" x14ac:dyDescent="0.2">
      <c r="A1874" s="19"/>
      <c r="B1874" s="164"/>
      <c r="C1874" s="164"/>
      <c r="D1874" s="164"/>
      <c r="E1874" s="164"/>
      <c r="F1874" s="165"/>
      <c r="G1874" s="164"/>
      <c r="H1874" s="166"/>
      <c r="I1874" s="167"/>
      <c r="J1874" s="168" t="str">
        <f>IF(F1874="","",IF(G1874=nepodnik,1,IF(VLOOKUP(G1874,Ciselniky!$G$41:$I$48,3,FALSE)&gt;'Údaje o projekte'!$F$11,'Údaje o projekte'!$F$11,VLOOKUP(G1874,Ciselniky!$G$41:$I$48,3,FALSE))))</f>
        <v/>
      </c>
      <c r="K1874" s="169" t="str">
        <f>IF(J1874="","",IF(G1874="Nerelevantné",E1874*F1874,((E1874*F1874)/VLOOKUP(G1874,Ciselniky!$G$43:$I$48,3,FALSE))*'Dlhodobý majetok (DM)'!I1874)*H1874)</f>
        <v/>
      </c>
      <c r="L1874" s="169" t="str">
        <f>IF(K1874="","",IF('Základné údaje'!$H$8="áno",0,K1874*0.2))</f>
        <v/>
      </c>
      <c r="M1874" s="156" t="str">
        <f>IF(K1874="","",K1874*VLOOKUP(CONCATENATE(C1874," / ",'Základné údaje'!$D$8),'Priradenie pracov. balíkov'!A:F,6,FALSE))</f>
        <v/>
      </c>
      <c r="N1874" s="156" t="str">
        <f>IF(L1874="","",L1874*VLOOKUP(CONCATENATE(C1874," / ",'Základné údaje'!$D$8),'Priradenie pracov. balíkov'!A:F,6,FALSE))</f>
        <v/>
      </c>
      <c r="O1874" s="164"/>
      <c r="P1874" s="164"/>
    </row>
    <row r="1875" spans="1:16" x14ac:dyDescent="0.2">
      <c r="A1875" s="19"/>
      <c r="B1875" s="164"/>
      <c r="C1875" s="164"/>
      <c r="D1875" s="164"/>
      <c r="E1875" s="164"/>
      <c r="F1875" s="165"/>
      <c r="G1875" s="164"/>
      <c r="H1875" s="166"/>
      <c r="I1875" s="167"/>
      <c r="J1875" s="168" t="str">
        <f>IF(F1875="","",IF(G1875=nepodnik,1,IF(VLOOKUP(G1875,Ciselniky!$G$41:$I$48,3,FALSE)&gt;'Údaje o projekte'!$F$11,'Údaje o projekte'!$F$11,VLOOKUP(G1875,Ciselniky!$G$41:$I$48,3,FALSE))))</f>
        <v/>
      </c>
      <c r="K1875" s="169" t="str">
        <f>IF(J1875="","",IF(G1875="Nerelevantné",E1875*F1875,((E1875*F1875)/VLOOKUP(G1875,Ciselniky!$G$43:$I$48,3,FALSE))*'Dlhodobý majetok (DM)'!I1875)*H1875)</f>
        <v/>
      </c>
      <c r="L1875" s="169" t="str">
        <f>IF(K1875="","",IF('Základné údaje'!$H$8="áno",0,K1875*0.2))</f>
        <v/>
      </c>
      <c r="M1875" s="156" t="str">
        <f>IF(K1875="","",K1875*VLOOKUP(CONCATENATE(C1875," / ",'Základné údaje'!$D$8),'Priradenie pracov. balíkov'!A:F,6,FALSE))</f>
        <v/>
      </c>
      <c r="N1875" s="156" t="str">
        <f>IF(L1875="","",L1875*VLOOKUP(CONCATENATE(C1875," / ",'Základné údaje'!$D$8),'Priradenie pracov. balíkov'!A:F,6,FALSE))</f>
        <v/>
      </c>
      <c r="O1875" s="164"/>
      <c r="P1875" s="164"/>
    </row>
    <row r="1876" spans="1:16" x14ac:dyDescent="0.2">
      <c r="A1876" s="19"/>
      <c r="B1876" s="164"/>
      <c r="C1876" s="164"/>
      <c r="D1876" s="164"/>
      <c r="E1876" s="164"/>
      <c r="F1876" s="165"/>
      <c r="G1876" s="164"/>
      <c r="H1876" s="166"/>
      <c r="I1876" s="167"/>
      <c r="J1876" s="168" t="str">
        <f>IF(F1876="","",IF(G1876=nepodnik,1,IF(VLOOKUP(G1876,Ciselniky!$G$41:$I$48,3,FALSE)&gt;'Údaje o projekte'!$F$11,'Údaje o projekte'!$F$11,VLOOKUP(G1876,Ciselniky!$G$41:$I$48,3,FALSE))))</f>
        <v/>
      </c>
      <c r="K1876" s="169" t="str">
        <f>IF(J1876="","",IF(G1876="Nerelevantné",E1876*F1876,((E1876*F1876)/VLOOKUP(G1876,Ciselniky!$G$43:$I$48,3,FALSE))*'Dlhodobý majetok (DM)'!I1876)*H1876)</f>
        <v/>
      </c>
      <c r="L1876" s="169" t="str">
        <f>IF(K1876="","",IF('Základné údaje'!$H$8="áno",0,K1876*0.2))</f>
        <v/>
      </c>
      <c r="M1876" s="156" t="str">
        <f>IF(K1876="","",K1876*VLOOKUP(CONCATENATE(C1876," / ",'Základné údaje'!$D$8),'Priradenie pracov. balíkov'!A:F,6,FALSE))</f>
        <v/>
      </c>
      <c r="N1876" s="156" t="str">
        <f>IF(L1876="","",L1876*VLOOKUP(CONCATENATE(C1876," / ",'Základné údaje'!$D$8),'Priradenie pracov. balíkov'!A:F,6,FALSE))</f>
        <v/>
      </c>
      <c r="O1876" s="164"/>
      <c r="P1876" s="164"/>
    </row>
    <row r="1877" spans="1:16" x14ac:dyDescent="0.2">
      <c r="A1877" s="19"/>
      <c r="B1877" s="164"/>
      <c r="C1877" s="164"/>
      <c r="D1877" s="164"/>
      <c r="E1877" s="164"/>
      <c r="F1877" s="165"/>
      <c r="G1877" s="164"/>
      <c r="H1877" s="166"/>
      <c r="I1877" s="167"/>
      <c r="J1877" s="168" t="str">
        <f>IF(F1877="","",IF(G1877=nepodnik,1,IF(VLOOKUP(G1877,Ciselniky!$G$41:$I$48,3,FALSE)&gt;'Údaje o projekte'!$F$11,'Údaje o projekte'!$F$11,VLOOKUP(G1877,Ciselniky!$G$41:$I$48,3,FALSE))))</f>
        <v/>
      </c>
      <c r="K1877" s="169" t="str">
        <f>IF(J1877="","",IF(G1877="Nerelevantné",E1877*F1877,((E1877*F1877)/VLOOKUP(G1877,Ciselniky!$G$43:$I$48,3,FALSE))*'Dlhodobý majetok (DM)'!I1877)*H1877)</f>
        <v/>
      </c>
      <c r="L1877" s="169" t="str">
        <f>IF(K1877="","",IF('Základné údaje'!$H$8="áno",0,K1877*0.2))</f>
        <v/>
      </c>
      <c r="M1877" s="156" t="str">
        <f>IF(K1877="","",K1877*VLOOKUP(CONCATENATE(C1877," / ",'Základné údaje'!$D$8),'Priradenie pracov. balíkov'!A:F,6,FALSE))</f>
        <v/>
      </c>
      <c r="N1877" s="156" t="str">
        <f>IF(L1877="","",L1877*VLOOKUP(CONCATENATE(C1877," / ",'Základné údaje'!$D$8),'Priradenie pracov. balíkov'!A:F,6,FALSE))</f>
        <v/>
      </c>
      <c r="O1877" s="164"/>
      <c r="P1877" s="164"/>
    </row>
    <row r="1878" spans="1:16" x14ac:dyDescent="0.2">
      <c r="A1878" s="19"/>
      <c r="B1878" s="164"/>
      <c r="C1878" s="164"/>
      <c r="D1878" s="164"/>
      <c r="E1878" s="164"/>
      <c r="F1878" s="165"/>
      <c r="G1878" s="164"/>
      <c r="H1878" s="166"/>
      <c r="I1878" s="167"/>
      <c r="J1878" s="168" t="str">
        <f>IF(F1878="","",IF(G1878=nepodnik,1,IF(VLOOKUP(G1878,Ciselniky!$G$41:$I$48,3,FALSE)&gt;'Údaje o projekte'!$F$11,'Údaje o projekte'!$F$11,VLOOKUP(G1878,Ciselniky!$G$41:$I$48,3,FALSE))))</f>
        <v/>
      </c>
      <c r="K1878" s="169" t="str">
        <f>IF(J1878="","",IF(G1878="Nerelevantné",E1878*F1878,((E1878*F1878)/VLOOKUP(G1878,Ciselniky!$G$43:$I$48,3,FALSE))*'Dlhodobý majetok (DM)'!I1878)*H1878)</f>
        <v/>
      </c>
      <c r="L1878" s="169" t="str">
        <f>IF(K1878="","",IF('Základné údaje'!$H$8="áno",0,K1878*0.2))</f>
        <v/>
      </c>
      <c r="M1878" s="156" t="str">
        <f>IF(K1878="","",K1878*VLOOKUP(CONCATENATE(C1878," / ",'Základné údaje'!$D$8),'Priradenie pracov. balíkov'!A:F,6,FALSE))</f>
        <v/>
      </c>
      <c r="N1878" s="156" t="str">
        <f>IF(L1878="","",L1878*VLOOKUP(CONCATENATE(C1878," / ",'Základné údaje'!$D$8),'Priradenie pracov. balíkov'!A:F,6,FALSE))</f>
        <v/>
      </c>
      <c r="O1878" s="164"/>
      <c r="P1878" s="164"/>
    </row>
    <row r="1879" spans="1:16" x14ac:dyDescent="0.2">
      <c r="A1879" s="19"/>
      <c r="B1879" s="164"/>
      <c r="C1879" s="164"/>
      <c r="D1879" s="164"/>
      <c r="E1879" s="164"/>
      <c r="F1879" s="165"/>
      <c r="G1879" s="164"/>
      <c r="H1879" s="166"/>
      <c r="I1879" s="167"/>
      <c r="J1879" s="168" t="str">
        <f>IF(F1879="","",IF(G1879=nepodnik,1,IF(VLOOKUP(G1879,Ciselniky!$G$41:$I$48,3,FALSE)&gt;'Údaje o projekte'!$F$11,'Údaje o projekte'!$F$11,VLOOKUP(G1879,Ciselniky!$G$41:$I$48,3,FALSE))))</f>
        <v/>
      </c>
      <c r="K1879" s="169" t="str">
        <f>IF(J1879="","",IF(G1879="Nerelevantné",E1879*F1879,((E1879*F1879)/VLOOKUP(G1879,Ciselniky!$G$43:$I$48,3,FALSE))*'Dlhodobý majetok (DM)'!I1879)*H1879)</f>
        <v/>
      </c>
      <c r="L1879" s="169" t="str">
        <f>IF(K1879="","",IF('Základné údaje'!$H$8="áno",0,K1879*0.2))</f>
        <v/>
      </c>
      <c r="M1879" s="156" t="str">
        <f>IF(K1879="","",K1879*VLOOKUP(CONCATENATE(C1879," / ",'Základné údaje'!$D$8),'Priradenie pracov. balíkov'!A:F,6,FALSE))</f>
        <v/>
      </c>
      <c r="N1879" s="156" t="str">
        <f>IF(L1879="","",L1879*VLOOKUP(CONCATENATE(C1879," / ",'Základné údaje'!$D$8),'Priradenie pracov. balíkov'!A:F,6,FALSE))</f>
        <v/>
      </c>
      <c r="O1879" s="164"/>
      <c r="P1879" s="164"/>
    </row>
    <row r="1880" spans="1:16" x14ac:dyDescent="0.2">
      <c r="A1880" s="19"/>
      <c r="B1880" s="164"/>
      <c r="C1880" s="164"/>
      <c r="D1880" s="164"/>
      <c r="E1880" s="164"/>
      <c r="F1880" s="165"/>
      <c r="G1880" s="164"/>
      <c r="H1880" s="166"/>
      <c r="I1880" s="167"/>
      <c r="J1880" s="168" t="str">
        <f>IF(F1880="","",IF(G1880=nepodnik,1,IF(VLOOKUP(G1880,Ciselniky!$G$41:$I$48,3,FALSE)&gt;'Údaje o projekte'!$F$11,'Údaje o projekte'!$F$11,VLOOKUP(G1880,Ciselniky!$G$41:$I$48,3,FALSE))))</f>
        <v/>
      </c>
      <c r="K1880" s="169" t="str">
        <f>IF(J1880="","",IF(G1880="Nerelevantné",E1880*F1880,((E1880*F1880)/VLOOKUP(G1880,Ciselniky!$G$43:$I$48,3,FALSE))*'Dlhodobý majetok (DM)'!I1880)*H1880)</f>
        <v/>
      </c>
      <c r="L1880" s="169" t="str">
        <f>IF(K1880="","",IF('Základné údaje'!$H$8="áno",0,K1880*0.2))</f>
        <v/>
      </c>
      <c r="M1880" s="156" t="str">
        <f>IF(K1880="","",K1880*VLOOKUP(CONCATENATE(C1880," / ",'Základné údaje'!$D$8),'Priradenie pracov. balíkov'!A:F,6,FALSE))</f>
        <v/>
      </c>
      <c r="N1880" s="156" t="str">
        <f>IF(L1880="","",L1880*VLOOKUP(CONCATENATE(C1880," / ",'Základné údaje'!$D$8),'Priradenie pracov. balíkov'!A:F,6,FALSE))</f>
        <v/>
      </c>
      <c r="O1880" s="164"/>
      <c r="P1880" s="164"/>
    </row>
    <row r="1881" spans="1:16" x14ac:dyDescent="0.2">
      <c r="A1881" s="19"/>
      <c r="B1881" s="164"/>
      <c r="C1881" s="164"/>
      <c r="D1881" s="164"/>
      <c r="E1881" s="164"/>
      <c r="F1881" s="165"/>
      <c r="G1881" s="164"/>
      <c r="H1881" s="166"/>
      <c r="I1881" s="167"/>
      <c r="J1881" s="168" t="str">
        <f>IF(F1881="","",IF(G1881=nepodnik,1,IF(VLOOKUP(G1881,Ciselniky!$G$41:$I$48,3,FALSE)&gt;'Údaje o projekte'!$F$11,'Údaje o projekte'!$F$11,VLOOKUP(G1881,Ciselniky!$G$41:$I$48,3,FALSE))))</f>
        <v/>
      </c>
      <c r="K1881" s="169" t="str">
        <f>IF(J1881="","",IF(G1881="Nerelevantné",E1881*F1881,((E1881*F1881)/VLOOKUP(G1881,Ciselniky!$G$43:$I$48,3,FALSE))*'Dlhodobý majetok (DM)'!I1881)*H1881)</f>
        <v/>
      </c>
      <c r="L1881" s="169" t="str">
        <f>IF(K1881="","",IF('Základné údaje'!$H$8="áno",0,K1881*0.2))</f>
        <v/>
      </c>
      <c r="M1881" s="156" t="str">
        <f>IF(K1881="","",K1881*VLOOKUP(CONCATENATE(C1881," / ",'Základné údaje'!$D$8),'Priradenie pracov. balíkov'!A:F,6,FALSE))</f>
        <v/>
      </c>
      <c r="N1881" s="156" t="str">
        <f>IF(L1881="","",L1881*VLOOKUP(CONCATENATE(C1881," / ",'Základné údaje'!$D$8),'Priradenie pracov. balíkov'!A:F,6,FALSE))</f>
        <v/>
      </c>
      <c r="O1881" s="164"/>
      <c r="P1881" s="164"/>
    </row>
    <row r="1882" spans="1:16" x14ac:dyDescent="0.2">
      <c r="A1882" s="19"/>
      <c r="B1882" s="164"/>
      <c r="C1882" s="164"/>
      <c r="D1882" s="164"/>
      <c r="E1882" s="164"/>
      <c r="F1882" s="165"/>
      <c r="G1882" s="164"/>
      <c r="H1882" s="166"/>
      <c r="I1882" s="167"/>
      <c r="J1882" s="168" t="str">
        <f>IF(F1882="","",IF(G1882=nepodnik,1,IF(VLOOKUP(G1882,Ciselniky!$G$41:$I$48,3,FALSE)&gt;'Údaje o projekte'!$F$11,'Údaje o projekte'!$F$11,VLOOKUP(G1882,Ciselniky!$G$41:$I$48,3,FALSE))))</f>
        <v/>
      </c>
      <c r="K1882" s="169" t="str">
        <f>IF(J1882="","",IF(G1882="Nerelevantné",E1882*F1882,((E1882*F1882)/VLOOKUP(G1882,Ciselniky!$G$43:$I$48,3,FALSE))*'Dlhodobý majetok (DM)'!I1882)*H1882)</f>
        <v/>
      </c>
      <c r="L1882" s="169" t="str">
        <f>IF(K1882="","",IF('Základné údaje'!$H$8="áno",0,K1882*0.2))</f>
        <v/>
      </c>
      <c r="M1882" s="156" t="str">
        <f>IF(K1882="","",K1882*VLOOKUP(CONCATENATE(C1882," / ",'Základné údaje'!$D$8),'Priradenie pracov. balíkov'!A:F,6,FALSE))</f>
        <v/>
      </c>
      <c r="N1882" s="156" t="str">
        <f>IF(L1882="","",L1882*VLOOKUP(CONCATENATE(C1882," / ",'Základné údaje'!$D$8),'Priradenie pracov. balíkov'!A:F,6,FALSE))</f>
        <v/>
      </c>
      <c r="O1882" s="164"/>
      <c r="P1882" s="164"/>
    </row>
    <row r="1883" spans="1:16" x14ac:dyDescent="0.2">
      <c r="A1883" s="19"/>
      <c r="B1883" s="164"/>
      <c r="C1883" s="164"/>
      <c r="D1883" s="164"/>
      <c r="E1883" s="164"/>
      <c r="F1883" s="165"/>
      <c r="G1883" s="164"/>
      <c r="H1883" s="166"/>
      <c r="I1883" s="167"/>
      <c r="J1883" s="168" t="str">
        <f>IF(F1883="","",IF(G1883=nepodnik,1,IF(VLOOKUP(G1883,Ciselniky!$G$41:$I$48,3,FALSE)&gt;'Údaje o projekte'!$F$11,'Údaje o projekte'!$F$11,VLOOKUP(G1883,Ciselniky!$G$41:$I$48,3,FALSE))))</f>
        <v/>
      </c>
      <c r="K1883" s="169" t="str">
        <f>IF(J1883="","",IF(G1883="Nerelevantné",E1883*F1883,((E1883*F1883)/VLOOKUP(G1883,Ciselniky!$G$43:$I$48,3,FALSE))*'Dlhodobý majetok (DM)'!I1883)*H1883)</f>
        <v/>
      </c>
      <c r="L1883" s="169" t="str">
        <f>IF(K1883="","",IF('Základné údaje'!$H$8="áno",0,K1883*0.2))</f>
        <v/>
      </c>
      <c r="M1883" s="156" t="str">
        <f>IF(K1883="","",K1883*VLOOKUP(CONCATENATE(C1883," / ",'Základné údaje'!$D$8),'Priradenie pracov. balíkov'!A:F,6,FALSE))</f>
        <v/>
      </c>
      <c r="N1883" s="156" t="str">
        <f>IF(L1883="","",L1883*VLOOKUP(CONCATENATE(C1883," / ",'Základné údaje'!$D$8),'Priradenie pracov. balíkov'!A:F,6,FALSE))</f>
        <v/>
      </c>
      <c r="O1883" s="164"/>
      <c r="P1883" s="164"/>
    </row>
    <row r="1884" spans="1:16" x14ac:dyDescent="0.2">
      <c r="A1884" s="19"/>
      <c r="B1884" s="164"/>
      <c r="C1884" s="164"/>
      <c r="D1884" s="164"/>
      <c r="E1884" s="164"/>
      <c r="F1884" s="165"/>
      <c r="G1884" s="164"/>
      <c r="H1884" s="166"/>
      <c r="I1884" s="167"/>
      <c r="J1884" s="168" t="str">
        <f>IF(F1884="","",IF(G1884=nepodnik,1,IF(VLOOKUP(G1884,Ciselniky!$G$41:$I$48,3,FALSE)&gt;'Údaje o projekte'!$F$11,'Údaje o projekte'!$F$11,VLOOKUP(G1884,Ciselniky!$G$41:$I$48,3,FALSE))))</f>
        <v/>
      </c>
      <c r="K1884" s="169" t="str">
        <f>IF(J1884="","",IF(G1884="Nerelevantné",E1884*F1884,((E1884*F1884)/VLOOKUP(G1884,Ciselniky!$G$43:$I$48,3,FALSE))*'Dlhodobý majetok (DM)'!I1884)*H1884)</f>
        <v/>
      </c>
      <c r="L1884" s="169" t="str">
        <f>IF(K1884="","",IF('Základné údaje'!$H$8="áno",0,K1884*0.2))</f>
        <v/>
      </c>
      <c r="M1884" s="156" t="str">
        <f>IF(K1884="","",K1884*VLOOKUP(CONCATENATE(C1884," / ",'Základné údaje'!$D$8),'Priradenie pracov. balíkov'!A:F,6,FALSE))</f>
        <v/>
      </c>
      <c r="N1884" s="156" t="str">
        <f>IF(L1884="","",L1884*VLOOKUP(CONCATENATE(C1884," / ",'Základné údaje'!$D$8),'Priradenie pracov. balíkov'!A:F,6,FALSE))</f>
        <v/>
      </c>
      <c r="O1884" s="164"/>
      <c r="P1884" s="164"/>
    </row>
    <row r="1885" spans="1:16" x14ac:dyDescent="0.2">
      <c r="A1885" s="19"/>
      <c r="B1885" s="164"/>
      <c r="C1885" s="164"/>
      <c r="D1885" s="164"/>
      <c r="E1885" s="164"/>
      <c r="F1885" s="165"/>
      <c r="G1885" s="164"/>
      <c r="H1885" s="166"/>
      <c r="I1885" s="167"/>
      <c r="J1885" s="168" t="str">
        <f>IF(F1885="","",IF(G1885=nepodnik,1,IF(VLOOKUP(G1885,Ciselniky!$G$41:$I$48,3,FALSE)&gt;'Údaje o projekte'!$F$11,'Údaje o projekte'!$F$11,VLOOKUP(G1885,Ciselniky!$G$41:$I$48,3,FALSE))))</f>
        <v/>
      </c>
      <c r="K1885" s="169" t="str">
        <f>IF(J1885="","",IF(G1885="Nerelevantné",E1885*F1885,((E1885*F1885)/VLOOKUP(G1885,Ciselniky!$G$43:$I$48,3,FALSE))*'Dlhodobý majetok (DM)'!I1885)*H1885)</f>
        <v/>
      </c>
      <c r="L1885" s="169" t="str">
        <f>IF(K1885="","",IF('Základné údaje'!$H$8="áno",0,K1885*0.2))</f>
        <v/>
      </c>
      <c r="M1885" s="156" t="str">
        <f>IF(K1885="","",K1885*VLOOKUP(CONCATENATE(C1885," / ",'Základné údaje'!$D$8),'Priradenie pracov. balíkov'!A:F,6,FALSE))</f>
        <v/>
      </c>
      <c r="N1885" s="156" t="str">
        <f>IF(L1885="","",L1885*VLOOKUP(CONCATENATE(C1885," / ",'Základné údaje'!$D$8),'Priradenie pracov. balíkov'!A:F,6,FALSE))</f>
        <v/>
      </c>
      <c r="O1885" s="164"/>
      <c r="P1885" s="164"/>
    </row>
    <row r="1886" spans="1:16" x14ac:dyDescent="0.2">
      <c r="A1886" s="19"/>
      <c r="B1886" s="164"/>
      <c r="C1886" s="164"/>
      <c r="D1886" s="164"/>
      <c r="E1886" s="164"/>
      <c r="F1886" s="165"/>
      <c r="G1886" s="164"/>
      <c r="H1886" s="166"/>
      <c r="I1886" s="167"/>
      <c r="J1886" s="168" t="str">
        <f>IF(F1886="","",IF(G1886=nepodnik,1,IF(VLOOKUP(G1886,Ciselniky!$G$41:$I$48,3,FALSE)&gt;'Údaje o projekte'!$F$11,'Údaje o projekte'!$F$11,VLOOKUP(G1886,Ciselniky!$G$41:$I$48,3,FALSE))))</f>
        <v/>
      </c>
      <c r="K1886" s="169" t="str">
        <f>IF(J1886="","",IF(G1886="Nerelevantné",E1886*F1886,((E1886*F1886)/VLOOKUP(G1886,Ciselniky!$G$43:$I$48,3,FALSE))*'Dlhodobý majetok (DM)'!I1886)*H1886)</f>
        <v/>
      </c>
      <c r="L1886" s="169" t="str">
        <f>IF(K1886="","",IF('Základné údaje'!$H$8="áno",0,K1886*0.2))</f>
        <v/>
      </c>
      <c r="M1886" s="156" t="str">
        <f>IF(K1886="","",K1886*VLOOKUP(CONCATENATE(C1886," / ",'Základné údaje'!$D$8),'Priradenie pracov. balíkov'!A:F,6,FALSE))</f>
        <v/>
      </c>
      <c r="N1886" s="156" t="str">
        <f>IF(L1886="","",L1886*VLOOKUP(CONCATENATE(C1886," / ",'Základné údaje'!$D$8),'Priradenie pracov. balíkov'!A:F,6,FALSE))</f>
        <v/>
      </c>
      <c r="O1886" s="164"/>
      <c r="P1886" s="164"/>
    </row>
    <row r="1887" spans="1:16" x14ac:dyDescent="0.2">
      <c r="A1887" s="19"/>
      <c r="B1887" s="164"/>
      <c r="C1887" s="164"/>
      <c r="D1887" s="164"/>
      <c r="E1887" s="164"/>
      <c r="F1887" s="165"/>
      <c r="G1887" s="164"/>
      <c r="H1887" s="166"/>
      <c r="I1887" s="167"/>
      <c r="J1887" s="168" t="str">
        <f>IF(F1887="","",IF(G1887=nepodnik,1,IF(VLOOKUP(G1887,Ciselniky!$G$41:$I$48,3,FALSE)&gt;'Údaje o projekte'!$F$11,'Údaje o projekte'!$F$11,VLOOKUP(G1887,Ciselniky!$G$41:$I$48,3,FALSE))))</f>
        <v/>
      </c>
      <c r="K1887" s="169" t="str">
        <f>IF(J1887="","",IF(G1887="Nerelevantné",E1887*F1887,((E1887*F1887)/VLOOKUP(G1887,Ciselniky!$G$43:$I$48,3,FALSE))*'Dlhodobý majetok (DM)'!I1887)*H1887)</f>
        <v/>
      </c>
      <c r="L1887" s="169" t="str">
        <f>IF(K1887="","",IF('Základné údaje'!$H$8="áno",0,K1887*0.2))</f>
        <v/>
      </c>
      <c r="M1887" s="156" t="str">
        <f>IF(K1887="","",K1887*VLOOKUP(CONCATENATE(C1887," / ",'Základné údaje'!$D$8),'Priradenie pracov. balíkov'!A:F,6,FALSE))</f>
        <v/>
      </c>
      <c r="N1887" s="156" t="str">
        <f>IF(L1887="","",L1887*VLOOKUP(CONCATENATE(C1887," / ",'Základné údaje'!$D$8),'Priradenie pracov. balíkov'!A:F,6,FALSE))</f>
        <v/>
      </c>
      <c r="O1887" s="164"/>
      <c r="P1887" s="164"/>
    </row>
    <row r="1888" spans="1:16" x14ac:dyDescent="0.2">
      <c r="A1888" s="19"/>
      <c r="B1888" s="164"/>
      <c r="C1888" s="164"/>
      <c r="D1888" s="164"/>
      <c r="E1888" s="164"/>
      <c r="F1888" s="165"/>
      <c r="G1888" s="164"/>
      <c r="H1888" s="166"/>
      <c r="I1888" s="167"/>
      <c r="J1888" s="168" t="str">
        <f>IF(F1888="","",IF(G1888=nepodnik,1,IF(VLOOKUP(G1888,Ciselniky!$G$41:$I$48,3,FALSE)&gt;'Údaje o projekte'!$F$11,'Údaje o projekte'!$F$11,VLOOKUP(G1888,Ciselniky!$G$41:$I$48,3,FALSE))))</f>
        <v/>
      </c>
      <c r="K1888" s="169" t="str">
        <f>IF(J1888="","",IF(G1888="Nerelevantné",E1888*F1888,((E1888*F1888)/VLOOKUP(G1888,Ciselniky!$G$43:$I$48,3,FALSE))*'Dlhodobý majetok (DM)'!I1888)*H1888)</f>
        <v/>
      </c>
      <c r="L1888" s="169" t="str">
        <f>IF(K1888="","",IF('Základné údaje'!$H$8="áno",0,K1888*0.2))</f>
        <v/>
      </c>
      <c r="M1888" s="156" t="str">
        <f>IF(K1888="","",K1888*VLOOKUP(CONCATENATE(C1888," / ",'Základné údaje'!$D$8),'Priradenie pracov. balíkov'!A:F,6,FALSE))</f>
        <v/>
      </c>
      <c r="N1888" s="156" t="str">
        <f>IF(L1888="","",L1888*VLOOKUP(CONCATENATE(C1888," / ",'Základné údaje'!$D$8),'Priradenie pracov. balíkov'!A:F,6,FALSE))</f>
        <v/>
      </c>
      <c r="O1888" s="164"/>
      <c r="P1888" s="164"/>
    </row>
    <row r="1889" spans="1:16" x14ac:dyDescent="0.2">
      <c r="A1889" s="19"/>
      <c r="B1889" s="164"/>
      <c r="C1889" s="164"/>
      <c r="D1889" s="164"/>
      <c r="E1889" s="164"/>
      <c r="F1889" s="165"/>
      <c r="G1889" s="164"/>
      <c r="H1889" s="166"/>
      <c r="I1889" s="167"/>
      <c r="J1889" s="168" t="str">
        <f>IF(F1889="","",IF(G1889=nepodnik,1,IF(VLOOKUP(G1889,Ciselniky!$G$41:$I$48,3,FALSE)&gt;'Údaje o projekte'!$F$11,'Údaje o projekte'!$F$11,VLOOKUP(G1889,Ciselniky!$G$41:$I$48,3,FALSE))))</f>
        <v/>
      </c>
      <c r="K1889" s="169" t="str">
        <f>IF(J1889="","",IF(G1889="Nerelevantné",E1889*F1889,((E1889*F1889)/VLOOKUP(G1889,Ciselniky!$G$43:$I$48,3,FALSE))*'Dlhodobý majetok (DM)'!I1889)*H1889)</f>
        <v/>
      </c>
      <c r="L1889" s="169" t="str">
        <f>IF(K1889="","",IF('Základné údaje'!$H$8="áno",0,K1889*0.2))</f>
        <v/>
      </c>
      <c r="M1889" s="156" t="str">
        <f>IF(K1889="","",K1889*VLOOKUP(CONCATENATE(C1889," / ",'Základné údaje'!$D$8),'Priradenie pracov. balíkov'!A:F,6,FALSE))</f>
        <v/>
      </c>
      <c r="N1889" s="156" t="str">
        <f>IF(L1889="","",L1889*VLOOKUP(CONCATENATE(C1889," / ",'Základné údaje'!$D$8),'Priradenie pracov. balíkov'!A:F,6,FALSE))</f>
        <v/>
      </c>
      <c r="O1889" s="164"/>
      <c r="P1889" s="164"/>
    </row>
    <row r="1890" spans="1:16" x14ac:dyDescent="0.2">
      <c r="A1890" s="19"/>
      <c r="B1890" s="164"/>
      <c r="C1890" s="164"/>
      <c r="D1890" s="164"/>
      <c r="E1890" s="164"/>
      <c r="F1890" s="165"/>
      <c r="G1890" s="164"/>
      <c r="H1890" s="166"/>
      <c r="I1890" s="167"/>
      <c r="J1890" s="168" t="str">
        <f>IF(F1890="","",IF(G1890=nepodnik,1,IF(VLOOKUP(G1890,Ciselniky!$G$41:$I$48,3,FALSE)&gt;'Údaje o projekte'!$F$11,'Údaje o projekte'!$F$11,VLOOKUP(G1890,Ciselniky!$G$41:$I$48,3,FALSE))))</f>
        <v/>
      </c>
      <c r="K1890" s="169" t="str">
        <f>IF(J1890="","",IF(G1890="Nerelevantné",E1890*F1890,((E1890*F1890)/VLOOKUP(G1890,Ciselniky!$G$43:$I$48,3,FALSE))*'Dlhodobý majetok (DM)'!I1890)*H1890)</f>
        <v/>
      </c>
      <c r="L1890" s="169" t="str">
        <f>IF(K1890="","",IF('Základné údaje'!$H$8="áno",0,K1890*0.2))</f>
        <v/>
      </c>
      <c r="M1890" s="156" t="str">
        <f>IF(K1890="","",K1890*VLOOKUP(CONCATENATE(C1890," / ",'Základné údaje'!$D$8),'Priradenie pracov. balíkov'!A:F,6,FALSE))</f>
        <v/>
      </c>
      <c r="N1890" s="156" t="str">
        <f>IF(L1890="","",L1890*VLOOKUP(CONCATENATE(C1890," / ",'Základné údaje'!$D$8),'Priradenie pracov. balíkov'!A:F,6,FALSE))</f>
        <v/>
      </c>
      <c r="O1890" s="164"/>
      <c r="P1890" s="164"/>
    </row>
    <row r="1891" spans="1:16" x14ac:dyDescent="0.2">
      <c r="A1891" s="19"/>
      <c r="B1891" s="164"/>
      <c r="C1891" s="164"/>
      <c r="D1891" s="164"/>
      <c r="E1891" s="164"/>
      <c r="F1891" s="165"/>
      <c r="G1891" s="164"/>
      <c r="H1891" s="166"/>
      <c r="I1891" s="167"/>
      <c r="J1891" s="168" t="str">
        <f>IF(F1891="","",IF(G1891=nepodnik,1,IF(VLOOKUP(G1891,Ciselniky!$G$41:$I$48,3,FALSE)&gt;'Údaje o projekte'!$F$11,'Údaje o projekte'!$F$11,VLOOKUP(G1891,Ciselniky!$G$41:$I$48,3,FALSE))))</f>
        <v/>
      </c>
      <c r="K1891" s="169" t="str">
        <f>IF(J1891="","",IF(G1891="Nerelevantné",E1891*F1891,((E1891*F1891)/VLOOKUP(G1891,Ciselniky!$G$43:$I$48,3,FALSE))*'Dlhodobý majetok (DM)'!I1891)*H1891)</f>
        <v/>
      </c>
      <c r="L1891" s="169" t="str">
        <f>IF(K1891="","",IF('Základné údaje'!$H$8="áno",0,K1891*0.2))</f>
        <v/>
      </c>
      <c r="M1891" s="156" t="str">
        <f>IF(K1891="","",K1891*VLOOKUP(CONCATENATE(C1891," / ",'Základné údaje'!$D$8),'Priradenie pracov. balíkov'!A:F,6,FALSE))</f>
        <v/>
      </c>
      <c r="N1891" s="156" t="str">
        <f>IF(L1891="","",L1891*VLOOKUP(CONCATENATE(C1891," / ",'Základné údaje'!$D$8),'Priradenie pracov. balíkov'!A:F,6,FALSE))</f>
        <v/>
      </c>
      <c r="O1891" s="164"/>
      <c r="P1891" s="164"/>
    </row>
    <row r="1892" spans="1:16" x14ac:dyDescent="0.2">
      <c r="A1892" s="19"/>
      <c r="B1892" s="164"/>
      <c r="C1892" s="164"/>
      <c r="D1892" s="164"/>
      <c r="E1892" s="164"/>
      <c r="F1892" s="165"/>
      <c r="G1892" s="164"/>
      <c r="H1892" s="166"/>
      <c r="I1892" s="167"/>
      <c r="J1892" s="168" t="str">
        <f>IF(F1892="","",IF(G1892=nepodnik,1,IF(VLOOKUP(G1892,Ciselniky!$G$41:$I$48,3,FALSE)&gt;'Údaje o projekte'!$F$11,'Údaje o projekte'!$F$11,VLOOKUP(G1892,Ciselniky!$G$41:$I$48,3,FALSE))))</f>
        <v/>
      </c>
      <c r="K1892" s="169" t="str">
        <f>IF(J1892="","",IF(G1892="Nerelevantné",E1892*F1892,((E1892*F1892)/VLOOKUP(G1892,Ciselniky!$G$43:$I$48,3,FALSE))*'Dlhodobý majetok (DM)'!I1892)*H1892)</f>
        <v/>
      </c>
      <c r="L1892" s="169" t="str">
        <f>IF(K1892="","",IF('Základné údaje'!$H$8="áno",0,K1892*0.2))</f>
        <v/>
      </c>
      <c r="M1892" s="156" t="str">
        <f>IF(K1892="","",K1892*VLOOKUP(CONCATENATE(C1892," / ",'Základné údaje'!$D$8),'Priradenie pracov. balíkov'!A:F,6,FALSE))</f>
        <v/>
      </c>
      <c r="N1892" s="156" t="str">
        <f>IF(L1892="","",L1892*VLOOKUP(CONCATENATE(C1892," / ",'Základné údaje'!$D$8),'Priradenie pracov. balíkov'!A:F,6,FALSE))</f>
        <v/>
      </c>
      <c r="O1892" s="164"/>
      <c r="P1892" s="164"/>
    </row>
    <row r="1893" spans="1:16" x14ac:dyDescent="0.2">
      <c r="A1893" s="19"/>
      <c r="B1893" s="164"/>
      <c r="C1893" s="164"/>
      <c r="D1893" s="164"/>
      <c r="E1893" s="164"/>
      <c r="F1893" s="165"/>
      <c r="G1893" s="164"/>
      <c r="H1893" s="166"/>
      <c r="I1893" s="167"/>
      <c r="J1893" s="168" t="str">
        <f>IF(F1893="","",IF(G1893=nepodnik,1,IF(VLOOKUP(G1893,Ciselniky!$G$41:$I$48,3,FALSE)&gt;'Údaje o projekte'!$F$11,'Údaje o projekte'!$F$11,VLOOKUP(G1893,Ciselniky!$G$41:$I$48,3,FALSE))))</f>
        <v/>
      </c>
      <c r="K1893" s="169" t="str">
        <f>IF(J1893="","",IF(G1893="Nerelevantné",E1893*F1893,((E1893*F1893)/VLOOKUP(G1893,Ciselniky!$G$43:$I$48,3,FALSE))*'Dlhodobý majetok (DM)'!I1893)*H1893)</f>
        <v/>
      </c>
      <c r="L1893" s="169" t="str">
        <f>IF(K1893="","",IF('Základné údaje'!$H$8="áno",0,K1893*0.2))</f>
        <v/>
      </c>
      <c r="M1893" s="156" t="str">
        <f>IF(K1893="","",K1893*VLOOKUP(CONCATENATE(C1893," / ",'Základné údaje'!$D$8),'Priradenie pracov. balíkov'!A:F,6,FALSE))</f>
        <v/>
      </c>
      <c r="N1893" s="156" t="str">
        <f>IF(L1893="","",L1893*VLOOKUP(CONCATENATE(C1893," / ",'Základné údaje'!$D$8),'Priradenie pracov. balíkov'!A:F,6,FALSE))</f>
        <v/>
      </c>
      <c r="O1893" s="164"/>
      <c r="P1893" s="164"/>
    </row>
    <row r="1894" spans="1:16" x14ac:dyDescent="0.2">
      <c r="A1894" s="19"/>
      <c r="B1894" s="164"/>
      <c r="C1894" s="164"/>
      <c r="D1894" s="164"/>
      <c r="E1894" s="164"/>
      <c r="F1894" s="165"/>
      <c r="G1894" s="164"/>
      <c r="H1894" s="166"/>
      <c r="I1894" s="167"/>
      <c r="J1894" s="168" t="str">
        <f>IF(F1894="","",IF(G1894=nepodnik,1,IF(VLOOKUP(G1894,Ciselniky!$G$41:$I$48,3,FALSE)&gt;'Údaje o projekte'!$F$11,'Údaje o projekte'!$F$11,VLOOKUP(G1894,Ciselniky!$G$41:$I$48,3,FALSE))))</f>
        <v/>
      </c>
      <c r="K1894" s="169" t="str">
        <f>IF(J1894="","",IF(G1894="Nerelevantné",E1894*F1894,((E1894*F1894)/VLOOKUP(G1894,Ciselniky!$G$43:$I$48,3,FALSE))*'Dlhodobý majetok (DM)'!I1894)*H1894)</f>
        <v/>
      </c>
      <c r="L1894" s="169" t="str">
        <f>IF(K1894="","",IF('Základné údaje'!$H$8="áno",0,K1894*0.2))</f>
        <v/>
      </c>
      <c r="M1894" s="156" t="str">
        <f>IF(K1894="","",K1894*VLOOKUP(CONCATENATE(C1894," / ",'Základné údaje'!$D$8),'Priradenie pracov. balíkov'!A:F,6,FALSE))</f>
        <v/>
      </c>
      <c r="N1894" s="156" t="str">
        <f>IF(L1894="","",L1894*VLOOKUP(CONCATENATE(C1894," / ",'Základné údaje'!$D$8),'Priradenie pracov. balíkov'!A:F,6,FALSE))</f>
        <v/>
      </c>
      <c r="O1894" s="164"/>
      <c r="P1894" s="164"/>
    </row>
    <row r="1895" spans="1:16" x14ac:dyDescent="0.2">
      <c r="A1895" s="19"/>
      <c r="B1895" s="164"/>
      <c r="C1895" s="164"/>
      <c r="D1895" s="164"/>
      <c r="E1895" s="164"/>
      <c r="F1895" s="165"/>
      <c r="G1895" s="164"/>
      <c r="H1895" s="166"/>
      <c r="I1895" s="167"/>
      <c r="J1895" s="168" t="str">
        <f>IF(F1895="","",IF(G1895=nepodnik,1,IF(VLOOKUP(G1895,Ciselniky!$G$41:$I$48,3,FALSE)&gt;'Údaje o projekte'!$F$11,'Údaje o projekte'!$F$11,VLOOKUP(G1895,Ciselniky!$G$41:$I$48,3,FALSE))))</f>
        <v/>
      </c>
      <c r="K1895" s="169" t="str">
        <f>IF(J1895="","",IF(G1895="Nerelevantné",E1895*F1895,((E1895*F1895)/VLOOKUP(G1895,Ciselniky!$G$43:$I$48,3,FALSE))*'Dlhodobý majetok (DM)'!I1895)*H1895)</f>
        <v/>
      </c>
      <c r="L1895" s="169" t="str">
        <f>IF(K1895="","",IF('Základné údaje'!$H$8="áno",0,K1895*0.2))</f>
        <v/>
      </c>
      <c r="M1895" s="156" t="str">
        <f>IF(K1895="","",K1895*VLOOKUP(CONCATENATE(C1895," / ",'Základné údaje'!$D$8),'Priradenie pracov. balíkov'!A:F,6,FALSE))</f>
        <v/>
      </c>
      <c r="N1895" s="156" t="str">
        <f>IF(L1895="","",L1895*VLOOKUP(CONCATENATE(C1895," / ",'Základné údaje'!$D$8),'Priradenie pracov. balíkov'!A:F,6,FALSE))</f>
        <v/>
      </c>
      <c r="O1895" s="164"/>
      <c r="P1895" s="164"/>
    </row>
    <row r="1896" spans="1:16" x14ac:dyDescent="0.2">
      <c r="A1896" s="19"/>
      <c r="B1896" s="164"/>
      <c r="C1896" s="164"/>
      <c r="D1896" s="164"/>
      <c r="E1896" s="164"/>
      <c r="F1896" s="165"/>
      <c r="G1896" s="164"/>
      <c r="H1896" s="166"/>
      <c r="I1896" s="167"/>
      <c r="J1896" s="168" t="str">
        <f>IF(F1896="","",IF(G1896=nepodnik,1,IF(VLOOKUP(G1896,Ciselniky!$G$41:$I$48,3,FALSE)&gt;'Údaje o projekte'!$F$11,'Údaje o projekte'!$F$11,VLOOKUP(G1896,Ciselniky!$G$41:$I$48,3,FALSE))))</f>
        <v/>
      </c>
      <c r="K1896" s="169" t="str">
        <f>IF(J1896="","",IF(G1896="Nerelevantné",E1896*F1896,((E1896*F1896)/VLOOKUP(G1896,Ciselniky!$G$43:$I$48,3,FALSE))*'Dlhodobý majetok (DM)'!I1896)*H1896)</f>
        <v/>
      </c>
      <c r="L1896" s="169" t="str">
        <f>IF(K1896="","",IF('Základné údaje'!$H$8="áno",0,K1896*0.2))</f>
        <v/>
      </c>
      <c r="M1896" s="156" t="str">
        <f>IF(K1896="","",K1896*VLOOKUP(CONCATENATE(C1896," / ",'Základné údaje'!$D$8),'Priradenie pracov. balíkov'!A:F,6,FALSE))</f>
        <v/>
      </c>
      <c r="N1896" s="156" t="str">
        <f>IF(L1896="","",L1896*VLOOKUP(CONCATENATE(C1896," / ",'Základné údaje'!$D$8),'Priradenie pracov. balíkov'!A:F,6,FALSE))</f>
        <v/>
      </c>
      <c r="O1896" s="164"/>
      <c r="P1896" s="164"/>
    </row>
    <row r="1897" spans="1:16" x14ac:dyDescent="0.2">
      <c r="A1897" s="19"/>
      <c r="B1897" s="164"/>
      <c r="C1897" s="164"/>
      <c r="D1897" s="164"/>
      <c r="E1897" s="164"/>
      <c r="F1897" s="165"/>
      <c r="G1897" s="164"/>
      <c r="H1897" s="166"/>
      <c r="I1897" s="167"/>
      <c r="J1897" s="168" t="str">
        <f>IF(F1897="","",IF(G1897=nepodnik,1,IF(VLOOKUP(G1897,Ciselniky!$G$41:$I$48,3,FALSE)&gt;'Údaje o projekte'!$F$11,'Údaje o projekte'!$F$11,VLOOKUP(G1897,Ciselniky!$G$41:$I$48,3,FALSE))))</f>
        <v/>
      </c>
      <c r="K1897" s="169" t="str">
        <f>IF(J1897="","",IF(G1897="Nerelevantné",E1897*F1897,((E1897*F1897)/VLOOKUP(G1897,Ciselniky!$G$43:$I$48,3,FALSE))*'Dlhodobý majetok (DM)'!I1897)*H1897)</f>
        <v/>
      </c>
      <c r="L1897" s="169" t="str">
        <f>IF(K1897="","",IF('Základné údaje'!$H$8="áno",0,K1897*0.2))</f>
        <v/>
      </c>
      <c r="M1897" s="156" t="str">
        <f>IF(K1897="","",K1897*VLOOKUP(CONCATENATE(C1897," / ",'Základné údaje'!$D$8),'Priradenie pracov. balíkov'!A:F,6,FALSE))</f>
        <v/>
      </c>
      <c r="N1897" s="156" t="str">
        <f>IF(L1897="","",L1897*VLOOKUP(CONCATENATE(C1897," / ",'Základné údaje'!$D$8),'Priradenie pracov. balíkov'!A:F,6,FALSE))</f>
        <v/>
      </c>
      <c r="O1897" s="164"/>
      <c r="P1897" s="164"/>
    </row>
    <row r="1898" spans="1:16" x14ac:dyDescent="0.2">
      <c r="A1898" s="19"/>
      <c r="B1898" s="164"/>
      <c r="C1898" s="164"/>
      <c r="D1898" s="164"/>
      <c r="E1898" s="164"/>
      <c r="F1898" s="165"/>
      <c r="G1898" s="164"/>
      <c r="H1898" s="166"/>
      <c r="I1898" s="167"/>
      <c r="J1898" s="168" t="str">
        <f>IF(F1898="","",IF(G1898=nepodnik,1,IF(VLOOKUP(G1898,Ciselniky!$G$41:$I$48,3,FALSE)&gt;'Údaje o projekte'!$F$11,'Údaje o projekte'!$F$11,VLOOKUP(G1898,Ciselniky!$G$41:$I$48,3,FALSE))))</f>
        <v/>
      </c>
      <c r="K1898" s="169" t="str">
        <f>IF(J1898="","",IF(G1898="Nerelevantné",E1898*F1898,((E1898*F1898)/VLOOKUP(G1898,Ciselniky!$G$43:$I$48,3,FALSE))*'Dlhodobý majetok (DM)'!I1898)*H1898)</f>
        <v/>
      </c>
      <c r="L1898" s="169" t="str">
        <f>IF(K1898="","",IF('Základné údaje'!$H$8="áno",0,K1898*0.2))</f>
        <v/>
      </c>
      <c r="M1898" s="156" t="str">
        <f>IF(K1898="","",K1898*VLOOKUP(CONCATENATE(C1898," / ",'Základné údaje'!$D$8),'Priradenie pracov. balíkov'!A:F,6,FALSE))</f>
        <v/>
      </c>
      <c r="N1898" s="156" t="str">
        <f>IF(L1898="","",L1898*VLOOKUP(CONCATENATE(C1898," / ",'Základné údaje'!$D$8),'Priradenie pracov. balíkov'!A:F,6,FALSE))</f>
        <v/>
      </c>
      <c r="O1898" s="164"/>
      <c r="P1898" s="164"/>
    </row>
    <row r="1899" spans="1:16" x14ac:dyDescent="0.2">
      <c r="A1899" s="19"/>
      <c r="B1899" s="164"/>
      <c r="C1899" s="164"/>
      <c r="D1899" s="164"/>
      <c r="E1899" s="164"/>
      <c r="F1899" s="165"/>
      <c r="G1899" s="164"/>
      <c r="H1899" s="166"/>
      <c r="I1899" s="167"/>
      <c r="J1899" s="168" t="str">
        <f>IF(F1899="","",IF(G1899=nepodnik,1,IF(VLOOKUP(G1899,Ciselniky!$G$41:$I$48,3,FALSE)&gt;'Údaje o projekte'!$F$11,'Údaje o projekte'!$F$11,VLOOKUP(G1899,Ciselniky!$G$41:$I$48,3,FALSE))))</f>
        <v/>
      </c>
      <c r="K1899" s="169" t="str">
        <f>IF(J1899="","",IF(G1899="Nerelevantné",E1899*F1899,((E1899*F1899)/VLOOKUP(G1899,Ciselniky!$G$43:$I$48,3,FALSE))*'Dlhodobý majetok (DM)'!I1899)*H1899)</f>
        <v/>
      </c>
      <c r="L1899" s="169" t="str">
        <f>IF(K1899="","",IF('Základné údaje'!$H$8="áno",0,K1899*0.2))</f>
        <v/>
      </c>
      <c r="M1899" s="156" t="str">
        <f>IF(K1899="","",K1899*VLOOKUP(CONCATENATE(C1899," / ",'Základné údaje'!$D$8),'Priradenie pracov. balíkov'!A:F,6,FALSE))</f>
        <v/>
      </c>
      <c r="N1899" s="156" t="str">
        <f>IF(L1899="","",L1899*VLOOKUP(CONCATENATE(C1899," / ",'Základné údaje'!$D$8),'Priradenie pracov. balíkov'!A:F,6,FALSE))</f>
        <v/>
      </c>
      <c r="O1899" s="164"/>
      <c r="P1899" s="164"/>
    </row>
    <row r="1900" spans="1:16" x14ac:dyDescent="0.2">
      <c r="A1900" s="19"/>
      <c r="B1900" s="164"/>
      <c r="C1900" s="164"/>
      <c r="D1900" s="164"/>
      <c r="E1900" s="164"/>
      <c r="F1900" s="165"/>
      <c r="G1900" s="164"/>
      <c r="H1900" s="166"/>
      <c r="I1900" s="167"/>
      <c r="J1900" s="168" t="str">
        <f>IF(F1900="","",IF(G1900=nepodnik,1,IF(VLOOKUP(G1900,Ciselniky!$G$41:$I$48,3,FALSE)&gt;'Údaje o projekte'!$F$11,'Údaje o projekte'!$F$11,VLOOKUP(G1900,Ciselniky!$G$41:$I$48,3,FALSE))))</f>
        <v/>
      </c>
      <c r="K1900" s="169" t="str">
        <f>IF(J1900="","",IF(G1900="Nerelevantné",E1900*F1900,((E1900*F1900)/VLOOKUP(G1900,Ciselniky!$G$43:$I$48,3,FALSE))*'Dlhodobý majetok (DM)'!I1900)*H1900)</f>
        <v/>
      </c>
      <c r="L1900" s="169" t="str">
        <f>IF(K1900="","",IF('Základné údaje'!$H$8="áno",0,K1900*0.2))</f>
        <v/>
      </c>
      <c r="M1900" s="156" t="str">
        <f>IF(K1900="","",K1900*VLOOKUP(CONCATENATE(C1900," / ",'Základné údaje'!$D$8),'Priradenie pracov. balíkov'!A:F,6,FALSE))</f>
        <v/>
      </c>
      <c r="N1900" s="156" t="str">
        <f>IF(L1900="","",L1900*VLOOKUP(CONCATENATE(C1900," / ",'Základné údaje'!$D$8),'Priradenie pracov. balíkov'!A:F,6,FALSE))</f>
        <v/>
      </c>
      <c r="O1900" s="164"/>
      <c r="P1900" s="164"/>
    </row>
    <row r="1901" spans="1:16" x14ac:dyDescent="0.2">
      <c r="A1901" s="19"/>
      <c r="B1901" s="164"/>
      <c r="C1901" s="164"/>
      <c r="D1901" s="164"/>
      <c r="E1901" s="164"/>
      <c r="F1901" s="165"/>
      <c r="G1901" s="164"/>
      <c r="H1901" s="166"/>
      <c r="I1901" s="167"/>
      <c r="J1901" s="168" t="str">
        <f>IF(F1901="","",IF(G1901=nepodnik,1,IF(VLOOKUP(G1901,Ciselniky!$G$41:$I$48,3,FALSE)&gt;'Údaje o projekte'!$F$11,'Údaje o projekte'!$F$11,VLOOKUP(G1901,Ciselniky!$G$41:$I$48,3,FALSE))))</f>
        <v/>
      </c>
      <c r="K1901" s="169" t="str">
        <f>IF(J1901="","",IF(G1901="Nerelevantné",E1901*F1901,((E1901*F1901)/VLOOKUP(G1901,Ciselniky!$G$43:$I$48,3,FALSE))*'Dlhodobý majetok (DM)'!I1901)*H1901)</f>
        <v/>
      </c>
      <c r="L1901" s="169" t="str">
        <f>IF(K1901="","",IF('Základné údaje'!$H$8="áno",0,K1901*0.2))</f>
        <v/>
      </c>
      <c r="M1901" s="156" t="str">
        <f>IF(K1901="","",K1901*VLOOKUP(CONCATENATE(C1901," / ",'Základné údaje'!$D$8),'Priradenie pracov. balíkov'!A:F,6,FALSE))</f>
        <v/>
      </c>
      <c r="N1901" s="156" t="str">
        <f>IF(L1901="","",L1901*VLOOKUP(CONCATENATE(C1901," / ",'Základné údaje'!$D$8),'Priradenie pracov. balíkov'!A:F,6,FALSE))</f>
        <v/>
      </c>
      <c r="O1901" s="164"/>
      <c r="P1901" s="164"/>
    </row>
    <row r="1902" spans="1:16" x14ac:dyDescent="0.2">
      <c r="A1902" s="19"/>
      <c r="B1902" s="164"/>
      <c r="C1902" s="164"/>
      <c r="D1902" s="164"/>
      <c r="E1902" s="164"/>
      <c r="F1902" s="165"/>
      <c r="G1902" s="164"/>
      <c r="H1902" s="166"/>
      <c r="I1902" s="167"/>
      <c r="J1902" s="168" t="str">
        <f>IF(F1902="","",IF(G1902=nepodnik,1,IF(VLOOKUP(G1902,Ciselniky!$G$41:$I$48,3,FALSE)&gt;'Údaje o projekte'!$F$11,'Údaje o projekte'!$F$11,VLOOKUP(G1902,Ciselniky!$G$41:$I$48,3,FALSE))))</f>
        <v/>
      </c>
      <c r="K1902" s="169" t="str">
        <f>IF(J1902="","",IF(G1902="Nerelevantné",E1902*F1902,((E1902*F1902)/VLOOKUP(G1902,Ciselniky!$G$43:$I$48,3,FALSE))*'Dlhodobý majetok (DM)'!I1902)*H1902)</f>
        <v/>
      </c>
      <c r="L1902" s="169" t="str">
        <f>IF(K1902="","",IF('Základné údaje'!$H$8="áno",0,K1902*0.2))</f>
        <v/>
      </c>
      <c r="M1902" s="156" t="str">
        <f>IF(K1902="","",K1902*VLOOKUP(CONCATENATE(C1902," / ",'Základné údaje'!$D$8),'Priradenie pracov. balíkov'!A:F,6,FALSE))</f>
        <v/>
      </c>
      <c r="N1902" s="156" t="str">
        <f>IF(L1902="","",L1902*VLOOKUP(CONCATENATE(C1902," / ",'Základné údaje'!$D$8),'Priradenie pracov. balíkov'!A:F,6,FALSE))</f>
        <v/>
      </c>
      <c r="O1902" s="164"/>
      <c r="P1902" s="164"/>
    </row>
    <row r="1903" spans="1:16" x14ac:dyDescent="0.2">
      <c r="A1903" s="19"/>
      <c r="B1903" s="164"/>
      <c r="C1903" s="164"/>
      <c r="D1903" s="164"/>
      <c r="E1903" s="164"/>
      <c r="F1903" s="165"/>
      <c r="G1903" s="164"/>
      <c r="H1903" s="166"/>
      <c r="I1903" s="167"/>
      <c r="J1903" s="168" t="str">
        <f>IF(F1903="","",IF(G1903=nepodnik,1,IF(VLOOKUP(G1903,Ciselniky!$G$41:$I$48,3,FALSE)&gt;'Údaje o projekte'!$F$11,'Údaje o projekte'!$F$11,VLOOKUP(G1903,Ciselniky!$G$41:$I$48,3,FALSE))))</f>
        <v/>
      </c>
      <c r="K1903" s="169" t="str">
        <f>IF(J1903="","",IF(G1903="Nerelevantné",E1903*F1903,((E1903*F1903)/VLOOKUP(G1903,Ciselniky!$G$43:$I$48,3,FALSE))*'Dlhodobý majetok (DM)'!I1903)*H1903)</f>
        <v/>
      </c>
      <c r="L1903" s="169" t="str">
        <f>IF(K1903="","",IF('Základné údaje'!$H$8="áno",0,K1903*0.2))</f>
        <v/>
      </c>
      <c r="M1903" s="156" t="str">
        <f>IF(K1903="","",K1903*VLOOKUP(CONCATENATE(C1903," / ",'Základné údaje'!$D$8),'Priradenie pracov. balíkov'!A:F,6,FALSE))</f>
        <v/>
      </c>
      <c r="N1903" s="156" t="str">
        <f>IF(L1903="","",L1903*VLOOKUP(CONCATENATE(C1903," / ",'Základné údaje'!$D$8),'Priradenie pracov. balíkov'!A:F,6,FALSE))</f>
        <v/>
      </c>
      <c r="O1903" s="164"/>
      <c r="P1903" s="164"/>
    </row>
    <row r="1904" spans="1:16" x14ac:dyDescent="0.2">
      <c r="A1904" s="19"/>
      <c r="B1904" s="164"/>
      <c r="C1904" s="164"/>
      <c r="D1904" s="164"/>
      <c r="E1904" s="164"/>
      <c r="F1904" s="165"/>
      <c r="G1904" s="164"/>
      <c r="H1904" s="166"/>
      <c r="I1904" s="167"/>
      <c r="J1904" s="168" t="str">
        <f>IF(F1904="","",IF(G1904=nepodnik,1,IF(VLOOKUP(G1904,Ciselniky!$G$41:$I$48,3,FALSE)&gt;'Údaje o projekte'!$F$11,'Údaje o projekte'!$F$11,VLOOKUP(G1904,Ciselniky!$G$41:$I$48,3,FALSE))))</f>
        <v/>
      </c>
      <c r="K1904" s="169" t="str">
        <f>IF(J1904="","",IF(G1904="Nerelevantné",E1904*F1904,((E1904*F1904)/VLOOKUP(G1904,Ciselniky!$G$43:$I$48,3,FALSE))*'Dlhodobý majetok (DM)'!I1904)*H1904)</f>
        <v/>
      </c>
      <c r="L1904" s="169" t="str">
        <f>IF(K1904="","",IF('Základné údaje'!$H$8="áno",0,K1904*0.2))</f>
        <v/>
      </c>
      <c r="M1904" s="156" t="str">
        <f>IF(K1904="","",K1904*VLOOKUP(CONCATENATE(C1904," / ",'Základné údaje'!$D$8),'Priradenie pracov. balíkov'!A:F,6,FALSE))</f>
        <v/>
      </c>
      <c r="N1904" s="156" t="str">
        <f>IF(L1904="","",L1904*VLOOKUP(CONCATENATE(C1904," / ",'Základné údaje'!$D$8),'Priradenie pracov. balíkov'!A:F,6,FALSE))</f>
        <v/>
      </c>
      <c r="O1904" s="164"/>
      <c r="P1904" s="164"/>
    </row>
    <row r="1905" spans="1:16" x14ac:dyDescent="0.2">
      <c r="A1905" s="19"/>
      <c r="B1905" s="164"/>
      <c r="C1905" s="164"/>
      <c r="D1905" s="164"/>
      <c r="E1905" s="164"/>
      <c r="F1905" s="165"/>
      <c r="G1905" s="164"/>
      <c r="H1905" s="166"/>
      <c r="I1905" s="167"/>
      <c r="J1905" s="168" t="str">
        <f>IF(F1905="","",IF(G1905=nepodnik,1,IF(VLOOKUP(G1905,Ciselniky!$G$41:$I$48,3,FALSE)&gt;'Údaje o projekte'!$F$11,'Údaje o projekte'!$F$11,VLOOKUP(G1905,Ciselniky!$G$41:$I$48,3,FALSE))))</f>
        <v/>
      </c>
      <c r="K1905" s="169" t="str">
        <f>IF(J1905="","",IF(G1905="Nerelevantné",E1905*F1905,((E1905*F1905)/VLOOKUP(G1905,Ciselniky!$G$43:$I$48,3,FALSE))*'Dlhodobý majetok (DM)'!I1905)*H1905)</f>
        <v/>
      </c>
      <c r="L1905" s="169" t="str">
        <f>IF(K1905="","",IF('Základné údaje'!$H$8="áno",0,K1905*0.2))</f>
        <v/>
      </c>
      <c r="M1905" s="156" t="str">
        <f>IF(K1905="","",K1905*VLOOKUP(CONCATENATE(C1905," / ",'Základné údaje'!$D$8),'Priradenie pracov. balíkov'!A:F,6,FALSE))</f>
        <v/>
      </c>
      <c r="N1905" s="156" t="str">
        <f>IF(L1905="","",L1905*VLOOKUP(CONCATENATE(C1905," / ",'Základné údaje'!$D$8),'Priradenie pracov. balíkov'!A:F,6,FALSE))</f>
        <v/>
      </c>
      <c r="O1905" s="164"/>
      <c r="P1905" s="164"/>
    </row>
    <row r="1906" spans="1:16" x14ac:dyDescent="0.2">
      <c r="A1906" s="19"/>
      <c r="B1906" s="164"/>
      <c r="C1906" s="164"/>
      <c r="D1906" s="164"/>
      <c r="E1906" s="164"/>
      <c r="F1906" s="165"/>
      <c r="G1906" s="164"/>
      <c r="H1906" s="166"/>
      <c r="I1906" s="167"/>
      <c r="J1906" s="168" t="str">
        <f>IF(F1906="","",IF(G1906=nepodnik,1,IF(VLOOKUP(G1906,Ciselniky!$G$41:$I$48,3,FALSE)&gt;'Údaje o projekte'!$F$11,'Údaje o projekte'!$F$11,VLOOKUP(G1906,Ciselniky!$G$41:$I$48,3,FALSE))))</f>
        <v/>
      </c>
      <c r="K1906" s="169" t="str">
        <f>IF(J1906="","",IF(G1906="Nerelevantné",E1906*F1906,((E1906*F1906)/VLOOKUP(G1906,Ciselniky!$G$43:$I$48,3,FALSE))*'Dlhodobý majetok (DM)'!I1906)*H1906)</f>
        <v/>
      </c>
      <c r="L1906" s="169" t="str">
        <f>IF(K1906="","",IF('Základné údaje'!$H$8="áno",0,K1906*0.2))</f>
        <v/>
      </c>
      <c r="M1906" s="156" t="str">
        <f>IF(K1906="","",K1906*VLOOKUP(CONCATENATE(C1906," / ",'Základné údaje'!$D$8),'Priradenie pracov. balíkov'!A:F,6,FALSE))</f>
        <v/>
      </c>
      <c r="N1906" s="156" t="str">
        <f>IF(L1906="","",L1906*VLOOKUP(CONCATENATE(C1906," / ",'Základné údaje'!$D$8),'Priradenie pracov. balíkov'!A:F,6,FALSE))</f>
        <v/>
      </c>
      <c r="O1906" s="164"/>
      <c r="P1906" s="164"/>
    </row>
    <row r="1907" spans="1:16" x14ac:dyDescent="0.2">
      <c r="A1907" s="19"/>
      <c r="B1907" s="164"/>
      <c r="C1907" s="164"/>
      <c r="D1907" s="164"/>
      <c r="E1907" s="164"/>
      <c r="F1907" s="165"/>
      <c r="G1907" s="164"/>
      <c r="H1907" s="166"/>
      <c r="I1907" s="167"/>
      <c r="J1907" s="168" t="str">
        <f>IF(F1907="","",IF(G1907=nepodnik,1,IF(VLOOKUP(G1907,Ciselniky!$G$41:$I$48,3,FALSE)&gt;'Údaje o projekte'!$F$11,'Údaje o projekte'!$F$11,VLOOKUP(G1907,Ciselniky!$G$41:$I$48,3,FALSE))))</f>
        <v/>
      </c>
      <c r="K1907" s="169" t="str">
        <f>IF(J1907="","",IF(G1907="Nerelevantné",E1907*F1907,((E1907*F1907)/VLOOKUP(G1907,Ciselniky!$G$43:$I$48,3,FALSE))*'Dlhodobý majetok (DM)'!I1907)*H1907)</f>
        <v/>
      </c>
      <c r="L1907" s="169" t="str">
        <f>IF(K1907="","",IF('Základné údaje'!$H$8="áno",0,K1907*0.2))</f>
        <v/>
      </c>
      <c r="M1907" s="156" t="str">
        <f>IF(K1907="","",K1907*VLOOKUP(CONCATENATE(C1907," / ",'Základné údaje'!$D$8),'Priradenie pracov. balíkov'!A:F,6,FALSE))</f>
        <v/>
      </c>
      <c r="N1907" s="156" t="str">
        <f>IF(L1907="","",L1907*VLOOKUP(CONCATENATE(C1907," / ",'Základné údaje'!$D$8),'Priradenie pracov. balíkov'!A:F,6,FALSE))</f>
        <v/>
      </c>
      <c r="O1907" s="164"/>
      <c r="P1907" s="164"/>
    </row>
    <row r="1908" spans="1:16" x14ac:dyDescent="0.2">
      <c r="A1908" s="19"/>
      <c r="B1908" s="164"/>
      <c r="C1908" s="164"/>
      <c r="D1908" s="164"/>
      <c r="E1908" s="164"/>
      <c r="F1908" s="165"/>
      <c r="G1908" s="164"/>
      <c r="H1908" s="166"/>
      <c r="I1908" s="167"/>
      <c r="J1908" s="168" t="str">
        <f>IF(F1908="","",IF(G1908=nepodnik,1,IF(VLOOKUP(G1908,Ciselniky!$G$41:$I$48,3,FALSE)&gt;'Údaje o projekte'!$F$11,'Údaje o projekte'!$F$11,VLOOKUP(G1908,Ciselniky!$G$41:$I$48,3,FALSE))))</f>
        <v/>
      </c>
      <c r="K1908" s="169" t="str">
        <f>IF(J1908="","",IF(G1908="Nerelevantné",E1908*F1908,((E1908*F1908)/VLOOKUP(G1908,Ciselniky!$G$43:$I$48,3,FALSE))*'Dlhodobý majetok (DM)'!I1908)*H1908)</f>
        <v/>
      </c>
      <c r="L1908" s="169" t="str">
        <f>IF(K1908="","",IF('Základné údaje'!$H$8="áno",0,K1908*0.2))</f>
        <v/>
      </c>
      <c r="M1908" s="156" t="str">
        <f>IF(K1908="","",K1908*VLOOKUP(CONCATENATE(C1908," / ",'Základné údaje'!$D$8),'Priradenie pracov. balíkov'!A:F,6,FALSE))</f>
        <v/>
      </c>
      <c r="N1908" s="156" t="str">
        <f>IF(L1908="","",L1908*VLOOKUP(CONCATENATE(C1908," / ",'Základné údaje'!$D$8),'Priradenie pracov. balíkov'!A:F,6,FALSE))</f>
        <v/>
      </c>
      <c r="O1908" s="164"/>
      <c r="P1908" s="164"/>
    </row>
    <row r="1909" spans="1:16" x14ac:dyDescent="0.2">
      <c r="A1909" s="19"/>
      <c r="B1909" s="164"/>
      <c r="C1909" s="164"/>
      <c r="D1909" s="164"/>
      <c r="E1909" s="164"/>
      <c r="F1909" s="165"/>
      <c r="G1909" s="164"/>
      <c r="H1909" s="166"/>
      <c r="I1909" s="167"/>
      <c r="J1909" s="168" t="str">
        <f>IF(F1909="","",IF(G1909=nepodnik,1,IF(VLOOKUP(G1909,Ciselniky!$G$41:$I$48,3,FALSE)&gt;'Údaje o projekte'!$F$11,'Údaje o projekte'!$F$11,VLOOKUP(G1909,Ciselniky!$G$41:$I$48,3,FALSE))))</f>
        <v/>
      </c>
      <c r="K1909" s="169" t="str">
        <f>IF(J1909="","",IF(G1909="Nerelevantné",E1909*F1909,((E1909*F1909)/VLOOKUP(G1909,Ciselniky!$G$43:$I$48,3,FALSE))*'Dlhodobý majetok (DM)'!I1909)*H1909)</f>
        <v/>
      </c>
      <c r="L1909" s="169" t="str">
        <f>IF(K1909="","",IF('Základné údaje'!$H$8="áno",0,K1909*0.2))</f>
        <v/>
      </c>
      <c r="M1909" s="156" t="str">
        <f>IF(K1909="","",K1909*VLOOKUP(CONCATENATE(C1909," / ",'Základné údaje'!$D$8),'Priradenie pracov. balíkov'!A:F,6,FALSE))</f>
        <v/>
      </c>
      <c r="N1909" s="156" t="str">
        <f>IF(L1909="","",L1909*VLOOKUP(CONCATENATE(C1909," / ",'Základné údaje'!$D$8),'Priradenie pracov. balíkov'!A:F,6,FALSE))</f>
        <v/>
      </c>
      <c r="O1909" s="164"/>
      <c r="P1909" s="164"/>
    </row>
    <row r="1910" spans="1:16" x14ac:dyDescent="0.2">
      <c r="A1910" s="19"/>
      <c r="B1910" s="164"/>
      <c r="C1910" s="164"/>
      <c r="D1910" s="164"/>
      <c r="E1910" s="164"/>
      <c r="F1910" s="165"/>
      <c r="G1910" s="164"/>
      <c r="H1910" s="166"/>
      <c r="I1910" s="167"/>
      <c r="J1910" s="168" t="str">
        <f>IF(F1910="","",IF(G1910=nepodnik,1,IF(VLOOKUP(G1910,Ciselniky!$G$41:$I$48,3,FALSE)&gt;'Údaje o projekte'!$F$11,'Údaje o projekte'!$F$11,VLOOKUP(G1910,Ciselniky!$G$41:$I$48,3,FALSE))))</f>
        <v/>
      </c>
      <c r="K1910" s="169" t="str">
        <f>IF(J1910="","",IF(G1910="Nerelevantné",E1910*F1910,((E1910*F1910)/VLOOKUP(G1910,Ciselniky!$G$43:$I$48,3,FALSE))*'Dlhodobý majetok (DM)'!I1910)*H1910)</f>
        <v/>
      </c>
      <c r="L1910" s="169" t="str">
        <f>IF(K1910="","",IF('Základné údaje'!$H$8="áno",0,K1910*0.2))</f>
        <v/>
      </c>
      <c r="M1910" s="156" t="str">
        <f>IF(K1910="","",K1910*VLOOKUP(CONCATENATE(C1910," / ",'Základné údaje'!$D$8),'Priradenie pracov. balíkov'!A:F,6,FALSE))</f>
        <v/>
      </c>
      <c r="N1910" s="156" t="str">
        <f>IF(L1910="","",L1910*VLOOKUP(CONCATENATE(C1910," / ",'Základné údaje'!$D$8),'Priradenie pracov. balíkov'!A:F,6,FALSE))</f>
        <v/>
      </c>
      <c r="O1910" s="164"/>
      <c r="P1910" s="164"/>
    </row>
    <row r="1911" spans="1:16" x14ac:dyDescent="0.2">
      <c r="A1911" s="19"/>
      <c r="B1911" s="164"/>
      <c r="C1911" s="164"/>
      <c r="D1911" s="164"/>
      <c r="E1911" s="164"/>
      <c r="F1911" s="165"/>
      <c r="G1911" s="164"/>
      <c r="H1911" s="166"/>
      <c r="I1911" s="167"/>
      <c r="J1911" s="168" t="str">
        <f>IF(F1911="","",IF(G1911=nepodnik,1,IF(VLOOKUP(G1911,Ciselniky!$G$41:$I$48,3,FALSE)&gt;'Údaje o projekte'!$F$11,'Údaje o projekte'!$F$11,VLOOKUP(G1911,Ciselniky!$G$41:$I$48,3,FALSE))))</f>
        <v/>
      </c>
      <c r="K1911" s="169" t="str">
        <f>IF(J1911="","",IF(G1911="Nerelevantné",E1911*F1911,((E1911*F1911)/VLOOKUP(G1911,Ciselniky!$G$43:$I$48,3,FALSE))*'Dlhodobý majetok (DM)'!I1911)*H1911)</f>
        <v/>
      </c>
      <c r="L1911" s="169" t="str">
        <f>IF(K1911="","",IF('Základné údaje'!$H$8="áno",0,K1911*0.2))</f>
        <v/>
      </c>
      <c r="M1911" s="156" t="str">
        <f>IF(K1911="","",K1911*VLOOKUP(CONCATENATE(C1911," / ",'Základné údaje'!$D$8),'Priradenie pracov. balíkov'!A:F,6,FALSE))</f>
        <v/>
      </c>
      <c r="N1911" s="156" t="str">
        <f>IF(L1911="","",L1911*VLOOKUP(CONCATENATE(C1911," / ",'Základné údaje'!$D$8),'Priradenie pracov. balíkov'!A:F,6,FALSE))</f>
        <v/>
      </c>
      <c r="O1911" s="164"/>
      <c r="P1911" s="164"/>
    </row>
    <row r="1912" spans="1:16" x14ac:dyDescent="0.2">
      <c r="A1912" s="19"/>
      <c r="B1912" s="164"/>
      <c r="C1912" s="164"/>
      <c r="D1912" s="164"/>
      <c r="E1912" s="164"/>
      <c r="F1912" s="165"/>
      <c r="G1912" s="164"/>
      <c r="H1912" s="166"/>
      <c r="I1912" s="167"/>
      <c r="J1912" s="168" t="str">
        <f>IF(F1912="","",IF(G1912=nepodnik,1,IF(VLOOKUP(G1912,Ciselniky!$G$41:$I$48,3,FALSE)&gt;'Údaje o projekte'!$F$11,'Údaje o projekte'!$F$11,VLOOKUP(G1912,Ciselniky!$G$41:$I$48,3,FALSE))))</f>
        <v/>
      </c>
      <c r="K1912" s="169" t="str">
        <f>IF(J1912="","",IF(G1912="Nerelevantné",E1912*F1912,((E1912*F1912)/VLOOKUP(G1912,Ciselniky!$G$43:$I$48,3,FALSE))*'Dlhodobý majetok (DM)'!I1912)*H1912)</f>
        <v/>
      </c>
      <c r="L1912" s="169" t="str">
        <f>IF(K1912="","",IF('Základné údaje'!$H$8="áno",0,K1912*0.2))</f>
        <v/>
      </c>
      <c r="M1912" s="156" t="str">
        <f>IF(K1912="","",K1912*VLOOKUP(CONCATENATE(C1912," / ",'Základné údaje'!$D$8),'Priradenie pracov. balíkov'!A:F,6,FALSE))</f>
        <v/>
      </c>
      <c r="N1912" s="156" t="str">
        <f>IF(L1912="","",L1912*VLOOKUP(CONCATENATE(C1912," / ",'Základné údaje'!$D$8),'Priradenie pracov. balíkov'!A:F,6,FALSE))</f>
        <v/>
      </c>
      <c r="O1912" s="164"/>
      <c r="P1912" s="164"/>
    </row>
    <row r="1913" spans="1:16" x14ac:dyDescent="0.2">
      <c r="A1913" s="19"/>
      <c r="B1913" s="164"/>
      <c r="C1913" s="164"/>
      <c r="D1913" s="164"/>
      <c r="E1913" s="164"/>
      <c r="F1913" s="165"/>
      <c r="G1913" s="164"/>
      <c r="H1913" s="166"/>
      <c r="I1913" s="167"/>
      <c r="J1913" s="168" t="str">
        <f>IF(F1913="","",IF(G1913=nepodnik,1,IF(VLOOKUP(G1913,Ciselniky!$G$41:$I$48,3,FALSE)&gt;'Údaje o projekte'!$F$11,'Údaje o projekte'!$F$11,VLOOKUP(G1913,Ciselniky!$G$41:$I$48,3,FALSE))))</f>
        <v/>
      </c>
      <c r="K1913" s="169" t="str">
        <f>IF(J1913="","",IF(G1913="Nerelevantné",E1913*F1913,((E1913*F1913)/VLOOKUP(G1913,Ciselniky!$G$43:$I$48,3,FALSE))*'Dlhodobý majetok (DM)'!I1913)*H1913)</f>
        <v/>
      </c>
      <c r="L1913" s="169" t="str">
        <f>IF(K1913="","",IF('Základné údaje'!$H$8="áno",0,K1913*0.2))</f>
        <v/>
      </c>
      <c r="M1913" s="156" t="str">
        <f>IF(K1913="","",K1913*VLOOKUP(CONCATENATE(C1913," / ",'Základné údaje'!$D$8),'Priradenie pracov. balíkov'!A:F,6,FALSE))</f>
        <v/>
      </c>
      <c r="N1913" s="156" t="str">
        <f>IF(L1913="","",L1913*VLOOKUP(CONCATENATE(C1913," / ",'Základné údaje'!$D$8),'Priradenie pracov. balíkov'!A:F,6,FALSE))</f>
        <v/>
      </c>
      <c r="O1913" s="164"/>
      <c r="P1913" s="164"/>
    </row>
    <row r="1914" spans="1:16" x14ac:dyDescent="0.2">
      <c r="A1914" s="19"/>
      <c r="B1914" s="164"/>
      <c r="C1914" s="164"/>
      <c r="D1914" s="164"/>
      <c r="E1914" s="164"/>
      <c r="F1914" s="165"/>
      <c r="G1914" s="164"/>
      <c r="H1914" s="166"/>
      <c r="I1914" s="167"/>
      <c r="J1914" s="168" t="str">
        <f>IF(F1914="","",IF(G1914=nepodnik,1,IF(VLOOKUP(G1914,Ciselniky!$G$41:$I$48,3,FALSE)&gt;'Údaje o projekte'!$F$11,'Údaje o projekte'!$F$11,VLOOKUP(G1914,Ciselniky!$G$41:$I$48,3,FALSE))))</f>
        <v/>
      </c>
      <c r="K1914" s="169" t="str">
        <f>IF(J1914="","",IF(G1914="Nerelevantné",E1914*F1914,((E1914*F1914)/VLOOKUP(G1914,Ciselniky!$G$43:$I$48,3,FALSE))*'Dlhodobý majetok (DM)'!I1914)*H1914)</f>
        <v/>
      </c>
      <c r="L1914" s="169" t="str">
        <f>IF(K1914="","",IF('Základné údaje'!$H$8="áno",0,K1914*0.2))</f>
        <v/>
      </c>
      <c r="M1914" s="156" t="str">
        <f>IF(K1914="","",K1914*VLOOKUP(CONCATENATE(C1914," / ",'Základné údaje'!$D$8),'Priradenie pracov. balíkov'!A:F,6,FALSE))</f>
        <v/>
      </c>
      <c r="N1914" s="156" t="str">
        <f>IF(L1914="","",L1914*VLOOKUP(CONCATENATE(C1914," / ",'Základné údaje'!$D$8),'Priradenie pracov. balíkov'!A:F,6,FALSE))</f>
        <v/>
      </c>
      <c r="O1914" s="164"/>
      <c r="P1914" s="164"/>
    </row>
    <row r="1915" spans="1:16" x14ac:dyDescent="0.2">
      <c r="A1915" s="19"/>
      <c r="B1915" s="164"/>
      <c r="C1915" s="164"/>
      <c r="D1915" s="164"/>
      <c r="E1915" s="164"/>
      <c r="F1915" s="165"/>
      <c r="G1915" s="164"/>
      <c r="H1915" s="166"/>
      <c r="I1915" s="167"/>
      <c r="J1915" s="168" t="str">
        <f>IF(F1915="","",IF(G1915=nepodnik,1,IF(VLOOKUP(G1915,Ciselniky!$G$41:$I$48,3,FALSE)&gt;'Údaje o projekte'!$F$11,'Údaje o projekte'!$F$11,VLOOKUP(G1915,Ciselniky!$G$41:$I$48,3,FALSE))))</f>
        <v/>
      </c>
      <c r="K1915" s="169" t="str">
        <f>IF(J1915="","",IF(G1915="Nerelevantné",E1915*F1915,((E1915*F1915)/VLOOKUP(G1915,Ciselniky!$G$43:$I$48,3,FALSE))*'Dlhodobý majetok (DM)'!I1915)*H1915)</f>
        <v/>
      </c>
      <c r="L1915" s="169" t="str">
        <f>IF(K1915="","",IF('Základné údaje'!$H$8="áno",0,K1915*0.2))</f>
        <v/>
      </c>
      <c r="M1915" s="156" t="str">
        <f>IF(K1915="","",K1915*VLOOKUP(CONCATENATE(C1915," / ",'Základné údaje'!$D$8),'Priradenie pracov. balíkov'!A:F,6,FALSE))</f>
        <v/>
      </c>
      <c r="N1915" s="156" t="str">
        <f>IF(L1915="","",L1915*VLOOKUP(CONCATENATE(C1915," / ",'Základné údaje'!$D$8),'Priradenie pracov. balíkov'!A:F,6,FALSE))</f>
        <v/>
      </c>
      <c r="O1915" s="164"/>
      <c r="P1915" s="164"/>
    </row>
    <row r="1916" spans="1:16" x14ac:dyDescent="0.2">
      <c r="A1916" s="19"/>
      <c r="B1916" s="164"/>
      <c r="C1916" s="164"/>
      <c r="D1916" s="164"/>
      <c r="E1916" s="164"/>
      <c r="F1916" s="165"/>
      <c r="G1916" s="164"/>
      <c r="H1916" s="166"/>
      <c r="I1916" s="167"/>
      <c r="J1916" s="168" t="str">
        <f>IF(F1916="","",IF(G1916=nepodnik,1,IF(VLOOKUP(G1916,Ciselniky!$G$41:$I$48,3,FALSE)&gt;'Údaje o projekte'!$F$11,'Údaje o projekte'!$F$11,VLOOKUP(G1916,Ciselniky!$G$41:$I$48,3,FALSE))))</f>
        <v/>
      </c>
      <c r="K1916" s="169" t="str">
        <f>IF(J1916="","",IF(G1916="Nerelevantné",E1916*F1916,((E1916*F1916)/VLOOKUP(G1916,Ciselniky!$G$43:$I$48,3,FALSE))*'Dlhodobý majetok (DM)'!I1916)*H1916)</f>
        <v/>
      </c>
      <c r="L1916" s="169" t="str">
        <f>IF(K1916="","",IF('Základné údaje'!$H$8="áno",0,K1916*0.2))</f>
        <v/>
      </c>
      <c r="M1916" s="156" t="str">
        <f>IF(K1916="","",K1916*VLOOKUP(CONCATENATE(C1916," / ",'Základné údaje'!$D$8),'Priradenie pracov. balíkov'!A:F,6,FALSE))</f>
        <v/>
      </c>
      <c r="N1916" s="156" t="str">
        <f>IF(L1916="","",L1916*VLOOKUP(CONCATENATE(C1916," / ",'Základné údaje'!$D$8),'Priradenie pracov. balíkov'!A:F,6,FALSE))</f>
        <v/>
      </c>
      <c r="O1916" s="164"/>
      <c r="P1916" s="164"/>
    </row>
    <row r="1917" spans="1:16" x14ac:dyDescent="0.2">
      <c r="A1917" s="19"/>
      <c r="B1917" s="164"/>
      <c r="C1917" s="164"/>
      <c r="D1917" s="164"/>
      <c r="E1917" s="164"/>
      <c r="F1917" s="165"/>
      <c r="G1917" s="164"/>
      <c r="H1917" s="166"/>
      <c r="I1917" s="167"/>
      <c r="J1917" s="168" t="str">
        <f>IF(F1917="","",IF(G1917=nepodnik,1,IF(VLOOKUP(G1917,Ciselniky!$G$41:$I$48,3,FALSE)&gt;'Údaje o projekte'!$F$11,'Údaje o projekte'!$F$11,VLOOKUP(G1917,Ciselniky!$G$41:$I$48,3,FALSE))))</f>
        <v/>
      </c>
      <c r="K1917" s="169" t="str">
        <f>IF(J1917="","",IF(G1917="Nerelevantné",E1917*F1917,((E1917*F1917)/VLOOKUP(G1917,Ciselniky!$G$43:$I$48,3,FALSE))*'Dlhodobý majetok (DM)'!I1917)*H1917)</f>
        <v/>
      </c>
      <c r="L1917" s="169" t="str">
        <f>IF(K1917="","",IF('Základné údaje'!$H$8="áno",0,K1917*0.2))</f>
        <v/>
      </c>
      <c r="M1917" s="156" t="str">
        <f>IF(K1917="","",K1917*VLOOKUP(CONCATENATE(C1917," / ",'Základné údaje'!$D$8),'Priradenie pracov. balíkov'!A:F,6,FALSE))</f>
        <v/>
      </c>
      <c r="N1917" s="156" t="str">
        <f>IF(L1917="","",L1917*VLOOKUP(CONCATENATE(C1917," / ",'Základné údaje'!$D$8),'Priradenie pracov. balíkov'!A:F,6,FALSE))</f>
        <v/>
      </c>
      <c r="O1917" s="164"/>
      <c r="P1917" s="164"/>
    </row>
    <row r="1918" spans="1:16" x14ac:dyDescent="0.2">
      <c r="A1918" s="19"/>
      <c r="B1918" s="164"/>
      <c r="C1918" s="164"/>
      <c r="D1918" s="164"/>
      <c r="E1918" s="164"/>
      <c r="F1918" s="165"/>
      <c r="G1918" s="164"/>
      <c r="H1918" s="166"/>
      <c r="I1918" s="167"/>
      <c r="J1918" s="168" t="str">
        <f>IF(F1918="","",IF(G1918=nepodnik,1,IF(VLOOKUP(G1918,Ciselniky!$G$41:$I$48,3,FALSE)&gt;'Údaje o projekte'!$F$11,'Údaje o projekte'!$F$11,VLOOKUP(G1918,Ciselniky!$G$41:$I$48,3,FALSE))))</f>
        <v/>
      </c>
      <c r="K1918" s="169" t="str">
        <f>IF(J1918="","",IF(G1918="Nerelevantné",E1918*F1918,((E1918*F1918)/VLOOKUP(G1918,Ciselniky!$G$43:$I$48,3,FALSE))*'Dlhodobý majetok (DM)'!I1918)*H1918)</f>
        <v/>
      </c>
      <c r="L1918" s="169" t="str">
        <f>IF(K1918="","",IF('Základné údaje'!$H$8="áno",0,K1918*0.2))</f>
        <v/>
      </c>
      <c r="M1918" s="156" t="str">
        <f>IF(K1918="","",K1918*VLOOKUP(CONCATENATE(C1918," / ",'Základné údaje'!$D$8),'Priradenie pracov. balíkov'!A:F,6,FALSE))</f>
        <v/>
      </c>
      <c r="N1918" s="156" t="str">
        <f>IF(L1918="","",L1918*VLOOKUP(CONCATENATE(C1918," / ",'Základné údaje'!$D$8),'Priradenie pracov. balíkov'!A:F,6,FALSE))</f>
        <v/>
      </c>
      <c r="O1918" s="164"/>
      <c r="P1918" s="164"/>
    </row>
    <row r="1919" spans="1:16" x14ac:dyDescent="0.2">
      <c r="A1919" s="19"/>
      <c r="B1919" s="164"/>
      <c r="C1919" s="164"/>
      <c r="D1919" s="164"/>
      <c r="E1919" s="164"/>
      <c r="F1919" s="165"/>
      <c r="G1919" s="164"/>
      <c r="H1919" s="166"/>
      <c r="I1919" s="167"/>
      <c r="J1919" s="168" t="str">
        <f>IF(F1919="","",IF(G1919=nepodnik,1,IF(VLOOKUP(G1919,Ciselniky!$G$41:$I$48,3,FALSE)&gt;'Údaje o projekte'!$F$11,'Údaje o projekte'!$F$11,VLOOKUP(G1919,Ciselniky!$G$41:$I$48,3,FALSE))))</f>
        <v/>
      </c>
      <c r="K1919" s="169" t="str">
        <f>IF(J1919="","",IF(G1919="Nerelevantné",E1919*F1919,((E1919*F1919)/VLOOKUP(G1919,Ciselniky!$G$43:$I$48,3,FALSE))*'Dlhodobý majetok (DM)'!I1919)*H1919)</f>
        <v/>
      </c>
      <c r="L1919" s="169" t="str">
        <f>IF(K1919="","",IF('Základné údaje'!$H$8="áno",0,K1919*0.2))</f>
        <v/>
      </c>
      <c r="M1919" s="156" t="str">
        <f>IF(K1919="","",K1919*VLOOKUP(CONCATENATE(C1919," / ",'Základné údaje'!$D$8),'Priradenie pracov. balíkov'!A:F,6,FALSE))</f>
        <v/>
      </c>
      <c r="N1919" s="156" t="str">
        <f>IF(L1919="","",L1919*VLOOKUP(CONCATENATE(C1919," / ",'Základné údaje'!$D$8),'Priradenie pracov. balíkov'!A:F,6,FALSE))</f>
        <v/>
      </c>
      <c r="O1919" s="164"/>
      <c r="P1919" s="164"/>
    </row>
    <row r="1920" spans="1:16" x14ac:dyDescent="0.2">
      <c r="A1920" s="19"/>
      <c r="B1920" s="164"/>
      <c r="C1920" s="164"/>
      <c r="D1920" s="164"/>
      <c r="E1920" s="164"/>
      <c r="F1920" s="165"/>
      <c r="G1920" s="164"/>
      <c r="H1920" s="166"/>
      <c r="I1920" s="167"/>
      <c r="J1920" s="168" t="str">
        <f>IF(F1920="","",IF(G1920=nepodnik,1,IF(VLOOKUP(G1920,Ciselniky!$G$41:$I$48,3,FALSE)&gt;'Údaje o projekte'!$F$11,'Údaje o projekte'!$F$11,VLOOKUP(G1920,Ciselniky!$G$41:$I$48,3,FALSE))))</f>
        <v/>
      </c>
      <c r="K1920" s="169" t="str">
        <f>IF(J1920="","",IF(G1920="Nerelevantné",E1920*F1920,((E1920*F1920)/VLOOKUP(G1920,Ciselniky!$G$43:$I$48,3,FALSE))*'Dlhodobý majetok (DM)'!I1920)*H1920)</f>
        <v/>
      </c>
      <c r="L1920" s="169" t="str">
        <f>IF(K1920="","",IF('Základné údaje'!$H$8="áno",0,K1920*0.2))</f>
        <v/>
      </c>
      <c r="M1920" s="156" t="str">
        <f>IF(K1920="","",K1920*VLOOKUP(CONCATENATE(C1920," / ",'Základné údaje'!$D$8),'Priradenie pracov. balíkov'!A:F,6,FALSE))</f>
        <v/>
      </c>
      <c r="N1920" s="156" t="str">
        <f>IF(L1920="","",L1920*VLOOKUP(CONCATENATE(C1920," / ",'Základné údaje'!$D$8),'Priradenie pracov. balíkov'!A:F,6,FALSE))</f>
        <v/>
      </c>
      <c r="O1920" s="164"/>
      <c r="P1920" s="164"/>
    </row>
    <row r="1921" spans="1:16" x14ac:dyDescent="0.2">
      <c r="A1921" s="19"/>
      <c r="B1921" s="164"/>
      <c r="C1921" s="164"/>
      <c r="D1921" s="164"/>
      <c r="E1921" s="164"/>
      <c r="F1921" s="165"/>
      <c r="G1921" s="164"/>
      <c r="H1921" s="166"/>
      <c r="I1921" s="167"/>
      <c r="J1921" s="168" t="str">
        <f>IF(F1921="","",IF(G1921=nepodnik,1,IF(VLOOKUP(G1921,Ciselniky!$G$41:$I$48,3,FALSE)&gt;'Údaje o projekte'!$F$11,'Údaje o projekte'!$F$11,VLOOKUP(G1921,Ciselniky!$G$41:$I$48,3,FALSE))))</f>
        <v/>
      </c>
      <c r="K1921" s="169" t="str">
        <f>IF(J1921="","",IF(G1921="Nerelevantné",E1921*F1921,((E1921*F1921)/VLOOKUP(G1921,Ciselniky!$G$43:$I$48,3,FALSE))*'Dlhodobý majetok (DM)'!I1921)*H1921)</f>
        <v/>
      </c>
      <c r="L1921" s="169" t="str">
        <f>IF(K1921="","",IF('Základné údaje'!$H$8="áno",0,K1921*0.2))</f>
        <v/>
      </c>
      <c r="M1921" s="156" t="str">
        <f>IF(K1921="","",K1921*VLOOKUP(CONCATENATE(C1921," / ",'Základné údaje'!$D$8),'Priradenie pracov. balíkov'!A:F,6,FALSE))</f>
        <v/>
      </c>
      <c r="N1921" s="156" t="str">
        <f>IF(L1921="","",L1921*VLOOKUP(CONCATENATE(C1921," / ",'Základné údaje'!$D$8),'Priradenie pracov. balíkov'!A:F,6,FALSE))</f>
        <v/>
      </c>
      <c r="O1921" s="164"/>
      <c r="P1921" s="164"/>
    </row>
    <row r="1922" spans="1:16" x14ac:dyDescent="0.2">
      <c r="A1922" s="19"/>
      <c r="B1922" s="164"/>
      <c r="C1922" s="164"/>
      <c r="D1922" s="164"/>
      <c r="E1922" s="164"/>
      <c r="F1922" s="165"/>
      <c r="G1922" s="164"/>
      <c r="H1922" s="166"/>
      <c r="I1922" s="167"/>
      <c r="J1922" s="168" t="str">
        <f>IF(F1922="","",IF(G1922=nepodnik,1,IF(VLOOKUP(G1922,Ciselniky!$G$41:$I$48,3,FALSE)&gt;'Údaje o projekte'!$F$11,'Údaje o projekte'!$F$11,VLOOKUP(G1922,Ciselniky!$G$41:$I$48,3,FALSE))))</f>
        <v/>
      </c>
      <c r="K1922" s="169" t="str">
        <f>IF(J1922="","",IF(G1922="Nerelevantné",E1922*F1922,((E1922*F1922)/VLOOKUP(G1922,Ciselniky!$G$43:$I$48,3,FALSE))*'Dlhodobý majetok (DM)'!I1922)*H1922)</f>
        <v/>
      </c>
      <c r="L1922" s="169" t="str">
        <f>IF(K1922="","",IF('Základné údaje'!$H$8="áno",0,K1922*0.2))</f>
        <v/>
      </c>
      <c r="M1922" s="156" t="str">
        <f>IF(K1922="","",K1922*VLOOKUP(CONCATENATE(C1922," / ",'Základné údaje'!$D$8),'Priradenie pracov. balíkov'!A:F,6,FALSE))</f>
        <v/>
      </c>
      <c r="N1922" s="156" t="str">
        <f>IF(L1922="","",L1922*VLOOKUP(CONCATENATE(C1922," / ",'Základné údaje'!$D$8),'Priradenie pracov. balíkov'!A:F,6,FALSE))</f>
        <v/>
      </c>
      <c r="O1922" s="164"/>
      <c r="P1922" s="164"/>
    </row>
    <row r="1923" spans="1:16" x14ac:dyDescent="0.2">
      <c r="A1923" s="19"/>
      <c r="B1923" s="164"/>
      <c r="C1923" s="164"/>
      <c r="D1923" s="164"/>
      <c r="E1923" s="164"/>
      <c r="F1923" s="165"/>
      <c r="G1923" s="164"/>
      <c r="H1923" s="166"/>
      <c r="I1923" s="167"/>
      <c r="J1923" s="168" t="str">
        <f>IF(F1923="","",IF(G1923=nepodnik,1,IF(VLOOKUP(G1923,Ciselniky!$G$41:$I$48,3,FALSE)&gt;'Údaje o projekte'!$F$11,'Údaje o projekte'!$F$11,VLOOKUP(G1923,Ciselniky!$G$41:$I$48,3,FALSE))))</f>
        <v/>
      </c>
      <c r="K1923" s="169" t="str">
        <f>IF(J1923="","",IF(G1923="Nerelevantné",E1923*F1923,((E1923*F1923)/VLOOKUP(G1923,Ciselniky!$G$43:$I$48,3,FALSE))*'Dlhodobý majetok (DM)'!I1923)*H1923)</f>
        <v/>
      </c>
      <c r="L1923" s="169" t="str">
        <f>IF(K1923="","",IF('Základné údaje'!$H$8="áno",0,K1923*0.2))</f>
        <v/>
      </c>
      <c r="M1923" s="156" t="str">
        <f>IF(K1923="","",K1923*VLOOKUP(CONCATENATE(C1923," / ",'Základné údaje'!$D$8),'Priradenie pracov. balíkov'!A:F,6,FALSE))</f>
        <v/>
      </c>
      <c r="N1923" s="156" t="str">
        <f>IF(L1923="","",L1923*VLOOKUP(CONCATENATE(C1923," / ",'Základné údaje'!$D$8),'Priradenie pracov. balíkov'!A:F,6,FALSE))</f>
        <v/>
      </c>
      <c r="O1923" s="164"/>
      <c r="P1923" s="164"/>
    </row>
    <row r="1924" spans="1:16" x14ac:dyDescent="0.2">
      <c r="A1924" s="19"/>
      <c r="B1924" s="164"/>
      <c r="C1924" s="164"/>
      <c r="D1924" s="164"/>
      <c r="E1924" s="164"/>
      <c r="F1924" s="165"/>
      <c r="G1924" s="164"/>
      <c r="H1924" s="166"/>
      <c r="I1924" s="167"/>
      <c r="J1924" s="168" t="str">
        <f>IF(F1924="","",IF(G1924=nepodnik,1,IF(VLOOKUP(G1924,Ciselniky!$G$41:$I$48,3,FALSE)&gt;'Údaje o projekte'!$F$11,'Údaje o projekte'!$F$11,VLOOKUP(G1924,Ciselniky!$G$41:$I$48,3,FALSE))))</f>
        <v/>
      </c>
      <c r="K1924" s="169" t="str">
        <f>IF(J1924="","",IF(G1924="Nerelevantné",E1924*F1924,((E1924*F1924)/VLOOKUP(G1924,Ciselniky!$G$43:$I$48,3,FALSE))*'Dlhodobý majetok (DM)'!I1924)*H1924)</f>
        <v/>
      </c>
      <c r="L1924" s="169" t="str">
        <f>IF(K1924="","",IF('Základné údaje'!$H$8="áno",0,K1924*0.2))</f>
        <v/>
      </c>
      <c r="M1924" s="156" t="str">
        <f>IF(K1924="","",K1924*VLOOKUP(CONCATENATE(C1924," / ",'Základné údaje'!$D$8),'Priradenie pracov. balíkov'!A:F,6,FALSE))</f>
        <v/>
      </c>
      <c r="N1924" s="156" t="str">
        <f>IF(L1924="","",L1924*VLOOKUP(CONCATENATE(C1924," / ",'Základné údaje'!$D$8),'Priradenie pracov. balíkov'!A:F,6,FALSE))</f>
        <v/>
      </c>
      <c r="O1924" s="164"/>
      <c r="P1924" s="164"/>
    </row>
    <row r="1925" spans="1:16" x14ac:dyDescent="0.2">
      <c r="A1925" s="19"/>
      <c r="B1925" s="164"/>
      <c r="C1925" s="164"/>
      <c r="D1925" s="164"/>
      <c r="E1925" s="164"/>
      <c r="F1925" s="165"/>
      <c r="G1925" s="164"/>
      <c r="H1925" s="166"/>
      <c r="I1925" s="167"/>
      <c r="J1925" s="168" t="str">
        <f>IF(F1925="","",IF(G1925=nepodnik,1,IF(VLOOKUP(G1925,Ciselniky!$G$41:$I$48,3,FALSE)&gt;'Údaje o projekte'!$F$11,'Údaje o projekte'!$F$11,VLOOKUP(G1925,Ciselniky!$G$41:$I$48,3,FALSE))))</f>
        <v/>
      </c>
      <c r="K1925" s="169" t="str">
        <f>IF(J1925="","",IF(G1925="Nerelevantné",E1925*F1925,((E1925*F1925)/VLOOKUP(G1925,Ciselniky!$G$43:$I$48,3,FALSE))*'Dlhodobý majetok (DM)'!I1925)*H1925)</f>
        <v/>
      </c>
      <c r="L1925" s="169" t="str">
        <f>IF(K1925="","",IF('Základné údaje'!$H$8="áno",0,K1925*0.2))</f>
        <v/>
      </c>
      <c r="M1925" s="156" t="str">
        <f>IF(K1925="","",K1925*VLOOKUP(CONCATENATE(C1925," / ",'Základné údaje'!$D$8),'Priradenie pracov. balíkov'!A:F,6,FALSE))</f>
        <v/>
      </c>
      <c r="N1925" s="156" t="str">
        <f>IF(L1925="","",L1925*VLOOKUP(CONCATENATE(C1925," / ",'Základné údaje'!$D$8),'Priradenie pracov. balíkov'!A:F,6,FALSE))</f>
        <v/>
      </c>
      <c r="O1925" s="164"/>
      <c r="P1925" s="164"/>
    </row>
    <row r="1926" spans="1:16" x14ac:dyDescent="0.2">
      <c r="A1926" s="19"/>
      <c r="B1926" s="164"/>
      <c r="C1926" s="164"/>
      <c r="D1926" s="164"/>
      <c r="E1926" s="164"/>
      <c r="F1926" s="165"/>
      <c r="G1926" s="164"/>
      <c r="H1926" s="166"/>
      <c r="I1926" s="167"/>
      <c r="J1926" s="168" t="str">
        <f>IF(F1926="","",IF(G1926=nepodnik,1,IF(VLOOKUP(G1926,Ciselniky!$G$41:$I$48,3,FALSE)&gt;'Údaje o projekte'!$F$11,'Údaje o projekte'!$F$11,VLOOKUP(G1926,Ciselniky!$G$41:$I$48,3,FALSE))))</f>
        <v/>
      </c>
      <c r="K1926" s="169" t="str">
        <f>IF(J1926="","",IF(G1926="Nerelevantné",E1926*F1926,((E1926*F1926)/VLOOKUP(G1926,Ciselniky!$G$43:$I$48,3,FALSE))*'Dlhodobý majetok (DM)'!I1926)*H1926)</f>
        <v/>
      </c>
      <c r="L1926" s="169" t="str">
        <f>IF(K1926="","",IF('Základné údaje'!$H$8="áno",0,K1926*0.2))</f>
        <v/>
      </c>
      <c r="M1926" s="156" t="str">
        <f>IF(K1926="","",K1926*VLOOKUP(CONCATENATE(C1926," / ",'Základné údaje'!$D$8),'Priradenie pracov. balíkov'!A:F,6,FALSE))</f>
        <v/>
      </c>
      <c r="N1926" s="156" t="str">
        <f>IF(L1926="","",L1926*VLOOKUP(CONCATENATE(C1926," / ",'Základné údaje'!$D$8),'Priradenie pracov. balíkov'!A:F,6,FALSE))</f>
        <v/>
      </c>
      <c r="O1926" s="164"/>
      <c r="P1926" s="164"/>
    </row>
    <row r="1927" spans="1:16" x14ac:dyDescent="0.2">
      <c r="A1927" s="19"/>
      <c r="B1927" s="164"/>
      <c r="C1927" s="164"/>
      <c r="D1927" s="164"/>
      <c r="E1927" s="164"/>
      <c r="F1927" s="165"/>
      <c r="G1927" s="164"/>
      <c r="H1927" s="166"/>
      <c r="I1927" s="167"/>
      <c r="J1927" s="168" t="str">
        <f>IF(F1927="","",IF(G1927=nepodnik,1,IF(VLOOKUP(G1927,Ciselniky!$G$41:$I$48,3,FALSE)&gt;'Údaje o projekte'!$F$11,'Údaje o projekte'!$F$11,VLOOKUP(G1927,Ciselniky!$G$41:$I$48,3,FALSE))))</f>
        <v/>
      </c>
      <c r="K1927" s="169" t="str">
        <f>IF(J1927="","",IF(G1927="Nerelevantné",E1927*F1927,((E1927*F1927)/VLOOKUP(G1927,Ciselniky!$G$43:$I$48,3,FALSE))*'Dlhodobý majetok (DM)'!I1927)*H1927)</f>
        <v/>
      </c>
      <c r="L1927" s="169" t="str">
        <f>IF(K1927="","",IF('Základné údaje'!$H$8="áno",0,K1927*0.2))</f>
        <v/>
      </c>
      <c r="M1927" s="156" t="str">
        <f>IF(K1927="","",K1927*VLOOKUP(CONCATENATE(C1927," / ",'Základné údaje'!$D$8),'Priradenie pracov. balíkov'!A:F,6,FALSE))</f>
        <v/>
      </c>
      <c r="N1927" s="156" t="str">
        <f>IF(L1927="","",L1927*VLOOKUP(CONCATENATE(C1927," / ",'Základné údaje'!$D$8),'Priradenie pracov. balíkov'!A:F,6,FALSE))</f>
        <v/>
      </c>
      <c r="O1927" s="164"/>
      <c r="P1927" s="164"/>
    </row>
    <row r="1928" spans="1:16" x14ac:dyDescent="0.2">
      <c r="A1928" s="19"/>
      <c r="B1928" s="164"/>
      <c r="C1928" s="164"/>
      <c r="D1928" s="164"/>
      <c r="E1928" s="164"/>
      <c r="F1928" s="165"/>
      <c r="G1928" s="164"/>
      <c r="H1928" s="166"/>
      <c r="I1928" s="167"/>
      <c r="J1928" s="168" t="str">
        <f>IF(F1928="","",IF(G1928=nepodnik,1,IF(VLOOKUP(G1928,Ciselniky!$G$41:$I$48,3,FALSE)&gt;'Údaje o projekte'!$F$11,'Údaje o projekte'!$F$11,VLOOKUP(G1928,Ciselniky!$G$41:$I$48,3,FALSE))))</f>
        <v/>
      </c>
      <c r="K1928" s="169" t="str">
        <f>IF(J1928="","",IF(G1928="Nerelevantné",E1928*F1928,((E1928*F1928)/VLOOKUP(G1928,Ciselniky!$G$43:$I$48,3,FALSE))*'Dlhodobý majetok (DM)'!I1928)*H1928)</f>
        <v/>
      </c>
      <c r="L1928" s="169" t="str">
        <f>IF(K1928="","",IF('Základné údaje'!$H$8="áno",0,K1928*0.2))</f>
        <v/>
      </c>
      <c r="M1928" s="156" t="str">
        <f>IF(K1928="","",K1928*VLOOKUP(CONCATENATE(C1928," / ",'Základné údaje'!$D$8),'Priradenie pracov. balíkov'!A:F,6,FALSE))</f>
        <v/>
      </c>
      <c r="N1928" s="156" t="str">
        <f>IF(L1928="","",L1928*VLOOKUP(CONCATENATE(C1928," / ",'Základné údaje'!$D$8),'Priradenie pracov. balíkov'!A:F,6,FALSE))</f>
        <v/>
      </c>
      <c r="O1928" s="164"/>
      <c r="P1928" s="164"/>
    </row>
    <row r="1929" spans="1:16" x14ac:dyDescent="0.2">
      <c r="A1929" s="19"/>
      <c r="B1929" s="164"/>
      <c r="C1929" s="164"/>
      <c r="D1929" s="164"/>
      <c r="E1929" s="164"/>
      <c r="F1929" s="165"/>
      <c r="G1929" s="164"/>
      <c r="H1929" s="166"/>
      <c r="I1929" s="167"/>
      <c r="J1929" s="168" t="str">
        <f>IF(F1929="","",IF(G1929=nepodnik,1,IF(VLOOKUP(G1929,Ciselniky!$G$41:$I$48,3,FALSE)&gt;'Údaje o projekte'!$F$11,'Údaje o projekte'!$F$11,VLOOKUP(G1929,Ciselniky!$G$41:$I$48,3,FALSE))))</f>
        <v/>
      </c>
      <c r="K1929" s="169" t="str">
        <f>IF(J1929="","",IF(G1929="Nerelevantné",E1929*F1929,((E1929*F1929)/VLOOKUP(G1929,Ciselniky!$G$43:$I$48,3,FALSE))*'Dlhodobý majetok (DM)'!I1929)*H1929)</f>
        <v/>
      </c>
      <c r="L1929" s="169" t="str">
        <f>IF(K1929="","",IF('Základné údaje'!$H$8="áno",0,K1929*0.2))</f>
        <v/>
      </c>
      <c r="M1929" s="156" t="str">
        <f>IF(K1929="","",K1929*VLOOKUP(CONCATENATE(C1929," / ",'Základné údaje'!$D$8),'Priradenie pracov. balíkov'!A:F,6,FALSE))</f>
        <v/>
      </c>
      <c r="N1929" s="156" t="str">
        <f>IF(L1929="","",L1929*VLOOKUP(CONCATENATE(C1929," / ",'Základné údaje'!$D$8),'Priradenie pracov. balíkov'!A:F,6,FALSE))</f>
        <v/>
      </c>
      <c r="O1929" s="164"/>
      <c r="P1929" s="164"/>
    </row>
    <row r="1930" spans="1:16" x14ac:dyDescent="0.2">
      <c r="A1930" s="19"/>
      <c r="B1930" s="164"/>
      <c r="C1930" s="164"/>
      <c r="D1930" s="164"/>
      <c r="E1930" s="164"/>
      <c r="F1930" s="165"/>
      <c r="G1930" s="164"/>
      <c r="H1930" s="166"/>
      <c r="I1930" s="167"/>
      <c r="J1930" s="168" t="str">
        <f>IF(F1930="","",IF(G1930=nepodnik,1,IF(VLOOKUP(G1930,Ciselniky!$G$41:$I$48,3,FALSE)&gt;'Údaje o projekte'!$F$11,'Údaje o projekte'!$F$11,VLOOKUP(G1930,Ciselniky!$G$41:$I$48,3,FALSE))))</f>
        <v/>
      </c>
      <c r="K1930" s="169" t="str">
        <f>IF(J1930="","",IF(G1930="Nerelevantné",E1930*F1930,((E1930*F1930)/VLOOKUP(G1930,Ciselniky!$G$43:$I$48,3,FALSE))*'Dlhodobý majetok (DM)'!I1930)*H1930)</f>
        <v/>
      </c>
      <c r="L1930" s="169" t="str">
        <f>IF(K1930="","",IF('Základné údaje'!$H$8="áno",0,K1930*0.2))</f>
        <v/>
      </c>
      <c r="M1930" s="156" t="str">
        <f>IF(K1930="","",K1930*VLOOKUP(CONCATENATE(C1930," / ",'Základné údaje'!$D$8),'Priradenie pracov. balíkov'!A:F,6,FALSE))</f>
        <v/>
      </c>
      <c r="N1930" s="156" t="str">
        <f>IF(L1930="","",L1930*VLOOKUP(CONCATENATE(C1930," / ",'Základné údaje'!$D$8),'Priradenie pracov. balíkov'!A:F,6,FALSE))</f>
        <v/>
      </c>
      <c r="O1930" s="164"/>
      <c r="P1930" s="164"/>
    </row>
    <row r="1931" spans="1:16" x14ac:dyDescent="0.2">
      <c r="A1931" s="19"/>
      <c r="B1931" s="164"/>
      <c r="C1931" s="164"/>
      <c r="D1931" s="164"/>
      <c r="E1931" s="164"/>
      <c r="F1931" s="165"/>
      <c r="G1931" s="164"/>
      <c r="H1931" s="166"/>
      <c r="I1931" s="167"/>
      <c r="J1931" s="168" t="str">
        <f>IF(F1931="","",IF(G1931=nepodnik,1,IF(VLOOKUP(G1931,Ciselniky!$G$41:$I$48,3,FALSE)&gt;'Údaje o projekte'!$F$11,'Údaje o projekte'!$F$11,VLOOKUP(G1931,Ciselniky!$G$41:$I$48,3,FALSE))))</f>
        <v/>
      </c>
      <c r="K1931" s="169" t="str">
        <f>IF(J1931="","",IF(G1931="Nerelevantné",E1931*F1931,((E1931*F1931)/VLOOKUP(G1931,Ciselniky!$G$43:$I$48,3,FALSE))*'Dlhodobý majetok (DM)'!I1931)*H1931)</f>
        <v/>
      </c>
      <c r="L1931" s="169" t="str">
        <f>IF(K1931="","",IF('Základné údaje'!$H$8="áno",0,K1931*0.2))</f>
        <v/>
      </c>
      <c r="M1931" s="156" t="str">
        <f>IF(K1931="","",K1931*VLOOKUP(CONCATENATE(C1931," / ",'Základné údaje'!$D$8),'Priradenie pracov. balíkov'!A:F,6,FALSE))</f>
        <v/>
      </c>
      <c r="N1931" s="156" t="str">
        <f>IF(L1931="","",L1931*VLOOKUP(CONCATENATE(C1931," / ",'Základné údaje'!$D$8),'Priradenie pracov. balíkov'!A:F,6,FALSE))</f>
        <v/>
      </c>
      <c r="O1931" s="164"/>
      <c r="P1931" s="164"/>
    </row>
    <row r="1932" spans="1:16" x14ac:dyDescent="0.2">
      <c r="A1932" s="19"/>
      <c r="B1932" s="164"/>
      <c r="C1932" s="164"/>
      <c r="D1932" s="164"/>
      <c r="E1932" s="164"/>
      <c r="F1932" s="165"/>
      <c r="G1932" s="164"/>
      <c r="H1932" s="166"/>
      <c r="I1932" s="167"/>
      <c r="J1932" s="168" t="str">
        <f>IF(F1932="","",IF(G1932=nepodnik,1,IF(VLOOKUP(G1932,Ciselniky!$G$41:$I$48,3,FALSE)&gt;'Údaje o projekte'!$F$11,'Údaje o projekte'!$F$11,VLOOKUP(G1932,Ciselniky!$G$41:$I$48,3,FALSE))))</f>
        <v/>
      </c>
      <c r="K1932" s="169" t="str">
        <f>IF(J1932="","",IF(G1932="Nerelevantné",E1932*F1932,((E1932*F1932)/VLOOKUP(G1932,Ciselniky!$G$43:$I$48,3,FALSE))*'Dlhodobý majetok (DM)'!I1932)*H1932)</f>
        <v/>
      </c>
      <c r="L1932" s="169" t="str">
        <f>IF(K1932="","",IF('Základné údaje'!$H$8="áno",0,K1932*0.2))</f>
        <v/>
      </c>
      <c r="M1932" s="156" t="str">
        <f>IF(K1932="","",K1932*VLOOKUP(CONCATENATE(C1932," / ",'Základné údaje'!$D$8),'Priradenie pracov. balíkov'!A:F,6,FALSE))</f>
        <v/>
      </c>
      <c r="N1932" s="156" t="str">
        <f>IF(L1932="","",L1932*VLOOKUP(CONCATENATE(C1932," / ",'Základné údaje'!$D$8),'Priradenie pracov. balíkov'!A:F,6,FALSE))</f>
        <v/>
      </c>
      <c r="O1932" s="164"/>
      <c r="P1932" s="164"/>
    </row>
    <row r="1933" spans="1:16" x14ac:dyDescent="0.2">
      <c r="A1933" s="19"/>
      <c r="B1933" s="164"/>
      <c r="C1933" s="164"/>
      <c r="D1933" s="164"/>
      <c r="E1933" s="164"/>
      <c r="F1933" s="165"/>
      <c r="G1933" s="164"/>
      <c r="H1933" s="166"/>
      <c r="I1933" s="167"/>
      <c r="J1933" s="168" t="str">
        <f>IF(F1933="","",IF(G1933=nepodnik,1,IF(VLOOKUP(G1933,Ciselniky!$G$41:$I$48,3,FALSE)&gt;'Údaje o projekte'!$F$11,'Údaje o projekte'!$F$11,VLOOKUP(G1933,Ciselniky!$G$41:$I$48,3,FALSE))))</f>
        <v/>
      </c>
      <c r="K1933" s="169" t="str">
        <f>IF(J1933="","",IF(G1933="Nerelevantné",E1933*F1933,((E1933*F1933)/VLOOKUP(G1933,Ciselniky!$G$43:$I$48,3,FALSE))*'Dlhodobý majetok (DM)'!I1933)*H1933)</f>
        <v/>
      </c>
      <c r="L1933" s="169" t="str">
        <f>IF(K1933="","",IF('Základné údaje'!$H$8="áno",0,K1933*0.2))</f>
        <v/>
      </c>
      <c r="M1933" s="156" t="str">
        <f>IF(K1933="","",K1933*VLOOKUP(CONCATENATE(C1933," / ",'Základné údaje'!$D$8),'Priradenie pracov. balíkov'!A:F,6,FALSE))</f>
        <v/>
      </c>
      <c r="N1933" s="156" t="str">
        <f>IF(L1933="","",L1933*VLOOKUP(CONCATENATE(C1933," / ",'Základné údaje'!$D$8),'Priradenie pracov. balíkov'!A:F,6,FALSE))</f>
        <v/>
      </c>
      <c r="O1933" s="164"/>
      <c r="P1933" s="164"/>
    </row>
    <row r="1934" spans="1:16" x14ac:dyDescent="0.2">
      <c r="A1934" s="19"/>
      <c r="B1934" s="164"/>
      <c r="C1934" s="164"/>
      <c r="D1934" s="164"/>
      <c r="E1934" s="164"/>
      <c r="F1934" s="165"/>
      <c r="G1934" s="164"/>
      <c r="H1934" s="166"/>
      <c r="I1934" s="167"/>
      <c r="J1934" s="168" t="str">
        <f>IF(F1934="","",IF(G1934=nepodnik,1,IF(VLOOKUP(G1934,Ciselniky!$G$41:$I$48,3,FALSE)&gt;'Údaje o projekte'!$F$11,'Údaje o projekte'!$F$11,VLOOKUP(G1934,Ciselniky!$G$41:$I$48,3,FALSE))))</f>
        <v/>
      </c>
      <c r="K1934" s="169" t="str">
        <f>IF(J1934="","",IF(G1934="Nerelevantné",E1934*F1934,((E1934*F1934)/VLOOKUP(G1934,Ciselniky!$G$43:$I$48,3,FALSE))*'Dlhodobý majetok (DM)'!I1934)*H1934)</f>
        <v/>
      </c>
      <c r="L1934" s="169" t="str">
        <f>IF(K1934="","",IF('Základné údaje'!$H$8="áno",0,K1934*0.2))</f>
        <v/>
      </c>
      <c r="M1934" s="156" t="str">
        <f>IF(K1934="","",K1934*VLOOKUP(CONCATENATE(C1934," / ",'Základné údaje'!$D$8),'Priradenie pracov. balíkov'!A:F,6,FALSE))</f>
        <v/>
      </c>
      <c r="N1934" s="156" t="str">
        <f>IF(L1934="","",L1934*VLOOKUP(CONCATENATE(C1934," / ",'Základné údaje'!$D$8),'Priradenie pracov. balíkov'!A:F,6,FALSE))</f>
        <v/>
      </c>
      <c r="O1934" s="164"/>
      <c r="P1934" s="164"/>
    </row>
    <row r="1935" spans="1:16" x14ac:dyDescent="0.2">
      <c r="A1935" s="19"/>
      <c r="B1935" s="164"/>
      <c r="C1935" s="164"/>
      <c r="D1935" s="164"/>
      <c r="E1935" s="164"/>
      <c r="F1935" s="165"/>
      <c r="G1935" s="164"/>
      <c r="H1935" s="166"/>
      <c r="I1935" s="167"/>
      <c r="J1935" s="168" t="str">
        <f>IF(F1935="","",IF(G1935=nepodnik,1,IF(VLOOKUP(G1935,Ciselniky!$G$41:$I$48,3,FALSE)&gt;'Údaje o projekte'!$F$11,'Údaje o projekte'!$F$11,VLOOKUP(G1935,Ciselniky!$G$41:$I$48,3,FALSE))))</f>
        <v/>
      </c>
      <c r="K1935" s="169" t="str">
        <f>IF(J1935="","",IF(G1935="Nerelevantné",E1935*F1935,((E1935*F1935)/VLOOKUP(G1935,Ciselniky!$G$43:$I$48,3,FALSE))*'Dlhodobý majetok (DM)'!I1935)*H1935)</f>
        <v/>
      </c>
      <c r="L1935" s="169" t="str">
        <f>IF(K1935="","",IF('Základné údaje'!$H$8="áno",0,K1935*0.2))</f>
        <v/>
      </c>
      <c r="M1935" s="156" t="str">
        <f>IF(K1935="","",K1935*VLOOKUP(CONCATENATE(C1935," / ",'Základné údaje'!$D$8),'Priradenie pracov. balíkov'!A:F,6,FALSE))</f>
        <v/>
      </c>
      <c r="N1935" s="156" t="str">
        <f>IF(L1935="","",L1935*VLOOKUP(CONCATENATE(C1935," / ",'Základné údaje'!$D$8),'Priradenie pracov. balíkov'!A:F,6,FALSE))</f>
        <v/>
      </c>
      <c r="O1935" s="164"/>
      <c r="P1935" s="164"/>
    </row>
    <row r="1936" spans="1:16" x14ac:dyDescent="0.2">
      <c r="A1936" s="19"/>
      <c r="B1936" s="164"/>
      <c r="C1936" s="164"/>
      <c r="D1936" s="164"/>
      <c r="E1936" s="164"/>
      <c r="F1936" s="165"/>
      <c r="G1936" s="164"/>
      <c r="H1936" s="166"/>
      <c r="I1936" s="167"/>
      <c r="J1936" s="168" t="str">
        <f>IF(F1936="","",IF(G1936=nepodnik,1,IF(VLOOKUP(G1936,Ciselniky!$G$41:$I$48,3,FALSE)&gt;'Údaje o projekte'!$F$11,'Údaje o projekte'!$F$11,VLOOKUP(G1936,Ciselniky!$G$41:$I$48,3,FALSE))))</f>
        <v/>
      </c>
      <c r="K1936" s="169" t="str">
        <f>IF(J1936="","",IF(G1936="Nerelevantné",E1936*F1936,((E1936*F1936)/VLOOKUP(G1936,Ciselniky!$G$43:$I$48,3,FALSE))*'Dlhodobý majetok (DM)'!I1936)*H1936)</f>
        <v/>
      </c>
      <c r="L1936" s="169" t="str">
        <f>IF(K1936="","",IF('Základné údaje'!$H$8="áno",0,K1936*0.2))</f>
        <v/>
      </c>
      <c r="M1936" s="156" t="str">
        <f>IF(K1936="","",K1936*VLOOKUP(CONCATENATE(C1936," / ",'Základné údaje'!$D$8),'Priradenie pracov. balíkov'!A:F,6,FALSE))</f>
        <v/>
      </c>
      <c r="N1936" s="156" t="str">
        <f>IF(L1936="","",L1936*VLOOKUP(CONCATENATE(C1936," / ",'Základné údaje'!$D$8),'Priradenie pracov. balíkov'!A:F,6,FALSE))</f>
        <v/>
      </c>
      <c r="O1936" s="164"/>
      <c r="P1936" s="164"/>
    </row>
    <row r="1937" spans="1:16" x14ac:dyDescent="0.2">
      <c r="A1937" s="19"/>
      <c r="B1937" s="164"/>
      <c r="C1937" s="164"/>
      <c r="D1937" s="164"/>
      <c r="E1937" s="164"/>
      <c r="F1937" s="165"/>
      <c r="G1937" s="164"/>
      <c r="H1937" s="166"/>
      <c r="I1937" s="167"/>
      <c r="J1937" s="168" t="str">
        <f>IF(F1937="","",IF(G1937=nepodnik,1,IF(VLOOKUP(G1937,Ciselniky!$G$41:$I$48,3,FALSE)&gt;'Údaje o projekte'!$F$11,'Údaje o projekte'!$F$11,VLOOKUP(G1937,Ciselniky!$G$41:$I$48,3,FALSE))))</f>
        <v/>
      </c>
      <c r="K1937" s="169" t="str">
        <f>IF(J1937="","",IF(G1937="Nerelevantné",E1937*F1937,((E1937*F1937)/VLOOKUP(G1937,Ciselniky!$G$43:$I$48,3,FALSE))*'Dlhodobý majetok (DM)'!I1937)*H1937)</f>
        <v/>
      </c>
      <c r="L1937" s="169" t="str">
        <f>IF(K1937="","",IF('Základné údaje'!$H$8="áno",0,K1937*0.2))</f>
        <v/>
      </c>
      <c r="M1937" s="156" t="str">
        <f>IF(K1937="","",K1937*VLOOKUP(CONCATENATE(C1937," / ",'Základné údaje'!$D$8),'Priradenie pracov. balíkov'!A:F,6,FALSE))</f>
        <v/>
      </c>
      <c r="N1937" s="156" t="str">
        <f>IF(L1937="","",L1937*VLOOKUP(CONCATENATE(C1937," / ",'Základné údaje'!$D$8),'Priradenie pracov. balíkov'!A:F,6,FALSE))</f>
        <v/>
      </c>
      <c r="O1937" s="164"/>
      <c r="P1937" s="164"/>
    </row>
    <row r="1938" spans="1:16" x14ac:dyDescent="0.2">
      <c r="A1938" s="19"/>
      <c r="B1938" s="164"/>
      <c r="C1938" s="164"/>
      <c r="D1938" s="164"/>
      <c r="E1938" s="164"/>
      <c r="F1938" s="165"/>
      <c r="G1938" s="164"/>
      <c r="H1938" s="166"/>
      <c r="I1938" s="167"/>
      <c r="J1938" s="168" t="str">
        <f>IF(F1938="","",IF(G1938=nepodnik,1,IF(VLOOKUP(G1938,Ciselniky!$G$41:$I$48,3,FALSE)&gt;'Údaje o projekte'!$F$11,'Údaje o projekte'!$F$11,VLOOKUP(G1938,Ciselniky!$G$41:$I$48,3,FALSE))))</f>
        <v/>
      </c>
      <c r="K1938" s="169" t="str">
        <f>IF(J1938="","",IF(G1938="Nerelevantné",E1938*F1938,((E1938*F1938)/VLOOKUP(G1938,Ciselniky!$G$43:$I$48,3,FALSE))*'Dlhodobý majetok (DM)'!I1938)*H1938)</f>
        <v/>
      </c>
      <c r="L1938" s="169" t="str">
        <f>IF(K1938="","",IF('Základné údaje'!$H$8="áno",0,K1938*0.2))</f>
        <v/>
      </c>
      <c r="M1938" s="156" t="str">
        <f>IF(K1938="","",K1938*VLOOKUP(CONCATENATE(C1938," / ",'Základné údaje'!$D$8),'Priradenie pracov. balíkov'!A:F,6,FALSE))</f>
        <v/>
      </c>
      <c r="N1938" s="156" t="str">
        <f>IF(L1938="","",L1938*VLOOKUP(CONCATENATE(C1938," / ",'Základné údaje'!$D$8),'Priradenie pracov. balíkov'!A:F,6,FALSE))</f>
        <v/>
      </c>
      <c r="O1938" s="164"/>
      <c r="P1938" s="164"/>
    </row>
    <row r="1939" spans="1:16" x14ac:dyDescent="0.2">
      <c r="A1939" s="19"/>
      <c r="B1939" s="164"/>
      <c r="C1939" s="164"/>
      <c r="D1939" s="164"/>
      <c r="E1939" s="164"/>
      <c r="F1939" s="165"/>
      <c r="G1939" s="164"/>
      <c r="H1939" s="166"/>
      <c r="I1939" s="167"/>
      <c r="J1939" s="168" t="str">
        <f>IF(F1939="","",IF(G1939=nepodnik,1,IF(VLOOKUP(G1939,Ciselniky!$G$41:$I$48,3,FALSE)&gt;'Údaje o projekte'!$F$11,'Údaje o projekte'!$F$11,VLOOKUP(G1939,Ciselniky!$G$41:$I$48,3,FALSE))))</f>
        <v/>
      </c>
      <c r="K1939" s="169" t="str">
        <f>IF(J1939="","",IF(G1939="Nerelevantné",E1939*F1939,((E1939*F1939)/VLOOKUP(G1939,Ciselniky!$G$43:$I$48,3,FALSE))*'Dlhodobý majetok (DM)'!I1939)*H1939)</f>
        <v/>
      </c>
      <c r="L1939" s="169" t="str">
        <f>IF(K1939="","",IF('Základné údaje'!$H$8="áno",0,K1939*0.2))</f>
        <v/>
      </c>
      <c r="M1939" s="156" t="str">
        <f>IF(K1939="","",K1939*VLOOKUP(CONCATENATE(C1939," / ",'Základné údaje'!$D$8),'Priradenie pracov. balíkov'!A:F,6,FALSE))</f>
        <v/>
      </c>
      <c r="N1939" s="156" t="str">
        <f>IF(L1939="","",L1939*VLOOKUP(CONCATENATE(C1939," / ",'Základné údaje'!$D$8),'Priradenie pracov. balíkov'!A:F,6,FALSE))</f>
        <v/>
      </c>
      <c r="O1939" s="164"/>
      <c r="P1939" s="164"/>
    </row>
    <row r="1940" spans="1:16" x14ac:dyDescent="0.2">
      <c r="A1940" s="19"/>
      <c r="B1940" s="164"/>
      <c r="C1940" s="164"/>
      <c r="D1940" s="164"/>
      <c r="E1940" s="164"/>
      <c r="F1940" s="165"/>
      <c r="G1940" s="164"/>
      <c r="H1940" s="166"/>
      <c r="I1940" s="167"/>
      <c r="J1940" s="168" t="str">
        <f>IF(F1940="","",IF(G1940=nepodnik,1,IF(VLOOKUP(G1940,Ciselniky!$G$41:$I$48,3,FALSE)&gt;'Údaje o projekte'!$F$11,'Údaje o projekte'!$F$11,VLOOKUP(G1940,Ciselniky!$G$41:$I$48,3,FALSE))))</f>
        <v/>
      </c>
      <c r="K1940" s="169" t="str">
        <f>IF(J1940="","",IF(G1940="Nerelevantné",E1940*F1940,((E1940*F1940)/VLOOKUP(G1940,Ciselniky!$G$43:$I$48,3,FALSE))*'Dlhodobý majetok (DM)'!I1940)*H1940)</f>
        <v/>
      </c>
      <c r="L1940" s="169" t="str">
        <f>IF(K1940="","",IF('Základné údaje'!$H$8="áno",0,K1940*0.2))</f>
        <v/>
      </c>
      <c r="M1940" s="156" t="str">
        <f>IF(K1940="","",K1940*VLOOKUP(CONCATENATE(C1940," / ",'Základné údaje'!$D$8),'Priradenie pracov. balíkov'!A:F,6,FALSE))</f>
        <v/>
      </c>
      <c r="N1940" s="156" t="str">
        <f>IF(L1940="","",L1940*VLOOKUP(CONCATENATE(C1940," / ",'Základné údaje'!$D$8),'Priradenie pracov. balíkov'!A:F,6,FALSE))</f>
        <v/>
      </c>
      <c r="O1940" s="164"/>
      <c r="P1940" s="164"/>
    </row>
    <row r="1941" spans="1:16" x14ac:dyDescent="0.2">
      <c r="A1941" s="19"/>
      <c r="B1941" s="164"/>
      <c r="C1941" s="164"/>
      <c r="D1941" s="164"/>
      <c r="E1941" s="164"/>
      <c r="F1941" s="165"/>
      <c r="G1941" s="164"/>
      <c r="H1941" s="166"/>
      <c r="I1941" s="167"/>
      <c r="J1941" s="168" t="str">
        <f>IF(F1941="","",IF(G1941=nepodnik,1,IF(VLOOKUP(G1941,Ciselniky!$G$41:$I$48,3,FALSE)&gt;'Údaje o projekte'!$F$11,'Údaje o projekte'!$F$11,VLOOKUP(G1941,Ciselniky!$G$41:$I$48,3,FALSE))))</f>
        <v/>
      </c>
      <c r="K1941" s="169" t="str">
        <f>IF(J1941="","",IF(G1941="Nerelevantné",E1941*F1941,((E1941*F1941)/VLOOKUP(G1941,Ciselniky!$G$43:$I$48,3,FALSE))*'Dlhodobý majetok (DM)'!I1941)*H1941)</f>
        <v/>
      </c>
      <c r="L1941" s="169" t="str">
        <f>IF(K1941="","",IF('Základné údaje'!$H$8="áno",0,K1941*0.2))</f>
        <v/>
      </c>
      <c r="M1941" s="156" t="str">
        <f>IF(K1941="","",K1941*VLOOKUP(CONCATENATE(C1941," / ",'Základné údaje'!$D$8),'Priradenie pracov. balíkov'!A:F,6,FALSE))</f>
        <v/>
      </c>
      <c r="N1941" s="156" t="str">
        <f>IF(L1941="","",L1941*VLOOKUP(CONCATENATE(C1941," / ",'Základné údaje'!$D$8),'Priradenie pracov. balíkov'!A:F,6,FALSE))</f>
        <v/>
      </c>
      <c r="O1941" s="164"/>
      <c r="P1941" s="164"/>
    </row>
    <row r="1942" spans="1:16" x14ac:dyDescent="0.2">
      <c r="A1942" s="19"/>
      <c r="B1942" s="164"/>
      <c r="C1942" s="164"/>
      <c r="D1942" s="164"/>
      <c r="E1942" s="164"/>
      <c r="F1942" s="165"/>
      <c r="G1942" s="164"/>
      <c r="H1942" s="166"/>
      <c r="I1942" s="167"/>
      <c r="J1942" s="168" t="str">
        <f>IF(F1942="","",IF(G1942=nepodnik,1,IF(VLOOKUP(G1942,Ciselniky!$G$41:$I$48,3,FALSE)&gt;'Údaje o projekte'!$F$11,'Údaje o projekte'!$F$11,VLOOKUP(G1942,Ciselniky!$G$41:$I$48,3,FALSE))))</f>
        <v/>
      </c>
      <c r="K1942" s="169" t="str">
        <f>IF(J1942="","",IF(G1942="Nerelevantné",E1942*F1942,((E1942*F1942)/VLOOKUP(G1942,Ciselniky!$G$43:$I$48,3,FALSE))*'Dlhodobý majetok (DM)'!I1942)*H1942)</f>
        <v/>
      </c>
      <c r="L1942" s="169" t="str">
        <f>IF(K1942="","",IF('Základné údaje'!$H$8="áno",0,K1942*0.2))</f>
        <v/>
      </c>
      <c r="M1942" s="156" t="str">
        <f>IF(K1942="","",K1942*VLOOKUP(CONCATENATE(C1942," / ",'Základné údaje'!$D$8),'Priradenie pracov. balíkov'!A:F,6,FALSE))</f>
        <v/>
      </c>
      <c r="N1942" s="156" t="str">
        <f>IF(L1942="","",L1942*VLOOKUP(CONCATENATE(C1942," / ",'Základné údaje'!$D$8),'Priradenie pracov. balíkov'!A:F,6,FALSE))</f>
        <v/>
      </c>
      <c r="O1942" s="164"/>
      <c r="P1942" s="164"/>
    </row>
    <row r="1943" spans="1:16" x14ac:dyDescent="0.2">
      <c r="A1943" s="19"/>
      <c r="B1943" s="164"/>
      <c r="C1943" s="164"/>
      <c r="D1943" s="164"/>
      <c r="E1943" s="164"/>
      <c r="F1943" s="165"/>
      <c r="G1943" s="164"/>
      <c r="H1943" s="166"/>
      <c r="I1943" s="167"/>
      <c r="J1943" s="168" t="str">
        <f>IF(F1943="","",IF(G1943=nepodnik,1,IF(VLOOKUP(G1943,Ciselniky!$G$41:$I$48,3,FALSE)&gt;'Údaje o projekte'!$F$11,'Údaje o projekte'!$F$11,VLOOKUP(G1943,Ciselniky!$G$41:$I$48,3,FALSE))))</f>
        <v/>
      </c>
      <c r="K1943" s="169" t="str">
        <f>IF(J1943="","",IF(G1943="Nerelevantné",E1943*F1943,((E1943*F1943)/VLOOKUP(G1943,Ciselniky!$G$43:$I$48,3,FALSE))*'Dlhodobý majetok (DM)'!I1943)*H1943)</f>
        <v/>
      </c>
      <c r="L1943" s="169" t="str">
        <f>IF(K1943="","",IF('Základné údaje'!$H$8="áno",0,K1943*0.2))</f>
        <v/>
      </c>
      <c r="M1943" s="156" t="str">
        <f>IF(K1943="","",K1943*VLOOKUP(CONCATENATE(C1943," / ",'Základné údaje'!$D$8),'Priradenie pracov. balíkov'!A:F,6,FALSE))</f>
        <v/>
      </c>
      <c r="N1943" s="156" t="str">
        <f>IF(L1943="","",L1943*VLOOKUP(CONCATENATE(C1943," / ",'Základné údaje'!$D$8),'Priradenie pracov. balíkov'!A:F,6,FALSE))</f>
        <v/>
      </c>
      <c r="O1943" s="164"/>
      <c r="P1943" s="164"/>
    </row>
    <row r="1944" spans="1:16" x14ac:dyDescent="0.2">
      <c r="A1944" s="19"/>
      <c r="B1944" s="164"/>
      <c r="C1944" s="164"/>
      <c r="D1944" s="164"/>
      <c r="E1944" s="164"/>
      <c r="F1944" s="165"/>
      <c r="G1944" s="164"/>
      <c r="H1944" s="166"/>
      <c r="I1944" s="167"/>
      <c r="J1944" s="168" t="str">
        <f>IF(F1944="","",IF(G1944=nepodnik,1,IF(VLOOKUP(G1944,Ciselniky!$G$41:$I$48,3,FALSE)&gt;'Údaje o projekte'!$F$11,'Údaje o projekte'!$F$11,VLOOKUP(G1944,Ciselniky!$G$41:$I$48,3,FALSE))))</f>
        <v/>
      </c>
      <c r="K1944" s="169" t="str">
        <f>IF(J1944="","",IF(G1944="Nerelevantné",E1944*F1944,((E1944*F1944)/VLOOKUP(G1944,Ciselniky!$G$43:$I$48,3,FALSE))*'Dlhodobý majetok (DM)'!I1944)*H1944)</f>
        <v/>
      </c>
      <c r="L1944" s="169" t="str">
        <f>IF(K1944="","",IF('Základné údaje'!$H$8="áno",0,K1944*0.2))</f>
        <v/>
      </c>
      <c r="M1944" s="156" t="str">
        <f>IF(K1944="","",K1944*VLOOKUP(CONCATENATE(C1944," / ",'Základné údaje'!$D$8),'Priradenie pracov. balíkov'!A:F,6,FALSE))</f>
        <v/>
      </c>
      <c r="N1944" s="156" t="str">
        <f>IF(L1944="","",L1944*VLOOKUP(CONCATENATE(C1944," / ",'Základné údaje'!$D$8),'Priradenie pracov. balíkov'!A:F,6,FALSE))</f>
        <v/>
      </c>
      <c r="O1944" s="164"/>
      <c r="P1944" s="164"/>
    </row>
    <row r="1945" spans="1:16" x14ac:dyDescent="0.2">
      <c r="A1945" s="19"/>
      <c r="B1945" s="164"/>
      <c r="C1945" s="164"/>
      <c r="D1945" s="164"/>
      <c r="E1945" s="164"/>
      <c r="F1945" s="165"/>
      <c r="G1945" s="164"/>
      <c r="H1945" s="166"/>
      <c r="I1945" s="167"/>
      <c r="J1945" s="168" t="str">
        <f>IF(F1945="","",IF(G1945=nepodnik,1,IF(VLOOKUP(G1945,Ciselniky!$G$41:$I$48,3,FALSE)&gt;'Údaje o projekte'!$F$11,'Údaje o projekte'!$F$11,VLOOKUP(G1945,Ciselniky!$G$41:$I$48,3,FALSE))))</f>
        <v/>
      </c>
      <c r="K1945" s="169" t="str">
        <f>IF(J1945="","",IF(G1945="Nerelevantné",E1945*F1945,((E1945*F1945)/VLOOKUP(G1945,Ciselniky!$G$43:$I$48,3,FALSE))*'Dlhodobý majetok (DM)'!I1945)*H1945)</f>
        <v/>
      </c>
      <c r="L1945" s="169" t="str">
        <f>IF(K1945="","",IF('Základné údaje'!$H$8="áno",0,K1945*0.2))</f>
        <v/>
      </c>
      <c r="M1945" s="156" t="str">
        <f>IF(K1945="","",K1945*VLOOKUP(CONCATENATE(C1945," / ",'Základné údaje'!$D$8),'Priradenie pracov. balíkov'!A:F,6,FALSE))</f>
        <v/>
      </c>
      <c r="N1945" s="156" t="str">
        <f>IF(L1945="","",L1945*VLOOKUP(CONCATENATE(C1945," / ",'Základné údaje'!$D$8),'Priradenie pracov. balíkov'!A:F,6,FALSE))</f>
        <v/>
      </c>
      <c r="O1945" s="164"/>
      <c r="P1945" s="164"/>
    </row>
    <row r="1946" spans="1:16" x14ac:dyDescent="0.2">
      <c r="A1946" s="19"/>
      <c r="B1946" s="164"/>
      <c r="C1946" s="164"/>
      <c r="D1946" s="164"/>
      <c r="E1946" s="164"/>
      <c r="F1946" s="165"/>
      <c r="G1946" s="164"/>
      <c r="H1946" s="166"/>
      <c r="I1946" s="167"/>
      <c r="J1946" s="168" t="str">
        <f>IF(F1946="","",IF(G1946=nepodnik,1,IF(VLOOKUP(G1946,Ciselniky!$G$41:$I$48,3,FALSE)&gt;'Údaje o projekte'!$F$11,'Údaje o projekte'!$F$11,VLOOKUP(G1946,Ciselniky!$G$41:$I$48,3,FALSE))))</f>
        <v/>
      </c>
      <c r="K1946" s="169" t="str">
        <f>IF(J1946="","",IF(G1946="Nerelevantné",E1946*F1946,((E1946*F1946)/VLOOKUP(G1946,Ciselniky!$G$43:$I$48,3,FALSE))*'Dlhodobý majetok (DM)'!I1946)*H1946)</f>
        <v/>
      </c>
      <c r="L1946" s="169" t="str">
        <f>IF(K1946="","",IF('Základné údaje'!$H$8="áno",0,K1946*0.2))</f>
        <v/>
      </c>
      <c r="M1946" s="156" t="str">
        <f>IF(K1946="","",K1946*VLOOKUP(CONCATENATE(C1946," / ",'Základné údaje'!$D$8),'Priradenie pracov. balíkov'!A:F,6,FALSE))</f>
        <v/>
      </c>
      <c r="N1946" s="156" t="str">
        <f>IF(L1946="","",L1946*VLOOKUP(CONCATENATE(C1946," / ",'Základné údaje'!$D$8),'Priradenie pracov. balíkov'!A:F,6,FALSE))</f>
        <v/>
      </c>
      <c r="O1946" s="164"/>
      <c r="P1946" s="164"/>
    </row>
    <row r="1947" spans="1:16" x14ac:dyDescent="0.2">
      <c r="A1947" s="19"/>
      <c r="B1947" s="164"/>
      <c r="C1947" s="164"/>
      <c r="D1947" s="164"/>
      <c r="E1947" s="164"/>
      <c r="F1947" s="165"/>
      <c r="G1947" s="164"/>
      <c r="H1947" s="166"/>
      <c r="I1947" s="167"/>
      <c r="J1947" s="168" t="str">
        <f>IF(F1947="","",IF(G1947=nepodnik,1,IF(VLOOKUP(G1947,Ciselniky!$G$41:$I$48,3,FALSE)&gt;'Údaje o projekte'!$F$11,'Údaje o projekte'!$F$11,VLOOKUP(G1947,Ciselniky!$G$41:$I$48,3,FALSE))))</f>
        <v/>
      </c>
      <c r="K1947" s="169" t="str">
        <f>IF(J1947="","",IF(G1947="Nerelevantné",E1947*F1947,((E1947*F1947)/VLOOKUP(G1947,Ciselniky!$G$43:$I$48,3,FALSE))*'Dlhodobý majetok (DM)'!I1947)*H1947)</f>
        <v/>
      </c>
      <c r="L1947" s="169" t="str">
        <f>IF(K1947="","",IF('Základné údaje'!$H$8="áno",0,K1947*0.2))</f>
        <v/>
      </c>
      <c r="M1947" s="156" t="str">
        <f>IF(K1947="","",K1947*VLOOKUP(CONCATENATE(C1947," / ",'Základné údaje'!$D$8),'Priradenie pracov. balíkov'!A:F,6,FALSE))</f>
        <v/>
      </c>
      <c r="N1947" s="156" t="str">
        <f>IF(L1947="","",L1947*VLOOKUP(CONCATENATE(C1947," / ",'Základné údaje'!$D$8),'Priradenie pracov. balíkov'!A:F,6,FALSE))</f>
        <v/>
      </c>
      <c r="O1947" s="164"/>
      <c r="P1947" s="164"/>
    </row>
    <row r="1948" spans="1:16" x14ac:dyDescent="0.2">
      <c r="A1948" s="19"/>
      <c r="B1948" s="164"/>
      <c r="C1948" s="164"/>
      <c r="D1948" s="164"/>
      <c r="E1948" s="164"/>
      <c r="F1948" s="165"/>
      <c r="G1948" s="164"/>
      <c r="H1948" s="166"/>
      <c r="I1948" s="167"/>
      <c r="J1948" s="168" t="str">
        <f>IF(F1948="","",IF(G1948=nepodnik,1,IF(VLOOKUP(G1948,Ciselniky!$G$41:$I$48,3,FALSE)&gt;'Údaje o projekte'!$F$11,'Údaje o projekte'!$F$11,VLOOKUP(G1948,Ciselniky!$G$41:$I$48,3,FALSE))))</f>
        <v/>
      </c>
      <c r="K1948" s="169" t="str">
        <f>IF(J1948="","",IF(G1948="Nerelevantné",E1948*F1948,((E1948*F1948)/VLOOKUP(G1948,Ciselniky!$G$43:$I$48,3,FALSE))*'Dlhodobý majetok (DM)'!I1948)*H1948)</f>
        <v/>
      </c>
      <c r="L1948" s="169" t="str">
        <f>IF(K1948="","",IF('Základné údaje'!$H$8="áno",0,K1948*0.2))</f>
        <v/>
      </c>
      <c r="M1948" s="156" t="str">
        <f>IF(K1948="","",K1948*VLOOKUP(CONCATENATE(C1948," / ",'Základné údaje'!$D$8),'Priradenie pracov. balíkov'!A:F,6,FALSE))</f>
        <v/>
      </c>
      <c r="N1948" s="156" t="str">
        <f>IF(L1948="","",L1948*VLOOKUP(CONCATENATE(C1948," / ",'Základné údaje'!$D$8),'Priradenie pracov. balíkov'!A:F,6,FALSE))</f>
        <v/>
      </c>
      <c r="O1948" s="164"/>
      <c r="P1948" s="164"/>
    </row>
    <row r="1949" spans="1:16" x14ac:dyDescent="0.2">
      <c r="A1949" s="19"/>
      <c r="B1949" s="164"/>
      <c r="C1949" s="164"/>
      <c r="D1949" s="164"/>
      <c r="E1949" s="164"/>
      <c r="F1949" s="165"/>
      <c r="G1949" s="164"/>
      <c r="H1949" s="166"/>
      <c r="I1949" s="167"/>
      <c r="J1949" s="168" t="str">
        <f>IF(F1949="","",IF(G1949=nepodnik,1,IF(VLOOKUP(G1949,Ciselniky!$G$41:$I$48,3,FALSE)&gt;'Údaje o projekte'!$F$11,'Údaje o projekte'!$F$11,VLOOKUP(G1949,Ciselniky!$G$41:$I$48,3,FALSE))))</f>
        <v/>
      </c>
      <c r="K1949" s="169" t="str">
        <f>IF(J1949="","",IF(G1949="Nerelevantné",E1949*F1949,((E1949*F1949)/VLOOKUP(G1949,Ciselniky!$G$43:$I$48,3,FALSE))*'Dlhodobý majetok (DM)'!I1949)*H1949)</f>
        <v/>
      </c>
      <c r="L1949" s="169" t="str">
        <f>IF(K1949="","",IF('Základné údaje'!$H$8="áno",0,K1949*0.2))</f>
        <v/>
      </c>
      <c r="M1949" s="156" t="str">
        <f>IF(K1949="","",K1949*VLOOKUP(CONCATENATE(C1949," / ",'Základné údaje'!$D$8),'Priradenie pracov. balíkov'!A:F,6,FALSE))</f>
        <v/>
      </c>
      <c r="N1949" s="156" t="str">
        <f>IF(L1949="","",L1949*VLOOKUP(CONCATENATE(C1949," / ",'Základné údaje'!$D$8),'Priradenie pracov. balíkov'!A:F,6,FALSE))</f>
        <v/>
      </c>
      <c r="O1949" s="164"/>
      <c r="P1949" s="164"/>
    </row>
    <row r="1950" spans="1:16" x14ac:dyDescent="0.2">
      <c r="A1950" s="19"/>
      <c r="B1950" s="164"/>
      <c r="C1950" s="164"/>
      <c r="D1950" s="164"/>
      <c r="E1950" s="164"/>
      <c r="F1950" s="165"/>
      <c r="G1950" s="164"/>
      <c r="H1950" s="166"/>
      <c r="I1950" s="167"/>
      <c r="J1950" s="168" t="str">
        <f>IF(F1950="","",IF(G1950=nepodnik,1,IF(VLOOKUP(G1950,Ciselniky!$G$41:$I$48,3,FALSE)&gt;'Údaje o projekte'!$F$11,'Údaje o projekte'!$F$11,VLOOKUP(G1950,Ciselniky!$G$41:$I$48,3,FALSE))))</f>
        <v/>
      </c>
      <c r="K1950" s="169" t="str">
        <f>IF(J1950="","",IF(G1950="Nerelevantné",E1950*F1950,((E1950*F1950)/VLOOKUP(G1950,Ciselniky!$G$43:$I$48,3,FALSE))*'Dlhodobý majetok (DM)'!I1950)*H1950)</f>
        <v/>
      </c>
      <c r="L1950" s="169" t="str">
        <f>IF(K1950="","",IF('Základné údaje'!$H$8="áno",0,K1950*0.2))</f>
        <v/>
      </c>
      <c r="M1950" s="156" t="str">
        <f>IF(K1950="","",K1950*VLOOKUP(CONCATENATE(C1950," / ",'Základné údaje'!$D$8),'Priradenie pracov. balíkov'!A:F,6,FALSE))</f>
        <v/>
      </c>
      <c r="N1950" s="156" t="str">
        <f>IF(L1950="","",L1950*VLOOKUP(CONCATENATE(C1950," / ",'Základné údaje'!$D$8),'Priradenie pracov. balíkov'!A:F,6,FALSE))</f>
        <v/>
      </c>
      <c r="O1950" s="164"/>
      <c r="P1950" s="164"/>
    </row>
    <row r="1951" spans="1:16" x14ac:dyDescent="0.2">
      <c r="A1951" s="19"/>
      <c r="B1951" s="164"/>
      <c r="C1951" s="164"/>
      <c r="D1951" s="164"/>
      <c r="E1951" s="164"/>
      <c r="F1951" s="165"/>
      <c r="G1951" s="164"/>
      <c r="H1951" s="166"/>
      <c r="I1951" s="167"/>
      <c r="J1951" s="168" t="str">
        <f>IF(F1951="","",IF(G1951=nepodnik,1,IF(VLOOKUP(G1951,Ciselniky!$G$41:$I$48,3,FALSE)&gt;'Údaje o projekte'!$F$11,'Údaje o projekte'!$F$11,VLOOKUP(G1951,Ciselniky!$G$41:$I$48,3,FALSE))))</f>
        <v/>
      </c>
      <c r="K1951" s="169" t="str">
        <f>IF(J1951="","",IF(G1951="Nerelevantné",E1951*F1951,((E1951*F1951)/VLOOKUP(G1951,Ciselniky!$G$43:$I$48,3,FALSE))*'Dlhodobý majetok (DM)'!I1951)*H1951)</f>
        <v/>
      </c>
      <c r="L1951" s="169" t="str">
        <f>IF(K1951="","",IF('Základné údaje'!$H$8="áno",0,K1951*0.2))</f>
        <v/>
      </c>
      <c r="M1951" s="156" t="str">
        <f>IF(K1951="","",K1951*VLOOKUP(CONCATENATE(C1951," / ",'Základné údaje'!$D$8),'Priradenie pracov. balíkov'!A:F,6,FALSE))</f>
        <v/>
      </c>
      <c r="N1951" s="156" t="str">
        <f>IF(L1951="","",L1951*VLOOKUP(CONCATENATE(C1951," / ",'Základné údaje'!$D$8),'Priradenie pracov. balíkov'!A:F,6,FALSE))</f>
        <v/>
      </c>
      <c r="O1951" s="164"/>
      <c r="P1951" s="164"/>
    </row>
    <row r="1952" spans="1:16" x14ac:dyDescent="0.2">
      <c r="A1952" s="19"/>
      <c r="B1952" s="164"/>
      <c r="C1952" s="164"/>
      <c r="D1952" s="164"/>
      <c r="E1952" s="164"/>
      <c r="F1952" s="165"/>
      <c r="G1952" s="164"/>
      <c r="H1952" s="166"/>
      <c r="I1952" s="167"/>
      <c r="J1952" s="168" t="str">
        <f>IF(F1952="","",IF(G1952=nepodnik,1,IF(VLOOKUP(G1952,Ciselniky!$G$41:$I$48,3,FALSE)&gt;'Údaje o projekte'!$F$11,'Údaje o projekte'!$F$11,VLOOKUP(G1952,Ciselniky!$G$41:$I$48,3,FALSE))))</f>
        <v/>
      </c>
      <c r="K1952" s="169" t="str">
        <f>IF(J1952="","",IF(G1952="Nerelevantné",E1952*F1952,((E1952*F1952)/VLOOKUP(G1952,Ciselniky!$G$43:$I$48,3,FALSE))*'Dlhodobý majetok (DM)'!I1952)*H1952)</f>
        <v/>
      </c>
      <c r="L1952" s="169" t="str">
        <f>IF(K1952="","",IF('Základné údaje'!$H$8="áno",0,K1952*0.2))</f>
        <v/>
      </c>
      <c r="M1952" s="156" t="str">
        <f>IF(K1952="","",K1952*VLOOKUP(CONCATENATE(C1952," / ",'Základné údaje'!$D$8),'Priradenie pracov. balíkov'!A:F,6,FALSE))</f>
        <v/>
      </c>
      <c r="N1952" s="156" t="str">
        <f>IF(L1952="","",L1952*VLOOKUP(CONCATENATE(C1952," / ",'Základné údaje'!$D$8),'Priradenie pracov. balíkov'!A:F,6,FALSE))</f>
        <v/>
      </c>
      <c r="O1952" s="164"/>
      <c r="P1952" s="164"/>
    </row>
    <row r="1953" spans="1:16" x14ac:dyDescent="0.2">
      <c r="A1953" s="19"/>
      <c r="B1953" s="164"/>
      <c r="C1953" s="164"/>
      <c r="D1953" s="164"/>
      <c r="E1953" s="164"/>
      <c r="F1953" s="165"/>
      <c r="G1953" s="164"/>
      <c r="H1953" s="166"/>
      <c r="I1953" s="167"/>
      <c r="J1953" s="168" t="str">
        <f>IF(F1953="","",IF(G1953=nepodnik,1,IF(VLOOKUP(G1953,Ciselniky!$G$41:$I$48,3,FALSE)&gt;'Údaje o projekte'!$F$11,'Údaje o projekte'!$F$11,VLOOKUP(G1953,Ciselniky!$G$41:$I$48,3,FALSE))))</f>
        <v/>
      </c>
      <c r="K1953" s="169" t="str">
        <f>IF(J1953="","",IF(G1953="Nerelevantné",E1953*F1953,((E1953*F1953)/VLOOKUP(G1953,Ciselniky!$G$43:$I$48,3,FALSE))*'Dlhodobý majetok (DM)'!I1953)*H1953)</f>
        <v/>
      </c>
      <c r="L1953" s="169" t="str">
        <f>IF(K1953="","",IF('Základné údaje'!$H$8="áno",0,K1953*0.2))</f>
        <v/>
      </c>
      <c r="M1953" s="156" t="str">
        <f>IF(K1953="","",K1953*VLOOKUP(CONCATENATE(C1953," / ",'Základné údaje'!$D$8),'Priradenie pracov. balíkov'!A:F,6,FALSE))</f>
        <v/>
      </c>
      <c r="N1953" s="156" t="str">
        <f>IF(L1953="","",L1953*VLOOKUP(CONCATENATE(C1953," / ",'Základné údaje'!$D$8),'Priradenie pracov. balíkov'!A:F,6,FALSE))</f>
        <v/>
      </c>
      <c r="O1953" s="164"/>
      <c r="P1953" s="164"/>
    </row>
    <row r="1954" spans="1:16" x14ac:dyDescent="0.2">
      <c r="A1954" s="19"/>
      <c r="B1954" s="164"/>
      <c r="C1954" s="164"/>
      <c r="D1954" s="164"/>
      <c r="E1954" s="164"/>
      <c r="F1954" s="165"/>
      <c r="G1954" s="164"/>
      <c r="H1954" s="166"/>
      <c r="I1954" s="167"/>
      <c r="J1954" s="168" t="str">
        <f>IF(F1954="","",IF(G1954=nepodnik,1,IF(VLOOKUP(G1954,Ciselniky!$G$41:$I$48,3,FALSE)&gt;'Údaje o projekte'!$F$11,'Údaje o projekte'!$F$11,VLOOKUP(G1954,Ciselniky!$G$41:$I$48,3,FALSE))))</f>
        <v/>
      </c>
      <c r="K1954" s="169" t="str">
        <f>IF(J1954="","",IF(G1954="Nerelevantné",E1954*F1954,((E1954*F1954)/VLOOKUP(G1954,Ciselniky!$G$43:$I$48,3,FALSE))*'Dlhodobý majetok (DM)'!I1954)*H1954)</f>
        <v/>
      </c>
      <c r="L1954" s="169" t="str">
        <f>IF(K1954="","",IF('Základné údaje'!$H$8="áno",0,K1954*0.2))</f>
        <v/>
      </c>
      <c r="M1954" s="156" t="str">
        <f>IF(K1954="","",K1954*VLOOKUP(CONCATENATE(C1954," / ",'Základné údaje'!$D$8),'Priradenie pracov. balíkov'!A:F,6,FALSE))</f>
        <v/>
      </c>
      <c r="N1954" s="156" t="str">
        <f>IF(L1954="","",L1954*VLOOKUP(CONCATENATE(C1954," / ",'Základné údaje'!$D$8),'Priradenie pracov. balíkov'!A:F,6,FALSE))</f>
        <v/>
      </c>
      <c r="O1954" s="164"/>
      <c r="P1954" s="164"/>
    </row>
    <row r="1955" spans="1:16" x14ac:dyDescent="0.2">
      <c r="A1955" s="19"/>
      <c r="B1955" s="164"/>
      <c r="C1955" s="164"/>
      <c r="D1955" s="164"/>
      <c r="E1955" s="164"/>
      <c r="F1955" s="165"/>
      <c r="G1955" s="164"/>
      <c r="H1955" s="166"/>
      <c r="I1955" s="167"/>
      <c r="J1955" s="168" t="str">
        <f>IF(F1955="","",IF(G1955=nepodnik,1,IF(VLOOKUP(G1955,Ciselniky!$G$41:$I$48,3,FALSE)&gt;'Údaje o projekte'!$F$11,'Údaje o projekte'!$F$11,VLOOKUP(G1955,Ciselniky!$G$41:$I$48,3,FALSE))))</f>
        <v/>
      </c>
      <c r="K1955" s="169" t="str">
        <f>IF(J1955="","",IF(G1955="Nerelevantné",E1955*F1955,((E1955*F1955)/VLOOKUP(G1955,Ciselniky!$G$43:$I$48,3,FALSE))*'Dlhodobý majetok (DM)'!I1955)*H1955)</f>
        <v/>
      </c>
      <c r="L1955" s="169" t="str">
        <f>IF(K1955="","",IF('Základné údaje'!$H$8="áno",0,K1955*0.2))</f>
        <v/>
      </c>
      <c r="M1955" s="156" t="str">
        <f>IF(K1955="","",K1955*VLOOKUP(CONCATENATE(C1955," / ",'Základné údaje'!$D$8),'Priradenie pracov. balíkov'!A:F,6,FALSE))</f>
        <v/>
      </c>
      <c r="N1955" s="156" t="str">
        <f>IF(L1955="","",L1955*VLOOKUP(CONCATENATE(C1955," / ",'Základné údaje'!$D$8),'Priradenie pracov. balíkov'!A:F,6,FALSE))</f>
        <v/>
      </c>
      <c r="O1955" s="164"/>
      <c r="P1955" s="164"/>
    </row>
    <row r="1956" spans="1:16" x14ac:dyDescent="0.2">
      <c r="A1956" s="19"/>
      <c r="B1956" s="164"/>
      <c r="C1956" s="164"/>
      <c r="D1956" s="164"/>
      <c r="E1956" s="164"/>
      <c r="F1956" s="165"/>
      <c r="G1956" s="164"/>
      <c r="H1956" s="166"/>
      <c r="I1956" s="167"/>
      <c r="J1956" s="168" t="str">
        <f>IF(F1956="","",IF(G1956=nepodnik,1,IF(VLOOKUP(G1956,Ciselniky!$G$41:$I$48,3,FALSE)&gt;'Údaje o projekte'!$F$11,'Údaje o projekte'!$F$11,VLOOKUP(G1956,Ciselniky!$G$41:$I$48,3,FALSE))))</f>
        <v/>
      </c>
      <c r="K1956" s="169" t="str">
        <f>IF(J1956="","",IF(G1956="Nerelevantné",E1956*F1956,((E1956*F1956)/VLOOKUP(G1956,Ciselniky!$G$43:$I$48,3,FALSE))*'Dlhodobý majetok (DM)'!I1956)*H1956)</f>
        <v/>
      </c>
      <c r="L1956" s="169" t="str">
        <f>IF(K1956="","",IF('Základné údaje'!$H$8="áno",0,K1956*0.2))</f>
        <v/>
      </c>
      <c r="M1956" s="156" t="str">
        <f>IF(K1956="","",K1956*VLOOKUP(CONCATENATE(C1956," / ",'Základné údaje'!$D$8),'Priradenie pracov. balíkov'!A:F,6,FALSE))</f>
        <v/>
      </c>
      <c r="N1956" s="156" t="str">
        <f>IF(L1956="","",L1956*VLOOKUP(CONCATENATE(C1956," / ",'Základné údaje'!$D$8),'Priradenie pracov. balíkov'!A:F,6,FALSE))</f>
        <v/>
      </c>
      <c r="O1956" s="164"/>
      <c r="P1956" s="164"/>
    </row>
    <row r="1957" spans="1:16" x14ac:dyDescent="0.2">
      <c r="A1957" s="19"/>
      <c r="B1957" s="164"/>
      <c r="C1957" s="164"/>
      <c r="D1957" s="164"/>
      <c r="E1957" s="164"/>
      <c r="F1957" s="165"/>
      <c r="G1957" s="164"/>
      <c r="H1957" s="166"/>
      <c r="I1957" s="167"/>
      <c r="J1957" s="168" t="str">
        <f>IF(F1957="","",IF(G1957=nepodnik,1,IF(VLOOKUP(G1957,Ciselniky!$G$41:$I$48,3,FALSE)&gt;'Údaje o projekte'!$F$11,'Údaje o projekte'!$F$11,VLOOKUP(G1957,Ciselniky!$G$41:$I$48,3,FALSE))))</f>
        <v/>
      </c>
      <c r="K1957" s="169" t="str">
        <f>IF(J1957="","",IF(G1957="Nerelevantné",E1957*F1957,((E1957*F1957)/VLOOKUP(G1957,Ciselniky!$G$43:$I$48,3,FALSE))*'Dlhodobý majetok (DM)'!I1957)*H1957)</f>
        <v/>
      </c>
      <c r="L1957" s="169" t="str">
        <f>IF(K1957="","",IF('Základné údaje'!$H$8="áno",0,K1957*0.2))</f>
        <v/>
      </c>
      <c r="M1957" s="156" t="str">
        <f>IF(K1957="","",K1957*VLOOKUP(CONCATENATE(C1957," / ",'Základné údaje'!$D$8),'Priradenie pracov. balíkov'!A:F,6,FALSE))</f>
        <v/>
      </c>
      <c r="N1957" s="156" t="str">
        <f>IF(L1957="","",L1957*VLOOKUP(CONCATENATE(C1957," / ",'Základné údaje'!$D$8),'Priradenie pracov. balíkov'!A:F,6,FALSE))</f>
        <v/>
      </c>
      <c r="O1957" s="164"/>
      <c r="P1957" s="164"/>
    </row>
    <row r="1958" spans="1:16" x14ac:dyDescent="0.2">
      <c r="A1958" s="19"/>
      <c r="B1958" s="164"/>
      <c r="C1958" s="164"/>
      <c r="D1958" s="164"/>
      <c r="E1958" s="164"/>
      <c r="F1958" s="165"/>
      <c r="G1958" s="164"/>
      <c r="H1958" s="166"/>
      <c r="I1958" s="167"/>
      <c r="J1958" s="168" t="str">
        <f>IF(F1958="","",IF(G1958=nepodnik,1,IF(VLOOKUP(G1958,Ciselniky!$G$41:$I$48,3,FALSE)&gt;'Údaje o projekte'!$F$11,'Údaje o projekte'!$F$11,VLOOKUP(G1958,Ciselniky!$G$41:$I$48,3,FALSE))))</f>
        <v/>
      </c>
      <c r="K1958" s="169" t="str">
        <f>IF(J1958="","",IF(G1958="Nerelevantné",E1958*F1958,((E1958*F1958)/VLOOKUP(G1958,Ciselniky!$G$43:$I$48,3,FALSE))*'Dlhodobý majetok (DM)'!I1958)*H1958)</f>
        <v/>
      </c>
      <c r="L1958" s="169" t="str">
        <f>IF(K1958="","",IF('Základné údaje'!$H$8="áno",0,K1958*0.2))</f>
        <v/>
      </c>
      <c r="M1958" s="156" t="str">
        <f>IF(K1958="","",K1958*VLOOKUP(CONCATENATE(C1958," / ",'Základné údaje'!$D$8),'Priradenie pracov. balíkov'!A:F,6,FALSE))</f>
        <v/>
      </c>
      <c r="N1958" s="156" t="str">
        <f>IF(L1958="","",L1958*VLOOKUP(CONCATENATE(C1958," / ",'Základné údaje'!$D$8),'Priradenie pracov. balíkov'!A:F,6,FALSE))</f>
        <v/>
      </c>
      <c r="O1958" s="164"/>
      <c r="P1958" s="164"/>
    </row>
    <row r="1959" spans="1:16" x14ac:dyDescent="0.2">
      <c r="A1959" s="19"/>
      <c r="B1959" s="164"/>
      <c r="C1959" s="164"/>
      <c r="D1959" s="164"/>
      <c r="E1959" s="164"/>
      <c r="F1959" s="165"/>
      <c r="G1959" s="164"/>
      <c r="H1959" s="166"/>
      <c r="I1959" s="167"/>
      <c r="J1959" s="168" t="str">
        <f>IF(F1959="","",IF(G1959=nepodnik,1,IF(VLOOKUP(G1959,Ciselniky!$G$41:$I$48,3,FALSE)&gt;'Údaje o projekte'!$F$11,'Údaje o projekte'!$F$11,VLOOKUP(G1959,Ciselniky!$G$41:$I$48,3,FALSE))))</f>
        <v/>
      </c>
      <c r="K1959" s="169" t="str">
        <f>IF(J1959="","",IF(G1959="Nerelevantné",E1959*F1959,((E1959*F1959)/VLOOKUP(G1959,Ciselniky!$G$43:$I$48,3,FALSE))*'Dlhodobý majetok (DM)'!I1959)*H1959)</f>
        <v/>
      </c>
      <c r="L1959" s="169" t="str">
        <f>IF(K1959="","",IF('Základné údaje'!$H$8="áno",0,K1959*0.2))</f>
        <v/>
      </c>
      <c r="M1959" s="156" t="str">
        <f>IF(K1959="","",K1959*VLOOKUP(CONCATENATE(C1959," / ",'Základné údaje'!$D$8),'Priradenie pracov. balíkov'!A:F,6,FALSE))</f>
        <v/>
      </c>
      <c r="N1959" s="156" t="str">
        <f>IF(L1959="","",L1959*VLOOKUP(CONCATENATE(C1959," / ",'Základné údaje'!$D$8),'Priradenie pracov. balíkov'!A:F,6,FALSE))</f>
        <v/>
      </c>
      <c r="O1959" s="164"/>
      <c r="P1959" s="164"/>
    </row>
    <row r="1960" spans="1:16" x14ac:dyDescent="0.2">
      <c r="A1960" s="19"/>
      <c r="B1960" s="164"/>
      <c r="C1960" s="164"/>
      <c r="D1960" s="164"/>
      <c r="E1960" s="164"/>
      <c r="F1960" s="165"/>
      <c r="G1960" s="164"/>
      <c r="H1960" s="166"/>
      <c r="I1960" s="167"/>
      <c r="J1960" s="168" t="str">
        <f>IF(F1960="","",IF(G1960=nepodnik,1,IF(VLOOKUP(G1960,Ciselniky!$G$41:$I$48,3,FALSE)&gt;'Údaje o projekte'!$F$11,'Údaje o projekte'!$F$11,VLOOKUP(G1960,Ciselniky!$G$41:$I$48,3,FALSE))))</f>
        <v/>
      </c>
      <c r="K1960" s="169" t="str">
        <f>IF(J1960="","",IF(G1960="Nerelevantné",E1960*F1960,((E1960*F1960)/VLOOKUP(G1960,Ciselniky!$G$43:$I$48,3,FALSE))*'Dlhodobý majetok (DM)'!I1960)*H1960)</f>
        <v/>
      </c>
      <c r="L1960" s="169" t="str">
        <f>IF(K1960="","",IF('Základné údaje'!$H$8="áno",0,K1960*0.2))</f>
        <v/>
      </c>
      <c r="M1960" s="156" t="str">
        <f>IF(K1960="","",K1960*VLOOKUP(CONCATENATE(C1960," / ",'Základné údaje'!$D$8),'Priradenie pracov. balíkov'!A:F,6,FALSE))</f>
        <v/>
      </c>
      <c r="N1960" s="156" t="str">
        <f>IF(L1960="","",L1960*VLOOKUP(CONCATENATE(C1960," / ",'Základné údaje'!$D$8),'Priradenie pracov. balíkov'!A:F,6,FALSE))</f>
        <v/>
      </c>
      <c r="O1960" s="164"/>
      <c r="P1960" s="164"/>
    </row>
    <row r="1961" spans="1:16" x14ac:dyDescent="0.2">
      <c r="A1961" s="19"/>
      <c r="B1961" s="164"/>
      <c r="C1961" s="164"/>
      <c r="D1961" s="164"/>
      <c r="E1961" s="164"/>
      <c r="F1961" s="165"/>
      <c r="G1961" s="164"/>
      <c r="H1961" s="166"/>
      <c r="I1961" s="167"/>
      <c r="J1961" s="168" t="str">
        <f>IF(F1961="","",IF(G1961=nepodnik,1,IF(VLOOKUP(G1961,Ciselniky!$G$41:$I$48,3,FALSE)&gt;'Údaje o projekte'!$F$11,'Údaje o projekte'!$F$11,VLOOKUP(G1961,Ciselniky!$G$41:$I$48,3,FALSE))))</f>
        <v/>
      </c>
      <c r="K1961" s="169" t="str">
        <f>IF(J1961="","",IF(G1961="Nerelevantné",E1961*F1961,((E1961*F1961)/VLOOKUP(G1961,Ciselniky!$G$43:$I$48,3,FALSE))*'Dlhodobý majetok (DM)'!I1961)*H1961)</f>
        <v/>
      </c>
      <c r="L1961" s="169" t="str">
        <f>IF(K1961="","",IF('Základné údaje'!$H$8="áno",0,K1961*0.2))</f>
        <v/>
      </c>
      <c r="M1961" s="156" t="str">
        <f>IF(K1961="","",K1961*VLOOKUP(CONCATENATE(C1961," / ",'Základné údaje'!$D$8),'Priradenie pracov. balíkov'!A:F,6,FALSE))</f>
        <v/>
      </c>
      <c r="N1961" s="156" t="str">
        <f>IF(L1961="","",L1961*VLOOKUP(CONCATENATE(C1961," / ",'Základné údaje'!$D$8),'Priradenie pracov. balíkov'!A:F,6,FALSE))</f>
        <v/>
      </c>
      <c r="O1961" s="164"/>
      <c r="P1961" s="164"/>
    </row>
    <row r="1962" spans="1:16" x14ac:dyDescent="0.2">
      <c r="A1962" s="19"/>
      <c r="B1962" s="164"/>
      <c r="C1962" s="164"/>
      <c r="D1962" s="164"/>
      <c r="E1962" s="164"/>
      <c r="F1962" s="165"/>
      <c r="G1962" s="164"/>
      <c r="H1962" s="166"/>
      <c r="I1962" s="167"/>
      <c r="J1962" s="168" t="str">
        <f>IF(F1962="","",IF(G1962=nepodnik,1,IF(VLOOKUP(G1962,Ciselniky!$G$41:$I$48,3,FALSE)&gt;'Údaje o projekte'!$F$11,'Údaje o projekte'!$F$11,VLOOKUP(G1962,Ciselniky!$G$41:$I$48,3,FALSE))))</f>
        <v/>
      </c>
      <c r="K1962" s="169" t="str">
        <f>IF(J1962="","",IF(G1962="Nerelevantné",E1962*F1962,((E1962*F1962)/VLOOKUP(G1962,Ciselniky!$G$43:$I$48,3,FALSE))*'Dlhodobý majetok (DM)'!I1962)*H1962)</f>
        <v/>
      </c>
      <c r="L1962" s="169" t="str">
        <f>IF(K1962="","",IF('Základné údaje'!$H$8="áno",0,K1962*0.2))</f>
        <v/>
      </c>
      <c r="M1962" s="156" t="str">
        <f>IF(K1962="","",K1962*VLOOKUP(CONCATENATE(C1962," / ",'Základné údaje'!$D$8),'Priradenie pracov. balíkov'!A:F,6,FALSE))</f>
        <v/>
      </c>
      <c r="N1962" s="156" t="str">
        <f>IF(L1962="","",L1962*VLOOKUP(CONCATENATE(C1962," / ",'Základné údaje'!$D$8),'Priradenie pracov. balíkov'!A:F,6,FALSE))</f>
        <v/>
      </c>
      <c r="O1962" s="164"/>
      <c r="P1962" s="164"/>
    </row>
    <row r="1963" spans="1:16" x14ac:dyDescent="0.2">
      <c r="A1963" s="19"/>
      <c r="B1963" s="164"/>
      <c r="C1963" s="164"/>
      <c r="D1963" s="164"/>
      <c r="E1963" s="164"/>
      <c r="F1963" s="165"/>
      <c r="G1963" s="164"/>
      <c r="H1963" s="166"/>
      <c r="I1963" s="167"/>
      <c r="J1963" s="168" t="str">
        <f>IF(F1963="","",IF(G1963=nepodnik,1,IF(VLOOKUP(G1963,Ciselniky!$G$41:$I$48,3,FALSE)&gt;'Údaje o projekte'!$F$11,'Údaje o projekte'!$F$11,VLOOKUP(G1963,Ciselniky!$G$41:$I$48,3,FALSE))))</f>
        <v/>
      </c>
      <c r="K1963" s="169" t="str">
        <f>IF(J1963="","",IF(G1963="Nerelevantné",E1963*F1963,((E1963*F1963)/VLOOKUP(G1963,Ciselniky!$G$43:$I$48,3,FALSE))*'Dlhodobý majetok (DM)'!I1963)*H1963)</f>
        <v/>
      </c>
      <c r="L1963" s="169" t="str">
        <f>IF(K1963="","",IF('Základné údaje'!$H$8="áno",0,K1963*0.2))</f>
        <v/>
      </c>
      <c r="M1963" s="156" t="str">
        <f>IF(K1963="","",K1963*VLOOKUP(CONCATENATE(C1963," / ",'Základné údaje'!$D$8),'Priradenie pracov. balíkov'!A:F,6,FALSE))</f>
        <v/>
      </c>
      <c r="N1963" s="156" t="str">
        <f>IF(L1963="","",L1963*VLOOKUP(CONCATENATE(C1963," / ",'Základné údaje'!$D$8),'Priradenie pracov. balíkov'!A:F,6,FALSE))</f>
        <v/>
      </c>
      <c r="O1963" s="164"/>
      <c r="P1963" s="164"/>
    </row>
    <row r="1964" spans="1:16" x14ac:dyDescent="0.2">
      <c r="A1964" s="19"/>
      <c r="B1964" s="164"/>
      <c r="C1964" s="164"/>
      <c r="D1964" s="164"/>
      <c r="E1964" s="164"/>
      <c r="F1964" s="165"/>
      <c r="G1964" s="164"/>
      <c r="H1964" s="166"/>
      <c r="I1964" s="167"/>
      <c r="J1964" s="168" t="str">
        <f>IF(F1964="","",IF(G1964=nepodnik,1,IF(VLOOKUP(G1964,Ciselniky!$G$41:$I$48,3,FALSE)&gt;'Údaje o projekte'!$F$11,'Údaje o projekte'!$F$11,VLOOKUP(G1964,Ciselniky!$G$41:$I$48,3,FALSE))))</f>
        <v/>
      </c>
      <c r="K1964" s="169" t="str">
        <f>IF(J1964="","",IF(G1964="Nerelevantné",E1964*F1964,((E1964*F1964)/VLOOKUP(G1964,Ciselniky!$G$43:$I$48,3,FALSE))*'Dlhodobý majetok (DM)'!I1964)*H1964)</f>
        <v/>
      </c>
      <c r="L1964" s="169" t="str">
        <f>IF(K1964="","",IF('Základné údaje'!$H$8="áno",0,K1964*0.2))</f>
        <v/>
      </c>
      <c r="M1964" s="156" t="str">
        <f>IF(K1964="","",K1964*VLOOKUP(CONCATENATE(C1964," / ",'Základné údaje'!$D$8),'Priradenie pracov. balíkov'!A:F,6,FALSE))</f>
        <v/>
      </c>
      <c r="N1964" s="156" t="str">
        <f>IF(L1964="","",L1964*VLOOKUP(CONCATENATE(C1964," / ",'Základné údaje'!$D$8),'Priradenie pracov. balíkov'!A:F,6,FALSE))</f>
        <v/>
      </c>
      <c r="O1964" s="164"/>
      <c r="P1964" s="164"/>
    </row>
    <row r="1965" spans="1:16" x14ac:dyDescent="0.2">
      <c r="A1965" s="19"/>
      <c r="B1965" s="164"/>
      <c r="C1965" s="164"/>
      <c r="D1965" s="164"/>
      <c r="E1965" s="164"/>
      <c r="F1965" s="165"/>
      <c r="G1965" s="164"/>
      <c r="H1965" s="166"/>
      <c r="I1965" s="167"/>
      <c r="J1965" s="168" t="str">
        <f>IF(F1965="","",IF(G1965=nepodnik,1,IF(VLOOKUP(G1965,Ciselniky!$G$41:$I$48,3,FALSE)&gt;'Údaje o projekte'!$F$11,'Údaje o projekte'!$F$11,VLOOKUP(G1965,Ciselniky!$G$41:$I$48,3,FALSE))))</f>
        <v/>
      </c>
      <c r="K1965" s="169" t="str">
        <f>IF(J1965="","",IF(G1965="Nerelevantné",E1965*F1965,((E1965*F1965)/VLOOKUP(G1965,Ciselniky!$G$43:$I$48,3,FALSE))*'Dlhodobý majetok (DM)'!I1965)*H1965)</f>
        <v/>
      </c>
      <c r="L1965" s="169" t="str">
        <f>IF(K1965="","",IF('Základné údaje'!$H$8="áno",0,K1965*0.2))</f>
        <v/>
      </c>
      <c r="M1965" s="156" t="str">
        <f>IF(K1965="","",K1965*VLOOKUP(CONCATENATE(C1965," / ",'Základné údaje'!$D$8),'Priradenie pracov. balíkov'!A:F,6,FALSE))</f>
        <v/>
      </c>
      <c r="N1965" s="156" t="str">
        <f>IF(L1965="","",L1965*VLOOKUP(CONCATENATE(C1965," / ",'Základné údaje'!$D$8),'Priradenie pracov. balíkov'!A:F,6,FALSE))</f>
        <v/>
      </c>
      <c r="O1965" s="164"/>
      <c r="P1965" s="164"/>
    </row>
    <row r="1966" spans="1:16" x14ac:dyDescent="0.2">
      <c r="A1966" s="19"/>
      <c r="B1966" s="164"/>
      <c r="C1966" s="164"/>
      <c r="D1966" s="164"/>
      <c r="E1966" s="164"/>
      <c r="F1966" s="165"/>
      <c r="G1966" s="164"/>
      <c r="H1966" s="166"/>
      <c r="I1966" s="167"/>
      <c r="J1966" s="168" t="str">
        <f>IF(F1966="","",IF(G1966=nepodnik,1,IF(VLOOKUP(G1966,Ciselniky!$G$41:$I$48,3,FALSE)&gt;'Údaje o projekte'!$F$11,'Údaje o projekte'!$F$11,VLOOKUP(G1966,Ciselniky!$G$41:$I$48,3,FALSE))))</f>
        <v/>
      </c>
      <c r="K1966" s="169" t="str">
        <f>IF(J1966="","",IF(G1966="Nerelevantné",E1966*F1966,((E1966*F1966)/VLOOKUP(G1966,Ciselniky!$G$43:$I$48,3,FALSE))*'Dlhodobý majetok (DM)'!I1966)*H1966)</f>
        <v/>
      </c>
      <c r="L1966" s="169" t="str">
        <f>IF(K1966="","",IF('Základné údaje'!$H$8="áno",0,K1966*0.2))</f>
        <v/>
      </c>
      <c r="M1966" s="156" t="str">
        <f>IF(K1966="","",K1966*VLOOKUP(CONCATENATE(C1966," / ",'Základné údaje'!$D$8),'Priradenie pracov. balíkov'!A:F,6,FALSE))</f>
        <v/>
      </c>
      <c r="N1966" s="156" t="str">
        <f>IF(L1966="","",L1966*VLOOKUP(CONCATENATE(C1966," / ",'Základné údaje'!$D$8),'Priradenie pracov. balíkov'!A:F,6,FALSE))</f>
        <v/>
      </c>
      <c r="O1966" s="164"/>
      <c r="P1966" s="164"/>
    </row>
    <row r="1967" spans="1:16" x14ac:dyDescent="0.2">
      <c r="A1967" s="19"/>
      <c r="B1967" s="164"/>
      <c r="C1967" s="164"/>
      <c r="D1967" s="164"/>
      <c r="E1967" s="164"/>
      <c r="F1967" s="165"/>
      <c r="G1967" s="164"/>
      <c r="H1967" s="166"/>
      <c r="I1967" s="167"/>
      <c r="J1967" s="168" t="str">
        <f>IF(F1967="","",IF(G1967=nepodnik,1,IF(VLOOKUP(G1967,Ciselniky!$G$41:$I$48,3,FALSE)&gt;'Údaje o projekte'!$F$11,'Údaje o projekte'!$F$11,VLOOKUP(G1967,Ciselniky!$G$41:$I$48,3,FALSE))))</f>
        <v/>
      </c>
      <c r="K1967" s="169" t="str">
        <f>IF(J1967="","",IF(G1967="Nerelevantné",E1967*F1967,((E1967*F1967)/VLOOKUP(G1967,Ciselniky!$G$43:$I$48,3,FALSE))*'Dlhodobý majetok (DM)'!I1967)*H1967)</f>
        <v/>
      </c>
      <c r="L1967" s="169" t="str">
        <f>IF(K1967="","",IF('Základné údaje'!$H$8="áno",0,K1967*0.2))</f>
        <v/>
      </c>
      <c r="M1967" s="156" t="str">
        <f>IF(K1967="","",K1967*VLOOKUP(CONCATENATE(C1967," / ",'Základné údaje'!$D$8),'Priradenie pracov. balíkov'!A:F,6,FALSE))</f>
        <v/>
      </c>
      <c r="N1967" s="156" t="str">
        <f>IF(L1967="","",L1967*VLOOKUP(CONCATENATE(C1967," / ",'Základné údaje'!$D$8),'Priradenie pracov. balíkov'!A:F,6,FALSE))</f>
        <v/>
      </c>
      <c r="O1967" s="164"/>
      <c r="P1967" s="164"/>
    </row>
    <row r="1968" spans="1:16" x14ac:dyDescent="0.2">
      <c r="A1968" s="19"/>
      <c r="B1968" s="164"/>
      <c r="C1968" s="164"/>
      <c r="D1968" s="164"/>
      <c r="E1968" s="164"/>
      <c r="F1968" s="165"/>
      <c r="G1968" s="164"/>
      <c r="H1968" s="166"/>
      <c r="I1968" s="167"/>
      <c r="J1968" s="168" t="str">
        <f>IF(F1968="","",IF(G1968=nepodnik,1,IF(VLOOKUP(G1968,Ciselniky!$G$41:$I$48,3,FALSE)&gt;'Údaje o projekte'!$F$11,'Údaje o projekte'!$F$11,VLOOKUP(G1968,Ciselniky!$G$41:$I$48,3,FALSE))))</f>
        <v/>
      </c>
      <c r="K1968" s="169" t="str">
        <f>IF(J1968="","",IF(G1968="Nerelevantné",E1968*F1968,((E1968*F1968)/VLOOKUP(G1968,Ciselniky!$G$43:$I$48,3,FALSE))*'Dlhodobý majetok (DM)'!I1968)*H1968)</f>
        <v/>
      </c>
      <c r="L1968" s="169" t="str">
        <f>IF(K1968="","",IF('Základné údaje'!$H$8="áno",0,K1968*0.2))</f>
        <v/>
      </c>
      <c r="M1968" s="156" t="str">
        <f>IF(K1968="","",K1968*VLOOKUP(CONCATENATE(C1968," / ",'Základné údaje'!$D$8),'Priradenie pracov. balíkov'!A:F,6,FALSE))</f>
        <v/>
      </c>
      <c r="N1968" s="156" t="str">
        <f>IF(L1968="","",L1968*VLOOKUP(CONCATENATE(C1968," / ",'Základné údaje'!$D$8),'Priradenie pracov. balíkov'!A:F,6,FALSE))</f>
        <v/>
      </c>
      <c r="O1968" s="164"/>
      <c r="P1968" s="164"/>
    </row>
    <row r="1969" spans="1:16" x14ac:dyDescent="0.2">
      <c r="A1969" s="19"/>
      <c r="B1969" s="164"/>
      <c r="C1969" s="164"/>
      <c r="D1969" s="164"/>
      <c r="E1969" s="164"/>
      <c r="F1969" s="165"/>
      <c r="G1969" s="164"/>
      <c r="H1969" s="166"/>
      <c r="I1969" s="167"/>
      <c r="J1969" s="168" t="str">
        <f>IF(F1969="","",IF(G1969=nepodnik,1,IF(VLOOKUP(G1969,Ciselniky!$G$41:$I$48,3,FALSE)&gt;'Údaje o projekte'!$F$11,'Údaje o projekte'!$F$11,VLOOKUP(G1969,Ciselniky!$G$41:$I$48,3,FALSE))))</f>
        <v/>
      </c>
      <c r="K1969" s="169" t="str">
        <f>IF(J1969="","",IF(G1969="Nerelevantné",E1969*F1969,((E1969*F1969)/VLOOKUP(G1969,Ciselniky!$G$43:$I$48,3,FALSE))*'Dlhodobý majetok (DM)'!I1969)*H1969)</f>
        <v/>
      </c>
      <c r="L1969" s="169" t="str">
        <f>IF(K1969="","",IF('Základné údaje'!$H$8="áno",0,K1969*0.2))</f>
        <v/>
      </c>
      <c r="M1969" s="156" t="str">
        <f>IF(K1969="","",K1969*VLOOKUP(CONCATENATE(C1969," / ",'Základné údaje'!$D$8),'Priradenie pracov. balíkov'!A:F,6,FALSE))</f>
        <v/>
      </c>
      <c r="N1969" s="156" t="str">
        <f>IF(L1969="","",L1969*VLOOKUP(CONCATENATE(C1969," / ",'Základné údaje'!$D$8),'Priradenie pracov. balíkov'!A:F,6,FALSE))</f>
        <v/>
      </c>
      <c r="O1969" s="164"/>
      <c r="P1969" s="164"/>
    </row>
    <row r="1970" spans="1:16" x14ac:dyDescent="0.2">
      <c r="A1970" s="19"/>
      <c r="B1970" s="164"/>
      <c r="C1970" s="164"/>
      <c r="D1970" s="164"/>
      <c r="E1970" s="164"/>
      <c r="F1970" s="165"/>
      <c r="G1970" s="164"/>
      <c r="H1970" s="166"/>
      <c r="I1970" s="167"/>
      <c r="J1970" s="168" t="str">
        <f>IF(F1970="","",IF(G1970=nepodnik,1,IF(VLOOKUP(G1970,Ciselniky!$G$41:$I$48,3,FALSE)&gt;'Údaje o projekte'!$F$11,'Údaje o projekte'!$F$11,VLOOKUP(G1970,Ciselniky!$G$41:$I$48,3,FALSE))))</f>
        <v/>
      </c>
      <c r="K1970" s="169" t="str">
        <f>IF(J1970="","",IF(G1970="Nerelevantné",E1970*F1970,((E1970*F1970)/VLOOKUP(G1970,Ciselniky!$G$43:$I$48,3,FALSE))*'Dlhodobý majetok (DM)'!I1970)*H1970)</f>
        <v/>
      </c>
      <c r="L1970" s="169" t="str">
        <f>IF(K1970="","",IF('Základné údaje'!$H$8="áno",0,K1970*0.2))</f>
        <v/>
      </c>
      <c r="M1970" s="156" t="str">
        <f>IF(K1970="","",K1970*VLOOKUP(CONCATENATE(C1970," / ",'Základné údaje'!$D$8),'Priradenie pracov. balíkov'!A:F,6,FALSE))</f>
        <v/>
      </c>
      <c r="N1970" s="156" t="str">
        <f>IF(L1970="","",L1970*VLOOKUP(CONCATENATE(C1970," / ",'Základné údaje'!$D$8),'Priradenie pracov. balíkov'!A:F,6,FALSE))</f>
        <v/>
      </c>
      <c r="O1970" s="164"/>
      <c r="P1970" s="164"/>
    </row>
    <row r="1971" spans="1:16" x14ac:dyDescent="0.2">
      <c r="A1971" s="19"/>
      <c r="B1971" s="164"/>
      <c r="C1971" s="164"/>
      <c r="D1971" s="164"/>
      <c r="E1971" s="164"/>
      <c r="F1971" s="165"/>
      <c r="G1971" s="164"/>
      <c r="H1971" s="166"/>
      <c r="I1971" s="167"/>
      <c r="J1971" s="168" t="str">
        <f>IF(F1971="","",IF(G1971=nepodnik,1,IF(VLOOKUP(G1971,Ciselniky!$G$41:$I$48,3,FALSE)&gt;'Údaje o projekte'!$F$11,'Údaje o projekte'!$F$11,VLOOKUP(G1971,Ciselniky!$G$41:$I$48,3,FALSE))))</f>
        <v/>
      </c>
      <c r="K1971" s="169" t="str">
        <f>IF(J1971="","",IF(G1971="Nerelevantné",E1971*F1971,((E1971*F1971)/VLOOKUP(G1971,Ciselniky!$G$43:$I$48,3,FALSE))*'Dlhodobý majetok (DM)'!I1971)*H1971)</f>
        <v/>
      </c>
      <c r="L1971" s="169" t="str">
        <f>IF(K1971="","",IF('Základné údaje'!$H$8="áno",0,K1971*0.2))</f>
        <v/>
      </c>
      <c r="M1971" s="156" t="str">
        <f>IF(K1971="","",K1971*VLOOKUP(CONCATENATE(C1971," / ",'Základné údaje'!$D$8),'Priradenie pracov. balíkov'!A:F,6,FALSE))</f>
        <v/>
      </c>
      <c r="N1971" s="156" t="str">
        <f>IF(L1971="","",L1971*VLOOKUP(CONCATENATE(C1971," / ",'Základné údaje'!$D$8),'Priradenie pracov. balíkov'!A:F,6,FALSE))</f>
        <v/>
      </c>
      <c r="O1971" s="164"/>
      <c r="P1971" s="164"/>
    </row>
    <row r="1972" spans="1:16" x14ac:dyDescent="0.2">
      <c r="A1972" s="19"/>
      <c r="B1972" s="164"/>
      <c r="C1972" s="164"/>
      <c r="D1972" s="164"/>
      <c r="E1972" s="164"/>
      <c r="F1972" s="165"/>
      <c r="G1972" s="164"/>
      <c r="H1972" s="166"/>
      <c r="I1972" s="167"/>
      <c r="J1972" s="168" t="str">
        <f>IF(F1972="","",IF(G1972=nepodnik,1,IF(VLOOKUP(G1972,Ciselniky!$G$41:$I$48,3,FALSE)&gt;'Údaje o projekte'!$F$11,'Údaje o projekte'!$F$11,VLOOKUP(G1972,Ciselniky!$G$41:$I$48,3,FALSE))))</f>
        <v/>
      </c>
      <c r="K1972" s="169" t="str">
        <f>IF(J1972="","",IF(G1972="Nerelevantné",E1972*F1972,((E1972*F1972)/VLOOKUP(G1972,Ciselniky!$G$43:$I$48,3,FALSE))*'Dlhodobý majetok (DM)'!I1972)*H1972)</f>
        <v/>
      </c>
      <c r="L1972" s="169" t="str">
        <f>IF(K1972="","",IF('Základné údaje'!$H$8="áno",0,K1972*0.2))</f>
        <v/>
      </c>
      <c r="M1972" s="156" t="str">
        <f>IF(K1972="","",K1972*VLOOKUP(CONCATENATE(C1972," / ",'Základné údaje'!$D$8),'Priradenie pracov. balíkov'!A:F,6,FALSE))</f>
        <v/>
      </c>
      <c r="N1972" s="156" t="str">
        <f>IF(L1972="","",L1972*VLOOKUP(CONCATENATE(C1972," / ",'Základné údaje'!$D$8),'Priradenie pracov. balíkov'!A:F,6,FALSE))</f>
        <v/>
      </c>
      <c r="O1972" s="164"/>
      <c r="P1972" s="164"/>
    </row>
    <row r="1973" spans="1:16" x14ac:dyDescent="0.2">
      <c r="A1973" s="19"/>
      <c r="B1973" s="164"/>
      <c r="C1973" s="164"/>
      <c r="D1973" s="164"/>
      <c r="E1973" s="164"/>
      <c r="F1973" s="165"/>
      <c r="G1973" s="164"/>
      <c r="H1973" s="166"/>
      <c r="I1973" s="167"/>
      <c r="J1973" s="168" t="str">
        <f>IF(F1973="","",IF(G1973=nepodnik,1,IF(VLOOKUP(G1973,Ciselniky!$G$41:$I$48,3,FALSE)&gt;'Údaje o projekte'!$F$11,'Údaje o projekte'!$F$11,VLOOKUP(G1973,Ciselniky!$G$41:$I$48,3,FALSE))))</f>
        <v/>
      </c>
      <c r="K1973" s="169" t="str">
        <f>IF(J1973="","",IF(G1973="Nerelevantné",E1973*F1973,((E1973*F1973)/VLOOKUP(G1973,Ciselniky!$G$43:$I$48,3,FALSE))*'Dlhodobý majetok (DM)'!I1973)*H1973)</f>
        <v/>
      </c>
      <c r="L1973" s="169" t="str">
        <f>IF(K1973="","",IF('Základné údaje'!$H$8="áno",0,K1973*0.2))</f>
        <v/>
      </c>
      <c r="M1973" s="156" t="str">
        <f>IF(K1973="","",K1973*VLOOKUP(CONCATENATE(C1973," / ",'Základné údaje'!$D$8),'Priradenie pracov. balíkov'!A:F,6,FALSE))</f>
        <v/>
      </c>
      <c r="N1973" s="156" t="str">
        <f>IF(L1973="","",L1973*VLOOKUP(CONCATENATE(C1973," / ",'Základné údaje'!$D$8),'Priradenie pracov. balíkov'!A:F,6,FALSE))</f>
        <v/>
      </c>
      <c r="O1973" s="164"/>
      <c r="P1973" s="164"/>
    </row>
    <row r="1974" spans="1:16" x14ac:dyDescent="0.2">
      <c r="A1974" s="19"/>
      <c r="B1974" s="164"/>
      <c r="C1974" s="164"/>
      <c r="D1974" s="164"/>
      <c r="E1974" s="164"/>
      <c r="F1974" s="165"/>
      <c r="G1974" s="164"/>
      <c r="H1974" s="166"/>
      <c r="I1974" s="167"/>
      <c r="J1974" s="168" t="str">
        <f>IF(F1974="","",IF(G1974=nepodnik,1,IF(VLOOKUP(G1974,Ciselniky!$G$41:$I$48,3,FALSE)&gt;'Údaje o projekte'!$F$11,'Údaje o projekte'!$F$11,VLOOKUP(G1974,Ciselniky!$G$41:$I$48,3,FALSE))))</f>
        <v/>
      </c>
      <c r="K1974" s="169" t="str">
        <f>IF(J1974="","",IF(G1974="Nerelevantné",E1974*F1974,((E1974*F1974)/VLOOKUP(G1974,Ciselniky!$G$43:$I$48,3,FALSE))*'Dlhodobý majetok (DM)'!I1974)*H1974)</f>
        <v/>
      </c>
      <c r="L1974" s="169" t="str">
        <f>IF(K1974="","",IF('Základné údaje'!$H$8="áno",0,K1974*0.2))</f>
        <v/>
      </c>
      <c r="M1974" s="156" t="str">
        <f>IF(K1974="","",K1974*VLOOKUP(CONCATENATE(C1974," / ",'Základné údaje'!$D$8),'Priradenie pracov. balíkov'!A:F,6,FALSE))</f>
        <v/>
      </c>
      <c r="N1974" s="156" t="str">
        <f>IF(L1974="","",L1974*VLOOKUP(CONCATENATE(C1974," / ",'Základné údaje'!$D$8),'Priradenie pracov. balíkov'!A:F,6,FALSE))</f>
        <v/>
      </c>
      <c r="O1974" s="164"/>
      <c r="P1974" s="164"/>
    </row>
    <row r="1975" spans="1:16" x14ac:dyDescent="0.2">
      <c r="A1975" s="19"/>
      <c r="B1975" s="164"/>
      <c r="C1975" s="164"/>
      <c r="D1975" s="164"/>
      <c r="E1975" s="164"/>
      <c r="F1975" s="165"/>
      <c r="G1975" s="164"/>
      <c r="H1975" s="166"/>
      <c r="I1975" s="167"/>
      <c r="J1975" s="168" t="str">
        <f>IF(F1975="","",IF(G1975=nepodnik,1,IF(VLOOKUP(G1975,Ciselniky!$G$41:$I$48,3,FALSE)&gt;'Údaje o projekte'!$F$11,'Údaje o projekte'!$F$11,VLOOKUP(G1975,Ciselniky!$G$41:$I$48,3,FALSE))))</f>
        <v/>
      </c>
      <c r="K1975" s="169" t="str">
        <f>IF(J1975="","",IF(G1975="Nerelevantné",E1975*F1975,((E1975*F1975)/VLOOKUP(G1975,Ciselniky!$G$43:$I$48,3,FALSE))*'Dlhodobý majetok (DM)'!I1975)*H1975)</f>
        <v/>
      </c>
      <c r="L1975" s="169" t="str">
        <f>IF(K1975="","",IF('Základné údaje'!$H$8="áno",0,K1975*0.2))</f>
        <v/>
      </c>
      <c r="M1975" s="156" t="str">
        <f>IF(K1975="","",K1975*VLOOKUP(CONCATENATE(C1975," / ",'Základné údaje'!$D$8),'Priradenie pracov. balíkov'!A:F,6,FALSE))</f>
        <v/>
      </c>
      <c r="N1975" s="156" t="str">
        <f>IF(L1975="","",L1975*VLOOKUP(CONCATENATE(C1975," / ",'Základné údaje'!$D$8),'Priradenie pracov. balíkov'!A:F,6,FALSE))</f>
        <v/>
      </c>
      <c r="O1975" s="164"/>
      <c r="P1975" s="164"/>
    </row>
    <row r="1976" spans="1:16" x14ac:dyDescent="0.2">
      <c r="A1976" s="19"/>
      <c r="B1976" s="164"/>
      <c r="C1976" s="164"/>
      <c r="D1976" s="164"/>
      <c r="E1976" s="164"/>
      <c r="F1976" s="165"/>
      <c r="G1976" s="164"/>
      <c r="H1976" s="166"/>
      <c r="I1976" s="167"/>
      <c r="J1976" s="168" t="str">
        <f>IF(F1976="","",IF(G1976=nepodnik,1,IF(VLOOKUP(G1976,Ciselniky!$G$41:$I$48,3,FALSE)&gt;'Údaje o projekte'!$F$11,'Údaje o projekte'!$F$11,VLOOKUP(G1976,Ciselniky!$G$41:$I$48,3,FALSE))))</f>
        <v/>
      </c>
      <c r="K1976" s="169" t="str">
        <f>IF(J1976="","",IF(G1976="Nerelevantné",E1976*F1976,((E1976*F1976)/VLOOKUP(G1976,Ciselniky!$G$43:$I$48,3,FALSE))*'Dlhodobý majetok (DM)'!I1976)*H1976)</f>
        <v/>
      </c>
      <c r="L1976" s="169" t="str">
        <f>IF(K1976="","",IF('Základné údaje'!$H$8="áno",0,K1976*0.2))</f>
        <v/>
      </c>
      <c r="M1976" s="156" t="str">
        <f>IF(K1976="","",K1976*VLOOKUP(CONCATENATE(C1976," / ",'Základné údaje'!$D$8),'Priradenie pracov. balíkov'!A:F,6,FALSE))</f>
        <v/>
      </c>
      <c r="N1976" s="156" t="str">
        <f>IF(L1976="","",L1976*VLOOKUP(CONCATENATE(C1976," / ",'Základné údaje'!$D$8),'Priradenie pracov. balíkov'!A:F,6,FALSE))</f>
        <v/>
      </c>
      <c r="O1976" s="164"/>
      <c r="P1976" s="164"/>
    </row>
    <row r="1977" spans="1:16" x14ac:dyDescent="0.2">
      <c r="A1977" s="19"/>
      <c r="B1977" s="164"/>
      <c r="C1977" s="164"/>
      <c r="D1977" s="164"/>
      <c r="E1977" s="164"/>
      <c r="F1977" s="165"/>
      <c r="G1977" s="164"/>
      <c r="H1977" s="166"/>
      <c r="I1977" s="167"/>
      <c r="J1977" s="168" t="str">
        <f>IF(F1977="","",IF(G1977=nepodnik,1,IF(VLOOKUP(G1977,Ciselniky!$G$41:$I$48,3,FALSE)&gt;'Údaje o projekte'!$F$11,'Údaje o projekte'!$F$11,VLOOKUP(G1977,Ciselniky!$G$41:$I$48,3,FALSE))))</f>
        <v/>
      </c>
      <c r="K1977" s="169" t="str">
        <f>IF(J1977="","",IF(G1977="Nerelevantné",E1977*F1977,((E1977*F1977)/VLOOKUP(G1977,Ciselniky!$G$43:$I$48,3,FALSE))*'Dlhodobý majetok (DM)'!I1977)*H1977)</f>
        <v/>
      </c>
      <c r="L1977" s="169" t="str">
        <f>IF(K1977="","",IF('Základné údaje'!$H$8="áno",0,K1977*0.2))</f>
        <v/>
      </c>
      <c r="M1977" s="156" t="str">
        <f>IF(K1977="","",K1977*VLOOKUP(CONCATENATE(C1977," / ",'Základné údaje'!$D$8),'Priradenie pracov. balíkov'!A:F,6,FALSE))</f>
        <v/>
      </c>
      <c r="N1977" s="156" t="str">
        <f>IF(L1977="","",L1977*VLOOKUP(CONCATENATE(C1977," / ",'Základné údaje'!$D$8),'Priradenie pracov. balíkov'!A:F,6,FALSE))</f>
        <v/>
      </c>
      <c r="O1977" s="164"/>
      <c r="P1977" s="164"/>
    </row>
    <row r="1978" spans="1:16" x14ac:dyDescent="0.2">
      <c r="A1978" s="19"/>
      <c r="B1978" s="164"/>
      <c r="C1978" s="164"/>
      <c r="D1978" s="164"/>
      <c r="E1978" s="164"/>
      <c r="F1978" s="165"/>
      <c r="G1978" s="164"/>
      <c r="H1978" s="166"/>
      <c r="I1978" s="167"/>
      <c r="J1978" s="168" t="str">
        <f>IF(F1978="","",IF(G1978=nepodnik,1,IF(VLOOKUP(G1978,Ciselniky!$G$41:$I$48,3,FALSE)&gt;'Údaje o projekte'!$F$11,'Údaje o projekte'!$F$11,VLOOKUP(G1978,Ciselniky!$G$41:$I$48,3,FALSE))))</f>
        <v/>
      </c>
      <c r="K1978" s="169" t="str">
        <f>IF(J1978="","",IF(G1978="Nerelevantné",E1978*F1978,((E1978*F1978)/VLOOKUP(G1978,Ciselniky!$G$43:$I$48,3,FALSE))*'Dlhodobý majetok (DM)'!I1978)*H1978)</f>
        <v/>
      </c>
      <c r="L1978" s="169" t="str">
        <f>IF(K1978="","",IF('Základné údaje'!$H$8="áno",0,K1978*0.2))</f>
        <v/>
      </c>
      <c r="M1978" s="156" t="str">
        <f>IF(K1978="","",K1978*VLOOKUP(CONCATENATE(C1978," / ",'Základné údaje'!$D$8),'Priradenie pracov. balíkov'!A:F,6,FALSE))</f>
        <v/>
      </c>
      <c r="N1978" s="156" t="str">
        <f>IF(L1978="","",L1978*VLOOKUP(CONCATENATE(C1978," / ",'Základné údaje'!$D$8),'Priradenie pracov. balíkov'!A:F,6,FALSE))</f>
        <v/>
      </c>
      <c r="O1978" s="164"/>
      <c r="P1978" s="164"/>
    </row>
    <row r="1979" spans="1:16" x14ac:dyDescent="0.2">
      <c r="A1979" s="19"/>
      <c r="B1979" s="164"/>
      <c r="C1979" s="164"/>
      <c r="D1979" s="164"/>
      <c r="E1979" s="164"/>
      <c r="F1979" s="165"/>
      <c r="G1979" s="164"/>
      <c r="H1979" s="166"/>
      <c r="I1979" s="167"/>
      <c r="J1979" s="168" t="str">
        <f>IF(F1979="","",IF(G1979=nepodnik,1,IF(VLOOKUP(G1979,Ciselniky!$G$41:$I$48,3,FALSE)&gt;'Údaje o projekte'!$F$11,'Údaje o projekte'!$F$11,VLOOKUP(G1979,Ciselniky!$G$41:$I$48,3,FALSE))))</f>
        <v/>
      </c>
      <c r="K1979" s="169" t="str">
        <f>IF(J1979="","",IF(G1979="Nerelevantné",E1979*F1979,((E1979*F1979)/VLOOKUP(G1979,Ciselniky!$G$43:$I$48,3,FALSE))*'Dlhodobý majetok (DM)'!I1979)*H1979)</f>
        <v/>
      </c>
      <c r="L1979" s="169" t="str">
        <f>IF(K1979="","",IF('Základné údaje'!$H$8="áno",0,K1979*0.2))</f>
        <v/>
      </c>
      <c r="M1979" s="156" t="str">
        <f>IF(K1979="","",K1979*VLOOKUP(CONCATENATE(C1979," / ",'Základné údaje'!$D$8),'Priradenie pracov. balíkov'!A:F,6,FALSE))</f>
        <v/>
      </c>
      <c r="N1979" s="156" t="str">
        <f>IF(L1979="","",L1979*VLOOKUP(CONCATENATE(C1979," / ",'Základné údaje'!$D$8),'Priradenie pracov. balíkov'!A:F,6,FALSE))</f>
        <v/>
      </c>
      <c r="O1979" s="164"/>
      <c r="P1979" s="164"/>
    </row>
    <row r="1980" spans="1:16" x14ac:dyDescent="0.2">
      <c r="A1980" s="19"/>
      <c r="B1980" s="164"/>
      <c r="C1980" s="164"/>
      <c r="D1980" s="164"/>
      <c r="E1980" s="164"/>
      <c r="F1980" s="165"/>
      <c r="G1980" s="164"/>
      <c r="H1980" s="166"/>
      <c r="I1980" s="167"/>
      <c r="J1980" s="168" t="str">
        <f>IF(F1980="","",IF(G1980=nepodnik,1,IF(VLOOKUP(G1980,Ciselniky!$G$41:$I$48,3,FALSE)&gt;'Údaje o projekte'!$F$11,'Údaje o projekte'!$F$11,VLOOKUP(G1980,Ciselniky!$G$41:$I$48,3,FALSE))))</f>
        <v/>
      </c>
      <c r="K1980" s="169" t="str">
        <f>IF(J1980="","",IF(G1980="Nerelevantné",E1980*F1980,((E1980*F1980)/VLOOKUP(G1980,Ciselniky!$G$43:$I$48,3,FALSE))*'Dlhodobý majetok (DM)'!I1980)*H1980)</f>
        <v/>
      </c>
      <c r="L1980" s="169" t="str">
        <f>IF(K1980="","",IF('Základné údaje'!$H$8="áno",0,K1980*0.2))</f>
        <v/>
      </c>
      <c r="M1980" s="156" t="str">
        <f>IF(K1980="","",K1980*VLOOKUP(CONCATENATE(C1980," / ",'Základné údaje'!$D$8),'Priradenie pracov. balíkov'!A:F,6,FALSE))</f>
        <v/>
      </c>
      <c r="N1980" s="156" t="str">
        <f>IF(L1980="","",L1980*VLOOKUP(CONCATENATE(C1980," / ",'Základné údaje'!$D$8),'Priradenie pracov. balíkov'!A:F,6,FALSE))</f>
        <v/>
      </c>
      <c r="O1980" s="164"/>
      <c r="P1980" s="164"/>
    </row>
    <row r="1981" spans="1:16" x14ac:dyDescent="0.2">
      <c r="A1981" s="19"/>
      <c r="B1981" s="164"/>
      <c r="C1981" s="164"/>
      <c r="D1981" s="164"/>
      <c r="E1981" s="164"/>
      <c r="F1981" s="165"/>
      <c r="G1981" s="164"/>
      <c r="H1981" s="166"/>
      <c r="I1981" s="167"/>
      <c r="J1981" s="168" t="str">
        <f>IF(F1981="","",IF(G1981=nepodnik,1,IF(VLOOKUP(G1981,Ciselniky!$G$41:$I$48,3,FALSE)&gt;'Údaje o projekte'!$F$11,'Údaje o projekte'!$F$11,VLOOKUP(G1981,Ciselniky!$G$41:$I$48,3,FALSE))))</f>
        <v/>
      </c>
      <c r="K1981" s="169" t="str">
        <f>IF(J1981="","",IF(G1981="Nerelevantné",E1981*F1981,((E1981*F1981)/VLOOKUP(G1981,Ciselniky!$G$43:$I$48,3,FALSE))*'Dlhodobý majetok (DM)'!I1981)*H1981)</f>
        <v/>
      </c>
      <c r="L1981" s="169" t="str">
        <f>IF(K1981="","",IF('Základné údaje'!$H$8="áno",0,K1981*0.2))</f>
        <v/>
      </c>
      <c r="M1981" s="156" t="str">
        <f>IF(K1981="","",K1981*VLOOKUP(CONCATENATE(C1981," / ",'Základné údaje'!$D$8),'Priradenie pracov. balíkov'!A:F,6,FALSE))</f>
        <v/>
      </c>
      <c r="N1981" s="156" t="str">
        <f>IF(L1981="","",L1981*VLOOKUP(CONCATENATE(C1981," / ",'Základné údaje'!$D$8),'Priradenie pracov. balíkov'!A:F,6,FALSE))</f>
        <v/>
      </c>
      <c r="O1981" s="164"/>
      <c r="P1981" s="164"/>
    </row>
    <row r="1982" spans="1:16" x14ac:dyDescent="0.2">
      <c r="A1982" s="19"/>
      <c r="B1982" s="164"/>
      <c r="C1982" s="164"/>
      <c r="D1982" s="164"/>
      <c r="E1982" s="164"/>
      <c r="F1982" s="165"/>
      <c r="G1982" s="164"/>
      <c r="H1982" s="166"/>
      <c r="I1982" s="167"/>
      <c r="J1982" s="168" t="str">
        <f>IF(F1982="","",IF(G1982=nepodnik,1,IF(VLOOKUP(G1982,Ciselniky!$G$41:$I$48,3,FALSE)&gt;'Údaje o projekte'!$F$11,'Údaje o projekte'!$F$11,VLOOKUP(G1982,Ciselniky!$G$41:$I$48,3,FALSE))))</f>
        <v/>
      </c>
      <c r="K1982" s="169" t="str">
        <f>IF(J1982="","",IF(G1982="Nerelevantné",E1982*F1982,((E1982*F1982)/VLOOKUP(G1982,Ciselniky!$G$43:$I$48,3,FALSE))*'Dlhodobý majetok (DM)'!I1982)*H1982)</f>
        <v/>
      </c>
      <c r="L1982" s="169" t="str">
        <f>IF(K1982="","",IF('Základné údaje'!$H$8="áno",0,K1982*0.2))</f>
        <v/>
      </c>
      <c r="M1982" s="156" t="str">
        <f>IF(K1982="","",K1982*VLOOKUP(CONCATENATE(C1982," / ",'Základné údaje'!$D$8),'Priradenie pracov. balíkov'!A:F,6,FALSE))</f>
        <v/>
      </c>
      <c r="N1982" s="156" t="str">
        <f>IF(L1982="","",L1982*VLOOKUP(CONCATENATE(C1982," / ",'Základné údaje'!$D$8),'Priradenie pracov. balíkov'!A:F,6,FALSE))</f>
        <v/>
      </c>
      <c r="O1982" s="164"/>
      <c r="P1982" s="164"/>
    </row>
    <row r="1983" spans="1:16" x14ac:dyDescent="0.2">
      <c r="A1983" s="19"/>
      <c r="B1983" s="164"/>
      <c r="C1983" s="164"/>
      <c r="D1983" s="164"/>
      <c r="E1983" s="164"/>
      <c r="F1983" s="165"/>
      <c r="G1983" s="164"/>
      <c r="H1983" s="166"/>
      <c r="I1983" s="167"/>
      <c r="J1983" s="168" t="str">
        <f>IF(F1983="","",IF(G1983=nepodnik,1,IF(VLOOKUP(G1983,Ciselniky!$G$41:$I$48,3,FALSE)&gt;'Údaje o projekte'!$F$11,'Údaje o projekte'!$F$11,VLOOKUP(G1983,Ciselniky!$G$41:$I$48,3,FALSE))))</f>
        <v/>
      </c>
      <c r="K1983" s="169" t="str">
        <f>IF(J1983="","",IF(G1983="Nerelevantné",E1983*F1983,((E1983*F1983)/VLOOKUP(G1983,Ciselniky!$G$43:$I$48,3,FALSE))*'Dlhodobý majetok (DM)'!I1983)*H1983)</f>
        <v/>
      </c>
      <c r="L1983" s="169" t="str">
        <f>IF(K1983="","",IF('Základné údaje'!$H$8="áno",0,K1983*0.2))</f>
        <v/>
      </c>
      <c r="M1983" s="156" t="str">
        <f>IF(K1983="","",K1983*VLOOKUP(CONCATENATE(C1983," / ",'Základné údaje'!$D$8),'Priradenie pracov. balíkov'!A:F,6,FALSE))</f>
        <v/>
      </c>
      <c r="N1983" s="156" t="str">
        <f>IF(L1983="","",L1983*VLOOKUP(CONCATENATE(C1983," / ",'Základné údaje'!$D$8),'Priradenie pracov. balíkov'!A:F,6,FALSE))</f>
        <v/>
      </c>
      <c r="O1983" s="164"/>
      <c r="P1983" s="164"/>
    </row>
    <row r="1984" spans="1:16" x14ac:dyDescent="0.2">
      <c r="A1984" s="19"/>
      <c r="B1984" s="164"/>
      <c r="C1984" s="164"/>
      <c r="D1984" s="164"/>
      <c r="E1984" s="164"/>
      <c r="F1984" s="165"/>
      <c r="G1984" s="164"/>
      <c r="H1984" s="166"/>
      <c r="I1984" s="167"/>
      <c r="J1984" s="168" t="str">
        <f>IF(F1984="","",IF(G1984=nepodnik,1,IF(VLOOKUP(G1984,Ciselniky!$G$41:$I$48,3,FALSE)&gt;'Údaje o projekte'!$F$11,'Údaje o projekte'!$F$11,VLOOKUP(G1984,Ciselniky!$G$41:$I$48,3,FALSE))))</f>
        <v/>
      </c>
      <c r="K1984" s="169" t="str">
        <f>IF(J1984="","",IF(G1984="Nerelevantné",E1984*F1984,((E1984*F1984)/VLOOKUP(G1984,Ciselniky!$G$43:$I$48,3,FALSE))*'Dlhodobý majetok (DM)'!I1984)*H1984)</f>
        <v/>
      </c>
      <c r="L1984" s="169" t="str">
        <f>IF(K1984="","",IF('Základné údaje'!$H$8="áno",0,K1984*0.2))</f>
        <v/>
      </c>
      <c r="M1984" s="156" t="str">
        <f>IF(K1984="","",K1984*VLOOKUP(CONCATENATE(C1984," / ",'Základné údaje'!$D$8),'Priradenie pracov. balíkov'!A:F,6,FALSE))</f>
        <v/>
      </c>
      <c r="N1984" s="156" t="str">
        <f>IF(L1984="","",L1984*VLOOKUP(CONCATENATE(C1984," / ",'Základné údaje'!$D$8),'Priradenie pracov. balíkov'!A:F,6,FALSE))</f>
        <v/>
      </c>
      <c r="O1984" s="164"/>
      <c r="P1984" s="164"/>
    </row>
    <row r="1985" spans="1:16" x14ac:dyDescent="0.2">
      <c r="A1985" s="19"/>
      <c r="B1985" s="164"/>
      <c r="C1985" s="164"/>
      <c r="D1985" s="164"/>
      <c r="E1985" s="164"/>
      <c r="F1985" s="165"/>
      <c r="G1985" s="164"/>
      <c r="H1985" s="166"/>
      <c r="I1985" s="167"/>
      <c r="J1985" s="168" t="str">
        <f>IF(F1985="","",IF(G1985=nepodnik,1,IF(VLOOKUP(G1985,Ciselniky!$G$41:$I$48,3,FALSE)&gt;'Údaje o projekte'!$F$11,'Údaje o projekte'!$F$11,VLOOKUP(G1985,Ciselniky!$G$41:$I$48,3,FALSE))))</f>
        <v/>
      </c>
      <c r="K1985" s="169" t="str">
        <f>IF(J1985="","",IF(G1985="Nerelevantné",E1985*F1985,((E1985*F1985)/VLOOKUP(G1985,Ciselniky!$G$43:$I$48,3,FALSE))*'Dlhodobý majetok (DM)'!I1985)*H1985)</f>
        <v/>
      </c>
      <c r="L1985" s="169" t="str">
        <f>IF(K1985="","",IF('Základné údaje'!$H$8="áno",0,K1985*0.2))</f>
        <v/>
      </c>
      <c r="M1985" s="156" t="str">
        <f>IF(K1985="","",K1985*VLOOKUP(CONCATENATE(C1985," / ",'Základné údaje'!$D$8),'Priradenie pracov. balíkov'!A:F,6,FALSE))</f>
        <v/>
      </c>
      <c r="N1985" s="156" t="str">
        <f>IF(L1985="","",L1985*VLOOKUP(CONCATENATE(C1985," / ",'Základné údaje'!$D$8),'Priradenie pracov. balíkov'!A:F,6,FALSE))</f>
        <v/>
      </c>
      <c r="O1985" s="164"/>
      <c r="P1985" s="164"/>
    </row>
    <row r="1986" spans="1:16" x14ac:dyDescent="0.2">
      <c r="A1986" s="19"/>
      <c r="B1986" s="164"/>
      <c r="C1986" s="164"/>
      <c r="D1986" s="164"/>
      <c r="E1986" s="164"/>
      <c r="F1986" s="165"/>
      <c r="G1986" s="164"/>
      <c r="H1986" s="166"/>
      <c r="I1986" s="167"/>
      <c r="J1986" s="168" t="str">
        <f>IF(F1986="","",IF(G1986=nepodnik,1,IF(VLOOKUP(G1986,Ciselniky!$G$41:$I$48,3,FALSE)&gt;'Údaje o projekte'!$F$11,'Údaje o projekte'!$F$11,VLOOKUP(G1986,Ciselniky!$G$41:$I$48,3,FALSE))))</f>
        <v/>
      </c>
      <c r="K1986" s="169" t="str">
        <f>IF(J1986="","",IF(G1986="Nerelevantné",E1986*F1986,((E1986*F1986)/VLOOKUP(G1986,Ciselniky!$G$43:$I$48,3,FALSE))*'Dlhodobý majetok (DM)'!I1986)*H1986)</f>
        <v/>
      </c>
      <c r="L1986" s="169" t="str">
        <f>IF(K1986="","",IF('Základné údaje'!$H$8="áno",0,K1986*0.2))</f>
        <v/>
      </c>
      <c r="M1986" s="156" t="str">
        <f>IF(K1986="","",K1986*VLOOKUP(CONCATENATE(C1986," / ",'Základné údaje'!$D$8),'Priradenie pracov. balíkov'!A:F,6,FALSE))</f>
        <v/>
      </c>
      <c r="N1986" s="156" t="str">
        <f>IF(L1986="","",L1986*VLOOKUP(CONCATENATE(C1986," / ",'Základné údaje'!$D$8),'Priradenie pracov. balíkov'!A:F,6,FALSE))</f>
        <v/>
      </c>
      <c r="O1986" s="164"/>
      <c r="P1986" s="164"/>
    </row>
    <row r="1987" spans="1:16" x14ac:dyDescent="0.2">
      <c r="A1987" s="19"/>
      <c r="B1987" s="164"/>
      <c r="C1987" s="164"/>
      <c r="D1987" s="164"/>
      <c r="E1987" s="164"/>
      <c r="F1987" s="165"/>
      <c r="G1987" s="164"/>
      <c r="H1987" s="166"/>
      <c r="I1987" s="167"/>
      <c r="J1987" s="168" t="str">
        <f>IF(F1987="","",IF(G1987=nepodnik,1,IF(VLOOKUP(G1987,Ciselniky!$G$41:$I$48,3,FALSE)&gt;'Údaje o projekte'!$F$11,'Údaje o projekte'!$F$11,VLOOKUP(G1987,Ciselniky!$G$41:$I$48,3,FALSE))))</f>
        <v/>
      </c>
      <c r="K1987" s="169" t="str">
        <f>IF(J1987="","",IF(G1987="Nerelevantné",E1987*F1987,((E1987*F1987)/VLOOKUP(G1987,Ciselniky!$G$43:$I$48,3,FALSE))*'Dlhodobý majetok (DM)'!I1987)*H1987)</f>
        <v/>
      </c>
      <c r="L1987" s="169" t="str">
        <f>IF(K1987="","",IF('Základné údaje'!$H$8="áno",0,K1987*0.2))</f>
        <v/>
      </c>
      <c r="M1987" s="156" t="str">
        <f>IF(K1987="","",K1987*VLOOKUP(CONCATENATE(C1987," / ",'Základné údaje'!$D$8),'Priradenie pracov. balíkov'!A:F,6,FALSE))</f>
        <v/>
      </c>
      <c r="N1987" s="156" t="str">
        <f>IF(L1987="","",L1987*VLOOKUP(CONCATENATE(C1987," / ",'Základné údaje'!$D$8),'Priradenie pracov. balíkov'!A:F,6,FALSE))</f>
        <v/>
      </c>
      <c r="O1987" s="164"/>
      <c r="P1987" s="164"/>
    </row>
    <row r="1988" spans="1:16" x14ac:dyDescent="0.2">
      <c r="A1988" s="19"/>
      <c r="B1988" s="164"/>
      <c r="C1988" s="164"/>
      <c r="D1988" s="164"/>
      <c r="E1988" s="164"/>
      <c r="F1988" s="165"/>
      <c r="G1988" s="164"/>
      <c r="H1988" s="166"/>
      <c r="I1988" s="167"/>
      <c r="J1988" s="168" t="str">
        <f>IF(F1988="","",IF(G1988=nepodnik,1,IF(VLOOKUP(G1988,Ciselniky!$G$41:$I$48,3,FALSE)&gt;'Údaje o projekte'!$F$11,'Údaje o projekte'!$F$11,VLOOKUP(G1988,Ciselniky!$G$41:$I$48,3,FALSE))))</f>
        <v/>
      </c>
      <c r="K1988" s="169" t="str">
        <f>IF(J1988="","",IF(G1988="Nerelevantné",E1988*F1988,((E1988*F1988)/VLOOKUP(G1988,Ciselniky!$G$43:$I$48,3,FALSE))*'Dlhodobý majetok (DM)'!I1988)*H1988)</f>
        <v/>
      </c>
      <c r="L1988" s="169" t="str">
        <f>IF(K1988="","",IF('Základné údaje'!$H$8="áno",0,K1988*0.2))</f>
        <v/>
      </c>
      <c r="M1988" s="156" t="str">
        <f>IF(K1988="","",K1988*VLOOKUP(CONCATENATE(C1988," / ",'Základné údaje'!$D$8),'Priradenie pracov. balíkov'!A:F,6,FALSE))</f>
        <v/>
      </c>
      <c r="N1988" s="156" t="str">
        <f>IF(L1988="","",L1988*VLOOKUP(CONCATENATE(C1988," / ",'Základné údaje'!$D$8),'Priradenie pracov. balíkov'!A:F,6,FALSE))</f>
        <v/>
      </c>
      <c r="O1988" s="164"/>
      <c r="P1988" s="164"/>
    </row>
    <row r="1989" spans="1:16" x14ac:dyDescent="0.2">
      <c r="A1989" s="19"/>
      <c r="B1989" s="164"/>
      <c r="C1989" s="164"/>
      <c r="D1989" s="164"/>
      <c r="E1989" s="164"/>
      <c r="F1989" s="165"/>
      <c r="G1989" s="164"/>
      <c r="H1989" s="166"/>
      <c r="I1989" s="167"/>
      <c r="J1989" s="168" t="str">
        <f>IF(F1989="","",IF(G1989=nepodnik,1,IF(VLOOKUP(G1989,Ciselniky!$G$41:$I$48,3,FALSE)&gt;'Údaje o projekte'!$F$11,'Údaje o projekte'!$F$11,VLOOKUP(G1989,Ciselniky!$G$41:$I$48,3,FALSE))))</f>
        <v/>
      </c>
      <c r="K1989" s="169" t="str">
        <f>IF(J1989="","",IF(G1989="Nerelevantné",E1989*F1989,((E1989*F1989)/VLOOKUP(G1989,Ciselniky!$G$43:$I$48,3,FALSE))*'Dlhodobý majetok (DM)'!I1989)*H1989)</f>
        <v/>
      </c>
      <c r="L1989" s="169" t="str">
        <f>IF(K1989="","",IF('Základné údaje'!$H$8="áno",0,K1989*0.2))</f>
        <v/>
      </c>
      <c r="M1989" s="156" t="str">
        <f>IF(K1989="","",K1989*VLOOKUP(CONCATENATE(C1989," / ",'Základné údaje'!$D$8),'Priradenie pracov. balíkov'!A:F,6,FALSE))</f>
        <v/>
      </c>
      <c r="N1989" s="156" t="str">
        <f>IF(L1989="","",L1989*VLOOKUP(CONCATENATE(C1989," / ",'Základné údaje'!$D$8),'Priradenie pracov. balíkov'!A:F,6,FALSE))</f>
        <v/>
      </c>
      <c r="O1989" s="164"/>
      <c r="P1989" s="164"/>
    </row>
    <row r="1990" spans="1:16" x14ac:dyDescent="0.2">
      <c r="A1990" s="19"/>
      <c r="B1990" s="164"/>
      <c r="C1990" s="164"/>
      <c r="D1990" s="164"/>
      <c r="E1990" s="164"/>
      <c r="F1990" s="165"/>
      <c r="G1990" s="164"/>
      <c r="H1990" s="166"/>
      <c r="I1990" s="167"/>
      <c r="J1990" s="168" t="str">
        <f>IF(F1990="","",IF(G1990=nepodnik,1,IF(VLOOKUP(G1990,Ciselniky!$G$41:$I$48,3,FALSE)&gt;'Údaje o projekte'!$F$11,'Údaje o projekte'!$F$11,VLOOKUP(G1990,Ciselniky!$G$41:$I$48,3,FALSE))))</f>
        <v/>
      </c>
      <c r="K1990" s="169" t="str">
        <f>IF(J1990="","",IF(G1990="Nerelevantné",E1990*F1990,((E1990*F1990)/VLOOKUP(G1990,Ciselniky!$G$43:$I$48,3,FALSE))*'Dlhodobý majetok (DM)'!I1990)*H1990)</f>
        <v/>
      </c>
      <c r="L1990" s="169" t="str">
        <f>IF(K1990="","",IF('Základné údaje'!$H$8="áno",0,K1990*0.2))</f>
        <v/>
      </c>
      <c r="M1990" s="156" t="str">
        <f>IF(K1990="","",K1990*VLOOKUP(CONCATENATE(C1990," / ",'Základné údaje'!$D$8),'Priradenie pracov. balíkov'!A:F,6,FALSE))</f>
        <v/>
      </c>
      <c r="N1990" s="156" t="str">
        <f>IF(L1990="","",L1990*VLOOKUP(CONCATENATE(C1990," / ",'Základné údaje'!$D$8),'Priradenie pracov. balíkov'!A:F,6,FALSE))</f>
        <v/>
      </c>
      <c r="O1990" s="164"/>
      <c r="P1990" s="164"/>
    </row>
    <row r="1991" spans="1:16" x14ac:dyDescent="0.2">
      <c r="A1991" s="19"/>
      <c r="B1991" s="164"/>
      <c r="C1991" s="164"/>
      <c r="D1991" s="164"/>
      <c r="E1991" s="164"/>
      <c r="F1991" s="165"/>
      <c r="G1991" s="164"/>
      <c r="H1991" s="166"/>
      <c r="I1991" s="167"/>
      <c r="J1991" s="168" t="str">
        <f>IF(F1991="","",IF(G1991=nepodnik,1,IF(VLOOKUP(G1991,Ciselniky!$G$41:$I$48,3,FALSE)&gt;'Údaje o projekte'!$F$11,'Údaje o projekte'!$F$11,VLOOKUP(G1991,Ciselniky!$G$41:$I$48,3,FALSE))))</f>
        <v/>
      </c>
      <c r="K1991" s="169" t="str">
        <f>IF(J1991="","",IF(G1991="Nerelevantné",E1991*F1991,((E1991*F1991)/VLOOKUP(G1991,Ciselniky!$G$43:$I$48,3,FALSE))*'Dlhodobý majetok (DM)'!I1991)*H1991)</f>
        <v/>
      </c>
      <c r="L1991" s="169" t="str">
        <f>IF(K1991="","",IF('Základné údaje'!$H$8="áno",0,K1991*0.2))</f>
        <v/>
      </c>
      <c r="M1991" s="156" t="str">
        <f>IF(K1991="","",K1991*VLOOKUP(CONCATENATE(C1991," / ",'Základné údaje'!$D$8),'Priradenie pracov. balíkov'!A:F,6,FALSE))</f>
        <v/>
      </c>
      <c r="N1991" s="156" t="str">
        <f>IF(L1991="","",L1991*VLOOKUP(CONCATENATE(C1991," / ",'Základné údaje'!$D$8),'Priradenie pracov. balíkov'!A:F,6,FALSE))</f>
        <v/>
      </c>
      <c r="O1991" s="164"/>
      <c r="P1991" s="164"/>
    </row>
    <row r="1992" spans="1:16" x14ac:dyDescent="0.2">
      <c r="A1992" s="19"/>
      <c r="B1992" s="164"/>
      <c r="C1992" s="164"/>
      <c r="D1992" s="164"/>
      <c r="E1992" s="164"/>
      <c r="F1992" s="165"/>
      <c r="G1992" s="164"/>
      <c r="H1992" s="166"/>
      <c r="I1992" s="167"/>
      <c r="J1992" s="168" t="str">
        <f>IF(F1992="","",IF(G1992=nepodnik,1,IF(VLOOKUP(G1992,Ciselniky!$G$41:$I$48,3,FALSE)&gt;'Údaje o projekte'!$F$11,'Údaje o projekte'!$F$11,VLOOKUP(G1992,Ciselniky!$G$41:$I$48,3,FALSE))))</f>
        <v/>
      </c>
      <c r="K1992" s="169" t="str">
        <f>IF(J1992="","",IF(G1992="Nerelevantné",E1992*F1992,((E1992*F1992)/VLOOKUP(G1992,Ciselniky!$G$43:$I$48,3,FALSE))*'Dlhodobý majetok (DM)'!I1992)*H1992)</f>
        <v/>
      </c>
      <c r="L1992" s="169" t="str">
        <f>IF(K1992="","",IF('Základné údaje'!$H$8="áno",0,K1992*0.2))</f>
        <v/>
      </c>
      <c r="M1992" s="156" t="str">
        <f>IF(K1992="","",K1992*VLOOKUP(CONCATENATE(C1992," / ",'Základné údaje'!$D$8),'Priradenie pracov. balíkov'!A:F,6,FALSE))</f>
        <v/>
      </c>
      <c r="N1992" s="156" t="str">
        <f>IF(L1992="","",L1992*VLOOKUP(CONCATENATE(C1992," / ",'Základné údaje'!$D$8),'Priradenie pracov. balíkov'!A:F,6,FALSE))</f>
        <v/>
      </c>
      <c r="O1992" s="164"/>
      <c r="P1992" s="164"/>
    </row>
    <row r="1993" spans="1:16" x14ac:dyDescent="0.2">
      <c r="A1993" s="19"/>
      <c r="B1993" s="164"/>
      <c r="C1993" s="164"/>
      <c r="D1993" s="164"/>
      <c r="E1993" s="164"/>
      <c r="F1993" s="165"/>
      <c r="G1993" s="164"/>
      <c r="H1993" s="166"/>
      <c r="I1993" s="167"/>
      <c r="J1993" s="168" t="str">
        <f>IF(F1993="","",IF(G1993=nepodnik,1,IF(VLOOKUP(G1993,Ciselniky!$G$41:$I$48,3,FALSE)&gt;'Údaje o projekte'!$F$11,'Údaje o projekte'!$F$11,VLOOKUP(G1993,Ciselniky!$G$41:$I$48,3,FALSE))))</f>
        <v/>
      </c>
      <c r="K1993" s="169" t="str">
        <f>IF(J1993="","",IF(G1993="Nerelevantné",E1993*F1993,((E1993*F1993)/VLOOKUP(G1993,Ciselniky!$G$43:$I$48,3,FALSE))*'Dlhodobý majetok (DM)'!I1993)*H1993)</f>
        <v/>
      </c>
      <c r="L1993" s="169" t="str">
        <f>IF(K1993="","",IF('Základné údaje'!$H$8="áno",0,K1993*0.2))</f>
        <v/>
      </c>
      <c r="M1993" s="156" t="str">
        <f>IF(K1993="","",K1993*VLOOKUP(CONCATENATE(C1993," / ",'Základné údaje'!$D$8),'Priradenie pracov. balíkov'!A:F,6,FALSE))</f>
        <v/>
      </c>
      <c r="N1993" s="156" t="str">
        <f>IF(L1993="","",L1993*VLOOKUP(CONCATENATE(C1993," / ",'Základné údaje'!$D$8),'Priradenie pracov. balíkov'!A:F,6,FALSE))</f>
        <v/>
      </c>
      <c r="O1993" s="164"/>
      <c r="P1993" s="164"/>
    </row>
    <row r="1994" spans="1:16" x14ac:dyDescent="0.2">
      <c r="A1994" s="19"/>
      <c r="B1994" s="164"/>
      <c r="C1994" s="164"/>
      <c r="D1994" s="164"/>
      <c r="E1994" s="164"/>
      <c r="F1994" s="165"/>
      <c r="G1994" s="164"/>
      <c r="H1994" s="166"/>
      <c r="I1994" s="167"/>
      <c r="J1994" s="168" t="str">
        <f>IF(F1994="","",IF(G1994=nepodnik,1,IF(VLOOKUP(G1994,Ciselniky!$G$41:$I$48,3,FALSE)&gt;'Údaje o projekte'!$F$11,'Údaje o projekte'!$F$11,VLOOKUP(G1994,Ciselniky!$G$41:$I$48,3,FALSE))))</f>
        <v/>
      </c>
      <c r="K1994" s="169" t="str">
        <f>IF(J1994="","",IF(G1994="Nerelevantné",E1994*F1994,((E1994*F1994)/VLOOKUP(G1994,Ciselniky!$G$43:$I$48,3,FALSE))*'Dlhodobý majetok (DM)'!I1994)*H1994)</f>
        <v/>
      </c>
      <c r="L1994" s="169" t="str">
        <f>IF(K1994="","",IF('Základné údaje'!$H$8="áno",0,K1994*0.2))</f>
        <v/>
      </c>
      <c r="M1994" s="156" t="str">
        <f>IF(K1994="","",K1994*VLOOKUP(CONCATENATE(C1994," / ",'Základné údaje'!$D$8),'Priradenie pracov. balíkov'!A:F,6,FALSE))</f>
        <v/>
      </c>
      <c r="N1994" s="156" t="str">
        <f>IF(L1994="","",L1994*VLOOKUP(CONCATENATE(C1994," / ",'Základné údaje'!$D$8),'Priradenie pracov. balíkov'!A:F,6,FALSE))</f>
        <v/>
      </c>
      <c r="O1994" s="164"/>
      <c r="P1994" s="164"/>
    </row>
    <row r="1995" spans="1:16" x14ac:dyDescent="0.2">
      <c r="A1995" s="19"/>
      <c r="B1995" s="164"/>
      <c r="C1995" s="164"/>
      <c r="D1995" s="164"/>
      <c r="E1995" s="164"/>
      <c r="F1995" s="165"/>
      <c r="G1995" s="164"/>
      <c r="H1995" s="166"/>
      <c r="I1995" s="167"/>
      <c r="J1995" s="168" t="str">
        <f>IF(F1995="","",IF(G1995=nepodnik,1,IF(VLOOKUP(G1995,Ciselniky!$G$41:$I$48,3,FALSE)&gt;'Údaje o projekte'!$F$11,'Údaje o projekte'!$F$11,VLOOKUP(G1995,Ciselniky!$G$41:$I$48,3,FALSE))))</f>
        <v/>
      </c>
      <c r="K1995" s="169" t="str">
        <f>IF(J1995="","",IF(G1995="Nerelevantné",E1995*F1995,((E1995*F1995)/VLOOKUP(G1995,Ciselniky!$G$43:$I$48,3,FALSE))*'Dlhodobý majetok (DM)'!I1995)*H1995)</f>
        <v/>
      </c>
      <c r="L1995" s="169" t="str">
        <f>IF(K1995="","",IF('Základné údaje'!$H$8="áno",0,K1995*0.2))</f>
        <v/>
      </c>
      <c r="M1995" s="156" t="str">
        <f>IF(K1995="","",K1995*VLOOKUP(CONCATENATE(C1995," / ",'Základné údaje'!$D$8),'Priradenie pracov. balíkov'!A:F,6,FALSE))</f>
        <v/>
      </c>
      <c r="N1995" s="156" t="str">
        <f>IF(L1995="","",L1995*VLOOKUP(CONCATENATE(C1995," / ",'Základné údaje'!$D$8),'Priradenie pracov. balíkov'!A:F,6,FALSE))</f>
        <v/>
      </c>
      <c r="O1995" s="164"/>
      <c r="P1995" s="164"/>
    </row>
    <row r="1996" spans="1:16" x14ac:dyDescent="0.2">
      <c r="A1996" s="19"/>
      <c r="B1996" s="164"/>
      <c r="C1996" s="164"/>
      <c r="D1996" s="164"/>
      <c r="E1996" s="164"/>
      <c r="F1996" s="165"/>
      <c r="G1996" s="164"/>
      <c r="H1996" s="166"/>
      <c r="I1996" s="167"/>
      <c r="J1996" s="168" t="str">
        <f>IF(F1996="","",IF(G1996=nepodnik,1,IF(VLOOKUP(G1996,Ciselniky!$G$41:$I$48,3,FALSE)&gt;'Údaje o projekte'!$F$11,'Údaje o projekte'!$F$11,VLOOKUP(G1996,Ciselniky!$G$41:$I$48,3,FALSE))))</f>
        <v/>
      </c>
      <c r="K1996" s="169" t="str">
        <f>IF(J1996="","",IF(G1996="Nerelevantné",E1996*F1996,((E1996*F1996)/VLOOKUP(G1996,Ciselniky!$G$43:$I$48,3,FALSE))*'Dlhodobý majetok (DM)'!I1996)*H1996)</f>
        <v/>
      </c>
      <c r="L1996" s="169" t="str">
        <f>IF(K1996="","",IF('Základné údaje'!$H$8="áno",0,K1996*0.2))</f>
        <v/>
      </c>
      <c r="M1996" s="156" t="str">
        <f>IF(K1996="","",K1996*VLOOKUP(CONCATENATE(C1996," / ",'Základné údaje'!$D$8),'Priradenie pracov. balíkov'!A:F,6,FALSE))</f>
        <v/>
      </c>
      <c r="N1996" s="156" t="str">
        <f>IF(L1996="","",L1996*VLOOKUP(CONCATENATE(C1996," / ",'Základné údaje'!$D$8),'Priradenie pracov. balíkov'!A:F,6,FALSE))</f>
        <v/>
      </c>
      <c r="O1996" s="164"/>
      <c r="P1996" s="164"/>
    </row>
    <row r="1997" spans="1:16" x14ac:dyDescent="0.2">
      <c r="A1997" s="19"/>
      <c r="B1997" s="164"/>
      <c r="C1997" s="164"/>
      <c r="D1997" s="164"/>
      <c r="E1997" s="164"/>
      <c r="F1997" s="165"/>
      <c r="G1997" s="164"/>
      <c r="H1997" s="166"/>
      <c r="I1997" s="167"/>
      <c r="J1997" s="168" t="str">
        <f>IF(F1997="","",IF(G1997=nepodnik,1,IF(VLOOKUP(G1997,Ciselniky!$G$41:$I$48,3,FALSE)&gt;'Údaje o projekte'!$F$11,'Údaje o projekte'!$F$11,VLOOKUP(G1997,Ciselniky!$G$41:$I$48,3,FALSE))))</f>
        <v/>
      </c>
      <c r="K1997" s="169" t="str">
        <f>IF(J1997="","",IF(G1997="Nerelevantné",E1997*F1997,((E1997*F1997)/VLOOKUP(G1997,Ciselniky!$G$43:$I$48,3,FALSE))*'Dlhodobý majetok (DM)'!I1997)*H1997)</f>
        <v/>
      </c>
      <c r="L1997" s="169" t="str">
        <f>IF(K1997="","",IF('Základné údaje'!$H$8="áno",0,K1997*0.2))</f>
        <v/>
      </c>
      <c r="M1997" s="156" t="str">
        <f>IF(K1997="","",K1997*VLOOKUP(CONCATENATE(C1997," / ",'Základné údaje'!$D$8),'Priradenie pracov. balíkov'!A:F,6,FALSE))</f>
        <v/>
      </c>
      <c r="N1997" s="156" t="str">
        <f>IF(L1997="","",L1997*VLOOKUP(CONCATENATE(C1997," / ",'Základné údaje'!$D$8),'Priradenie pracov. balíkov'!A:F,6,FALSE))</f>
        <v/>
      </c>
      <c r="O1997" s="164"/>
      <c r="P1997" s="164"/>
    </row>
    <row r="1998" spans="1:16" x14ac:dyDescent="0.2">
      <c r="A1998" s="19"/>
      <c r="B1998" s="164"/>
      <c r="C1998" s="164"/>
      <c r="D1998" s="164"/>
      <c r="E1998" s="164"/>
      <c r="F1998" s="165"/>
      <c r="G1998" s="164"/>
      <c r="H1998" s="166"/>
      <c r="I1998" s="167"/>
      <c r="J1998" s="168" t="str">
        <f>IF(F1998="","",IF(G1998=nepodnik,1,IF(VLOOKUP(G1998,Ciselniky!$G$41:$I$48,3,FALSE)&gt;'Údaje o projekte'!$F$11,'Údaje o projekte'!$F$11,VLOOKUP(G1998,Ciselniky!$G$41:$I$48,3,FALSE))))</f>
        <v/>
      </c>
      <c r="K1998" s="169" t="str">
        <f>IF(J1998="","",IF(G1998="Nerelevantné",E1998*F1998,((E1998*F1998)/VLOOKUP(G1998,Ciselniky!$G$43:$I$48,3,FALSE))*'Dlhodobý majetok (DM)'!I1998)*H1998)</f>
        <v/>
      </c>
      <c r="L1998" s="169" t="str">
        <f>IF(K1998="","",IF('Základné údaje'!$H$8="áno",0,K1998*0.2))</f>
        <v/>
      </c>
      <c r="M1998" s="156" t="str">
        <f>IF(K1998="","",K1998*VLOOKUP(CONCATENATE(C1998," / ",'Základné údaje'!$D$8),'Priradenie pracov. balíkov'!A:F,6,FALSE))</f>
        <v/>
      </c>
      <c r="N1998" s="156" t="str">
        <f>IF(L1998="","",L1998*VLOOKUP(CONCATENATE(C1998," / ",'Základné údaje'!$D$8),'Priradenie pracov. balíkov'!A:F,6,FALSE))</f>
        <v/>
      </c>
      <c r="O1998" s="164"/>
      <c r="P1998" s="164"/>
    </row>
    <row r="1999" spans="1:16" x14ac:dyDescent="0.2">
      <c r="A1999" s="19"/>
      <c r="B1999" s="164"/>
      <c r="C1999" s="164"/>
      <c r="D1999" s="164"/>
      <c r="E1999" s="164"/>
      <c r="F1999" s="165"/>
      <c r="G1999" s="164"/>
      <c r="H1999" s="166"/>
      <c r="I1999" s="167"/>
      <c r="J1999" s="168" t="str">
        <f>IF(F1999="","",IF(G1999=nepodnik,1,IF(VLOOKUP(G1999,Ciselniky!$G$41:$I$48,3,FALSE)&gt;'Údaje o projekte'!$F$11,'Údaje o projekte'!$F$11,VLOOKUP(G1999,Ciselniky!$G$41:$I$48,3,FALSE))))</f>
        <v/>
      </c>
      <c r="K1999" s="169" t="str">
        <f>IF(J1999="","",IF(G1999="Nerelevantné",E1999*F1999,((E1999*F1999)/VLOOKUP(G1999,Ciselniky!$G$43:$I$48,3,FALSE))*'Dlhodobý majetok (DM)'!I1999)*H1999)</f>
        <v/>
      </c>
      <c r="L1999" s="169" t="str">
        <f>IF(K1999="","",IF('Základné údaje'!$H$8="áno",0,K1999*0.2))</f>
        <v/>
      </c>
      <c r="M1999" s="156" t="str">
        <f>IF(K1999="","",K1999*VLOOKUP(CONCATENATE(C1999," / ",'Základné údaje'!$D$8),'Priradenie pracov. balíkov'!A:F,6,FALSE))</f>
        <v/>
      </c>
      <c r="N1999" s="156" t="str">
        <f>IF(L1999="","",L1999*VLOOKUP(CONCATENATE(C1999," / ",'Základné údaje'!$D$8),'Priradenie pracov. balíkov'!A:F,6,FALSE))</f>
        <v/>
      </c>
      <c r="O1999" s="164"/>
      <c r="P1999" s="164"/>
    </row>
    <row r="2000" spans="1:16" x14ac:dyDescent="0.2">
      <c r="A2000" s="19"/>
      <c r="B2000" s="164"/>
      <c r="C2000" s="164"/>
      <c r="D2000" s="164"/>
      <c r="E2000" s="164"/>
      <c r="F2000" s="165"/>
      <c r="G2000" s="164"/>
      <c r="H2000" s="166"/>
      <c r="I2000" s="167"/>
      <c r="J2000" s="168" t="str">
        <f>IF(F2000="","",IF(G2000=nepodnik,1,IF(VLOOKUP(G2000,Ciselniky!$G$41:$I$48,3,FALSE)&gt;'Údaje o projekte'!$F$11,'Údaje o projekte'!$F$11,VLOOKUP(G2000,Ciselniky!$G$41:$I$48,3,FALSE))))</f>
        <v/>
      </c>
      <c r="K2000" s="169" t="str">
        <f>IF(J2000="","",IF(G2000="Nerelevantné",E2000*F2000,((E2000*F2000)/VLOOKUP(G2000,Ciselniky!$G$43:$I$48,3,FALSE))*'Dlhodobý majetok (DM)'!I2000)*H2000)</f>
        <v/>
      </c>
      <c r="L2000" s="169" t="str">
        <f>IF(K2000="","",IF('Základné údaje'!$H$8="áno",0,K2000*0.2))</f>
        <v/>
      </c>
      <c r="M2000" s="156" t="str">
        <f>IF(K2000="","",K2000*VLOOKUP(CONCATENATE(C2000," / ",'Základné údaje'!$D$8),'Priradenie pracov. balíkov'!A:F,6,FALSE))</f>
        <v/>
      </c>
      <c r="N2000" s="156" t="str">
        <f>IF(L2000="","",L2000*VLOOKUP(CONCATENATE(C2000," / ",'Základné údaje'!$D$8),'Priradenie pracov. balíkov'!A:F,6,FALSE))</f>
        <v/>
      </c>
      <c r="O2000" s="164"/>
      <c r="P2000" s="164"/>
    </row>
    <row r="2001" spans="1:16" x14ac:dyDescent="0.2">
      <c r="A2001" s="19"/>
      <c r="B2001" s="164"/>
      <c r="C2001" s="164"/>
      <c r="D2001" s="164"/>
      <c r="E2001" s="164"/>
      <c r="F2001" s="165"/>
      <c r="G2001" s="164"/>
      <c r="H2001" s="166"/>
      <c r="I2001" s="167"/>
      <c r="J2001" s="168" t="str">
        <f>IF(F2001="","",IF(G2001=nepodnik,1,IF(VLOOKUP(G2001,Ciselniky!$G$41:$I$48,3,FALSE)&gt;'Údaje o projekte'!$F$11,'Údaje o projekte'!$F$11,VLOOKUP(G2001,Ciselniky!$G$41:$I$48,3,FALSE))))</f>
        <v/>
      </c>
      <c r="K2001" s="169" t="str">
        <f>IF(J2001="","",IF(G2001="Nerelevantné",E2001*F2001,((E2001*F2001)/VLOOKUP(G2001,Ciselniky!$G$43:$I$48,3,FALSE))*'Dlhodobý majetok (DM)'!I2001)*H2001)</f>
        <v/>
      </c>
      <c r="L2001" s="169" t="str">
        <f>IF(K2001="","",IF('Základné údaje'!$H$8="áno",0,K2001*0.2))</f>
        <v/>
      </c>
      <c r="M2001" s="156" t="str">
        <f>IF(K2001="","",K2001*VLOOKUP(CONCATENATE(C2001," / ",'Základné údaje'!$D$8),'Priradenie pracov. balíkov'!A:F,6,FALSE))</f>
        <v/>
      </c>
      <c r="N2001" s="156" t="str">
        <f>IF(L2001="","",L2001*VLOOKUP(CONCATENATE(C2001," / ",'Základné údaje'!$D$8),'Priradenie pracov. balíkov'!A:F,6,FALSE))</f>
        <v/>
      </c>
      <c r="O2001" s="164"/>
      <c r="P2001" s="164"/>
    </row>
    <row r="2002" spans="1:16" x14ac:dyDescent="0.2">
      <c r="A2002" s="19"/>
      <c r="B2002" s="164"/>
      <c r="C2002" s="164"/>
      <c r="D2002" s="164"/>
      <c r="E2002" s="164"/>
      <c r="F2002" s="165"/>
      <c r="G2002" s="164"/>
      <c r="H2002" s="166"/>
      <c r="I2002" s="167"/>
      <c r="J2002" s="168" t="str">
        <f>IF(F2002="","",IF(G2002=nepodnik,1,IF(VLOOKUP(G2002,Ciselniky!$G$41:$I$48,3,FALSE)&gt;'Údaje o projekte'!$F$11,'Údaje o projekte'!$F$11,VLOOKUP(G2002,Ciselniky!$G$41:$I$48,3,FALSE))))</f>
        <v/>
      </c>
      <c r="K2002" s="169" t="str">
        <f>IF(J2002="","",IF(G2002="Nerelevantné",E2002*F2002,((E2002*F2002)/VLOOKUP(G2002,Ciselniky!$G$43:$I$48,3,FALSE))*'Dlhodobý majetok (DM)'!I2002)*H2002)</f>
        <v/>
      </c>
      <c r="L2002" s="169" t="str">
        <f>IF(K2002="","",IF('Základné údaje'!$H$8="áno",0,K2002*0.2))</f>
        <v/>
      </c>
      <c r="M2002" s="156" t="str">
        <f>IF(K2002="","",K2002*VLOOKUP(CONCATENATE(C2002," / ",'Základné údaje'!$D$8),'Priradenie pracov. balíkov'!A:F,6,FALSE))</f>
        <v/>
      </c>
      <c r="N2002" s="156" t="str">
        <f>IF(L2002="","",L2002*VLOOKUP(CONCATENATE(C2002," / ",'Základné údaje'!$D$8),'Priradenie pracov. balíkov'!A:F,6,FALSE))</f>
        <v/>
      </c>
      <c r="O2002" s="164"/>
      <c r="P2002" s="164"/>
    </row>
    <row r="2003" spans="1:16" x14ac:dyDescent="0.2">
      <c r="A2003" s="19"/>
      <c r="B2003" s="164"/>
      <c r="C2003" s="164"/>
      <c r="D2003" s="164"/>
      <c r="E2003" s="164"/>
      <c r="F2003" s="165"/>
      <c r="G2003" s="164"/>
      <c r="H2003" s="166"/>
      <c r="I2003" s="167"/>
      <c r="J2003" s="168" t="str">
        <f>IF(F2003="","",IF(G2003=nepodnik,1,IF(VLOOKUP(G2003,Ciselniky!$G$41:$I$48,3,FALSE)&gt;'Údaje o projekte'!$F$11,'Údaje o projekte'!$F$11,VLOOKUP(G2003,Ciselniky!$G$41:$I$48,3,FALSE))))</f>
        <v/>
      </c>
      <c r="K2003" s="169" t="str">
        <f>IF(J2003="","",IF(G2003="Nerelevantné",E2003*F2003,((E2003*F2003)/VLOOKUP(G2003,Ciselniky!$G$43:$I$48,3,FALSE))*'Dlhodobý majetok (DM)'!I2003)*H2003)</f>
        <v/>
      </c>
      <c r="L2003" s="169" t="str">
        <f>IF(K2003="","",IF('Základné údaje'!$H$8="áno",0,K2003*0.2))</f>
        <v/>
      </c>
      <c r="M2003" s="156" t="str">
        <f>IF(K2003="","",K2003*VLOOKUP(CONCATENATE(C2003," / ",'Základné údaje'!$D$8),'Priradenie pracov. balíkov'!A:F,6,FALSE))</f>
        <v/>
      </c>
      <c r="N2003" s="156" t="str">
        <f>IF(L2003="","",L2003*VLOOKUP(CONCATENATE(C2003," / ",'Základné údaje'!$D$8),'Priradenie pracov. balíkov'!A:F,6,FALSE))</f>
        <v/>
      </c>
      <c r="O2003" s="164"/>
      <c r="P2003" s="164"/>
    </row>
    <row r="2004" spans="1:16" x14ac:dyDescent="0.2">
      <c r="A2004" s="19"/>
      <c r="B2004" s="164"/>
      <c r="C2004" s="164"/>
      <c r="D2004" s="164"/>
      <c r="E2004" s="164"/>
      <c r="F2004" s="165"/>
      <c r="G2004" s="164"/>
      <c r="H2004" s="166"/>
      <c r="I2004" s="167"/>
      <c r="J2004" s="168" t="str">
        <f>IF(F2004="","",IF(G2004=nepodnik,1,IF(VLOOKUP(G2004,Ciselniky!$G$41:$I$48,3,FALSE)&gt;'Údaje o projekte'!$F$11,'Údaje o projekte'!$F$11,VLOOKUP(G2004,Ciselniky!$G$41:$I$48,3,FALSE))))</f>
        <v/>
      </c>
      <c r="K2004" s="169" t="str">
        <f>IF(J2004="","",IF(G2004="Nerelevantné",E2004*F2004,((E2004*F2004)/VLOOKUP(G2004,Ciselniky!$G$43:$I$48,3,FALSE))*'Dlhodobý majetok (DM)'!I2004)*H2004)</f>
        <v/>
      </c>
      <c r="L2004" s="169" t="str">
        <f>IF(K2004="","",IF('Základné údaje'!$H$8="áno",0,K2004*0.2))</f>
        <v/>
      </c>
      <c r="M2004" s="156" t="str">
        <f>IF(K2004="","",K2004*VLOOKUP(CONCATENATE(C2004," / ",'Základné údaje'!$D$8),'Priradenie pracov. balíkov'!A:F,6,FALSE))</f>
        <v/>
      </c>
      <c r="N2004" s="156" t="str">
        <f>IF(L2004="","",L2004*VLOOKUP(CONCATENATE(C2004," / ",'Základné údaje'!$D$8),'Priradenie pracov. balíkov'!A:F,6,FALSE))</f>
        <v/>
      </c>
      <c r="O2004" s="164"/>
      <c r="P2004" s="164"/>
    </row>
    <row r="2005" spans="1:16" x14ac:dyDescent="0.2">
      <c r="A2005" s="19"/>
      <c r="B2005" s="164"/>
      <c r="C2005" s="164"/>
      <c r="D2005" s="164"/>
      <c r="E2005" s="164"/>
      <c r="F2005" s="165"/>
      <c r="G2005" s="164"/>
      <c r="H2005" s="166"/>
      <c r="I2005" s="167"/>
      <c r="J2005" s="168" t="str">
        <f>IF(F2005="","",IF(G2005=nepodnik,1,IF(VLOOKUP(G2005,Ciselniky!$G$41:$I$48,3,FALSE)&gt;'Údaje o projekte'!$F$11,'Údaje o projekte'!$F$11,VLOOKUP(G2005,Ciselniky!$G$41:$I$48,3,FALSE))))</f>
        <v/>
      </c>
      <c r="K2005" s="169" t="str">
        <f>IF(J2005="","",IF(G2005="Nerelevantné",E2005*F2005,((E2005*F2005)/VLOOKUP(G2005,Ciselniky!$G$43:$I$48,3,FALSE))*'Dlhodobý majetok (DM)'!I2005)*H2005)</f>
        <v/>
      </c>
      <c r="L2005" s="169" t="str">
        <f>IF(K2005="","",IF('Základné údaje'!$H$8="áno",0,K2005*0.2))</f>
        <v/>
      </c>
      <c r="M2005" s="156" t="str">
        <f>IF(K2005="","",K2005*VLOOKUP(CONCATENATE(C2005," / ",'Základné údaje'!$D$8),'Priradenie pracov. balíkov'!A:F,6,FALSE))</f>
        <v/>
      </c>
      <c r="N2005" s="156" t="str">
        <f>IF(L2005="","",L2005*VLOOKUP(CONCATENATE(C2005," / ",'Základné údaje'!$D$8),'Priradenie pracov. balíkov'!A:F,6,FALSE))</f>
        <v/>
      </c>
      <c r="O2005" s="164"/>
      <c r="P2005" s="164"/>
    </row>
    <row r="2006" spans="1:16" x14ac:dyDescent="0.2">
      <c r="A2006" s="19"/>
      <c r="B2006" s="164"/>
      <c r="C2006" s="164"/>
      <c r="D2006" s="164"/>
      <c r="E2006" s="164"/>
      <c r="F2006" s="165"/>
      <c r="G2006" s="164"/>
      <c r="H2006" s="166"/>
      <c r="I2006" s="167"/>
      <c r="J2006" s="168" t="str">
        <f>IF(F2006="","",IF(G2006=nepodnik,1,IF(VLOOKUP(G2006,Ciselniky!$G$41:$I$48,3,FALSE)&gt;'Údaje o projekte'!$F$11,'Údaje o projekte'!$F$11,VLOOKUP(G2006,Ciselniky!$G$41:$I$48,3,FALSE))))</f>
        <v/>
      </c>
      <c r="K2006" s="169" t="str">
        <f>IF(J2006="","",IF(G2006="Nerelevantné",E2006*F2006,((E2006*F2006)/VLOOKUP(G2006,Ciselniky!$G$43:$I$48,3,FALSE))*'Dlhodobý majetok (DM)'!I2006)*H2006)</f>
        <v/>
      </c>
      <c r="L2006" s="169" t="str">
        <f>IF(K2006="","",IF('Základné údaje'!$H$8="áno",0,K2006*0.2))</f>
        <v/>
      </c>
      <c r="M2006" s="156" t="str">
        <f>IF(K2006="","",K2006*VLOOKUP(CONCATENATE(C2006," / ",'Základné údaje'!$D$8),'Priradenie pracov. balíkov'!A:F,6,FALSE))</f>
        <v/>
      </c>
      <c r="N2006" s="156" t="str">
        <f>IF(L2006="","",L2006*VLOOKUP(CONCATENATE(C2006," / ",'Základné údaje'!$D$8),'Priradenie pracov. balíkov'!A:F,6,FALSE))</f>
        <v/>
      </c>
      <c r="O2006" s="164"/>
      <c r="P2006" s="164"/>
    </row>
    <row r="2007" spans="1:16" x14ac:dyDescent="0.2">
      <c r="A2007" s="19"/>
      <c r="B2007" s="164"/>
      <c r="C2007" s="164"/>
      <c r="D2007" s="164"/>
      <c r="E2007" s="164"/>
      <c r="F2007" s="165"/>
      <c r="G2007" s="164"/>
      <c r="H2007" s="166"/>
      <c r="I2007" s="167"/>
      <c r="J2007" s="168" t="str">
        <f>IF(F2007="","",IF(G2007=nepodnik,1,IF(VLOOKUP(G2007,Ciselniky!$G$41:$I$48,3,FALSE)&gt;'Údaje o projekte'!$F$11,'Údaje o projekte'!$F$11,VLOOKUP(G2007,Ciselniky!$G$41:$I$48,3,FALSE))))</f>
        <v/>
      </c>
      <c r="K2007" s="169" t="str">
        <f>IF(J2007="","",IF(G2007="Nerelevantné",E2007*F2007,((E2007*F2007)/VLOOKUP(G2007,Ciselniky!$G$43:$I$48,3,FALSE))*'Dlhodobý majetok (DM)'!I2007)*H2007)</f>
        <v/>
      </c>
      <c r="L2007" s="169" t="str">
        <f>IF(K2007="","",IF('Základné údaje'!$H$8="áno",0,K2007*0.2))</f>
        <v/>
      </c>
      <c r="M2007" s="156" t="str">
        <f>IF(K2007="","",K2007*VLOOKUP(CONCATENATE(C2007," / ",'Základné údaje'!$D$8),'Priradenie pracov. balíkov'!A:F,6,FALSE))</f>
        <v/>
      </c>
      <c r="N2007" s="156" t="str">
        <f>IF(L2007="","",L2007*VLOOKUP(CONCATENATE(C2007," / ",'Základné údaje'!$D$8),'Priradenie pracov. balíkov'!A:F,6,FALSE))</f>
        <v/>
      </c>
      <c r="O2007" s="164"/>
      <c r="P2007" s="164"/>
    </row>
    <row r="2008" spans="1:16" x14ac:dyDescent="0.2">
      <c r="A2008" s="19"/>
      <c r="B2008" s="164"/>
      <c r="C2008" s="164"/>
      <c r="D2008" s="164"/>
      <c r="E2008" s="164"/>
      <c r="F2008" s="165"/>
      <c r="G2008" s="164"/>
      <c r="H2008" s="166"/>
      <c r="I2008" s="167"/>
      <c r="J2008" s="168" t="str">
        <f>IF(F2008="","",IF(G2008=nepodnik,1,IF(VLOOKUP(G2008,Ciselniky!$G$41:$I$48,3,FALSE)&gt;'Údaje o projekte'!$F$11,'Údaje o projekte'!$F$11,VLOOKUP(G2008,Ciselniky!$G$41:$I$48,3,FALSE))))</f>
        <v/>
      </c>
      <c r="K2008" s="169" t="str">
        <f>IF(J2008="","",IF(G2008="Nerelevantné",E2008*F2008,((E2008*F2008)/VLOOKUP(G2008,Ciselniky!$G$43:$I$48,3,FALSE))*'Dlhodobý majetok (DM)'!I2008)*H2008)</f>
        <v/>
      </c>
      <c r="L2008" s="169" t="str">
        <f>IF(K2008="","",IF('Základné údaje'!$H$8="áno",0,K2008*0.2))</f>
        <v/>
      </c>
      <c r="M2008" s="156" t="str">
        <f>IF(K2008="","",K2008*VLOOKUP(CONCATENATE(C2008," / ",'Základné údaje'!$D$8),'Priradenie pracov. balíkov'!A:F,6,FALSE))</f>
        <v/>
      </c>
      <c r="N2008" s="156" t="str">
        <f>IF(L2008="","",L2008*VLOOKUP(CONCATENATE(C2008," / ",'Základné údaje'!$D$8),'Priradenie pracov. balíkov'!A:F,6,FALSE))</f>
        <v/>
      </c>
      <c r="O2008" s="164"/>
      <c r="P2008" s="164"/>
    </row>
    <row r="2009" spans="1:16" x14ac:dyDescent="0.2">
      <c r="A2009" s="19"/>
      <c r="B2009" s="164"/>
      <c r="C2009" s="164"/>
      <c r="D2009" s="164"/>
      <c r="E2009" s="164"/>
      <c r="F2009" s="165"/>
      <c r="G2009" s="164"/>
      <c r="H2009" s="166"/>
      <c r="I2009" s="167"/>
      <c r="J2009" s="168" t="str">
        <f>IF(F2009="","",IF(G2009=nepodnik,1,IF(VLOOKUP(G2009,Ciselniky!$G$41:$I$48,3,FALSE)&gt;'Údaje o projekte'!$F$11,'Údaje o projekte'!$F$11,VLOOKUP(G2009,Ciselniky!$G$41:$I$48,3,FALSE))))</f>
        <v/>
      </c>
      <c r="K2009" s="169" t="str">
        <f>IF(J2009="","",IF(G2009="Nerelevantné",E2009*F2009,((E2009*F2009)/VLOOKUP(G2009,Ciselniky!$G$43:$I$48,3,FALSE))*'Dlhodobý majetok (DM)'!I2009)*H2009)</f>
        <v/>
      </c>
      <c r="L2009" s="169" t="str">
        <f>IF(K2009="","",IF('Základné údaje'!$H$8="áno",0,K2009*0.2))</f>
        <v/>
      </c>
      <c r="M2009" s="156" t="str">
        <f>IF(K2009="","",K2009*VLOOKUP(CONCATENATE(C2009," / ",'Základné údaje'!$D$8),'Priradenie pracov. balíkov'!A:F,6,FALSE))</f>
        <v/>
      </c>
      <c r="N2009" s="156" t="str">
        <f>IF(L2009="","",L2009*VLOOKUP(CONCATENATE(C2009," / ",'Základné údaje'!$D$8),'Priradenie pracov. balíkov'!A:F,6,FALSE))</f>
        <v/>
      </c>
      <c r="O2009" s="164"/>
      <c r="P2009" s="164"/>
    </row>
    <row r="2010" spans="1:16" x14ac:dyDescent="0.2">
      <c r="A2010" s="19"/>
      <c r="B2010" s="164"/>
      <c r="C2010" s="164"/>
      <c r="D2010" s="164"/>
      <c r="E2010" s="164"/>
      <c r="F2010" s="165"/>
      <c r="G2010" s="164"/>
      <c r="H2010" s="166"/>
      <c r="I2010" s="167"/>
      <c r="J2010" s="168" t="str">
        <f>IF(F2010="","",IF(G2010=nepodnik,1,IF(VLOOKUP(G2010,Ciselniky!$G$41:$I$48,3,FALSE)&gt;'Údaje o projekte'!$F$11,'Údaje o projekte'!$F$11,VLOOKUP(G2010,Ciselniky!$G$41:$I$48,3,FALSE))))</f>
        <v/>
      </c>
      <c r="K2010" s="169" t="str">
        <f>IF(J2010="","",IF(G2010="Nerelevantné",E2010*F2010,((E2010*F2010)/VLOOKUP(G2010,Ciselniky!$G$43:$I$48,3,FALSE))*'Dlhodobý majetok (DM)'!I2010)*H2010)</f>
        <v/>
      </c>
      <c r="L2010" s="169" t="str">
        <f>IF(K2010="","",IF('Základné údaje'!$H$8="áno",0,K2010*0.2))</f>
        <v/>
      </c>
      <c r="M2010" s="156" t="str">
        <f>IF(K2010="","",K2010*VLOOKUP(CONCATENATE(C2010," / ",'Základné údaje'!$D$8),'Priradenie pracov. balíkov'!A:F,6,FALSE))</f>
        <v/>
      </c>
      <c r="N2010" s="156" t="str">
        <f>IF(L2010="","",L2010*VLOOKUP(CONCATENATE(C2010," / ",'Základné údaje'!$D$8),'Priradenie pracov. balíkov'!A:F,6,FALSE))</f>
        <v/>
      </c>
      <c r="O2010" s="164"/>
      <c r="P2010" s="164"/>
    </row>
    <row r="2011" spans="1:16" x14ac:dyDescent="0.2">
      <c r="A2011" s="19"/>
      <c r="B2011" s="164"/>
      <c r="C2011" s="164"/>
      <c r="D2011" s="164"/>
      <c r="E2011" s="164"/>
      <c r="F2011" s="165"/>
      <c r="G2011" s="164"/>
      <c r="H2011" s="166"/>
      <c r="I2011" s="167"/>
      <c r="J2011" s="168" t="str">
        <f>IF(F2011="","",IF(G2011=nepodnik,1,IF(VLOOKUP(G2011,Ciselniky!$G$41:$I$48,3,FALSE)&gt;'Údaje o projekte'!$F$11,'Údaje o projekte'!$F$11,VLOOKUP(G2011,Ciselniky!$G$41:$I$48,3,FALSE))))</f>
        <v/>
      </c>
      <c r="K2011" s="169" t="str">
        <f>IF(J2011="","",IF(G2011="Nerelevantné",E2011*F2011,((E2011*F2011)/VLOOKUP(G2011,Ciselniky!$G$43:$I$48,3,FALSE))*'Dlhodobý majetok (DM)'!I2011)*H2011)</f>
        <v/>
      </c>
      <c r="L2011" s="169" t="str">
        <f>IF(K2011="","",IF('Základné údaje'!$H$8="áno",0,K2011*0.2))</f>
        <v/>
      </c>
      <c r="M2011" s="156" t="str">
        <f>IF(K2011="","",K2011*VLOOKUP(CONCATENATE(C2011," / ",'Základné údaje'!$D$8),'Priradenie pracov. balíkov'!A:F,6,FALSE))</f>
        <v/>
      </c>
      <c r="N2011" s="156" t="str">
        <f>IF(L2011="","",L2011*VLOOKUP(CONCATENATE(C2011," / ",'Základné údaje'!$D$8),'Priradenie pracov. balíkov'!A:F,6,FALSE))</f>
        <v/>
      </c>
      <c r="O2011" s="164"/>
      <c r="P2011" s="164"/>
    </row>
    <row r="2012" spans="1:16" x14ac:dyDescent="0.2">
      <c r="A2012" s="19"/>
      <c r="B2012" s="164"/>
      <c r="C2012" s="164"/>
      <c r="D2012" s="164"/>
      <c r="E2012" s="164"/>
      <c r="F2012" s="165"/>
      <c r="G2012" s="164"/>
      <c r="H2012" s="166"/>
      <c r="I2012" s="167"/>
      <c r="J2012" s="168" t="str">
        <f>IF(F2012="","",IF(G2012=nepodnik,1,IF(VLOOKUP(G2012,Ciselniky!$G$41:$I$48,3,FALSE)&gt;'Údaje o projekte'!$F$11,'Údaje o projekte'!$F$11,VLOOKUP(G2012,Ciselniky!$G$41:$I$48,3,FALSE))))</f>
        <v/>
      </c>
      <c r="K2012" s="169" t="str">
        <f>IF(J2012="","",IF(G2012="Nerelevantné",E2012*F2012,((E2012*F2012)/VLOOKUP(G2012,Ciselniky!$G$43:$I$48,3,FALSE))*'Dlhodobý majetok (DM)'!I2012)*H2012)</f>
        <v/>
      </c>
      <c r="L2012" s="169" t="str">
        <f>IF(K2012="","",IF('Základné údaje'!$H$8="áno",0,K2012*0.2))</f>
        <v/>
      </c>
      <c r="M2012" s="156" t="str">
        <f>IF(K2012="","",K2012*VLOOKUP(CONCATENATE(C2012," / ",'Základné údaje'!$D$8),'Priradenie pracov. balíkov'!A:F,6,FALSE))</f>
        <v/>
      </c>
      <c r="N2012" s="156" t="str">
        <f>IF(L2012="","",L2012*VLOOKUP(CONCATENATE(C2012," / ",'Základné údaje'!$D$8),'Priradenie pracov. balíkov'!A:F,6,FALSE))</f>
        <v/>
      </c>
      <c r="O2012" s="164"/>
      <c r="P2012" s="164"/>
    </row>
    <row r="2013" spans="1:16" x14ac:dyDescent="0.2">
      <c r="A2013" s="19"/>
      <c r="B2013" s="164"/>
      <c r="C2013" s="164"/>
      <c r="D2013" s="164"/>
      <c r="E2013" s="164"/>
      <c r="F2013" s="165"/>
      <c r="G2013" s="164"/>
      <c r="H2013" s="166"/>
      <c r="I2013" s="167"/>
      <c r="J2013" s="168" t="str">
        <f>IF(F2013="","",IF(G2013=nepodnik,1,IF(VLOOKUP(G2013,Ciselniky!$G$41:$I$48,3,FALSE)&gt;'Údaje o projekte'!$F$11,'Údaje o projekte'!$F$11,VLOOKUP(G2013,Ciselniky!$G$41:$I$48,3,FALSE))))</f>
        <v/>
      </c>
      <c r="K2013" s="169" t="str">
        <f>IF(J2013="","",IF(G2013="Nerelevantné",E2013*F2013,((E2013*F2013)/VLOOKUP(G2013,Ciselniky!$G$43:$I$48,3,FALSE))*'Dlhodobý majetok (DM)'!I2013)*H2013)</f>
        <v/>
      </c>
      <c r="L2013" s="169" t="str">
        <f>IF(K2013="","",IF('Základné údaje'!$H$8="áno",0,K2013*0.2))</f>
        <v/>
      </c>
      <c r="M2013" s="156" t="str">
        <f>IF(K2013="","",K2013*VLOOKUP(CONCATENATE(C2013," / ",'Základné údaje'!$D$8),'Priradenie pracov. balíkov'!A:F,6,FALSE))</f>
        <v/>
      </c>
      <c r="N2013" s="156" t="str">
        <f>IF(L2013="","",L2013*VLOOKUP(CONCATENATE(C2013," / ",'Základné údaje'!$D$8),'Priradenie pracov. balíkov'!A:F,6,FALSE))</f>
        <v/>
      </c>
      <c r="O2013" s="164"/>
      <c r="P2013" s="164"/>
    </row>
    <row r="2014" spans="1:16" x14ac:dyDescent="0.2">
      <c r="A2014" s="19"/>
      <c r="B2014" s="164"/>
      <c r="C2014" s="164"/>
      <c r="D2014" s="164"/>
      <c r="E2014" s="164"/>
      <c r="F2014" s="165"/>
      <c r="G2014" s="164"/>
      <c r="H2014" s="166"/>
      <c r="I2014" s="167"/>
      <c r="J2014" s="168" t="str">
        <f>IF(F2014="","",IF(G2014=nepodnik,1,IF(VLOOKUP(G2014,Ciselniky!$G$41:$I$48,3,FALSE)&gt;'Údaje o projekte'!$F$11,'Údaje o projekte'!$F$11,VLOOKUP(G2014,Ciselniky!$G$41:$I$48,3,FALSE))))</f>
        <v/>
      </c>
      <c r="K2014" s="169" t="str">
        <f>IF(J2014="","",IF(G2014="Nerelevantné",E2014*F2014,((E2014*F2014)/VLOOKUP(G2014,Ciselniky!$G$43:$I$48,3,FALSE))*'Dlhodobý majetok (DM)'!I2014)*H2014)</f>
        <v/>
      </c>
      <c r="L2014" s="169" t="str">
        <f>IF(K2014="","",IF('Základné údaje'!$H$8="áno",0,K2014*0.2))</f>
        <v/>
      </c>
      <c r="M2014" s="156" t="str">
        <f>IF(K2014="","",K2014*VLOOKUP(CONCATENATE(C2014," / ",'Základné údaje'!$D$8),'Priradenie pracov. balíkov'!A:F,6,FALSE))</f>
        <v/>
      </c>
      <c r="N2014" s="156" t="str">
        <f>IF(L2014="","",L2014*VLOOKUP(CONCATENATE(C2014," / ",'Základné údaje'!$D$8),'Priradenie pracov. balíkov'!A:F,6,FALSE))</f>
        <v/>
      </c>
      <c r="O2014" s="164"/>
      <c r="P2014" s="164"/>
    </row>
    <row r="2015" spans="1:16" x14ac:dyDescent="0.2">
      <c r="A2015" s="19"/>
      <c r="B2015" s="164"/>
      <c r="C2015" s="164"/>
      <c r="D2015" s="164"/>
      <c r="E2015" s="164"/>
      <c r="F2015" s="165"/>
      <c r="G2015" s="164"/>
      <c r="H2015" s="166"/>
      <c r="I2015" s="167"/>
      <c r="J2015" s="168" t="str">
        <f>IF(F2015="","",IF(G2015=nepodnik,1,IF(VLOOKUP(G2015,Ciselniky!$G$41:$I$48,3,FALSE)&gt;'Údaje o projekte'!$F$11,'Údaje o projekte'!$F$11,VLOOKUP(G2015,Ciselniky!$G$41:$I$48,3,FALSE))))</f>
        <v/>
      </c>
      <c r="K2015" s="169" t="str">
        <f>IF(J2015="","",IF(G2015="Nerelevantné",E2015*F2015,((E2015*F2015)/VLOOKUP(G2015,Ciselniky!$G$43:$I$48,3,FALSE))*'Dlhodobý majetok (DM)'!I2015)*H2015)</f>
        <v/>
      </c>
      <c r="L2015" s="169" t="str">
        <f>IF(K2015="","",IF('Základné údaje'!$H$8="áno",0,K2015*0.2))</f>
        <v/>
      </c>
      <c r="M2015" s="156" t="str">
        <f>IF(K2015="","",K2015*VLOOKUP(CONCATENATE(C2015," / ",'Základné údaje'!$D$8),'Priradenie pracov. balíkov'!A:F,6,FALSE))</f>
        <v/>
      </c>
      <c r="N2015" s="156" t="str">
        <f>IF(L2015="","",L2015*VLOOKUP(CONCATENATE(C2015," / ",'Základné údaje'!$D$8),'Priradenie pracov. balíkov'!A:F,6,FALSE))</f>
        <v/>
      </c>
      <c r="O2015" s="164"/>
      <c r="P2015" s="164"/>
    </row>
    <row r="2016" spans="1:16" x14ac:dyDescent="0.2">
      <c r="A2016" s="19"/>
      <c r="B2016" s="164"/>
      <c r="C2016" s="164"/>
      <c r="D2016" s="164"/>
      <c r="E2016" s="164"/>
      <c r="F2016" s="165"/>
      <c r="G2016" s="164"/>
      <c r="H2016" s="166"/>
      <c r="I2016" s="167"/>
      <c r="J2016" s="168" t="str">
        <f>IF(F2016="","",IF(G2016=nepodnik,1,IF(VLOOKUP(G2016,Ciselniky!$G$41:$I$48,3,FALSE)&gt;'Údaje o projekte'!$F$11,'Údaje o projekte'!$F$11,VLOOKUP(G2016,Ciselniky!$G$41:$I$48,3,FALSE))))</f>
        <v/>
      </c>
      <c r="K2016" s="169" t="str">
        <f>IF(J2016="","",IF(G2016="Nerelevantné",E2016*F2016,((E2016*F2016)/VLOOKUP(G2016,Ciselniky!$G$43:$I$48,3,FALSE))*'Dlhodobý majetok (DM)'!I2016)*H2016)</f>
        <v/>
      </c>
      <c r="L2016" s="169" t="str">
        <f>IF(K2016="","",IF('Základné údaje'!$H$8="áno",0,K2016*0.2))</f>
        <v/>
      </c>
      <c r="M2016" s="156" t="str">
        <f>IF(K2016="","",K2016*VLOOKUP(CONCATENATE(C2016," / ",'Základné údaje'!$D$8),'Priradenie pracov. balíkov'!A:F,6,FALSE))</f>
        <v/>
      </c>
      <c r="N2016" s="156" t="str">
        <f>IF(L2016="","",L2016*VLOOKUP(CONCATENATE(C2016," / ",'Základné údaje'!$D$8),'Priradenie pracov. balíkov'!A:F,6,FALSE))</f>
        <v/>
      </c>
      <c r="O2016" s="164"/>
      <c r="P2016" s="164"/>
    </row>
    <row r="2017" spans="1:16" x14ac:dyDescent="0.2">
      <c r="A2017" s="19"/>
      <c r="B2017" s="164"/>
      <c r="C2017" s="164"/>
      <c r="D2017" s="164"/>
      <c r="E2017" s="164"/>
      <c r="F2017" s="165"/>
      <c r="G2017" s="164"/>
      <c r="H2017" s="166"/>
      <c r="I2017" s="167"/>
      <c r="J2017" s="168" t="str">
        <f>IF(F2017="","",IF(G2017=nepodnik,1,IF(VLOOKUP(G2017,Ciselniky!$G$41:$I$48,3,FALSE)&gt;'Údaje o projekte'!$F$11,'Údaje o projekte'!$F$11,VLOOKUP(G2017,Ciselniky!$G$41:$I$48,3,FALSE))))</f>
        <v/>
      </c>
      <c r="K2017" s="169" t="str">
        <f>IF(J2017="","",IF(G2017="Nerelevantné",E2017*F2017,((E2017*F2017)/VLOOKUP(G2017,Ciselniky!$G$43:$I$48,3,FALSE))*'Dlhodobý majetok (DM)'!I2017)*H2017)</f>
        <v/>
      </c>
      <c r="L2017" s="169" t="str">
        <f>IF(K2017="","",IF('Základné údaje'!$H$8="áno",0,K2017*0.2))</f>
        <v/>
      </c>
      <c r="M2017" s="156" t="str">
        <f>IF(K2017="","",K2017*VLOOKUP(CONCATENATE(C2017," / ",'Základné údaje'!$D$8),'Priradenie pracov. balíkov'!A:F,6,FALSE))</f>
        <v/>
      </c>
      <c r="N2017" s="156" t="str">
        <f>IF(L2017="","",L2017*VLOOKUP(CONCATENATE(C2017," / ",'Základné údaje'!$D$8),'Priradenie pracov. balíkov'!A:F,6,FALSE))</f>
        <v/>
      </c>
      <c r="O2017" s="164"/>
      <c r="P2017" s="164"/>
    </row>
    <row r="2018" spans="1:16" x14ac:dyDescent="0.2">
      <c r="A2018" s="19"/>
      <c r="B2018" s="164"/>
      <c r="C2018" s="164"/>
      <c r="D2018" s="164"/>
      <c r="E2018" s="164"/>
      <c r="F2018" s="165"/>
      <c r="G2018" s="164"/>
      <c r="H2018" s="166"/>
      <c r="I2018" s="167"/>
      <c r="J2018" s="168" t="str">
        <f>IF(F2018="","",IF(G2018=nepodnik,1,IF(VLOOKUP(G2018,Ciselniky!$G$41:$I$48,3,FALSE)&gt;'Údaje o projekte'!$F$11,'Údaje o projekte'!$F$11,VLOOKUP(G2018,Ciselniky!$G$41:$I$48,3,FALSE))))</f>
        <v/>
      </c>
      <c r="K2018" s="169" t="str">
        <f>IF(J2018="","",IF(G2018="Nerelevantné",E2018*F2018,((E2018*F2018)/VLOOKUP(G2018,Ciselniky!$G$43:$I$48,3,FALSE))*'Dlhodobý majetok (DM)'!I2018)*H2018)</f>
        <v/>
      </c>
      <c r="L2018" s="169" t="str">
        <f>IF(K2018="","",IF('Základné údaje'!$H$8="áno",0,K2018*0.2))</f>
        <v/>
      </c>
      <c r="M2018" s="156" t="str">
        <f>IF(K2018="","",K2018*VLOOKUP(CONCATENATE(C2018," / ",'Základné údaje'!$D$8),'Priradenie pracov. balíkov'!A:F,6,FALSE))</f>
        <v/>
      </c>
      <c r="N2018" s="156" t="str">
        <f>IF(L2018="","",L2018*VLOOKUP(CONCATENATE(C2018," / ",'Základné údaje'!$D$8),'Priradenie pracov. balíkov'!A:F,6,FALSE))</f>
        <v/>
      </c>
      <c r="O2018" s="164"/>
      <c r="P2018" s="164"/>
    </row>
    <row r="2019" spans="1:16" x14ac:dyDescent="0.2">
      <c r="A2019" s="19"/>
      <c r="B2019" s="164"/>
      <c r="C2019" s="164"/>
      <c r="D2019" s="164"/>
      <c r="E2019" s="164"/>
      <c r="F2019" s="165"/>
      <c r="G2019" s="164"/>
      <c r="H2019" s="166"/>
      <c r="I2019" s="167"/>
      <c r="J2019" s="168" t="str">
        <f>IF(F2019="","",IF(G2019=nepodnik,1,IF(VLOOKUP(G2019,Ciselniky!$G$41:$I$48,3,FALSE)&gt;'Údaje o projekte'!$F$11,'Údaje o projekte'!$F$11,VLOOKUP(G2019,Ciselniky!$G$41:$I$48,3,FALSE))))</f>
        <v/>
      </c>
      <c r="K2019" s="169" t="str">
        <f>IF(J2019="","",IF(G2019="Nerelevantné",E2019*F2019,((E2019*F2019)/VLOOKUP(G2019,Ciselniky!$G$43:$I$48,3,FALSE))*'Dlhodobý majetok (DM)'!I2019)*H2019)</f>
        <v/>
      </c>
      <c r="L2019" s="169" t="str">
        <f>IF(K2019="","",IF('Základné údaje'!$H$8="áno",0,K2019*0.2))</f>
        <v/>
      </c>
      <c r="M2019" s="156" t="str">
        <f>IF(K2019="","",K2019*VLOOKUP(CONCATENATE(C2019," / ",'Základné údaje'!$D$8),'Priradenie pracov. balíkov'!A:F,6,FALSE))</f>
        <v/>
      </c>
      <c r="N2019" s="156" t="str">
        <f>IF(L2019="","",L2019*VLOOKUP(CONCATENATE(C2019," / ",'Základné údaje'!$D$8),'Priradenie pracov. balíkov'!A:F,6,FALSE))</f>
        <v/>
      </c>
      <c r="O2019" s="164"/>
      <c r="P2019" s="164"/>
    </row>
    <row r="2020" spans="1:16" x14ac:dyDescent="0.2">
      <c r="A2020" s="19"/>
      <c r="B2020" s="164"/>
      <c r="C2020" s="164"/>
      <c r="D2020" s="164"/>
      <c r="E2020" s="164"/>
      <c r="F2020" s="165"/>
      <c r="G2020" s="164"/>
      <c r="H2020" s="166"/>
      <c r="I2020" s="167"/>
      <c r="J2020" s="168" t="str">
        <f>IF(F2020="","",IF(G2020=nepodnik,1,IF(VLOOKUP(G2020,Ciselniky!$G$41:$I$48,3,FALSE)&gt;'Údaje o projekte'!$F$11,'Údaje o projekte'!$F$11,VLOOKUP(G2020,Ciselniky!$G$41:$I$48,3,FALSE))))</f>
        <v/>
      </c>
      <c r="K2020" s="169" t="str">
        <f>IF(J2020="","",IF(G2020="Nerelevantné",E2020*F2020,((E2020*F2020)/VLOOKUP(G2020,Ciselniky!$G$43:$I$48,3,FALSE))*'Dlhodobý majetok (DM)'!I2020)*H2020)</f>
        <v/>
      </c>
      <c r="L2020" s="169" t="str">
        <f>IF(K2020="","",IF('Základné údaje'!$H$8="áno",0,K2020*0.2))</f>
        <v/>
      </c>
      <c r="M2020" s="156" t="str">
        <f>IF(K2020="","",K2020*VLOOKUP(CONCATENATE(C2020," / ",'Základné údaje'!$D$8),'Priradenie pracov. balíkov'!A:F,6,FALSE))</f>
        <v/>
      </c>
      <c r="N2020" s="156" t="str">
        <f>IF(L2020="","",L2020*VLOOKUP(CONCATENATE(C2020," / ",'Základné údaje'!$D$8),'Priradenie pracov. balíkov'!A:F,6,FALSE))</f>
        <v/>
      </c>
      <c r="O2020" s="164"/>
      <c r="P2020" s="164"/>
    </row>
    <row r="2021" spans="1:16" x14ac:dyDescent="0.2">
      <c r="A2021" s="19"/>
      <c r="B2021" s="164"/>
      <c r="C2021" s="164"/>
      <c r="D2021" s="164"/>
      <c r="E2021" s="164"/>
      <c r="F2021" s="165"/>
      <c r="G2021" s="164"/>
      <c r="H2021" s="166"/>
      <c r="I2021" s="167"/>
      <c r="J2021" s="168" t="str">
        <f>IF(F2021="","",IF(G2021=nepodnik,1,IF(VLOOKUP(G2021,Ciselniky!$G$41:$I$48,3,FALSE)&gt;'Údaje o projekte'!$F$11,'Údaje o projekte'!$F$11,VLOOKUP(G2021,Ciselniky!$G$41:$I$48,3,FALSE))))</f>
        <v/>
      </c>
      <c r="K2021" s="169" t="str">
        <f>IF(J2021="","",IF(G2021="Nerelevantné",E2021*F2021,((E2021*F2021)/VLOOKUP(G2021,Ciselniky!$G$43:$I$48,3,FALSE))*'Dlhodobý majetok (DM)'!I2021)*H2021)</f>
        <v/>
      </c>
      <c r="L2021" s="169" t="str">
        <f>IF(K2021="","",IF('Základné údaje'!$H$8="áno",0,K2021*0.2))</f>
        <v/>
      </c>
      <c r="M2021" s="156" t="str">
        <f>IF(K2021="","",K2021*VLOOKUP(CONCATENATE(C2021," / ",'Základné údaje'!$D$8),'Priradenie pracov. balíkov'!A:F,6,FALSE))</f>
        <v/>
      </c>
      <c r="N2021" s="156" t="str">
        <f>IF(L2021="","",L2021*VLOOKUP(CONCATENATE(C2021," / ",'Základné údaje'!$D$8),'Priradenie pracov. balíkov'!A:F,6,FALSE))</f>
        <v/>
      </c>
      <c r="O2021" s="164"/>
      <c r="P2021" s="164"/>
    </row>
    <row r="2022" spans="1:16" x14ac:dyDescent="0.2">
      <c r="A2022" s="19"/>
      <c r="B2022" s="164"/>
      <c r="C2022" s="164"/>
      <c r="D2022" s="164"/>
      <c r="E2022" s="164"/>
      <c r="F2022" s="165"/>
      <c r="G2022" s="164"/>
      <c r="H2022" s="166"/>
      <c r="I2022" s="167"/>
      <c r="J2022" s="168" t="str">
        <f>IF(F2022="","",IF(G2022=nepodnik,1,IF(VLOOKUP(G2022,Ciselniky!$G$41:$I$48,3,FALSE)&gt;'Údaje o projekte'!$F$11,'Údaje o projekte'!$F$11,VLOOKUP(G2022,Ciselniky!$G$41:$I$48,3,FALSE))))</f>
        <v/>
      </c>
      <c r="K2022" s="169" t="str">
        <f>IF(J2022="","",IF(G2022="Nerelevantné",E2022*F2022,((E2022*F2022)/VLOOKUP(G2022,Ciselniky!$G$43:$I$48,3,FALSE))*'Dlhodobý majetok (DM)'!I2022)*H2022)</f>
        <v/>
      </c>
      <c r="L2022" s="169" t="str">
        <f>IF(K2022="","",IF('Základné údaje'!$H$8="áno",0,K2022*0.2))</f>
        <v/>
      </c>
      <c r="M2022" s="156" t="str">
        <f>IF(K2022="","",K2022*VLOOKUP(CONCATENATE(C2022," / ",'Základné údaje'!$D$8),'Priradenie pracov. balíkov'!A:F,6,FALSE))</f>
        <v/>
      </c>
      <c r="N2022" s="156" t="str">
        <f>IF(L2022="","",L2022*VLOOKUP(CONCATENATE(C2022," / ",'Základné údaje'!$D$8),'Priradenie pracov. balíkov'!A:F,6,FALSE))</f>
        <v/>
      </c>
      <c r="O2022" s="164"/>
      <c r="P2022" s="164"/>
    </row>
    <row r="2023" spans="1:16" x14ac:dyDescent="0.2">
      <c r="A2023" s="19"/>
      <c r="B2023" s="164"/>
      <c r="C2023" s="164"/>
      <c r="D2023" s="164"/>
      <c r="E2023" s="164"/>
      <c r="F2023" s="165"/>
      <c r="G2023" s="164"/>
      <c r="H2023" s="166"/>
      <c r="I2023" s="167"/>
      <c r="J2023" s="168" t="str">
        <f>IF(F2023="","",IF(G2023=nepodnik,1,IF(VLOOKUP(G2023,Ciselniky!$G$41:$I$48,3,FALSE)&gt;'Údaje o projekte'!$F$11,'Údaje o projekte'!$F$11,VLOOKUP(G2023,Ciselniky!$G$41:$I$48,3,FALSE))))</f>
        <v/>
      </c>
      <c r="K2023" s="169" t="str">
        <f>IF(J2023="","",IF(G2023="Nerelevantné",E2023*F2023,((E2023*F2023)/VLOOKUP(G2023,Ciselniky!$G$43:$I$48,3,FALSE))*'Dlhodobý majetok (DM)'!I2023)*H2023)</f>
        <v/>
      </c>
      <c r="L2023" s="169" t="str">
        <f>IF(K2023="","",IF('Základné údaje'!$H$8="áno",0,K2023*0.2))</f>
        <v/>
      </c>
      <c r="M2023" s="156" t="str">
        <f>IF(K2023="","",K2023*VLOOKUP(CONCATENATE(C2023," / ",'Základné údaje'!$D$8),'Priradenie pracov. balíkov'!A:F,6,FALSE))</f>
        <v/>
      </c>
      <c r="N2023" s="156" t="str">
        <f>IF(L2023="","",L2023*VLOOKUP(CONCATENATE(C2023," / ",'Základné údaje'!$D$8),'Priradenie pracov. balíkov'!A:F,6,FALSE))</f>
        <v/>
      </c>
      <c r="O2023" s="164"/>
      <c r="P2023" s="164"/>
    </row>
    <row r="2024" spans="1:16" x14ac:dyDescent="0.2">
      <c r="A2024" s="19"/>
      <c r="B2024" s="164"/>
      <c r="C2024" s="164"/>
      <c r="D2024" s="164"/>
      <c r="E2024" s="164"/>
      <c r="F2024" s="165"/>
      <c r="G2024" s="164"/>
      <c r="H2024" s="166"/>
      <c r="I2024" s="167"/>
      <c r="J2024" s="168" t="str">
        <f>IF(F2024="","",IF(G2024=nepodnik,1,IF(VLOOKUP(G2024,Ciselniky!$G$41:$I$48,3,FALSE)&gt;'Údaje o projekte'!$F$11,'Údaje o projekte'!$F$11,VLOOKUP(G2024,Ciselniky!$G$41:$I$48,3,FALSE))))</f>
        <v/>
      </c>
      <c r="K2024" s="169" t="str">
        <f>IF(J2024="","",IF(G2024="Nerelevantné",E2024*F2024,((E2024*F2024)/VLOOKUP(G2024,Ciselniky!$G$43:$I$48,3,FALSE))*'Dlhodobý majetok (DM)'!I2024)*H2024)</f>
        <v/>
      </c>
      <c r="L2024" s="169" t="str">
        <f>IF(K2024="","",IF('Základné údaje'!$H$8="áno",0,K2024*0.2))</f>
        <v/>
      </c>
      <c r="M2024" s="156" t="str">
        <f>IF(K2024="","",K2024*VLOOKUP(CONCATENATE(C2024," / ",'Základné údaje'!$D$8),'Priradenie pracov. balíkov'!A:F,6,FALSE))</f>
        <v/>
      </c>
      <c r="N2024" s="156" t="str">
        <f>IF(L2024="","",L2024*VLOOKUP(CONCATENATE(C2024," / ",'Základné údaje'!$D$8),'Priradenie pracov. balíkov'!A:F,6,FALSE))</f>
        <v/>
      </c>
      <c r="O2024" s="164"/>
      <c r="P2024" s="164"/>
    </row>
    <row r="2025" spans="1:16" x14ac:dyDescent="0.2">
      <c r="A2025" s="19"/>
      <c r="B2025" s="164"/>
      <c r="C2025" s="164"/>
      <c r="D2025" s="164"/>
      <c r="E2025" s="164"/>
      <c r="F2025" s="165"/>
      <c r="G2025" s="164"/>
      <c r="H2025" s="166"/>
      <c r="I2025" s="167"/>
      <c r="J2025" s="168" t="str">
        <f>IF(F2025="","",IF(G2025=nepodnik,1,IF(VLOOKUP(G2025,Ciselniky!$G$41:$I$48,3,FALSE)&gt;'Údaje o projekte'!$F$11,'Údaje o projekte'!$F$11,VLOOKUP(G2025,Ciselniky!$G$41:$I$48,3,FALSE))))</f>
        <v/>
      </c>
      <c r="K2025" s="169" t="str">
        <f>IF(J2025="","",IF(G2025="Nerelevantné",E2025*F2025,((E2025*F2025)/VLOOKUP(G2025,Ciselniky!$G$43:$I$48,3,FALSE))*'Dlhodobý majetok (DM)'!I2025)*H2025)</f>
        <v/>
      </c>
      <c r="L2025" s="169" t="str">
        <f>IF(K2025="","",IF('Základné údaje'!$H$8="áno",0,K2025*0.2))</f>
        <v/>
      </c>
      <c r="M2025" s="156" t="str">
        <f>IF(K2025="","",K2025*VLOOKUP(CONCATENATE(C2025," / ",'Základné údaje'!$D$8),'Priradenie pracov. balíkov'!A:F,6,FALSE))</f>
        <v/>
      </c>
      <c r="N2025" s="156" t="str">
        <f>IF(L2025="","",L2025*VLOOKUP(CONCATENATE(C2025," / ",'Základné údaje'!$D$8),'Priradenie pracov. balíkov'!A:F,6,FALSE))</f>
        <v/>
      </c>
      <c r="O2025" s="164"/>
      <c r="P2025" s="164"/>
    </row>
    <row r="2026" spans="1:16" x14ac:dyDescent="0.2">
      <c r="A2026" s="19"/>
      <c r="B2026" s="164"/>
      <c r="C2026" s="164"/>
      <c r="D2026" s="164"/>
      <c r="E2026" s="164"/>
      <c r="F2026" s="165"/>
      <c r="G2026" s="164"/>
      <c r="H2026" s="166"/>
      <c r="I2026" s="167"/>
      <c r="J2026" s="168" t="str">
        <f>IF(F2026="","",IF(G2026=nepodnik,1,IF(VLOOKUP(G2026,Ciselniky!$G$41:$I$48,3,FALSE)&gt;'Údaje o projekte'!$F$11,'Údaje o projekte'!$F$11,VLOOKUP(G2026,Ciselniky!$G$41:$I$48,3,FALSE))))</f>
        <v/>
      </c>
      <c r="K2026" s="169" t="str">
        <f>IF(J2026="","",IF(G2026="Nerelevantné",E2026*F2026,((E2026*F2026)/VLOOKUP(G2026,Ciselniky!$G$43:$I$48,3,FALSE))*'Dlhodobý majetok (DM)'!I2026)*H2026)</f>
        <v/>
      </c>
      <c r="L2026" s="169" t="str">
        <f>IF(K2026="","",IF('Základné údaje'!$H$8="áno",0,K2026*0.2))</f>
        <v/>
      </c>
      <c r="M2026" s="156" t="str">
        <f>IF(K2026="","",K2026*VLOOKUP(CONCATENATE(C2026," / ",'Základné údaje'!$D$8),'Priradenie pracov. balíkov'!A:F,6,FALSE))</f>
        <v/>
      </c>
      <c r="N2026" s="156" t="str">
        <f>IF(L2026="","",L2026*VLOOKUP(CONCATENATE(C2026," / ",'Základné údaje'!$D$8),'Priradenie pracov. balíkov'!A:F,6,FALSE))</f>
        <v/>
      </c>
      <c r="O2026" s="164"/>
      <c r="P2026" s="164"/>
    </row>
    <row r="2027" spans="1:16" x14ac:dyDescent="0.2">
      <c r="A2027" s="19"/>
      <c r="B2027" s="164"/>
      <c r="C2027" s="164"/>
      <c r="D2027" s="164"/>
      <c r="E2027" s="164"/>
      <c r="F2027" s="165"/>
      <c r="G2027" s="164"/>
      <c r="H2027" s="166"/>
      <c r="I2027" s="167"/>
      <c r="J2027" s="168" t="str">
        <f>IF(F2027="","",IF(G2027=nepodnik,1,IF(VLOOKUP(G2027,Ciselniky!$G$41:$I$48,3,FALSE)&gt;'Údaje o projekte'!$F$11,'Údaje o projekte'!$F$11,VLOOKUP(G2027,Ciselniky!$G$41:$I$48,3,FALSE))))</f>
        <v/>
      </c>
      <c r="K2027" s="169" t="str">
        <f>IF(J2027="","",IF(G2027="Nerelevantné",E2027*F2027,((E2027*F2027)/VLOOKUP(G2027,Ciselniky!$G$43:$I$48,3,FALSE))*'Dlhodobý majetok (DM)'!I2027)*H2027)</f>
        <v/>
      </c>
      <c r="L2027" s="169" t="str">
        <f>IF(K2027="","",IF('Základné údaje'!$H$8="áno",0,K2027*0.2))</f>
        <v/>
      </c>
      <c r="M2027" s="156" t="str">
        <f>IF(K2027="","",K2027*VLOOKUP(CONCATENATE(C2027," / ",'Základné údaje'!$D$8),'Priradenie pracov. balíkov'!A:F,6,FALSE))</f>
        <v/>
      </c>
      <c r="N2027" s="156" t="str">
        <f>IF(L2027="","",L2027*VLOOKUP(CONCATENATE(C2027," / ",'Základné údaje'!$D$8),'Priradenie pracov. balíkov'!A:F,6,FALSE))</f>
        <v/>
      </c>
      <c r="O2027" s="164"/>
      <c r="P2027" s="164"/>
    </row>
    <row r="2028" spans="1:16" x14ac:dyDescent="0.2">
      <c r="A2028" s="19"/>
      <c r="B2028" s="164"/>
      <c r="C2028" s="164"/>
      <c r="D2028" s="164"/>
      <c r="E2028" s="164"/>
      <c r="F2028" s="165"/>
      <c r="G2028" s="164"/>
      <c r="H2028" s="166"/>
      <c r="I2028" s="167"/>
      <c r="J2028" s="168" t="str">
        <f>IF(F2028="","",IF(G2028=nepodnik,1,IF(VLOOKUP(G2028,Ciselniky!$G$41:$I$48,3,FALSE)&gt;'Údaje o projekte'!$F$11,'Údaje o projekte'!$F$11,VLOOKUP(G2028,Ciselniky!$G$41:$I$48,3,FALSE))))</f>
        <v/>
      </c>
      <c r="K2028" s="169" t="str">
        <f>IF(J2028="","",IF(G2028="Nerelevantné",E2028*F2028,((E2028*F2028)/VLOOKUP(G2028,Ciselniky!$G$43:$I$48,3,FALSE))*'Dlhodobý majetok (DM)'!I2028)*H2028)</f>
        <v/>
      </c>
      <c r="L2028" s="169" t="str">
        <f>IF(K2028="","",IF('Základné údaje'!$H$8="áno",0,K2028*0.2))</f>
        <v/>
      </c>
      <c r="M2028" s="156" t="str">
        <f>IF(K2028="","",K2028*VLOOKUP(CONCATENATE(C2028," / ",'Základné údaje'!$D$8),'Priradenie pracov. balíkov'!A:F,6,FALSE))</f>
        <v/>
      </c>
      <c r="N2028" s="156" t="str">
        <f>IF(L2028="","",L2028*VLOOKUP(CONCATENATE(C2028," / ",'Základné údaje'!$D$8),'Priradenie pracov. balíkov'!A:F,6,FALSE))</f>
        <v/>
      </c>
      <c r="O2028" s="164"/>
      <c r="P2028" s="164"/>
    </row>
    <row r="2029" spans="1:16" x14ac:dyDescent="0.2">
      <c r="A2029" s="19"/>
      <c r="B2029" s="164"/>
      <c r="C2029" s="164"/>
      <c r="D2029" s="164"/>
      <c r="E2029" s="164"/>
      <c r="F2029" s="165"/>
      <c r="G2029" s="164"/>
      <c r="H2029" s="166"/>
      <c r="I2029" s="167"/>
      <c r="J2029" s="168" t="str">
        <f>IF(F2029="","",IF(G2029=nepodnik,1,IF(VLOOKUP(G2029,Ciselniky!$G$41:$I$48,3,FALSE)&gt;'Údaje o projekte'!$F$11,'Údaje o projekte'!$F$11,VLOOKUP(G2029,Ciselniky!$G$41:$I$48,3,FALSE))))</f>
        <v/>
      </c>
      <c r="K2029" s="169" t="str">
        <f>IF(J2029="","",IF(G2029="Nerelevantné",E2029*F2029,((E2029*F2029)/VLOOKUP(G2029,Ciselniky!$G$43:$I$48,3,FALSE))*'Dlhodobý majetok (DM)'!I2029)*H2029)</f>
        <v/>
      </c>
      <c r="L2029" s="169" t="str">
        <f>IF(K2029="","",IF('Základné údaje'!$H$8="áno",0,K2029*0.2))</f>
        <v/>
      </c>
      <c r="M2029" s="156" t="str">
        <f>IF(K2029="","",K2029*VLOOKUP(CONCATENATE(C2029," / ",'Základné údaje'!$D$8),'Priradenie pracov. balíkov'!A:F,6,FALSE))</f>
        <v/>
      </c>
      <c r="N2029" s="156" t="str">
        <f>IF(L2029="","",L2029*VLOOKUP(CONCATENATE(C2029," / ",'Základné údaje'!$D$8),'Priradenie pracov. balíkov'!A:F,6,FALSE))</f>
        <v/>
      </c>
      <c r="O2029" s="164"/>
      <c r="P2029" s="164"/>
    </row>
    <row r="2030" spans="1:16" x14ac:dyDescent="0.2">
      <c r="A2030" s="19"/>
      <c r="B2030" s="164"/>
      <c r="C2030" s="164"/>
      <c r="D2030" s="164"/>
      <c r="E2030" s="164"/>
      <c r="F2030" s="165"/>
      <c r="G2030" s="164"/>
      <c r="H2030" s="166"/>
      <c r="I2030" s="167"/>
      <c r="J2030" s="168" t="str">
        <f>IF(F2030="","",IF(G2030=nepodnik,1,IF(VLOOKUP(G2030,Ciselniky!$G$41:$I$48,3,FALSE)&gt;'Údaje o projekte'!$F$11,'Údaje o projekte'!$F$11,VLOOKUP(G2030,Ciselniky!$G$41:$I$48,3,FALSE))))</f>
        <v/>
      </c>
      <c r="K2030" s="169" t="str">
        <f>IF(J2030="","",IF(G2030="Nerelevantné",E2030*F2030,((E2030*F2030)/VLOOKUP(G2030,Ciselniky!$G$43:$I$48,3,FALSE))*'Dlhodobý majetok (DM)'!I2030)*H2030)</f>
        <v/>
      </c>
      <c r="L2030" s="169" t="str">
        <f>IF(K2030="","",IF('Základné údaje'!$H$8="áno",0,K2030*0.2))</f>
        <v/>
      </c>
      <c r="M2030" s="156" t="str">
        <f>IF(K2030="","",K2030*VLOOKUP(CONCATENATE(C2030," / ",'Základné údaje'!$D$8),'Priradenie pracov. balíkov'!A:F,6,FALSE))</f>
        <v/>
      </c>
      <c r="N2030" s="156" t="str">
        <f>IF(L2030="","",L2030*VLOOKUP(CONCATENATE(C2030," / ",'Základné údaje'!$D$8),'Priradenie pracov. balíkov'!A:F,6,FALSE))</f>
        <v/>
      </c>
      <c r="O2030" s="164"/>
      <c r="P2030" s="164"/>
    </row>
    <row r="2031" spans="1:16" x14ac:dyDescent="0.2">
      <c r="A2031" s="19"/>
      <c r="B2031" s="164"/>
      <c r="C2031" s="164"/>
      <c r="D2031" s="164"/>
      <c r="E2031" s="164"/>
      <c r="F2031" s="165"/>
      <c r="G2031" s="164"/>
      <c r="H2031" s="166"/>
      <c r="I2031" s="167"/>
      <c r="J2031" s="168" t="str">
        <f>IF(F2031="","",IF(G2031=nepodnik,1,IF(VLOOKUP(G2031,Ciselniky!$G$41:$I$48,3,FALSE)&gt;'Údaje o projekte'!$F$11,'Údaje o projekte'!$F$11,VLOOKUP(G2031,Ciselniky!$G$41:$I$48,3,FALSE))))</f>
        <v/>
      </c>
      <c r="K2031" s="169" t="str">
        <f>IF(J2031="","",IF(G2031="Nerelevantné",E2031*F2031,((E2031*F2031)/VLOOKUP(G2031,Ciselniky!$G$43:$I$48,3,FALSE))*'Dlhodobý majetok (DM)'!I2031)*H2031)</f>
        <v/>
      </c>
      <c r="L2031" s="169" t="str">
        <f>IF(K2031="","",IF('Základné údaje'!$H$8="áno",0,K2031*0.2))</f>
        <v/>
      </c>
      <c r="M2031" s="156" t="str">
        <f>IF(K2031="","",K2031*VLOOKUP(CONCATENATE(C2031," / ",'Základné údaje'!$D$8),'Priradenie pracov. balíkov'!A:F,6,FALSE))</f>
        <v/>
      </c>
      <c r="N2031" s="156" t="str">
        <f>IF(L2031="","",L2031*VLOOKUP(CONCATENATE(C2031," / ",'Základné údaje'!$D$8),'Priradenie pracov. balíkov'!A:F,6,FALSE))</f>
        <v/>
      </c>
      <c r="O2031" s="164"/>
      <c r="P2031" s="164"/>
    </row>
    <row r="2032" spans="1:16" x14ac:dyDescent="0.2">
      <c r="A2032" s="19"/>
      <c r="B2032" s="164"/>
      <c r="C2032" s="164"/>
      <c r="D2032" s="164"/>
      <c r="E2032" s="164"/>
      <c r="F2032" s="165"/>
      <c r="G2032" s="164"/>
      <c r="H2032" s="166"/>
      <c r="I2032" s="167"/>
      <c r="J2032" s="168" t="str">
        <f>IF(F2032="","",IF(G2032=nepodnik,1,IF(VLOOKUP(G2032,Ciselniky!$G$41:$I$48,3,FALSE)&gt;'Údaje o projekte'!$F$11,'Údaje o projekte'!$F$11,VLOOKUP(G2032,Ciselniky!$G$41:$I$48,3,FALSE))))</f>
        <v/>
      </c>
      <c r="K2032" s="169" t="str">
        <f>IF(J2032="","",IF(G2032="Nerelevantné",E2032*F2032,((E2032*F2032)/VLOOKUP(G2032,Ciselniky!$G$43:$I$48,3,FALSE))*'Dlhodobý majetok (DM)'!I2032)*H2032)</f>
        <v/>
      </c>
      <c r="L2032" s="169" t="str">
        <f>IF(K2032="","",IF('Základné údaje'!$H$8="áno",0,K2032*0.2))</f>
        <v/>
      </c>
      <c r="M2032" s="156" t="str">
        <f>IF(K2032="","",K2032*VLOOKUP(CONCATENATE(C2032," / ",'Základné údaje'!$D$8),'Priradenie pracov. balíkov'!A:F,6,FALSE))</f>
        <v/>
      </c>
      <c r="N2032" s="156" t="str">
        <f>IF(L2032="","",L2032*VLOOKUP(CONCATENATE(C2032," / ",'Základné údaje'!$D$8),'Priradenie pracov. balíkov'!A:F,6,FALSE))</f>
        <v/>
      </c>
      <c r="O2032" s="164"/>
      <c r="P2032" s="164"/>
    </row>
    <row r="2033" spans="1:16" x14ac:dyDescent="0.2">
      <c r="A2033" s="19"/>
      <c r="B2033" s="164"/>
      <c r="C2033" s="164"/>
      <c r="D2033" s="164"/>
      <c r="E2033" s="164"/>
      <c r="F2033" s="165"/>
      <c r="G2033" s="164"/>
      <c r="H2033" s="166"/>
      <c r="I2033" s="167"/>
      <c r="J2033" s="168" t="str">
        <f>IF(F2033="","",IF(G2033=nepodnik,1,IF(VLOOKUP(G2033,Ciselniky!$G$41:$I$48,3,FALSE)&gt;'Údaje o projekte'!$F$11,'Údaje o projekte'!$F$11,VLOOKUP(G2033,Ciselniky!$G$41:$I$48,3,FALSE))))</f>
        <v/>
      </c>
      <c r="K2033" s="169" t="str">
        <f>IF(J2033="","",IF(G2033="Nerelevantné",E2033*F2033,((E2033*F2033)/VLOOKUP(G2033,Ciselniky!$G$43:$I$48,3,FALSE))*'Dlhodobý majetok (DM)'!I2033)*H2033)</f>
        <v/>
      </c>
      <c r="L2033" s="169" t="str">
        <f>IF(K2033="","",IF('Základné údaje'!$H$8="áno",0,K2033*0.2))</f>
        <v/>
      </c>
      <c r="M2033" s="156" t="str">
        <f>IF(K2033="","",K2033*VLOOKUP(CONCATENATE(C2033," / ",'Základné údaje'!$D$8),'Priradenie pracov. balíkov'!A:F,6,FALSE))</f>
        <v/>
      </c>
      <c r="N2033" s="156" t="str">
        <f>IF(L2033="","",L2033*VLOOKUP(CONCATENATE(C2033," / ",'Základné údaje'!$D$8),'Priradenie pracov. balíkov'!A:F,6,FALSE))</f>
        <v/>
      </c>
      <c r="O2033" s="164"/>
      <c r="P2033" s="164"/>
    </row>
    <row r="2034" spans="1:16" x14ac:dyDescent="0.2">
      <c r="A2034" s="19"/>
      <c r="B2034" s="164"/>
      <c r="C2034" s="164"/>
      <c r="D2034" s="164"/>
      <c r="E2034" s="164"/>
      <c r="F2034" s="165"/>
      <c r="G2034" s="164"/>
      <c r="H2034" s="166"/>
      <c r="I2034" s="167"/>
      <c r="J2034" s="168" t="str">
        <f>IF(F2034="","",IF(G2034=nepodnik,1,IF(VLOOKUP(G2034,Ciselniky!$G$41:$I$48,3,FALSE)&gt;'Údaje o projekte'!$F$11,'Údaje o projekte'!$F$11,VLOOKUP(G2034,Ciselniky!$G$41:$I$48,3,FALSE))))</f>
        <v/>
      </c>
      <c r="K2034" s="169" t="str">
        <f>IF(J2034="","",IF(G2034="Nerelevantné",E2034*F2034,((E2034*F2034)/VLOOKUP(G2034,Ciselniky!$G$43:$I$48,3,FALSE))*'Dlhodobý majetok (DM)'!I2034)*H2034)</f>
        <v/>
      </c>
      <c r="L2034" s="169" t="str">
        <f>IF(K2034="","",IF('Základné údaje'!$H$8="áno",0,K2034*0.2))</f>
        <v/>
      </c>
      <c r="M2034" s="156" t="str">
        <f>IF(K2034="","",K2034*VLOOKUP(CONCATENATE(C2034," / ",'Základné údaje'!$D$8),'Priradenie pracov. balíkov'!A:F,6,FALSE))</f>
        <v/>
      </c>
      <c r="N2034" s="156" t="str">
        <f>IF(L2034="","",L2034*VLOOKUP(CONCATENATE(C2034," / ",'Základné údaje'!$D$8),'Priradenie pracov. balíkov'!A:F,6,FALSE))</f>
        <v/>
      </c>
      <c r="O2034" s="164"/>
      <c r="P2034" s="164"/>
    </row>
    <row r="2035" spans="1:16" x14ac:dyDescent="0.2">
      <c r="A2035" s="19"/>
      <c r="B2035" s="164"/>
      <c r="C2035" s="164"/>
      <c r="D2035" s="164"/>
      <c r="E2035" s="164"/>
      <c r="F2035" s="165"/>
      <c r="G2035" s="164"/>
      <c r="H2035" s="166"/>
      <c r="I2035" s="167"/>
      <c r="J2035" s="168" t="str">
        <f>IF(F2035="","",IF(G2035=nepodnik,1,IF(VLOOKUP(G2035,Ciselniky!$G$41:$I$48,3,FALSE)&gt;'Údaje o projekte'!$F$11,'Údaje o projekte'!$F$11,VLOOKUP(G2035,Ciselniky!$G$41:$I$48,3,FALSE))))</f>
        <v/>
      </c>
      <c r="K2035" s="169" t="str">
        <f>IF(J2035="","",IF(G2035="Nerelevantné",E2035*F2035,((E2035*F2035)/VLOOKUP(G2035,Ciselniky!$G$43:$I$48,3,FALSE))*'Dlhodobý majetok (DM)'!I2035)*H2035)</f>
        <v/>
      </c>
      <c r="L2035" s="169" t="str">
        <f>IF(K2035="","",IF('Základné údaje'!$H$8="áno",0,K2035*0.2))</f>
        <v/>
      </c>
      <c r="M2035" s="156" t="str">
        <f>IF(K2035="","",K2035*VLOOKUP(CONCATENATE(C2035," / ",'Základné údaje'!$D$8),'Priradenie pracov. balíkov'!A:F,6,FALSE))</f>
        <v/>
      </c>
      <c r="N2035" s="156" t="str">
        <f>IF(L2035="","",L2035*VLOOKUP(CONCATENATE(C2035," / ",'Základné údaje'!$D$8),'Priradenie pracov. balíkov'!A:F,6,FALSE))</f>
        <v/>
      </c>
      <c r="O2035" s="164"/>
      <c r="P2035" s="164"/>
    </row>
    <row r="2036" spans="1:16" x14ac:dyDescent="0.2">
      <c r="A2036" s="19"/>
      <c r="B2036" s="164"/>
      <c r="C2036" s="164"/>
      <c r="D2036" s="164"/>
      <c r="E2036" s="164"/>
      <c r="F2036" s="165"/>
      <c r="G2036" s="164"/>
      <c r="H2036" s="166"/>
      <c r="I2036" s="167"/>
      <c r="J2036" s="168" t="str">
        <f>IF(F2036="","",IF(G2036=nepodnik,1,IF(VLOOKUP(G2036,Ciselniky!$G$41:$I$48,3,FALSE)&gt;'Údaje o projekte'!$F$11,'Údaje o projekte'!$F$11,VLOOKUP(G2036,Ciselniky!$G$41:$I$48,3,FALSE))))</f>
        <v/>
      </c>
      <c r="K2036" s="169" t="str">
        <f>IF(J2036="","",IF(G2036="Nerelevantné",E2036*F2036,((E2036*F2036)/VLOOKUP(G2036,Ciselniky!$G$43:$I$48,3,FALSE))*'Dlhodobý majetok (DM)'!I2036)*H2036)</f>
        <v/>
      </c>
      <c r="L2036" s="169" t="str">
        <f>IF(K2036="","",IF('Základné údaje'!$H$8="áno",0,K2036*0.2))</f>
        <v/>
      </c>
      <c r="M2036" s="156" t="str">
        <f>IF(K2036="","",K2036*VLOOKUP(CONCATENATE(C2036," / ",'Základné údaje'!$D$8),'Priradenie pracov. balíkov'!A:F,6,FALSE))</f>
        <v/>
      </c>
      <c r="N2036" s="156" t="str">
        <f>IF(L2036="","",L2036*VLOOKUP(CONCATENATE(C2036," / ",'Základné údaje'!$D$8),'Priradenie pracov. balíkov'!A:F,6,FALSE))</f>
        <v/>
      </c>
      <c r="O2036" s="164"/>
      <c r="P2036" s="164"/>
    </row>
    <row r="2037" spans="1:16" x14ac:dyDescent="0.2">
      <c r="A2037" s="19"/>
      <c r="B2037" s="164"/>
      <c r="C2037" s="164"/>
      <c r="D2037" s="164"/>
      <c r="E2037" s="164"/>
      <c r="F2037" s="165"/>
      <c r="G2037" s="164"/>
      <c r="H2037" s="166"/>
      <c r="I2037" s="167"/>
      <c r="J2037" s="168" t="str">
        <f>IF(F2037="","",IF(G2037=nepodnik,1,IF(VLOOKUP(G2037,Ciselniky!$G$41:$I$48,3,FALSE)&gt;'Údaje o projekte'!$F$11,'Údaje o projekte'!$F$11,VLOOKUP(G2037,Ciselniky!$G$41:$I$48,3,FALSE))))</f>
        <v/>
      </c>
      <c r="K2037" s="169" t="str">
        <f>IF(J2037="","",IF(G2037="Nerelevantné",E2037*F2037,((E2037*F2037)/VLOOKUP(G2037,Ciselniky!$G$43:$I$48,3,FALSE))*'Dlhodobý majetok (DM)'!I2037)*H2037)</f>
        <v/>
      </c>
      <c r="L2037" s="169" t="str">
        <f>IF(K2037="","",IF('Základné údaje'!$H$8="áno",0,K2037*0.2))</f>
        <v/>
      </c>
      <c r="M2037" s="156" t="str">
        <f>IF(K2037="","",K2037*VLOOKUP(CONCATENATE(C2037," / ",'Základné údaje'!$D$8),'Priradenie pracov. balíkov'!A:F,6,FALSE))</f>
        <v/>
      </c>
      <c r="N2037" s="156" t="str">
        <f>IF(L2037="","",L2037*VLOOKUP(CONCATENATE(C2037," / ",'Základné údaje'!$D$8),'Priradenie pracov. balíkov'!A:F,6,FALSE))</f>
        <v/>
      </c>
      <c r="O2037" s="164"/>
      <c r="P2037" s="164"/>
    </row>
    <row r="2038" spans="1:16" x14ac:dyDescent="0.2">
      <c r="A2038" s="19"/>
      <c r="B2038" s="164"/>
      <c r="C2038" s="164"/>
      <c r="D2038" s="164"/>
      <c r="E2038" s="164"/>
      <c r="F2038" s="165"/>
      <c r="G2038" s="164"/>
      <c r="H2038" s="166"/>
      <c r="I2038" s="167"/>
      <c r="J2038" s="168" t="str">
        <f>IF(F2038="","",IF(G2038=nepodnik,1,IF(VLOOKUP(G2038,Ciselniky!$G$41:$I$48,3,FALSE)&gt;'Údaje o projekte'!$F$11,'Údaje o projekte'!$F$11,VLOOKUP(G2038,Ciselniky!$G$41:$I$48,3,FALSE))))</f>
        <v/>
      </c>
      <c r="K2038" s="169" t="str">
        <f>IF(J2038="","",IF(G2038="Nerelevantné",E2038*F2038,((E2038*F2038)/VLOOKUP(G2038,Ciselniky!$G$43:$I$48,3,FALSE))*'Dlhodobý majetok (DM)'!I2038)*H2038)</f>
        <v/>
      </c>
      <c r="L2038" s="169" t="str">
        <f>IF(K2038="","",IF('Základné údaje'!$H$8="áno",0,K2038*0.2))</f>
        <v/>
      </c>
      <c r="M2038" s="156" t="str">
        <f>IF(K2038="","",K2038*VLOOKUP(CONCATENATE(C2038," / ",'Základné údaje'!$D$8),'Priradenie pracov. balíkov'!A:F,6,FALSE))</f>
        <v/>
      </c>
      <c r="N2038" s="156" t="str">
        <f>IF(L2038="","",L2038*VLOOKUP(CONCATENATE(C2038," / ",'Základné údaje'!$D$8),'Priradenie pracov. balíkov'!A:F,6,FALSE))</f>
        <v/>
      </c>
      <c r="O2038" s="164"/>
      <c r="P2038" s="164"/>
    </row>
    <row r="2039" spans="1:16" x14ac:dyDescent="0.2">
      <c r="A2039" s="19"/>
      <c r="B2039" s="164"/>
      <c r="C2039" s="164"/>
      <c r="D2039" s="164"/>
      <c r="E2039" s="164"/>
      <c r="F2039" s="165"/>
      <c r="G2039" s="164"/>
      <c r="H2039" s="166"/>
      <c r="I2039" s="167"/>
      <c r="J2039" s="168" t="str">
        <f>IF(F2039="","",IF(G2039=nepodnik,1,IF(VLOOKUP(G2039,Ciselniky!$G$41:$I$48,3,FALSE)&gt;'Údaje o projekte'!$F$11,'Údaje o projekte'!$F$11,VLOOKUP(G2039,Ciselniky!$G$41:$I$48,3,FALSE))))</f>
        <v/>
      </c>
      <c r="K2039" s="169" t="str">
        <f>IF(J2039="","",IF(G2039="Nerelevantné",E2039*F2039,((E2039*F2039)/VLOOKUP(G2039,Ciselniky!$G$43:$I$48,3,FALSE))*'Dlhodobý majetok (DM)'!I2039)*H2039)</f>
        <v/>
      </c>
      <c r="L2039" s="169" t="str">
        <f>IF(K2039="","",IF('Základné údaje'!$H$8="áno",0,K2039*0.2))</f>
        <v/>
      </c>
      <c r="M2039" s="156" t="str">
        <f>IF(K2039="","",K2039*VLOOKUP(CONCATENATE(C2039," / ",'Základné údaje'!$D$8),'Priradenie pracov. balíkov'!A:F,6,FALSE))</f>
        <v/>
      </c>
      <c r="N2039" s="156" t="str">
        <f>IF(L2039="","",L2039*VLOOKUP(CONCATENATE(C2039," / ",'Základné údaje'!$D$8),'Priradenie pracov. balíkov'!A:F,6,FALSE))</f>
        <v/>
      </c>
      <c r="O2039" s="164"/>
      <c r="P2039" s="164"/>
    </row>
    <row r="2040" spans="1:16" x14ac:dyDescent="0.2">
      <c r="A2040" s="19"/>
      <c r="B2040" s="164"/>
      <c r="C2040" s="164"/>
      <c r="D2040" s="164"/>
      <c r="E2040" s="164"/>
      <c r="F2040" s="165"/>
      <c r="G2040" s="164"/>
      <c r="H2040" s="166"/>
      <c r="I2040" s="167"/>
      <c r="J2040" s="168" t="str">
        <f>IF(F2040="","",IF(G2040=nepodnik,1,IF(VLOOKUP(G2040,Ciselniky!$G$41:$I$48,3,FALSE)&gt;'Údaje o projekte'!$F$11,'Údaje o projekte'!$F$11,VLOOKUP(G2040,Ciselniky!$G$41:$I$48,3,FALSE))))</f>
        <v/>
      </c>
      <c r="K2040" s="169" t="str">
        <f>IF(J2040="","",IF(G2040="Nerelevantné",E2040*F2040,((E2040*F2040)/VLOOKUP(G2040,Ciselniky!$G$43:$I$48,3,FALSE))*'Dlhodobý majetok (DM)'!I2040)*H2040)</f>
        <v/>
      </c>
      <c r="L2040" s="169" t="str">
        <f>IF(K2040="","",IF('Základné údaje'!$H$8="áno",0,K2040*0.2))</f>
        <v/>
      </c>
      <c r="M2040" s="156" t="str">
        <f>IF(K2040="","",K2040*VLOOKUP(CONCATENATE(C2040," / ",'Základné údaje'!$D$8),'Priradenie pracov. balíkov'!A:F,6,FALSE))</f>
        <v/>
      </c>
      <c r="N2040" s="156" t="str">
        <f>IF(L2040="","",L2040*VLOOKUP(CONCATENATE(C2040," / ",'Základné údaje'!$D$8),'Priradenie pracov. balíkov'!A:F,6,FALSE))</f>
        <v/>
      </c>
      <c r="O2040" s="164"/>
      <c r="P2040" s="164"/>
    </row>
    <row r="2041" spans="1:16" x14ac:dyDescent="0.2">
      <c r="A2041" s="19"/>
      <c r="B2041" s="164"/>
      <c r="C2041" s="164"/>
      <c r="D2041" s="164"/>
      <c r="E2041" s="164"/>
      <c r="F2041" s="165"/>
      <c r="G2041" s="164"/>
      <c r="H2041" s="166"/>
      <c r="I2041" s="167"/>
      <c r="J2041" s="168" t="str">
        <f>IF(F2041="","",IF(G2041=nepodnik,1,IF(VLOOKUP(G2041,Ciselniky!$G$41:$I$48,3,FALSE)&gt;'Údaje o projekte'!$F$11,'Údaje o projekte'!$F$11,VLOOKUP(G2041,Ciselniky!$G$41:$I$48,3,FALSE))))</f>
        <v/>
      </c>
      <c r="K2041" s="169" t="str">
        <f>IF(J2041="","",IF(G2041="Nerelevantné",E2041*F2041,((E2041*F2041)/VLOOKUP(G2041,Ciselniky!$G$43:$I$48,3,FALSE))*'Dlhodobý majetok (DM)'!I2041)*H2041)</f>
        <v/>
      </c>
      <c r="L2041" s="169" t="str">
        <f>IF(K2041="","",IF('Základné údaje'!$H$8="áno",0,K2041*0.2))</f>
        <v/>
      </c>
      <c r="M2041" s="156" t="str">
        <f>IF(K2041="","",K2041*VLOOKUP(CONCATENATE(C2041," / ",'Základné údaje'!$D$8),'Priradenie pracov. balíkov'!A:F,6,FALSE))</f>
        <v/>
      </c>
      <c r="N2041" s="156" t="str">
        <f>IF(L2041="","",L2041*VLOOKUP(CONCATENATE(C2041," / ",'Základné údaje'!$D$8),'Priradenie pracov. balíkov'!A:F,6,FALSE))</f>
        <v/>
      </c>
      <c r="O2041" s="164"/>
      <c r="P2041" s="164"/>
    </row>
    <row r="2042" spans="1:16" x14ac:dyDescent="0.2">
      <c r="A2042" s="19"/>
      <c r="B2042" s="164"/>
      <c r="C2042" s="164"/>
      <c r="D2042" s="164"/>
      <c r="E2042" s="164"/>
      <c r="F2042" s="165"/>
      <c r="G2042" s="164"/>
      <c r="H2042" s="166"/>
      <c r="I2042" s="167"/>
      <c r="J2042" s="168" t="str">
        <f>IF(F2042="","",IF(G2042=nepodnik,1,IF(VLOOKUP(G2042,Ciselniky!$G$41:$I$48,3,FALSE)&gt;'Údaje o projekte'!$F$11,'Údaje o projekte'!$F$11,VLOOKUP(G2042,Ciselniky!$G$41:$I$48,3,FALSE))))</f>
        <v/>
      </c>
      <c r="K2042" s="169" t="str">
        <f>IF(J2042="","",IF(G2042="Nerelevantné",E2042*F2042,((E2042*F2042)/VLOOKUP(G2042,Ciselniky!$G$43:$I$48,3,FALSE))*'Dlhodobý majetok (DM)'!I2042)*H2042)</f>
        <v/>
      </c>
      <c r="L2042" s="169" t="str">
        <f>IF(K2042="","",IF('Základné údaje'!$H$8="áno",0,K2042*0.2))</f>
        <v/>
      </c>
      <c r="M2042" s="156" t="str">
        <f>IF(K2042="","",K2042*VLOOKUP(CONCATENATE(C2042," / ",'Základné údaje'!$D$8),'Priradenie pracov. balíkov'!A:F,6,FALSE))</f>
        <v/>
      </c>
      <c r="N2042" s="156" t="str">
        <f>IF(L2042="","",L2042*VLOOKUP(CONCATENATE(C2042," / ",'Základné údaje'!$D$8),'Priradenie pracov. balíkov'!A:F,6,FALSE))</f>
        <v/>
      </c>
      <c r="O2042" s="164"/>
      <c r="P2042" s="164"/>
    </row>
    <row r="2043" spans="1:16" x14ac:dyDescent="0.2">
      <c r="A2043" s="19"/>
      <c r="B2043" s="164"/>
      <c r="C2043" s="164"/>
      <c r="D2043" s="164"/>
      <c r="E2043" s="164"/>
      <c r="F2043" s="165"/>
      <c r="G2043" s="164"/>
      <c r="H2043" s="166"/>
      <c r="I2043" s="167"/>
      <c r="J2043" s="168" t="str">
        <f>IF(F2043="","",IF(G2043=nepodnik,1,IF(VLOOKUP(G2043,Ciselniky!$G$41:$I$48,3,FALSE)&gt;'Údaje o projekte'!$F$11,'Údaje o projekte'!$F$11,VLOOKUP(G2043,Ciselniky!$G$41:$I$48,3,FALSE))))</f>
        <v/>
      </c>
      <c r="K2043" s="169" t="str">
        <f>IF(J2043="","",IF(G2043="Nerelevantné",E2043*F2043,((E2043*F2043)/VLOOKUP(G2043,Ciselniky!$G$43:$I$48,3,FALSE))*'Dlhodobý majetok (DM)'!I2043)*H2043)</f>
        <v/>
      </c>
      <c r="L2043" s="169" t="str">
        <f>IF(K2043="","",IF('Základné údaje'!$H$8="áno",0,K2043*0.2))</f>
        <v/>
      </c>
      <c r="M2043" s="156" t="str">
        <f>IF(K2043="","",K2043*VLOOKUP(CONCATENATE(C2043," / ",'Základné údaje'!$D$8),'Priradenie pracov. balíkov'!A:F,6,FALSE))</f>
        <v/>
      </c>
      <c r="N2043" s="156" t="str">
        <f>IF(L2043="","",L2043*VLOOKUP(CONCATENATE(C2043," / ",'Základné údaje'!$D$8),'Priradenie pracov. balíkov'!A:F,6,FALSE))</f>
        <v/>
      </c>
      <c r="O2043" s="164"/>
      <c r="P2043" s="164"/>
    </row>
    <row r="2044" spans="1:16" x14ac:dyDescent="0.2">
      <c r="A2044" s="19"/>
      <c r="B2044" s="164"/>
      <c r="C2044" s="164"/>
      <c r="D2044" s="164"/>
      <c r="E2044" s="164"/>
      <c r="F2044" s="165"/>
      <c r="G2044" s="164"/>
      <c r="H2044" s="166"/>
      <c r="I2044" s="167"/>
      <c r="J2044" s="168" t="str">
        <f>IF(F2044="","",IF(G2044=nepodnik,1,IF(VLOOKUP(G2044,Ciselniky!$G$41:$I$48,3,FALSE)&gt;'Údaje o projekte'!$F$11,'Údaje o projekte'!$F$11,VLOOKUP(G2044,Ciselniky!$G$41:$I$48,3,FALSE))))</f>
        <v/>
      </c>
      <c r="K2044" s="169" t="str">
        <f>IF(J2044="","",IF(G2044="Nerelevantné",E2044*F2044,((E2044*F2044)/VLOOKUP(G2044,Ciselniky!$G$43:$I$48,3,FALSE))*'Dlhodobý majetok (DM)'!I2044)*H2044)</f>
        <v/>
      </c>
      <c r="L2044" s="169" t="str">
        <f>IF(K2044="","",IF('Základné údaje'!$H$8="áno",0,K2044*0.2))</f>
        <v/>
      </c>
      <c r="M2044" s="156" t="str">
        <f>IF(K2044="","",K2044*VLOOKUP(CONCATENATE(C2044," / ",'Základné údaje'!$D$8),'Priradenie pracov. balíkov'!A:F,6,FALSE))</f>
        <v/>
      </c>
      <c r="N2044" s="156" t="str">
        <f>IF(L2044="","",L2044*VLOOKUP(CONCATENATE(C2044," / ",'Základné údaje'!$D$8),'Priradenie pracov. balíkov'!A:F,6,FALSE))</f>
        <v/>
      </c>
      <c r="O2044" s="164"/>
      <c r="P2044" s="164"/>
    </row>
    <row r="2045" spans="1:16" x14ac:dyDescent="0.2">
      <c r="A2045" s="19"/>
      <c r="B2045" s="164"/>
      <c r="C2045" s="164"/>
      <c r="D2045" s="164"/>
      <c r="E2045" s="164"/>
      <c r="F2045" s="165"/>
      <c r="G2045" s="164"/>
      <c r="H2045" s="166"/>
      <c r="I2045" s="167"/>
      <c r="J2045" s="168" t="str">
        <f>IF(F2045="","",IF(G2045=nepodnik,1,IF(VLOOKUP(G2045,Ciselniky!$G$41:$I$48,3,FALSE)&gt;'Údaje o projekte'!$F$11,'Údaje o projekte'!$F$11,VLOOKUP(G2045,Ciselniky!$G$41:$I$48,3,FALSE))))</f>
        <v/>
      </c>
      <c r="K2045" s="169" t="str">
        <f>IF(J2045="","",IF(G2045="Nerelevantné",E2045*F2045,((E2045*F2045)/VLOOKUP(G2045,Ciselniky!$G$43:$I$48,3,FALSE))*'Dlhodobý majetok (DM)'!I2045)*H2045)</f>
        <v/>
      </c>
      <c r="L2045" s="169" t="str">
        <f>IF(K2045="","",IF('Základné údaje'!$H$8="áno",0,K2045*0.2))</f>
        <v/>
      </c>
      <c r="M2045" s="156" t="str">
        <f>IF(K2045="","",K2045*VLOOKUP(CONCATENATE(C2045," / ",'Základné údaje'!$D$8),'Priradenie pracov. balíkov'!A:F,6,FALSE))</f>
        <v/>
      </c>
      <c r="N2045" s="156" t="str">
        <f>IF(L2045="","",L2045*VLOOKUP(CONCATENATE(C2045," / ",'Základné údaje'!$D$8),'Priradenie pracov. balíkov'!A:F,6,FALSE))</f>
        <v/>
      </c>
      <c r="O2045" s="164"/>
      <c r="P2045" s="164"/>
    </row>
    <row r="2046" spans="1:16" x14ac:dyDescent="0.2">
      <c r="A2046" s="19"/>
      <c r="B2046" s="164"/>
      <c r="C2046" s="164"/>
      <c r="D2046" s="164"/>
      <c r="E2046" s="164"/>
      <c r="F2046" s="165"/>
      <c r="G2046" s="164"/>
      <c r="H2046" s="166"/>
      <c r="I2046" s="167"/>
      <c r="J2046" s="168" t="str">
        <f>IF(F2046="","",IF(G2046=nepodnik,1,IF(VLOOKUP(G2046,Ciselniky!$G$41:$I$48,3,FALSE)&gt;'Údaje o projekte'!$F$11,'Údaje o projekte'!$F$11,VLOOKUP(G2046,Ciselniky!$G$41:$I$48,3,FALSE))))</f>
        <v/>
      </c>
      <c r="K2046" s="169" t="str">
        <f>IF(J2046="","",IF(G2046="Nerelevantné",E2046*F2046,((E2046*F2046)/VLOOKUP(G2046,Ciselniky!$G$43:$I$48,3,FALSE))*'Dlhodobý majetok (DM)'!I2046)*H2046)</f>
        <v/>
      </c>
      <c r="L2046" s="169" t="str">
        <f>IF(K2046="","",IF('Základné údaje'!$H$8="áno",0,K2046*0.2))</f>
        <v/>
      </c>
      <c r="M2046" s="156" t="str">
        <f>IF(K2046="","",K2046*VLOOKUP(CONCATENATE(C2046," / ",'Základné údaje'!$D$8),'Priradenie pracov. balíkov'!A:F,6,FALSE))</f>
        <v/>
      </c>
      <c r="N2046" s="156" t="str">
        <f>IF(L2046="","",L2046*VLOOKUP(CONCATENATE(C2046," / ",'Základné údaje'!$D$8),'Priradenie pracov. balíkov'!A:F,6,FALSE))</f>
        <v/>
      </c>
      <c r="O2046" s="164"/>
      <c r="P2046" s="164"/>
    </row>
    <row r="2047" spans="1:16" x14ac:dyDescent="0.2">
      <c r="A2047" s="19"/>
      <c r="B2047" s="164"/>
      <c r="C2047" s="164"/>
      <c r="D2047" s="164"/>
      <c r="E2047" s="164"/>
      <c r="F2047" s="165"/>
      <c r="G2047" s="164"/>
      <c r="H2047" s="166"/>
      <c r="I2047" s="167"/>
      <c r="J2047" s="168" t="str">
        <f>IF(F2047="","",IF(G2047=nepodnik,1,IF(VLOOKUP(G2047,Ciselniky!$G$41:$I$48,3,FALSE)&gt;'Údaje o projekte'!$F$11,'Údaje o projekte'!$F$11,VLOOKUP(G2047,Ciselniky!$G$41:$I$48,3,FALSE))))</f>
        <v/>
      </c>
      <c r="K2047" s="169" t="str">
        <f>IF(J2047="","",IF(G2047="Nerelevantné",E2047*F2047,((E2047*F2047)/VLOOKUP(G2047,Ciselniky!$G$43:$I$48,3,FALSE))*'Dlhodobý majetok (DM)'!I2047)*H2047)</f>
        <v/>
      </c>
      <c r="L2047" s="169" t="str">
        <f>IF(K2047="","",IF('Základné údaje'!$H$8="áno",0,K2047*0.2))</f>
        <v/>
      </c>
      <c r="M2047" s="156" t="str">
        <f>IF(K2047="","",K2047*VLOOKUP(CONCATENATE(C2047," / ",'Základné údaje'!$D$8),'Priradenie pracov. balíkov'!A:F,6,FALSE))</f>
        <v/>
      </c>
      <c r="N2047" s="156" t="str">
        <f>IF(L2047="","",L2047*VLOOKUP(CONCATENATE(C2047," / ",'Základné údaje'!$D$8),'Priradenie pracov. balíkov'!A:F,6,FALSE))</f>
        <v/>
      </c>
      <c r="O2047" s="164"/>
      <c r="P2047" s="164"/>
    </row>
    <row r="2048" spans="1:16" x14ac:dyDescent="0.2">
      <c r="A2048" s="19"/>
      <c r="B2048" s="164"/>
      <c r="C2048" s="164"/>
      <c r="D2048" s="164"/>
      <c r="E2048" s="164"/>
      <c r="F2048" s="165"/>
      <c r="G2048" s="164"/>
      <c r="H2048" s="166"/>
      <c r="I2048" s="167"/>
      <c r="J2048" s="168" t="str">
        <f>IF(F2048="","",IF(G2048=nepodnik,1,IF(VLOOKUP(G2048,Ciselniky!$G$41:$I$48,3,FALSE)&gt;'Údaje o projekte'!$F$11,'Údaje o projekte'!$F$11,VLOOKUP(G2048,Ciselniky!$G$41:$I$48,3,FALSE))))</f>
        <v/>
      </c>
      <c r="K2048" s="169" t="str">
        <f>IF(J2048="","",IF(G2048="Nerelevantné",E2048*F2048,((E2048*F2048)/VLOOKUP(G2048,Ciselniky!$G$43:$I$48,3,FALSE))*'Dlhodobý majetok (DM)'!I2048)*H2048)</f>
        <v/>
      </c>
      <c r="L2048" s="169" t="str">
        <f>IF(K2048="","",IF('Základné údaje'!$H$8="áno",0,K2048*0.2))</f>
        <v/>
      </c>
      <c r="M2048" s="156" t="str">
        <f>IF(K2048="","",K2048*VLOOKUP(CONCATENATE(C2048," / ",'Základné údaje'!$D$8),'Priradenie pracov. balíkov'!A:F,6,FALSE))</f>
        <v/>
      </c>
      <c r="N2048" s="156" t="str">
        <f>IF(L2048="","",L2048*VLOOKUP(CONCATENATE(C2048," / ",'Základné údaje'!$D$8),'Priradenie pracov. balíkov'!A:F,6,FALSE))</f>
        <v/>
      </c>
      <c r="O2048" s="164"/>
      <c r="P2048" s="164"/>
    </row>
    <row r="2049" spans="1:16" x14ac:dyDescent="0.2">
      <c r="A2049" s="19"/>
      <c r="B2049" s="164"/>
      <c r="C2049" s="164"/>
      <c r="D2049" s="164"/>
      <c r="E2049" s="164"/>
      <c r="F2049" s="165"/>
      <c r="G2049" s="164"/>
      <c r="H2049" s="166"/>
      <c r="I2049" s="167"/>
      <c r="J2049" s="168" t="str">
        <f>IF(F2049="","",IF(G2049=nepodnik,1,IF(VLOOKUP(G2049,Ciselniky!$G$41:$I$48,3,FALSE)&gt;'Údaje o projekte'!$F$11,'Údaje o projekte'!$F$11,VLOOKUP(G2049,Ciselniky!$G$41:$I$48,3,FALSE))))</f>
        <v/>
      </c>
      <c r="K2049" s="169" t="str">
        <f>IF(J2049="","",IF(G2049="Nerelevantné",E2049*F2049,((E2049*F2049)/VLOOKUP(G2049,Ciselniky!$G$43:$I$48,3,FALSE))*'Dlhodobý majetok (DM)'!I2049)*H2049)</f>
        <v/>
      </c>
      <c r="L2049" s="169" t="str">
        <f>IF(K2049="","",IF('Základné údaje'!$H$8="áno",0,K2049*0.2))</f>
        <v/>
      </c>
      <c r="M2049" s="156" t="str">
        <f>IF(K2049="","",K2049*VLOOKUP(CONCATENATE(C2049," / ",'Základné údaje'!$D$8),'Priradenie pracov. balíkov'!A:F,6,FALSE))</f>
        <v/>
      </c>
      <c r="N2049" s="156" t="str">
        <f>IF(L2049="","",L2049*VLOOKUP(CONCATENATE(C2049," / ",'Základné údaje'!$D$8),'Priradenie pracov. balíkov'!A:F,6,FALSE))</f>
        <v/>
      </c>
      <c r="O2049" s="164"/>
      <c r="P2049" s="164"/>
    </row>
    <row r="2050" spans="1:16" x14ac:dyDescent="0.2">
      <c r="A2050" s="19"/>
      <c r="B2050" s="164"/>
      <c r="C2050" s="164"/>
      <c r="D2050" s="164"/>
      <c r="E2050" s="164"/>
      <c r="F2050" s="165"/>
      <c r="G2050" s="164"/>
      <c r="H2050" s="166"/>
      <c r="I2050" s="167"/>
      <c r="J2050" s="168" t="str">
        <f>IF(F2050="","",IF(G2050=nepodnik,1,IF(VLOOKUP(G2050,Ciselniky!$G$41:$I$48,3,FALSE)&gt;'Údaje o projekte'!$F$11,'Údaje o projekte'!$F$11,VLOOKUP(G2050,Ciselniky!$G$41:$I$48,3,FALSE))))</f>
        <v/>
      </c>
      <c r="K2050" s="169" t="str">
        <f>IF(J2050="","",IF(G2050="Nerelevantné",E2050*F2050,((E2050*F2050)/VLOOKUP(G2050,Ciselniky!$G$43:$I$48,3,FALSE))*'Dlhodobý majetok (DM)'!I2050)*H2050)</f>
        <v/>
      </c>
      <c r="L2050" s="169" t="str">
        <f>IF(K2050="","",IF('Základné údaje'!$H$8="áno",0,K2050*0.2))</f>
        <v/>
      </c>
      <c r="M2050" s="156" t="str">
        <f>IF(K2050="","",K2050*VLOOKUP(CONCATENATE(C2050," / ",'Základné údaje'!$D$8),'Priradenie pracov. balíkov'!A:F,6,FALSE))</f>
        <v/>
      </c>
      <c r="N2050" s="156" t="str">
        <f>IF(L2050="","",L2050*VLOOKUP(CONCATENATE(C2050," / ",'Základné údaje'!$D$8),'Priradenie pracov. balíkov'!A:F,6,FALSE))</f>
        <v/>
      </c>
      <c r="O2050" s="164"/>
      <c r="P2050" s="164"/>
    </row>
    <row r="2051" spans="1:16" x14ac:dyDescent="0.2">
      <c r="A2051" s="19"/>
      <c r="B2051" s="164"/>
      <c r="C2051" s="164"/>
      <c r="D2051" s="164"/>
      <c r="E2051" s="164"/>
      <c r="F2051" s="165"/>
      <c r="G2051" s="164"/>
      <c r="H2051" s="166"/>
      <c r="I2051" s="167"/>
      <c r="J2051" s="168" t="str">
        <f>IF(F2051="","",IF(G2051=nepodnik,1,IF(VLOOKUP(G2051,Ciselniky!$G$41:$I$48,3,FALSE)&gt;'Údaje o projekte'!$F$11,'Údaje o projekte'!$F$11,VLOOKUP(G2051,Ciselniky!$G$41:$I$48,3,FALSE))))</f>
        <v/>
      </c>
      <c r="K2051" s="169" t="str">
        <f>IF(J2051="","",IF(G2051="Nerelevantné",E2051*F2051,((E2051*F2051)/VLOOKUP(G2051,Ciselniky!$G$43:$I$48,3,FALSE))*'Dlhodobý majetok (DM)'!I2051)*H2051)</f>
        <v/>
      </c>
      <c r="L2051" s="169" t="str">
        <f>IF(K2051="","",IF('Základné údaje'!$H$8="áno",0,K2051*0.2))</f>
        <v/>
      </c>
      <c r="M2051" s="156" t="str">
        <f>IF(K2051="","",K2051*VLOOKUP(CONCATENATE(C2051," / ",'Základné údaje'!$D$8),'Priradenie pracov. balíkov'!A:F,6,FALSE))</f>
        <v/>
      </c>
      <c r="N2051" s="156" t="str">
        <f>IF(L2051="","",L2051*VLOOKUP(CONCATENATE(C2051," / ",'Základné údaje'!$D$8),'Priradenie pracov. balíkov'!A:F,6,FALSE))</f>
        <v/>
      </c>
      <c r="O2051" s="164"/>
      <c r="P2051" s="164"/>
    </row>
    <row r="2052" spans="1:16" x14ac:dyDescent="0.2">
      <c r="A2052" s="19"/>
      <c r="B2052" s="164"/>
      <c r="C2052" s="164"/>
      <c r="D2052" s="164"/>
      <c r="E2052" s="164"/>
      <c r="F2052" s="165"/>
      <c r="G2052" s="164"/>
      <c r="H2052" s="166"/>
      <c r="I2052" s="167"/>
      <c r="J2052" s="168" t="str">
        <f>IF(F2052="","",IF(G2052=nepodnik,1,IF(VLOOKUP(G2052,Ciselniky!$G$41:$I$48,3,FALSE)&gt;'Údaje o projekte'!$F$11,'Údaje o projekte'!$F$11,VLOOKUP(G2052,Ciselniky!$G$41:$I$48,3,FALSE))))</f>
        <v/>
      </c>
      <c r="K2052" s="169" t="str">
        <f>IF(J2052="","",IF(G2052="Nerelevantné",E2052*F2052,((E2052*F2052)/VLOOKUP(G2052,Ciselniky!$G$43:$I$48,3,FALSE))*'Dlhodobý majetok (DM)'!I2052)*H2052)</f>
        <v/>
      </c>
      <c r="L2052" s="169" t="str">
        <f>IF(K2052="","",IF('Základné údaje'!$H$8="áno",0,K2052*0.2))</f>
        <v/>
      </c>
      <c r="M2052" s="156" t="str">
        <f>IF(K2052="","",K2052*VLOOKUP(CONCATENATE(C2052," / ",'Základné údaje'!$D$8),'Priradenie pracov. balíkov'!A:F,6,FALSE))</f>
        <v/>
      </c>
      <c r="N2052" s="156" t="str">
        <f>IF(L2052="","",L2052*VLOOKUP(CONCATENATE(C2052," / ",'Základné údaje'!$D$8),'Priradenie pracov. balíkov'!A:F,6,FALSE))</f>
        <v/>
      </c>
      <c r="O2052" s="164"/>
      <c r="P2052" s="164"/>
    </row>
    <row r="2053" spans="1:16" x14ac:dyDescent="0.2">
      <c r="A2053" s="19"/>
      <c r="B2053" s="164"/>
      <c r="C2053" s="164"/>
      <c r="D2053" s="164"/>
      <c r="E2053" s="164"/>
      <c r="F2053" s="165"/>
      <c r="G2053" s="164"/>
      <c r="H2053" s="166"/>
      <c r="I2053" s="167"/>
      <c r="J2053" s="168" t="str">
        <f>IF(F2053="","",IF(G2053=nepodnik,1,IF(VLOOKUP(G2053,Ciselniky!$G$41:$I$48,3,FALSE)&gt;'Údaje o projekte'!$F$11,'Údaje o projekte'!$F$11,VLOOKUP(G2053,Ciselniky!$G$41:$I$48,3,FALSE))))</f>
        <v/>
      </c>
      <c r="K2053" s="169" t="str">
        <f>IF(J2053="","",IF(G2053="Nerelevantné",E2053*F2053,((E2053*F2053)/VLOOKUP(G2053,Ciselniky!$G$43:$I$48,3,FALSE))*'Dlhodobý majetok (DM)'!I2053)*H2053)</f>
        <v/>
      </c>
      <c r="L2053" s="169" t="str">
        <f>IF(K2053="","",IF('Základné údaje'!$H$8="áno",0,K2053*0.2))</f>
        <v/>
      </c>
      <c r="M2053" s="156" t="str">
        <f>IF(K2053="","",K2053*VLOOKUP(CONCATENATE(C2053," / ",'Základné údaje'!$D$8),'Priradenie pracov. balíkov'!A:F,6,FALSE))</f>
        <v/>
      </c>
      <c r="N2053" s="156" t="str">
        <f>IF(L2053="","",L2053*VLOOKUP(CONCATENATE(C2053," / ",'Základné údaje'!$D$8),'Priradenie pracov. balíkov'!A:F,6,FALSE))</f>
        <v/>
      </c>
      <c r="O2053" s="164"/>
      <c r="P2053" s="164"/>
    </row>
    <row r="2054" spans="1:16" x14ac:dyDescent="0.2">
      <c r="A2054" s="19"/>
      <c r="B2054" s="164"/>
      <c r="C2054" s="164"/>
      <c r="D2054" s="164"/>
      <c r="E2054" s="164"/>
      <c r="F2054" s="165"/>
      <c r="G2054" s="164"/>
      <c r="H2054" s="166"/>
      <c r="I2054" s="167"/>
      <c r="J2054" s="168" t="str">
        <f>IF(F2054="","",IF(G2054=nepodnik,1,IF(VLOOKUP(G2054,Ciselniky!$G$41:$I$48,3,FALSE)&gt;'Údaje o projekte'!$F$11,'Údaje o projekte'!$F$11,VLOOKUP(G2054,Ciselniky!$G$41:$I$48,3,FALSE))))</f>
        <v/>
      </c>
      <c r="K2054" s="169" t="str">
        <f>IF(J2054="","",IF(G2054="Nerelevantné",E2054*F2054,((E2054*F2054)/VLOOKUP(G2054,Ciselniky!$G$43:$I$48,3,FALSE))*'Dlhodobý majetok (DM)'!I2054)*H2054)</f>
        <v/>
      </c>
      <c r="L2054" s="169" t="str">
        <f>IF(K2054="","",IF('Základné údaje'!$H$8="áno",0,K2054*0.2))</f>
        <v/>
      </c>
      <c r="M2054" s="156" t="str">
        <f>IF(K2054="","",K2054*VLOOKUP(CONCATENATE(C2054," / ",'Základné údaje'!$D$8),'Priradenie pracov. balíkov'!A:F,6,FALSE))</f>
        <v/>
      </c>
      <c r="N2054" s="156" t="str">
        <f>IF(L2054="","",L2054*VLOOKUP(CONCATENATE(C2054," / ",'Základné údaje'!$D$8),'Priradenie pracov. balíkov'!A:F,6,FALSE))</f>
        <v/>
      </c>
      <c r="O2054" s="164"/>
      <c r="P2054" s="164"/>
    </row>
    <row r="2055" spans="1:16" x14ac:dyDescent="0.2">
      <c r="A2055" s="19"/>
      <c r="B2055" s="164"/>
      <c r="C2055" s="164"/>
      <c r="D2055" s="164"/>
      <c r="E2055" s="164"/>
      <c r="F2055" s="165"/>
      <c r="G2055" s="164"/>
      <c r="H2055" s="166"/>
      <c r="I2055" s="167"/>
      <c r="J2055" s="168" t="str">
        <f>IF(F2055="","",IF(G2055=nepodnik,1,IF(VLOOKUP(G2055,Ciselniky!$G$41:$I$48,3,FALSE)&gt;'Údaje o projekte'!$F$11,'Údaje o projekte'!$F$11,VLOOKUP(G2055,Ciselniky!$G$41:$I$48,3,FALSE))))</f>
        <v/>
      </c>
      <c r="K2055" s="169" t="str">
        <f>IF(J2055="","",IF(G2055="Nerelevantné",E2055*F2055,((E2055*F2055)/VLOOKUP(G2055,Ciselniky!$G$43:$I$48,3,FALSE))*'Dlhodobý majetok (DM)'!I2055)*H2055)</f>
        <v/>
      </c>
      <c r="L2055" s="169" t="str">
        <f>IF(K2055="","",IF('Základné údaje'!$H$8="áno",0,K2055*0.2))</f>
        <v/>
      </c>
      <c r="M2055" s="156" t="str">
        <f>IF(K2055="","",K2055*VLOOKUP(CONCATENATE(C2055," / ",'Základné údaje'!$D$8),'Priradenie pracov. balíkov'!A:F,6,FALSE))</f>
        <v/>
      </c>
      <c r="N2055" s="156" t="str">
        <f>IF(L2055="","",L2055*VLOOKUP(CONCATENATE(C2055," / ",'Základné údaje'!$D$8),'Priradenie pracov. balíkov'!A:F,6,FALSE))</f>
        <v/>
      </c>
      <c r="O2055" s="164"/>
      <c r="P2055" s="164"/>
    </row>
    <row r="2056" spans="1:16" x14ac:dyDescent="0.2">
      <c r="A2056" s="19"/>
      <c r="B2056" s="164"/>
      <c r="C2056" s="164"/>
      <c r="D2056" s="164"/>
      <c r="E2056" s="164"/>
      <c r="F2056" s="165"/>
      <c r="G2056" s="164"/>
      <c r="H2056" s="166"/>
      <c r="I2056" s="167"/>
      <c r="J2056" s="168" t="str">
        <f>IF(F2056="","",IF(G2056=nepodnik,1,IF(VLOOKUP(G2056,Ciselniky!$G$41:$I$48,3,FALSE)&gt;'Údaje o projekte'!$F$11,'Údaje o projekte'!$F$11,VLOOKUP(G2056,Ciselniky!$G$41:$I$48,3,FALSE))))</f>
        <v/>
      </c>
      <c r="K2056" s="169" t="str">
        <f>IF(J2056="","",IF(G2056="Nerelevantné",E2056*F2056,((E2056*F2056)/VLOOKUP(G2056,Ciselniky!$G$43:$I$48,3,FALSE))*'Dlhodobý majetok (DM)'!I2056)*H2056)</f>
        <v/>
      </c>
      <c r="L2056" s="169" t="str">
        <f>IF(K2056="","",IF('Základné údaje'!$H$8="áno",0,K2056*0.2))</f>
        <v/>
      </c>
      <c r="M2056" s="156" t="str">
        <f>IF(K2056="","",K2056*VLOOKUP(CONCATENATE(C2056," / ",'Základné údaje'!$D$8),'Priradenie pracov. balíkov'!A:F,6,FALSE))</f>
        <v/>
      </c>
      <c r="N2056" s="156" t="str">
        <f>IF(L2056="","",L2056*VLOOKUP(CONCATENATE(C2056," / ",'Základné údaje'!$D$8),'Priradenie pracov. balíkov'!A:F,6,FALSE))</f>
        <v/>
      </c>
      <c r="O2056" s="164"/>
      <c r="P2056" s="164"/>
    </row>
    <row r="2057" spans="1:16" x14ac:dyDescent="0.2">
      <c r="A2057" s="19"/>
      <c r="B2057" s="164"/>
      <c r="C2057" s="164"/>
      <c r="D2057" s="164"/>
      <c r="E2057" s="164"/>
      <c r="F2057" s="165"/>
      <c r="G2057" s="164"/>
      <c r="H2057" s="166"/>
      <c r="I2057" s="167"/>
      <c r="J2057" s="168" t="str">
        <f>IF(F2057="","",IF(G2057=nepodnik,1,IF(VLOOKUP(G2057,Ciselniky!$G$41:$I$48,3,FALSE)&gt;'Údaje o projekte'!$F$11,'Údaje o projekte'!$F$11,VLOOKUP(G2057,Ciselniky!$G$41:$I$48,3,FALSE))))</f>
        <v/>
      </c>
      <c r="K2057" s="169" t="str">
        <f>IF(J2057="","",IF(G2057="Nerelevantné",E2057*F2057,((E2057*F2057)/VLOOKUP(G2057,Ciselniky!$G$43:$I$48,3,FALSE))*'Dlhodobý majetok (DM)'!I2057)*H2057)</f>
        <v/>
      </c>
      <c r="L2057" s="169" t="str">
        <f>IF(K2057="","",IF('Základné údaje'!$H$8="áno",0,K2057*0.2))</f>
        <v/>
      </c>
      <c r="M2057" s="156" t="str">
        <f>IF(K2057="","",K2057*VLOOKUP(CONCATENATE(C2057," / ",'Základné údaje'!$D$8),'Priradenie pracov. balíkov'!A:F,6,FALSE))</f>
        <v/>
      </c>
      <c r="N2057" s="156" t="str">
        <f>IF(L2057="","",L2057*VLOOKUP(CONCATENATE(C2057," / ",'Základné údaje'!$D$8),'Priradenie pracov. balíkov'!A:F,6,FALSE))</f>
        <v/>
      </c>
      <c r="O2057" s="164"/>
      <c r="P2057" s="164"/>
    </row>
    <row r="2058" spans="1:16" x14ac:dyDescent="0.2">
      <c r="A2058" s="19"/>
      <c r="B2058" s="164"/>
      <c r="C2058" s="164"/>
      <c r="D2058" s="164"/>
      <c r="E2058" s="164"/>
      <c r="F2058" s="165"/>
      <c r="G2058" s="164"/>
      <c r="H2058" s="166"/>
      <c r="I2058" s="167"/>
      <c r="J2058" s="168" t="str">
        <f>IF(F2058="","",IF(G2058=nepodnik,1,IF(VLOOKUP(G2058,Ciselniky!$G$41:$I$48,3,FALSE)&gt;'Údaje o projekte'!$F$11,'Údaje o projekte'!$F$11,VLOOKUP(G2058,Ciselniky!$G$41:$I$48,3,FALSE))))</f>
        <v/>
      </c>
      <c r="K2058" s="169" t="str">
        <f>IF(J2058="","",IF(G2058="Nerelevantné",E2058*F2058,((E2058*F2058)/VLOOKUP(G2058,Ciselniky!$G$43:$I$48,3,FALSE))*'Dlhodobý majetok (DM)'!I2058)*H2058)</f>
        <v/>
      </c>
      <c r="L2058" s="169" t="str">
        <f>IF(K2058="","",IF('Základné údaje'!$H$8="áno",0,K2058*0.2))</f>
        <v/>
      </c>
      <c r="M2058" s="156" t="str">
        <f>IF(K2058="","",K2058*VLOOKUP(CONCATENATE(C2058," / ",'Základné údaje'!$D$8),'Priradenie pracov. balíkov'!A:F,6,FALSE))</f>
        <v/>
      </c>
      <c r="N2058" s="156" t="str">
        <f>IF(L2058="","",L2058*VLOOKUP(CONCATENATE(C2058," / ",'Základné údaje'!$D$8),'Priradenie pracov. balíkov'!A:F,6,FALSE))</f>
        <v/>
      </c>
      <c r="O2058" s="164"/>
      <c r="P2058" s="164"/>
    </row>
    <row r="2059" spans="1:16" x14ac:dyDescent="0.2">
      <c r="A2059" s="19"/>
      <c r="B2059" s="164"/>
      <c r="C2059" s="164"/>
      <c r="D2059" s="164"/>
      <c r="E2059" s="164"/>
      <c r="F2059" s="165"/>
      <c r="G2059" s="164"/>
      <c r="H2059" s="166"/>
      <c r="I2059" s="167"/>
      <c r="J2059" s="168" t="str">
        <f>IF(F2059="","",IF(G2059=nepodnik,1,IF(VLOOKUP(G2059,Ciselniky!$G$41:$I$48,3,FALSE)&gt;'Údaje o projekte'!$F$11,'Údaje o projekte'!$F$11,VLOOKUP(G2059,Ciselniky!$G$41:$I$48,3,FALSE))))</f>
        <v/>
      </c>
      <c r="K2059" s="169" t="str">
        <f>IF(J2059="","",IF(G2059="Nerelevantné",E2059*F2059,((E2059*F2059)/VLOOKUP(G2059,Ciselniky!$G$43:$I$48,3,FALSE))*'Dlhodobý majetok (DM)'!I2059)*H2059)</f>
        <v/>
      </c>
      <c r="L2059" s="169" t="str">
        <f>IF(K2059="","",IF('Základné údaje'!$H$8="áno",0,K2059*0.2))</f>
        <v/>
      </c>
      <c r="M2059" s="156" t="str">
        <f>IF(K2059="","",K2059*VLOOKUP(CONCATENATE(C2059," / ",'Základné údaje'!$D$8),'Priradenie pracov. balíkov'!A:F,6,FALSE))</f>
        <v/>
      </c>
      <c r="N2059" s="156" t="str">
        <f>IF(L2059="","",L2059*VLOOKUP(CONCATENATE(C2059," / ",'Základné údaje'!$D$8),'Priradenie pracov. balíkov'!A:F,6,FALSE))</f>
        <v/>
      </c>
      <c r="O2059" s="164"/>
      <c r="P2059" s="164"/>
    </row>
    <row r="2060" spans="1:16" x14ac:dyDescent="0.2">
      <c r="A2060" s="19"/>
      <c r="B2060" s="164"/>
      <c r="C2060" s="164"/>
      <c r="D2060" s="164"/>
      <c r="E2060" s="164"/>
      <c r="F2060" s="165"/>
      <c r="G2060" s="164"/>
      <c r="H2060" s="166"/>
      <c r="I2060" s="167"/>
      <c r="J2060" s="168" t="str">
        <f>IF(F2060="","",IF(G2060=nepodnik,1,IF(VLOOKUP(G2060,Ciselniky!$G$41:$I$48,3,FALSE)&gt;'Údaje o projekte'!$F$11,'Údaje o projekte'!$F$11,VLOOKUP(G2060,Ciselniky!$G$41:$I$48,3,FALSE))))</f>
        <v/>
      </c>
      <c r="K2060" s="169" t="str">
        <f>IF(J2060="","",IF(G2060="Nerelevantné",E2060*F2060,((E2060*F2060)/VLOOKUP(G2060,Ciselniky!$G$43:$I$48,3,FALSE))*'Dlhodobý majetok (DM)'!I2060)*H2060)</f>
        <v/>
      </c>
      <c r="L2060" s="169" t="str">
        <f>IF(K2060="","",IF('Základné údaje'!$H$8="áno",0,K2060*0.2))</f>
        <v/>
      </c>
      <c r="M2060" s="156" t="str">
        <f>IF(K2060="","",K2060*VLOOKUP(CONCATENATE(C2060," / ",'Základné údaje'!$D$8),'Priradenie pracov. balíkov'!A:F,6,FALSE))</f>
        <v/>
      </c>
      <c r="N2060" s="156" t="str">
        <f>IF(L2060="","",L2060*VLOOKUP(CONCATENATE(C2060," / ",'Základné údaje'!$D$8),'Priradenie pracov. balíkov'!A:F,6,FALSE))</f>
        <v/>
      </c>
      <c r="O2060" s="164"/>
      <c r="P2060" s="164"/>
    </row>
    <row r="2061" spans="1:16" x14ac:dyDescent="0.2">
      <c r="A2061" s="19"/>
      <c r="B2061" s="164"/>
      <c r="C2061" s="164"/>
      <c r="D2061" s="164"/>
      <c r="E2061" s="164"/>
      <c r="F2061" s="165"/>
      <c r="G2061" s="164"/>
      <c r="H2061" s="166"/>
      <c r="I2061" s="167"/>
      <c r="J2061" s="168" t="str">
        <f>IF(F2061="","",IF(G2061=nepodnik,1,IF(VLOOKUP(G2061,Ciselniky!$G$41:$I$48,3,FALSE)&gt;'Údaje o projekte'!$F$11,'Údaje o projekte'!$F$11,VLOOKUP(G2061,Ciselniky!$G$41:$I$48,3,FALSE))))</f>
        <v/>
      </c>
      <c r="K2061" s="169" t="str">
        <f>IF(J2061="","",IF(G2061="Nerelevantné",E2061*F2061,((E2061*F2061)/VLOOKUP(G2061,Ciselniky!$G$43:$I$48,3,FALSE))*'Dlhodobý majetok (DM)'!I2061)*H2061)</f>
        <v/>
      </c>
      <c r="L2061" s="169" t="str">
        <f>IF(K2061="","",IF('Základné údaje'!$H$8="áno",0,K2061*0.2))</f>
        <v/>
      </c>
      <c r="M2061" s="156" t="str">
        <f>IF(K2061="","",K2061*VLOOKUP(CONCATENATE(C2061," / ",'Základné údaje'!$D$8),'Priradenie pracov. balíkov'!A:F,6,FALSE))</f>
        <v/>
      </c>
      <c r="N2061" s="156" t="str">
        <f>IF(L2061="","",L2061*VLOOKUP(CONCATENATE(C2061," / ",'Základné údaje'!$D$8),'Priradenie pracov. balíkov'!A:F,6,FALSE))</f>
        <v/>
      </c>
      <c r="O2061" s="164"/>
      <c r="P2061" s="164"/>
    </row>
    <row r="2062" spans="1:16" x14ac:dyDescent="0.2">
      <c r="A2062" s="19"/>
      <c r="B2062" s="164"/>
      <c r="C2062" s="164"/>
      <c r="D2062" s="164"/>
      <c r="E2062" s="164"/>
      <c r="F2062" s="165"/>
      <c r="G2062" s="164"/>
      <c r="H2062" s="166"/>
      <c r="I2062" s="167"/>
      <c r="J2062" s="168" t="str">
        <f>IF(F2062="","",IF(G2062=nepodnik,1,IF(VLOOKUP(G2062,Ciselniky!$G$41:$I$48,3,FALSE)&gt;'Údaje o projekte'!$F$11,'Údaje o projekte'!$F$11,VLOOKUP(G2062,Ciselniky!$G$41:$I$48,3,FALSE))))</f>
        <v/>
      </c>
      <c r="K2062" s="169" t="str">
        <f>IF(J2062="","",IF(G2062="Nerelevantné",E2062*F2062,((E2062*F2062)/VLOOKUP(G2062,Ciselniky!$G$43:$I$48,3,FALSE))*'Dlhodobý majetok (DM)'!I2062)*H2062)</f>
        <v/>
      </c>
      <c r="L2062" s="169" t="str">
        <f>IF(K2062="","",IF('Základné údaje'!$H$8="áno",0,K2062*0.2))</f>
        <v/>
      </c>
      <c r="M2062" s="156" t="str">
        <f>IF(K2062="","",K2062*VLOOKUP(CONCATENATE(C2062," / ",'Základné údaje'!$D$8),'Priradenie pracov. balíkov'!A:F,6,FALSE))</f>
        <v/>
      </c>
      <c r="N2062" s="156" t="str">
        <f>IF(L2062="","",L2062*VLOOKUP(CONCATENATE(C2062," / ",'Základné údaje'!$D$8),'Priradenie pracov. balíkov'!A:F,6,FALSE))</f>
        <v/>
      </c>
      <c r="O2062" s="164"/>
      <c r="P2062" s="164"/>
    </row>
    <row r="2063" spans="1:16" x14ac:dyDescent="0.2">
      <c r="A2063" s="19"/>
      <c r="B2063" s="164"/>
      <c r="C2063" s="164"/>
      <c r="D2063" s="164"/>
      <c r="E2063" s="164"/>
      <c r="F2063" s="165"/>
      <c r="G2063" s="164"/>
      <c r="H2063" s="166"/>
      <c r="I2063" s="167"/>
      <c r="J2063" s="168" t="str">
        <f>IF(F2063="","",IF(G2063=nepodnik,1,IF(VLOOKUP(G2063,Ciselniky!$G$41:$I$48,3,FALSE)&gt;'Údaje o projekte'!$F$11,'Údaje o projekte'!$F$11,VLOOKUP(G2063,Ciselniky!$G$41:$I$48,3,FALSE))))</f>
        <v/>
      </c>
      <c r="K2063" s="169" t="str">
        <f>IF(J2063="","",IF(G2063="Nerelevantné",E2063*F2063,((E2063*F2063)/VLOOKUP(G2063,Ciselniky!$G$43:$I$48,3,FALSE))*'Dlhodobý majetok (DM)'!I2063)*H2063)</f>
        <v/>
      </c>
      <c r="L2063" s="169" t="str">
        <f>IF(K2063="","",IF('Základné údaje'!$H$8="áno",0,K2063*0.2))</f>
        <v/>
      </c>
      <c r="M2063" s="156" t="str">
        <f>IF(K2063="","",K2063*VLOOKUP(CONCATENATE(C2063," / ",'Základné údaje'!$D$8),'Priradenie pracov. balíkov'!A:F,6,FALSE))</f>
        <v/>
      </c>
      <c r="N2063" s="156" t="str">
        <f>IF(L2063="","",L2063*VLOOKUP(CONCATENATE(C2063," / ",'Základné údaje'!$D$8),'Priradenie pracov. balíkov'!A:F,6,FALSE))</f>
        <v/>
      </c>
      <c r="O2063" s="164"/>
      <c r="P2063" s="164"/>
    </row>
    <row r="2064" spans="1:16" x14ac:dyDescent="0.2">
      <c r="A2064" s="19"/>
      <c r="B2064" s="164"/>
      <c r="C2064" s="164"/>
      <c r="D2064" s="164"/>
      <c r="E2064" s="164"/>
      <c r="F2064" s="165"/>
      <c r="G2064" s="164"/>
      <c r="H2064" s="166"/>
      <c r="I2064" s="167"/>
      <c r="J2064" s="168" t="str">
        <f>IF(F2064="","",IF(G2064=nepodnik,1,IF(VLOOKUP(G2064,Ciselniky!$G$41:$I$48,3,FALSE)&gt;'Údaje o projekte'!$F$11,'Údaje o projekte'!$F$11,VLOOKUP(G2064,Ciselniky!$G$41:$I$48,3,FALSE))))</f>
        <v/>
      </c>
      <c r="K2064" s="169" t="str">
        <f>IF(J2064="","",IF(G2064="Nerelevantné",E2064*F2064,((E2064*F2064)/VLOOKUP(G2064,Ciselniky!$G$43:$I$48,3,FALSE))*'Dlhodobý majetok (DM)'!I2064)*H2064)</f>
        <v/>
      </c>
      <c r="L2064" s="169" t="str">
        <f>IF(K2064="","",IF('Základné údaje'!$H$8="áno",0,K2064*0.2))</f>
        <v/>
      </c>
      <c r="M2064" s="156" t="str">
        <f>IF(K2064="","",K2064*VLOOKUP(CONCATENATE(C2064," / ",'Základné údaje'!$D$8),'Priradenie pracov. balíkov'!A:F,6,FALSE))</f>
        <v/>
      </c>
      <c r="N2064" s="156" t="str">
        <f>IF(L2064="","",L2064*VLOOKUP(CONCATENATE(C2064," / ",'Základné údaje'!$D$8),'Priradenie pracov. balíkov'!A:F,6,FALSE))</f>
        <v/>
      </c>
      <c r="O2064" s="164"/>
      <c r="P2064" s="164"/>
    </row>
    <row r="2065" spans="1:16" x14ac:dyDescent="0.2">
      <c r="A2065" s="19"/>
      <c r="B2065" s="164"/>
      <c r="C2065" s="164"/>
      <c r="D2065" s="164"/>
      <c r="E2065" s="164"/>
      <c r="F2065" s="165"/>
      <c r="G2065" s="164"/>
      <c r="H2065" s="166"/>
      <c r="I2065" s="167"/>
      <c r="J2065" s="168" t="str">
        <f>IF(F2065="","",IF(G2065=nepodnik,1,IF(VLOOKUP(G2065,Ciselniky!$G$41:$I$48,3,FALSE)&gt;'Údaje o projekte'!$F$11,'Údaje o projekte'!$F$11,VLOOKUP(G2065,Ciselniky!$G$41:$I$48,3,FALSE))))</f>
        <v/>
      </c>
      <c r="K2065" s="169" t="str">
        <f>IF(J2065="","",IF(G2065="Nerelevantné",E2065*F2065,((E2065*F2065)/VLOOKUP(G2065,Ciselniky!$G$43:$I$48,3,FALSE))*'Dlhodobý majetok (DM)'!I2065)*H2065)</f>
        <v/>
      </c>
      <c r="L2065" s="169" t="str">
        <f>IF(K2065="","",IF('Základné údaje'!$H$8="áno",0,K2065*0.2))</f>
        <v/>
      </c>
      <c r="M2065" s="156" t="str">
        <f>IF(K2065="","",K2065*VLOOKUP(CONCATENATE(C2065," / ",'Základné údaje'!$D$8),'Priradenie pracov. balíkov'!A:F,6,FALSE))</f>
        <v/>
      </c>
      <c r="N2065" s="156" t="str">
        <f>IF(L2065="","",L2065*VLOOKUP(CONCATENATE(C2065," / ",'Základné údaje'!$D$8),'Priradenie pracov. balíkov'!A:F,6,FALSE))</f>
        <v/>
      </c>
      <c r="O2065" s="164"/>
      <c r="P2065" s="164"/>
    </row>
    <row r="2066" spans="1:16" x14ac:dyDescent="0.2">
      <c r="A2066" s="19"/>
      <c r="B2066" s="164"/>
      <c r="C2066" s="164"/>
      <c r="D2066" s="164"/>
      <c r="E2066" s="164"/>
      <c r="F2066" s="165"/>
      <c r="G2066" s="164"/>
      <c r="H2066" s="166"/>
      <c r="I2066" s="167"/>
      <c r="J2066" s="168" t="str">
        <f>IF(F2066="","",IF(G2066=nepodnik,1,IF(VLOOKUP(G2066,Ciselniky!$G$41:$I$48,3,FALSE)&gt;'Údaje o projekte'!$F$11,'Údaje o projekte'!$F$11,VLOOKUP(G2066,Ciselniky!$G$41:$I$48,3,FALSE))))</f>
        <v/>
      </c>
      <c r="K2066" s="169" t="str">
        <f>IF(J2066="","",IF(G2066="Nerelevantné",E2066*F2066,((E2066*F2066)/VLOOKUP(G2066,Ciselniky!$G$43:$I$48,3,FALSE))*'Dlhodobý majetok (DM)'!I2066)*H2066)</f>
        <v/>
      </c>
      <c r="L2066" s="169" t="str">
        <f>IF(K2066="","",IF('Základné údaje'!$H$8="áno",0,K2066*0.2))</f>
        <v/>
      </c>
      <c r="M2066" s="156" t="str">
        <f>IF(K2066="","",K2066*VLOOKUP(CONCATENATE(C2066," / ",'Základné údaje'!$D$8),'Priradenie pracov. balíkov'!A:F,6,FALSE))</f>
        <v/>
      </c>
      <c r="N2066" s="156" t="str">
        <f>IF(L2066="","",L2066*VLOOKUP(CONCATENATE(C2066," / ",'Základné údaje'!$D$8),'Priradenie pracov. balíkov'!A:F,6,FALSE))</f>
        <v/>
      </c>
      <c r="O2066" s="164"/>
      <c r="P2066" s="164"/>
    </row>
    <row r="2067" spans="1:16" x14ac:dyDescent="0.2">
      <c r="A2067" s="19"/>
      <c r="B2067" s="164"/>
      <c r="C2067" s="164"/>
      <c r="D2067" s="164"/>
      <c r="E2067" s="164"/>
      <c r="F2067" s="165"/>
      <c r="G2067" s="164"/>
      <c r="H2067" s="166"/>
      <c r="I2067" s="167"/>
      <c r="J2067" s="168" t="str">
        <f>IF(F2067="","",IF(G2067=nepodnik,1,IF(VLOOKUP(G2067,Ciselniky!$G$41:$I$48,3,FALSE)&gt;'Údaje o projekte'!$F$11,'Údaje o projekte'!$F$11,VLOOKUP(G2067,Ciselniky!$G$41:$I$48,3,FALSE))))</f>
        <v/>
      </c>
      <c r="K2067" s="169" t="str">
        <f>IF(J2067="","",IF(G2067="Nerelevantné",E2067*F2067,((E2067*F2067)/VLOOKUP(G2067,Ciselniky!$G$43:$I$48,3,FALSE))*'Dlhodobý majetok (DM)'!I2067)*H2067)</f>
        <v/>
      </c>
      <c r="L2067" s="169" t="str">
        <f>IF(K2067="","",IF('Základné údaje'!$H$8="áno",0,K2067*0.2))</f>
        <v/>
      </c>
      <c r="M2067" s="156" t="str">
        <f>IF(K2067="","",K2067*VLOOKUP(CONCATENATE(C2067," / ",'Základné údaje'!$D$8),'Priradenie pracov. balíkov'!A:F,6,FALSE))</f>
        <v/>
      </c>
      <c r="N2067" s="156" t="str">
        <f>IF(L2067="","",L2067*VLOOKUP(CONCATENATE(C2067," / ",'Základné údaje'!$D$8),'Priradenie pracov. balíkov'!A:F,6,FALSE))</f>
        <v/>
      </c>
      <c r="O2067" s="164"/>
      <c r="P2067" s="164"/>
    </row>
    <row r="2068" spans="1:16" x14ac:dyDescent="0.2">
      <c r="A2068" s="19"/>
      <c r="B2068" s="164"/>
      <c r="C2068" s="164"/>
      <c r="D2068" s="164"/>
      <c r="E2068" s="164"/>
      <c r="F2068" s="165"/>
      <c r="G2068" s="164"/>
      <c r="H2068" s="166"/>
      <c r="I2068" s="167"/>
      <c r="J2068" s="168" t="str">
        <f>IF(F2068="","",IF(G2068=nepodnik,1,IF(VLOOKUP(G2068,Ciselniky!$G$41:$I$48,3,FALSE)&gt;'Údaje o projekte'!$F$11,'Údaje o projekte'!$F$11,VLOOKUP(G2068,Ciselniky!$G$41:$I$48,3,FALSE))))</f>
        <v/>
      </c>
      <c r="K2068" s="169" t="str">
        <f>IF(J2068="","",IF(G2068="Nerelevantné",E2068*F2068,((E2068*F2068)/VLOOKUP(G2068,Ciselniky!$G$43:$I$48,3,FALSE))*'Dlhodobý majetok (DM)'!I2068)*H2068)</f>
        <v/>
      </c>
      <c r="L2068" s="169" t="str">
        <f>IF(K2068="","",IF('Základné údaje'!$H$8="áno",0,K2068*0.2))</f>
        <v/>
      </c>
      <c r="M2068" s="156" t="str">
        <f>IF(K2068="","",K2068*VLOOKUP(CONCATENATE(C2068," / ",'Základné údaje'!$D$8),'Priradenie pracov. balíkov'!A:F,6,FALSE))</f>
        <v/>
      </c>
      <c r="N2068" s="156" t="str">
        <f>IF(L2068="","",L2068*VLOOKUP(CONCATENATE(C2068," / ",'Základné údaje'!$D$8),'Priradenie pracov. balíkov'!A:F,6,FALSE))</f>
        <v/>
      </c>
      <c r="O2068" s="164"/>
      <c r="P2068" s="164"/>
    </row>
    <row r="2069" spans="1:16" x14ac:dyDescent="0.2">
      <c r="A2069" s="19"/>
      <c r="B2069" s="164"/>
      <c r="C2069" s="164"/>
      <c r="D2069" s="164"/>
      <c r="E2069" s="164"/>
      <c r="F2069" s="165"/>
      <c r="G2069" s="164"/>
      <c r="H2069" s="166"/>
      <c r="I2069" s="167"/>
      <c r="J2069" s="168" t="str">
        <f>IF(F2069="","",IF(G2069=nepodnik,1,IF(VLOOKUP(G2069,Ciselniky!$G$41:$I$48,3,FALSE)&gt;'Údaje o projekte'!$F$11,'Údaje o projekte'!$F$11,VLOOKUP(G2069,Ciselniky!$G$41:$I$48,3,FALSE))))</f>
        <v/>
      </c>
      <c r="K2069" s="169" t="str">
        <f>IF(J2069="","",IF(G2069="Nerelevantné",E2069*F2069,((E2069*F2069)/VLOOKUP(G2069,Ciselniky!$G$43:$I$48,3,FALSE))*'Dlhodobý majetok (DM)'!I2069)*H2069)</f>
        <v/>
      </c>
      <c r="L2069" s="169" t="str">
        <f>IF(K2069="","",IF('Základné údaje'!$H$8="áno",0,K2069*0.2))</f>
        <v/>
      </c>
      <c r="M2069" s="156" t="str">
        <f>IF(K2069="","",K2069*VLOOKUP(CONCATENATE(C2069," / ",'Základné údaje'!$D$8),'Priradenie pracov. balíkov'!A:F,6,FALSE))</f>
        <v/>
      </c>
      <c r="N2069" s="156" t="str">
        <f>IF(L2069="","",L2069*VLOOKUP(CONCATENATE(C2069," / ",'Základné údaje'!$D$8),'Priradenie pracov. balíkov'!A:F,6,FALSE))</f>
        <v/>
      </c>
      <c r="O2069" s="164"/>
      <c r="P2069" s="164"/>
    </row>
    <row r="2070" spans="1:16" x14ac:dyDescent="0.2">
      <c r="A2070" s="19"/>
      <c r="B2070" s="164"/>
      <c r="C2070" s="164"/>
      <c r="D2070" s="164"/>
      <c r="E2070" s="164"/>
      <c r="F2070" s="165"/>
      <c r="G2070" s="164"/>
      <c r="H2070" s="166"/>
      <c r="I2070" s="167"/>
      <c r="J2070" s="168" t="str">
        <f>IF(F2070="","",IF(G2070=nepodnik,1,IF(VLOOKUP(G2070,Ciselniky!$G$41:$I$48,3,FALSE)&gt;'Údaje o projekte'!$F$11,'Údaje o projekte'!$F$11,VLOOKUP(G2070,Ciselniky!$G$41:$I$48,3,FALSE))))</f>
        <v/>
      </c>
      <c r="K2070" s="169" t="str">
        <f>IF(J2070="","",IF(G2070="Nerelevantné",E2070*F2070,((E2070*F2070)/VLOOKUP(G2070,Ciselniky!$G$43:$I$48,3,FALSE))*'Dlhodobý majetok (DM)'!I2070)*H2070)</f>
        <v/>
      </c>
      <c r="L2070" s="169" t="str">
        <f>IF(K2070="","",IF('Základné údaje'!$H$8="áno",0,K2070*0.2))</f>
        <v/>
      </c>
      <c r="M2070" s="156" t="str">
        <f>IF(K2070="","",K2070*VLOOKUP(CONCATENATE(C2070," / ",'Základné údaje'!$D$8),'Priradenie pracov. balíkov'!A:F,6,FALSE))</f>
        <v/>
      </c>
      <c r="N2070" s="156" t="str">
        <f>IF(L2070="","",L2070*VLOOKUP(CONCATENATE(C2070," / ",'Základné údaje'!$D$8),'Priradenie pracov. balíkov'!A:F,6,FALSE))</f>
        <v/>
      </c>
      <c r="O2070" s="164"/>
      <c r="P2070" s="164"/>
    </row>
    <row r="2071" spans="1:16" x14ac:dyDescent="0.2">
      <c r="A2071" s="19"/>
      <c r="B2071" s="164"/>
      <c r="C2071" s="164"/>
      <c r="D2071" s="164"/>
      <c r="E2071" s="164"/>
      <c r="F2071" s="165"/>
      <c r="G2071" s="164"/>
      <c r="H2071" s="166"/>
      <c r="I2071" s="167"/>
      <c r="J2071" s="168" t="str">
        <f>IF(F2071="","",IF(G2071=nepodnik,1,IF(VLOOKUP(G2071,Ciselniky!$G$41:$I$48,3,FALSE)&gt;'Údaje o projekte'!$F$11,'Údaje o projekte'!$F$11,VLOOKUP(G2071,Ciselniky!$G$41:$I$48,3,FALSE))))</f>
        <v/>
      </c>
      <c r="K2071" s="169" t="str">
        <f>IF(J2071="","",IF(G2071="Nerelevantné",E2071*F2071,((E2071*F2071)/VLOOKUP(G2071,Ciselniky!$G$43:$I$48,3,FALSE))*'Dlhodobý majetok (DM)'!I2071)*H2071)</f>
        <v/>
      </c>
      <c r="L2071" s="169" t="str">
        <f>IF(K2071="","",IF('Základné údaje'!$H$8="áno",0,K2071*0.2))</f>
        <v/>
      </c>
      <c r="M2071" s="156" t="str">
        <f>IF(K2071="","",K2071*VLOOKUP(CONCATENATE(C2071," / ",'Základné údaje'!$D$8),'Priradenie pracov. balíkov'!A:F,6,FALSE))</f>
        <v/>
      </c>
      <c r="N2071" s="156" t="str">
        <f>IF(L2071="","",L2071*VLOOKUP(CONCATENATE(C2071," / ",'Základné údaje'!$D$8),'Priradenie pracov. balíkov'!A:F,6,FALSE))</f>
        <v/>
      </c>
      <c r="O2071" s="164"/>
      <c r="P2071" s="164"/>
    </row>
    <row r="2072" spans="1:16" x14ac:dyDescent="0.2">
      <c r="A2072" s="19"/>
      <c r="B2072" s="164"/>
      <c r="C2072" s="164"/>
      <c r="D2072" s="164"/>
      <c r="E2072" s="164"/>
      <c r="F2072" s="165"/>
      <c r="G2072" s="164"/>
      <c r="H2072" s="166"/>
      <c r="I2072" s="167"/>
      <c r="J2072" s="168" t="str">
        <f>IF(F2072="","",IF(G2072=nepodnik,1,IF(VLOOKUP(G2072,Ciselniky!$G$41:$I$48,3,FALSE)&gt;'Údaje o projekte'!$F$11,'Údaje o projekte'!$F$11,VLOOKUP(G2072,Ciselniky!$G$41:$I$48,3,FALSE))))</f>
        <v/>
      </c>
      <c r="K2072" s="169" t="str">
        <f>IF(J2072="","",IF(G2072="Nerelevantné",E2072*F2072,((E2072*F2072)/VLOOKUP(G2072,Ciselniky!$G$43:$I$48,3,FALSE))*'Dlhodobý majetok (DM)'!I2072)*H2072)</f>
        <v/>
      </c>
      <c r="L2072" s="169" t="str">
        <f>IF(K2072="","",IF('Základné údaje'!$H$8="áno",0,K2072*0.2))</f>
        <v/>
      </c>
      <c r="M2072" s="156" t="str">
        <f>IF(K2072="","",K2072*VLOOKUP(CONCATENATE(C2072," / ",'Základné údaje'!$D$8),'Priradenie pracov. balíkov'!A:F,6,FALSE))</f>
        <v/>
      </c>
      <c r="N2072" s="156" t="str">
        <f>IF(L2072="","",L2072*VLOOKUP(CONCATENATE(C2072," / ",'Základné údaje'!$D$8),'Priradenie pracov. balíkov'!A:F,6,FALSE))</f>
        <v/>
      </c>
      <c r="O2072" s="164"/>
      <c r="P2072" s="164"/>
    </row>
    <row r="2073" spans="1:16" x14ac:dyDescent="0.2">
      <c r="A2073" s="19"/>
      <c r="B2073" s="164"/>
      <c r="C2073" s="164"/>
      <c r="D2073" s="164"/>
      <c r="E2073" s="164"/>
      <c r="F2073" s="165"/>
      <c r="G2073" s="164"/>
      <c r="H2073" s="166"/>
      <c r="I2073" s="167"/>
      <c r="J2073" s="168" t="str">
        <f>IF(F2073="","",IF(G2073=nepodnik,1,IF(VLOOKUP(G2073,Ciselniky!$G$41:$I$48,3,FALSE)&gt;'Údaje o projekte'!$F$11,'Údaje o projekte'!$F$11,VLOOKUP(G2073,Ciselniky!$G$41:$I$48,3,FALSE))))</f>
        <v/>
      </c>
      <c r="K2073" s="169" t="str">
        <f>IF(J2073="","",IF(G2073="Nerelevantné",E2073*F2073,((E2073*F2073)/VLOOKUP(G2073,Ciselniky!$G$43:$I$48,3,FALSE))*'Dlhodobý majetok (DM)'!I2073)*H2073)</f>
        <v/>
      </c>
      <c r="L2073" s="169" t="str">
        <f>IF(K2073="","",IF('Základné údaje'!$H$8="áno",0,K2073*0.2))</f>
        <v/>
      </c>
      <c r="M2073" s="156" t="str">
        <f>IF(K2073="","",K2073*VLOOKUP(CONCATENATE(C2073," / ",'Základné údaje'!$D$8),'Priradenie pracov. balíkov'!A:F,6,FALSE))</f>
        <v/>
      </c>
      <c r="N2073" s="156" t="str">
        <f>IF(L2073="","",L2073*VLOOKUP(CONCATENATE(C2073," / ",'Základné údaje'!$D$8),'Priradenie pracov. balíkov'!A:F,6,FALSE))</f>
        <v/>
      </c>
      <c r="O2073" s="164"/>
      <c r="P2073" s="164"/>
    </row>
    <row r="2074" spans="1:16" x14ac:dyDescent="0.2">
      <c r="A2074" s="19"/>
      <c r="B2074" s="164"/>
      <c r="C2074" s="164"/>
      <c r="D2074" s="164"/>
      <c r="E2074" s="164"/>
      <c r="F2074" s="165"/>
      <c r="G2074" s="164"/>
      <c r="H2074" s="166"/>
      <c r="I2074" s="167"/>
      <c r="J2074" s="168" t="str">
        <f>IF(F2074="","",IF(G2074=nepodnik,1,IF(VLOOKUP(G2074,Ciselniky!$G$41:$I$48,3,FALSE)&gt;'Údaje o projekte'!$F$11,'Údaje o projekte'!$F$11,VLOOKUP(G2074,Ciselniky!$G$41:$I$48,3,FALSE))))</f>
        <v/>
      </c>
      <c r="K2074" s="169" t="str">
        <f>IF(J2074="","",IF(G2074="Nerelevantné",E2074*F2074,((E2074*F2074)/VLOOKUP(G2074,Ciselniky!$G$43:$I$48,3,FALSE))*'Dlhodobý majetok (DM)'!I2074)*H2074)</f>
        <v/>
      </c>
      <c r="L2074" s="169" t="str">
        <f>IF(K2074="","",IF('Základné údaje'!$H$8="áno",0,K2074*0.2))</f>
        <v/>
      </c>
      <c r="M2074" s="156" t="str">
        <f>IF(K2074="","",K2074*VLOOKUP(CONCATENATE(C2074," / ",'Základné údaje'!$D$8),'Priradenie pracov. balíkov'!A:F,6,FALSE))</f>
        <v/>
      </c>
      <c r="N2074" s="156" t="str">
        <f>IF(L2074="","",L2074*VLOOKUP(CONCATENATE(C2074," / ",'Základné údaje'!$D$8),'Priradenie pracov. balíkov'!A:F,6,FALSE))</f>
        <v/>
      </c>
      <c r="O2074" s="164"/>
      <c r="P2074" s="164"/>
    </row>
    <row r="2075" spans="1:16" x14ac:dyDescent="0.2">
      <c r="A2075" s="19"/>
      <c r="B2075" s="164"/>
      <c r="C2075" s="164"/>
      <c r="D2075" s="164"/>
      <c r="E2075" s="164"/>
      <c r="F2075" s="165"/>
      <c r="G2075" s="164"/>
      <c r="H2075" s="166"/>
      <c r="I2075" s="167"/>
      <c r="J2075" s="168" t="str">
        <f>IF(F2075="","",IF(G2075=nepodnik,1,IF(VLOOKUP(G2075,Ciselniky!$G$41:$I$48,3,FALSE)&gt;'Údaje o projekte'!$F$11,'Údaje o projekte'!$F$11,VLOOKUP(G2075,Ciselniky!$G$41:$I$48,3,FALSE))))</f>
        <v/>
      </c>
      <c r="K2075" s="169" t="str">
        <f>IF(J2075="","",IF(G2075="Nerelevantné",E2075*F2075,((E2075*F2075)/VLOOKUP(G2075,Ciselniky!$G$43:$I$48,3,FALSE))*'Dlhodobý majetok (DM)'!I2075)*H2075)</f>
        <v/>
      </c>
      <c r="L2075" s="169" t="str">
        <f>IF(K2075="","",IF('Základné údaje'!$H$8="áno",0,K2075*0.2))</f>
        <v/>
      </c>
      <c r="M2075" s="156" t="str">
        <f>IF(K2075="","",K2075*VLOOKUP(CONCATENATE(C2075," / ",'Základné údaje'!$D$8),'Priradenie pracov. balíkov'!A:F,6,FALSE))</f>
        <v/>
      </c>
      <c r="N2075" s="156" t="str">
        <f>IF(L2075="","",L2075*VLOOKUP(CONCATENATE(C2075," / ",'Základné údaje'!$D$8),'Priradenie pracov. balíkov'!A:F,6,FALSE))</f>
        <v/>
      </c>
      <c r="O2075" s="164"/>
      <c r="P2075" s="164"/>
    </row>
    <row r="2076" spans="1:16" x14ac:dyDescent="0.2">
      <c r="A2076" s="19"/>
      <c r="B2076" s="164"/>
      <c r="C2076" s="164"/>
      <c r="D2076" s="164"/>
      <c r="E2076" s="164"/>
      <c r="F2076" s="165"/>
      <c r="G2076" s="164"/>
      <c r="H2076" s="166"/>
      <c r="I2076" s="167"/>
      <c r="J2076" s="168" t="str">
        <f>IF(F2076="","",IF(G2076=nepodnik,1,IF(VLOOKUP(G2076,Ciselniky!$G$41:$I$48,3,FALSE)&gt;'Údaje o projekte'!$F$11,'Údaje o projekte'!$F$11,VLOOKUP(G2076,Ciselniky!$G$41:$I$48,3,FALSE))))</f>
        <v/>
      </c>
      <c r="K2076" s="169" t="str">
        <f>IF(J2076="","",IF(G2076="Nerelevantné",E2076*F2076,((E2076*F2076)/VLOOKUP(G2076,Ciselniky!$G$43:$I$48,3,FALSE))*'Dlhodobý majetok (DM)'!I2076)*H2076)</f>
        <v/>
      </c>
      <c r="L2076" s="169" t="str">
        <f>IF(K2076="","",IF('Základné údaje'!$H$8="áno",0,K2076*0.2))</f>
        <v/>
      </c>
      <c r="M2076" s="156" t="str">
        <f>IF(K2076="","",K2076*VLOOKUP(CONCATENATE(C2076," / ",'Základné údaje'!$D$8),'Priradenie pracov. balíkov'!A:F,6,FALSE))</f>
        <v/>
      </c>
      <c r="N2076" s="156" t="str">
        <f>IF(L2076="","",L2076*VLOOKUP(CONCATENATE(C2076," / ",'Základné údaje'!$D$8),'Priradenie pracov. balíkov'!A:F,6,FALSE))</f>
        <v/>
      </c>
      <c r="O2076" s="164"/>
      <c r="P2076" s="164"/>
    </row>
    <row r="2077" spans="1:16" x14ac:dyDescent="0.2">
      <c r="A2077" s="19"/>
      <c r="B2077" s="164"/>
      <c r="C2077" s="164"/>
      <c r="D2077" s="164"/>
      <c r="E2077" s="164"/>
      <c r="F2077" s="165"/>
      <c r="G2077" s="164"/>
      <c r="H2077" s="166"/>
      <c r="I2077" s="167"/>
      <c r="J2077" s="168" t="str">
        <f>IF(F2077="","",IF(G2077=nepodnik,1,IF(VLOOKUP(G2077,Ciselniky!$G$41:$I$48,3,FALSE)&gt;'Údaje o projekte'!$F$11,'Údaje o projekte'!$F$11,VLOOKUP(G2077,Ciselniky!$G$41:$I$48,3,FALSE))))</f>
        <v/>
      </c>
      <c r="K2077" s="169" t="str">
        <f>IF(J2077="","",IF(G2077="Nerelevantné",E2077*F2077,((E2077*F2077)/VLOOKUP(G2077,Ciselniky!$G$43:$I$48,3,FALSE))*'Dlhodobý majetok (DM)'!I2077)*H2077)</f>
        <v/>
      </c>
      <c r="L2077" s="169" t="str">
        <f>IF(K2077="","",IF('Základné údaje'!$H$8="áno",0,K2077*0.2))</f>
        <v/>
      </c>
      <c r="M2077" s="156" t="str">
        <f>IF(K2077="","",K2077*VLOOKUP(CONCATENATE(C2077," / ",'Základné údaje'!$D$8),'Priradenie pracov. balíkov'!A:F,6,FALSE))</f>
        <v/>
      </c>
      <c r="N2077" s="156" t="str">
        <f>IF(L2077="","",L2077*VLOOKUP(CONCATENATE(C2077," / ",'Základné údaje'!$D$8),'Priradenie pracov. balíkov'!A:F,6,FALSE))</f>
        <v/>
      </c>
      <c r="O2077" s="164"/>
      <c r="P2077" s="164"/>
    </row>
    <row r="2078" spans="1:16" x14ac:dyDescent="0.2">
      <c r="A2078" s="19"/>
      <c r="B2078" s="164"/>
      <c r="C2078" s="164"/>
      <c r="D2078" s="164"/>
      <c r="E2078" s="164"/>
      <c r="F2078" s="165"/>
      <c r="G2078" s="164"/>
      <c r="H2078" s="166"/>
      <c r="I2078" s="167"/>
      <c r="J2078" s="168" t="str">
        <f>IF(F2078="","",IF(G2078=nepodnik,1,IF(VLOOKUP(G2078,Ciselniky!$G$41:$I$48,3,FALSE)&gt;'Údaje o projekte'!$F$11,'Údaje o projekte'!$F$11,VLOOKUP(G2078,Ciselniky!$G$41:$I$48,3,FALSE))))</f>
        <v/>
      </c>
      <c r="K2078" s="169" t="str">
        <f>IF(J2078="","",IF(G2078="Nerelevantné",E2078*F2078,((E2078*F2078)/VLOOKUP(G2078,Ciselniky!$G$43:$I$48,3,FALSE))*'Dlhodobý majetok (DM)'!I2078)*H2078)</f>
        <v/>
      </c>
      <c r="L2078" s="169" t="str">
        <f>IF(K2078="","",IF('Základné údaje'!$H$8="áno",0,K2078*0.2))</f>
        <v/>
      </c>
      <c r="M2078" s="156" t="str">
        <f>IF(K2078="","",K2078*VLOOKUP(CONCATENATE(C2078," / ",'Základné údaje'!$D$8),'Priradenie pracov. balíkov'!A:F,6,FALSE))</f>
        <v/>
      </c>
      <c r="N2078" s="156" t="str">
        <f>IF(L2078="","",L2078*VLOOKUP(CONCATENATE(C2078," / ",'Základné údaje'!$D$8),'Priradenie pracov. balíkov'!A:F,6,FALSE))</f>
        <v/>
      </c>
      <c r="O2078" s="164"/>
      <c r="P2078" s="164"/>
    </row>
    <row r="2079" spans="1:16" x14ac:dyDescent="0.2">
      <c r="A2079" s="19"/>
      <c r="B2079" s="164"/>
      <c r="C2079" s="164"/>
      <c r="D2079" s="164"/>
      <c r="E2079" s="164"/>
      <c r="F2079" s="165"/>
      <c r="G2079" s="164"/>
      <c r="H2079" s="166"/>
      <c r="I2079" s="167"/>
      <c r="J2079" s="168" t="str">
        <f>IF(F2079="","",IF(G2079=nepodnik,1,IF(VLOOKUP(G2079,Ciselniky!$G$41:$I$48,3,FALSE)&gt;'Údaje o projekte'!$F$11,'Údaje o projekte'!$F$11,VLOOKUP(G2079,Ciselniky!$G$41:$I$48,3,FALSE))))</f>
        <v/>
      </c>
      <c r="K2079" s="169" t="str">
        <f>IF(J2079="","",IF(G2079="Nerelevantné",E2079*F2079,((E2079*F2079)/VLOOKUP(G2079,Ciselniky!$G$43:$I$48,3,FALSE))*'Dlhodobý majetok (DM)'!I2079)*H2079)</f>
        <v/>
      </c>
      <c r="L2079" s="169" t="str">
        <f>IF(K2079="","",IF('Základné údaje'!$H$8="áno",0,K2079*0.2))</f>
        <v/>
      </c>
      <c r="M2079" s="156" t="str">
        <f>IF(K2079="","",K2079*VLOOKUP(CONCATENATE(C2079," / ",'Základné údaje'!$D$8),'Priradenie pracov. balíkov'!A:F,6,FALSE))</f>
        <v/>
      </c>
      <c r="N2079" s="156" t="str">
        <f>IF(L2079="","",L2079*VLOOKUP(CONCATENATE(C2079," / ",'Základné údaje'!$D$8),'Priradenie pracov. balíkov'!A:F,6,FALSE))</f>
        <v/>
      </c>
      <c r="O2079" s="164"/>
      <c r="P2079" s="164"/>
    </row>
    <row r="2080" spans="1:16" x14ac:dyDescent="0.2">
      <c r="A2080" s="19"/>
      <c r="B2080" s="164"/>
      <c r="C2080" s="164"/>
      <c r="D2080" s="164"/>
      <c r="E2080" s="164"/>
      <c r="F2080" s="165"/>
      <c r="G2080" s="164"/>
      <c r="H2080" s="166"/>
      <c r="I2080" s="167"/>
      <c r="J2080" s="168" t="str">
        <f>IF(F2080="","",IF(G2080=nepodnik,1,IF(VLOOKUP(G2080,Ciselniky!$G$41:$I$48,3,FALSE)&gt;'Údaje o projekte'!$F$11,'Údaje o projekte'!$F$11,VLOOKUP(G2080,Ciselniky!$G$41:$I$48,3,FALSE))))</f>
        <v/>
      </c>
      <c r="K2080" s="169" t="str">
        <f>IF(J2080="","",IF(G2080="Nerelevantné",E2080*F2080,((E2080*F2080)/VLOOKUP(G2080,Ciselniky!$G$43:$I$48,3,FALSE))*'Dlhodobý majetok (DM)'!I2080)*H2080)</f>
        <v/>
      </c>
      <c r="L2080" s="169" t="str">
        <f>IF(K2080="","",IF('Základné údaje'!$H$8="áno",0,K2080*0.2))</f>
        <v/>
      </c>
      <c r="M2080" s="156" t="str">
        <f>IF(K2080="","",K2080*VLOOKUP(CONCATENATE(C2080," / ",'Základné údaje'!$D$8),'Priradenie pracov. balíkov'!A:F,6,FALSE))</f>
        <v/>
      </c>
      <c r="N2080" s="156" t="str">
        <f>IF(L2080="","",L2080*VLOOKUP(CONCATENATE(C2080," / ",'Základné údaje'!$D$8),'Priradenie pracov. balíkov'!A:F,6,FALSE))</f>
        <v/>
      </c>
      <c r="O2080" s="164"/>
      <c r="P2080" s="164"/>
    </row>
    <row r="2081" spans="1:16" x14ac:dyDescent="0.2">
      <c r="A2081" s="19"/>
      <c r="B2081" s="164"/>
      <c r="C2081" s="164"/>
      <c r="D2081" s="164"/>
      <c r="E2081" s="164"/>
      <c r="F2081" s="165"/>
      <c r="G2081" s="164"/>
      <c r="H2081" s="166"/>
      <c r="I2081" s="167"/>
      <c r="J2081" s="168" t="str">
        <f>IF(F2081="","",IF(G2081=nepodnik,1,IF(VLOOKUP(G2081,Ciselniky!$G$41:$I$48,3,FALSE)&gt;'Údaje o projekte'!$F$11,'Údaje o projekte'!$F$11,VLOOKUP(G2081,Ciselniky!$G$41:$I$48,3,FALSE))))</f>
        <v/>
      </c>
      <c r="K2081" s="169" t="str">
        <f>IF(J2081="","",IF(G2081="Nerelevantné",E2081*F2081,((E2081*F2081)/VLOOKUP(G2081,Ciselniky!$G$43:$I$48,3,FALSE))*'Dlhodobý majetok (DM)'!I2081)*H2081)</f>
        <v/>
      </c>
      <c r="L2081" s="169" t="str">
        <f>IF(K2081="","",IF('Základné údaje'!$H$8="áno",0,K2081*0.2))</f>
        <v/>
      </c>
      <c r="M2081" s="156" t="str">
        <f>IF(K2081="","",K2081*VLOOKUP(CONCATENATE(C2081," / ",'Základné údaje'!$D$8),'Priradenie pracov. balíkov'!A:F,6,FALSE))</f>
        <v/>
      </c>
      <c r="N2081" s="156" t="str">
        <f>IF(L2081="","",L2081*VLOOKUP(CONCATENATE(C2081," / ",'Základné údaje'!$D$8),'Priradenie pracov. balíkov'!A:F,6,FALSE))</f>
        <v/>
      </c>
      <c r="O2081" s="164"/>
      <c r="P2081" s="164"/>
    </row>
    <row r="2082" spans="1:16" x14ac:dyDescent="0.2">
      <c r="A2082" s="19"/>
      <c r="B2082" s="164"/>
      <c r="C2082" s="164"/>
      <c r="D2082" s="164"/>
      <c r="E2082" s="164"/>
      <c r="F2082" s="165"/>
      <c r="G2082" s="164"/>
      <c r="H2082" s="166"/>
      <c r="I2082" s="167"/>
      <c r="J2082" s="168" t="str">
        <f>IF(F2082="","",IF(G2082=nepodnik,1,IF(VLOOKUP(G2082,Ciselniky!$G$41:$I$48,3,FALSE)&gt;'Údaje o projekte'!$F$11,'Údaje o projekte'!$F$11,VLOOKUP(G2082,Ciselniky!$G$41:$I$48,3,FALSE))))</f>
        <v/>
      </c>
      <c r="K2082" s="169" t="str">
        <f>IF(J2082="","",IF(G2082="Nerelevantné",E2082*F2082,((E2082*F2082)/VLOOKUP(G2082,Ciselniky!$G$43:$I$48,3,FALSE))*'Dlhodobý majetok (DM)'!I2082)*H2082)</f>
        <v/>
      </c>
      <c r="L2082" s="169" t="str">
        <f>IF(K2082="","",IF('Základné údaje'!$H$8="áno",0,K2082*0.2))</f>
        <v/>
      </c>
      <c r="M2082" s="156" t="str">
        <f>IF(K2082="","",K2082*VLOOKUP(CONCATENATE(C2082," / ",'Základné údaje'!$D$8),'Priradenie pracov. balíkov'!A:F,6,FALSE))</f>
        <v/>
      </c>
      <c r="N2082" s="156" t="str">
        <f>IF(L2082="","",L2082*VLOOKUP(CONCATENATE(C2082," / ",'Základné údaje'!$D$8),'Priradenie pracov. balíkov'!A:F,6,FALSE))</f>
        <v/>
      </c>
      <c r="O2082" s="164"/>
      <c r="P2082" s="164"/>
    </row>
    <row r="2083" spans="1:16" x14ac:dyDescent="0.2">
      <c r="A2083" s="19"/>
      <c r="B2083" s="164"/>
      <c r="C2083" s="164"/>
      <c r="D2083" s="164"/>
      <c r="E2083" s="164"/>
      <c r="F2083" s="165"/>
      <c r="G2083" s="164"/>
      <c r="H2083" s="166"/>
      <c r="I2083" s="167"/>
      <c r="J2083" s="168" t="str">
        <f>IF(F2083="","",IF(G2083=nepodnik,1,IF(VLOOKUP(G2083,Ciselniky!$G$41:$I$48,3,FALSE)&gt;'Údaje o projekte'!$F$11,'Údaje o projekte'!$F$11,VLOOKUP(G2083,Ciselniky!$G$41:$I$48,3,FALSE))))</f>
        <v/>
      </c>
      <c r="K2083" s="169" t="str">
        <f>IF(J2083="","",IF(G2083="Nerelevantné",E2083*F2083,((E2083*F2083)/VLOOKUP(G2083,Ciselniky!$G$43:$I$48,3,FALSE))*'Dlhodobý majetok (DM)'!I2083)*H2083)</f>
        <v/>
      </c>
      <c r="L2083" s="169" t="str">
        <f>IF(K2083="","",IF('Základné údaje'!$H$8="áno",0,K2083*0.2))</f>
        <v/>
      </c>
      <c r="M2083" s="156" t="str">
        <f>IF(K2083="","",K2083*VLOOKUP(CONCATENATE(C2083," / ",'Základné údaje'!$D$8),'Priradenie pracov. balíkov'!A:F,6,FALSE))</f>
        <v/>
      </c>
      <c r="N2083" s="156" t="str">
        <f>IF(L2083="","",L2083*VLOOKUP(CONCATENATE(C2083," / ",'Základné údaje'!$D$8),'Priradenie pracov. balíkov'!A:F,6,FALSE))</f>
        <v/>
      </c>
      <c r="O2083" s="164"/>
      <c r="P2083" s="164"/>
    </row>
    <row r="2084" spans="1:16" x14ac:dyDescent="0.2">
      <c r="A2084" s="19"/>
      <c r="B2084" s="164"/>
      <c r="C2084" s="164"/>
      <c r="D2084" s="164"/>
      <c r="E2084" s="164"/>
      <c r="F2084" s="165"/>
      <c r="G2084" s="164"/>
      <c r="H2084" s="166"/>
      <c r="I2084" s="167"/>
      <c r="J2084" s="168" t="str">
        <f>IF(F2084="","",IF(G2084=nepodnik,1,IF(VLOOKUP(G2084,Ciselniky!$G$41:$I$48,3,FALSE)&gt;'Údaje o projekte'!$F$11,'Údaje o projekte'!$F$11,VLOOKUP(G2084,Ciselniky!$G$41:$I$48,3,FALSE))))</f>
        <v/>
      </c>
      <c r="K2084" s="169" t="str">
        <f>IF(J2084="","",IF(G2084="Nerelevantné",E2084*F2084,((E2084*F2084)/VLOOKUP(G2084,Ciselniky!$G$43:$I$48,3,FALSE))*'Dlhodobý majetok (DM)'!I2084)*H2084)</f>
        <v/>
      </c>
      <c r="L2084" s="169" t="str">
        <f>IF(K2084="","",IF('Základné údaje'!$H$8="áno",0,K2084*0.2))</f>
        <v/>
      </c>
      <c r="M2084" s="156" t="str">
        <f>IF(K2084="","",K2084*VLOOKUP(CONCATENATE(C2084," / ",'Základné údaje'!$D$8),'Priradenie pracov. balíkov'!A:F,6,FALSE))</f>
        <v/>
      </c>
      <c r="N2084" s="156" t="str">
        <f>IF(L2084="","",L2084*VLOOKUP(CONCATENATE(C2084," / ",'Základné údaje'!$D$8),'Priradenie pracov. balíkov'!A:F,6,FALSE))</f>
        <v/>
      </c>
      <c r="O2084" s="164"/>
      <c r="P2084" s="164"/>
    </row>
    <row r="2085" spans="1:16" x14ac:dyDescent="0.2">
      <c r="A2085" s="19"/>
      <c r="B2085" s="164"/>
      <c r="C2085" s="164"/>
      <c r="D2085" s="164"/>
      <c r="E2085" s="164"/>
      <c r="F2085" s="165"/>
      <c r="G2085" s="164"/>
      <c r="H2085" s="166"/>
      <c r="I2085" s="167"/>
      <c r="J2085" s="168" t="str">
        <f>IF(F2085="","",IF(G2085=nepodnik,1,IF(VLOOKUP(G2085,Ciselniky!$G$41:$I$48,3,FALSE)&gt;'Údaje o projekte'!$F$11,'Údaje o projekte'!$F$11,VLOOKUP(G2085,Ciselniky!$G$41:$I$48,3,FALSE))))</f>
        <v/>
      </c>
      <c r="K2085" s="169" t="str">
        <f>IF(J2085="","",IF(G2085="Nerelevantné",E2085*F2085,((E2085*F2085)/VLOOKUP(G2085,Ciselniky!$G$43:$I$48,3,FALSE))*'Dlhodobý majetok (DM)'!I2085)*H2085)</f>
        <v/>
      </c>
      <c r="L2085" s="169" t="str">
        <f>IF(K2085="","",IF('Základné údaje'!$H$8="áno",0,K2085*0.2))</f>
        <v/>
      </c>
      <c r="M2085" s="156" t="str">
        <f>IF(K2085="","",K2085*VLOOKUP(CONCATENATE(C2085," / ",'Základné údaje'!$D$8),'Priradenie pracov. balíkov'!A:F,6,FALSE))</f>
        <v/>
      </c>
      <c r="N2085" s="156" t="str">
        <f>IF(L2085="","",L2085*VLOOKUP(CONCATENATE(C2085," / ",'Základné údaje'!$D$8),'Priradenie pracov. balíkov'!A:F,6,FALSE))</f>
        <v/>
      </c>
      <c r="O2085" s="164"/>
      <c r="P2085" s="164"/>
    </row>
    <row r="2086" spans="1:16" x14ac:dyDescent="0.2">
      <c r="A2086" s="19"/>
      <c r="B2086" s="164"/>
      <c r="C2086" s="164"/>
      <c r="D2086" s="164"/>
      <c r="E2086" s="164"/>
      <c r="F2086" s="165"/>
      <c r="G2086" s="164"/>
      <c r="H2086" s="166"/>
      <c r="I2086" s="167"/>
      <c r="J2086" s="168" t="str">
        <f>IF(F2086="","",IF(G2086=nepodnik,1,IF(VLOOKUP(G2086,Ciselniky!$G$41:$I$48,3,FALSE)&gt;'Údaje o projekte'!$F$11,'Údaje o projekte'!$F$11,VLOOKUP(G2086,Ciselniky!$G$41:$I$48,3,FALSE))))</f>
        <v/>
      </c>
      <c r="K2086" s="169" t="str">
        <f>IF(J2086="","",IF(G2086="Nerelevantné",E2086*F2086,((E2086*F2086)/VLOOKUP(G2086,Ciselniky!$G$43:$I$48,3,FALSE))*'Dlhodobý majetok (DM)'!I2086)*H2086)</f>
        <v/>
      </c>
      <c r="L2086" s="169" t="str">
        <f>IF(K2086="","",IF('Základné údaje'!$H$8="áno",0,K2086*0.2))</f>
        <v/>
      </c>
      <c r="M2086" s="156" t="str">
        <f>IF(K2086="","",K2086*VLOOKUP(CONCATENATE(C2086," / ",'Základné údaje'!$D$8),'Priradenie pracov. balíkov'!A:F,6,FALSE))</f>
        <v/>
      </c>
      <c r="N2086" s="156" t="str">
        <f>IF(L2086="","",L2086*VLOOKUP(CONCATENATE(C2086," / ",'Základné údaje'!$D$8),'Priradenie pracov. balíkov'!A:F,6,FALSE))</f>
        <v/>
      </c>
      <c r="O2086" s="164"/>
      <c r="P2086" s="164"/>
    </row>
    <row r="2087" spans="1:16" x14ac:dyDescent="0.2">
      <c r="A2087" s="19"/>
      <c r="B2087" s="164"/>
      <c r="C2087" s="164"/>
      <c r="D2087" s="164"/>
      <c r="E2087" s="164"/>
      <c r="F2087" s="165"/>
      <c r="G2087" s="164"/>
      <c r="H2087" s="166"/>
      <c r="I2087" s="167"/>
      <c r="J2087" s="168" t="str">
        <f>IF(F2087="","",IF(G2087=nepodnik,1,IF(VLOOKUP(G2087,Ciselniky!$G$41:$I$48,3,FALSE)&gt;'Údaje o projekte'!$F$11,'Údaje o projekte'!$F$11,VLOOKUP(G2087,Ciselniky!$G$41:$I$48,3,FALSE))))</f>
        <v/>
      </c>
      <c r="K2087" s="169" t="str">
        <f>IF(J2087="","",IF(G2087="Nerelevantné",E2087*F2087,((E2087*F2087)/VLOOKUP(G2087,Ciselniky!$G$43:$I$48,3,FALSE))*'Dlhodobý majetok (DM)'!I2087)*H2087)</f>
        <v/>
      </c>
      <c r="L2087" s="169" t="str">
        <f>IF(K2087="","",IF('Základné údaje'!$H$8="áno",0,K2087*0.2))</f>
        <v/>
      </c>
      <c r="M2087" s="156" t="str">
        <f>IF(K2087="","",K2087*VLOOKUP(CONCATENATE(C2087," / ",'Základné údaje'!$D$8),'Priradenie pracov. balíkov'!A:F,6,FALSE))</f>
        <v/>
      </c>
      <c r="N2087" s="156" t="str">
        <f>IF(L2087="","",L2087*VLOOKUP(CONCATENATE(C2087," / ",'Základné údaje'!$D$8),'Priradenie pracov. balíkov'!A:F,6,FALSE))</f>
        <v/>
      </c>
      <c r="O2087" s="164"/>
      <c r="P2087" s="164"/>
    </row>
    <row r="2088" spans="1:16" x14ac:dyDescent="0.2">
      <c r="A2088" s="19"/>
      <c r="B2088" s="164"/>
      <c r="C2088" s="164"/>
      <c r="D2088" s="164"/>
      <c r="E2088" s="164"/>
      <c r="F2088" s="165"/>
      <c r="G2088" s="164"/>
      <c r="H2088" s="166"/>
      <c r="I2088" s="167"/>
      <c r="J2088" s="168" t="str">
        <f>IF(F2088="","",IF(G2088=nepodnik,1,IF(VLOOKUP(G2088,Ciselniky!$G$41:$I$48,3,FALSE)&gt;'Údaje o projekte'!$F$11,'Údaje o projekte'!$F$11,VLOOKUP(G2088,Ciselniky!$G$41:$I$48,3,FALSE))))</f>
        <v/>
      </c>
      <c r="K2088" s="169" t="str">
        <f>IF(J2088="","",IF(G2088="Nerelevantné",E2088*F2088,((E2088*F2088)/VLOOKUP(G2088,Ciselniky!$G$43:$I$48,3,FALSE))*'Dlhodobý majetok (DM)'!I2088)*H2088)</f>
        <v/>
      </c>
      <c r="L2088" s="169" t="str">
        <f>IF(K2088="","",IF('Základné údaje'!$H$8="áno",0,K2088*0.2))</f>
        <v/>
      </c>
      <c r="M2088" s="156" t="str">
        <f>IF(K2088="","",K2088*VLOOKUP(CONCATENATE(C2088," / ",'Základné údaje'!$D$8),'Priradenie pracov. balíkov'!A:F,6,FALSE))</f>
        <v/>
      </c>
      <c r="N2088" s="156" t="str">
        <f>IF(L2088="","",L2088*VLOOKUP(CONCATENATE(C2088," / ",'Základné údaje'!$D$8),'Priradenie pracov. balíkov'!A:F,6,FALSE))</f>
        <v/>
      </c>
      <c r="O2088" s="164"/>
      <c r="P2088" s="164"/>
    </row>
    <row r="2089" spans="1:16" x14ac:dyDescent="0.2">
      <c r="A2089" s="19"/>
      <c r="B2089" s="164"/>
      <c r="C2089" s="164"/>
      <c r="D2089" s="164"/>
      <c r="E2089" s="164"/>
      <c r="F2089" s="165"/>
      <c r="G2089" s="164"/>
      <c r="H2089" s="166"/>
      <c r="I2089" s="167"/>
      <c r="J2089" s="168" t="str">
        <f>IF(F2089="","",IF(G2089=nepodnik,1,IF(VLOOKUP(G2089,Ciselniky!$G$41:$I$48,3,FALSE)&gt;'Údaje o projekte'!$F$11,'Údaje o projekte'!$F$11,VLOOKUP(G2089,Ciselniky!$G$41:$I$48,3,FALSE))))</f>
        <v/>
      </c>
      <c r="K2089" s="169" t="str">
        <f>IF(J2089="","",IF(G2089="Nerelevantné",E2089*F2089,((E2089*F2089)/VLOOKUP(G2089,Ciselniky!$G$43:$I$48,3,FALSE))*'Dlhodobý majetok (DM)'!I2089)*H2089)</f>
        <v/>
      </c>
      <c r="L2089" s="169" t="str">
        <f>IF(K2089="","",IF('Základné údaje'!$H$8="áno",0,K2089*0.2))</f>
        <v/>
      </c>
      <c r="M2089" s="156" t="str">
        <f>IF(K2089="","",K2089*VLOOKUP(CONCATENATE(C2089," / ",'Základné údaje'!$D$8),'Priradenie pracov. balíkov'!A:F,6,FALSE))</f>
        <v/>
      </c>
      <c r="N2089" s="156" t="str">
        <f>IF(L2089="","",L2089*VLOOKUP(CONCATENATE(C2089," / ",'Základné údaje'!$D$8),'Priradenie pracov. balíkov'!A:F,6,FALSE))</f>
        <v/>
      </c>
      <c r="O2089" s="164"/>
      <c r="P2089" s="164"/>
    </row>
    <row r="2090" spans="1:16" x14ac:dyDescent="0.2">
      <c r="A2090" s="19"/>
      <c r="B2090" s="164"/>
      <c r="C2090" s="164"/>
      <c r="D2090" s="164"/>
      <c r="E2090" s="164"/>
      <c r="F2090" s="165"/>
      <c r="G2090" s="164"/>
      <c r="H2090" s="166"/>
      <c r="I2090" s="167"/>
      <c r="J2090" s="168" t="str">
        <f>IF(F2090="","",IF(G2090=nepodnik,1,IF(VLOOKUP(G2090,Ciselniky!$G$41:$I$48,3,FALSE)&gt;'Údaje o projekte'!$F$11,'Údaje o projekte'!$F$11,VLOOKUP(G2090,Ciselniky!$G$41:$I$48,3,FALSE))))</f>
        <v/>
      </c>
      <c r="K2090" s="169" t="str">
        <f>IF(J2090="","",IF(G2090="Nerelevantné",E2090*F2090,((E2090*F2090)/VLOOKUP(G2090,Ciselniky!$G$43:$I$48,3,FALSE))*'Dlhodobý majetok (DM)'!I2090)*H2090)</f>
        <v/>
      </c>
      <c r="L2090" s="169" t="str">
        <f>IF(K2090="","",IF('Základné údaje'!$H$8="áno",0,K2090*0.2))</f>
        <v/>
      </c>
      <c r="M2090" s="156" t="str">
        <f>IF(K2090="","",K2090*VLOOKUP(CONCATENATE(C2090," / ",'Základné údaje'!$D$8),'Priradenie pracov. balíkov'!A:F,6,FALSE))</f>
        <v/>
      </c>
      <c r="N2090" s="156" t="str">
        <f>IF(L2090="","",L2090*VLOOKUP(CONCATENATE(C2090," / ",'Základné údaje'!$D$8),'Priradenie pracov. balíkov'!A:F,6,FALSE))</f>
        <v/>
      </c>
      <c r="O2090" s="164"/>
      <c r="P2090" s="164"/>
    </row>
    <row r="2091" spans="1:16" x14ac:dyDescent="0.2">
      <c r="A2091" s="19"/>
      <c r="B2091" s="164"/>
      <c r="C2091" s="164"/>
      <c r="D2091" s="164"/>
      <c r="E2091" s="164"/>
      <c r="F2091" s="165"/>
      <c r="G2091" s="164"/>
      <c r="H2091" s="166"/>
      <c r="I2091" s="167"/>
      <c r="J2091" s="168" t="str">
        <f>IF(F2091="","",IF(G2091=nepodnik,1,IF(VLOOKUP(G2091,Ciselniky!$G$41:$I$48,3,FALSE)&gt;'Údaje o projekte'!$F$11,'Údaje o projekte'!$F$11,VLOOKUP(G2091,Ciselniky!$G$41:$I$48,3,FALSE))))</f>
        <v/>
      </c>
      <c r="K2091" s="169" t="str">
        <f>IF(J2091="","",IF(G2091="Nerelevantné",E2091*F2091,((E2091*F2091)/VLOOKUP(G2091,Ciselniky!$G$43:$I$48,3,FALSE))*'Dlhodobý majetok (DM)'!I2091)*H2091)</f>
        <v/>
      </c>
      <c r="L2091" s="169" t="str">
        <f>IF(K2091="","",IF('Základné údaje'!$H$8="áno",0,K2091*0.2))</f>
        <v/>
      </c>
      <c r="M2091" s="156" t="str">
        <f>IF(K2091="","",K2091*VLOOKUP(CONCATENATE(C2091," / ",'Základné údaje'!$D$8),'Priradenie pracov. balíkov'!A:F,6,FALSE))</f>
        <v/>
      </c>
      <c r="N2091" s="156" t="str">
        <f>IF(L2091="","",L2091*VLOOKUP(CONCATENATE(C2091," / ",'Základné údaje'!$D$8),'Priradenie pracov. balíkov'!A:F,6,FALSE))</f>
        <v/>
      </c>
      <c r="O2091" s="164"/>
      <c r="P2091" s="164"/>
    </row>
    <row r="2092" spans="1:16" x14ac:dyDescent="0.2">
      <c r="A2092" s="19"/>
      <c r="B2092" s="164"/>
      <c r="C2092" s="164"/>
      <c r="D2092" s="164"/>
      <c r="E2092" s="164"/>
      <c r="F2092" s="165"/>
      <c r="G2092" s="164"/>
      <c r="H2092" s="166"/>
      <c r="I2092" s="167"/>
      <c r="J2092" s="168" t="str">
        <f>IF(F2092="","",IF(G2092=nepodnik,1,IF(VLOOKUP(G2092,Ciselniky!$G$41:$I$48,3,FALSE)&gt;'Údaje o projekte'!$F$11,'Údaje o projekte'!$F$11,VLOOKUP(G2092,Ciselniky!$G$41:$I$48,3,FALSE))))</f>
        <v/>
      </c>
      <c r="K2092" s="169" t="str">
        <f>IF(J2092="","",IF(G2092="Nerelevantné",E2092*F2092,((E2092*F2092)/VLOOKUP(G2092,Ciselniky!$G$43:$I$48,3,FALSE))*'Dlhodobý majetok (DM)'!I2092)*H2092)</f>
        <v/>
      </c>
      <c r="L2092" s="169" t="str">
        <f>IF(K2092="","",IF('Základné údaje'!$H$8="áno",0,K2092*0.2))</f>
        <v/>
      </c>
      <c r="M2092" s="156" t="str">
        <f>IF(K2092="","",K2092*VLOOKUP(CONCATENATE(C2092," / ",'Základné údaje'!$D$8),'Priradenie pracov. balíkov'!A:F,6,FALSE))</f>
        <v/>
      </c>
      <c r="N2092" s="156" t="str">
        <f>IF(L2092="","",L2092*VLOOKUP(CONCATENATE(C2092," / ",'Základné údaje'!$D$8),'Priradenie pracov. balíkov'!A:F,6,FALSE))</f>
        <v/>
      </c>
      <c r="O2092" s="164"/>
      <c r="P2092" s="164"/>
    </row>
    <row r="2093" spans="1:16" x14ac:dyDescent="0.2">
      <c r="A2093" s="19"/>
      <c r="B2093" s="164"/>
      <c r="C2093" s="164"/>
      <c r="D2093" s="164"/>
      <c r="E2093" s="164"/>
      <c r="F2093" s="165"/>
      <c r="G2093" s="164"/>
      <c r="H2093" s="166"/>
      <c r="I2093" s="167"/>
      <c r="J2093" s="168" t="str">
        <f>IF(F2093="","",IF(G2093=nepodnik,1,IF(VLOOKUP(G2093,Ciselniky!$G$41:$I$48,3,FALSE)&gt;'Údaje o projekte'!$F$11,'Údaje o projekte'!$F$11,VLOOKUP(G2093,Ciselniky!$G$41:$I$48,3,FALSE))))</f>
        <v/>
      </c>
      <c r="K2093" s="169" t="str">
        <f>IF(J2093="","",IF(G2093="Nerelevantné",E2093*F2093,((E2093*F2093)/VLOOKUP(G2093,Ciselniky!$G$43:$I$48,3,FALSE))*'Dlhodobý majetok (DM)'!I2093)*H2093)</f>
        <v/>
      </c>
      <c r="L2093" s="169" t="str">
        <f>IF(K2093="","",IF('Základné údaje'!$H$8="áno",0,K2093*0.2))</f>
        <v/>
      </c>
      <c r="M2093" s="156" t="str">
        <f>IF(K2093="","",K2093*VLOOKUP(CONCATENATE(C2093," / ",'Základné údaje'!$D$8),'Priradenie pracov. balíkov'!A:F,6,FALSE))</f>
        <v/>
      </c>
      <c r="N2093" s="156" t="str">
        <f>IF(L2093="","",L2093*VLOOKUP(CONCATENATE(C2093," / ",'Základné údaje'!$D$8),'Priradenie pracov. balíkov'!A:F,6,FALSE))</f>
        <v/>
      </c>
      <c r="O2093" s="164"/>
      <c r="P2093" s="164"/>
    </row>
    <row r="2094" spans="1:16" x14ac:dyDescent="0.2">
      <c r="A2094" s="19"/>
      <c r="B2094" s="164"/>
      <c r="C2094" s="164"/>
      <c r="D2094" s="164"/>
      <c r="E2094" s="164"/>
      <c r="F2094" s="165"/>
      <c r="G2094" s="164"/>
      <c r="H2094" s="166"/>
      <c r="I2094" s="167"/>
      <c r="J2094" s="168" t="str">
        <f>IF(F2094="","",IF(G2094=nepodnik,1,IF(VLOOKUP(G2094,Ciselniky!$G$41:$I$48,3,FALSE)&gt;'Údaje o projekte'!$F$11,'Údaje o projekte'!$F$11,VLOOKUP(G2094,Ciselniky!$G$41:$I$48,3,FALSE))))</f>
        <v/>
      </c>
      <c r="K2094" s="169" t="str">
        <f>IF(J2094="","",IF(G2094="Nerelevantné",E2094*F2094,((E2094*F2094)/VLOOKUP(G2094,Ciselniky!$G$43:$I$48,3,FALSE))*'Dlhodobý majetok (DM)'!I2094)*H2094)</f>
        <v/>
      </c>
      <c r="L2094" s="169" t="str">
        <f>IF(K2094="","",IF('Základné údaje'!$H$8="áno",0,K2094*0.2))</f>
        <v/>
      </c>
      <c r="M2094" s="156" t="str">
        <f>IF(K2094="","",K2094*VLOOKUP(CONCATENATE(C2094," / ",'Základné údaje'!$D$8),'Priradenie pracov. balíkov'!A:F,6,FALSE))</f>
        <v/>
      </c>
      <c r="N2094" s="156" t="str">
        <f>IF(L2094="","",L2094*VLOOKUP(CONCATENATE(C2094," / ",'Základné údaje'!$D$8),'Priradenie pracov. balíkov'!A:F,6,FALSE))</f>
        <v/>
      </c>
      <c r="O2094" s="164"/>
      <c r="P2094" s="164"/>
    </row>
    <row r="2095" spans="1:16" x14ac:dyDescent="0.2">
      <c r="A2095" s="19"/>
      <c r="B2095" s="164"/>
      <c r="C2095" s="164"/>
      <c r="D2095" s="164"/>
      <c r="E2095" s="164"/>
      <c r="F2095" s="165"/>
      <c r="G2095" s="164"/>
      <c r="H2095" s="166"/>
      <c r="I2095" s="167"/>
      <c r="J2095" s="168" t="str">
        <f>IF(F2095="","",IF(G2095=nepodnik,1,IF(VLOOKUP(G2095,Ciselniky!$G$41:$I$48,3,FALSE)&gt;'Údaje o projekte'!$F$11,'Údaje o projekte'!$F$11,VLOOKUP(G2095,Ciselniky!$G$41:$I$48,3,FALSE))))</f>
        <v/>
      </c>
      <c r="K2095" s="169" t="str">
        <f>IF(J2095="","",IF(G2095="Nerelevantné",E2095*F2095,((E2095*F2095)/VLOOKUP(G2095,Ciselniky!$G$43:$I$48,3,FALSE))*'Dlhodobý majetok (DM)'!I2095)*H2095)</f>
        <v/>
      </c>
      <c r="L2095" s="169" t="str">
        <f>IF(K2095="","",IF('Základné údaje'!$H$8="áno",0,K2095*0.2))</f>
        <v/>
      </c>
      <c r="M2095" s="156" t="str">
        <f>IF(K2095="","",K2095*VLOOKUP(CONCATENATE(C2095," / ",'Základné údaje'!$D$8),'Priradenie pracov. balíkov'!A:F,6,FALSE))</f>
        <v/>
      </c>
      <c r="N2095" s="156" t="str">
        <f>IF(L2095="","",L2095*VLOOKUP(CONCATENATE(C2095," / ",'Základné údaje'!$D$8),'Priradenie pracov. balíkov'!A:F,6,FALSE))</f>
        <v/>
      </c>
      <c r="O2095" s="164"/>
      <c r="P2095" s="164"/>
    </row>
    <row r="2096" spans="1:16" x14ac:dyDescent="0.2">
      <c r="A2096" s="19"/>
      <c r="B2096" s="164"/>
      <c r="C2096" s="164"/>
      <c r="D2096" s="164"/>
      <c r="E2096" s="164"/>
      <c r="F2096" s="165"/>
      <c r="G2096" s="164"/>
      <c r="H2096" s="166"/>
      <c r="I2096" s="167"/>
      <c r="J2096" s="168" t="str">
        <f>IF(F2096="","",IF(G2096=nepodnik,1,IF(VLOOKUP(G2096,Ciselniky!$G$41:$I$48,3,FALSE)&gt;'Údaje o projekte'!$F$11,'Údaje o projekte'!$F$11,VLOOKUP(G2096,Ciselniky!$G$41:$I$48,3,FALSE))))</f>
        <v/>
      </c>
      <c r="K2096" s="169" t="str">
        <f>IF(J2096="","",IF(G2096="Nerelevantné",E2096*F2096,((E2096*F2096)/VLOOKUP(G2096,Ciselniky!$G$43:$I$48,3,FALSE))*'Dlhodobý majetok (DM)'!I2096)*H2096)</f>
        <v/>
      </c>
      <c r="L2096" s="169" t="str">
        <f>IF(K2096="","",IF('Základné údaje'!$H$8="áno",0,K2096*0.2))</f>
        <v/>
      </c>
      <c r="M2096" s="156" t="str">
        <f>IF(K2096="","",K2096*VLOOKUP(CONCATENATE(C2096," / ",'Základné údaje'!$D$8),'Priradenie pracov. balíkov'!A:F,6,FALSE))</f>
        <v/>
      </c>
      <c r="N2096" s="156" t="str">
        <f>IF(L2096="","",L2096*VLOOKUP(CONCATENATE(C2096," / ",'Základné údaje'!$D$8),'Priradenie pracov. balíkov'!A:F,6,FALSE))</f>
        <v/>
      </c>
      <c r="O2096" s="164"/>
      <c r="P2096" s="164"/>
    </row>
    <row r="2097" spans="1:16" x14ac:dyDescent="0.2">
      <c r="A2097" s="19"/>
      <c r="B2097" s="164"/>
      <c r="C2097" s="164"/>
      <c r="D2097" s="164"/>
      <c r="E2097" s="164"/>
      <c r="F2097" s="165"/>
      <c r="G2097" s="164"/>
      <c r="H2097" s="166"/>
      <c r="I2097" s="167"/>
      <c r="J2097" s="168" t="str">
        <f>IF(F2097="","",IF(G2097=nepodnik,1,IF(VLOOKUP(G2097,Ciselniky!$G$41:$I$48,3,FALSE)&gt;'Údaje o projekte'!$F$11,'Údaje o projekte'!$F$11,VLOOKUP(G2097,Ciselniky!$G$41:$I$48,3,FALSE))))</f>
        <v/>
      </c>
      <c r="K2097" s="169" t="str">
        <f>IF(J2097="","",IF(G2097="Nerelevantné",E2097*F2097,((E2097*F2097)/VLOOKUP(G2097,Ciselniky!$G$43:$I$48,3,FALSE))*'Dlhodobý majetok (DM)'!I2097)*H2097)</f>
        <v/>
      </c>
      <c r="L2097" s="169" t="str">
        <f>IF(K2097="","",IF('Základné údaje'!$H$8="áno",0,K2097*0.2))</f>
        <v/>
      </c>
      <c r="M2097" s="156" t="str">
        <f>IF(K2097="","",K2097*VLOOKUP(CONCATENATE(C2097," / ",'Základné údaje'!$D$8),'Priradenie pracov. balíkov'!A:F,6,FALSE))</f>
        <v/>
      </c>
      <c r="N2097" s="156" t="str">
        <f>IF(L2097="","",L2097*VLOOKUP(CONCATENATE(C2097," / ",'Základné údaje'!$D$8),'Priradenie pracov. balíkov'!A:F,6,FALSE))</f>
        <v/>
      </c>
      <c r="O2097" s="164"/>
      <c r="P2097" s="164"/>
    </row>
    <row r="2098" spans="1:16" x14ac:dyDescent="0.2">
      <c r="A2098" s="19"/>
      <c r="B2098" s="164"/>
      <c r="C2098" s="164"/>
      <c r="D2098" s="164"/>
      <c r="E2098" s="164"/>
      <c r="F2098" s="165"/>
      <c r="G2098" s="164"/>
      <c r="H2098" s="166"/>
      <c r="I2098" s="167"/>
      <c r="J2098" s="168" t="str">
        <f>IF(F2098="","",IF(G2098=nepodnik,1,IF(VLOOKUP(G2098,Ciselniky!$G$41:$I$48,3,FALSE)&gt;'Údaje o projekte'!$F$11,'Údaje o projekte'!$F$11,VLOOKUP(G2098,Ciselniky!$G$41:$I$48,3,FALSE))))</f>
        <v/>
      </c>
      <c r="K2098" s="169" t="str">
        <f>IF(J2098="","",IF(G2098="Nerelevantné",E2098*F2098,((E2098*F2098)/VLOOKUP(G2098,Ciselniky!$G$43:$I$48,3,FALSE))*'Dlhodobý majetok (DM)'!I2098)*H2098)</f>
        <v/>
      </c>
      <c r="L2098" s="169" t="str">
        <f>IF(K2098="","",IF('Základné údaje'!$H$8="áno",0,K2098*0.2))</f>
        <v/>
      </c>
      <c r="M2098" s="156" t="str">
        <f>IF(K2098="","",K2098*VLOOKUP(CONCATENATE(C2098," / ",'Základné údaje'!$D$8),'Priradenie pracov. balíkov'!A:F,6,FALSE))</f>
        <v/>
      </c>
      <c r="N2098" s="156" t="str">
        <f>IF(L2098="","",L2098*VLOOKUP(CONCATENATE(C2098," / ",'Základné údaje'!$D$8),'Priradenie pracov. balíkov'!A:F,6,FALSE))</f>
        <v/>
      </c>
      <c r="O2098" s="164"/>
      <c r="P2098" s="164"/>
    </row>
    <row r="2099" spans="1:16" x14ac:dyDescent="0.2">
      <c r="A2099" s="19"/>
      <c r="B2099" s="164"/>
      <c r="C2099" s="164"/>
      <c r="D2099" s="164"/>
      <c r="E2099" s="164"/>
      <c r="F2099" s="165"/>
      <c r="G2099" s="164"/>
      <c r="H2099" s="166"/>
      <c r="I2099" s="167"/>
      <c r="J2099" s="168" t="str">
        <f>IF(F2099="","",IF(G2099=nepodnik,1,IF(VLOOKUP(G2099,Ciselniky!$G$41:$I$48,3,FALSE)&gt;'Údaje o projekte'!$F$11,'Údaje o projekte'!$F$11,VLOOKUP(G2099,Ciselniky!$G$41:$I$48,3,FALSE))))</f>
        <v/>
      </c>
      <c r="K2099" s="169" t="str">
        <f>IF(J2099="","",IF(G2099="Nerelevantné",E2099*F2099,((E2099*F2099)/VLOOKUP(G2099,Ciselniky!$G$43:$I$48,3,FALSE))*'Dlhodobý majetok (DM)'!I2099)*H2099)</f>
        <v/>
      </c>
      <c r="L2099" s="169" t="str">
        <f>IF(K2099="","",IF('Základné údaje'!$H$8="áno",0,K2099*0.2))</f>
        <v/>
      </c>
      <c r="M2099" s="156" t="str">
        <f>IF(K2099="","",K2099*VLOOKUP(CONCATENATE(C2099," / ",'Základné údaje'!$D$8),'Priradenie pracov. balíkov'!A:F,6,FALSE))</f>
        <v/>
      </c>
      <c r="N2099" s="156" t="str">
        <f>IF(L2099="","",L2099*VLOOKUP(CONCATENATE(C2099," / ",'Základné údaje'!$D$8),'Priradenie pracov. balíkov'!A:F,6,FALSE))</f>
        <v/>
      </c>
      <c r="O2099" s="164"/>
      <c r="P2099" s="164"/>
    </row>
    <row r="2100" spans="1:16" x14ac:dyDescent="0.2">
      <c r="A2100" s="19"/>
      <c r="B2100" s="164"/>
      <c r="C2100" s="164"/>
      <c r="D2100" s="164"/>
      <c r="E2100" s="164"/>
      <c r="F2100" s="165"/>
      <c r="G2100" s="164"/>
      <c r="H2100" s="166"/>
      <c r="I2100" s="167"/>
      <c r="J2100" s="168" t="str">
        <f>IF(F2100="","",IF(G2100=nepodnik,1,IF(VLOOKUP(G2100,Ciselniky!$G$41:$I$48,3,FALSE)&gt;'Údaje o projekte'!$F$11,'Údaje o projekte'!$F$11,VLOOKUP(G2100,Ciselniky!$G$41:$I$48,3,FALSE))))</f>
        <v/>
      </c>
      <c r="K2100" s="169" t="str">
        <f>IF(J2100="","",IF(G2100="Nerelevantné",E2100*F2100,((E2100*F2100)/VLOOKUP(G2100,Ciselniky!$G$43:$I$48,3,FALSE))*'Dlhodobý majetok (DM)'!I2100)*H2100)</f>
        <v/>
      </c>
      <c r="L2100" s="169" t="str">
        <f>IF(K2100="","",IF('Základné údaje'!$H$8="áno",0,K2100*0.2))</f>
        <v/>
      </c>
      <c r="M2100" s="156" t="str">
        <f>IF(K2100="","",K2100*VLOOKUP(CONCATENATE(C2100," / ",'Základné údaje'!$D$8),'Priradenie pracov. balíkov'!A:F,6,FALSE))</f>
        <v/>
      </c>
      <c r="N2100" s="156" t="str">
        <f>IF(L2100="","",L2100*VLOOKUP(CONCATENATE(C2100," / ",'Základné údaje'!$D$8),'Priradenie pracov. balíkov'!A:F,6,FALSE))</f>
        <v/>
      </c>
      <c r="O2100" s="164"/>
      <c r="P2100" s="164"/>
    </row>
    <row r="2101" spans="1:16" x14ac:dyDescent="0.2">
      <c r="A2101" s="19"/>
      <c r="B2101" s="164"/>
      <c r="C2101" s="164"/>
      <c r="D2101" s="164"/>
      <c r="E2101" s="164"/>
      <c r="F2101" s="165"/>
      <c r="G2101" s="164"/>
      <c r="H2101" s="166"/>
      <c r="I2101" s="167"/>
      <c r="J2101" s="168" t="str">
        <f>IF(F2101="","",IF(G2101=nepodnik,1,IF(VLOOKUP(G2101,Ciselniky!$G$41:$I$48,3,FALSE)&gt;'Údaje o projekte'!$F$11,'Údaje o projekte'!$F$11,VLOOKUP(G2101,Ciselniky!$G$41:$I$48,3,FALSE))))</f>
        <v/>
      </c>
      <c r="K2101" s="169" t="str">
        <f>IF(J2101="","",IF(G2101="Nerelevantné",E2101*F2101,((E2101*F2101)/VLOOKUP(G2101,Ciselniky!$G$43:$I$48,3,FALSE))*'Dlhodobý majetok (DM)'!I2101)*H2101)</f>
        <v/>
      </c>
      <c r="L2101" s="169" t="str">
        <f>IF(K2101="","",IF('Základné údaje'!$H$8="áno",0,K2101*0.2))</f>
        <v/>
      </c>
      <c r="M2101" s="156" t="str">
        <f>IF(K2101="","",K2101*VLOOKUP(CONCATENATE(C2101," / ",'Základné údaje'!$D$8),'Priradenie pracov. balíkov'!A:F,6,FALSE))</f>
        <v/>
      </c>
      <c r="N2101" s="156" t="str">
        <f>IF(L2101="","",L2101*VLOOKUP(CONCATENATE(C2101," / ",'Základné údaje'!$D$8),'Priradenie pracov. balíkov'!A:F,6,FALSE))</f>
        <v/>
      </c>
      <c r="O2101" s="164"/>
      <c r="P2101" s="164"/>
    </row>
    <row r="2102" spans="1:16" x14ac:dyDescent="0.2">
      <c r="A2102" s="19"/>
      <c r="B2102" s="164"/>
      <c r="C2102" s="164"/>
      <c r="D2102" s="164"/>
      <c r="E2102" s="164"/>
      <c r="F2102" s="165"/>
      <c r="G2102" s="164"/>
      <c r="H2102" s="166"/>
      <c r="I2102" s="167"/>
      <c r="J2102" s="168" t="str">
        <f>IF(F2102="","",IF(G2102=nepodnik,1,IF(VLOOKUP(G2102,Ciselniky!$G$41:$I$48,3,FALSE)&gt;'Údaje o projekte'!$F$11,'Údaje o projekte'!$F$11,VLOOKUP(G2102,Ciselniky!$G$41:$I$48,3,FALSE))))</f>
        <v/>
      </c>
      <c r="K2102" s="169" t="str">
        <f>IF(J2102="","",IF(G2102="Nerelevantné",E2102*F2102,((E2102*F2102)/VLOOKUP(G2102,Ciselniky!$G$43:$I$48,3,FALSE))*'Dlhodobý majetok (DM)'!I2102)*H2102)</f>
        <v/>
      </c>
      <c r="L2102" s="169" t="str">
        <f>IF(K2102="","",IF('Základné údaje'!$H$8="áno",0,K2102*0.2))</f>
        <v/>
      </c>
      <c r="M2102" s="156" t="str">
        <f>IF(K2102="","",K2102*VLOOKUP(CONCATENATE(C2102," / ",'Základné údaje'!$D$8),'Priradenie pracov. balíkov'!A:F,6,FALSE))</f>
        <v/>
      </c>
      <c r="N2102" s="156" t="str">
        <f>IF(L2102="","",L2102*VLOOKUP(CONCATENATE(C2102," / ",'Základné údaje'!$D$8),'Priradenie pracov. balíkov'!A:F,6,FALSE))</f>
        <v/>
      </c>
      <c r="O2102" s="164"/>
      <c r="P2102" s="164"/>
    </row>
    <row r="2103" spans="1:16" x14ac:dyDescent="0.2">
      <c r="A2103" s="19"/>
      <c r="B2103" s="164"/>
      <c r="C2103" s="164"/>
      <c r="D2103" s="164"/>
      <c r="E2103" s="164"/>
      <c r="F2103" s="165"/>
      <c r="G2103" s="164"/>
      <c r="H2103" s="166"/>
      <c r="I2103" s="167"/>
      <c r="J2103" s="168" t="str">
        <f>IF(F2103="","",IF(G2103=nepodnik,1,IF(VLOOKUP(G2103,Ciselniky!$G$41:$I$48,3,FALSE)&gt;'Údaje o projekte'!$F$11,'Údaje o projekte'!$F$11,VLOOKUP(G2103,Ciselniky!$G$41:$I$48,3,FALSE))))</f>
        <v/>
      </c>
      <c r="K2103" s="169" t="str">
        <f>IF(J2103="","",IF(G2103="Nerelevantné",E2103*F2103,((E2103*F2103)/VLOOKUP(G2103,Ciselniky!$G$43:$I$48,3,FALSE))*'Dlhodobý majetok (DM)'!I2103)*H2103)</f>
        <v/>
      </c>
      <c r="L2103" s="169" t="str">
        <f>IF(K2103="","",IF('Základné údaje'!$H$8="áno",0,K2103*0.2))</f>
        <v/>
      </c>
      <c r="M2103" s="156" t="str">
        <f>IF(K2103="","",K2103*VLOOKUP(CONCATENATE(C2103," / ",'Základné údaje'!$D$8),'Priradenie pracov. balíkov'!A:F,6,FALSE))</f>
        <v/>
      </c>
      <c r="N2103" s="156" t="str">
        <f>IF(L2103="","",L2103*VLOOKUP(CONCATENATE(C2103," / ",'Základné údaje'!$D$8),'Priradenie pracov. balíkov'!A:F,6,FALSE))</f>
        <v/>
      </c>
      <c r="O2103" s="164"/>
      <c r="P2103" s="164"/>
    </row>
    <row r="2104" spans="1:16" x14ac:dyDescent="0.2">
      <c r="A2104" s="19"/>
      <c r="B2104" s="164"/>
      <c r="C2104" s="164"/>
      <c r="D2104" s="164"/>
      <c r="E2104" s="164"/>
      <c r="F2104" s="165"/>
      <c r="G2104" s="164"/>
      <c r="H2104" s="166"/>
      <c r="I2104" s="167"/>
      <c r="J2104" s="168" t="str">
        <f>IF(F2104="","",IF(G2104=nepodnik,1,IF(VLOOKUP(G2104,Ciselniky!$G$41:$I$48,3,FALSE)&gt;'Údaje o projekte'!$F$11,'Údaje o projekte'!$F$11,VLOOKUP(G2104,Ciselniky!$G$41:$I$48,3,FALSE))))</f>
        <v/>
      </c>
      <c r="K2104" s="169" t="str">
        <f>IF(J2104="","",IF(G2104="Nerelevantné",E2104*F2104,((E2104*F2104)/VLOOKUP(G2104,Ciselniky!$G$43:$I$48,3,FALSE))*'Dlhodobý majetok (DM)'!I2104)*H2104)</f>
        <v/>
      </c>
      <c r="L2104" s="169" t="str">
        <f>IF(K2104="","",IF('Základné údaje'!$H$8="áno",0,K2104*0.2))</f>
        <v/>
      </c>
      <c r="M2104" s="156" t="str">
        <f>IF(K2104="","",K2104*VLOOKUP(CONCATENATE(C2104," / ",'Základné údaje'!$D$8),'Priradenie pracov. balíkov'!A:F,6,FALSE))</f>
        <v/>
      </c>
      <c r="N2104" s="156" t="str">
        <f>IF(L2104="","",L2104*VLOOKUP(CONCATENATE(C2104," / ",'Základné údaje'!$D$8),'Priradenie pracov. balíkov'!A:F,6,FALSE))</f>
        <v/>
      </c>
      <c r="O2104" s="164"/>
      <c r="P2104" s="164"/>
    </row>
    <row r="2105" spans="1:16" x14ac:dyDescent="0.2">
      <c r="A2105" s="19"/>
      <c r="B2105" s="164"/>
      <c r="C2105" s="164"/>
      <c r="D2105" s="164"/>
      <c r="E2105" s="164"/>
      <c r="F2105" s="165"/>
      <c r="G2105" s="164"/>
      <c r="H2105" s="166"/>
      <c r="I2105" s="167"/>
      <c r="J2105" s="168" t="str">
        <f>IF(F2105="","",IF(G2105=nepodnik,1,IF(VLOOKUP(G2105,Ciselniky!$G$41:$I$48,3,FALSE)&gt;'Údaje o projekte'!$F$11,'Údaje o projekte'!$F$11,VLOOKUP(G2105,Ciselniky!$G$41:$I$48,3,FALSE))))</f>
        <v/>
      </c>
      <c r="K2105" s="169" t="str">
        <f>IF(J2105="","",IF(G2105="Nerelevantné",E2105*F2105,((E2105*F2105)/VLOOKUP(G2105,Ciselniky!$G$43:$I$48,3,FALSE))*'Dlhodobý majetok (DM)'!I2105)*H2105)</f>
        <v/>
      </c>
      <c r="L2105" s="169" t="str">
        <f>IF(K2105="","",IF('Základné údaje'!$H$8="áno",0,K2105*0.2))</f>
        <v/>
      </c>
      <c r="M2105" s="156" t="str">
        <f>IF(K2105="","",K2105*VLOOKUP(CONCATENATE(C2105," / ",'Základné údaje'!$D$8),'Priradenie pracov. balíkov'!A:F,6,FALSE))</f>
        <v/>
      </c>
      <c r="N2105" s="156" t="str">
        <f>IF(L2105="","",L2105*VLOOKUP(CONCATENATE(C2105," / ",'Základné údaje'!$D$8),'Priradenie pracov. balíkov'!A:F,6,FALSE))</f>
        <v/>
      </c>
      <c r="O2105" s="164"/>
      <c r="P2105" s="164"/>
    </row>
    <row r="2106" spans="1:16" x14ac:dyDescent="0.2">
      <c r="A2106" s="19"/>
      <c r="B2106" s="164"/>
      <c r="C2106" s="164"/>
      <c r="D2106" s="164"/>
      <c r="E2106" s="164"/>
      <c r="F2106" s="165"/>
      <c r="G2106" s="164"/>
      <c r="H2106" s="166"/>
      <c r="I2106" s="167"/>
      <c r="J2106" s="168" t="str">
        <f>IF(F2106="","",IF(G2106=nepodnik,1,IF(VLOOKUP(G2106,Ciselniky!$G$41:$I$48,3,FALSE)&gt;'Údaje o projekte'!$F$11,'Údaje o projekte'!$F$11,VLOOKUP(G2106,Ciselniky!$G$41:$I$48,3,FALSE))))</f>
        <v/>
      </c>
      <c r="K2106" s="169" t="str">
        <f>IF(J2106="","",IF(G2106="Nerelevantné",E2106*F2106,((E2106*F2106)/VLOOKUP(G2106,Ciselniky!$G$43:$I$48,3,FALSE))*'Dlhodobý majetok (DM)'!I2106)*H2106)</f>
        <v/>
      </c>
      <c r="L2106" s="169" t="str">
        <f>IF(K2106="","",IF('Základné údaje'!$H$8="áno",0,K2106*0.2))</f>
        <v/>
      </c>
      <c r="M2106" s="156" t="str">
        <f>IF(K2106="","",K2106*VLOOKUP(CONCATENATE(C2106," / ",'Základné údaje'!$D$8),'Priradenie pracov. balíkov'!A:F,6,FALSE))</f>
        <v/>
      </c>
      <c r="N2106" s="156" t="str">
        <f>IF(L2106="","",L2106*VLOOKUP(CONCATENATE(C2106," / ",'Základné údaje'!$D$8),'Priradenie pracov. balíkov'!A:F,6,FALSE))</f>
        <v/>
      </c>
      <c r="O2106" s="164"/>
      <c r="P2106" s="164"/>
    </row>
    <row r="2107" spans="1:16" x14ac:dyDescent="0.2">
      <c r="A2107" s="19"/>
      <c r="B2107" s="164"/>
      <c r="C2107" s="164"/>
      <c r="D2107" s="164"/>
      <c r="E2107" s="164"/>
      <c r="F2107" s="165"/>
      <c r="G2107" s="164"/>
      <c r="H2107" s="166"/>
      <c r="I2107" s="167"/>
      <c r="J2107" s="168" t="str">
        <f>IF(F2107="","",IF(G2107=nepodnik,1,IF(VLOOKUP(G2107,Ciselniky!$G$41:$I$48,3,FALSE)&gt;'Údaje o projekte'!$F$11,'Údaje o projekte'!$F$11,VLOOKUP(G2107,Ciselniky!$G$41:$I$48,3,FALSE))))</f>
        <v/>
      </c>
      <c r="K2107" s="169" t="str">
        <f>IF(J2107="","",IF(G2107="Nerelevantné",E2107*F2107,((E2107*F2107)/VLOOKUP(G2107,Ciselniky!$G$43:$I$48,3,FALSE))*'Dlhodobý majetok (DM)'!I2107)*H2107)</f>
        <v/>
      </c>
      <c r="L2107" s="169" t="str">
        <f>IF(K2107="","",IF('Základné údaje'!$H$8="áno",0,K2107*0.2))</f>
        <v/>
      </c>
      <c r="M2107" s="156" t="str">
        <f>IF(K2107="","",K2107*VLOOKUP(CONCATENATE(C2107," / ",'Základné údaje'!$D$8),'Priradenie pracov. balíkov'!A:F,6,FALSE))</f>
        <v/>
      </c>
      <c r="N2107" s="156" t="str">
        <f>IF(L2107="","",L2107*VLOOKUP(CONCATENATE(C2107," / ",'Základné údaje'!$D$8),'Priradenie pracov. balíkov'!A:F,6,FALSE))</f>
        <v/>
      </c>
      <c r="O2107" s="164"/>
      <c r="P2107" s="164"/>
    </row>
    <row r="2108" spans="1:16" x14ac:dyDescent="0.2">
      <c r="A2108" s="19"/>
      <c r="B2108" s="164"/>
      <c r="C2108" s="164"/>
      <c r="D2108" s="164"/>
      <c r="E2108" s="164"/>
      <c r="F2108" s="165"/>
      <c r="G2108" s="164"/>
      <c r="H2108" s="166"/>
      <c r="I2108" s="167"/>
      <c r="J2108" s="168" t="str">
        <f>IF(F2108="","",IF(G2108=nepodnik,1,IF(VLOOKUP(G2108,Ciselniky!$G$41:$I$48,3,FALSE)&gt;'Údaje o projekte'!$F$11,'Údaje o projekte'!$F$11,VLOOKUP(G2108,Ciselniky!$G$41:$I$48,3,FALSE))))</f>
        <v/>
      </c>
      <c r="K2108" s="169" t="str">
        <f>IF(J2108="","",IF(G2108="Nerelevantné",E2108*F2108,((E2108*F2108)/VLOOKUP(G2108,Ciselniky!$G$43:$I$48,3,FALSE))*'Dlhodobý majetok (DM)'!I2108)*H2108)</f>
        <v/>
      </c>
      <c r="L2108" s="169" t="str">
        <f>IF(K2108="","",IF('Základné údaje'!$H$8="áno",0,K2108*0.2))</f>
        <v/>
      </c>
      <c r="M2108" s="156" t="str">
        <f>IF(K2108="","",K2108*VLOOKUP(CONCATENATE(C2108," / ",'Základné údaje'!$D$8),'Priradenie pracov. balíkov'!A:F,6,FALSE))</f>
        <v/>
      </c>
      <c r="N2108" s="156" t="str">
        <f>IF(L2108="","",L2108*VLOOKUP(CONCATENATE(C2108," / ",'Základné údaje'!$D$8),'Priradenie pracov. balíkov'!A:F,6,FALSE))</f>
        <v/>
      </c>
      <c r="O2108" s="164"/>
      <c r="P2108" s="164"/>
    </row>
    <row r="2109" spans="1:16" x14ac:dyDescent="0.2">
      <c r="A2109" s="19"/>
      <c r="B2109" s="164"/>
      <c r="C2109" s="164"/>
      <c r="D2109" s="164"/>
      <c r="E2109" s="164"/>
      <c r="F2109" s="165"/>
      <c r="G2109" s="164"/>
      <c r="H2109" s="166"/>
      <c r="I2109" s="167"/>
      <c r="J2109" s="168" t="str">
        <f>IF(F2109="","",IF(G2109=nepodnik,1,IF(VLOOKUP(G2109,Ciselniky!$G$41:$I$48,3,FALSE)&gt;'Údaje o projekte'!$F$11,'Údaje o projekte'!$F$11,VLOOKUP(G2109,Ciselniky!$G$41:$I$48,3,FALSE))))</f>
        <v/>
      </c>
      <c r="K2109" s="169" t="str">
        <f>IF(J2109="","",IF(G2109="Nerelevantné",E2109*F2109,((E2109*F2109)/VLOOKUP(G2109,Ciselniky!$G$43:$I$48,3,FALSE))*'Dlhodobý majetok (DM)'!I2109)*H2109)</f>
        <v/>
      </c>
      <c r="L2109" s="169" t="str">
        <f>IF(K2109="","",IF('Základné údaje'!$H$8="áno",0,K2109*0.2))</f>
        <v/>
      </c>
      <c r="M2109" s="156" t="str">
        <f>IF(K2109="","",K2109*VLOOKUP(CONCATENATE(C2109," / ",'Základné údaje'!$D$8),'Priradenie pracov. balíkov'!A:F,6,FALSE))</f>
        <v/>
      </c>
      <c r="N2109" s="156" t="str">
        <f>IF(L2109="","",L2109*VLOOKUP(CONCATENATE(C2109," / ",'Základné údaje'!$D$8),'Priradenie pracov. balíkov'!A:F,6,FALSE))</f>
        <v/>
      </c>
      <c r="O2109" s="164"/>
      <c r="P2109" s="164"/>
    </row>
    <row r="2110" spans="1:16" x14ac:dyDescent="0.2">
      <c r="A2110" s="19"/>
      <c r="B2110" s="164"/>
      <c r="C2110" s="164"/>
      <c r="D2110" s="164"/>
      <c r="E2110" s="164"/>
      <c r="F2110" s="165"/>
      <c r="G2110" s="164"/>
      <c r="H2110" s="166"/>
      <c r="I2110" s="167"/>
      <c r="J2110" s="168" t="str">
        <f>IF(F2110="","",IF(G2110=nepodnik,1,IF(VLOOKUP(G2110,Ciselniky!$G$41:$I$48,3,FALSE)&gt;'Údaje o projekte'!$F$11,'Údaje o projekte'!$F$11,VLOOKUP(G2110,Ciselniky!$G$41:$I$48,3,FALSE))))</f>
        <v/>
      </c>
      <c r="K2110" s="169" t="str">
        <f>IF(J2110="","",IF(G2110="Nerelevantné",E2110*F2110,((E2110*F2110)/VLOOKUP(G2110,Ciselniky!$G$43:$I$48,3,FALSE))*'Dlhodobý majetok (DM)'!I2110)*H2110)</f>
        <v/>
      </c>
      <c r="L2110" s="169" t="str">
        <f>IF(K2110="","",IF('Základné údaje'!$H$8="áno",0,K2110*0.2))</f>
        <v/>
      </c>
      <c r="M2110" s="156" t="str">
        <f>IF(K2110="","",K2110*VLOOKUP(CONCATENATE(C2110," / ",'Základné údaje'!$D$8),'Priradenie pracov. balíkov'!A:F,6,FALSE))</f>
        <v/>
      </c>
      <c r="N2110" s="156" t="str">
        <f>IF(L2110="","",L2110*VLOOKUP(CONCATENATE(C2110," / ",'Základné údaje'!$D$8),'Priradenie pracov. balíkov'!A:F,6,FALSE))</f>
        <v/>
      </c>
      <c r="O2110" s="164"/>
      <c r="P2110" s="164"/>
    </row>
    <row r="2111" spans="1:16" x14ac:dyDescent="0.2">
      <c r="A2111" s="19"/>
      <c r="B2111" s="164"/>
      <c r="C2111" s="164"/>
      <c r="D2111" s="164"/>
      <c r="E2111" s="164"/>
      <c r="F2111" s="165"/>
      <c r="G2111" s="164"/>
      <c r="H2111" s="166"/>
      <c r="I2111" s="167"/>
      <c r="J2111" s="168" t="str">
        <f>IF(F2111="","",IF(G2111=nepodnik,1,IF(VLOOKUP(G2111,Ciselniky!$G$41:$I$48,3,FALSE)&gt;'Údaje o projekte'!$F$11,'Údaje o projekte'!$F$11,VLOOKUP(G2111,Ciselniky!$G$41:$I$48,3,FALSE))))</f>
        <v/>
      </c>
      <c r="K2111" s="169" t="str">
        <f>IF(J2111="","",IF(G2111="Nerelevantné",E2111*F2111,((E2111*F2111)/VLOOKUP(G2111,Ciselniky!$G$43:$I$48,3,FALSE))*'Dlhodobý majetok (DM)'!I2111)*H2111)</f>
        <v/>
      </c>
      <c r="L2111" s="169" t="str">
        <f>IF(K2111="","",IF('Základné údaje'!$H$8="áno",0,K2111*0.2))</f>
        <v/>
      </c>
      <c r="M2111" s="156" t="str">
        <f>IF(K2111="","",K2111*VLOOKUP(CONCATENATE(C2111," / ",'Základné údaje'!$D$8),'Priradenie pracov. balíkov'!A:F,6,FALSE))</f>
        <v/>
      </c>
      <c r="N2111" s="156" t="str">
        <f>IF(L2111="","",L2111*VLOOKUP(CONCATENATE(C2111," / ",'Základné údaje'!$D$8),'Priradenie pracov. balíkov'!A:F,6,FALSE))</f>
        <v/>
      </c>
      <c r="O2111" s="164"/>
      <c r="P2111" s="164"/>
    </row>
    <row r="2112" spans="1:16" x14ac:dyDescent="0.2">
      <c r="A2112" s="19"/>
      <c r="B2112" s="164"/>
      <c r="C2112" s="164"/>
      <c r="D2112" s="164"/>
      <c r="E2112" s="164"/>
      <c r="F2112" s="165"/>
      <c r="G2112" s="164"/>
      <c r="H2112" s="166"/>
      <c r="I2112" s="167"/>
      <c r="J2112" s="168" t="str">
        <f>IF(F2112="","",IF(G2112=nepodnik,1,IF(VLOOKUP(G2112,Ciselniky!$G$41:$I$48,3,FALSE)&gt;'Údaje o projekte'!$F$11,'Údaje o projekte'!$F$11,VLOOKUP(G2112,Ciselniky!$G$41:$I$48,3,FALSE))))</f>
        <v/>
      </c>
      <c r="K2112" s="169" t="str">
        <f>IF(J2112="","",IF(G2112="Nerelevantné",E2112*F2112,((E2112*F2112)/VLOOKUP(G2112,Ciselniky!$G$43:$I$48,3,FALSE))*'Dlhodobý majetok (DM)'!I2112)*H2112)</f>
        <v/>
      </c>
      <c r="L2112" s="169" t="str">
        <f>IF(K2112="","",IF('Základné údaje'!$H$8="áno",0,K2112*0.2))</f>
        <v/>
      </c>
      <c r="M2112" s="156" t="str">
        <f>IF(K2112="","",K2112*VLOOKUP(CONCATENATE(C2112," / ",'Základné údaje'!$D$8),'Priradenie pracov. balíkov'!A:F,6,FALSE))</f>
        <v/>
      </c>
      <c r="N2112" s="156" t="str">
        <f>IF(L2112="","",L2112*VLOOKUP(CONCATENATE(C2112," / ",'Základné údaje'!$D$8),'Priradenie pracov. balíkov'!A:F,6,FALSE))</f>
        <v/>
      </c>
      <c r="O2112" s="164"/>
      <c r="P2112" s="164"/>
    </row>
    <row r="2113" spans="1:16" x14ac:dyDescent="0.2">
      <c r="A2113" s="19"/>
      <c r="B2113" s="164"/>
      <c r="C2113" s="164"/>
      <c r="D2113" s="164"/>
      <c r="E2113" s="164"/>
      <c r="F2113" s="165"/>
      <c r="G2113" s="164"/>
      <c r="H2113" s="166"/>
      <c r="I2113" s="167"/>
      <c r="J2113" s="168" t="str">
        <f>IF(F2113="","",IF(G2113=nepodnik,1,IF(VLOOKUP(G2113,Ciselniky!$G$41:$I$48,3,FALSE)&gt;'Údaje o projekte'!$F$11,'Údaje o projekte'!$F$11,VLOOKUP(G2113,Ciselniky!$G$41:$I$48,3,FALSE))))</f>
        <v/>
      </c>
      <c r="K2113" s="169" t="str">
        <f>IF(J2113="","",IF(G2113="Nerelevantné",E2113*F2113,((E2113*F2113)/VLOOKUP(G2113,Ciselniky!$G$43:$I$48,3,FALSE))*'Dlhodobý majetok (DM)'!I2113)*H2113)</f>
        <v/>
      </c>
      <c r="L2113" s="169" t="str">
        <f>IF(K2113="","",IF('Základné údaje'!$H$8="áno",0,K2113*0.2))</f>
        <v/>
      </c>
      <c r="M2113" s="156" t="str">
        <f>IF(K2113="","",K2113*VLOOKUP(CONCATENATE(C2113," / ",'Základné údaje'!$D$8),'Priradenie pracov. balíkov'!A:F,6,FALSE))</f>
        <v/>
      </c>
      <c r="N2113" s="156" t="str">
        <f>IF(L2113="","",L2113*VLOOKUP(CONCATENATE(C2113," / ",'Základné údaje'!$D$8),'Priradenie pracov. balíkov'!A:F,6,FALSE))</f>
        <v/>
      </c>
      <c r="O2113" s="164"/>
      <c r="P2113" s="164"/>
    </row>
    <row r="2114" spans="1:16" x14ac:dyDescent="0.2">
      <c r="A2114" s="19"/>
      <c r="B2114" s="164"/>
      <c r="C2114" s="164"/>
      <c r="D2114" s="164"/>
      <c r="E2114" s="164"/>
      <c r="F2114" s="165"/>
      <c r="G2114" s="164"/>
      <c r="H2114" s="166"/>
      <c r="I2114" s="167"/>
      <c r="J2114" s="168" t="str">
        <f>IF(F2114="","",IF(G2114=nepodnik,1,IF(VLOOKUP(G2114,Ciselniky!$G$41:$I$48,3,FALSE)&gt;'Údaje o projekte'!$F$11,'Údaje o projekte'!$F$11,VLOOKUP(G2114,Ciselniky!$G$41:$I$48,3,FALSE))))</f>
        <v/>
      </c>
      <c r="K2114" s="169" t="str">
        <f>IF(J2114="","",IF(G2114="Nerelevantné",E2114*F2114,((E2114*F2114)/VLOOKUP(G2114,Ciselniky!$G$43:$I$48,3,FALSE))*'Dlhodobý majetok (DM)'!I2114)*H2114)</f>
        <v/>
      </c>
      <c r="L2114" s="169" t="str">
        <f>IF(K2114="","",IF('Základné údaje'!$H$8="áno",0,K2114*0.2))</f>
        <v/>
      </c>
      <c r="M2114" s="156" t="str">
        <f>IF(K2114="","",K2114*VLOOKUP(CONCATENATE(C2114," / ",'Základné údaje'!$D$8),'Priradenie pracov. balíkov'!A:F,6,FALSE))</f>
        <v/>
      </c>
      <c r="N2114" s="156" t="str">
        <f>IF(L2114="","",L2114*VLOOKUP(CONCATENATE(C2114," / ",'Základné údaje'!$D$8),'Priradenie pracov. balíkov'!A:F,6,FALSE))</f>
        <v/>
      </c>
      <c r="O2114" s="164"/>
      <c r="P2114" s="164"/>
    </row>
    <row r="2115" spans="1:16" x14ac:dyDescent="0.2">
      <c r="A2115" s="19"/>
      <c r="B2115" s="164"/>
      <c r="C2115" s="164"/>
      <c r="D2115" s="164"/>
      <c r="E2115" s="164"/>
      <c r="F2115" s="165"/>
      <c r="G2115" s="164"/>
      <c r="H2115" s="166"/>
      <c r="I2115" s="167"/>
      <c r="J2115" s="168" t="str">
        <f>IF(F2115="","",IF(G2115=nepodnik,1,IF(VLOOKUP(G2115,Ciselniky!$G$41:$I$48,3,FALSE)&gt;'Údaje o projekte'!$F$11,'Údaje o projekte'!$F$11,VLOOKUP(G2115,Ciselniky!$G$41:$I$48,3,FALSE))))</f>
        <v/>
      </c>
      <c r="K2115" s="169" t="str">
        <f>IF(J2115="","",IF(G2115="Nerelevantné",E2115*F2115,((E2115*F2115)/VLOOKUP(G2115,Ciselniky!$G$43:$I$48,3,FALSE))*'Dlhodobý majetok (DM)'!I2115)*H2115)</f>
        <v/>
      </c>
      <c r="L2115" s="169" t="str">
        <f>IF(K2115="","",IF('Základné údaje'!$H$8="áno",0,K2115*0.2))</f>
        <v/>
      </c>
      <c r="M2115" s="156" t="str">
        <f>IF(K2115="","",K2115*VLOOKUP(CONCATENATE(C2115," / ",'Základné údaje'!$D$8),'Priradenie pracov. balíkov'!A:F,6,FALSE))</f>
        <v/>
      </c>
      <c r="N2115" s="156" t="str">
        <f>IF(L2115="","",L2115*VLOOKUP(CONCATENATE(C2115," / ",'Základné údaje'!$D$8),'Priradenie pracov. balíkov'!A:F,6,FALSE))</f>
        <v/>
      </c>
      <c r="O2115" s="164"/>
      <c r="P2115" s="164"/>
    </row>
    <row r="2116" spans="1:16" x14ac:dyDescent="0.2">
      <c r="A2116" s="19"/>
      <c r="B2116" s="164"/>
      <c r="C2116" s="164"/>
      <c r="D2116" s="164"/>
      <c r="E2116" s="164"/>
      <c r="F2116" s="165"/>
      <c r="G2116" s="164"/>
      <c r="H2116" s="166"/>
      <c r="I2116" s="167"/>
      <c r="J2116" s="168" t="str">
        <f>IF(F2116="","",IF(G2116=nepodnik,1,IF(VLOOKUP(G2116,Ciselniky!$G$41:$I$48,3,FALSE)&gt;'Údaje o projekte'!$F$11,'Údaje o projekte'!$F$11,VLOOKUP(G2116,Ciselniky!$G$41:$I$48,3,FALSE))))</f>
        <v/>
      </c>
      <c r="K2116" s="169" t="str">
        <f>IF(J2116="","",IF(G2116="Nerelevantné",E2116*F2116,((E2116*F2116)/VLOOKUP(G2116,Ciselniky!$G$43:$I$48,3,FALSE))*'Dlhodobý majetok (DM)'!I2116)*H2116)</f>
        <v/>
      </c>
      <c r="L2116" s="169" t="str">
        <f>IF(K2116="","",IF('Základné údaje'!$H$8="áno",0,K2116*0.2))</f>
        <v/>
      </c>
      <c r="M2116" s="156" t="str">
        <f>IF(K2116="","",K2116*VLOOKUP(CONCATENATE(C2116," / ",'Základné údaje'!$D$8),'Priradenie pracov. balíkov'!A:F,6,FALSE))</f>
        <v/>
      </c>
      <c r="N2116" s="156" t="str">
        <f>IF(L2116="","",L2116*VLOOKUP(CONCATENATE(C2116," / ",'Základné údaje'!$D$8),'Priradenie pracov. balíkov'!A:F,6,FALSE))</f>
        <v/>
      </c>
      <c r="O2116" s="164"/>
      <c r="P2116" s="164"/>
    </row>
    <row r="2117" spans="1:16" x14ac:dyDescent="0.2">
      <c r="A2117" s="19"/>
      <c r="B2117" s="164"/>
      <c r="C2117" s="164"/>
      <c r="D2117" s="164"/>
      <c r="E2117" s="164"/>
      <c r="F2117" s="165"/>
      <c r="G2117" s="164"/>
      <c r="H2117" s="166"/>
      <c r="I2117" s="167"/>
      <c r="J2117" s="168" t="str">
        <f>IF(F2117="","",IF(G2117=nepodnik,1,IF(VLOOKUP(G2117,Ciselniky!$G$41:$I$48,3,FALSE)&gt;'Údaje o projekte'!$F$11,'Údaje o projekte'!$F$11,VLOOKUP(G2117,Ciselniky!$G$41:$I$48,3,FALSE))))</f>
        <v/>
      </c>
      <c r="K2117" s="169" t="str">
        <f>IF(J2117="","",IF(G2117="Nerelevantné",E2117*F2117,((E2117*F2117)/VLOOKUP(G2117,Ciselniky!$G$43:$I$48,3,FALSE))*'Dlhodobý majetok (DM)'!I2117)*H2117)</f>
        <v/>
      </c>
      <c r="L2117" s="169" t="str">
        <f>IF(K2117="","",IF('Základné údaje'!$H$8="áno",0,K2117*0.2))</f>
        <v/>
      </c>
      <c r="M2117" s="156" t="str">
        <f>IF(K2117="","",K2117*VLOOKUP(CONCATENATE(C2117," / ",'Základné údaje'!$D$8),'Priradenie pracov. balíkov'!A:F,6,FALSE))</f>
        <v/>
      </c>
      <c r="N2117" s="156" t="str">
        <f>IF(L2117="","",L2117*VLOOKUP(CONCATENATE(C2117," / ",'Základné údaje'!$D$8),'Priradenie pracov. balíkov'!A:F,6,FALSE))</f>
        <v/>
      </c>
      <c r="O2117" s="164"/>
      <c r="P2117" s="164"/>
    </row>
    <row r="2118" spans="1:16" x14ac:dyDescent="0.2">
      <c r="A2118" s="19"/>
      <c r="B2118" s="164"/>
      <c r="C2118" s="164"/>
      <c r="D2118" s="164"/>
      <c r="E2118" s="164"/>
      <c r="F2118" s="165"/>
      <c r="G2118" s="164"/>
      <c r="H2118" s="166"/>
      <c r="I2118" s="167"/>
      <c r="J2118" s="168" t="str">
        <f>IF(F2118="","",IF(G2118=nepodnik,1,IF(VLOOKUP(G2118,Ciselniky!$G$41:$I$48,3,FALSE)&gt;'Údaje o projekte'!$F$11,'Údaje o projekte'!$F$11,VLOOKUP(G2118,Ciselniky!$G$41:$I$48,3,FALSE))))</f>
        <v/>
      </c>
      <c r="K2118" s="169" t="str">
        <f>IF(J2118="","",IF(G2118="Nerelevantné",E2118*F2118,((E2118*F2118)/VLOOKUP(G2118,Ciselniky!$G$43:$I$48,3,FALSE))*'Dlhodobý majetok (DM)'!I2118)*H2118)</f>
        <v/>
      </c>
      <c r="L2118" s="169" t="str">
        <f>IF(K2118="","",IF('Základné údaje'!$H$8="áno",0,K2118*0.2))</f>
        <v/>
      </c>
      <c r="M2118" s="156" t="str">
        <f>IF(K2118="","",K2118*VLOOKUP(CONCATENATE(C2118," / ",'Základné údaje'!$D$8),'Priradenie pracov. balíkov'!A:F,6,FALSE))</f>
        <v/>
      </c>
      <c r="N2118" s="156" t="str">
        <f>IF(L2118="","",L2118*VLOOKUP(CONCATENATE(C2118," / ",'Základné údaje'!$D$8),'Priradenie pracov. balíkov'!A:F,6,FALSE))</f>
        <v/>
      </c>
      <c r="O2118" s="164"/>
      <c r="P2118" s="164"/>
    </row>
    <row r="2119" spans="1:16" x14ac:dyDescent="0.2">
      <c r="A2119" s="19"/>
      <c r="B2119" s="164"/>
      <c r="C2119" s="164"/>
      <c r="D2119" s="164"/>
      <c r="E2119" s="164"/>
      <c r="F2119" s="165"/>
      <c r="G2119" s="164"/>
      <c r="H2119" s="166"/>
      <c r="I2119" s="167"/>
      <c r="J2119" s="168" t="str">
        <f>IF(F2119="","",IF(G2119=nepodnik,1,IF(VLOOKUP(G2119,Ciselniky!$G$41:$I$48,3,FALSE)&gt;'Údaje o projekte'!$F$11,'Údaje o projekte'!$F$11,VLOOKUP(G2119,Ciselniky!$G$41:$I$48,3,FALSE))))</f>
        <v/>
      </c>
      <c r="K2119" s="169" t="str">
        <f>IF(J2119="","",IF(G2119="Nerelevantné",E2119*F2119,((E2119*F2119)/VLOOKUP(G2119,Ciselniky!$G$43:$I$48,3,FALSE))*'Dlhodobý majetok (DM)'!I2119)*H2119)</f>
        <v/>
      </c>
      <c r="L2119" s="169" t="str">
        <f>IF(K2119="","",IF('Základné údaje'!$H$8="áno",0,K2119*0.2))</f>
        <v/>
      </c>
      <c r="M2119" s="156" t="str">
        <f>IF(K2119="","",K2119*VLOOKUP(CONCATENATE(C2119," / ",'Základné údaje'!$D$8),'Priradenie pracov. balíkov'!A:F,6,FALSE))</f>
        <v/>
      </c>
      <c r="N2119" s="156" t="str">
        <f>IF(L2119="","",L2119*VLOOKUP(CONCATENATE(C2119," / ",'Základné údaje'!$D$8),'Priradenie pracov. balíkov'!A:F,6,FALSE))</f>
        <v/>
      </c>
      <c r="O2119" s="164"/>
      <c r="P2119" s="164"/>
    </row>
    <row r="2120" spans="1:16" x14ac:dyDescent="0.2">
      <c r="A2120" s="19"/>
      <c r="B2120" s="164"/>
      <c r="C2120" s="164"/>
      <c r="D2120" s="164"/>
      <c r="E2120" s="164"/>
      <c r="F2120" s="165"/>
      <c r="G2120" s="164"/>
      <c r="H2120" s="166"/>
      <c r="I2120" s="167"/>
      <c r="J2120" s="168" t="str">
        <f>IF(F2120="","",IF(G2120=nepodnik,1,IF(VLOOKUP(G2120,Ciselniky!$G$41:$I$48,3,FALSE)&gt;'Údaje o projekte'!$F$11,'Údaje o projekte'!$F$11,VLOOKUP(G2120,Ciselniky!$G$41:$I$48,3,FALSE))))</f>
        <v/>
      </c>
      <c r="K2120" s="169" t="str">
        <f>IF(J2120="","",IF(G2120="Nerelevantné",E2120*F2120,((E2120*F2120)/VLOOKUP(G2120,Ciselniky!$G$43:$I$48,3,FALSE))*'Dlhodobý majetok (DM)'!I2120)*H2120)</f>
        <v/>
      </c>
      <c r="L2120" s="169" t="str">
        <f>IF(K2120="","",IF('Základné údaje'!$H$8="áno",0,K2120*0.2))</f>
        <v/>
      </c>
      <c r="M2120" s="156" t="str">
        <f>IF(K2120="","",K2120*VLOOKUP(CONCATENATE(C2120," / ",'Základné údaje'!$D$8),'Priradenie pracov. balíkov'!A:F,6,FALSE))</f>
        <v/>
      </c>
      <c r="N2120" s="156" t="str">
        <f>IF(L2120="","",L2120*VLOOKUP(CONCATENATE(C2120," / ",'Základné údaje'!$D$8),'Priradenie pracov. balíkov'!A:F,6,FALSE))</f>
        <v/>
      </c>
      <c r="O2120" s="164"/>
      <c r="P2120" s="164"/>
    </row>
    <row r="2121" spans="1:16" x14ac:dyDescent="0.2">
      <c r="A2121" s="19"/>
      <c r="B2121" s="164"/>
      <c r="C2121" s="164"/>
      <c r="D2121" s="164"/>
      <c r="E2121" s="164"/>
      <c r="F2121" s="165"/>
      <c r="G2121" s="164"/>
      <c r="H2121" s="166"/>
      <c r="I2121" s="167"/>
      <c r="J2121" s="168" t="str">
        <f>IF(F2121="","",IF(G2121=nepodnik,1,IF(VLOOKUP(G2121,Ciselniky!$G$41:$I$48,3,FALSE)&gt;'Údaje o projekte'!$F$11,'Údaje o projekte'!$F$11,VLOOKUP(G2121,Ciselniky!$G$41:$I$48,3,FALSE))))</f>
        <v/>
      </c>
      <c r="K2121" s="169" t="str">
        <f>IF(J2121="","",IF(G2121="Nerelevantné",E2121*F2121,((E2121*F2121)/VLOOKUP(G2121,Ciselniky!$G$43:$I$48,3,FALSE))*'Dlhodobý majetok (DM)'!I2121)*H2121)</f>
        <v/>
      </c>
      <c r="L2121" s="169" t="str">
        <f>IF(K2121="","",IF('Základné údaje'!$H$8="áno",0,K2121*0.2))</f>
        <v/>
      </c>
      <c r="M2121" s="156" t="str">
        <f>IF(K2121="","",K2121*VLOOKUP(CONCATENATE(C2121," / ",'Základné údaje'!$D$8),'Priradenie pracov. balíkov'!A:F,6,FALSE))</f>
        <v/>
      </c>
      <c r="N2121" s="156" t="str">
        <f>IF(L2121="","",L2121*VLOOKUP(CONCATENATE(C2121," / ",'Základné údaje'!$D$8),'Priradenie pracov. balíkov'!A:F,6,FALSE))</f>
        <v/>
      </c>
      <c r="O2121" s="164"/>
      <c r="P2121" s="164"/>
    </row>
    <row r="2122" spans="1:16" x14ac:dyDescent="0.2">
      <c r="A2122" s="19"/>
      <c r="B2122" s="164"/>
      <c r="C2122" s="164"/>
      <c r="D2122" s="164"/>
      <c r="E2122" s="164"/>
      <c r="F2122" s="165"/>
      <c r="G2122" s="164"/>
      <c r="H2122" s="166"/>
      <c r="I2122" s="167"/>
      <c r="J2122" s="168" t="str">
        <f>IF(F2122="","",IF(G2122=nepodnik,1,IF(VLOOKUP(G2122,Ciselniky!$G$41:$I$48,3,FALSE)&gt;'Údaje o projekte'!$F$11,'Údaje o projekte'!$F$11,VLOOKUP(G2122,Ciselniky!$G$41:$I$48,3,FALSE))))</f>
        <v/>
      </c>
      <c r="K2122" s="169" t="str">
        <f>IF(J2122="","",IF(G2122="Nerelevantné",E2122*F2122,((E2122*F2122)/VLOOKUP(G2122,Ciselniky!$G$43:$I$48,3,FALSE))*'Dlhodobý majetok (DM)'!I2122)*H2122)</f>
        <v/>
      </c>
      <c r="L2122" s="169" t="str">
        <f>IF(K2122="","",IF('Základné údaje'!$H$8="áno",0,K2122*0.2))</f>
        <v/>
      </c>
      <c r="M2122" s="156" t="str">
        <f>IF(K2122="","",K2122*VLOOKUP(CONCATENATE(C2122," / ",'Základné údaje'!$D$8),'Priradenie pracov. balíkov'!A:F,6,FALSE))</f>
        <v/>
      </c>
      <c r="N2122" s="156" t="str">
        <f>IF(L2122="","",L2122*VLOOKUP(CONCATENATE(C2122," / ",'Základné údaje'!$D$8),'Priradenie pracov. balíkov'!A:F,6,FALSE))</f>
        <v/>
      </c>
      <c r="O2122" s="164"/>
      <c r="P2122" s="164"/>
    </row>
    <row r="2123" spans="1:16" x14ac:dyDescent="0.2">
      <c r="A2123" s="19"/>
      <c r="B2123" s="164"/>
      <c r="C2123" s="164"/>
      <c r="D2123" s="164"/>
      <c r="E2123" s="164"/>
      <c r="F2123" s="165"/>
      <c r="G2123" s="164"/>
      <c r="H2123" s="166"/>
      <c r="I2123" s="167"/>
      <c r="J2123" s="168" t="str">
        <f>IF(F2123="","",IF(G2123=nepodnik,1,IF(VLOOKUP(G2123,Ciselniky!$G$41:$I$48,3,FALSE)&gt;'Údaje o projekte'!$F$11,'Údaje o projekte'!$F$11,VLOOKUP(G2123,Ciselniky!$G$41:$I$48,3,FALSE))))</f>
        <v/>
      </c>
      <c r="K2123" s="169" t="str">
        <f>IF(J2123="","",IF(G2123="Nerelevantné",E2123*F2123,((E2123*F2123)/VLOOKUP(G2123,Ciselniky!$G$43:$I$48,3,FALSE))*'Dlhodobý majetok (DM)'!I2123)*H2123)</f>
        <v/>
      </c>
      <c r="L2123" s="169" t="str">
        <f>IF(K2123="","",IF('Základné údaje'!$H$8="áno",0,K2123*0.2))</f>
        <v/>
      </c>
      <c r="M2123" s="156" t="str">
        <f>IF(K2123="","",K2123*VLOOKUP(CONCATENATE(C2123," / ",'Základné údaje'!$D$8),'Priradenie pracov. balíkov'!A:F,6,FALSE))</f>
        <v/>
      </c>
      <c r="N2123" s="156" t="str">
        <f>IF(L2123="","",L2123*VLOOKUP(CONCATENATE(C2123," / ",'Základné údaje'!$D$8),'Priradenie pracov. balíkov'!A:F,6,FALSE))</f>
        <v/>
      </c>
      <c r="O2123" s="164"/>
      <c r="P2123" s="164"/>
    </row>
    <row r="2124" spans="1:16" x14ac:dyDescent="0.2">
      <c r="A2124" s="19"/>
      <c r="B2124" s="164"/>
      <c r="C2124" s="164"/>
      <c r="D2124" s="164"/>
      <c r="E2124" s="164"/>
      <c r="F2124" s="165"/>
      <c r="G2124" s="164"/>
      <c r="H2124" s="166"/>
      <c r="I2124" s="167"/>
      <c r="J2124" s="168" t="str">
        <f>IF(F2124="","",IF(G2124=nepodnik,1,IF(VLOOKUP(G2124,Ciselniky!$G$41:$I$48,3,FALSE)&gt;'Údaje o projekte'!$F$11,'Údaje o projekte'!$F$11,VLOOKUP(G2124,Ciselniky!$G$41:$I$48,3,FALSE))))</f>
        <v/>
      </c>
      <c r="K2124" s="169" t="str">
        <f>IF(J2124="","",IF(G2124="Nerelevantné",E2124*F2124,((E2124*F2124)/VLOOKUP(G2124,Ciselniky!$G$43:$I$48,3,FALSE))*'Dlhodobý majetok (DM)'!I2124)*H2124)</f>
        <v/>
      </c>
      <c r="L2124" s="169" t="str">
        <f>IF(K2124="","",IF('Základné údaje'!$H$8="áno",0,K2124*0.2))</f>
        <v/>
      </c>
      <c r="M2124" s="156" t="str">
        <f>IF(K2124="","",K2124*VLOOKUP(CONCATENATE(C2124," / ",'Základné údaje'!$D$8),'Priradenie pracov. balíkov'!A:F,6,FALSE))</f>
        <v/>
      </c>
      <c r="N2124" s="156" t="str">
        <f>IF(L2124="","",L2124*VLOOKUP(CONCATENATE(C2124," / ",'Základné údaje'!$D$8),'Priradenie pracov. balíkov'!A:F,6,FALSE))</f>
        <v/>
      </c>
      <c r="O2124" s="164"/>
      <c r="P2124" s="164"/>
    </row>
    <row r="2125" spans="1:16" x14ac:dyDescent="0.2">
      <c r="A2125" s="19"/>
      <c r="B2125" s="164"/>
      <c r="C2125" s="164"/>
      <c r="D2125" s="164"/>
      <c r="E2125" s="164"/>
      <c r="F2125" s="165"/>
      <c r="G2125" s="164"/>
      <c r="H2125" s="166"/>
      <c r="I2125" s="167"/>
      <c r="J2125" s="168" t="str">
        <f>IF(F2125="","",IF(G2125=nepodnik,1,IF(VLOOKUP(G2125,Ciselniky!$G$41:$I$48,3,FALSE)&gt;'Údaje o projekte'!$F$11,'Údaje o projekte'!$F$11,VLOOKUP(G2125,Ciselniky!$G$41:$I$48,3,FALSE))))</f>
        <v/>
      </c>
      <c r="K2125" s="169" t="str">
        <f>IF(J2125="","",IF(G2125="Nerelevantné",E2125*F2125,((E2125*F2125)/VLOOKUP(G2125,Ciselniky!$G$43:$I$48,3,FALSE))*'Dlhodobý majetok (DM)'!I2125)*H2125)</f>
        <v/>
      </c>
      <c r="L2125" s="169" t="str">
        <f>IF(K2125="","",IF('Základné údaje'!$H$8="áno",0,K2125*0.2))</f>
        <v/>
      </c>
      <c r="M2125" s="156" t="str">
        <f>IF(K2125="","",K2125*VLOOKUP(CONCATENATE(C2125," / ",'Základné údaje'!$D$8),'Priradenie pracov. balíkov'!A:F,6,FALSE))</f>
        <v/>
      </c>
      <c r="N2125" s="156" t="str">
        <f>IF(L2125="","",L2125*VLOOKUP(CONCATENATE(C2125," / ",'Základné údaje'!$D$8),'Priradenie pracov. balíkov'!A:F,6,FALSE))</f>
        <v/>
      </c>
      <c r="O2125" s="164"/>
      <c r="P2125" s="164"/>
    </row>
    <row r="2126" spans="1:16" x14ac:dyDescent="0.2">
      <c r="A2126" s="19"/>
      <c r="B2126" s="164"/>
      <c r="C2126" s="164"/>
      <c r="D2126" s="164"/>
      <c r="E2126" s="164"/>
      <c r="F2126" s="165"/>
      <c r="G2126" s="164"/>
      <c r="H2126" s="166"/>
      <c r="I2126" s="167"/>
      <c r="J2126" s="168" t="str">
        <f>IF(F2126="","",IF(G2126=nepodnik,1,IF(VLOOKUP(G2126,Ciselniky!$G$41:$I$48,3,FALSE)&gt;'Údaje o projekte'!$F$11,'Údaje o projekte'!$F$11,VLOOKUP(G2126,Ciselniky!$G$41:$I$48,3,FALSE))))</f>
        <v/>
      </c>
      <c r="K2126" s="169" t="str">
        <f>IF(J2126="","",IF(G2126="Nerelevantné",E2126*F2126,((E2126*F2126)/VLOOKUP(G2126,Ciselniky!$G$43:$I$48,3,FALSE))*'Dlhodobý majetok (DM)'!I2126)*H2126)</f>
        <v/>
      </c>
      <c r="L2126" s="169" t="str">
        <f>IF(K2126="","",IF('Základné údaje'!$H$8="áno",0,K2126*0.2))</f>
        <v/>
      </c>
      <c r="M2126" s="156" t="str">
        <f>IF(K2126="","",K2126*VLOOKUP(CONCATENATE(C2126," / ",'Základné údaje'!$D$8),'Priradenie pracov. balíkov'!A:F,6,FALSE))</f>
        <v/>
      </c>
      <c r="N2126" s="156" t="str">
        <f>IF(L2126="","",L2126*VLOOKUP(CONCATENATE(C2126," / ",'Základné údaje'!$D$8),'Priradenie pracov. balíkov'!A:F,6,FALSE))</f>
        <v/>
      </c>
      <c r="O2126" s="164"/>
      <c r="P2126" s="164"/>
    </row>
    <row r="2127" spans="1:16" x14ac:dyDescent="0.2">
      <c r="A2127" s="19"/>
      <c r="B2127" s="164"/>
      <c r="C2127" s="164"/>
      <c r="D2127" s="164"/>
      <c r="E2127" s="164"/>
      <c r="F2127" s="165"/>
      <c r="G2127" s="164"/>
      <c r="H2127" s="166"/>
      <c r="I2127" s="167"/>
      <c r="J2127" s="168" t="str">
        <f>IF(F2127="","",IF(G2127=nepodnik,1,IF(VLOOKUP(G2127,Ciselniky!$G$41:$I$48,3,FALSE)&gt;'Údaje o projekte'!$F$11,'Údaje o projekte'!$F$11,VLOOKUP(G2127,Ciselniky!$G$41:$I$48,3,FALSE))))</f>
        <v/>
      </c>
      <c r="K2127" s="169" t="str">
        <f>IF(J2127="","",IF(G2127="Nerelevantné",E2127*F2127,((E2127*F2127)/VLOOKUP(G2127,Ciselniky!$G$43:$I$48,3,FALSE))*'Dlhodobý majetok (DM)'!I2127)*H2127)</f>
        <v/>
      </c>
      <c r="L2127" s="169" t="str">
        <f>IF(K2127="","",IF('Základné údaje'!$H$8="áno",0,K2127*0.2))</f>
        <v/>
      </c>
      <c r="M2127" s="156" t="str">
        <f>IF(K2127="","",K2127*VLOOKUP(CONCATENATE(C2127," / ",'Základné údaje'!$D$8),'Priradenie pracov. balíkov'!A:F,6,FALSE))</f>
        <v/>
      </c>
      <c r="N2127" s="156" t="str">
        <f>IF(L2127="","",L2127*VLOOKUP(CONCATENATE(C2127," / ",'Základné údaje'!$D$8),'Priradenie pracov. balíkov'!A:F,6,FALSE))</f>
        <v/>
      </c>
      <c r="O2127" s="164"/>
      <c r="P2127" s="164"/>
    </row>
    <row r="2128" spans="1:16" x14ac:dyDescent="0.2">
      <c r="A2128" s="19"/>
      <c r="B2128" s="164"/>
      <c r="C2128" s="164"/>
      <c r="D2128" s="164"/>
      <c r="E2128" s="164"/>
      <c r="F2128" s="165"/>
      <c r="G2128" s="164"/>
      <c r="H2128" s="166"/>
      <c r="I2128" s="167"/>
      <c r="J2128" s="168" t="str">
        <f>IF(F2128="","",IF(G2128=nepodnik,1,IF(VLOOKUP(G2128,Ciselniky!$G$41:$I$48,3,FALSE)&gt;'Údaje o projekte'!$F$11,'Údaje o projekte'!$F$11,VLOOKUP(G2128,Ciselniky!$G$41:$I$48,3,FALSE))))</f>
        <v/>
      </c>
      <c r="K2128" s="169" t="str">
        <f>IF(J2128="","",IF(G2128="Nerelevantné",E2128*F2128,((E2128*F2128)/VLOOKUP(G2128,Ciselniky!$G$43:$I$48,3,FALSE))*'Dlhodobý majetok (DM)'!I2128)*H2128)</f>
        <v/>
      </c>
      <c r="L2128" s="169" t="str">
        <f>IF(K2128="","",IF('Základné údaje'!$H$8="áno",0,K2128*0.2))</f>
        <v/>
      </c>
      <c r="M2128" s="156" t="str">
        <f>IF(K2128="","",K2128*VLOOKUP(CONCATENATE(C2128," / ",'Základné údaje'!$D$8),'Priradenie pracov. balíkov'!A:F,6,FALSE))</f>
        <v/>
      </c>
      <c r="N2128" s="156" t="str">
        <f>IF(L2128="","",L2128*VLOOKUP(CONCATENATE(C2128," / ",'Základné údaje'!$D$8),'Priradenie pracov. balíkov'!A:F,6,FALSE))</f>
        <v/>
      </c>
      <c r="O2128" s="164"/>
      <c r="P2128" s="164"/>
    </row>
    <row r="2129" spans="1:16" x14ac:dyDescent="0.2">
      <c r="A2129" s="19"/>
      <c r="B2129" s="164"/>
      <c r="C2129" s="164"/>
      <c r="D2129" s="164"/>
      <c r="E2129" s="164"/>
      <c r="F2129" s="165"/>
      <c r="G2129" s="164"/>
      <c r="H2129" s="166"/>
      <c r="I2129" s="167"/>
      <c r="J2129" s="168" t="str">
        <f>IF(F2129="","",IF(G2129=nepodnik,1,IF(VLOOKUP(G2129,Ciselniky!$G$41:$I$48,3,FALSE)&gt;'Údaje o projekte'!$F$11,'Údaje o projekte'!$F$11,VLOOKUP(G2129,Ciselniky!$G$41:$I$48,3,FALSE))))</f>
        <v/>
      </c>
      <c r="K2129" s="169" t="str">
        <f>IF(J2129="","",IF(G2129="Nerelevantné",E2129*F2129,((E2129*F2129)/VLOOKUP(G2129,Ciselniky!$G$43:$I$48,3,FALSE))*'Dlhodobý majetok (DM)'!I2129)*H2129)</f>
        <v/>
      </c>
      <c r="L2129" s="169" t="str">
        <f>IF(K2129="","",IF('Základné údaje'!$H$8="áno",0,K2129*0.2))</f>
        <v/>
      </c>
      <c r="M2129" s="156" t="str">
        <f>IF(K2129="","",K2129*VLOOKUP(CONCATENATE(C2129," / ",'Základné údaje'!$D$8),'Priradenie pracov. balíkov'!A:F,6,FALSE))</f>
        <v/>
      </c>
      <c r="N2129" s="156" t="str">
        <f>IF(L2129="","",L2129*VLOOKUP(CONCATENATE(C2129," / ",'Základné údaje'!$D$8),'Priradenie pracov. balíkov'!A:F,6,FALSE))</f>
        <v/>
      </c>
      <c r="O2129" s="164"/>
      <c r="P2129" s="164"/>
    </row>
    <row r="2130" spans="1:16" x14ac:dyDescent="0.2">
      <c r="A2130" s="19"/>
      <c r="B2130" s="164"/>
      <c r="C2130" s="164"/>
      <c r="D2130" s="164"/>
      <c r="E2130" s="164"/>
      <c r="F2130" s="165"/>
      <c r="G2130" s="164"/>
      <c r="H2130" s="166"/>
      <c r="I2130" s="167"/>
      <c r="J2130" s="168" t="str">
        <f>IF(F2130="","",IF(G2130=nepodnik,1,IF(VLOOKUP(G2130,Ciselniky!$G$41:$I$48,3,FALSE)&gt;'Údaje o projekte'!$F$11,'Údaje o projekte'!$F$11,VLOOKUP(G2130,Ciselniky!$G$41:$I$48,3,FALSE))))</f>
        <v/>
      </c>
      <c r="K2130" s="169" t="str">
        <f>IF(J2130="","",IF(G2130="Nerelevantné",E2130*F2130,((E2130*F2130)/VLOOKUP(G2130,Ciselniky!$G$43:$I$48,3,FALSE))*'Dlhodobý majetok (DM)'!I2130)*H2130)</f>
        <v/>
      </c>
      <c r="L2130" s="169" t="str">
        <f>IF(K2130="","",IF('Základné údaje'!$H$8="áno",0,K2130*0.2))</f>
        <v/>
      </c>
      <c r="M2130" s="156" t="str">
        <f>IF(K2130="","",K2130*VLOOKUP(CONCATENATE(C2130," / ",'Základné údaje'!$D$8),'Priradenie pracov. balíkov'!A:F,6,FALSE))</f>
        <v/>
      </c>
      <c r="N2130" s="156" t="str">
        <f>IF(L2130="","",L2130*VLOOKUP(CONCATENATE(C2130," / ",'Základné údaje'!$D$8),'Priradenie pracov. balíkov'!A:F,6,FALSE))</f>
        <v/>
      </c>
      <c r="O2130" s="164"/>
      <c r="P2130" s="164"/>
    </row>
    <row r="2131" spans="1:16" x14ac:dyDescent="0.2">
      <c r="A2131" s="19"/>
      <c r="B2131" s="164"/>
      <c r="C2131" s="164"/>
      <c r="D2131" s="164"/>
      <c r="E2131" s="164"/>
      <c r="F2131" s="165"/>
      <c r="G2131" s="164"/>
      <c r="H2131" s="166"/>
      <c r="I2131" s="167"/>
      <c r="J2131" s="168" t="str">
        <f>IF(F2131="","",IF(G2131=nepodnik,1,IF(VLOOKUP(G2131,Ciselniky!$G$41:$I$48,3,FALSE)&gt;'Údaje o projekte'!$F$11,'Údaje o projekte'!$F$11,VLOOKUP(G2131,Ciselniky!$G$41:$I$48,3,FALSE))))</f>
        <v/>
      </c>
      <c r="K2131" s="169" t="str">
        <f>IF(J2131="","",IF(G2131="Nerelevantné",E2131*F2131,((E2131*F2131)/VLOOKUP(G2131,Ciselniky!$G$43:$I$48,3,FALSE))*'Dlhodobý majetok (DM)'!I2131)*H2131)</f>
        <v/>
      </c>
      <c r="L2131" s="169" t="str">
        <f>IF(K2131="","",IF('Základné údaje'!$H$8="áno",0,K2131*0.2))</f>
        <v/>
      </c>
      <c r="M2131" s="156" t="str">
        <f>IF(K2131="","",K2131*VLOOKUP(CONCATENATE(C2131," / ",'Základné údaje'!$D$8),'Priradenie pracov. balíkov'!A:F,6,FALSE))</f>
        <v/>
      </c>
      <c r="N2131" s="156" t="str">
        <f>IF(L2131="","",L2131*VLOOKUP(CONCATENATE(C2131," / ",'Základné údaje'!$D$8),'Priradenie pracov. balíkov'!A:F,6,FALSE))</f>
        <v/>
      </c>
      <c r="O2131" s="164"/>
      <c r="P2131" s="164"/>
    </row>
    <row r="2132" spans="1:16" x14ac:dyDescent="0.2">
      <c r="A2132" s="19"/>
      <c r="B2132" s="164"/>
      <c r="C2132" s="164"/>
      <c r="D2132" s="164"/>
      <c r="E2132" s="164"/>
      <c r="F2132" s="165"/>
      <c r="G2132" s="164"/>
      <c r="H2132" s="166"/>
      <c r="I2132" s="167"/>
      <c r="J2132" s="168" t="str">
        <f>IF(F2132="","",IF(G2132=nepodnik,1,IF(VLOOKUP(G2132,Ciselniky!$G$41:$I$48,3,FALSE)&gt;'Údaje o projekte'!$F$11,'Údaje o projekte'!$F$11,VLOOKUP(G2132,Ciselniky!$G$41:$I$48,3,FALSE))))</f>
        <v/>
      </c>
      <c r="K2132" s="169" t="str">
        <f>IF(J2132="","",IF(G2132="Nerelevantné",E2132*F2132,((E2132*F2132)/VLOOKUP(G2132,Ciselniky!$G$43:$I$48,3,FALSE))*'Dlhodobý majetok (DM)'!I2132)*H2132)</f>
        <v/>
      </c>
      <c r="L2132" s="169" t="str">
        <f>IF(K2132="","",IF('Základné údaje'!$H$8="áno",0,K2132*0.2))</f>
        <v/>
      </c>
      <c r="M2132" s="156" t="str">
        <f>IF(K2132="","",K2132*VLOOKUP(CONCATENATE(C2132," / ",'Základné údaje'!$D$8),'Priradenie pracov. balíkov'!A:F,6,FALSE))</f>
        <v/>
      </c>
      <c r="N2132" s="156" t="str">
        <f>IF(L2132="","",L2132*VLOOKUP(CONCATENATE(C2132," / ",'Základné údaje'!$D$8),'Priradenie pracov. balíkov'!A:F,6,FALSE))</f>
        <v/>
      </c>
      <c r="O2132" s="164"/>
      <c r="P2132" s="164"/>
    </row>
    <row r="2133" spans="1:16" x14ac:dyDescent="0.2">
      <c r="A2133" s="19"/>
      <c r="B2133" s="164"/>
      <c r="C2133" s="164"/>
      <c r="D2133" s="164"/>
      <c r="E2133" s="164"/>
      <c r="F2133" s="165"/>
      <c r="G2133" s="164"/>
      <c r="H2133" s="166"/>
      <c r="I2133" s="167"/>
      <c r="J2133" s="168" t="str">
        <f>IF(F2133="","",IF(G2133=nepodnik,1,IF(VLOOKUP(G2133,Ciselniky!$G$41:$I$48,3,FALSE)&gt;'Údaje o projekte'!$F$11,'Údaje o projekte'!$F$11,VLOOKUP(G2133,Ciselniky!$G$41:$I$48,3,FALSE))))</f>
        <v/>
      </c>
      <c r="K2133" s="169" t="str">
        <f>IF(J2133="","",IF(G2133="Nerelevantné",E2133*F2133,((E2133*F2133)/VLOOKUP(G2133,Ciselniky!$G$43:$I$48,3,FALSE))*'Dlhodobý majetok (DM)'!I2133)*H2133)</f>
        <v/>
      </c>
      <c r="L2133" s="169" t="str">
        <f>IF(K2133="","",IF('Základné údaje'!$H$8="áno",0,K2133*0.2))</f>
        <v/>
      </c>
      <c r="M2133" s="156" t="str">
        <f>IF(K2133="","",K2133*VLOOKUP(CONCATENATE(C2133," / ",'Základné údaje'!$D$8),'Priradenie pracov. balíkov'!A:F,6,FALSE))</f>
        <v/>
      </c>
      <c r="N2133" s="156" t="str">
        <f>IF(L2133="","",L2133*VLOOKUP(CONCATENATE(C2133," / ",'Základné údaje'!$D$8),'Priradenie pracov. balíkov'!A:F,6,FALSE))</f>
        <v/>
      </c>
      <c r="O2133" s="164"/>
      <c r="P2133" s="164"/>
    </row>
    <row r="2134" spans="1:16" x14ac:dyDescent="0.2">
      <c r="A2134" s="19"/>
      <c r="B2134" s="164"/>
      <c r="C2134" s="164"/>
      <c r="D2134" s="164"/>
      <c r="E2134" s="164"/>
      <c r="F2134" s="165"/>
      <c r="G2134" s="164"/>
      <c r="H2134" s="166"/>
      <c r="I2134" s="167"/>
      <c r="J2134" s="168" t="str">
        <f>IF(F2134="","",IF(G2134=nepodnik,1,IF(VLOOKUP(G2134,Ciselniky!$G$41:$I$48,3,FALSE)&gt;'Údaje o projekte'!$F$11,'Údaje o projekte'!$F$11,VLOOKUP(G2134,Ciselniky!$G$41:$I$48,3,FALSE))))</f>
        <v/>
      </c>
      <c r="K2134" s="169" t="str">
        <f>IF(J2134="","",IF(G2134="Nerelevantné",E2134*F2134,((E2134*F2134)/VLOOKUP(G2134,Ciselniky!$G$43:$I$48,3,FALSE))*'Dlhodobý majetok (DM)'!I2134)*H2134)</f>
        <v/>
      </c>
      <c r="L2134" s="169" t="str">
        <f>IF(K2134="","",IF('Základné údaje'!$H$8="áno",0,K2134*0.2))</f>
        <v/>
      </c>
      <c r="M2134" s="156" t="str">
        <f>IF(K2134="","",K2134*VLOOKUP(CONCATENATE(C2134," / ",'Základné údaje'!$D$8),'Priradenie pracov. balíkov'!A:F,6,FALSE))</f>
        <v/>
      </c>
      <c r="N2134" s="156" t="str">
        <f>IF(L2134="","",L2134*VLOOKUP(CONCATENATE(C2134," / ",'Základné údaje'!$D$8),'Priradenie pracov. balíkov'!A:F,6,FALSE))</f>
        <v/>
      </c>
      <c r="O2134" s="164"/>
      <c r="P2134" s="164"/>
    </row>
    <row r="2135" spans="1:16" x14ac:dyDescent="0.2">
      <c r="A2135" s="19"/>
      <c r="B2135" s="164"/>
      <c r="C2135" s="164"/>
      <c r="D2135" s="164"/>
      <c r="E2135" s="164"/>
      <c r="F2135" s="165"/>
      <c r="G2135" s="164"/>
      <c r="H2135" s="166"/>
      <c r="I2135" s="167"/>
      <c r="J2135" s="168" t="str">
        <f>IF(F2135="","",IF(G2135=nepodnik,1,IF(VLOOKUP(G2135,Ciselniky!$G$41:$I$48,3,FALSE)&gt;'Údaje o projekte'!$F$11,'Údaje o projekte'!$F$11,VLOOKUP(G2135,Ciselniky!$G$41:$I$48,3,FALSE))))</f>
        <v/>
      </c>
      <c r="K2135" s="169" t="str">
        <f>IF(J2135="","",IF(G2135="Nerelevantné",E2135*F2135,((E2135*F2135)/VLOOKUP(G2135,Ciselniky!$G$43:$I$48,3,FALSE))*'Dlhodobý majetok (DM)'!I2135)*H2135)</f>
        <v/>
      </c>
      <c r="L2135" s="169" t="str">
        <f>IF(K2135="","",IF('Základné údaje'!$H$8="áno",0,K2135*0.2))</f>
        <v/>
      </c>
      <c r="M2135" s="156" t="str">
        <f>IF(K2135="","",K2135*VLOOKUP(CONCATENATE(C2135," / ",'Základné údaje'!$D$8),'Priradenie pracov. balíkov'!A:F,6,FALSE))</f>
        <v/>
      </c>
      <c r="N2135" s="156" t="str">
        <f>IF(L2135="","",L2135*VLOOKUP(CONCATENATE(C2135," / ",'Základné údaje'!$D$8),'Priradenie pracov. balíkov'!A:F,6,FALSE))</f>
        <v/>
      </c>
      <c r="O2135" s="164"/>
      <c r="P2135" s="164"/>
    </row>
    <row r="2136" spans="1:16" x14ac:dyDescent="0.2">
      <c r="A2136" s="19"/>
      <c r="B2136" s="164"/>
      <c r="C2136" s="164"/>
      <c r="D2136" s="164"/>
      <c r="E2136" s="164"/>
      <c r="F2136" s="165"/>
      <c r="G2136" s="164"/>
      <c r="H2136" s="166"/>
      <c r="I2136" s="167"/>
      <c r="J2136" s="168" t="str">
        <f>IF(F2136="","",IF(G2136=nepodnik,1,IF(VLOOKUP(G2136,Ciselniky!$G$41:$I$48,3,FALSE)&gt;'Údaje o projekte'!$F$11,'Údaje o projekte'!$F$11,VLOOKUP(G2136,Ciselniky!$G$41:$I$48,3,FALSE))))</f>
        <v/>
      </c>
      <c r="K2136" s="169" t="str">
        <f>IF(J2136="","",IF(G2136="Nerelevantné",E2136*F2136,((E2136*F2136)/VLOOKUP(G2136,Ciselniky!$G$43:$I$48,3,FALSE))*'Dlhodobý majetok (DM)'!I2136)*H2136)</f>
        <v/>
      </c>
      <c r="L2136" s="169" t="str">
        <f>IF(K2136="","",IF('Základné údaje'!$H$8="áno",0,K2136*0.2))</f>
        <v/>
      </c>
      <c r="M2136" s="156" t="str">
        <f>IF(K2136="","",K2136*VLOOKUP(CONCATENATE(C2136," / ",'Základné údaje'!$D$8),'Priradenie pracov. balíkov'!A:F,6,FALSE))</f>
        <v/>
      </c>
      <c r="N2136" s="156" t="str">
        <f>IF(L2136="","",L2136*VLOOKUP(CONCATENATE(C2136," / ",'Základné údaje'!$D$8),'Priradenie pracov. balíkov'!A:F,6,FALSE))</f>
        <v/>
      </c>
      <c r="O2136" s="164"/>
      <c r="P2136" s="164"/>
    </row>
    <row r="2137" spans="1:16" x14ac:dyDescent="0.2">
      <c r="A2137" s="19"/>
      <c r="B2137" s="164"/>
      <c r="C2137" s="164"/>
      <c r="D2137" s="164"/>
      <c r="E2137" s="164"/>
      <c r="F2137" s="165"/>
      <c r="G2137" s="164"/>
      <c r="H2137" s="166"/>
      <c r="I2137" s="167"/>
      <c r="J2137" s="168" t="str">
        <f>IF(F2137="","",IF(G2137=nepodnik,1,IF(VLOOKUP(G2137,Ciselniky!$G$41:$I$48,3,FALSE)&gt;'Údaje o projekte'!$F$11,'Údaje o projekte'!$F$11,VLOOKUP(G2137,Ciselniky!$G$41:$I$48,3,FALSE))))</f>
        <v/>
      </c>
      <c r="K2137" s="169" t="str">
        <f>IF(J2137="","",IF(G2137="Nerelevantné",E2137*F2137,((E2137*F2137)/VLOOKUP(G2137,Ciselniky!$G$43:$I$48,3,FALSE))*'Dlhodobý majetok (DM)'!I2137)*H2137)</f>
        <v/>
      </c>
      <c r="L2137" s="169" t="str">
        <f>IF(K2137="","",IF('Základné údaje'!$H$8="áno",0,K2137*0.2))</f>
        <v/>
      </c>
      <c r="M2137" s="156" t="str">
        <f>IF(K2137="","",K2137*VLOOKUP(CONCATENATE(C2137," / ",'Základné údaje'!$D$8),'Priradenie pracov. balíkov'!A:F,6,FALSE))</f>
        <v/>
      </c>
      <c r="N2137" s="156" t="str">
        <f>IF(L2137="","",L2137*VLOOKUP(CONCATENATE(C2137," / ",'Základné údaje'!$D$8),'Priradenie pracov. balíkov'!A:F,6,FALSE))</f>
        <v/>
      </c>
      <c r="O2137" s="164"/>
      <c r="P2137" s="164"/>
    </row>
    <row r="2138" spans="1:16" x14ac:dyDescent="0.2">
      <c r="A2138" s="19"/>
      <c r="B2138" s="164"/>
      <c r="C2138" s="164"/>
      <c r="D2138" s="164"/>
      <c r="E2138" s="164"/>
      <c r="F2138" s="165"/>
      <c r="G2138" s="164"/>
      <c r="H2138" s="166"/>
      <c r="I2138" s="167"/>
      <c r="J2138" s="168" t="str">
        <f>IF(F2138="","",IF(G2138=nepodnik,1,IF(VLOOKUP(G2138,Ciselniky!$G$41:$I$48,3,FALSE)&gt;'Údaje o projekte'!$F$11,'Údaje o projekte'!$F$11,VLOOKUP(G2138,Ciselniky!$G$41:$I$48,3,FALSE))))</f>
        <v/>
      </c>
      <c r="K2138" s="169" t="str">
        <f>IF(J2138="","",IF(G2138="Nerelevantné",E2138*F2138,((E2138*F2138)/VLOOKUP(G2138,Ciselniky!$G$43:$I$48,3,FALSE))*'Dlhodobý majetok (DM)'!I2138)*H2138)</f>
        <v/>
      </c>
      <c r="L2138" s="169" t="str">
        <f>IF(K2138="","",IF('Základné údaje'!$H$8="áno",0,K2138*0.2))</f>
        <v/>
      </c>
      <c r="M2138" s="156" t="str">
        <f>IF(K2138="","",K2138*VLOOKUP(CONCATENATE(C2138," / ",'Základné údaje'!$D$8),'Priradenie pracov. balíkov'!A:F,6,FALSE))</f>
        <v/>
      </c>
      <c r="N2138" s="156" t="str">
        <f>IF(L2138="","",L2138*VLOOKUP(CONCATENATE(C2138," / ",'Základné údaje'!$D$8),'Priradenie pracov. balíkov'!A:F,6,FALSE))</f>
        <v/>
      </c>
      <c r="O2138" s="164"/>
      <c r="P2138" s="164"/>
    </row>
    <row r="2139" spans="1:16" x14ac:dyDescent="0.2">
      <c r="A2139" s="19"/>
      <c r="B2139" s="164"/>
      <c r="C2139" s="164"/>
      <c r="D2139" s="164"/>
      <c r="E2139" s="164"/>
      <c r="F2139" s="165"/>
      <c r="G2139" s="164"/>
      <c r="H2139" s="166"/>
      <c r="I2139" s="167"/>
      <c r="J2139" s="168" t="str">
        <f>IF(F2139="","",IF(G2139=nepodnik,1,IF(VLOOKUP(G2139,Ciselniky!$G$41:$I$48,3,FALSE)&gt;'Údaje o projekte'!$F$11,'Údaje o projekte'!$F$11,VLOOKUP(G2139,Ciselniky!$G$41:$I$48,3,FALSE))))</f>
        <v/>
      </c>
      <c r="K2139" s="169" t="str">
        <f>IF(J2139="","",IF(G2139="Nerelevantné",E2139*F2139,((E2139*F2139)/VLOOKUP(G2139,Ciselniky!$G$43:$I$48,3,FALSE))*'Dlhodobý majetok (DM)'!I2139)*H2139)</f>
        <v/>
      </c>
      <c r="L2139" s="169" t="str">
        <f>IF(K2139="","",IF('Základné údaje'!$H$8="áno",0,K2139*0.2))</f>
        <v/>
      </c>
      <c r="M2139" s="156" t="str">
        <f>IF(K2139="","",K2139*VLOOKUP(CONCATENATE(C2139," / ",'Základné údaje'!$D$8),'Priradenie pracov. balíkov'!A:F,6,FALSE))</f>
        <v/>
      </c>
      <c r="N2139" s="156" t="str">
        <f>IF(L2139="","",L2139*VLOOKUP(CONCATENATE(C2139," / ",'Základné údaje'!$D$8),'Priradenie pracov. balíkov'!A:F,6,FALSE))</f>
        <v/>
      </c>
      <c r="O2139" s="164"/>
      <c r="P2139" s="164"/>
    </row>
    <row r="2140" spans="1:16" x14ac:dyDescent="0.2">
      <c r="A2140" s="19"/>
      <c r="B2140" s="164"/>
      <c r="C2140" s="164"/>
      <c r="D2140" s="164"/>
      <c r="E2140" s="164"/>
      <c r="F2140" s="165"/>
      <c r="G2140" s="164"/>
      <c r="H2140" s="166"/>
      <c r="I2140" s="167"/>
      <c r="J2140" s="168" t="str">
        <f>IF(F2140="","",IF(G2140=nepodnik,1,IF(VLOOKUP(G2140,Ciselniky!$G$41:$I$48,3,FALSE)&gt;'Údaje o projekte'!$F$11,'Údaje o projekte'!$F$11,VLOOKUP(G2140,Ciselniky!$G$41:$I$48,3,FALSE))))</f>
        <v/>
      </c>
      <c r="K2140" s="169" t="str">
        <f>IF(J2140="","",IF(G2140="Nerelevantné",E2140*F2140,((E2140*F2140)/VLOOKUP(G2140,Ciselniky!$G$43:$I$48,3,FALSE))*'Dlhodobý majetok (DM)'!I2140)*H2140)</f>
        <v/>
      </c>
      <c r="L2140" s="169" t="str">
        <f>IF(K2140="","",IF('Základné údaje'!$H$8="áno",0,K2140*0.2))</f>
        <v/>
      </c>
      <c r="M2140" s="156" t="str">
        <f>IF(K2140="","",K2140*VLOOKUP(CONCATENATE(C2140," / ",'Základné údaje'!$D$8),'Priradenie pracov. balíkov'!A:F,6,FALSE))</f>
        <v/>
      </c>
      <c r="N2140" s="156" t="str">
        <f>IF(L2140="","",L2140*VLOOKUP(CONCATENATE(C2140," / ",'Základné údaje'!$D$8),'Priradenie pracov. balíkov'!A:F,6,FALSE))</f>
        <v/>
      </c>
      <c r="O2140" s="164"/>
      <c r="P2140" s="164"/>
    </row>
    <row r="2141" spans="1:16" x14ac:dyDescent="0.2">
      <c r="A2141" s="19"/>
      <c r="B2141" s="164"/>
      <c r="C2141" s="164"/>
      <c r="D2141" s="164"/>
      <c r="E2141" s="164"/>
      <c r="F2141" s="165"/>
      <c r="G2141" s="164"/>
      <c r="H2141" s="166"/>
      <c r="I2141" s="167"/>
      <c r="J2141" s="168" t="str">
        <f>IF(F2141="","",IF(G2141=nepodnik,1,IF(VLOOKUP(G2141,Ciselniky!$G$41:$I$48,3,FALSE)&gt;'Údaje o projekte'!$F$11,'Údaje o projekte'!$F$11,VLOOKUP(G2141,Ciselniky!$G$41:$I$48,3,FALSE))))</f>
        <v/>
      </c>
      <c r="K2141" s="169" t="str">
        <f>IF(J2141="","",IF(G2141="Nerelevantné",E2141*F2141,((E2141*F2141)/VLOOKUP(G2141,Ciselniky!$G$43:$I$48,3,FALSE))*'Dlhodobý majetok (DM)'!I2141)*H2141)</f>
        <v/>
      </c>
      <c r="L2141" s="169" t="str">
        <f>IF(K2141="","",IF('Základné údaje'!$H$8="áno",0,K2141*0.2))</f>
        <v/>
      </c>
      <c r="M2141" s="156" t="str">
        <f>IF(K2141="","",K2141*VLOOKUP(CONCATENATE(C2141," / ",'Základné údaje'!$D$8),'Priradenie pracov. balíkov'!A:F,6,FALSE))</f>
        <v/>
      </c>
      <c r="N2141" s="156" t="str">
        <f>IF(L2141="","",L2141*VLOOKUP(CONCATENATE(C2141," / ",'Základné údaje'!$D$8),'Priradenie pracov. balíkov'!A:F,6,FALSE))</f>
        <v/>
      </c>
      <c r="O2141" s="164"/>
      <c r="P2141" s="164"/>
    </row>
    <row r="2142" spans="1:16" x14ac:dyDescent="0.2">
      <c r="A2142" s="19"/>
      <c r="B2142" s="164"/>
      <c r="C2142" s="164"/>
      <c r="D2142" s="164"/>
      <c r="E2142" s="164"/>
      <c r="F2142" s="165"/>
      <c r="G2142" s="164"/>
      <c r="H2142" s="166"/>
      <c r="I2142" s="167"/>
      <c r="J2142" s="168" t="str">
        <f>IF(F2142="","",IF(G2142=nepodnik,1,IF(VLOOKUP(G2142,Ciselniky!$G$41:$I$48,3,FALSE)&gt;'Údaje o projekte'!$F$11,'Údaje o projekte'!$F$11,VLOOKUP(G2142,Ciselniky!$G$41:$I$48,3,FALSE))))</f>
        <v/>
      </c>
      <c r="K2142" s="169" t="str">
        <f>IF(J2142="","",IF(G2142="Nerelevantné",E2142*F2142,((E2142*F2142)/VLOOKUP(G2142,Ciselniky!$G$43:$I$48,3,FALSE))*'Dlhodobý majetok (DM)'!I2142)*H2142)</f>
        <v/>
      </c>
      <c r="L2142" s="169" t="str">
        <f>IF(K2142="","",IF('Základné údaje'!$H$8="áno",0,K2142*0.2))</f>
        <v/>
      </c>
      <c r="M2142" s="156" t="str">
        <f>IF(K2142="","",K2142*VLOOKUP(CONCATENATE(C2142," / ",'Základné údaje'!$D$8),'Priradenie pracov. balíkov'!A:F,6,FALSE))</f>
        <v/>
      </c>
      <c r="N2142" s="156" t="str">
        <f>IF(L2142="","",L2142*VLOOKUP(CONCATENATE(C2142," / ",'Základné údaje'!$D$8),'Priradenie pracov. balíkov'!A:F,6,FALSE))</f>
        <v/>
      </c>
      <c r="O2142" s="164"/>
      <c r="P2142" s="164"/>
    </row>
    <row r="2143" spans="1:16" x14ac:dyDescent="0.2">
      <c r="A2143" s="19"/>
      <c r="B2143" s="164"/>
      <c r="C2143" s="164"/>
      <c r="D2143" s="164"/>
      <c r="E2143" s="164"/>
      <c r="F2143" s="165"/>
      <c r="G2143" s="164"/>
      <c r="H2143" s="166"/>
      <c r="I2143" s="167"/>
      <c r="J2143" s="168" t="str">
        <f>IF(F2143="","",IF(G2143=nepodnik,1,IF(VLOOKUP(G2143,Ciselniky!$G$41:$I$48,3,FALSE)&gt;'Údaje o projekte'!$F$11,'Údaje o projekte'!$F$11,VLOOKUP(G2143,Ciselniky!$G$41:$I$48,3,FALSE))))</f>
        <v/>
      </c>
      <c r="K2143" s="169" t="str">
        <f>IF(J2143="","",IF(G2143="Nerelevantné",E2143*F2143,((E2143*F2143)/VLOOKUP(G2143,Ciselniky!$G$43:$I$48,3,FALSE))*'Dlhodobý majetok (DM)'!I2143)*H2143)</f>
        <v/>
      </c>
      <c r="L2143" s="169" t="str">
        <f>IF(K2143="","",IF('Základné údaje'!$H$8="áno",0,K2143*0.2))</f>
        <v/>
      </c>
      <c r="M2143" s="156" t="str">
        <f>IF(K2143="","",K2143*VLOOKUP(CONCATENATE(C2143," / ",'Základné údaje'!$D$8),'Priradenie pracov. balíkov'!A:F,6,FALSE))</f>
        <v/>
      </c>
      <c r="N2143" s="156" t="str">
        <f>IF(L2143="","",L2143*VLOOKUP(CONCATENATE(C2143," / ",'Základné údaje'!$D$8),'Priradenie pracov. balíkov'!A:F,6,FALSE))</f>
        <v/>
      </c>
      <c r="O2143" s="164"/>
      <c r="P2143" s="164"/>
    </row>
    <row r="2144" spans="1:16" x14ac:dyDescent="0.2">
      <c r="A2144" s="19"/>
      <c r="B2144" s="164"/>
      <c r="C2144" s="164"/>
      <c r="D2144" s="164"/>
      <c r="E2144" s="164"/>
      <c r="F2144" s="165"/>
      <c r="G2144" s="164"/>
      <c r="H2144" s="166"/>
      <c r="I2144" s="167"/>
      <c r="J2144" s="168" t="str">
        <f>IF(F2144="","",IF(G2144=nepodnik,1,IF(VLOOKUP(G2144,Ciselniky!$G$41:$I$48,3,FALSE)&gt;'Údaje o projekte'!$F$11,'Údaje o projekte'!$F$11,VLOOKUP(G2144,Ciselniky!$G$41:$I$48,3,FALSE))))</f>
        <v/>
      </c>
      <c r="K2144" s="169" t="str">
        <f>IF(J2144="","",IF(G2144="Nerelevantné",E2144*F2144,((E2144*F2144)/VLOOKUP(G2144,Ciselniky!$G$43:$I$48,3,FALSE))*'Dlhodobý majetok (DM)'!I2144)*H2144)</f>
        <v/>
      </c>
      <c r="L2144" s="169" t="str">
        <f>IF(K2144="","",IF('Základné údaje'!$H$8="áno",0,K2144*0.2))</f>
        <v/>
      </c>
      <c r="M2144" s="156" t="str">
        <f>IF(K2144="","",K2144*VLOOKUP(CONCATENATE(C2144," / ",'Základné údaje'!$D$8),'Priradenie pracov. balíkov'!A:F,6,FALSE))</f>
        <v/>
      </c>
      <c r="N2144" s="156" t="str">
        <f>IF(L2144="","",L2144*VLOOKUP(CONCATENATE(C2144," / ",'Základné údaje'!$D$8),'Priradenie pracov. balíkov'!A:F,6,FALSE))</f>
        <v/>
      </c>
      <c r="O2144" s="164"/>
      <c r="P2144" s="164"/>
    </row>
    <row r="2145" spans="1:16" x14ac:dyDescent="0.2">
      <c r="A2145" s="19"/>
      <c r="B2145" s="164"/>
      <c r="C2145" s="164"/>
      <c r="D2145" s="164"/>
      <c r="E2145" s="164"/>
      <c r="F2145" s="165"/>
      <c r="G2145" s="164"/>
      <c r="H2145" s="166"/>
      <c r="I2145" s="167"/>
      <c r="J2145" s="168" t="str">
        <f>IF(F2145="","",IF(G2145=nepodnik,1,IF(VLOOKUP(G2145,Ciselniky!$G$41:$I$48,3,FALSE)&gt;'Údaje o projekte'!$F$11,'Údaje o projekte'!$F$11,VLOOKUP(G2145,Ciselniky!$G$41:$I$48,3,FALSE))))</f>
        <v/>
      </c>
      <c r="K2145" s="169" t="str">
        <f>IF(J2145="","",IF(G2145="Nerelevantné",E2145*F2145,((E2145*F2145)/VLOOKUP(G2145,Ciselniky!$G$43:$I$48,3,FALSE))*'Dlhodobý majetok (DM)'!I2145)*H2145)</f>
        <v/>
      </c>
      <c r="L2145" s="169" t="str">
        <f>IF(K2145="","",IF('Základné údaje'!$H$8="áno",0,K2145*0.2))</f>
        <v/>
      </c>
      <c r="M2145" s="156" t="str">
        <f>IF(K2145="","",K2145*VLOOKUP(CONCATENATE(C2145," / ",'Základné údaje'!$D$8),'Priradenie pracov. balíkov'!A:F,6,FALSE))</f>
        <v/>
      </c>
      <c r="N2145" s="156" t="str">
        <f>IF(L2145="","",L2145*VLOOKUP(CONCATENATE(C2145," / ",'Základné údaje'!$D$8),'Priradenie pracov. balíkov'!A:F,6,FALSE))</f>
        <v/>
      </c>
      <c r="O2145" s="164"/>
      <c r="P2145" s="164"/>
    </row>
    <row r="2146" spans="1:16" x14ac:dyDescent="0.2">
      <c r="A2146" s="19"/>
      <c r="B2146" s="164"/>
      <c r="C2146" s="164"/>
      <c r="D2146" s="164"/>
      <c r="E2146" s="164"/>
      <c r="F2146" s="165"/>
      <c r="G2146" s="164"/>
      <c r="H2146" s="166"/>
      <c r="I2146" s="167"/>
      <c r="J2146" s="168" t="str">
        <f>IF(F2146="","",IF(G2146=nepodnik,1,IF(VLOOKUP(G2146,Ciselniky!$G$41:$I$48,3,FALSE)&gt;'Údaje o projekte'!$F$11,'Údaje o projekte'!$F$11,VLOOKUP(G2146,Ciselniky!$G$41:$I$48,3,FALSE))))</f>
        <v/>
      </c>
      <c r="K2146" s="169" t="str">
        <f>IF(J2146="","",IF(G2146="Nerelevantné",E2146*F2146,((E2146*F2146)/VLOOKUP(G2146,Ciselniky!$G$43:$I$48,3,FALSE))*'Dlhodobý majetok (DM)'!I2146)*H2146)</f>
        <v/>
      </c>
      <c r="L2146" s="169" t="str">
        <f>IF(K2146="","",IF('Základné údaje'!$H$8="áno",0,K2146*0.2))</f>
        <v/>
      </c>
      <c r="M2146" s="156" t="str">
        <f>IF(K2146="","",K2146*VLOOKUP(CONCATENATE(C2146," / ",'Základné údaje'!$D$8),'Priradenie pracov. balíkov'!A:F,6,FALSE))</f>
        <v/>
      </c>
      <c r="N2146" s="156" t="str">
        <f>IF(L2146="","",L2146*VLOOKUP(CONCATENATE(C2146," / ",'Základné údaje'!$D$8),'Priradenie pracov. balíkov'!A:F,6,FALSE))</f>
        <v/>
      </c>
      <c r="O2146" s="164"/>
      <c r="P2146" s="164"/>
    </row>
    <row r="2147" spans="1:16" x14ac:dyDescent="0.2">
      <c r="A2147" s="19"/>
      <c r="B2147" s="164"/>
      <c r="C2147" s="164"/>
      <c r="D2147" s="164"/>
      <c r="E2147" s="164"/>
      <c r="F2147" s="165"/>
      <c r="G2147" s="164"/>
      <c r="H2147" s="166"/>
      <c r="I2147" s="167"/>
      <c r="J2147" s="168" t="str">
        <f>IF(F2147="","",IF(G2147=nepodnik,1,IF(VLOOKUP(G2147,Ciselniky!$G$41:$I$48,3,FALSE)&gt;'Údaje o projekte'!$F$11,'Údaje o projekte'!$F$11,VLOOKUP(G2147,Ciselniky!$G$41:$I$48,3,FALSE))))</f>
        <v/>
      </c>
      <c r="K2147" s="169" t="str">
        <f>IF(J2147="","",IF(G2147="Nerelevantné",E2147*F2147,((E2147*F2147)/VLOOKUP(G2147,Ciselniky!$G$43:$I$48,3,FALSE))*'Dlhodobý majetok (DM)'!I2147)*H2147)</f>
        <v/>
      </c>
      <c r="L2147" s="169" t="str">
        <f>IF(K2147="","",IF('Základné údaje'!$H$8="áno",0,K2147*0.2))</f>
        <v/>
      </c>
      <c r="M2147" s="156" t="str">
        <f>IF(K2147="","",K2147*VLOOKUP(CONCATENATE(C2147," / ",'Základné údaje'!$D$8),'Priradenie pracov. balíkov'!A:F,6,FALSE))</f>
        <v/>
      </c>
      <c r="N2147" s="156" t="str">
        <f>IF(L2147="","",L2147*VLOOKUP(CONCATENATE(C2147," / ",'Základné údaje'!$D$8),'Priradenie pracov. balíkov'!A:F,6,FALSE))</f>
        <v/>
      </c>
      <c r="O2147" s="164"/>
      <c r="P2147" s="164"/>
    </row>
    <row r="2148" spans="1:16" x14ac:dyDescent="0.2">
      <c r="A2148" s="19"/>
      <c r="B2148" s="164"/>
      <c r="C2148" s="164"/>
      <c r="D2148" s="164"/>
      <c r="E2148" s="164"/>
      <c r="F2148" s="165"/>
      <c r="G2148" s="164"/>
      <c r="H2148" s="166"/>
      <c r="I2148" s="167"/>
      <c r="J2148" s="168" t="str">
        <f>IF(F2148="","",IF(G2148=nepodnik,1,IF(VLOOKUP(G2148,Ciselniky!$G$41:$I$48,3,FALSE)&gt;'Údaje o projekte'!$F$11,'Údaje o projekte'!$F$11,VLOOKUP(G2148,Ciselniky!$G$41:$I$48,3,FALSE))))</f>
        <v/>
      </c>
      <c r="K2148" s="169" t="str">
        <f>IF(J2148="","",IF(G2148="Nerelevantné",E2148*F2148,((E2148*F2148)/VLOOKUP(G2148,Ciselniky!$G$43:$I$48,3,FALSE))*'Dlhodobý majetok (DM)'!I2148)*H2148)</f>
        <v/>
      </c>
      <c r="L2148" s="169" t="str">
        <f>IF(K2148="","",IF('Základné údaje'!$H$8="áno",0,K2148*0.2))</f>
        <v/>
      </c>
      <c r="M2148" s="156" t="str">
        <f>IF(K2148="","",K2148*VLOOKUP(CONCATENATE(C2148," / ",'Základné údaje'!$D$8),'Priradenie pracov. balíkov'!A:F,6,FALSE))</f>
        <v/>
      </c>
      <c r="N2148" s="156" t="str">
        <f>IF(L2148="","",L2148*VLOOKUP(CONCATENATE(C2148," / ",'Základné údaje'!$D$8),'Priradenie pracov. balíkov'!A:F,6,FALSE))</f>
        <v/>
      </c>
      <c r="O2148" s="164"/>
      <c r="P2148" s="164"/>
    </row>
    <row r="2149" spans="1:16" x14ac:dyDescent="0.2">
      <c r="A2149" s="19"/>
      <c r="B2149" s="164"/>
      <c r="C2149" s="164"/>
      <c r="D2149" s="164"/>
      <c r="E2149" s="164"/>
      <c r="F2149" s="165"/>
      <c r="G2149" s="164"/>
      <c r="H2149" s="166"/>
      <c r="I2149" s="167"/>
      <c r="J2149" s="168" t="str">
        <f>IF(F2149="","",IF(G2149=nepodnik,1,IF(VLOOKUP(G2149,Ciselniky!$G$41:$I$48,3,FALSE)&gt;'Údaje o projekte'!$F$11,'Údaje o projekte'!$F$11,VLOOKUP(G2149,Ciselniky!$G$41:$I$48,3,FALSE))))</f>
        <v/>
      </c>
      <c r="K2149" s="169" t="str">
        <f>IF(J2149="","",IF(G2149="Nerelevantné",E2149*F2149,((E2149*F2149)/VLOOKUP(G2149,Ciselniky!$G$43:$I$48,3,FALSE))*'Dlhodobý majetok (DM)'!I2149)*H2149)</f>
        <v/>
      </c>
      <c r="L2149" s="169" t="str">
        <f>IF(K2149="","",IF('Základné údaje'!$H$8="áno",0,K2149*0.2))</f>
        <v/>
      </c>
      <c r="M2149" s="156" t="str">
        <f>IF(K2149="","",K2149*VLOOKUP(CONCATENATE(C2149," / ",'Základné údaje'!$D$8),'Priradenie pracov. balíkov'!A:F,6,FALSE))</f>
        <v/>
      </c>
      <c r="N2149" s="156" t="str">
        <f>IF(L2149="","",L2149*VLOOKUP(CONCATENATE(C2149," / ",'Základné údaje'!$D$8),'Priradenie pracov. balíkov'!A:F,6,FALSE))</f>
        <v/>
      </c>
      <c r="O2149" s="164"/>
      <c r="P2149" s="164"/>
    </row>
    <row r="2150" spans="1:16" x14ac:dyDescent="0.2">
      <c r="A2150" s="19"/>
      <c r="B2150" s="164"/>
      <c r="C2150" s="164"/>
      <c r="D2150" s="164"/>
      <c r="E2150" s="164"/>
      <c r="F2150" s="165"/>
      <c r="G2150" s="164"/>
      <c r="H2150" s="166"/>
      <c r="I2150" s="167"/>
      <c r="J2150" s="168" t="str">
        <f>IF(F2150="","",IF(G2150=nepodnik,1,IF(VLOOKUP(G2150,Ciselniky!$G$41:$I$48,3,FALSE)&gt;'Údaje o projekte'!$F$11,'Údaje o projekte'!$F$11,VLOOKUP(G2150,Ciselniky!$G$41:$I$48,3,FALSE))))</f>
        <v/>
      </c>
      <c r="K2150" s="169" t="str">
        <f>IF(J2150="","",IF(G2150="Nerelevantné",E2150*F2150,((E2150*F2150)/VLOOKUP(G2150,Ciselniky!$G$43:$I$48,3,FALSE))*'Dlhodobý majetok (DM)'!I2150)*H2150)</f>
        <v/>
      </c>
      <c r="L2150" s="169" t="str">
        <f>IF(K2150="","",IF('Základné údaje'!$H$8="áno",0,K2150*0.2))</f>
        <v/>
      </c>
      <c r="M2150" s="156" t="str">
        <f>IF(K2150="","",K2150*VLOOKUP(CONCATENATE(C2150," / ",'Základné údaje'!$D$8),'Priradenie pracov. balíkov'!A:F,6,FALSE))</f>
        <v/>
      </c>
      <c r="N2150" s="156" t="str">
        <f>IF(L2150="","",L2150*VLOOKUP(CONCATENATE(C2150," / ",'Základné údaje'!$D$8),'Priradenie pracov. balíkov'!A:F,6,FALSE))</f>
        <v/>
      </c>
      <c r="O2150" s="164"/>
      <c r="P2150" s="164"/>
    </row>
    <row r="2151" spans="1:16" x14ac:dyDescent="0.2">
      <c r="A2151" s="19"/>
      <c r="B2151" s="164"/>
      <c r="C2151" s="164"/>
      <c r="D2151" s="164"/>
      <c r="E2151" s="164"/>
      <c r="F2151" s="165"/>
      <c r="G2151" s="164"/>
      <c r="H2151" s="166"/>
      <c r="I2151" s="167"/>
      <c r="J2151" s="168" t="str">
        <f>IF(F2151="","",IF(G2151=nepodnik,1,IF(VLOOKUP(G2151,Ciselniky!$G$41:$I$48,3,FALSE)&gt;'Údaje o projekte'!$F$11,'Údaje o projekte'!$F$11,VLOOKUP(G2151,Ciselniky!$G$41:$I$48,3,FALSE))))</f>
        <v/>
      </c>
      <c r="K2151" s="169" t="str">
        <f>IF(J2151="","",IF(G2151="Nerelevantné",E2151*F2151,((E2151*F2151)/VLOOKUP(G2151,Ciselniky!$G$43:$I$48,3,FALSE))*'Dlhodobý majetok (DM)'!I2151)*H2151)</f>
        <v/>
      </c>
      <c r="L2151" s="169" t="str">
        <f>IF(K2151="","",IF('Základné údaje'!$H$8="áno",0,K2151*0.2))</f>
        <v/>
      </c>
      <c r="M2151" s="156" t="str">
        <f>IF(K2151="","",K2151*VLOOKUP(CONCATENATE(C2151," / ",'Základné údaje'!$D$8),'Priradenie pracov. balíkov'!A:F,6,FALSE))</f>
        <v/>
      </c>
      <c r="N2151" s="156" t="str">
        <f>IF(L2151="","",L2151*VLOOKUP(CONCATENATE(C2151," / ",'Základné údaje'!$D$8),'Priradenie pracov. balíkov'!A:F,6,FALSE))</f>
        <v/>
      </c>
      <c r="O2151" s="164"/>
      <c r="P2151" s="164"/>
    </row>
    <row r="2152" spans="1:16" x14ac:dyDescent="0.2">
      <c r="A2152" s="19"/>
      <c r="B2152" s="164"/>
      <c r="C2152" s="164"/>
      <c r="D2152" s="164"/>
      <c r="E2152" s="164"/>
      <c r="F2152" s="165"/>
      <c r="G2152" s="164"/>
      <c r="H2152" s="166"/>
      <c r="I2152" s="167"/>
      <c r="J2152" s="168" t="str">
        <f>IF(F2152="","",IF(G2152=nepodnik,1,IF(VLOOKUP(G2152,Ciselniky!$G$41:$I$48,3,FALSE)&gt;'Údaje o projekte'!$F$11,'Údaje o projekte'!$F$11,VLOOKUP(G2152,Ciselniky!$G$41:$I$48,3,FALSE))))</f>
        <v/>
      </c>
      <c r="K2152" s="169" t="str">
        <f>IF(J2152="","",IF(G2152="Nerelevantné",E2152*F2152,((E2152*F2152)/VLOOKUP(G2152,Ciselniky!$G$43:$I$48,3,FALSE))*'Dlhodobý majetok (DM)'!I2152)*H2152)</f>
        <v/>
      </c>
      <c r="L2152" s="169" t="str">
        <f>IF(K2152="","",IF('Základné údaje'!$H$8="áno",0,K2152*0.2))</f>
        <v/>
      </c>
      <c r="M2152" s="156" t="str">
        <f>IF(K2152="","",K2152*VLOOKUP(CONCATENATE(C2152," / ",'Základné údaje'!$D$8),'Priradenie pracov. balíkov'!A:F,6,FALSE))</f>
        <v/>
      </c>
      <c r="N2152" s="156" t="str">
        <f>IF(L2152="","",L2152*VLOOKUP(CONCATENATE(C2152," / ",'Základné údaje'!$D$8),'Priradenie pracov. balíkov'!A:F,6,FALSE))</f>
        <v/>
      </c>
      <c r="O2152" s="164"/>
      <c r="P2152" s="164"/>
    </row>
    <row r="2153" spans="1:16" x14ac:dyDescent="0.2">
      <c r="A2153" s="19"/>
      <c r="B2153" s="164"/>
      <c r="C2153" s="164"/>
      <c r="D2153" s="164"/>
      <c r="E2153" s="164"/>
      <c r="F2153" s="165"/>
      <c r="G2153" s="164"/>
      <c r="H2153" s="166"/>
      <c r="I2153" s="167"/>
      <c r="J2153" s="168" t="str">
        <f>IF(F2153="","",IF(G2153=nepodnik,1,IF(VLOOKUP(G2153,Ciselniky!$G$41:$I$48,3,FALSE)&gt;'Údaje o projekte'!$F$11,'Údaje o projekte'!$F$11,VLOOKUP(G2153,Ciselniky!$G$41:$I$48,3,FALSE))))</f>
        <v/>
      </c>
      <c r="K2153" s="169" t="str">
        <f>IF(J2153="","",IF(G2153="Nerelevantné",E2153*F2153,((E2153*F2153)/VLOOKUP(G2153,Ciselniky!$G$43:$I$48,3,FALSE))*'Dlhodobý majetok (DM)'!I2153)*H2153)</f>
        <v/>
      </c>
      <c r="L2153" s="169" t="str">
        <f>IF(K2153="","",IF('Základné údaje'!$H$8="áno",0,K2153*0.2))</f>
        <v/>
      </c>
      <c r="M2153" s="156" t="str">
        <f>IF(K2153="","",K2153*VLOOKUP(CONCATENATE(C2153," / ",'Základné údaje'!$D$8),'Priradenie pracov. balíkov'!A:F,6,FALSE))</f>
        <v/>
      </c>
      <c r="N2153" s="156" t="str">
        <f>IF(L2153="","",L2153*VLOOKUP(CONCATENATE(C2153," / ",'Základné údaje'!$D$8),'Priradenie pracov. balíkov'!A:F,6,FALSE))</f>
        <v/>
      </c>
      <c r="O2153" s="164"/>
      <c r="P2153" s="164"/>
    </row>
    <row r="2154" spans="1:16" x14ac:dyDescent="0.2">
      <c r="A2154" s="19"/>
      <c r="B2154" s="164"/>
      <c r="C2154" s="164"/>
      <c r="D2154" s="164"/>
      <c r="E2154" s="164"/>
      <c r="F2154" s="165"/>
      <c r="G2154" s="164"/>
      <c r="H2154" s="166"/>
      <c r="I2154" s="167"/>
      <c r="J2154" s="168" t="str">
        <f>IF(F2154="","",IF(G2154=nepodnik,1,IF(VLOOKUP(G2154,Ciselniky!$G$41:$I$48,3,FALSE)&gt;'Údaje o projekte'!$F$11,'Údaje o projekte'!$F$11,VLOOKUP(G2154,Ciselniky!$G$41:$I$48,3,FALSE))))</f>
        <v/>
      </c>
      <c r="K2154" s="169" t="str">
        <f>IF(J2154="","",IF(G2154="Nerelevantné",E2154*F2154,((E2154*F2154)/VLOOKUP(G2154,Ciselniky!$G$43:$I$48,3,FALSE))*'Dlhodobý majetok (DM)'!I2154)*H2154)</f>
        <v/>
      </c>
      <c r="L2154" s="169" t="str">
        <f>IF(K2154="","",IF('Základné údaje'!$H$8="áno",0,K2154*0.2))</f>
        <v/>
      </c>
      <c r="M2154" s="156" t="str">
        <f>IF(K2154="","",K2154*VLOOKUP(CONCATENATE(C2154," / ",'Základné údaje'!$D$8),'Priradenie pracov. balíkov'!A:F,6,FALSE))</f>
        <v/>
      </c>
      <c r="N2154" s="156" t="str">
        <f>IF(L2154="","",L2154*VLOOKUP(CONCATENATE(C2154," / ",'Základné údaje'!$D$8),'Priradenie pracov. balíkov'!A:F,6,FALSE))</f>
        <v/>
      </c>
      <c r="O2154" s="164"/>
      <c r="P2154" s="164"/>
    </row>
    <row r="2155" spans="1:16" x14ac:dyDescent="0.2">
      <c r="A2155" s="19"/>
      <c r="B2155" s="164"/>
      <c r="C2155" s="164"/>
      <c r="D2155" s="164"/>
      <c r="E2155" s="164"/>
      <c r="F2155" s="165"/>
      <c r="G2155" s="164"/>
      <c r="H2155" s="166"/>
      <c r="I2155" s="167"/>
      <c r="J2155" s="168" t="str">
        <f>IF(F2155="","",IF(G2155=nepodnik,1,IF(VLOOKUP(G2155,Ciselniky!$G$41:$I$48,3,FALSE)&gt;'Údaje o projekte'!$F$11,'Údaje o projekte'!$F$11,VLOOKUP(G2155,Ciselniky!$G$41:$I$48,3,FALSE))))</f>
        <v/>
      </c>
      <c r="K2155" s="169" t="str">
        <f>IF(J2155="","",IF(G2155="Nerelevantné",E2155*F2155,((E2155*F2155)/VLOOKUP(G2155,Ciselniky!$G$43:$I$48,3,FALSE))*'Dlhodobý majetok (DM)'!I2155)*H2155)</f>
        <v/>
      </c>
      <c r="L2155" s="169" t="str">
        <f>IF(K2155="","",IF('Základné údaje'!$H$8="áno",0,K2155*0.2))</f>
        <v/>
      </c>
      <c r="M2155" s="156" t="str">
        <f>IF(K2155="","",K2155*VLOOKUP(CONCATENATE(C2155," / ",'Základné údaje'!$D$8),'Priradenie pracov. balíkov'!A:F,6,FALSE))</f>
        <v/>
      </c>
      <c r="N2155" s="156" t="str">
        <f>IF(L2155="","",L2155*VLOOKUP(CONCATENATE(C2155," / ",'Základné údaje'!$D$8),'Priradenie pracov. balíkov'!A:F,6,FALSE))</f>
        <v/>
      </c>
      <c r="O2155" s="164"/>
      <c r="P2155" s="164"/>
    </row>
    <row r="2156" spans="1:16" x14ac:dyDescent="0.2">
      <c r="A2156" s="19"/>
      <c r="B2156" s="164"/>
      <c r="C2156" s="164"/>
      <c r="D2156" s="164"/>
      <c r="E2156" s="164"/>
      <c r="F2156" s="165"/>
      <c r="G2156" s="164"/>
      <c r="H2156" s="166"/>
      <c r="I2156" s="167"/>
      <c r="J2156" s="168" t="str">
        <f>IF(F2156="","",IF(G2156=nepodnik,1,IF(VLOOKUP(G2156,Ciselniky!$G$41:$I$48,3,FALSE)&gt;'Údaje o projekte'!$F$11,'Údaje o projekte'!$F$11,VLOOKUP(G2156,Ciselniky!$G$41:$I$48,3,FALSE))))</f>
        <v/>
      </c>
      <c r="K2156" s="169" t="str">
        <f>IF(J2156="","",IF(G2156="Nerelevantné",E2156*F2156,((E2156*F2156)/VLOOKUP(G2156,Ciselniky!$G$43:$I$48,3,FALSE))*'Dlhodobý majetok (DM)'!I2156)*H2156)</f>
        <v/>
      </c>
      <c r="L2156" s="169" t="str">
        <f>IF(K2156="","",IF('Základné údaje'!$H$8="áno",0,K2156*0.2))</f>
        <v/>
      </c>
      <c r="M2156" s="156" t="str">
        <f>IF(K2156="","",K2156*VLOOKUP(CONCATENATE(C2156," / ",'Základné údaje'!$D$8),'Priradenie pracov. balíkov'!A:F,6,FALSE))</f>
        <v/>
      </c>
      <c r="N2156" s="156" t="str">
        <f>IF(L2156="","",L2156*VLOOKUP(CONCATENATE(C2156," / ",'Základné údaje'!$D$8),'Priradenie pracov. balíkov'!A:F,6,FALSE))</f>
        <v/>
      </c>
      <c r="O2156" s="164"/>
      <c r="P2156" s="164"/>
    </row>
    <row r="2157" spans="1:16" x14ac:dyDescent="0.2">
      <c r="A2157" s="19"/>
      <c r="B2157" s="164"/>
      <c r="C2157" s="164"/>
      <c r="D2157" s="164"/>
      <c r="E2157" s="164"/>
      <c r="F2157" s="165"/>
      <c r="G2157" s="164"/>
      <c r="H2157" s="166"/>
      <c r="I2157" s="167"/>
      <c r="J2157" s="168" t="str">
        <f>IF(F2157="","",IF(G2157=nepodnik,1,IF(VLOOKUP(G2157,Ciselniky!$G$41:$I$48,3,FALSE)&gt;'Údaje o projekte'!$F$11,'Údaje o projekte'!$F$11,VLOOKUP(G2157,Ciselniky!$G$41:$I$48,3,FALSE))))</f>
        <v/>
      </c>
      <c r="K2157" s="169" t="str">
        <f>IF(J2157="","",IF(G2157="Nerelevantné",E2157*F2157,((E2157*F2157)/VLOOKUP(G2157,Ciselniky!$G$43:$I$48,3,FALSE))*'Dlhodobý majetok (DM)'!I2157)*H2157)</f>
        <v/>
      </c>
      <c r="L2157" s="169" t="str">
        <f>IF(K2157="","",IF('Základné údaje'!$H$8="áno",0,K2157*0.2))</f>
        <v/>
      </c>
      <c r="M2157" s="156" t="str">
        <f>IF(K2157="","",K2157*VLOOKUP(CONCATENATE(C2157," / ",'Základné údaje'!$D$8),'Priradenie pracov. balíkov'!A:F,6,FALSE))</f>
        <v/>
      </c>
      <c r="N2157" s="156" t="str">
        <f>IF(L2157="","",L2157*VLOOKUP(CONCATENATE(C2157," / ",'Základné údaje'!$D$8),'Priradenie pracov. balíkov'!A:F,6,FALSE))</f>
        <v/>
      </c>
      <c r="O2157" s="164"/>
      <c r="P2157" s="164"/>
    </row>
    <row r="2158" spans="1:16" x14ac:dyDescent="0.2">
      <c r="A2158" s="19"/>
      <c r="B2158" s="164"/>
      <c r="C2158" s="164"/>
      <c r="D2158" s="164"/>
      <c r="E2158" s="164"/>
      <c r="F2158" s="165"/>
      <c r="G2158" s="164"/>
      <c r="H2158" s="166"/>
      <c r="I2158" s="167"/>
      <c r="J2158" s="168" t="str">
        <f>IF(F2158="","",IF(G2158=nepodnik,1,IF(VLOOKUP(G2158,Ciselniky!$G$41:$I$48,3,FALSE)&gt;'Údaje o projekte'!$F$11,'Údaje o projekte'!$F$11,VLOOKUP(G2158,Ciselniky!$G$41:$I$48,3,FALSE))))</f>
        <v/>
      </c>
      <c r="K2158" s="169" t="str">
        <f>IF(J2158="","",IF(G2158="Nerelevantné",E2158*F2158,((E2158*F2158)/VLOOKUP(G2158,Ciselniky!$G$43:$I$48,3,FALSE))*'Dlhodobý majetok (DM)'!I2158)*H2158)</f>
        <v/>
      </c>
      <c r="L2158" s="169" t="str">
        <f>IF(K2158="","",IF('Základné údaje'!$H$8="áno",0,K2158*0.2))</f>
        <v/>
      </c>
      <c r="M2158" s="156" t="str">
        <f>IF(K2158="","",K2158*VLOOKUP(CONCATENATE(C2158," / ",'Základné údaje'!$D$8),'Priradenie pracov. balíkov'!A:F,6,FALSE))</f>
        <v/>
      </c>
      <c r="N2158" s="156" t="str">
        <f>IF(L2158="","",L2158*VLOOKUP(CONCATENATE(C2158," / ",'Základné údaje'!$D$8),'Priradenie pracov. balíkov'!A:F,6,FALSE))</f>
        <v/>
      </c>
      <c r="O2158" s="164"/>
      <c r="P2158" s="164"/>
    </row>
    <row r="2159" spans="1:16" x14ac:dyDescent="0.2">
      <c r="A2159" s="19"/>
      <c r="B2159" s="164"/>
      <c r="C2159" s="164"/>
      <c r="D2159" s="164"/>
      <c r="E2159" s="164"/>
      <c r="F2159" s="165"/>
      <c r="G2159" s="164"/>
      <c r="H2159" s="166"/>
      <c r="I2159" s="167"/>
      <c r="J2159" s="168" t="str">
        <f>IF(F2159="","",IF(G2159=nepodnik,1,IF(VLOOKUP(G2159,Ciselniky!$G$41:$I$48,3,FALSE)&gt;'Údaje o projekte'!$F$11,'Údaje o projekte'!$F$11,VLOOKUP(G2159,Ciselniky!$G$41:$I$48,3,FALSE))))</f>
        <v/>
      </c>
      <c r="K2159" s="169" t="str">
        <f>IF(J2159="","",IF(G2159="Nerelevantné",E2159*F2159,((E2159*F2159)/VLOOKUP(G2159,Ciselniky!$G$43:$I$48,3,FALSE))*'Dlhodobý majetok (DM)'!I2159)*H2159)</f>
        <v/>
      </c>
      <c r="L2159" s="169" t="str">
        <f>IF(K2159="","",IF('Základné údaje'!$H$8="áno",0,K2159*0.2))</f>
        <v/>
      </c>
      <c r="M2159" s="156" t="str">
        <f>IF(K2159="","",K2159*VLOOKUP(CONCATENATE(C2159," / ",'Základné údaje'!$D$8),'Priradenie pracov. balíkov'!A:F,6,FALSE))</f>
        <v/>
      </c>
      <c r="N2159" s="156" t="str">
        <f>IF(L2159="","",L2159*VLOOKUP(CONCATENATE(C2159," / ",'Základné údaje'!$D$8),'Priradenie pracov. balíkov'!A:F,6,FALSE))</f>
        <v/>
      </c>
      <c r="O2159" s="164"/>
      <c r="P2159" s="164"/>
    </row>
    <row r="2160" spans="1:16" x14ac:dyDescent="0.2">
      <c r="A2160" s="19"/>
      <c r="B2160" s="164"/>
      <c r="C2160" s="164"/>
      <c r="D2160" s="164"/>
      <c r="E2160" s="164"/>
      <c r="F2160" s="165"/>
      <c r="G2160" s="164"/>
      <c r="H2160" s="166"/>
      <c r="I2160" s="167"/>
      <c r="J2160" s="168" t="str">
        <f>IF(F2160="","",IF(G2160=nepodnik,1,IF(VLOOKUP(G2160,Ciselniky!$G$41:$I$48,3,FALSE)&gt;'Údaje o projekte'!$F$11,'Údaje o projekte'!$F$11,VLOOKUP(G2160,Ciselniky!$G$41:$I$48,3,FALSE))))</f>
        <v/>
      </c>
      <c r="K2160" s="169" t="str">
        <f>IF(J2160="","",IF(G2160="Nerelevantné",E2160*F2160,((E2160*F2160)/VLOOKUP(G2160,Ciselniky!$G$43:$I$48,3,FALSE))*'Dlhodobý majetok (DM)'!I2160)*H2160)</f>
        <v/>
      </c>
      <c r="L2160" s="169" t="str">
        <f>IF(K2160="","",IF('Základné údaje'!$H$8="áno",0,K2160*0.2))</f>
        <v/>
      </c>
      <c r="M2160" s="156" t="str">
        <f>IF(K2160="","",K2160*VLOOKUP(CONCATENATE(C2160," / ",'Základné údaje'!$D$8),'Priradenie pracov. balíkov'!A:F,6,FALSE))</f>
        <v/>
      </c>
      <c r="N2160" s="156" t="str">
        <f>IF(L2160="","",L2160*VLOOKUP(CONCATENATE(C2160," / ",'Základné údaje'!$D$8),'Priradenie pracov. balíkov'!A:F,6,FALSE))</f>
        <v/>
      </c>
      <c r="O2160" s="164"/>
      <c r="P2160" s="164"/>
    </row>
    <row r="2161" spans="1:16" x14ac:dyDescent="0.2">
      <c r="A2161" s="19"/>
      <c r="B2161" s="164"/>
      <c r="C2161" s="164"/>
      <c r="D2161" s="164"/>
      <c r="E2161" s="164"/>
      <c r="F2161" s="165"/>
      <c r="G2161" s="164"/>
      <c r="H2161" s="166"/>
      <c r="I2161" s="167"/>
      <c r="J2161" s="168" t="str">
        <f>IF(F2161="","",IF(G2161=nepodnik,1,IF(VLOOKUP(G2161,Ciselniky!$G$41:$I$48,3,FALSE)&gt;'Údaje o projekte'!$F$11,'Údaje o projekte'!$F$11,VLOOKUP(G2161,Ciselniky!$G$41:$I$48,3,FALSE))))</f>
        <v/>
      </c>
      <c r="K2161" s="169" t="str">
        <f>IF(J2161="","",IF(G2161="Nerelevantné",E2161*F2161,((E2161*F2161)/VLOOKUP(G2161,Ciselniky!$G$43:$I$48,3,FALSE))*'Dlhodobý majetok (DM)'!I2161)*H2161)</f>
        <v/>
      </c>
      <c r="L2161" s="169" t="str">
        <f>IF(K2161="","",IF('Základné údaje'!$H$8="áno",0,K2161*0.2))</f>
        <v/>
      </c>
      <c r="M2161" s="156" t="str">
        <f>IF(K2161="","",K2161*VLOOKUP(CONCATENATE(C2161," / ",'Základné údaje'!$D$8),'Priradenie pracov. balíkov'!A:F,6,FALSE))</f>
        <v/>
      </c>
      <c r="N2161" s="156" t="str">
        <f>IF(L2161="","",L2161*VLOOKUP(CONCATENATE(C2161," / ",'Základné údaje'!$D$8),'Priradenie pracov. balíkov'!A:F,6,FALSE))</f>
        <v/>
      </c>
      <c r="O2161" s="164"/>
      <c r="P2161" s="164"/>
    </row>
    <row r="2162" spans="1:16" x14ac:dyDescent="0.2">
      <c r="A2162" s="19"/>
      <c r="B2162" s="164"/>
      <c r="C2162" s="164"/>
      <c r="D2162" s="164"/>
      <c r="E2162" s="164"/>
      <c r="F2162" s="165"/>
      <c r="G2162" s="164"/>
      <c r="H2162" s="166"/>
      <c r="I2162" s="167"/>
      <c r="J2162" s="168" t="str">
        <f>IF(F2162="","",IF(G2162=nepodnik,1,IF(VLOOKUP(G2162,Ciselniky!$G$41:$I$48,3,FALSE)&gt;'Údaje o projekte'!$F$11,'Údaje o projekte'!$F$11,VLOOKUP(G2162,Ciselniky!$G$41:$I$48,3,FALSE))))</f>
        <v/>
      </c>
      <c r="K2162" s="169" t="str">
        <f>IF(J2162="","",IF(G2162="Nerelevantné",E2162*F2162,((E2162*F2162)/VLOOKUP(G2162,Ciselniky!$G$43:$I$48,3,FALSE))*'Dlhodobý majetok (DM)'!I2162)*H2162)</f>
        <v/>
      </c>
      <c r="L2162" s="169" t="str">
        <f>IF(K2162="","",IF('Základné údaje'!$H$8="áno",0,K2162*0.2))</f>
        <v/>
      </c>
      <c r="M2162" s="156" t="str">
        <f>IF(K2162="","",K2162*VLOOKUP(CONCATENATE(C2162," / ",'Základné údaje'!$D$8),'Priradenie pracov. balíkov'!A:F,6,FALSE))</f>
        <v/>
      </c>
      <c r="N2162" s="156" t="str">
        <f>IF(L2162="","",L2162*VLOOKUP(CONCATENATE(C2162," / ",'Základné údaje'!$D$8),'Priradenie pracov. balíkov'!A:F,6,FALSE))</f>
        <v/>
      </c>
      <c r="O2162" s="164"/>
      <c r="P2162" s="164"/>
    </row>
    <row r="2163" spans="1:16" x14ac:dyDescent="0.2">
      <c r="A2163" s="19"/>
      <c r="B2163" s="164"/>
      <c r="C2163" s="164"/>
      <c r="D2163" s="164"/>
      <c r="E2163" s="164"/>
      <c r="F2163" s="165"/>
      <c r="G2163" s="164"/>
      <c r="H2163" s="166"/>
      <c r="I2163" s="167"/>
      <c r="J2163" s="168" t="str">
        <f>IF(F2163="","",IF(G2163=nepodnik,1,IF(VLOOKUP(G2163,Ciselniky!$G$41:$I$48,3,FALSE)&gt;'Údaje o projekte'!$F$11,'Údaje o projekte'!$F$11,VLOOKUP(G2163,Ciselniky!$G$41:$I$48,3,FALSE))))</f>
        <v/>
      </c>
      <c r="K2163" s="169" t="str">
        <f>IF(J2163="","",IF(G2163="Nerelevantné",E2163*F2163,((E2163*F2163)/VLOOKUP(G2163,Ciselniky!$G$43:$I$48,3,FALSE))*'Dlhodobý majetok (DM)'!I2163)*H2163)</f>
        <v/>
      </c>
      <c r="L2163" s="169" t="str">
        <f>IF(K2163="","",IF('Základné údaje'!$H$8="áno",0,K2163*0.2))</f>
        <v/>
      </c>
      <c r="M2163" s="156" t="str">
        <f>IF(K2163="","",K2163*VLOOKUP(CONCATENATE(C2163," / ",'Základné údaje'!$D$8),'Priradenie pracov. balíkov'!A:F,6,FALSE))</f>
        <v/>
      </c>
      <c r="N2163" s="156" t="str">
        <f>IF(L2163="","",L2163*VLOOKUP(CONCATENATE(C2163," / ",'Základné údaje'!$D$8),'Priradenie pracov. balíkov'!A:F,6,FALSE))</f>
        <v/>
      </c>
      <c r="O2163" s="164"/>
      <c r="P2163" s="164"/>
    </row>
    <row r="2164" spans="1:16" x14ac:dyDescent="0.2">
      <c r="A2164" s="19"/>
      <c r="B2164" s="164"/>
      <c r="C2164" s="164"/>
      <c r="D2164" s="164"/>
      <c r="E2164" s="164"/>
      <c r="F2164" s="165"/>
      <c r="G2164" s="164"/>
      <c r="H2164" s="166"/>
      <c r="I2164" s="167"/>
      <c r="J2164" s="168" t="str">
        <f>IF(F2164="","",IF(G2164=nepodnik,1,IF(VLOOKUP(G2164,Ciselniky!$G$41:$I$48,3,FALSE)&gt;'Údaje o projekte'!$F$11,'Údaje o projekte'!$F$11,VLOOKUP(G2164,Ciselniky!$G$41:$I$48,3,FALSE))))</f>
        <v/>
      </c>
      <c r="K2164" s="169" t="str">
        <f>IF(J2164="","",IF(G2164="Nerelevantné",E2164*F2164,((E2164*F2164)/VLOOKUP(G2164,Ciselniky!$G$43:$I$48,3,FALSE))*'Dlhodobý majetok (DM)'!I2164)*H2164)</f>
        <v/>
      </c>
      <c r="L2164" s="169" t="str">
        <f>IF(K2164="","",IF('Základné údaje'!$H$8="áno",0,K2164*0.2))</f>
        <v/>
      </c>
      <c r="M2164" s="156" t="str">
        <f>IF(K2164="","",K2164*VLOOKUP(CONCATENATE(C2164," / ",'Základné údaje'!$D$8),'Priradenie pracov. balíkov'!A:F,6,FALSE))</f>
        <v/>
      </c>
      <c r="N2164" s="156" t="str">
        <f>IF(L2164="","",L2164*VLOOKUP(CONCATENATE(C2164," / ",'Základné údaje'!$D$8),'Priradenie pracov. balíkov'!A:F,6,FALSE))</f>
        <v/>
      </c>
      <c r="O2164" s="164"/>
      <c r="P2164" s="164"/>
    </row>
    <row r="2165" spans="1:16" x14ac:dyDescent="0.2">
      <c r="A2165" s="19"/>
      <c r="B2165" s="164"/>
      <c r="C2165" s="164"/>
      <c r="D2165" s="164"/>
      <c r="E2165" s="164"/>
      <c r="F2165" s="165"/>
      <c r="G2165" s="164"/>
      <c r="H2165" s="166"/>
      <c r="I2165" s="167"/>
      <c r="J2165" s="168" t="str">
        <f>IF(F2165="","",IF(G2165=nepodnik,1,IF(VLOOKUP(G2165,Ciselniky!$G$41:$I$48,3,FALSE)&gt;'Údaje o projekte'!$F$11,'Údaje o projekte'!$F$11,VLOOKUP(G2165,Ciselniky!$G$41:$I$48,3,FALSE))))</f>
        <v/>
      </c>
      <c r="K2165" s="169" t="str">
        <f>IF(J2165="","",IF(G2165="Nerelevantné",E2165*F2165,((E2165*F2165)/VLOOKUP(G2165,Ciselniky!$G$43:$I$48,3,FALSE))*'Dlhodobý majetok (DM)'!I2165)*H2165)</f>
        <v/>
      </c>
      <c r="L2165" s="169" t="str">
        <f>IF(K2165="","",IF('Základné údaje'!$H$8="áno",0,K2165*0.2))</f>
        <v/>
      </c>
      <c r="M2165" s="156" t="str">
        <f>IF(K2165="","",K2165*VLOOKUP(CONCATENATE(C2165," / ",'Základné údaje'!$D$8),'Priradenie pracov. balíkov'!A:F,6,FALSE))</f>
        <v/>
      </c>
      <c r="N2165" s="156" t="str">
        <f>IF(L2165="","",L2165*VLOOKUP(CONCATENATE(C2165," / ",'Základné údaje'!$D$8),'Priradenie pracov. balíkov'!A:F,6,FALSE))</f>
        <v/>
      </c>
      <c r="O2165" s="164"/>
      <c r="P2165" s="164"/>
    </row>
    <row r="2166" spans="1:16" x14ac:dyDescent="0.2">
      <c r="A2166" s="19"/>
      <c r="B2166" s="164"/>
      <c r="C2166" s="164"/>
      <c r="D2166" s="164"/>
      <c r="E2166" s="164"/>
      <c r="F2166" s="165"/>
      <c r="G2166" s="164"/>
      <c r="H2166" s="166"/>
      <c r="I2166" s="167"/>
      <c r="J2166" s="168" t="str">
        <f>IF(F2166="","",IF(G2166=nepodnik,1,IF(VLOOKUP(G2166,Ciselniky!$G$41:$I$48,3,FALSE)&gt;'Údaje o projekte'!$F$11,'Údaje o projekte'!$F$11,VLOOKUP(G2166,Ciselniky!$G$41:$I$48,3,FALSE))))</f>
        <v/>
      </c>
      <c r="K2166" s="169" t="str">
        <f>IF(J2166="","",IF(G2166="Nerelevantné",E2166*F2166,((E2166*F2166)/VLOOKUP(G2166,Ciselniky!$G$43:$I$48,3,FALSE))*'Dlhodobý majetok (DM)'!I2166)*H2166)</f>
        <v/>
      </c>
      <c r="L2166" s="169" t="str">
        <f>IF(K2166="","",IF('Základné údaje'!$H$8="áno",0,K2166*0.2))</f>
        <v/>
      </c>
      <c r="M2166" s="156" t="str">
        <f>IF(K2166="","",K2166*VLOOKUP(CONCATENATE(C2166," / ",'Základné údaje'!$D$8),'Priradenie pracov. balíkov'!A:F,6,FALSE))</f>
        <v/>
      </c>
      <c r="N2166" s="156" t="str">
        <f>IF(L2166="","",L2166*VLOOKUP(CONCATENATE(C2166," / ",'Základné údaje'!$D$8),'Priradenie pracov. balíkov'!A:F,6,FALSE))</f>
        <v/>
      </c>
      <c r="O2166" s="164"/>
      <c r="P2166" s="164"/>
    </row>
    <row r="2167" spans="1:16" x14ac:dyDescent="0.2">
      <c r="A2167" s="19"/>
      <c r="B2167" s="164"/>
      <c r="C2167" s="164"/>
      <c r="D2167" s="164"/>
      <c r="E2167" s="164"/>
      <c r="F2167" s="165"/>
      <c r="G2167" s="164"/>
      <c r="H2167" s="166"/>
      <c r="I2167" s="167"/>
      <c r="J2167" s="168" t="str">
        <f>IF(F2167="","",IF(G2167=nepodnik,1,IF(VLOOKUP(G2167,Ciselniky!$G$41:$I$48,3,FALSE)&gt;'Údaje o projekte'!$F$11,'Údaje o projekte'!$F$11,VLOOKUP(G2167,Ciselniky!$G$41:$I$48,3,FALSE))))</f>
        <v/>
      </c>
      <c r="K2167" s="169" t="str">
        <f>IF(J2167="","",IF(G2167="Nerelevantné",E2167*F2167,((E2167*F2167)/VLOOKUP(G2167,Ciselniky!$G$43:$I$48,3,FALSE))*'Dlhodobý majetok (DM)'!I2167)*H2167)</f>
        <v/>
      </c>
      <c r="L2167" s="169" t="str">
        <f>IF(K2167="","",IF('Základné údaje'!$H$8="áno",0,K2167*0.2))</f>
        <v/>
      </c>
      <c r="M2167" s="156" t="str">
        <f>IF(K2167="","",K2167*VLOOKUP(CONCATENATE(C2167," / ",'Základné údaje'!$D$8),'Priradenie pracov. balíkov'!A:F,6,FALSE))</f>
        <v/>
      </c>
      <c r="N2167" s="156" t="str">
        <f>IF(L2167="","",L2167*VLOOKUP(CONCATENATE(C2167," / ",'Základné údaje'!$D$8),'Priradenie pracov. balíkov'!A:F,6,FALSE))</f>
        <v/>
      </c>
      <c r="O2167" s="164"/>
      <c r="P2167" s="164"/>
    </row>
    <row r="2168" spans="1:16" x14ac:dyDescent="0.2">
      <c r="A2168" s="19"/>
      <c r="B2168" s="164"/>
      <c r="C2168" s="164"/>
      <c r="D2168" s="164"/>
      <c r="E2168" s="164"/>
      <c r="F2168" s="165"/>
      <c r="G2168" s="164"/>
      <c r="H2168" s="166"/>
      <c r="I2168" s="167"/>
      <c r="J2168" s="168" t="str">
        <f>IF(F2168="","",IF(G2168=nepodnik,1,IF(VLOOKUP(G2168,Ciselniky!$G$41:$I$48,3,FALSE)&gt;'Údaje o projekte'!$F$11,'Údaje o projekte'!$F$11,VLOOKUP(G2168,Ciselniky!$G$41:$I$48,3,FALSE))))</f>
        <v/>
      </c>
      <c r="K2168" s="169" t="str">
        <f>IF(J2168="","",IF(G2168="Nerelevantné",E2168*F2168,((E2168*F2168)/VLOOKUP(G2168,Ciselniky!$G$43:$I$48,3,FALSE))*'Dlhodobý majetok (DM)'!I2168)*H2168)</f>
        <v/>
      </c>
      <c r="L2168" s="169" t="str">
        <f>IF(K2168="","",IF('Základné údaje'!$H$8="áno",0,K2168*0.2))</f>
        <v/>
      </c>
      <c r="M2168" s="156" t="str">
        <f>IF(K2168="","",K2168*VLOOKUP(CONCATENATE(C2168," / ",'Základné údaje'!$D$8),'Priradenie pracov. balíkov'!A:F,6,FALSE))</f>
        <v/>
      </c>
      <c r="N2168" s="156" t="str">
        <f>IF(L2168="","",L2168*VLOOKUP(CONCATENATE(C2168," / ",'Základné údaje'!$D$8),'Priradenie pracov. balíkov'!A:F,6,FALSE))</f>
        <v/>
      </c>
      <c r="O2168" s="164"/>
      <c r="P2168" s="164"/>
    </row>
    <row r="2169" spans="1:16" x14ac:dyDescent="0.2">
      <c r="A2169" s="19"/>
      <c r="B2169" s="164"/>
      <c r="C2169" s="164"/>
      <c r="D2169" s="164"/>
      <c r="E2169" s="164"/>
      <c r="F2169" s="165"/>
      <c r="G2169" s="164"/>
      <c r="H2169" s="166"/>
      <c r="I2169" s="167"/>
      <c r="J2169" s="168" t="str">
        <f>IF(F2169="","",IF(G2169=nepodnik,1,IF(VLOOKUP(G2169,Ciselniky!$G$41:$I$48,3,FALSE)&gt;'Údaje o projekte'!$F$11,'Údaje o projekte'!$F$11,VLOOKUP(G2169,Ciselniky!$G$41:$I$48,3,FALSE))))</f>
        <v/>
      </c>
      <c r="K2169" s="169" t="str">
        <f>IF(J2169="","",IF(G2169="Nerelevantné",E2169*F2169,((E2169*F2169)/VLOOKUP(G2169,Ciselniky!$G$43:$I$48,3,FALSE))*'Dlhodobý majetok (DM)'!I2169)*H2169)</f>
        <v/>
      </c>
      <c r="L2169" s="169" t="str">
        <f>IF(K2169="","",IF('Základné údaje'!$H$8="áno",0,K2169*0.2))</f>
        <v/>
      </c>
      <c r="M2169" s="156" t="str">
        <f>IF(K2169="","",K2169*VLOOKUP(CONCATENATE(C2169," / ",'Základné údaje'!$D$8),'Priradenie pracov. balíkov'!A:F,6,FALSE))</f>
        <v/>
      </c>
      <c r="N2169" s="156" t="str">
        <f>IF(L2169="","",L2169*VLOOKUP(CONCATENATE(C2169," / ",'Základné údaje'!$D$8),'Priradenie pracov. balíkov'!A:F,6,FALSE))</f>
        <v/>
      </c>
      <c r="O2169" s="164"/>
      <c r="P2169" s="164"/>
    </row>
    <row r="2170" spans="1:16" x14ac:dyDescent="0.2">
      <c r="A2170" s="19"/>
      <c r="B2170" s="164"/>
      <c r="C2170" s="164"/>
      <c r="D2170" s="164"/>
      <c r="E2170" s="164"/>
      <c r="F2170" s="165"/>
      <c r="G2170" s="164"/>
      <c r="H2170" s="166"/>
      <c r="I2170" s="167"/>
      <c r="J2170" s="168" t="str">
        <f>IF(F2170="","",IF(G2170=nepodnik,1,IF(VLOOKUP(G2170,Ciselniky!$G$41:$I$48,3,FALSE)&gt;'Údaje o projekte'!$F$11,'Údaje o projekte'!$F$11,VLOOKUP(G2170,Ciselniky!$G$41:$I$48,3,FALSE))))</f>
        <v/>
      </c>
      <c r="K2170" s="169" t="str">
        <f>IF(J2170="","",IF(G2170="Nerelevantné",E2170*F2170,((E2170*F2170)/VLOOKUP(G2170,Ciselniky!$G$43:$I$48,3,FALSE))*'Dlhodobý majetok (DM)'!I2170)*H2170)</f>
        <v/>
      </c>
      <c r="L2170" s="169" t="str">
        <f>IF(K2170="","",IF('Základné údaje'!$H$8="áno",0,K2170*0.2))</f>
        <v/>
      </c>
      <c r="M2170" s="156" t="str">
        <f>IF(K2170="","",K2170*VLOOKUP(CONCATENATE(C2170," / ",'Základné údaje'!$D$8),'Priradenie pracov. balíkov'!A:F,6,FALSE))</f>
        <v/>
      </c>
      <c r="N2170" s="156" t="str">
        <f>IF(L2170="","",L2170*VLOOKUP(CONCATENATE(C2170," / ",'Základné údaje'!$D$8),'Priradenie pracov. balíkov'!A:F,6,FALSE))</f>
        <v/>
      </c>
      <c r="O2170" s="164"/>
      <c r="P2170" s="164"/>
    </row>
    <row r="2171" spans="1:16" x14ac:dyDescent="0.2">
      <c r="A2171" s="19"/>
      <c r="B2171" s="164"/>
      <c r="C2171" s="164"/>
      <c r="D2171" s="164"/>
      <c r="E2171" s="164"/>
      <c r="F2171" s="165"/>
      <c r="G2171" s="164"/>
      <c r="H2171" s="166"/>
      <c r="I2171" s="167"/>
      <c r="J2171" s="168" t="str">
        <f>IF(F2171="","",IF(G2171=nepodnik,1,IF(VLOOKUP(G2171,Ciselniky!$G$41:$I$48,3,FALSE)&gt;'Údaje o projekte'!$F$11,'Údaje o projekte'!$F$11,VLOOKUP(G2171,Ciselniky!$G$41:$I$48,3,FALSE))))</f>
        <v/>
      </c>
      <c r="K2171" s="169" t="str">
        <f>IF(J2171="","",IF(G2171="Nerelevantné",E2171*F2171,((E2171*F2171)/VLOOKUP(G2171,Ciselniky!$G$43:$I$48,3,FALSE))*'Dlhodobý majetok (DM)'!I2171)*H2171)</f>
        <v/>
      </c>
      <c r="L2171" s="169" t="str">
        <f>IF(K2171="","",IF('Základné údaje'!$H$8="áno",0,K2171*0.2))</f>
        <v/>
      </c>
      <c r="M2171" s="156" t="str">
        <f>IF(K2171="","",K2171*VLOOKUP(CONCATENATE(C2171," / ",'Základné údaje'!$D$8),'Priradenie pracov. balíkov'!A:F,6,FALSE))</f>
        <v/>
      </c>
      <c r="N2171" s="156" t="str">
        <f>IF(L2171="","",L2171*VLOOKUP(CONCATENATE(C2171," / ",'Základné údaje'!$D$8),'Priradenie pracov. balíkov'!A:F,6,FALSE))</f>
        <v/>
      </c>
      <c r="O2171" s="164"/>
      <c r="P2171" s="164"/>
    </row>
    <row r="2172" spans="1:16" x14ac:dyDescent="0.2">
      <c r="A2172" s="19"/>
      <c r="B2172" s="164"/>
      <c r="C2172" s="164"/>
      <c r="D2172" s="164"/>
      <c r="E2172" s="164"/>
      <c r="F2172" s="165"/>
      <c r="G2172" s="164"/>
      <c r="H2172" s="166"/>
      <c r="I2172" s="167"/>
      <c r="J2172" s="168" t="str">
        <f>IF(F2172="","",IF(G2172=nepodnik,1,IF(VLOOKUP(G2172,Ciselniky!$G$41:$I$48,3,FALSE)&gt;'Údaje o projekte'!$F$11,'Údaje o projekte'!$F$11,VLOOKUP(G2172,Ciselniky!$G$41:$I$48,3,FALSE))))</f>
        <v/>
      </c>
      <c r="K2172" s="169" t="str">
        <f>IF(J2172="","",IF(G2172="Nerelevantné",E2172*F2172,((E2172*F2172)/VLOOKUP(G2172,Ciselniky!$G$43:$I$48,3,FALSE))*'Dlhodobý majetok (DM)'!I2172)*H2172)</f>
        <v/>
      </c>
      <c r="L2172" s="169" t="str">
        <f>IF(K2172="","",IF('Základné údaje'!$H$8="áno",0,K2172*0.2))</f>
        <v/>
      </c>
      <c r="M2172" s="156" t="str">
        <f>IF(K2172="","",K2172*VLOOKUP(CONCATENATE(C2172," / ",'Základné údaje'!$D$8),'Priradenie pracov. balíkov'!A:F,6,FALSE))</f>
        <v/>
      </c>
      <c r="N2172" s="156" t="str">
        <f>IF(L2172="","",L2172*VLOOKUP(CONCATENATE(C2172," / ",'Základné údaje'!$D$8),'Priradenie pracov. balíkov'!A:F,6,FALSE))</f>
        <v/>
      </c>
      <c r="O2172" s="164"/>
      <c r="P2172" s="164"/>
    </row>
    <row r="2173" spans="1:16" x14ac:dyDescent="0.2">
      <c r="A2173" s="19"/>
      <c r="B2173" s="164"/>
      <c r="C2173" s="164"/>
      <c r="D2173" s="164"/>
      <c r="E2173" s="164"/>
      <c r="F2173" s="165"/>
      <c r="G2173" s="164"/>
      <c r="H2173" s="166"/>
      <c r="I2173" s="167"/>
      <c r="J2173" s="168" t="str">
        <f>IF(F2173="","",IF(G2173=nepodnik,1,IF(VLOOKUP(G2173,Ciselniky!$G$41:$I$48,3,FALSE)&gt;'Údaje o projekte'!$F$11,'Údaje o projekte'!$F$11,VLOOKUP(G2173,Ciselniky!$G$41:$I$48,3,FALSE))))</f>
        <v/>
      </c>
      <c r="K2173" s="169" t="str">
        <f>IF(J2173="","",IF(G2173="Nerelevantné",E2173*F2173,((E2173*F2173)/VLOOKUP(G2173,Ciselniky!$G$43:$I$48,3,FALSE))*'Dlhodobý majetok (DM)'!I2173)*H2173)</f>
        <v/>
      </c>
      <c r="L2173" s="169" t="str">
        <f>IF(K2173="","",IF('Základné údaje'!$H$8="áno",0,K2173*0.2))</f>
        <v/>
      </c>
      <c r="M2173" s="156" t="str">
        <f>IF(K2173="","",K2173*VLOOKUP(CONCATENATE(C2173," / ",'Základné údaje'!$D$8),'Priradenie pracov. balíkov'!A:F,6,FALSE))</f>
        <v/>
      </c>
      <c r="N2173" s="156" t="str">
        <f>IF(L2173="","",L2173*VLOOKUP(CONCATENATE(C2173," / ",'Základné údaje'!$D$8),'Priradenie pracov. balíkov'!A:F,6,FALSE))</f>
        <v/>
      </c>
      <c r="O2173" s="164"/>
      <c r="P2173" s="164"/>
    </row>
    <row r="2174" spans="1:16" x14ac:dyDescent="0.2">
      <c r="A2174" s="19"/>
      <c r="B2174" s="164"/>
      <c r="C2174" s="164"/>
      <c r="D2174" s="164"/>
      <c r="E2174" s="164"/>
      <c r="F2174" s="165"/>
      <c r="G2174" s="164"/>
      <c r="H2174" s="166"/>
      <c r="I2174" s="167"/>
      <c r="J2174" s="168" t="str">
        <f>IF(F2174="","",IF(G2174=nepodnik,1,IF(VLOOKUP(G2174,Ciselniky!$G$41:$I$48,3,FALSE)&gt;'Údaje o projekte'!$F$11,'Údaje o projekte'!$F$11,VLOOKUP(G2174,Ciselniky!$G$41:$I$48,3,FALSE))))</f>
        <v/>
      </c>
      <c r="K2174" s="169" t="str">
        <f>IF(J2174="","",IF(G2174="Nerelevantné",E2174*F2174,((E2174*F2174)/VLOOKUP(G2174,Ciselniky!$G$43:$I$48,3,FALSE))*'Dlhodobý majetok (DM)'!I2174)*H2174)</f>
        <v/>
      </c>
      <c r="L2174" s="169" t="str">
        <f>IF(K2174="","",IF('Základné údaje'!$H$8="áno",0,K2174*0.2))</f>
        <v/>
      </c>
      <c r="M2174" s="156" t="str">
        <f>IF(K2174="","",K2174*VLOOKUP(CONCATENATE(C2174," / ",'Základné údaje'!$D$8),'Priradenie pracov. balíkov'!A:F,6,FALSE))</f>
        <v/>
      </c>
      <c r="N2174" s="156" t="str">
        <f>IF(L2174="","",L2174*VLOOKUP(CONCATENATE(C2174," / ",'Základné údaje'!$D$8),'Priradenie pracov. balíkov'!A:F,6,FALSE))</f>
        <v/>
      </c>
      <c r="O2174" s="164"/>
      <c r="P2174" s="164"/>
    </row>
    <row r="2175" spans="1:16" x14ac:dyDescent="0.2">
      <c r="A2175" s="19"/>
      <c r="B2175" s="164"/>
      <c r="C2175" s="164"/>
      <c r="D2175" s="164"/>
      <c r="E2175" s="164"/>
      <c r="F2175" s="165"/>
      <c r="G2175" s="164"/>
      <c r="H2175" s="166"/>
      <c r="I2175" s="167"/>
      <c r="J2175" s="168" t="str">
        <f>IF(F2175="","",IF(G2175=nepodnik,1,IF(VLOOKUP(G2175,Ciselniky!$G$41:$I$48,3,FALSE)&gt;'Údaje o projekte'!$F$11,'Údaje o projekte'!$F$11,VLOOKUP(G2175,Ciselniky!$G$41:$I$48,3,FALSE))))</f>
        <v/>
      </c>
      <c r="K2175" s="169" t="str">
        <f>IF(J2175="","",IF(G2175="Nerelevantné",E2175*F2175,((E2175*F2175)/VLOOKUP(G2175,Ciselniky!$G$43:$I$48,3,FALSE))*'Dlhodobý majetok (DM)'!I2175)*H2175)</f>
        <v/>
      </c>
      <c r="L2175" s="169" t="str">
        <f>IF(K2175="","",IF('Základné údaje'!$H$8="áno",0,K2175*0.2))</f>
        <v/>
      </c>
      <c r="M2175" s="156" t="str">
        <f>IF(K2175="","",K2175*VLOOKUP(CONCATENATE(C2175," / ",'Základné údaje'!$D$8),'Priradenie pracov. balíkov'!A:F,6,FALSE))</f>
        <v/>
      </c>
      <c r="N2175" s="156" t="str">
        <f>IF(L2175="","",L2175*VLOOKUP(CONCATENATE(C2175," / ",'Základné údaje'!$D$8),'Priradenie pracov. balíkov'!A:F,6,FALSE))</f>
        <v/>
      </c>
      <c r="O2175" s="164"/>
      <c r="P2175" s="164"/>
    </row>
    <row r="2176" spans="1:16" x14ac:dyDescent="0.2">
      <c r="A2176" s="19"/>
      <c r="B2176" s="164"/>
      <c r="C2176" s="164"/>
      <c r="D2176" s="164"/>
      <c r="E2176" s="164"/>
      <c r="F2176" s="165"/>
      <c r="G2176" s="164"/>
      <c r="H2176" s="166"/>
      <c r="I2176" s="167"/>
      <c r="J2176" s="168" t="str">
        <f>IF(F2176="","",IF(G2176=nepodnik,1,IF(VLOOKUP(G2176,Ciselniky!$G$41:$I$48,3,FALSE)&gt;'Údaje o projekte'!$F$11,'Údaje o projekte'!$F$11,VLOOKUP(G2176,Ciselniky!$G$41:$I$48,3,FALSE))))</f>
        <v/>
      </c>
      <c r="K2176" s="169" t="str">
        <f>IF(J2176="","",IF(G2176="Nerelevantné",E2176*F2176,((E2176*F2176)/VLOOKUP(G2176,Ciselniky!$G$43:$I$48,3,FALSE))*'Dlhodobý majetok (DM)'!I2176)*H2176)</f>
        <v/>
      </c>
      <c r="L2176" s="169" t="str">
        <f>IF(K2176="","",IF('Základné údaje'!$H$8="áno",0,K2176*0.2))</f>
        <v/>
      </c>
      <c r="M2176" s="156" t="str">
        <f>IF(K2176="","",K2176*VLOOKUP(CONCATENATE(C2176," / ",'Základné údaje'!$D$8),'Priradenie pracov. balíkov'!A:F,6,FALSE))</f>
        <v/>
      </c>
      <c r="N2176" s="156" t="str">
        <f>IF(L2176="","",L2176*VLOOKUP(CONCATENATE(C2176," / ",'Základné údaje'!$D$8),'Priradenie pracov. balíkov'!A:F,6,FALSE))</f>
        <v/>
      </c>
      <c r="O2176" s="164"/>
      <c r="P2176" s="164"/>
    </row>
    <row r="2177" spans="1:16" x14ac:dyDescent="0.2">
      <c r="A2177" s="19"/>
      <c r="B2177" s="164"/>
      <c r="C2177" s="164"/>
      <c r="D2177" s="164"/>
      <c r="E2177" s="164"/>
      <c r="F2177" s="165"/>
      <c r="G2177" s="164"/>
      <c r="H2177" s="166"/>
      <c r="I2177" s="167"/>
      <c r="J2177" s="168" t="str">
        <f>IF(F2177="","",IF(G2177=nepodnik,1,IF(VLOOKUP(G2177,Ciselniky!$G$41:$I$48,3,FALSE)&gt;'Údaje o projekte'!$F$11,'Údaje o projekte'!$F$11,VLOOKUP(G2177,Ciselniky!$G$41:$I$48,3,FALSE))))</f>
        <v/>
      </c>
      <c r="K2177" s="169" t="str">
        <f>IF(J2177="","",IF(G2177="Nerelevantné",E2177*F2177,((E2177*F2177)/VLOOKUP(G2177,Ciselniky!$G$43:$I$48,3,FALSE))*'Dlhodobý majetok (DM)'!I2177)*H2177)</f>
        <v/>
      </c>
      <c r="L2177" s="169" t="str">
        <f>IF(K2177="","",IF('Základné údaje'!$H$8="áno",0,K2177*0.2))</f>
        <v/>
      </c>
      <c r="M2177" s="156" t="str">
        <f>IF(K2177="","",K2177*VLOOKUP(CONCATENATE(C2177," / ",'Základné údaje'!$D$8),'Priradenie pracov. balíkov'!A:F,6,FALSE))</f>
        <v/>
      </c>
      <c r="N2177" s="156" t="str">
        <f>IF(L2177="","",L2177*VLOOKUP(CONCATENATE(C2177," / ",'Základné údaje'!$D$8),'Priradenie pracov. balíkov'!A:F,6,FALSE))</f>
        <v/>
      </c>
      <c r="O2177" s="164"/>
      <c r="P2177" s="164"/>
    </row>
    <row r="2178" spans="1:16" x14ac:dyDescent="0.2">
      <c r="A2178" s="19"/>
      <c r="B2178" s="164"/>
      <c r="C2178" s="164"/>
      <c r="D2178" s="164"/>
      <c r="E2178" s="164"/>
      <c r="F2178" s="165"/>
      <c r="G2178" s="164"/>
      <c r="H2178" s="166"/>
      <c r="I2178" s="167"/>
      <c r="J2178" s="168" t="str">
        <f>IF(F2178="","",IF(G2178=nepodnik,1,IF(VLOOKUP(G2178,Ciselniky!$G$41:$I$48,3,FALSE)&gt;'Údaje o projekte'!$F$11,'Údaje o projekte'!$F$11,VLOOKUP(G2178,Ciselniky!$G$41:$I$48,3,FALSE))))</f>
        <v/>
      </c>
      <c r="K2178" s="169" t="str">
        <f>IF(J2178="","",IF(G2178="Nerelevantné",E2178*F2178,((E2178*F2178)/VLOOKUP(G2178,Ciselniky!$G$43:$I$48,3,FALSE))*'Dlhodobý majetok (DM)'!I2178)*H2178)</f>
        <v/>
      </c>
      <c r="L2178" s="169" t="str">
        <f>IF(K2178="","",IF('Základné údaje'!$H$8="áno",0,K2178*0.2))</f>
        <v/>
      </c>
      <c r="M2178" s="156" t="str">
        <f>IF(K2178="","",K2178*VLOOKUP(CONCATENATE(C2178," / ",'Základné údaje'!$D$8),'Priradenie pracov. balíkov'!A:F,6,FALSE))</f>
        <v/>
      </c>
      <c r="N2178" s="156" t="str">
        <f>IF(L2178="","",L2178*VLOOKUP(CONCATENATE(C2178," / ",'Základné údaje'!$D$8),'Priradenie pracov. balíkov'!A:F,6,FALSE))</f>
        <v/>
      </c>
      <c r="O2178" s="164"/>
      <c r="P2178" s="164"/>
    </row>
    <row r="2179" spans="1:16" x14ac:dyDescent="0.2">
      <c r="A2179" s="19"/>
      <c r="B2179" s="164"/>
      <c r="C2179" s="164"/>
      <c r="D2179" s="164"/>
      <c r="E2179" s="164"/>
      <c r="F2179" s="165"/>
      <c r="G2179" s="164"/>
      <c r="H2179" s="166"/>
      <c r="I2179" s="167"/>
      <c r="J2179" s="168" t="str">
        <f>IF(F2179="","",IF(G2179=nepodnik,1,IF(VLOOKUP(G2179,Ciselniky!$G$41:$I$48,3,FALSE)&gt;'Údaje o projekte'!$F$11,'Údaje o projekte'!$F$11,VLOOKUP(G2179,Ciselniky!$G$41:$I$48,3,FALSE))))</f>
        <v/>
      </c>
      <c r="K2179" s="169" t="str">
        <f>IF(J2179="","",IF(G2179="Nerelevantné",E2179*F2179,((E2179*F2179)/VLOOKUP(G2179,Ciselniky!$G$43:$I$48,3,FALSE))*'Dlhodobý majetok (DM)'!I2179)*H2179)</f>
        <v/>
      </c>
      <c r="L2179" s="169" t="str">
        <f>IF(K2179="","",IF('Základné údaje'!$H$8="áno",0,K2179*0.2))</f>
        <v/>
      </c>
      <c r="M2179" s="156" t="str">
        <f>IF(K2179="","",K2179*VLOOKUP(CONCATENATE(C2179," / ",'Základné údaje'!$D$8),'Priradenie pracov. balíkov'!A:F,6,FALSE))</f>
        <v/>
      </c>
      <c r="N2179" s="156" t="str">
        <f>IF(L2179="","",L2179*VLOOKUP(CONCATENATE(C2179," / ",'Základné údaje'!$D$8),'Priradenie pracov. balíkov'!A:F,6,FALSE))</f>
        <v/>
      </c>
      <c r="O2179" s="164"/>
      <c r="P2179" s="164"/>
    </row>
    <row r="2180" spans="1:16" x14ac:dyDescent="0.2">
      <c r="A2180" s="19"/>
      <c r="B2180" s="164"/>
      <c r="C2180" s="164"/>
      <c r="D2180" s="164"/>
      <c r="E2180" s="164"/>
      <c r="F2180" s="165"/>
      <c r="G2180" s="164"/>
      <c r="H2180" s="166"/>
      <c r="I2180" s="167"/>
      <c r="J2180" s="168" t="str">
        <f>IF(F2180="","",IF(G2180=nepodnik,1,IF(VLOOKUP(G2180,Ciselniky!$G$41:$I$48,3,FALSE)&gt;'Údaje o projekte'!$F$11,'Údaje o projekte'!$F$11,VLOOKUP(G2180,Ciselniky!$G$41:$I$48,3,FALSE))))</f>
        <v/>
      </c>
      <c r="K2180" s="169" t="str">
        <f>IF(J2180="","",IF(G2180="Nerelevantné",E2180*F2180,((E2180*F2180)/VLOOKUP(G2180,Ciselniky!$G$43:$I$48,3,FALSE))*'Dlhodobý majetok (DM)'!I2180)*H2180)</f>
        <v/>
      </c>
      <c r="L2180" s="169" t="str">
        <f>IF(K2180="","",IF('Základné údaje'!$H$8="áno",0,K2180*0.2))</f>
        <v/>
      </c>
      <c r="M2180" s="156" t="str">
        <f>IF(K2180="","",K2180*VLOOKUP(CONCATENATE(C2180," / ",'Základné údaje'!$D$8),'Priradenie pracov. balíkov'!A:F,6,FALSE))</f>
        <v/>
      </c>
      <c r="N2180" s="156" t="str">
        <f>IF(L2180="","",L2180*VLOOKUP(CONCATENATE(C2180," / ",'Základné údaje'!$D$8),'Priradenie pracov. balíkov'!A:F,6,FALSE))</f>
        <v/>
      </c>
      <c r="O2180" s="164"/>
      <c r="P2180" s="164"/>
    </row>
    <row r="2181" spans="1:16" x14ac:dyDescent="0.2">
      <c r="A2181" s="19"/>
      <c r="B2181" s="164"/>
      <c r="C2181" s="164"/>
      <c r="D2181" s="164"/>
      <c r="E2181" s="164"/>
      <c r="F2181" s="165"/>
      <c r="G2181" s="164"/>
      <c r="H2181" s="166"/>
      <c r="I2181" s="167"/>
      <c r="J2181" s="168" t="str">
        <f>IF(F2181="","",IF(G2181=nepodnik,1,IF(VLOOKUP(G2181,Ciselniky!$G$41:$I$48,3,FALSE)&gt;'Údaje o projekte'!$F$11,'Údaje o projekte'!$F$11,VLOOKUP(G2181,Ciselniky!$G$41:$I$48,3,FALSE))))</f>
        <v/>
      </c>
      <c r="K2181" s="169" t="str">
        <f>IF(J2181="","",IF(G2181="Nerelevantné",E2181*F2181,((E2181*F2181)/VLOOKUP(G2181,Ciselniky!$G$43:$I$48,3,FALSE))*'Dlhodobý majetok (DM)'!I2181)*H2181)</f>
        <v/>
      </c>
      <c r="L2181" s="169" t="str">
        <f>IF(K2181="","",IF('Základné údaje'!$H$8="áno",0,K2181*0.2))</f>
        <v/>
      </c>
      <c r="M2181" s="156" t="str">
        <f>IF(K2181="","",K2181*VLOOKUP(CONCATENATE(C2181," / ",'Základné údaje'!$D$8),'Priradenie pracov. balíkov'!A:F,6,FALSE))</f>
        <v/>
      </c>
      <c r="N2181" s="156" t="str">
        <f>IF(L2181="","",L2181*VLOOKUP(CONCATENATE(C2181," / ",'Základné údaje'!$D$8),'Priradenie pracov. balíkov'!A:F,6,FALSE))</f>
        <v/>
      </c>
      <c r="O2181" s="164"/>
      <c r="P2181" s="164"/>
    </row>
    <row r="2182" spans="1:16" x14ac:dyDescent="0.2">
      <c r="A2182" s="19"/>
      <c r="B2182" s="164"/>
      <c r="C2182" s="164"/>
      <c r="D2182" s="164"/>
      <c r="E2182" s="164"/>
      <c r="F2182" s="165"/>
      <c r="G2182" s="164"/>
      <c r="H2182" s="166"/>
      <c r="I2182" s="167"/>
      <c r="J2182" s="168" t="str">
        <f>IF(F2182="","",IF(G2182=nepodnik,1,IF(VLOOKUP(G2182,Ciselniky!$G$41:$I$48,3,FALSE)&gt;'Údaje o projekte'!$F$11,'Údaje o projekte'!$F$11,VLOOKUP(G2182,Ciselniky!$G$41:$I$48,3,FALSE))))</f>
        <v/>
      </c>
      <c r="K2182" s="169" t="str">
        <f>IF(J2182="","",IF(G2182="Nerelevantné",E2182*F2182,((E2182*F2182)/VLOOKUP(G2182,Ciselniky!$G$43:$I$48,3,FALSE))*'Dlhodobý majetok (DM)'!I2182)*H2182)</f>
        <v/>
      </c>
      <c r="L2182" s="169" t="str">
        <f>IF(K2182="","",IF('Základné údaje'!$H$8="áno",0,K2182*0.2))</f>
        <v/>
      </c>
      <c r="M2182" s="156" t="str">
        <f>IF(K2182="","",K2182*VLOOKUP(CONCATENATE(C2182," / ",'Základné údaje'!$D$8),'Priradenie pracov. balíkov'!A:F,6,FALSE))</f>
        <v/>
      </c>
      <c r="N2182" s="156" t="str">
        <f>IF(L2182="","",L2182*VLOOKUP(CONCATENATE(C2182," / ",'Základné údaje'!$D$8),'Priradenie pracov. balíkov'!A:F,6,FALSE))</f>
        <v/>
      </c>
      <c r="O2182" s="164"/>
      <c r="P2182" s="164"/>
    </row>
    <row r="2183" spans="1:16" x14ac:dyDescent="0.2">
      <c r="A2183" s="19"/>
      <c r="B2183" s="164"/>
      <c r="C2183" s="164"/>
      <c r="D2183" s="164"/>
      <c r="E2183" s="164"/>
      <c r="F2183" s="165"/>
      <c r="G2183" s="164"/>
      <c r="H2183" s="166"/>
      <c r="I2183" s="167"/>
      <c r="J2183" s="168" t="str">
        <f>IF(F2183="","",IF(G2183=nepodnik,1,IF(VLOOKUP(G2183,Ciselniky!$G$41:$I$48,3,FALSE)&gt;'Údaje o projekte'!$F$11,'Údaje o projekte'!$F$11,VLOOKUP(G2183,Ciselniky!$G$41:$I$48,3,FALSE))))</f>
        <v/>
      </c>
      <c r="K2183" s="169" t="str">
        <f>IF(J2183="","",IF(G2183="Nerelevantné",E2183*F2183,((E2183*F2183)/VLOOKUP(G2183,Ciselniky!$G$43:$I$48,3,FALSE))*'Dlhodobý majetok (DM)'!I2183)*H2183)</f>
        <v/>
      </c>
      <c r="L2183" s="169" t="str">
        <f>IF(K2183="","",IF('Základné údaje'!$H$8="áno",0,K2183*0.2))</f>
        <v/>
      </c>
      <c r="M2183" s="156" t="str">
        <f>IF(K2183="","",K2183*VLOOKUP(CONCATENATE(C2183," / ",'Základné údaje'!$D$8),'Priradenie pracov. balíkov'!A:F,6,FALSE))</f>
        <v/>
      </c>
      <c r="N2183" s="156" t="str">
        <f>IF(L2183="","",L2183*VLOOKUP(CONCATENATE(C2183," / ",'Základné údaje'!$D$8),'Priradenie pracov. balíkov'!A:F,6,FALSE))</f>
        <v/>
      </c>
      <c r="O2183" s="164"/>
      <c r="P2183" s="164"/>
    </row>
    <row r="2184" spans="1:16" x14ac:dyDescent="0.2">
      <c r="A2184" s="19"/>
      <c r="B2184" s="164"/>
      <c r="C2184" s="164"/>
      <c r="D2184" s="164"/>
      <c r="E2184" s="164"/>
      <c r="F2184" s="165"/>
      <c r="G2184" s="164"/>
      <c r="H2184" s="166"/>
      <c r="I2184" s="167"/>
      <c r="J2184" s="168" t="str">
        <f>IF(F2184="","",IF(G2184=nepodnik,1,IF(VLOOKUP(G2184,Ciselniky!$G$41:$I$48,3,FALSE)&gt;'Údaje o projekte'!$F$11,'Údaje o projekte'!$F$11,VLOOKUP(G2184,Ciselniky!$G$41:$I$48,3,FALSE))))</f>
        <v/>
      </c>
      <c r="K2184" s="169" t="str">
        <f>IF(J2184="","",IF(G2184="Nerelevantné",E2184*F2184,((E2184*F2184)/VLOOKUP(G2184,Ciselniky!$G$43:$I$48,3,FALSE))*'Dlhodobý majetok (DM)'!I2184)*H2184)</f>
        <v/>
      </c>
      <c r="L2184" s="169" t="str">
        <f>IF(K2184="","",IF('Základné údaje'!$H$8="áno",0,K2184*0.2))</f>
        <v/>
      </c>
      <c r="M2184" s="156" t="str">
        <f>IF(K2184="","",K2184*VLOOKUP(CONCATENATE(C2184," / ",'Základné údaje'!$D$8),'Priradenie pracov. balíkov'!A:F,6,FALSE))</f>
        <v/>
      </c>
      <c r="N2184" s="156" t="str">
        <f>IF(L2184="","",L2184*VLOOKUP(CONCATENATE(C2184," / ",'Základné údaje'!$D$8),'Priradenie pracov. balíkov'!A:F,6,FALSE))</f>
        <v/>
      </c>
      <c r="O2184" s="164"/>
      <c r="P2184" s="164"/>
    </row>
    <row r="2185" spans="1:16" x14ac:dyDescent="0.2">
      <c r="A2185" s="19"/>
      <c r="B2185" s="164"/>
      <c r="C2185" s="164"/>
      <c r="D2185" s="164"/>
      <c r="E2185" s="164"/>
      <c r="F2185" s="165"/>
      <c r="G2185" s="164"/>
      <c r="H2185" s="166"/>
      <c r="I2185" s="167"/>
      <c r="J2185" s="168" t="str">
        <f>IF(F2185="","",IF(G2185=nepodnik,1,IF(VLOOKUP(G2185,Ciselniky!$G$41:$I$48,3,FALSE)&gt;'Údaje o projekte'!$F$11,'Údaje o projekte'!$F$11,VLOOKUP(G2185,Ciselniky!$G$41:$I$48,3,FALSE))))</f>
        <v/>
      </c>
      <c r="K2185" s="169" t="str">
        <f>IF(J2185="","",IF(G2185="Nerelevantné",E2185*F2185,((E2185*F2185)/VLOOKUP(G2185,Ciselniky!$G$43:$I$48,3,FALSE))*'Dlhodobý majetok (DM)'!I2185)*H2185)</f>
        <v/>
      </c>
      <c r="L2185" s="169" t="str">
        <f>IF(K2185="","",IF('Základné údaje'!$H$8="áno",0,K2185*0.2))</f>
        <v/>
      </c>
      <c r="M2185" s="156" t="str">
        <f>IF(K2185="","",K2185*VLOOKUP(CONCATENATE(C2185," / ",'Základné údaje'!$D$8),'Priradenie pracov. balíkov'!A:F,6,FALSE))</f>
        <v/>
      </c>
      <c r="N2185" s="156" t="str">
        <f>IF(L2185="","",L2185*VLOOKUP(CONCATENATE(C2185," / ",'Základné údaje'!$D$8),'Priradenie pracov. balíkov'!A:F,6,FALSE))</f>
        <v/>
      </c>
      <c r="O2185" s="164"/>
      <c r="P2185" s="164"/>
    </row>
    <row r="2186" spans="1:16" x14ac:dyDescent="0.2">
      <c r="A2186" s="19"/>
      <c r="B2186" s="164"/>
      <c r="C2186" s="164"/>
      <c r="D2186" s="164"/>
      <c r="E2186" s="164"/>
      <c r="F2186" s="165"/>
      <c r="G2186" s="164"/>
      <c r="H2186" s="166"/>
      <c r="I2186" s="167"/>
      <c r="J2186" s="168" t="str">
        <f>IF(F2186="","",IF(G2186=nepodnik,1,IF(VLOOKUP(G2186,Ciselniky!$G$41:$I$48,3,FALSE)&gt;'Údaje o projekte'!$F$11,'Údaje o projekte'!$F$11,VLOOKUP(G2186,Ciselniky!$G$41:$I$48,3,FALSE))))</f>
        <v/>
      </c>
      <c r="K2186" s="169" t="str">
        <f>IF(J2186="","",IF(G2186="Nerelevantné",E2186*F2186,((E2186*F2186)/VLOOKUP(G2186,Ciselniky!$G$43:$I$48,3,FALSE))*'Dlhodobý majetok (DM)'!I2186)*H2186)</f>
        <v/>
      </c>
      <c r="L2186" s="169" t="str">
        <f>IF(K2186="","",IF('Základné údaje'!$H$8="áno",0,K2186*0.2))</f>
        <v/>
      </c>
      <c r="M2186" s="156" t="str">
        <f>IF(K2186="","",K2186*VLOOKUP(CONCATENATE(C2186," / ",'Základné údaje'!$D$8),'Priradenie pracov. balíkov'!A:F,6,FALSE))</f>
        <v/>
      </c>
      <c r="N2186" s="156" t="str">
        <f>IF(L2186="","",L2186*VLOOKUP(CONCATENATE(C2186," / ",'Základné údaje'!$D$8),'Priradenie pracov. balíkov'!A:F,6,FALSE))</f>
        <v/>
      </c>
      <c r="O2186" s="164"/>
      <c r="P2186" s="164"/>
    </row>
    <row r="2187" spans="1:16" x14ac:dyDescent="0.2">
      <c r="A2187" s="19"/>
      <c r="B2187" s="164"/>
      <c r="C2187" s="164"/>
      <c r="D2187" s="164"/>
      <c r="E2187" s="164"/>
      <c r="F2187" s="165"/>
      <c r="G2187" s="164"/>
      <c r="H2187" s="166"/>
      <c r="I2187" s="167"/>
      <c r="J2187" s="168" t="str">
        <f>IF(F2187="","",IF(G2187=nepodnik,1,IF(VLOOKUP(G2187,Ciselniky!$G$41:$I$48,3,FALSE)&gt;'Údaje o projekte'!$F$11,'Údaje o projekte'!$F$11,VLOOKUP(G2187,Ciselniky!$G$41:$I$48,3,FALSE))))</f>
        <v/>
      </c>
      <c r="K2187" s="169" t="str">
        <f>IF(J2187="","",IF(G2187="Nerelevantné",E2187*F2187,((E2187*F2187)/VLOOKUP(G2187,Ciselniky!$G$43:$I$48,3,FALSE))*'Dlhodobý majetok (DM)'!I2187)*H2187)</f>
        <v/>
      </c>
      <c r="L2187" s="169" t="str">
        <f>IF(K2187="","",IF('Základné údaje'!$H$8="áno",0,K2187*0.2))</f>
        <v/>
      </c>
      <c r="M2187" s="156" t="str">
        <f>IF(K2187="","",K2187*VLOOKUP(CONCATENATE(C2187," / ",'Základné údaje'!$D$8),'Priradenie pracov. balíkov'!A:F,6,FALSE))</f>
        <v/>
      </c>
      <c r="N2187" s="156" t="str">
        <f>IF(L2187="","",L2187*VLOOKUP(CONCATENATE(C2187," / ",'Základné údaje'!$D$8),'Priradenie pracov. balíkov'!A:F,6,FALSE))</f>
        <v/>
      </c>
      <c r="O2187" s="164"/>
      <c r="P2187" s="164"/>
    </row>
    <row r="2188" spans="1:16" x14ac:dyDescent="0.2">
      <c r="A2188" s="19"/>
      <c r="B2188" s="164"/>
      <c r="C2188" s="164"/>
      <c r="D2188" s="164"/>
      <c r="E2188" s="164"/>
      <c r="F2188" s="165"/>
      <c r="G2188" s="164"/>
      <c r="H2188" s="166"/>
      <c r="I2188" s="167"/>
      <c r="J2188" s="168" t="str">
        <f>IF(F2188="","",IF(G2188=nepodnik,1,IF(VLOOKUP(G2188,Ciselniky!$G$41:$I$48,3,FALSE)&gt;'Údaje o projekte'!$F$11,'Údaje o projekte'!$F$11,VLOOKUP(G2188,Ciselniky!$G$41:$I$48,3,FALSE))))</f>
        <v/>
      </c>
      <c r="K2188" s="169" t="str">
        <f>IF(J2188="","",IF(G2188="Nerelevantné",E2188*F2188,((E2188*F2188)/VLOOKUP(G2188,Ciselniky!$G$43:$I$48,3,FALSE))*'Dlhodobý majetok (DM)'!I2188)*H2188)</f>
        <v/>
      </c>
      <c r="L2188" s="169" t="str">
        <f>IF(K2188="","",IF('Základné údaje'!$H$8="áno",0,K2188*0.2))</f>
        <v/>
      </c>
      <c r="M2188" s="156" t="str">
        <f>IF(K2188="","",K2188*VLOOKUP(CONCATENATE(C2188," / ",'Základné údaje'!$D$8),'Priradenie pracov. balíkov'!A:F,6,FALSE))</f>
        <v/>
      </c>
      <c r="N2188" s="156" t="str">
        <f>IF(L2188="","",L2188*VLOOKUP(CONCATENATE(C2188," / ",'Základné údaje'!$D$8),'Priradenie pracov. balíkov'!A:F,6,FALSE))</f>
        <v/>
      </c>
      <c r="O2188" s="164"/>
      <c r="P2188" s="164"/>
    </row>
    <row r="2189" spans="1:16" x14ac:dyDescent="0.2">
      <c r="A2189" s="19"/>
      <c r="B2189" s="164"/>
      <c r="C2189" s="164"/>
      <c r="D2189" s="164"/>
      <c r="E2189" s="164"/>
      <c r="F2189" s="165"/>
      <c r="G2189" s="164"/>
      <c r="H2189" s="166"/>
      <c r="I2189" s="167"/>
      <c r="J2189" s="168" t="str">
        <f>IF(F2189="","",IF(G2189=nepodnik,1,IF(VLOOKUP(G2189,Ciselniky!$G$41:$I$48,3,FALSE)&gt;'Údaje o projekte'!$F$11,'Údaje o projekte'!$F$11,VLOOKUP(G2189,Ciselniky!$G$41:$I$48,3,FALSE))))</f>
        <v/>
      </c>
      <c r="K2189" s="169" t="str">
        <f>IF(J2189="","",IF(G2189="Nerelevantné",E2189*F2189,((E2189*F2189)/VLOOKUP(G2189,Ciselniky!$G$43:$I$48,3,FALSE))*'Dlhodobý majetok (DM)'!I2189)*H2189)</f>
        <v/>
      </c>
      <c r="L2189" s="169" t="str">
        <f>IF(K2189="","",IF('Základné údaje'!$H$8="áno",0,K2189*0.2))</f>
        <v/>
      </c>
      <c r="M2189" s="156" t="str">
        <f>IF(K2189="","",K2189*VLOOKUP(CONCATENATE(C2189," / ",'Základné údaje'!$D$8),'Priradenie pracov. balíkov'!A:F,6,FALSE))</f>
        <v/>
      </c>
      <c r="N2189" s="156" t="str">
        <f>IF(L2189="","",L2189*VLOOKUP(CONCATENATE(C2189," / ",'Základné údaje'!$D$8),'Priradenie pracov. balíkov'!A:F,6,FALSE))</f>
        <v/>
      </c>
      <c r="O2189" s="164"/>
      <c r="P2189" s="164"/>
    </row>
    <row r="2190" spans="1:16" x14ac:dyDescent="0.2">
      <c r="A2190" s="19"/>
      <c r="B2190" s="164"/>
      <c r="C2190" s="164"/>
      <c r="D2190" s="164"/>
      <c r="E2190" s="164"/>
      <c r="F2190" s="165"/>
      <c r="G2190" s="164"/>
      <c r="H2190" s="166"/>
      <c r="I2190" s="167"/>
      <c r="J2190" s="168" t="str">
        <f>IF(F2190="","",IF(G2190=nepodnik,1,IF(VLOOKUP(G2190,Ciselniky!$G$41:$I$48,3,FALSE)&gt;'Údaje o projekte'!$F$11,'Údaje o projekte'!$F$11,VLOOKUP(G2190,Ciselniky!$G$41:$I$48,3,FALSE))))</f>
        <v/>
      </c>
      <c r="K2190" s="169" t="str">
        <f>IF(J2190="","",IF(G2190="Nerelevantné",E2190*F2190,((E2190*F2190)/VLOOKUP(G2190,Ciselniky!$G$43:$I$48,3,FALSE))*'Dlhodobý majetok (DM)'!I2190)*H2190)</f>
        <v/>
      </c>
      <c r="L2190" s="169" t="str">
        <f>IF(K2190="","",IF('Základné údaje'!$H$8="áno",0,K2190*0.2))</f>
        <v/>
      </c>
      <c r="M2190" s="156" t="str">
        <f>IF(K2190="","",K2190*VLOOKUP(CONCATENATE(C2190," / ",'Základné údaje'!$D$8),'Priradenie pracov. balíkov'!A:F,6,FALSE))</f>
        <v/>
      </c>
      <c r="N2190" s="156" t="str">
        <f>IF(L2190="","",L2190*VLOOKUP(CONCATENATE(C2190," / ",'Základné údaje'!$D$8),'Priradenie pracov. balíkov'!A:F,6,FALSE))</f>
        <v/>
      </c>
      <c r="O2190" s="164"/>
      <c r="P2190" s="164"/>
    </row>
    <row r="2191" spans="1:16" x14ac:dyDescent="0.2">
      <c r="A2191" s="19"/>
      <c r="B2191" s="164"/>
      <c r="C2191" s="164"/>
      <c r="D2191" s="164"/>
      <c r="E2191" s="164"/>
      <c r="F2191" s="165"/>
      <c r="G2191" s="164"/>
      <c r="H2191" s="166"/>
      <c r="I2191" s="167"/>
      <c r="J2191" s="168" t="str">
        <f>IF(F2191="","",IF(G2191=nepodnik,1,IF(VLOOKUP(G2191,Ciselniky!$G$41:$I$48,3,FALSE)&gt;'Údaje o projekte'!$F$11,'Údaje o projekte'!$F$11,VLOOKUP(G2191,Ciselniky!$G$41:$I$48,3,FALSE))))</f>
        <v/>
      </c>
      <c r="K2191" s="169" t="str">
        <f>IF(J2191="","",IF(G2191="Nerelevantné",E2191*F2191,((E2191*F2191)/VLOOKUP(G2191,Ciselniky!$G$43:$I$48,3,FALSE))*'Dlhodobý majetok (DM)'!I2191)*H2191)</f>
        <v/>
      </c>
      <c r="L2191" s="169" t="str">
        <f>IF(K2191="","",IF('Základné údaje'!$H$8="áno",0,K2191*0.2))</f>
        <v/>
      </c>
      <c r="M2191" s="156" t="str">
        <f>IF(K2191="","",K2191*VLOOKUP(CONCATENATE(C2191," / ",'Základné údaje'!$D$8),'Priradenie pracov. balíkov'!A:F,6,FALSE))</f>
        <v/>
      </c>
      <c r="N2191" s="156" t="str">
        <f>IF(L2191="","",L2191*VLOOKUP(CONCATENATE(C2191," / ",'Základné údaje'!$D$8),'Priradenie pracov. balíkov'!A:F,6,FALSE))</f>
        <v/>
      </c>
      <c r="O2191" s="164"/>
      <c r="P2191" s="164"/>
    </row>
    <row r="2192" spans="1:16" x14ac:dyDescent="0.2">
      <c r="A2192" s="19"/>
      <c r="B2192" s="164"/>
      <c r="C2192" s="164"/>
      <c r="D2192" s="164"/>
      <c r="E2192" s="164"/>
      <c r="F2192" s="165"/>
      <c r="G2192" s="164"/>
      <c r="H2192" s="166"/>
      <c r="I2192" s="167"/>
      <c r="J2192" s="168" t="str">
        <f>IF(F2192="","",IF(G2192=nepodnik,1,IF(VLOOKUP(G2192,Ciselniky!$G$41:$I$48,3,FALSE)&gt;'Údaje o projekte'!$F$11,'Údaje o projekte'!$F$11,VLOOKUP(G2192,Ciselniky!$G$41:$I$48,3,FALSE))))</f>
        <v/>
      </c>
      <c r="K2192" s="169" t="str">
        <f>IF(J2192="","",IF(G2192="Nerelevantné",E2192*F2192,((E2192*F2192)/VLOOKUP(G2192,Ciselniky!$G$43:$I$48,3,FALSE))*'Dlhodobý majetok (DM)'!I2192)*H2192)</f>
        <v/>
      </c>
      <c r="L2192" s="169" t="str">
        <f>IF(K2192="","",IF('Základné údaje'!$H$8="áno",0,K2192*0.2))</f>
        <v/>
      </c>
      <c r="M2192" s="156" t="str">
        <f>IF(K2192="","",K2192*VLOOKUP(CONCATENATE(C2192," / ",'Základné údaje'!$D$8),'Priradenie pracov. balíkov'!A:F,6,FALSE))</f>
        <v/>
      </c>
      <c r="N2192" s="156" t="str">
        <f>IF(L2192="","",L2192*VLOOKUP(CONCATENATE(C2192," / ",'Základné údaje'!$D$8),'Priradenie pracov. balíkov'!A:F,6,FALSE))</f>
        <v/>
      </c>
      <c r="O2192" s="164"/>
      <c r="P2192" s="164"/>
    </row>
    <row r="2193" spans="1:16" x14ac:dyDescent="0.2">
      <c r="A2193" s="19"/>
      <c r="B2193" s="164"/>
      <c r="C2193" s="164"/>
      <c r="D2193" s="164"/>
      <c r="E2193" s="164"/>
      <c r="F2193" s="165"/>
      <c r="G2193" s="164"/>
      <c r="H2193" s="166"/>
      <c r="I2193" s="167"/>
      <c r="J2193" s="168" t="str">
        <f>IF(F2193="","",IF(G2193=nepodnik,1,IF(VLOOKUP(G2193,Ciselniky!$G$41:$I$48,3,FALSE)&gt;'Údaje o projekte'!$F$11,'Údaje o projekte'!$F$11,VLOOKUP(G2193,Ciselniky!$G$41:$I$48,3,FALSE))))</f>
        <v/>
      </c>
      <c r="K2193" s="169" t="str">
        <f>IF(J2193="","",IF(G2193="Nerelevantné",E2193*F2193,((E2193*F2193)/VLOOKUP(G2193,Ciselniky!$G$43:$I$48,3,FALSE))*'Dlhodobý majetok (DM)'!I2193)*H2193)</f>
        <v/>
      </c>
      <c r="L2193" s="169" t="str">
        <f>IF(K2193="","",IF('Základné údaje'!$H$8="áno",0,K2193*0.2))</f>
        <v/>
      </c>
      <c r="M2193" s="156" t="str">
        <f>IF(K2193="","",K2193*VLOOKUP(CONCATENATE(C2193," / ",'Základné údaje'!$D$8),'Priradenie pracov. balíkov'!A:F,6,FALSE))</f>
        <v/>
      </c>
      <c r="N2193" s="156" t="str">
        <f>IF(L2193="","",L2193*VLOOKUP(CONCATENATE(C2193," / ",'Základné údaje'!$D$8),'Priradenie pracov. balíkov'!A:F,6,FALSE))</f>
        <v/>
      </c>
      <c r="O2193" s="164"/>
      <c r="P2193" s="164"/>
    </row>
    <row r="2194" spans="1:16" x14ac:dyDescent="0.2">
      <c r="A2194" s="19"/>
      <c r="B2194" s="164"/>
      <c r="C2194" s="164"/>
      <c r="D2194" s="164"/>
      <c r="E2194" s="164"/>
      <c r="F2194" s="165"/>
      <c r="G2194" s="164"/>
      <c r="H2194" s="166"/>
      <c r="I2194" s="167"/>
      <c r="J2194" s="168" t="str">
        <f>IF(F2194="","",IF(G2194=nepodnik,1,IF(VLOOKUP(G2194,Ciselniky!$G$41:$I$48,3,FALSE)&gt;'Údaje o projekte'!$F$11,'Údaje o projekte'!$F$11,VLOOKUP(G2194,Ciselniky!$G$41:$I$48,3,FALSE))))</f>
        <v/>
      </c>
      <c r="K2194" s="169" t="str">
        <f>IF(J2194="","",IF(G2194="Nerelevantné",E2194*F2194,((E2194*F2194)/VLOOKUP(G2194,Ciselniky!$G$43:$I$48,3,FALSE))*'Dlhodobý majetok (DM)'!I2194)*H2194)</f>
        <v/>
      </c>
      <c r="L2194" s="169" t="str">
        <f>IF(K2194="","",IF('Základné údaje'!$H$8="áno",0,K2194*0.2))</f>
        <v/>
      </c>
      <c r="M2194" s="156" t="str">
        <f>IF(K2194="","",K2194*VLOOKUP(CONCATENATE(C2194," / ",'Základné údaje'!$D$8),'Priradenie pracov. balíkov'!A:F,6,FALSE))</f>
        <v/>
      </c>
      <c r="N2194" s="156" t="str">
        <f>IF(L2194="","",L2194*VLOOKUP(CONCATENATE(C2194," / ",'Základné údaje'!$D$8),'Priradenie pracov. balíkov'!A:F,6,FALSE))</f>
        <v/>
      </c>
      <c r="O2194" s="164"/>
      <c r="P2194" s="164"/>
    </row>
    <row r="2195" spans="1:16" x14ac:dyDescent="0.2">
      <c r="A2195" s="19"/>
      <c r="B2195" s="164"/>
      <c r="C2195" s="164"/>
      <c r="D2195" s="164"/>
      <c r="E2195" s="164"/>
      <c r="F2195" s="165"/>
      <c r="G2195" s="164"/>
      <c r="H2195" s="166"/>
      <c r="I2195" s="167"/>
      <c r="J2195" s="168" t="str">
        <f>IF(F2195="","",IF(G2195=nepodnik,1,IF(VLOOKUP(G2195,Ciselniky!$G$41:$I$48,3,FALSE)&gt;'Údaje o projekte'!$F$11,'Údaje o projekte'!$F$11,VLOOKUP(G2195,Ciselniky!$G$41:$I$48,3,FALSE))))</f>
        <v/>
      </c>
      <c r="K2195" s="169" t="str">
        <f>IF(J2195="","",IF(G2195="Nerelevantné",E2195*F2195,((E2195*F2195)/VLOOKUP(G2195,Ciselniky!$G$43:$I$48,3,FALSE))*'Dlhodobý majetok (DM)'!I2195)*H2195)</f>
        <v/>
      </c>
      <c r="L2195" s="169" t="str">
        <f>IF(K2195="","",IF('Základné údaje'!$H$8="áno",0,K2195*0.2))</f>
        <v/>
      </c>
      <c r="M2195" s="156" t="str">
        <f>IF(K2195="","",K2195*VLOOKUP(CONCATENATE(C2195," / ",'Základné údaje'!$D$8),'Priradenie pracov. balíkov'!A:F,6,FALSE))</f>
        <v/>
      </c>
      <c r="N2195" s="156" t="str">
        <f>IF(L2195="","",L2195*VLOOKUP(CONCATENATE(C2195," / ",'Základné údaje'!$D$8),'Priradenie pracov. balíkov'!A:F,6,FALSE))</f>
        <v/>
      </c>
      <c r="O2195" s="164"/>
      <c r="P2195" s="164"/>
    </row>
    <row r="2196" spans="1:16" x14ac:dyDescent="0.2">
      <c r="A2196" s="19"/>
      <c r="B2196" s="164"/>
      <c r="C2196" s="164"/>
      <c r="D2196" s="164"/>
      <c r="E2196" s="164"/>
      <c r="F2196" s="165"/>
      <c r="G2196" s="164"/>
      <c r="H2196" s="166"/>
      <c r="I2196" s="167"/>
      <c r="J2196" s="168" t="str">
        <f>IF(F2196="","",IF(G2196=nepodnik,1,IF(VLOOKUP(G2196,Ciselniky!$G$41:$I$48,3,FALSE)&gt;'Údaje o projekte'!$F$11,'Údaje o projekte'!$F$11,VLOOKUP(G2196,Ciselniky!$G$41:$I$48,3,FALSE))))</f>
        <v/>
      </c>
      <c r="K2196" s="169" t="str">
        <f>IF(J2196="","",IF(G2196="Nerelevantné",E2196*F2196,((E2196*F2196)/VLOOKUP(G2196,Ciselniky!$G$43:$I$48,3,FALSE))*'Dlhodobý majetok (DM)'!I2196)*H2196)</f>
        <v/>
      </c>
      <c r="L2196" s="169" t="str">
        <f>IF(K2196="","",IF('Základné údaje'!$H$8="áno",0,K2196*0.2))</f>
        <v/>
      </c>
      <c r="M2196" s="156" t="str">
        <f>IF(K2196="","",K2196*VLOOKUP(CONCATENATE(C2196," / ",'Základné údaje'!$D$8),'Priradenie pracov. balíkov'!A:F,6,FALSE))</f>
        <v/>
      </c>
      <c r="N2196" s="156" t="str">
        <f>IF(L2196="","",L2196*VLOOKUP(CONCATENATE(C2196," / ",'Základné údaje'!$D$8),'Priradenie pracov. balíkov'!A:F,6,FALSE))</f>
        <v/>
      </c>
      <c r="O2196" s="164"/>
      <c r="P2196" s="164"/>
    </row>
    <row r="2197" spans="1:16" x14ac:dyDescent="0.2">
      <c r="A2197" s="19"/>
      <c r="B2197" s="164"/>
      <c r="C2197" s="164"/>
      <c r="D2197" s="164"/>
      <c r="E2197" s="164"/>
      <c r="F2197" s="165"/>
      <c r="G2197" s="164"/>
      <c r="H2197" s="166"/>
      <c r="I2197" s="167"/>
      <c r="J2197" s="168" t="str">
        <f>IF(F2197="","",IF(G2197=nepodnik,1,IF(VLOOKUP(G2197,Ciselniky!$G$41:$I$48,3,FALSE)&gt;'Údaje o projekte'!$F$11,'Údaje o projekte'!$F$11,VLOOKUP(G2197,Ciselniky!$G$41:$I$48,3,FALSE))))</f>
        <v/>
      </c>
      <c r="K2197" s="169" t="str">
        <f>IF(J2197="","",IF(G2197="Nerelevantné",E2197*F2197,((E2197*F2197)/VLOOKUP(G2197,Ciselniky!$G$43:$I$48,3,FALSE))*'Dlhodobý majetok (DM)'!I2197)*H2197)</f>
        <v/>
      </c>
      <c r="L2197" s="169" t="str">
        <f>IF(K2197="","",IF('Základné údaje'!$H$8="áno",0,K2197*0.2))</f>
        <v/>
      </c>
      <c r="M2197" s="156" t="str">
        <f>IF(K2197="","",K2197*VLOOKUP(CONCATENATE(C2197," / ",'Základné údaje'!$D$8),'Priradenie pracov. balíkov'!A:F,6,FALSE))</f>
        <v/>
      </c>
      <c r="N2197" s="156" t="str">
        <f>IF(L2197="","",L2197*VLOOKUP(CONCATENATE(C2197," / ",'Základné údaje'!$D$8),'Priradenie pracov. balíkov'!A:F,6,FALSE))</f>
        <v/>
      </c>
      <c r="O2197" s="164"/>
      <c r="P2197" s="164"/>
    </row>
    <row r="2198" spans="1:16" x14ac:dyDescent="0.2">
      <c r="A2198" s="19"/>
      <c r="B2198" s="164"/>
      <c r="C2198" s="164"/>
      <c r="D2198" s="164"/>
      <c r="E2198" s="164"/>
      <c r="F2198" s="165"/>
      <c r="G2198" s="164"/>
      <c r="H2198" s="166"/>
      <c r="I2198" s="167"/>
      <c r="J2198" s="168" t="str">
        <f>IF(F2198="","",IF(G2198=nepodnik,1,IF(VLOOKUP(G2198,Ciselniky!$G$41:$I$48,3,FALSE)&gt;'Údaje o projekte'!$F$11,'Údaje o projekte'!$F$11,VLOOKUP(G2198,Ciselniky!$G$41:$I$48,3,FALSE))))</f>
        <v/>
      </c>
      <c r="K2198" s="169" t="str">
        <f>IF(J2198="","",IF(G2198="Nerelevantné",E2198*F2198,((E2198*F2198)/VLOOKUP(G2198,Ciselniky!$G$43:$I$48,3,FALSE))*'Dlhodobý majetok (DM)'!I2198)*H2198)</f>
        <v/>
      </c>
      <c r="L2198" s="169" t="str">
        <f>IF(K2198="","",IF('Základné údaje'!$H$8="áno",0,K2198*0.2))</f>
        <v/>
      </c>
      <c r="M2198" s="156" t="str">
        <f>IF(K2198="","",K2198*VLOOKUP(CONCATENATE(C2198," / ",'Základné údaje'!$D$8),'Priradenie pracov. balíkov'!A:F,6,FALSE))</f>
        <v/>
      </c>
      <c r="N2198" s="156" t="str">
        <f>IF(L2198="","",L2198*VLOOKUP(CONCATENATE(C2198," / ",'Základné údaje'!$D$8),'Priradenie pracov. balíkov'!A:F,6,FALSE))</f>
        <v/>
      </c>
      <c r="O2198" s="164"/>
      <c r="P2198" s="164"/>
    </row>
    <row r="2199" spans="1:16" x14ac:dyDescent="0.2">
      <c r="A2199" s="19"/>
      <c r="B2199" s="164"/>
      <c r="C2199" s="164"/>
      <c r="D2199" s="164"/>
      <c r="E2199" s="164"/>
      <c r="F2199" s="165"/>
      <c r="G2199" s="164"/>
      <c r="H2199" s="166"/>
      <c r="I2199" s="167"/>
      <c r="J2199" s="168" t="str">
        <f>IF(F2199="","",IF(G2199=nepodnik,1,IF(VLOOKUP(G2199,Ciselniky!$G$41:$I$48,3,FALSE)&gt;'Údaje o projekte'!$F$11,'Údaje o projekte'!$F$11,VLOOKUP(G2199,Ciselniky!$G$41:$I$48,3,FALSE))))</f>
        <v/>
      </c>
      <c r="K2199" s="169" t="str">
        <f>IF(J2199="","",IF(G2199="Nerelevantné",E2199*F2199,((E2199*F2199)/VLOOKUP(G2199,Ciselniky!$G$43:$I$48,3,FALSE))*'Dlhodobý majetok (DM)'!I2199)*H2199)</f>
        <v/>
      </c>
      <c r="L2199" s="169" t="str">
        <f>IF(K2199="","",IF('Základné údaje'!$H$8="áno",0,K2199*0.2))</f>
        <v/>
      </c>
      <c r="M2199" s="156" t="str">
        <f>IF(K2199="","",K2199*VLOOKUP(CONCATENATE(C2199," / ",'Základné údaje'!$D$8),'Priradenie pracov. balíkov'!A:F,6,FALSE))</f>
        <v/>
      </c>
      <c r="N2199" s="156" t="str">
        <f>IF(L2199="","",L2199*VLOOKUP(CONCATENATE(C2199," / ",'Základné údaje'!$D$8),'Priradenie pracov. balíkov'!A:F,6,FALSE))</f>
        <v/>
      </c>
      <c r="O2199" s="164"/>
      <c r="P2199" s="164"/>
    </row>
    <row r="2200" spans="1:16" x14ac:dyDescent="0.2">
      <c r="A2200" s="19"/>
      <c r="B2200" s="164"/>
      <c r="C2200" s="164"/>
      <c r="D2200" s="164"/>
      <c r="E2200" s="164"/>
      <c r="F2200" s="165"/>
      <c r="G2200" s="164"/>
      <c r="H2200" s="166"/>
      <c r="I2200" s="167"/>
      <c r="J2200" s="168" t="str">
        <f>IF(F2200="","",IF(G2200=nepodnik,1,IF(VLOOKUP(G2200,Ciselniky!$G$41:$I$48,3,FALSE)&gt;'Údaje o projekte'!$F$11,'Údaje o projekte'!$F$11,VLOOKUP(G2200,Ciselniky!$G$41:$I$48,3,FALSE))))</f>
        <v/>
      </c>
      <c r="K2200" s="169" t="str">
        <f>IF(J2200="","",IF(G2200="Nerelevantné",E2200*F2200,((E2200*F2200)/VLOOKUP(G2200,Ciselniky!$G$43:$I$48,3,FALSE))*'Dlhodobý majetok (DM)'!I2200)*H2200)</f>
        <v/>
      </c>
      <c r="L2200" s="169" t="str">
        <f>IF(K2200="","",IF('Základné údaje'!$H$8="áno",0,K2200*0.2))</f>
        <v/>
      </c>
      <c r="M2200" s="156" t="str">
        <f>IF(K2200="","",K2200*VLOOKUP(CONCATENATE(C2200," / ",'Základné údaje'!$D$8),'Priradenie pracov. balíkov'!A:F,6,FALSE))</f>
        <v/>
      </c>
      <c r="N2200" s="156" t="str">
        <f>IF(L2200="","",L2200*VLOOKUP(CONCATENATE(C2200," / ",'Základné údaje'!$D$8),'Priradenie pracov. balíkov'!A:F,6,FALSE))</f>
        <v/>
      </c>
      <c r="O2200" s="164"/>
      <c r="P2200" s="164"/>
    </row>
    <row r="2201" spans="1:16" x14ac:dyDescent="0.2">
      <c r="A2201" s="19"/>
      <c r="B2201" s="164"/>
      <c r="C2201" s="164"/>
      <c r="D2201" s="164"/>
      <c r="E2201" s="164"/>
      <c r="F2201" s="165"/>
      <c r="G2201" s="164"/>
      <c r="H2201" s="166"/>
      <c r="I2201" s="167"/>
      <c r="J2201" s="168" t="str">
        <f>IF(F2201="","",IF(G2201=nepodnik,1,IF(VLOOKUP(G2201,Ciselniky!$G$41:$I$48,3,FALSE)&gt;'Údaje o projekte'!$F$11,'Údaje o projekte'!$F$11,VLOOKUP(G2201,Ciselniky!$G$41:$I$48,3,FALSE))))</f>
        <v/>
      </c>
      <c r="K2201" s="169" t="str">
        <f>IF(J2201="","",IF(G2201="Nerelevantné",E2201*F2201,((E2201*F2201)/VLOOKUP(G2201,Ciselniky!$G$43:$I$48,3,FALSE))*'Dlhodobý majetok (DM)'!I2201)*H2201)</f>
        <v/>
      </c>
      <c r="L2201" s="169" t="str">
        <f>IF(K2201="","",IF('Základné údaje'!$H$8="áno",0,K2201*0.2))</f>
        <v/>
      </c>
      <c r="M2201" s="156" t="str">
        <f>IF(K2201="","",K2201*VLOOKUP(CONCATENATE(C2201," / ",'Základné údaje'!$D$8),'Priradenie pracov. balíkov'!A:F,6,FALSE))</f>
        <v/>
      </c>
      <c r="N2201" s="156" t="str">
        <f>IF(L2201="","",L2201*VLOOKUP(CONCATENATE(C2201," / ",'Základné údaje'!$D$8),'Priradenie pracov. balíkov'!A:F,6,FALSE))</f>
        <v/>
      </c>
      <c r="O2201" s="164"/>
      <c r="P2201" s="164"/>
    </row>
    <row r="2202" spans="1:16" x14ac:dyDescent="0.2">
      <c r="A2202" s="19"/>
      <c r="B2202" s="164"/>
      <c r="C2202" s="164"/>
      <c r="D2202" s="164"/>
      <c r="E2202" s="164"/>
      <c r="F2202" s="165"/>
      <c r="G2202" s="164"/>
      <c r="H2202" s="166"/>
      <c r="I2202" s="167"/>
      <c r="J2202" s="168" t="str">
        <f>IF(F2202="","",IF(G2202=nepodnik,1,IF(VLOOKUP(G2202,Ciselniky!$G$41:$I$48,3,FALSE)&gt;'Údaje o projekte'!$F$11,'Údaje o projekte'!$F$11,VLOOKUP(G2202,Ciselniky!$G$41:$I$48,3,FALSE))))</f>
        <v/>
      </c>
      <c r="K2202" s="169" t="str">
        <f>IF(J2202="","",IF(G2202="Nerelevantné",E2202*F2202,((E2202*F2202)/VLOOKUP(G2202,Ciselniky!$G$43:$I$48,3,FALSE))*'Dlhodobý majetok (DM)'!I2202)*H2202)</f>
        <v/>
      </c>
      <c r="L2202" s="169" t="str">
        <f>IF(K2202="","",IF('Základné údaje'!$H$8="áno",0,K2202*0.2))</f>
        <v/>
      </c>
      <c r="M2202" s="156" t="str">
        <f>IF(K2202="","",K2202*VLOOKUP(CONCATENATE(C2202," / ",'Základné údaje'!$D$8),'Priradenie pracov. balíkov'!A:F,6,FALSE))</f>
        <v/>
      </c>
      <c r="N2202" s="156" t="str">
        <f>IF(L2202="","",L2202*VLOOKUP(CONCATENATE(C2202," / ",'Základné údaje'!$D$8),'Priradenie pracov. balíkov'!A:F,6,FALSE))</f>
        <v/>
      </c>
      <c r="O2202" s="164"/>
      <c r="P2202" s="164"/>
    </row>
    <row r="2203" spans="1:16" x14ac:dyDescent="0.2">
      <c r="A2203" s="19"/>
      <c r="B2203" s="164"/>
      <c r="C2203" s="164"/>
      <c r="D2203" s="164"/>
      <c r="E2203" s="164"/>
      <c r="F2203" s="165"/>
      <c r="G2203" s="164"/>
      <c r="H2203" s="166"/>
      <c r="I2203" s="167"/>
      <c r="J2203" s="168" t="str">
        <f>IF(F2203="","",IF(G2203=nepodnik,1,IF(VLOOKUP(G2203,Ciselniky!$G$41:$I$48,3,FALSE)&gt;'Údaje o projekte'!$F$11,'Údaje o projekte'!$F$11,VLOOKUP(G2203,Ciselniky!$G$41:$I$48,3,FALSE))))</f>
        <v/>
      </c>
      <c r="K2203" s="169" t="str">
        <f>IF(J2203="","",IF(G2203="Nerelevantné",E2203*F2203,((E2203*F2203)/VLOOKUP(G2203,Ciselniky!$G$43:$I$48,3,FALSE))*'Dlhodobý majetok (DM)'!I2203)*H2203)</f>
        <v/>
      </c>
      <c r="L2203" s="169" t="str">
        <f>IF(K2203="","",IF('Základné údaje'!$H$8="áno",0,K2203*0.2))</f>
        <v/>
      </c>
      <c r="M2203" s="156" t="str">
        <f>IF(K2203="","",K2203*VLOOKUP(CONCATENATE(C2203," / ",'Základné údaje'!$D$8),'Priradenie pracov. balíkov'!A:F,6,FALSE))</f>
        <v/>
      </c>
      <c r="N2203" s="156" t="str">
        <f>IF(L2203="","",L2203*VLOOKUP(CONCATENATE(C2203," / ",'Základné údaje'!$D$8),'Priradenie pracov. balíkov'!A:F,6,FALSE))</f>
        <v/>
      </c>
      <c r="O2203" s="164"/>
      <c r="P2203" s="164"/>
    </row>
    <row r="2204" spans="1:16" x14ac:dyDescent="0.2">
      <c r="A2204" s="19"/>
      <c r="B2204" s="164"/>
      <c r="C2204" s="164"/>
      <c r="D2204" s="164"/>
      <c r="E2204" s="164"/>
      <c r="F2204" s="165"/>
      <c r="G2204" s="164"/>
      <c r="H2204" s="166"/>
      <c r="I2204" s="167"/>
      <c r="J2204" s="168" t="str">
        <f>IF(F2204="","",IF(G2204=nepodnik,1,IF(VLOOKUP(G2204,Ciselniky!$G$41:$I$48,3,FALSE)&gt;'Údaje o projekte'!$F$11,'Údaje o projekte'!$F$11,VLOOKUP(G2204,Ciselniky!$G$41:$I$48,3,FALSE))))</f>
        <v/>
      </c>
      <c r="K2204" s="169" t="str">
        <f>IF(J2204="","",IF(G2204="Nerelevantné",E2204*F2204,((E2204*F2204)/VLOOKUP(G2204,Ciselniky!$G$43:$I$48,3,FALSE))*'Dlhodobý majetok (DM)'!I2204)*H2204)</f>
        <v/>
      </c>
      <c r="L2204" s="169" t="str">
        <f>IF(K2204="","",IF('Základné údaje'!$H$8="áno",0,K2204*0.2))</f>
        <v/>
      </c>
      <c r="M2204" s="156" t="str">
        <f>IF(K2204="","",K2204*VLOOKUP(CONCATENATE(C2204," / ",'Základné údaje'!$D$8),'Priradenie pracov. balíkov'!A:F,6,FALSE))</f>
        <v/>
      </c>
      <c r="N2204" s="156" t="str">
        <f>IF(L2204="","",L2204*VLOOKUP(CONCATENATE(C2204," / ",'Základné údaje'!$D$8),'Priradenie pracov. balíkov'!A:F,6,FALSE))</f>
        <v/>
      </c>
      <c r="O2204" s="164"/>
      <c r="P2204" s="164"/>
    </row>
    <row r="2205" spans="1:16" x14ac:dyDescent="0.2">
      <c r="A2205" s="19"/>
      <c r="B2205" s="164"/>
      <c r="C2205" s="164"/>
      <c r="D2205" s="164"/>
      <c r="E2205" s="164"/>
      <c r="F2205" s="165"/>
      <c r="G2205" s="164"/>
      <c r="H2205" s="166"/>
      <c r="I2205" s="167"/>
      <c r="J2205" s="168" t="str">
        <f>IF(F2205="","",IF(G2205=nepodnik,1,IF(VLOOKUP(G2205,Ciselniky!$G$41:$I$48,3,FALSE)&gt;'Údaje o projekte'!$F$11,'Údaje o projekte'!$F$11,VLOOKUP(G2205,Ciselniky!$G$41:$I$48,3,FALSE))))</f>
        <v/>
      </c>
      <c r="K2205" s="169" t="str">
        <f>IF(J2205="","",IF(G2205="Nerelevantné",E2205*F2205,((E2205*F2205)/VLOOKUP(G2205,Ciselniky!$G$43:$I$48,3,FALSE))*'Dlhodobý majetok (DM)'!I2205)*H2205)</f>
        <v/>
      </c>
      <c r="L2205" s="169" t="str">
        <f>IF(K2205="","",IF('Základné údaje'!$H$8="áno",0,K2205*0.2))</f>
        <v/>
      </c>
      <c r="M2205" s="156" t="str">
        <f>IF(K2205="","",K2205*VLOOKUP(CONCATENATE(C2205," / ",'Základné údaje'!$D$8),'Priradenie pracov. balíkov'!A:F,6,FALSE))</f>
        <v/>
      </c>
      <c r="N2205" s="156" t="str">
        <f>IF(L2205="","",L2205*VLOOKUP(CONCATENATE(C2205," / ",'Základné údaje'!$D$8),'Priradenie pracov. balíkov'!A:F,6,FALSE))</f>
        <v/>
      </c>
      <c r="O2205" s="164"/>
      <c r="P2205" s="164"/>
    </row>
    <row r="2206" spans="1:16" x14ac:dyDescent="0.2">
      <c r="A2206" s="19"/>
      <c r="B2206" s="164"/>
      <c r="C2206" s="164"/>
      <c r="D2206" s="164"/>
      <c r="E2206" s="164"/>
      <c r="F2206" s="165"/>
      <c r="G2206" s="164"/>
      <c r="H2206" s="166"/>
      <c r="I2206" s="167"/>
      <c r="J2206" s="168" t="str">
        <f>IF(F2206="","",IF(G2206=nepodnik,1,IF(VLOOKUP(G2206,Ciselniky!$G$41:$I$48,3,FALSE)&gt;'Údaje o projekte'!$F$11,'Údaje o projekte'!$F$11,VLOOKUP(G2206,Ciselniky!$G$41:$I$48,3,FALSE))))</f>
        <v/>
      </c>
      <c r="K2206" s="169" t="str">
        <f>IF(J2206="","",IF(G2206="Nerelevantné",E2206*F2206,((E2206*F2206)/VLOOKUP(G2206,Ciselniky!$G$43:$I$48,3,FALSE))*'Dlhodobý majetok (DM)'!I2206)*H2206)</f>
        <v/>
      </c>
      <c r="L2206" s="169" t="str">
        <f>IF(K2206="","",IF('Základné údaje'!$H$8="áno",0,K2206*0.2))</f>
        <v/>
      </c>
      <c r="M2206" s="156" t="str">
        <f>IF(K2206="","",K2206*VLOOKUP(CONCATENATE(C2206," / ",'Základné údaje'!$D$8),'Priradenie pracov. balíkov'!A:F,6,FALSE))</f>
        <v/>
      </c>
      <c r="N2206" s="156" t="str">
        <f>IF(L2206="","",L2206*VLOOKUP(CONCATENATE(C2206," / ",'Základné údaje'!$D$8),'Priradenie pracov. balíkov'!A:F,6,FALSE))</f>
        <v/>
      </c>
      <c r="O2206" s="164"/>
      <c r="P2206" s="164"/>
    </row>
    <row r="2207" spans="1:16" x14ac:dyDescent="0.2">
      <c r="A2207" s="19"/>
      <c r="B2207" s="164"/>
      <c r="C2207" s="164"/>
      <c r="D2207" s="164"/>
      <c r="E2207" s="164"/>
      <c r="F2207" s="165"/>
      <c r="G2207" s="164"/>
      <c r="H2207" s="166"/>
      <c r="I2207" s="167"/>
      <c r="J2207" s="168" t="str">
        <f>IF(F2207="","",IF(G2207=nepodnik,1,IF(VLOOKUP(G2207,Ciselniky!$G$41:$I$48,3,FALSE)&gt;'Údaje o projekte'!$F$11,'Údaje o projekte'!$F$11,VLOOKUP(G2207,Ciselniky!$G$41:$I$48,3,FALSE))))</f>
        <v/>
      </c>
      <c r="K2207" s="169" t="str">
        <f>IF(J2207="","",IF(G2207="Nerelevantné",E2207*F2207,((E2207*F2207)/VLOOKUP(G2207,Ciselniky!$G$43:$I$48,3,FALSE))*'Dlhodobý majetok (DM)'!I2207)*H2207)</f>
        <v/>
      </c>
      <c r="L2207" s="169" t="str">
        <f>IF(K2207="","",IF('Základné údaje'!$H$8="áno",0,K2207*0.2))</f>
        <v/>
      </c>
      <c r="M2207" s="156" t="str">
        <f>IF(K2207="","",K2207*VLOOKUP(CONCATENATE(C2207," / ",'Základné údaje'!$D$8),'Priradenie pracov. balíkov'!A:F,6,FALSE))</f>
        <v/>
      </c>
      <c r="N2207" s="156" t="str">
        <f>IF(L2207="","",L2207*VLOOKUP(CONCATENATE(C2207," / ",'Základné údaje'!$D$8),'Priradenie pracov. balíkov'!A:F,6,FALSE))</f>
        <v/>
      </c>
      <c r="O2207" s="164"/>
      <c r="P2207" s="164"/>
    </row>
    <row r="2208" spans="1:16" x14ac:dyDescent="0.2">
      <c r="A2208" s="19"/>
      <c r="B2208" s="164"/>
      <c r="C2208" s="164"/>
      <c r="D2208" s="164"/>
      <c r="E2208" s="164"/>
      <c r="F2208" s="165"/>
      <c r="G2208" s="164"/>
      <c r="H2208" s="166"/>
      <c r="I2208" s="167"/>
      <c r="J2208" s="168" t="str">
        <f>IF(F2208="","",IF(G2208=nepodnik,1,IF(VLOOKUP(G2208,Ciselniky!$G$41:$I$48,3,FALSE)&gt;'Údaje o projekte'!$F$11,'Údaje o projekte'!$F$11,VLOOKUP(G2208,Ciselniky!$G$41:$I$48,3,FALSE))))</f>
        <v/>
      </c>
      <c r="K2208" s="169" t="str">
        <f>IF(J2208="","",IF(G2208="Nerelevantné",E2208*F2208,((E2208*F2208)/VLOOKUP(G2208,Ciselniky!$G$43:$I$48,3,FALSE))*'Dlhodobý majetok (DM)'!I2208)*H2208)</f>
        <v/>
      </c>
      <c r="L2208" s="169" t="str">
        <f>IF(K2208="","",IF('Základné údaje'!$H$8="áno",0,K2208*0.2))</f>
        <v/>
      </c>
      <c r="M2208" s="156" t="str">
        <f>IF(K2208="","",K2208*VLOOKUP(CONCATENATE(C2208," / ",'Základné údaje'!$D$8),'Priradenie pracov. balíkov'!A:F,6,FALSE))</f>
        <v/>
      </c>
      <c r="N2208" s="156" t="str">
        <f>IF(L2208="","",L2208*VLOOKUP(CONCATENATE(C2208," / ",'Základné údaje'!$D$8),'Priradenie pracov. balíkov'!A:F,6,FALSE))</f>
        <v/>
      </c>
      <c r="O2208" s="164"/>
      <c r="P2208" s="164"/>
    </row>
    <row r="2209" spans="1:16" x14ac:dyDescent="0.2">
      <c r="A2209" s="19"/>
      <c r="B2209" s="164"/>
      <c r="C2209" s="164"/>
      <c r="D2209" s="164"/>
      <c r="E2209" s="164"/>
      <c r="F2209" s="165"/>
      <c r="G2209" s="164"/>
      <c r="H2209" s="166"/>
      <c r="I2209" s="167"/>
      <c r="J2209" s="168" t="str">
        <f>IF(F2209="","",IF(G2209=nepodnik,1,IF(VLOOKUP(G2209,Ciselniky!$G$41:$I$48,3,FALSE)&gt;'Údaje o projekte'!$F$11,'Údaje o projekte'!$F$11,VLOOKUP(G2209,Ciselniky!$G$41:$I$48,3,FALSE))))</f>
        <v/>
      </c>
      <c r="K2209" s="169" t="str">
        <f>IF(J2209="","",IF(G2209="Nerelevantné",E2209*F2209,((E2209*F2209)/VLOOKUP(G2209,Ciselniky!$G$43:$I$48,3,FALSE))*'Dlhodobý majetok (DM)'!I2209)*H2209)</f>
        <v/>
      </c>
      <c r="L2209" s="169" t="str">
        <f>IF(K2209="","",IF('Základné údaje'!$H$8="áno",0,K2209*0.2))</f>
        <v/>
      </c>
      <c r="M2209" s="156" t="str">
        <f>IF(K2209="","",K2209*VLOOKUP(CONCATENATE(C2209," / ",'Základné údaje'!$D$8),'Priradenie pracov. balíkov'!A:F,6,FALSE))</f>
        <v/>
      </c>
      <c r="N2209" s="156" t="str">
        <f>IF(L2209="","",L2209*VLOOKUP(CONCATENATE(C2209," / ",'Základné údaje'!$D$8),'Priradenie pracov. balíkov'!A:F,6,FALSE))</f>
        <v/>
      </c>
      <c r="O2209" s="164"/>
      <c r="P2209" s="164"/>
    </row>
    <row r="2210" spans="1:16" x14ac:dyDescent="0.2">
      <c r="A2210" s="19"/>
      <c r="B2210" s="164"/>
      <c r="C2210" s="164"/>
      <c r="D2210" s="164"/>
      <c r="E2210" s="164"/>
      <c r="F2210" s="165"/>
      <c r="G2210" s="164"/>
      <c r="H2210" s="166"/>
      <c r="I2210" s="167"/>
      <c r="J2210" s="168" t="str">
        <f>IF(F2210="","",IF(G2210=nepodnik,1,IF(VLOOKUP(G2210,Ciselniky!$G$41:$I$48,3,FALSE)&gt;'Údaje o projekte'!$F$11,'Údaje o projekte'!$F$11,VLOOKUP(G2210,Ciselniky!$G$41:$I$48,3,FALSE))))</f>
        <v/>
      </c>
      <c r="K2210" s="169" t="str">
        <f>IF(J2210="","",IF(G2210="Nerelevantné",E2210*F2210,((E2210*F2210)/VLOOKUP(G2210,Ciselniky!$G$43:$I$48,3,FALSE))*'Dlhodobý majetok (DM)'!I2210)*H2210)</f>
        <v/>
      </c>
      <c r="L2210" s="169" t="str">
        <f>IF(K2210="","",IF('Základné údaje'!$H$8="áno",0,K2210*0.2))</f>
        <v/>
      </c>
      <c r="M2210" s="156" t="str">
        <f>IF(K2210="","",K2210*VLOOKUP(CONCATENATE(C2210," / ",'Základné údaje'!$D$8),'Priradenie pracov. balíkov'!A:F,6,FALSE))</f>
        <v/>
      </c>
      <c r="N2210" s="156" t="str">
        <f>IF(L2210="","",L2210*VLOOKUP(CONCATENATE(C2210," / ",'Základné údaje'!$D$8),'Priradenie pracov. balíkov'!A:F,6,FALSE))</f>
        <v/>
      </c>
      <c r="O2210" s="164"/>
      <c r="P2210" s="164"/>
    </row>
    <row r="2211" spans="1:16" x14ac:dyDescent="0.2">
      <c r="A2211" s="19"/>
      <c r="B2211" s="164"/>
      <c r="C2211" s="164"/>
      <c r="D2211" s="164"/>
      <c r="E2211" s="164"/>
      <c r="F2211" s="165"/>
      <c r="G2211" s="164"/>
      <c r="H2211" s="166"/>
      <c r="I2211" s="167"/>
      <c r="J2211" s="168" t="str">
        <f>IF(F2211="","",IF(G2211=nepodnik,1,IF(VLOOKUP(G2211,Ciselniky!$G$41:$I$48,3,FALSE)&gt;'Údaje o projekte'!$F$11,'Údaje o projekte'!$F$11,VLOOKUP(G2211,Ciselniky!$G$41:$I$48,3,FALSE))))</f>
        <v/>
      </c>
      <c r="K2211" s="169" t="str">
        <f>IF(J2211="","",IF(G2211="Nerelevantné",E2211*F2211,((E2211*F2211)/VLOOKUP(G2211,Ciselniky!$G$43:$I$48,3,FALSE))*'Dlhodobý majetok (DM)'!I2211)*H2211)</f>
        <v/>
      </c>
      <c r="L2211" s="169" t="str">
        <f>IF(K2211="","",IF('Základné údaje'!$H$8="áno",0,K2211*0.2))</f>
        <v/>
      </c>
      <c r="M2211" s="156" t="str">
        <f>IF(K2211="","",K2211*VLOOKUP(CONCATENATE(C2211," / ",'Základné údaje'!$D$8),'Priradenie pracov. balíkov'!A:F,6,FALSE))</f>
        <v/>
      </c>
      <c r="N2211" s="156" t="str">
        <f>IF(L2211="","",L2211*VLOOKUP(CONCATENATE(C2211," / ",'Základné údaje'!$D$8),'Priradenie pracov. balíkov'!A:F,6,FALSE))</f>
        <v/>
      </c>
      <c r="O2211" s="164"/>
      <c r="P2211" s="164"/>
    </row>
    <row r="2212" spans="1:16" x14ac:dyDescent="0.2">
      <c r="A2212" s="19"/>
      <c r="B2212" s="164"/>
      <c r="C2212" s="164"/>
      <c r="D2212" s="164"/>
      <c r="E2212" s="164"/>
      <c r="F2212" s="165"/>
      <c r="G2212" s="164"/>
      <c r="H2212" s="166"/>
      <c r="I2212" s="167"/>
      <c r="J2212" s="168" t="str">
        <f>IF(F2212="","",IF(G2212=nepodnik,1,IF(VLOOKUP(G2212,Ciselniky!$G$41:$I$48,3,FALSE)&gt;'Údaje o projekte'!$F$11,'Údaje o projekte'!$F$11,VLOOKUP(G2212,Ciselniky!$G$41:$I$48,3,FALSE))))</f>
        <v/>
      </c>
      <c r="K2212" s="169" t="str">
        <f>IF(J2212="","",IF(G2212="Nerelevantné",E2212*F2212,((E2212*F2212)/VLOOKUP(G2212,Ciselniky!$G$43:$I$48,3,FALSE))*'Dlhodobý majetok (DM)'!I2212)*H2212)</f>
        <v/>
      </c>
      <c r="L2212" s="169" t="str">
        <f>IF(K2212="","",IF('Základné údaje'!$H$8="áno",0,K2212*0.2))</f>
        <v/>
      </c>
      <c r="M2212" s="156" t="str">
        <f>IF(K2212="","",K2212*VLOOKUP(CONCATENATE(C2212," / ",'Základné údaje'!$D$8),'Priradenie pracov. balíkov'!A:F,6,FALSE))</f>
        <v/>
      </c>
      <c r="N2212" s="156" t="str">
        <f>IF(L2212="","",L2212*VLOOKUP(CONCATENATE(C2212," / ",'Základné údaje'!$D$8),'Priradenie pracov. balíkov'!A:F,6,FALSE))</f>
        <v/>
      </c>
      <c r="O2212" s="164"/>
      <c r="P2212" s="164"/>
    </row>
    <row r="2213" spans="1:16" x14ac:dyDescent="0.2">
      <c r="A2213" s="19"/>
      <c r="B2213" s="164"/>
      <c r="C2213" s="164"/>
      <c r="D2213" s="164"/>
      <c r="E2213" s="164"/>
      <c r="F2213" s="165"/>
      <c r="G2213" s="164"/>
      <c r="H2213" s="166"/>
      <c r="I2213" s="167"/>
      <c r="J2213" s="168" t="str">
        <f>IF(F2213="","",IF(G2213=nepodnik,1,IF(VLOOKUP(G2213,Ciselniky!$G$41:$I$48,3,FALSE)&gt;'Údaje o projekte'!$F$11,'Údaje o projekte'!$F$11,VLOOKUP(G2213,Ciselniky!$G$41:$I$48,3,FALSE))))</f>
        <v/>
      </c>
      <c r="K2213" s="169" t="str">
        <f>IF(J2213="","",IF(G2213="Nerelevantné",E2213*F2213,((E2213*F2213)/VLOOKUP(G2213,Ciselniky!$G$43:$I$48,3,FALSE))*'Dlhodobý majetok (DM)'!I2213)*H2213)</f>
        <v/>
      </c>
      <c r="L2213" s="169" t="str">
        <f>IF(K2213="","",IF('Základné údaje'!$H$8="áno",0,K2213*0.2))</f>
        <v/>
      </c>
      <c r="M2213" s="156" t="str">
        <f>IF(K2213="","",K2213*VLOOKUP(CONCATENATE(C2213," / ",'Základné údaje'!$D$8),'Priradenie pracov. balíkov'!A:F,6,FALSE))</f>
        <v/>
      </c>
      <c r="N2213" s="156" t="str">
        <f>IF(L2213="","",L2213*VLOOKUP(CONCATENATE(C2213," / ",'Základné údaje'!$D$8),'Priradenie pracov. balíkov'!A:F,6,FALSE))</f>
        <v/>
      </c>
      <c r="O2213" s="164"/>
      <c r="P2213" s="164"/>
    </row>
    <row r="2214" spans="1:16" x14ac:dyDescent="0.2">
      <c r="A2214" s="19"/>
      <c r="B2214" s="164"/>
      <c r="C2214" s="164"/>
      <c r="D2214" s="164"/>
      <c r="E2214" s="164"/>
      <c r="F2214" s="165"/>
      <c r="G2214" s="164"/>
      <c r="H2214" s="166"/>
      <c r="I2214" s="167"/>
      <c r="J2214" s="168" t="str">
        <f>IF(F2214="","",IF(G2214=nepodnik,1,IF(VLOOKUP(G2214,Ciselniky!$G$41:$I$48,3,FALSE)&gt;'Údaje o projekte'!$F$11,'Údaje o projekte'!$F$11,VLOOKUP(G2214,Ciselniky!$G$41:$I$48,3,FALSE))))</f>
        <v/>
      </c>
      <c r="K2214" s="169" t="str">
        <f>IF(J2214="","",IF(G2214="Nerelevantné",E2214*F2214,((E2214*F2214)/VLOOKUP(G2214,Ciselniky!$G$43:$I$48,3,FALSE))*'Dlhodobý majetok (DM)'!I2214)*H2214)</f>
        <v/>
      </c>
      <c r="L2214" s="169" t="str">
        <f>IF(K2214="","",IF('Základné údaje'!$H$8="áno",0,K2214*0.2))</f>
        <v/>
      </c>
      <c r="M2214" s="156" t="str">
        <f>IF(K2214="","",K2214*VLOOKUP(CONCATENATE(C2214," / ",'Základné údaje'!$D$8),'Priradenie pracov. balíkov'!A:F,6,FALSE))</f>
        <v/>
      </c>
      <c r="N2214" s="156" t="str">
        <f>IF(L2214="","",L2214*VLOOKUP(CONCATENATE(C2214," / ",'Základné údaje'!$D$8),'Priradenie pracov. balíkov'!A:F,6,FALSE))</f>
        <v/>
      </c>
      <c r="O2214" s="164"/>
      <c r="P2214" s="164"/>
    </row>
    <row r="2215" spans="1:16" x14ac:dyDescent="0.2">
      <c r="A2215" s="19"/>
      <c r="B2215" s="164"/>
      <c r="C2215" s="164"/>
      <c r="D2215" s="164"/>
      <c r="E2215" s="164"/>
      <c r="F2215" s="165"/>
      <c r="G2215" s="164"/>
      <c r="H2215" s="166"/>
      <c r="I2215" s="167"/>
      <c r="J2215" s="168" t="str">
        <f>IF(F2215="","",IF(G2215=nepodnik,1,IF(VLOOKUP(G2215,Ciselniky!$G$41:$I$48,3,FALSE)&gt;'Údaje o projekte'!$F$11,'Údaje o projekte'!$F$11,VLOOKUP(G2215,Ciselniky!$G$41:$I$48,3,FALSE))))</f>
        <v/>
      </c>
      <c r="K2215" s="169" t="str">
        <f>IF(J2215="","",IF(G2215="Nerelevantné",E2215*F2215,((E2215*F2215)/VLOOKUP(G2215,Ciselniky!$G$43:$I$48,3,FALSE))*'Dlhodobý majetok (DM)'!I2215)*H2215)</f>
        <v/>
      </c>
      <c r="L2215" s="169" t="str">
        <f>IF(K2215="","",IF('Základné údaje'!$H$8="áno",0,K2215*0.2))</f>
        <v/>
      </c>
      <c r="M2215" s="156" t="str">
        <f>IF(K2215="","",K2215*VLOOKUP(CONCATENATE(C2215," / ",'Základné údaje'!$D$8),'Priradenie pracov. balíkov'!A:F,6,FALSE))</f>
        <v/>
      </c>
      <c r="N2215" s="156" t="str">
        <f>IF(L2215="","",L2215*VLOOKUP(CONCATENATE(C2215," / ",'Základné údaje'!$D$8),'Priradenie pracov. balíkov'!A:F,6,FALSE))</f>
        <v/>
      </c>
      <c r="O2215" s="164"/>
      <c r="P2215" s="164"/>
    </row>
    <row r="2216" spans="1:16" x14ac:dyDescent="0.2">
      <c r="A2216" s="19"/>
      <c r="B2216" s="164"/>
      <c r="C2216" s="164"/>
      <c r="D2216" s="164"/>
      <c r="E2216" s="164"/>
      <c r="F2216" s="165"/>
      <c r="G2216" s="164"/>
      <c r="H2216" s="166"/>
      <c r="I2216" s="167"/>
      <c r="J2216" s="168" t="str">
        <f>IF(F2216="","",IF(G2216=nepodnik,1,IF(VLOOKUP(G2216,Ciselniky!$G$41:$I$48,3,FALSE)&gt;'Údaje o projekte'!$F$11,'Údaje o projekte'!$F$11,VLOOKUP(G2216,Ciselniky!$G$41:$I$48,3,FALSE))))</f>
        <v/>
      </c>
      <c r="K2216" s="169" t="str">
        <f>IF(J2216="","",IF(G2216="Nerelevantné",E2216*F2216,((E2216*F2216)/VLOOKUP(G2216,Ciselniky!$G$43:$I$48,3,FALSE))*'Dlhodobý majetok (DM)'!I2216)*H2216)</f>
        <v/>
      </c>
      <c r="L2216" s="169" t="str">
        <f>IF(K2216="","",IF('Základné údaje'!$H$8="áno",0,K2216*0.2))</f>
        <v/>
      </c>
      <c r="M2216" s="156" t="str">
        <f>IF(K2216="","",K2216*VLOOKUP(CONCATENATE(C2216," / ",'Základné údaje'!$D$8),'Priradenie pracov. balíkov'!A:F,6,FALSE))</f>
        <v/>
      </c>
      <c r="N2216" s="156" t="str">
        <f>IF(L2216="","",L2216*VLOOKUP(CONCATENATE(C2216," / ",'Základné údaje'!$D$8),'Priradenie pracov. balíkov'!A:F,6,FALSE))</f>
        <v/>
      </c>
      <c r="O2216" s="164"/>
      <c r="P2216" s="164"/>
    </row>
    <row r="2217" spans="1:16" x14ac:dyDescent="0.2">
      <c r="A2217" s="19"/>
      <c r="B2217" s="164"/>
      <c r="C2217" s="164"/>
      <c r="D2217" s="164"/>
      <c r="E2217" s="164"/>
      <c r="F2217" s="165"/>
      <c r="G2217" s="164"/>
      <c r="H2217" s="166"/>
      <c r="I2217" s="167"/>
      <c r="J2217" s="168" t="str">
        <f>IF(F2217="","",IF(G2217=nepodnik,1,IF(VLOOKUP(G2217,Ciselniky!$G$41:$I$48,3,FALSE)&gt;'Údaje o projekte'!$F$11,'Údaje o projekte'!$F$11,VLOOKUP(G2217,Ciselniky!$G$41:$I$48,3,FALSE))))</f>
        <v/>
      </c>
      <c r="K2217" s="169" t="str">
        <f>IF(J2217="","",IF(G2217="Nerelevantné",E2217*F2217,((E2217*F2217)/VLOOKUP(G2217,Ciselniky!$G$43:$I$48,3,FALSE))*'Dlhodobý majetok (DM)'!I2217)*H2217)</f>
        <v/>
      </c>
      <c r="L2217" s="169" t="str">
        <f>IF(K2217="","",IF('Základné údaje'!$H$8="áno",0,K2217*0.2))</f>
        <v/>
      </c>
      <c r="M2217" s="156" t="str">
        <f>IF(K2217="","",K2217*VLOOKUP(CONCATENATE(C2217," / ",'Základné údaje'!$D$8),'Priradenie pracov. balíkov'!A:F,6,FALSE))</f>
        <v/>
      </c>
      <c r="N2217" s="156" t="str">
        <f>IF(L2217="","",L2217*VLOOKUP(CONCATENATE(C2217," / ",'Základné údaje'!$D$8),'Priradenie pracov. balíkov'!A:F,6,FALSE))</f>
        <v/>
      </c>
      <c r="O2217" s="164"/>
      <c r="P2217" s="164"/>
    </row>
    <row r="2218" spans="1:16" x14ac:dyDescent="0.2">
      <c r="A2218" s="19"/>
      <c r="B2218" s="164"/>
      <c r="C2218" s="164"/>
      <c r="D2218" s="164"/>
      <c r="E2218" s="164"/>
      <c r="F2218" s="165"/>
      <c r="G2218" s="164"/>
      <c r="H2218" s="166"/>
      <c r="I2218" s="167"/>
      <c r="J2218" s="168" t="str">
        <f>IF(F2218="","",IF(G2218=nepodnik,1,IF(VLOOKUP(G2218,Ciselniky!$G$41:$I$48,3,FALSE)&gt;'Údaje o projekte'!$F$11,'Údaje o projekte'!$F$11,VLOOKUP(G2218,Ciselniky!$G$41:$I$48,3,FALSE))))</f>
        <v/>
      </c>
      <c r="K2218" s="169" t="str">
        <f>IF(J2218="","",IF(G2218="Nerelevantné",E2218*F2218,((E2218*F2218)/VLOOKUP(G2218,Ciselniky!$G$43:$I$48,3,FALSE))*'Dlhodobý majetok (DM)'!I2218)*H2218)</f>
        <v/>
      </c>
      <c r="L2218" s="169" t="str">
        <f>IF(K2218="","",IF('Základné údaje'!$H$8="áno",0,K2218*0.2))</f>
        <v/>
      </c>
      <c r="M2218" s="156" t="str">
        <f>IF(K2218="","",K2218*VLOOKUP(CONCATENATE(C2218," / ",'Základné údaje'!$D$8),'Priradenie pracov. balíkov'!A:F,6,FALSE))</f>
        <v/>
      </c>
      <c r="N2218" s="156" t="str">
        <f>IF(L2218="","",L2218*VLOOKUP(CONCATENATE(C2218," / ",'Základné údaje'!$D$8),'Priradenie pracov. balíkov'!A:F,6,FALSE))</f>
        <v/>
      </c>
      <c r="O2218" s="164"/>
      <c r="P2218" s="164"/>
    </row>
    <row r="2219" spans="1:16" x14ac:dyDescent="0.2">
      <c r="A2219" s="19"/>
      <c r="B2219" s="164"/>
      <c r="C2219" s="164"/>
      <c r="D2219" s="164"/>
      <c r="E2219" s="164"/>
      <c r="F2219" s="165"/>
      <c r="G2219" s="164"/>
      <c r="H2219" s="166"/>
      <c r="I2219" s="167"/>
      <c r="J2219" s="168" t="str">
        <f>IF(F2219="","",IF(G2219=nepodnik,1,IF(VLOOKUP(G2219,Ciselniky!$G$41:$I$48,3,FALSE)&gt;'Údaje o projekte'!$F$11,'Údaje o projekte'!$F$11,VLOOKUP(G2219,Ciselniky!$G$41:$I$48,3,FALSE))))</f>
        <v/>
      </c>
      <c r="K2219" s="169" t="str">
        <f>IF(J2219="","",IF(G2219="Nerelevantné",E2219*F2219,((E2219*F2219)/VLOOKUP(G2219,Ciselniky!$G$43:$I$48,3,FALSE))*'Dlhodobý majetok (DM)'!I2219)*H2219)</f>
        <v/>
      </c>
      <c r="L2219" s="169" t="str">
        <f>IF(K2219="","",IF('Základné údaje'!$H$8="áno",0,K2219*0.2))</f>
        <v/>
      </c>
      <c r="M2219" s="156" t="str">
        <f>IF(K2219="","",K2219*VLOOKUP(CONCATENATE(C2219," / ",'Základné údaje'!$D$8),'Priradenie pracov. balíkov'!A:F,6,FALSE))</f>
        <v/>
      </c>
      <c r="N2219" s="156" t="str">
        <f>IF(L2219="","",L2219*VLOOKUP(CONCATENATE(C2219," / ",'Základné údaje'!$D$8),'Priradenie pracov. balíkov'!A:F,6,FALSE))</f>
        <v/>
      </c>
      <c r="O2219" s="164"/>
      <c r="P2219" s="164"/>
    </row>
    <row r="2220" spans="1:16" x14ac:dyDescent="0.2">
      <c r="A2220" s="19"/>
      <c r="B2220" s="164"/>
      <c r="C2220" s="164"/>
      <c r="D2220" s="164"/>
      <c r="E2220" s="164"/>
      <c r="F2220" s="165"/>
      <c r="G2220" s="164"/>
      <c r="H2220" s="166"/>
      <c r="I2220" s="167"/>
      <c r="J2220" s="168" t="str">
        <f>IF(F2220="","",IF(G2220=nepodnik,1,IF(VLOOKUP(G2220,Ciselniky!$G$41:$I$48,3,FALSE)&gt;'Údaje o projekte'!$F$11,'Údaje o projekte'!$F$11,VLOOKUP(G2220,Ciselniky!$G$41:$I$48,3,FALSE))))</f>
        <v/>
      </c>
      <c r="K2220" s="169" t="str">
        <f>IF(J2220="","",IF(G2220="Nerelevantné",E2220*F2220,((E2220*F2220)/VLOOKUP(G2220,Ciselniky!$G$43:$I$48,3,FALSE))*'Dlhodobý majetok (DM)'!I2220)*H2220)</f>
        <v/>
      </c>
      <c r="L2220" s="169" t="str">
        <f>IF(K2220="","",IF('Základné údaje'!$H$8="áno",0,K2220*0.2))</f>
        <v/>
      </c>
      <c r="M2220" s="156" t="str">
        <f>IF(K2220="","",K2220*VLOOKUP(CONCATENATE(C2220," / ",'Základné údaje'!$D$8),'Priradenie pracov. balíkov'!A:F,6,FALSE))</f>
        <v/>
      </c>
      <c r="N2220" s="156" t="str">
        <f>IF(L2220="","",L2220*VLOOKUP(CONCATENATE(C2220," / ",'Základné údaje'!$D$8),'Priradenie pracov. balíkov'!A:F,6,FALSE))</f>
        <v/>
      </c>
      <c r="O2220" s="164"/>
      <c r="P2220" s="164"/>
    </row>
    <row r="2221" spans="1:16" x14ac:dyDescent="0.2">
      <c r="A2221" s="19"/>
      <c r="B2221" s="164"/>
      <c r="C2221" s="164"/>
      <c r="D2221" s="164"/>
      <c r="E2221" s="164"/>
      <c r="F2221" s="165"/>
      <c r="G2221" s="164"/>
      <c r="H2221" s="166"/>
      <c r="I2221" s="167"/>
      <c r="J2221" s="168" t="str">
        <f>IF(F2221="","",IF(G2221=nepodnik,1,IF(VLOOKUP(G2221,Ciselniky!$G$41:$I$48,3,FALSE)&gt;'Údaje o projekte'!$F$11,'Údaje o projekte'!$F$11,VLOOKUP(G2221,Ciselniky!$G$41:$I$48,3,FALSE))))</f>
        <v/>
      </c>
      <c r="K2221" s="169" t="str">
        <f>IF(J2221="","",IF(G2221="Nerelevantné",E2221*F2221,((E2221*F2221)/VLOOKUP(G2221,Ciselniky!$G$43:$I$48,3,FALSE))*'Dlhodobý majetok (DM)'!I2221)*H2221)</f>
        <v/>
      </c>
      <c r="L2221" s="169" t="str">
        <f>IF(K2221="","",IF('Základné údaje'!$H$8="áno",0,K2221*0.2))</f>
        <v/>
      </c>
      <c r="M2221" s="156" t="str">
        <f>IF(K2221="","",K2221*VLOOKUP(CONCATENATE(C2221," / ",'Základné údaje'!$D$8),'Priradenie pracov. balíkov'!A:F,6,FALSE))</f>
        <v/>
      </c>
      <c r="N2221" s="156" t="str">
        <f>IF(L2221="","",L2221*VLOOKUP(CONCATENATE(C2221," / ",'Základné údaje'!$D$8),'Priradenie pracov. balíkov'!A:F,6,FALSE))</f>
        <v/>
      </c>
      <c r="O2221" s="164"/>
      <c r="P2221" s="164"/>
    </row>
    <row r="2222" spans="1:16" x14ac:dyDescent="0.2">
      <c r="A2222" s="19"/>
      <c r="B2222" s="164"/>
      <c r="C2222" s="164"/>
      <c r="D2222" s="164"/>
      <c r="E2222" s="164"/>
      <c r="F2222" s="165"/>
      <c r="G2222" s="164"/>
      <c r="H2222" s="166"/>
      <c r="I2222" s="167"/>
      <c r="J2222" s="168" t="str">
        <f>IF(F2222="","",IF(G2222=nepodnik,1,IF(VLOOKUP(G2222,Ciselniky!$G$41:$I$48,3,FALSE)&gt;'Údaje o projekte'!$F$11,'Údaje o projekte'!$F$11,VLOOKUP(G2222,Ciselniky!$G$41:$I$48,3,FALSE))))</f>
        <v/>
      </c>
      <c r="K2222" s="169" t="str">
        <f>IF(J2222="","",IF(G2222="Nerelevantné",E2222*F2222,((E2222*F2222)/VLOOKUP(G2222,Ciselniky!$G$43:$I$48,3,FALSE))*'Dlhodobý majetok (DM)'!I2222)*H2222)</f>
        <v/>
      </c>
      <c r="L2222" s="169" t="str">
        <f>IF(K2222="","",IF('Základné údaje'!$H$8="áno",0,K2222*0.2))</f>
        <v/>
      </c>
      <c r="M2222" s="156" t="str">
        <f>IF(K2222="","",K2222*VLOOKUP(CONCATENATE(C2222," / ",'Základné údaje'!$D$8),'Priradenie pracov. balíkov'!A:F,6,FALSE))</f>
        <v/>
      </c>
      <c r="N2222" s="156" t="str">
        <f>IF(L2222="","",L2222*VLOOKUP(CONCATENATE(C2222," / ",'Základné údaje'!$D$8),'Priradenie pracov. balíkov'!A:F,6,FALSE))</f>
        <v/>
      </c>
      <c r="O2222" s="164"/>
      <c r="P2222" s="164"/>
    </row>
    <row r="2223" spans="1:16" x14ac:dyDescent="0.2">
      <c r="A2223" s="19"/>
      <c r="B2223" s="164"/>
      <c r="C2223" s="164"/>
      <c r="D2223" s="164"/>
      <c r="E2223" s="164"/>
      <c r="F2223" s="165"/>
      <c r="G2223" s="164"/>
      <c r="H2223" s="166"/>
      <c r="I2223" s="167"/>
      <c r="J2223" s="168" t="str">
        <f>IF(F2223="","",IF(G2223=nepodnik,1,IF(VLOOKUP(G2223,Ciselniky!$G$41:$I$48,3,FALSE)&gt;'Údaje o projekte'!$F$11,'Údaje o projekte'!$F$11,VLOOKUP(G2223,Ciselniky!$G$41:$I$48,3,FALSE))))</f>
        <v/>
      </c>
      <c r="K2223" s="169" t="str">
        <f>IF(J2223="","",IF(G2223="Nerelevantné",E2223*F2223,((E2223*F2223)/VLOOKUP(G2223,Ciselniky!$G$43:$I$48,3,FALSE))*'Dlhodobý majetok (DM)'!I2223)*H2223)</f>
        <v/>
      </c>
      <c r="L2223" s="169" t="str">
        <f>IF(K2223="","",IF('Základné údaje'!$H$8="áno",0,K2223*0.2))</f>
        <v/>
      </c>
      <c r="M2223" s="156" t="str">
        <f>IF(K2223="","",K2223*VLOOKUP(CONCATENATE(C2223," / ",'Základné údaje'!$D$8),'Priradenie pracov. balíkov'!A:F,6,FALSE))</f>
        <v/>
      </c>
      <c r="N2223" s="156" t="str">
        <f>IF(L2223="","",L2223*VLOOKUP(CONCATENATE(C2223," / ",'Základné údaje'!$D$8),'Priradenie pracov. balíkov'!A:F,6,FALSE))</f>
        <v/>
      </c>
      <c r="O2223" s="164"/>
      <c r="P2223" s="164"/>
    </row>
    <row r="2224" spans="1:16" x14ac:dyDescent="0.2">
      <c r="A2224" s="19"/>
      <c r="B2224" s="164"/>
      <c r="C2224" s="164"/>
      <c r="D2224" s="164"/>
      <c r="E2224" s="164"/>
      <c r="F2224" s="165"/>
      <c r="G2224" s="164"/>
      <c r="H2224" s="166"/>
      <c r="I2224" s="167"/>
      <c r="J2224" s="168" t="str">
        <f>IF(F2224="","",IF(G2224=nepodnik,1,IF(VLOOKUP(G2224,Ciselniky!$G$41:$I$48,3,FALSE)&gt;'Údaje o projekte'!$F$11,'Údaje o projekte'!$F$11,VLOOKUP(G2224,Ciselniky!$G$41:$I$48,3,FALSE))))</f>
        <v/>
      </c>
      <c r="K2224" s="169" t="str">
        <f>IF(J2224="","",IF(G2224="Nerelevantné",E2224*F2224,((E2224*F2224)/VLOOKUP(G2224,Ciselniky!$G$43:$I$48,3,FALSE))*'Dlhodobý majetok (DM)'!I2224)*H2224)</f>
        <v/>
      </c>
      <c r="L2224" s="169" t="str">
        <f>IF(K2224="","",IF('Základné údaje'!$H$8="áno",0,K2224*0.2))</f>
        <v/>
      </c>
      <c r="M2224" s="156" t="str">
        <f>IF(K2224="","",K2224*VLOOKUP(CONCATENATE(C2224," / ",'Základné údaje'!$D$8),'Priradenie pracov. balíkov'!A:F,6,FALSE))</f>
        <v/>
      </c>
      <c r="N2224" s="156" t="str">
        <f>IF(L2224="","",L2224*VLOOKUP(CONCATENATE(C2224," / ",'Základné údaje'!$D$8),'Priradenie pracov. balíkov'!A:F,6,FALSE))</f>
        <v/>
      </c>
      <c r="O2224" s="164"/>
      <c r="P2224" s="164"/>
    </row>
    <row r="2225" spans="1:16" x14ac:dyDescent="0.2">
      <c r="A2225" s="19"/>
      <c r="B2225" s="164"/>
      <c r="C2225" s="164"/>
      <c r="D2225" s="164"/>
      <c r="E2225" s="164"/>
      <c r="F2225" s="165"/>
      <c r="G2225" s="164"/>
      <c r="H2225" s="166"/>
      <c r="I2225" s="167"/>
      <c r="J2225" s="168" t="str">
        <f>IF(F2225="","",IF(G2225=nepodnik,1,IF(VLOOKUP(G2225,Ciselniky!$G$41:$I$48,3,FALSE)&gt;'Údaje o projekte'!$F$11,'Údaje o projekte'!$F$11,VLOOKUP(G2225,Ciselniky!$G$41:$I$48,3,FALSE))))</f>
        <v/>
      </c>
      <c r="K2225" s="169" t="str">
        <f>IF(J2225="","",IF(G2225="Nerelevantné",E2225*F2225,((E2225*F2225)/VLOOKUP(G2225,Ciselniky!$G$43:$I$48,3,FALSE))*'Dlhodobý majetok (DM)'!I2225)*H2225)</f>
        <v/>
      </c>
      <c r="L2225" s="169" t="str">
        <f>IF(K2225="","",IF('Základné údaje'!$H$8="áno",0,K2225*0.2))</f>
        <v/>
      </c>
      <c r="M2225" s="156" t="str">
        <f>IF(K2225="","",K2225*VLOOKUP(CONCATENATE(C2225," / ",'Základné údaje'!$D$8),'Priradenie pracov. balíkov'!A:F,6,FALSE))</f>
        <v/>
      </c>
      <c r="N2225" s="156" t="str">
        <f>IF(L2225="","",L2225*VLOOKUP(CONCATENATE(C2225," / ",'Základné údaje'!$D$8),'Priradenie pracov. balíkov'!A:F,6,FALSE))</f>
        <v/>
      </c>
      <c r="O2225" s="164"/>
      <c r="P2225" s="164"/>
    </row>
    <row r="2226" spans="1:16" x14ac:dyDescent="0.2">
      <c r="A2226" s="19"/>
      <c r="B2226" s="164"/>
      <c r="C2226" s="164"/>
      <c r="D2226" s="164"/>
      <c r="E2226" s="164"/>
      <c r="F2226" s="165"/>
      <c r="G2226" s="164"/>
      <c r="H2226" s="166"/>
      <c r="I2226" s="167"/>
      <c r="J2226" s="168" t="str">
        <f>IF(F2226="","",IF(G2226=nepodnik,1,IF(VLOOKUP(G2226,Ciselniky!$G$41:$I$48,3,FALSE)&gt;'Údaje o projekte'!$F$11,'Údaje o projekte'!$F$11,VLOOKUP(G2226,Ciselniky!$G$41:$I$48,3,FALSE))))</f>
        <v/>
      </c>
      <c r="K2226" s="169" t="str">
        <f>IF(J2226="","",IF(G2226="Nerelevantné",E2226*F2226,((E2226*F2226)/VLOOKUP(G2226,Ciselniky!$G$43:$I$48,3,FALSE))*'Dlhodobý majetok (DM)'!I2226)*H2226)</f>
        <v/>
      </c>
      <c r="L2226" s="169" t="str">
        <f>IF(K2226="","",IF('Základné údaje'!$H$8="áno",0,K2226*0.2))</f>
        <v/>
      </c>
      <c r="M2226" s="156" t="str">
        <f>IF(K2226="","",K2226*VLOOKUP(CONCATENATE(C2226," / ",'Základné údaje'!$D$8),'Priradenie pracov. balíkov'!A:F,6,FALSE))</f>
        <v/>
      </c>
      <c r="N2226" s="156" t="str">
        <f>IF(L2226="","",L2226*VLOOKUP(CONCATENATE(C2226," / ",'Základné údaje'!$D$8),'Priradenie pracov. balíkov'!A:F,6,FALSE))</f>
        <v/>
      </c>
      <c r="O2226" s="164"/>
      <c r="P2226" s="164"/>
    </row>
    <row r="2227" spans="1:16" x14ac:dyDescent="0.2">
      <c r="A2227" s="19"/>
      <c r="B2227" s="164"/>
      <c r="C2227" s="164"/>
      <c r="D2227" s="164"/>
      <c r="E2227" s="164"/>
      <c r="F2227" s="165"/>
      <c r="G2227" s="164"/>
      <c r="H2227" s="166"/>
      <c r="I2227" s="167"/>
      <c r="J2227" s="168" t="str">
        <f>IF(F2227="","",IF(G2227=nepodnik,1,IF(VLOOKUP(G2227,Ciselniky!$G$41:$I$48,3,FALSE)&gt;'Údaje o projekte'!$F$11,'Údaje o projekte'!$F$11,VLOOKUP(G2227,Ciselniky!$G$41:$I$48,3,FALSE))))</f>
        <v/>
      </c>
      <c r="K2227" s="169" t="str">
        <f>IF(J2227="","",IF(G2227="Nerelevantné",E2227*F2227,((E2227*F2227)/VLOOKUP(G2227,Ciselniky!$G$43:$I$48,3,FALSE))*'Dlhodobý majetok (DM)'!I2227)*H2227)</f>
        <v/>
      </c>
      <c r="L2227" s="169" t="str">
        <f>IF(K2227="","",IF('Základné údaje'!$H$8="áno",0,K2227*0.2))</f>
        <v/>
      </c>
      <c r="M2227" s="156" t="str">
        <f>IF(K2227="","",K2227*VLOOKUP(CONCATENATE(C2227," / ",'Základné údaje'!$D$8),'Priradenie pracov. balíkov'!A:F,6,FALSE))</f>
        <v/>
      </c>
      <c r="N2227" s="156" t="str">
        <f>IF(L2227="","",L2227*VLOOKUP(CONCATENATE(C2227," / ",'Základné údaje'!$D$8),'Priradenie pracov. balíkov'!A:F,6,FALSE))</f>
        <v/>
      </c>
      <c r="O2227" s="164"/>
      <c r="P2227" s="164"/>
    </row>
    <row r="2228" spans="1:16" x14ac:dyDescent="0.2">
      <c r="A2228" s="19"/>
      <c r="B2228" s="164"/>
      <c r="C2228" s="164"/>
      <c r="D2228" s="164"/>
      <c r="E2228" s="164"/>
      <c r="F2228" s="165"/>
      <c r="G2228" s="164"/>
      <c r="H2228" s="166"/>
      <c r="I2228" s="167"/>
      <c r="J2228" s="168" t="str">
        <f>IF(F2228="","",IF(G2228=nepodnik,1,IF(VLOOKUP(G2228,Ciselniky!$G$41:$I$48,3,FALSE)&gt;'Údaje o projekte'!$F$11,'Údaje o projekte'!$F$11,VLOOKUP(G2228,Ciselniky!$G$41:$I$48,3,FALSE))))</f>
        <v/>
      </c>
      <c r="K2228" s="169" t="str">
        <f>IF(J2228="","",IF(G2228="Nerelevantné",E2228*F2228,((E2228*F2228)/VLOOKUP(G2228,Ciselniky!$G$43:$I$48,3,FALSE))*'Dlhodobý majetok (DM)'!I2228)*H2228)</f>
        <v/>
      </c>
      <c r="L2228" s="169" t="str">
        <f>IF(K2228="","",IF('Základné údaje'!$H$8="áno",0,K2228*0.2))</f>
        <v/>
      </c>
      <c r="M2228" s="156" t="str">
        <f>IF(K2228="","",K2228*VLOOKUP(CONCATENATE(C2228," / ",'Základné údaje'!$D$8),'Priradenie pracov. balíkov'!A:F,6,FALSE))</f>
        <v/>
      </c>
      <c r="N2228" s="156" t="str">
        <f>IF(L2228="","",L2228*VLOOKUP(CONCATENATE(C2228," / ",'Základné údaje'!$D$8),'Priradenie pracov. balíkov'!A:F,6,FALSE))</f>
        <v/>
      </c>
      <c r="O2228" s="164"/>
      <c r="P2228" s="164"/>
    </row>
    <row r="2229" spans="1:16" x14ac:dyDescent="0.2">
      <c r="A2229" s="19"/>
      <c r="B2229" s="164"/>
      <c r="C2229" s="164"/>
      <c r="D2229" s="164"/>
      <c r="E2229" s="164"/>
      <c r="F2229" s="165"/>
      <c r="G2229" s="164"/>
      <c r="H2229" s="166"/>
      <c r="I2229" s="167"/>
      <c r="J2229" s="168" t="str">
        <f>IF(F2229="","",IF(G2229=nepodnik,1,IF(VLOOKUP(G2229,Ciselniky!$G$41:$I$48,3,FALSE)&gt;'Údaje o projekte'!$F$11,'Údaje o projekte'!$F$11,VLOOKUP(G2229,Ciselniky!$G$41:$I$48,3,FALSE))))</f>
        <v/>
      </c>
      <c r="K2229" s="169" t="str">
        <f>IF(J2229="","",IF(G2229="Nerelevantné",E2229*F2229,((E2229*F2229)/VLOOKUP(G2229,Ciselniky!$G$43:$I$48,3,FALSE))*'Dlhodobý majetok (DM)'!I2229)*H2229)</f>
        <v/>
      </c>
      <c r="L2229" s="169" t="str">
        <f>IF(K2229="","",IF('Základné údaje'!$H$8="áno",0,K2229*0.2))</f>
        <v/>
      </c>
      <c r="M2229" s="156" t="str">
        <f>IF(K2229="","",K2229*VLOOKUP(CONCATENATE(C2229," / ",'Základné údaje'!$D$8),'Priradenie pracov. balíkov'!A:F,6,FALSE))</f>
        <v/>
      </c>
      <c r="N2229" s="156" t="str">
        <f>IF(L2229="","",L2229*VLOOKUP(CONCATENATE(C2229," / ",'Základné údaje'!$D$8),'Priradenie pracov. balíkov'!A:F,6,FALSE))</f>
        <v/>
      </c>
      <c r="O2229" s="164"/>
      <c r="P2229" s="164"/>
    </row>
    <row r="2230" spans="1:16" x14ac:dyDescent="0.2">
      <c r="A2230" s="19"/>
      <c r="B2230" s="164"/>
      <c r="C2230" s="164"/>
      <c r="D2230" s="164"/>
      <c r="E2230" s="164"/>
      <c r="F2230" s="165"/>
      <c r="G2230" s="164"/>
      <c r="H2230" s="166"/>
      <c r="I2230" s="167"/>
      <c r="J2230" s="168" t="str">
        <f>IF(F2230="","",IF(G2230=nepodnik,1,IF(VLOOKUP(G2230,Ciselniky!$G$41:$I$48,3,FALSE)&gt;'Údaje o projekte'!$F$11,'Údaje o projekte'!$F$11,VLOOKUP(G2230,Ciselniky!$G$41:$I$48,3,FALSE))))</f>
        <v/>
      </c>
      <c r="K2230" s="169" t="str">
        <f>IF(J2230="","",IF(G2230="Nerelevantné",E2230*F2230,((E2230*F2230)/VLOOKUP(G2230,Ciselniky!$G$43:$I$48,3,FALSE))*'Dlhodobý majetok (DM)'!I2230)*H2230)</f>
        <v/>
      </c>
      <c r="L2230" s="169" t="str">
        <f>IF(K2230="","",IF('Základné údaje'!$H$8="áno",0,K2230*0.2))</f>
        <v/>
      </c>
      <c r="M2230" s="156" t="str">
        <f>IF(K2230="","",K2230*VLOOKUP(CONCATENATE(C2230," / ",'Základné údaje'!$D$8),'Priradenie pracov. balíkov'!A:F,6,FALSE))</f>
        <v/>
      </c>
      <c r="N2230" s="156" t="str">
        <f>IF(L2230="","",L2230*VLOOKUP(CONCATENATE(C2230," / ",'Základné údaje'!$D$8),'Priradenie pracov. balíkov'!A:F,6,FALSE))</f>
        <v/>
      </c>
      <c r="O2230" s="164"/>
      <c r="P2230" s="164"/>
    </row>
    <row r="2231" spans="1:16" x14ac:dyDescent="0.2">
      <c r="A2231" s="19"/>
      <c r="B2231" s="164"/>
      <c r="C2231" s="164"/>
      <c r="D2231" s="164"/>
      <c r="E2231" s="164"/>
      <c r="F2231" s="165"/>
      <c r="G2231" s="164"/>
      <c r="H2231" s="166"/>
      <c r="I2231" s="167"/>
      <c r="J2231" s="168" t="str">
        <f>IF(F2231="","",IF(G2231=nepodnik,1,IF(VLOOKUP(G2231,Ciselniky!$G$41:$I$48,3,FALSE)&gt;'Údaje o projekte'!$F$11,'Údaje o projekte'!$F$11,VLOOKUP(G2231,Ciselniky!$G$41:$I$48,3,FALSE))))</f>
        <v/>
      </c>
      <c r="K2231" s="169" t="str">
        <f>IF(J2231="","",IF(G2231="Nerelevantné",E2231*F2231,((E2231*F2231)/VLOOKUP(G2231,Ciselniky!$G$43:$I$48,3,FALSE))*'Dlhodobý majetok (DM)'!I2231)*H2231)</f>
        <v/>
      </c>
      <c r="L2231" s="169" t="str">
        <f>IF(K2231="","",IF('Základné údaje'!$H$8="áno",0,K2231*0.2))</f>
        <v/>
      </c>
      <c r="M2231" s="156" t="str">
        <f>IF(K2231="","",K2231*VLOOKUP(CONCATENATE(C2231," / ",'Základné údaje'!$D$8),'Priradenie pracov. balíkov'!A:F,6,FALSE))</f>
        <v/>
      </c>
      <c r="N2231" s="156" t="str">
        <f>IF(L2231="","",L2231*VLOOKUP(CONCATENATE(C2231," / ",'Základné údaje'!$D$8),'Priradenie pracov. balíkov'!A:F,6,FALSE))</f>
        <v/>
      </c>
      <c r="O2231" s="164"/>
      <c r="P2231" s="164"/>
    </row>
    <row r="2232" spans="1:16" x14ac:dyDescent="0.2">
      <c r="A2232" s="19"/>
      <c r="B2232" s="164"/>
      <c r="C2232" s="164"/>
      <c r="D2232" s="164"/>
      <c r="E2232" s="164"/>
      <c r="F2232" s="165"/>
      <c r="G2232" s="164"/>
      <c r="H2232" s="166"/>
      <c r="I2232" s="167"/>
      <c r="J2232" s="168" t="str">
        <f>IF(F2232="","",IF(G2232=nepodnik,1,IF(VLOOKUP(G2232,Ciselniky!$G$41:$I$48,3,FALSE)&gt;'Údaje o projekte'!$F$11,'Údaje o projekte'!$F$11,VLOOKUP(G2232,Ciselniky!$G$41:$I$48,3,FALSE))))</f>
        <v/>
      </c>
      <c r="K2232" s="169" t="str">
        <f>IF(J2232="","",IF(G2232="Nerelevantné",E2232*F2232,((E2232*F2232)/VLOOKUP(G2232,Ciselniky!$G$43:$I$48,3,FALSE))*'Dlhodobý majetok (DM)'!I2232)*H2232)</f>
        <v/>
      </c>
      <c r="L2232" s="169" t="str">
        <f>IF(K2232="","",IF('Základné údaje'!$H$8="áno",0,K2232*0.2))</f>
        <v/>
      </c>
      <c r="M2232" s="156" t="str">
        <f>IF(K2232="","",K2232*VLOOKUP(CONCATENATE(C2232," / ",'Základné údaje'!$D$8),'Priradenie pracov. balíkov'!A:F,6,FALSE))</f>
        <v/>
      </c>
      <c r="N2232" s="156" t="str">
        <f>IF(L2232="","",L2232*VLOOKUP(CONCATENATE(C2232," / ",'Základné údaje'!$D$8),'Priradenie pracov. balíkov'!A:F,6,FALSE))</f>
        <v/>
      </c>
      <c r="O2232" s="164"/>
      <c r="P2232" s="164"/>
    </row>
    <row r="2233" spans="1:16" x14ac:dyDescent="0.2">
      <c r="A2233" s="19"/>
      <c r="B2233" s="164"/>
      <c r="C2233" s="164"/>
      <c r="D2233" s="164"/>
      <c r="E2233" s="164"/>
      <c r="F2233" s="165"/>
      <c r="G2233" s="164"/>
      <c r="H2233" s="166"/>
      <c r="I2233" s="167"/>
      <c r="J2233" s="168" t="str">
        <f>IF(F2233="","",IF(G2233=nepodnik,1,IF(VLOOKUP(G2233,Ciselniky!$G$41:$I$48,3,FALSE)&gt;'Údaje o projekte'!$F$11,'Údaje o projekte'!$F$11,VLOOKUP(G2233,Ciselniky!$G$41:$I$48,3,FALSE))))</f>
        <v/>
      </c>
      <c r="K2233" s="169" t="str">
        <f>IF(J2233="","",IF(G2233="Nerelevantné",E2233*F2233,((E2233*F2233)/VLOOKUP(G2233,Ciselniky!$G$43:$I$48,3,FALSE))*'Dlhodobý majetok (DM)'!I2233)*H2233)</f>
        <v/>
      </c>
      <c r="L2233" s="169" t="str">
        <f>IF(K2233="","",IF('Základné údaje'!$H$8="áno",0,K2233*0.2))</f>
        <v/>
      </c>
      <c r="M2233" s="156" t="str">
        <f>IF(K2233="","",K2233*VLOOKUP(CONCATENATE(C2233," / ",'Základné údaje'!$D$8),'Priradenie pracov. balíkov'!A:F,6,FALSE))</f>
        <v/>
      </c>
      <c r="N2233" s="156" t="str">
        <f>IF(L2233="","",L2233*VLOOKUP(CONCATENATE(C2233," / ",'Základné údaje'!$D$8),'Priradenie pracov. balíkov'!A:F,6,FALSE))</f>
        <v/>
      </c>
      <c r="O2233" s="164"/>
      <c r="P2233" s="164"/>
    </row>
    <row r="2234" spans="1:16" x14ac:dyDescent="0.2">
      <c r="A2234" s="19"/>
      <c r="B2234" s="164"/>
      <c r="C2234" s="164"/>
      <c r="D2234" s="164"/>
      <c r="E2234" s="164"/>
      <c r="F2234" s="165"/>
      <c r="G2234" s="164"/>
      <c r="H2234" s="166"/>
      <c r="I2234" s="167"/>
      <c r="J2234" s="168" t="str">
        <f>IF(F2234="","",IF(G2234=nepodnik,1,IF(VLOOKUP(G2234,Ciselniky!$G$41:$I$48,3,FALSE)&gt;'Údaje o projekte'!$F$11,'Údaje o projekte'!$F$11,VLOOKUP(G2234,Ciselniky!$G$41:$I$48,3,FALSE))))</f>
        <v/>
      </c>
      <c r="K2234" s="169" t="str">
        <f>IF(J2234="","",IF(G2234="Nerelevantné",E2234*F2234,((E2234*F2234)/VLOOKUP(G2234,Ciselniky!$G$43:$I$48,3,FALSE))*'Dlhodobý majetok (DM)'!I2234)*H2234)</f>
        <v/>
      </c>
      <c r="L2234" s="169" t="str">
        <f>IF(K2234="","",IF('Základné údaje'!$H$8="áno",0,K2234*0.2))</f>
        <v/>
      </c>
      <c r="M2234" s="156" t="str">
        <f>IF(K2234="","",K2234*VLOOKUP(CONCATENATE(C2234," / ",'Základné údaje'!$D$8),'Priradenie pracov. balíkov'!A:F,6,FALSE))</f>
        <v/>
      </c>
      <c r="N2234" s="156" t="str">
        <f>IF(L2234="","",L2234*VLOOKUP(CONCATENATE(C2234," / ",'Základné údaje'!$D$8),'Priradenie pracov. balíkov'!A:F,6,FALSE))</f>
        <v/>
      </c>
      <c r="O2234" s="164"/>
      <c r="P2234" s="164"/>
    </row>
    <row r="2235" spans="1:16" x14ac:dyDescent="0.2">
      <c r="A2235" s="19"/>
      <c r="B2235" s="164"/>
      <c r="C2235" s="164"/>
      <c r="D2235" s="164"/>
      <c r="E2235" s="164"/>
      <c r="F2235" s="165"/>
      <c r="G2235" s="164"/>
      <c r="H2235" s="166"/>
      <c r="I2235" s="167"/>
      <c r="J2235" s="168" t="str">
        <f>IF(F2235="","",IF(G2235=nepodnik,1,IF(VLOOKUP(G2235,Ciselniky!$G$41:$I$48,3,FALSE)&gt;'Údaje o projekte'!$F$11,'Údaje o projekte'!$F$11,VLOOKUP(G2235,Ciselniky!$G$41:$I$48,3,FALSE))))</f>
        <v/>
      </c>
      <c r="K2235" s="169" t="str">
        <f>IF(J2235="","",IF(G2235="Nerelevantné",E2235*F2235,((E2235*F2235)/VLOOKUP(G2235,Ciselniky!$G$43:$I$48,3,FALSE))*'Dlhodobý majetok (DM)'!I2235)*H2235)</f>
        <v/>
      </c>
      <c r="L2235" s="169" t="str">
        <f>IF(K2235="","",IF('Základné údaje'!$H$8="áno",0,K2235*0.2))</f>
        <v/>
      </c>
      <c r="M2235" s="156" t="str">
        <f>IF(K2235="","",K2235*VLOOKUP(CONCATENATE(C2235," / ",'Základné údaje'!$D$8),'Priradenie pracov. balíkov'!A:F,6,FALSE))</f>
        <v/>
      </c>
      <c r="N2235" s="156" t="str">
        <f>IF(L2235="","",L2235*VLOOKUP(CONCATENATE(C2235," / ",'Základné údaje'!$D$8),'Priradenie pracov. balíkov'!A:F,6,FALSE))</f>
        <v/>
      </c>
      <c r="O2235" s="164"/>
      <c r="P2235" s="164"/>
    </row>
    <row r="2236" spans="1:16" x14ac:dyDescent="0.2">
      <c r="A2236" s="19"/>
      <c r="B2236" s="164"/>
      <c r="C2236" s="164"/>
      <c r="D2236" s="164"/>
      <c r="E2236" s="164"/>
      <c r="F2236" s="165"/>
      <c r="G2236" s="164"/>
      <c r="H2236" s="166"/>
      <c r="I2236" s="167"/>
      <c r="J2236" s="168" t="str">
        <f>IF(F2236="","",IF(G2236=nepodnik,1,IF(VLOOKUP(G2236,Ciselniky!$G$41:$I$48,3,FALSE)&gt;'Údaje o projekte'!$F$11,'Údaje o projekte'!$F$11,VLOOKUP(G2236,Ciselniky!$G$41:$I$48,3,FALSE))))</f>
        <v/>
      </c>
      <c r="K2236" s="169" t="str">
        <f>IF(J2236="","",IF(G2236="Nerelevantné",E2236*F2236,((E2236*F2236)/VLOOKUP(G2236,Ciselniky!$G$43:$I$48,3,FALSE))*'Dlhodobý majetok (DM)'!I2236)*H2236)</f>
        <v/>
      </c>
      <c r="L2236" s="169" t="str">
        <f>IF(K2236="","",IF('Základné údaje'!$H$8="áno",0,K2236*0.2))</f>
        <v/>
      </c>
      <c r="M2236" s="156" t="str">
        <f>IF(K2236="","",K2236*VLOOKUP(CONCATENATE(C2236," / ",'Základné údaje'!$D$8),'Priradenie pracov. balíkov'!A:F,6,FALSE))</f>
        <v/>
      </c>
      <c r="N2236" s="156" t="str">
        <f>IF(L2236="","",L2236*VLOOKUP(CONCATENATE(C2236," / ",'Základné údaje'!$D$8),'Priradenie pracov. balíkov'!A:F,6,FALSE))</f>
        <v/>
      </c>
      <c r="O2236" s="164"/>
      <c r="P2236" s="164"/>
    </row>
    <row r="2237" spans="1:16" x14ac:dyDescent="0.2">
      <c r="A2237" s="19"/>
      <c r="B2237" s="164"/>
      <c r="C2237" s="164"/>
      <c r="D2237" s="164"/>
      <c r="E2237" s="164"/>
      <c r="F2237" s="165"/>
      <c r="G2237" s="164"/>
      <c r="H2237" s="166"/>
      <c r="I2237" s="167"/>
      <c r="J2237" s="168" t="str">
        <f>IF(F2237="","",IF(G2237=nepodnik,1,IF(VLOOKUP(G2237,Ciselniky!$G$41:$I$48,3,FALSE)&gt;'Údaje o projekte'!$F$11,'Údaje o projekte'!$F$11,VLOOKUP(G2237,Ciselniky!$G$41:$I$48,3,FALSE))))</f>
        <v/>
      </c>
      <c r="K2237" s="169" t="str">
        <f>IF(J2237="","",IF(G2237="Nerelevantné",E2237*F2237,((E2237*F2237)/VLOOKUP(G2237,Ciselniky!$G$43:$I$48,3,FALSE))*'Dlhodobý majetok (DM)'!I2237)*H2237)</f>
        <v/>
      </c>
      <c r="L2237" s="169" t="str">
        <f>IF(K2237="","",IF('Základné údaje'!$H$8="áno",0,K2237*0.2))</f>
        <v/>
      </c>
      <c r="M2237" s="156" t="str">
        <f>IF(K2237="","",K2237*VLOOKUP(CONCATENATE(C2237," / ",'Základné údaje'!$D$8),'Priradenie pracov. balíkov'!A:F,6,FALSE))</f>
        <v/>
      </c>
      <c r="N2237" s="156" t="str">
        <f>IF(L2237="","",L2237*VLOOKUP(CONCATENATE(C2237," / ",'Základné údaje'!$D$8),'Priradenie pracov. balíkov'!A:F,6,FALSE))</f>
        <v/>
      </c>
      <c r="O2237" s="164"/>
      <c r="P2237" s="164"/>
    </row>
    <row r="2238" spans="1:16" x14ac:dyDescent="0.2">
      <c r="A2238" s="19"/>
      <c r="B2238" s="164"/>
      <c r="C2238" s="164"/>
      <c r="D2238" s="164"/>
      <c r="E2238" s="164"/>
      <c r="F2238" s="165"/>
      <c r="G2238" s="164"/>
      <c r="H2238" s="166"/>
      <c r="I2238" s="167"/>
      <c r="J2238" s="168" t="str">
        <f>IF(F2238="","",IF(G2238=nepodnik,1,IF(VLOOKUP(G2238,Ciselniky!$G$41:$I$48,3,FALSE)&gt;'Údaje o projekte'!$F$11,'Údaje o projekte'!$F$11,VLOOKUP(G2238,Ciselniky!$G$41:$I$48,3,FALSE))))</f>
        <v/>
      </c>
      <c r="K2238" s="169" t="str">
        <f>IF(J2238="","",IF(G2238="Nerelevantné",E2238*F2238,((E2238*F2238)/VLOOKUP(G2238,Ciselniky!$G$43:$I$48,3,FALSE))*'Dlhodobý majetok (DM)'!I2238)*H2238)</f>
        <v/>
      </c>
      <c r="L2238" s="169" t="str">
        <f>IF(K2238="","",IF('Základné údaje'!$H$8="áno",0,K2238*0.2))</f>
        <v/>
      </c>
      <c r="M2238" s="156" t="str">
        <f>IF(K2238="","",K2238*VLOOKUP(CONCATENATE(C2238," / ",'Základné údaje'!$D$8),'Priradenie pracov. balíkov'!A:F,6,FALSE))</f>
        <v/>
      </c>
      <c r="N2238" s="156" t="str">
        <f>IF(L2238="","",L2238*VLOOKUP(CONCATENATE(C2238," / ",'Základné údaje'!$D$8),'Priradenie pracov. balíkov'!A:F,6,FALSE))</f>
        <v/>
      </c>
      <c r="O2238" s="164"/>
      <c r="P2238" s="164"/>
    </row>
    <row r="2239" spans="1:16" x14ac:dyDescent="0.2">
      <c r="A2239" s="19"/>
      <c r="B2239" s="164"/>
      <c r="C2239" s="164"/>
      <c r="D2239" s="164"/>
      <c r="E2239" s="164"/>
      <c r="F2239" s="165"/>
      <c r="G2239" s="164"/>
      <c r="H2239" s="166"/>
      <c r="I2239" s="167"/>
      <c r="J2239" s="168" t="str">
        <f>IF(F2239="","",IF(G2239=nepodnik,1,IF(VLOOKUP(G2239,Ciselniky!$G$41:$I$48,3,FALSE)&gt;'Údaje o projekte'!$F$11,'Údaje o projekte'!$F$11,VLOOKUP(G2239,Ciselniky!$G$41:$I$48,3,FALSE))))</f>
        <v/>
      </c>
      <c r="K2239" s="169" t="str">
        <f>IF(J2239="","",IF(G2239="Nerelevantné",E2239*F2239,((E2239*F2239)/VLOOKUP(G2239,Ciselniky!$G$43:$I$48,3,FALSE))*'Dlhodobý majetok (DM)'!I2239)*H2239)</f>
        <v/>
      </c>
      <c r="L2239" s="169" t="str">
        <f>IF(K2239="","",IF('Základné údaje'!$H$8="áno",0,K2239*0.2))</f>
        <v/>
      </c>
      <c r="M2239" s="156" t="str">
        <f>IF(K2239="","",K2239*VLOOKUP(CONCATENATE(C2239," / ",'Základné údaje'!$D$8),'Priradenie pracov. balíkov'!A:F,6,FALSE))</f>
        <v/>
      </c>
      <c r="N2239" s="156" t="str">
        <f>IF(L2239="","",L2239*VLOOKUP(CONCATENATE(C2239," / ",'Základné údaje'!$D$8),'Priradenie pracov. balíkov'!A:F,6,FALSE))</f>
        <v/>
      </c>
      <c r="O2239" s="164"/>
      <c r="P2239" s="164"/>
    </row>
    <row r="2240" spans="1:16" x14ac:dyDescent="0.2">
      <c r="A2240" s="19"/>
      <c r="B2240" s="164"/>
      <c r="C2240" s="164"/>
      <c r="D2240" s="164"/>
      <c r="E2240" s="164"/>
      <c r="F2240" s="165"/>
      <c r="G2240" s="164"/>
      <c r="H2240" s="166"/>
      <c r="I2240" s="167"/>
      <c r="J2240" s="168" t="str">
        <f>IF(F2240="","",IF(G2240=nepodnik,1,IF(VLOOKUP(G2240,Ciselniky!$G$41:$I$48,3,FALSE)&gt;'Údaje o projekte'!$F$11,'Údaje o projekte'!$F$11,VLOOKUP(G2240,Ciselniky!$G$41:$I$48,3,FALSE))))</f>
        <v/>
      </c>
      <c r="K2240" s="169" t="str">
        <f>IF(J2240="","",IF(G2240="Nerelevantné",E2240*F2240,((E2240*F2240)/VLOOKUP(G2240,Ciselniky!$G$43:$I$48,3,FALSE))*'Dlhodobý majetok (DM)'!I2240)*H2240)</f>
        <v/>
      </c>
      <c r="L2240" s="169" t="str">
        <f>IF(K2240="","",IF('Základné údaje'!$H$8="áno",0,K2240*0.2))</f>
        <v/>
      </c>
      <c r="M2240" s="156" t="str">
        <f>IF(K2240="","",K2240*VLOOKUP(CONCATENATE(C2240," / ",'Základné údaje'!$D$8),'Priradenie pracov. balíkov'!A:F,6,FALSE))</f>
        <v/>
      </c>
      <c r="N2240" s="156" t="str">
        <f>IF(L2240="","",L2240*VLOOKUP(CONCATENATE(C2240," / ",'Základné údaje'!$D$8),'Priradenie pracov. balíkov'!A:F,6,FALSE))</f>
        <v/>
      </c>
      <c r="O2240" s="164"/>
      <c r="P2240" s="164"/>
    </row>
    <row r="2241" spans="1:16" x14ac:dyDescent="0.2">
      <c r="A2241" s="19"/>
      <c r="B2241" s="164"/>
      <c r="C2241" s="164"/>
      <c r="D2241" s="164"/>
      <c r="E2241" s="164"/>
      <c r="F2241" s="165"/>
      <c r="G2241" s="164"/>
      <c r="H2241" s="166"/>
      <c r="I2241" s="167"/>
      <c r="J2241" s="168" t="str">
        <f>IF(F2241="","",IF(G2241=nepodnik,1,IF(VLOOKUP(G2241,Ciselniky!$G$41:$I$48,3,FALSE)&gt;'Údaje o projekte'!$F$11,'Údaje o projekte'!$F$11,VLOOKUP(G2241,Ciselniky!$G$41:$I$48,3,FALSE))))</f>
        <v/>
      </c>
      <c r="K2241" s="169" t="str">
        <f>IF(J2241="","",IF(G2241="Nerelevantné",E2241*F2241,((E2241*F2241)/VLOOKUP(G2241,Ciselniky!$G$43:$I$48,3,FALSE))*'Dlhodobý majetok (DM)'!I2241)*H2241)</f>
        <v/>
      </c>
      <c r="L2241" s="169" t="str">
        <f>IF(K2241="","",IF('Základné údaje'!$H$8="áno",0,K2241*0.2))</f>
        <v/>
      </c>
      <c r="M2241" s="156" t="str">
        <f>IF(K2241="","",K2241*VLOOKUP(CONCATENATE(C2241," / ",'Základné údaje'!$D$8),'Priradenie pracov. balíkov'!A:F,6,FALSE))</f>
        <v/>
      </c>
      <c r="N2241" s="156" t="str">
        <f>IF(L2241="","",L2241*VLOOKUP(CONCATENATE(C2241," / ",'Základné údaje'!$D$8),'Priradenie pracov. balíkov'!A:F,6,FALSE))</f>
        <v/>
      </c>
      <c r="O2241" s="164"/>
      <c r="P2241" s="164"/>
    </row>
    <row r="2242" spans="1:16" x14ac:dyDescent="0.2">
      <c r="A2242" s="19"/>
      <c r="B2242" s="164"/>
      <c r="C2242" s="164"/>
      <c r="D2242" s="164"/>
      <c r="E2242" s="164"/>
      <c r="F2242" s="165"/>
      <c r="G2242" s="164"/>
      <c r="H2242" s="166"/>
      <c r="I2242" s="167"/>
      <c r="J2242" s="168" t="str">
        <f>IF(F2242="","",IF(G2242=nepodnik,1,IF(VLOOKUP(G2242,Ciselniky!$G$41:$I$48,3,FALSE)&gt;'Údaje o projekte'!$F$11,'Údaje o projekte'!$F$11,VLOOKUP(G2242,Ciselniky!$G$41:$I$48,3,FALSE))))</f>
        <v/>
      </c>
      <c r="K2242" s="169" t="str">
        <f>IF(J2242="","",IF(G2242="Nerelevantné",E2242*F2242,((E2242*F2242)/VLOOKUP(G2242,Ciselniky!$G$43:$I$48,3,FALSE))*'Dlhodobý majetok (DM)'!I2242)*H2242)</f>
        <v/>
      </c>
      <c r="L2242" s="169" t="str">
        <f>IF(K2242="","",IF('Základné údaje'!$H$8="áno",0,K2242*0.2))</f>
        <v/>
      </c>
      <c r="M2242" s="156" t="str">
        <f>IF(K2242="","",K2242*VLOOKUP(CONCATENATE(C2242," / ",'Základné údaje'!$D$8),'Priradenie pracov. balíkov'!A:F,6,FALSE))</f>
        <v/>
      </c>
      <c r="N2242" s="156" t="str">
        <f>IF(L2242="","",L2242*VLOOKUP(CONCATENATE(C2242," / ",'Základné údaje'!$D$8),'Priradenie pracov. balíkov'!A:F,6,FALSE))</f>
        <v/>
      </c>
      <c r="O2242" s="164"/>
      <c r="P2242" s="164"/>
    </row>
    <row r="2243" spans="1:16" x14ac:dyDescent="0.2">
      <c r="A2243" s="19"/>
      <c r="B2243" s="164"/>
      <c r="C2243" s="164"/>
      <c r="D2243" s="164"/>
      <c r="E2243" s="164"/>
      <c r="F2243" s="165"/>
      <c r="G2243" s="164"/>
      <c r="H2243" s="166"/>
      <c r="I2243" s="167"/>
      <c r="J2243" s="168" t="str">
        <f>IF(F2243="","",IF(G2243=nepodnik,1,IF(VLOOKUP(G2243,Ciselniky!$G$41:$I$48,3,FALSE)&gt;'Údaje o projekte'!$F$11,'Údaje o projekte'!$F$11,VLOOKUP(G2243,Ciselniky!$G$41:$I$48,3,FALSE))))</f>
        <v/>
      </c>
      <c r="K2243" s="169" t="str">
        <f>IF(J2243="","",IF(G2243="Nerelevantné",E2243*F2243,((E2243*F2243)/VLOOKUP(G2243,Ciselniky!$G$43:$I$48,3,FALSE))*'Dlhodobý majetok (DM)'!I2243)*H2243)</f>
        <v/>
      </c>
      <c r="L2243" s="169" t="str">
        <f>IF(K2243="","",IF('Základné údaje'!$H$8="áno",0,K2243*0.2))</f>
        <v/>
      </c>
      <c r="M2243" s="156" t="str">
        <f>IF(K2243="","",K2243*VLOOKUP(CONCATENATE(C2243," / ",'Základné údaje'!$D$8),'Priradenie pracov. balíkov'!A:F,6,FALSE))</f>
        <v/>
      </c>
      <c r="N2243" s="156" t="str">
        <f>IF(L2243="","",L2243*VLOOKUP(CONCATENATE(C2243," / ",'Základné údaje'!$D$8),'Priradenie pracov. balíkov'!A:F,6,FALSE))</f>
        <v/>
      </c>
      <c r="O2243" s="164"/>
      <c r="P2243" s="164"/>
    </row>
    <row r="2244" spans="1:16" x14ac:dyDescent="0.2">
      <c r="A2244" s="19"/>
      <c r="B2244" s="164"/>
      <c r="C2244" s="164"/>
      <c r="D2244" s="164"/>
      <c r="E2244" s="164"/>
      <c r="F2244" s="165"/>
      <c r="G2244" s="164"/>
      <c r="H2244" s="166"/>
      <c r="I2244" s="167"/>
      <c r="J2244" s="168" t="str">
        <f>IF(F2244="","",IF(G2244=nepodnik,1,IF(VLOOKUP(G2244,Ciselniky!$G$41:$I$48,3,FALSE)&gt;'Údaje o projekte'!$F$11,'Údaje o projekte'!$F$11,VLOOKUP(G2244,Ciselniky!$G$41:$I$48,3,FALSE))))</f>
        <v/>
      </c>
      <c r="K2244" s="169" t="str">
        <f>IF(J2244="","",IF(G2244="Nerelevantné",E2244*F2244,((E2244*F2244)/VLOOKUP(G2244,Ciselniky!$G$43:$I$48,3,FALSE))*'Dlhodobý majetok (DM)'!I2244)*H2244)</f>
        <v/>
      </c>
      <c r="L2244" s="169" t="str">
        <f>IF(K2244="","",IF('Základné údaje'!$H$8="áno",0,K2244*0.2))</f>
        <v/>
      </c>
      <c r="M2244" s="156" t="str">
        <f>IF(K2244="","",K2244*VLOOKUP(CONCATENATE(C2244," / ",'Základné údaje'!$D$8),'Priradenie pracov. balíkov'!A:F,6,FALSE))</f>
        <v/>
      </c>
      <c r="N2244" s="156" t="str">
        <f>IF(L2244="","",L2244*VLOOKUP(CONCATENATE(C2244," / ",'Základné údaje'!$D$8),'Priradenie pracov. balíkov'!A:F,6,FALSE))</f>
        <v/>
      </c>
      <c r="O2244" s="164"/>
      <c r="P2244" s="164"/>
    </row>
    <row r="2245" spans="1:16" x14ac:dyDescent="0.2">
      <c r="A2245" s="19"/>
      <c r="B2245" s="164"/>
      <c r="C2245" s="164"/>
      <c r="D2245" s="164"/>
      <c r="E2245" s="164"/>
      <c r="F2245" s="165"/>
      <c r="G2245" s="164"/>
      <c r="H2245" s="166"/>
      <c r="I2245" s="167"/>
      <c r="J2245" s="168" t="str">
        <f>IF(F2245="","",IF(G2245=nepodnik,1,IF(VLOOKUP(G2245,Ciselniky!$G$41:$I$48,3,FALSE)&gt;'Údaje o projekte'!$F$11,'Údaje o projekte'!$F$11,VLOOKUP(G2245,Ciselniky!$G$41:$I$48,3,FALSE))))</f>
        <v/>
      </c>
      <c r="K2245" s="169" t="str">
        <f>IF(J2245="","",IF(G2245="Nerelevantné",E2245*F2245,((E2245*F2245)/VLOOKUP(G2245,Ciselniky!$G$43:$I$48,3,FALSE))*'Dlhodobý majetok (DM)'!I2245)*H2245)</f>
        <v/>
      </c>
      <c r="L2245" s="169" t="str">
        <f>IF(K2245="","",IF('Základné údaje'!$H$8="áno",0,K2245*0.2))</f>
        <v/>
      </c>
      <c r="M2245" s="156" t="str">
        <f>IF(K2245="","",K2245*VLOOKUP(CONCATENATE(C2245," / ",'Základné údaje'!$D$8),'Priradenie pracov. balíkov'!A:F,6,FALSE))</f>
        <v/>
      </c>
      <c r="N2245" s="156" t="str">
        <f>IF(L2245="","",L2245*VLOOKUP(CONCATENATE(C2245," / ",'Základné údaje'!$D$8),'Priradenie pracov. balíkov'!A:F,6,FALSE))</f>
        <v/>
      </c>
      <c r="O2245" s="164"/>
      <c r="P2245" s="164"/>
    </row>
    <row r="2246" spans="1:16" x14ac:dyDescent="0.2">
      <c r="A2246" s="19"/>
      <c r="B2246" s="164"/>
      <c r="C2246" s="164"/>
      <c r="D2246" s="164"/>
      <c r="E2246" s="164"/>
      <c r="F2246" s="165"/>
      <c r="G2246" s="164"/>
      <c r="H2246" s="166"/>
      <c r="I2246" s="167"/>
      <c r="J2246" s="168" t="str">
        <f>IF(F2246="","",IF(G2246=nepodnik,1,IF(VLOOKUP(G2246,Ciselniky!$G$41:$I$48,3,FALSE)&gt;'Údaje o projekte'!$F$11,'Údaje o projekte'!$F$11,VLOOKUP(G2246,Ciselniky!$G$41:$I$48,3,FALSE))))</f>
        <v/>
      </c>
      <c r="K2246" s="169" t="str">
        <f>IF(J2246="","",IF(G2246="Nerelevantné",E2246*F2246,((E2246*F2246)/VLOOKUP(G2246,Ciselniky!$G$43:$I$48,3,FALSE))*'Dlhodobý majetok (DM)'!I2246)*H2246)</f>
        <v/>
      </c>
      <c r="L2246" s="169" t="str">
        <f>IF(K2246="","",IF('Základné údaje'!$H$8="áno",0,K2246*0.2))</f>
        <v/>
      </c>
      <c r="M2246" s="156" t="str">
        <f>IF(K2246="","",K2246*VLOOKUP(CONCATENATE(C2246," / ",'Základné údaje'!$D$8),'Priradenie pracov. balíkov'!A:F,6,FALSE))</f>
        <v/>
      </c>
      <c r="N2246" s="156" t="str">
        <f>IF(L2246="","",L2246*VLOOKUP(CONCATENATE(C2246," / ",'Základné údaje'!$D$8),'Priradenie pracov. balíkov'!A:F,6,FALSE))</f>
        <v/>
      </c>
      <c r="O2246" s="164"/>
      <c r="P2246" s="164"/>
    </row>
    <row r="2247" spans="1:16" x14ac:dyDescent="0.2">
      <c r="A2247" s="19"/>
      <c r="B2247" s="164"/>
      <c r="C2247" s="164"/>
      <c r="D2247" s="164"/>
      <c r="E2247" s="164"/>
      <c r="F2247" s="165"/>
      <c r="G2247" s="164"/>
      <c r="H2247" s="166"/>
      <c r="I2247" s="167"/>
      <c r="J2247" s="168" t="str">
        <f>IF(F2247="","",IF(G2247=nepodnik,1,IF(VLOOKUP(G2247,Ciselniky!$G$41:$I$48,3,FALSE)&gt;'Údaje o projekte'!$F$11,'Údaje o projekte'!$F$11,VLOOKUP(G2247,Ciselniky!$G$41:$I$48,3,FALSE))))</f>
        <v/>
      </c>
      <c r="K2247" s="169" t="str">
        <f>IF(J2247="","",IF(G2247="Nerelevantné",E2247*F2247,((E2247*F2247)/VLOOKUP(G2247,Ciselniky!$G$43:$I$48,3,FALSE))*'Dlhodobý majetok (DM)'!I2247)*H2247)</f>
        <v/>
      </c>
      <c r="L2247" s="169" t="str">
        <f>IF(K2247="","",IF('Základné údaje'!$H$8="áno",0,K2247*0.2))</f>
        <v/>
      </c>
      <c r="M2247" s="156" t="str">
        <f>IF(K2247="","",K2247*VLOOKUP(CONCATENATE(C2247," / ",'Základné údaje'!$D$8),'Priradenie pracov. balíkov'!A:F,6,FALSE))</f>
        <v/>
      </c>
      <c r="N2247" s="156" t="str">
        <f>IF(L2247="","",L2247*VLOOKUP(CONCATENATE(C2247," / ",'Základné údaje'!$D$8),'Priradenie pracov. balíkov'!A:F,6,FALSE))</f>
        <v/>
      </c>
      <c r="O2247" s="164"/>
      <c r="P2247" s="164"/>
    </row>
    <row r="2248" spans="1:16" x14ac:dyDescent="0.2">
      <c r="A2248" s="19"/>
      <c r="B2248" s="164"/>
      <c r="C2248" s="164"/>
      <c r="D2248" s="164"/>
      <c r="E2248" s="164"/>
      <c r="F2248" s="165"/>
      <c r="G2248" s="164"/>
      <c r="H2248" s="166"/>
      <c r="I2248" s="167"/>
      <c r="J2248" s="168" t="str">
        <f>IF(F2248="","",IF(G2248=nepodnik,1,IF(VLOOKUP(G2248,Ciselniky!$G$41:$I$48,3,FALSE)&gt;'Údaje o projekte'!$F$11,'Údaje o projekte'!$F$11,VLOOKUP(G2248,Ciselniky!$G$41:$I$48,3,FALSE))))</f>
        <v/>
      </c>
      <c r="K2248" s="169" t="str">
        <f>IF(J2248="","",IF(G2248="Nerelevantné",E2248*F2248,((E2248*F2248)/VLOOKUP(G2248,Ciselniky!$G$43:$I$48,3,FALSE))*'Dlhodobý majetok (DM)'!I2248)*H2248)</f>
        <v/>
      </c>
      <c r="L2248" s="169" t="str">
        <f>IF(K2248="","",IF('Základné údaje'!$H$8="áno",0,K2248*0.2))</f>
        <v/>
      </c>
      <c r="M2248" s="156" t="str">
        <f>IF(K2248="","",K2248*VLOOKUP(CONCATENATE(C2248," / ",'Základné údaje'!$D$8),'Priradenie pracov. balíkov'!A:F,6,FALSE))</f>
        <v/>
      </c>
      <c r="N2248" s="156" t="str">
        <f>IF(L2248="","",L2248*VLOOKUP(CONCATENATE(C2248," / ",'Základné údaje'!$D$8),'Priradenie pracov. balíkov'!A:F,6,FALSE))</f>
        <v/>
      </c>
      <c r="O2248" s="164"/>
      <c r="P2248" s="164"/>
    </row>
    <row r="2249" spans="1:16" x14ac:dyDescent="0.2">
      <c r="A2249" s="19"/>
      <c r="B2249" s="164"/>
      <c r="C2249" s="164"/>
      <c r="D2249" s="164"/>
      <c r="E2249" s="164"/>
      <c r="F2249" s="165"/>
      <c r="G2249" s="164"/>
      <c r="H2249" s="166"/>
      <c r="I2249" s="167"/>
      <c r="J2249" s="168" t="str">
        <f>IF(F2249="","",IF(G2249=nepodnik,1,IF(VLOOKUP(G2249,Ciselniky!$G$41:$I$48,3,FALSE)&gt;'Údaje o projekte'!$F$11,'Údaje o projekte'!$F$11,VLOOKUP(G2249,Ciselniky!$G$41:$I$48,3,FALSE))))</f>
        <v/>
      </c>
      <c r="K2249" s="169" t="str">
        <f>IF(J2249="","",IF(G2249="Nerelevantné",E2249*F2249,((E2249*F2249)/VLOOKUP(G2249,Ciselniky!$G$43:$I$48,3,FALSE))*'Dlhodobý majetok (DM)'!I2249)*H2249)</f>
        <v/>
      </c>
      <c r="L2249" s="169" t="str">
        <f>IF(K2249="","",IF('Základné údaje'!$H$8="áno",0,K2249*0.2))</f>
        <v/>
      </c>
      <c r="M2249" s="156" t="str">
        <f>IF(K2249="","",K2249*VLOOKUP(CONCATENATE(C2249," / ",'Základné údaje'!$D$8),'Priradenie pracov. balíkov'!A:F,6,FALSE))</f>
        <v/>
      </c>
      <c r="N2249" s="156" t="str">
        <f>IF(L2249="","",L2249*VLOOKUP(CONCATENATE(C2249," / ",'Základné údaje'!$D$8),'Priradenie pracov. balíkov'!A:F,6,FALSE))</f>
        <v/>
      </c>
      <c r="O2249" s="164"/>
      <c r="P2249" s="164"/>
    </row>
    <row r="2250" spans="1:16" x14ac:dyDescent="0.2">
      <c r="A2250" s="19"/>
      <c r="B2250" s="164"/>
      <c r="C2250" s="164"/>
      <c r="D2250" s="164"/>
      <c r="E2250" s="164"/>
      <c r="F2250" s="165"/>
      <c r="G2250" s="164"/>
      <c r="H2250" s="166"/>
      <c r="I2250" s="167"/>
      <c r="J2250" s="168" t="str">
        <f>IF(F2250="","",IF(G2250=nepodnik,1,IF(VLOOKUP(G2250,Ciselniky!$G$41:$I$48,3,FALSE)&gt;'Údaje o projekte'!$F$11,'Údaje o projekte'!$F$11,VLOOKUP(G2250,Ciselniky!$G$41:$I$48,3,FALSE))))</f>
        <v/>
      </c>
      <c r="K2250" s="169" t="str">
        <f>IF(J2250="","",IF(G2250="Nerelevantné",E2250*F2250,((E2250*F2250)/VLOOKUP(G2250,Ciselniky!$G$43:$I$48,3,FALSE))*'Dlhodobý majetok (DM)'!I2250)*H2250)</f>
        <v/>
      </c>
      <c r="L2250" s="169" t="str">
        <f>IF(K2250="","",IF('Základné údaje'!$H$8="áno",0,K2250*0.2))</f>
        <v/>
      </c>
      <c r="M2250" s="156" t="str">
        <f>IF(K2250="","",K2250*VLOOKUP(CONCATENATE(C2250," / ",'Základné údaje'!$D$8),'Priradenie pracov. balíkov'!A:F,6,FALSE))</f>
        <v/>
      </c>
      <c r="N2250" s="156" t="str">
        <f>IF(L2250="","",L2250*VLOOKUP(CONCATENATE(C2250," / ",'Základné údaje'!$D$8),'Priradenie pracov. balíkov'!A:F,6,FALSE))</f>
        <v/>
      </c>
      <c r="O2250" s="164"/>
      <c r="P2250" s="164"/>
    </row>
    <row r="2251" spans="1:16" x14ac:dyDescent="0.2">
      <c r="A2251" s="19"/>
      <c r="B2251" s="164"/>
      <c r="C2251" s="164"/>
      <c r="D2251" s="164"/>
      <c r="E2251" s="164"/>
      <c r="F2251" s="165"/>
      <c r="G2251" s="164"/>
      <c r="H2251" s="166"/>
      <c r="I2251" s="167"/>
      <c r="J2251" s="168" t="str">
        <f>IF(F2251="","",IF(G2251=nepodnik,1,IF(VLOOKUP(G2251,Ciselniky!$G$41:$I$48,3,FALSE)&gt;'Údaje o projekte'!$F$11,'Údaje o projekte'!$F$11,VLOOKUP(G2251,Ciselniky!$G$41:$I$48,3,FALSE))))</f>
        <v/>
      </c>
      <c r="K2251" s="169" t="str">
        <f>IF(J2251="","",IF(G2251="Nerelevantné",E2251*F2251,((E2251*F2251)/VLOOKUP(G2251,Ciselniky!$G$43:$I$48,3,FALSE))*'Dlhodobý majetok (DM)'!I2251)*H2251)</f>
        <v/>
      </c>
      <c r="L2251" s="169" t="str">
        <f>IF(K2251="","",IF('Základné údaje'!$H$8="áno",0,K2251*0.2))</f>
        <v/>
      </c>
      <c r="M2251" s="156" t="str">
        <f>IF(K2251="","",K2251*VLOOKUP(CONCATENATE(C2251," / ",'Základné údaje'!$D$8),'Priradenie pracov. balíkov'!A:F,6,FALSE))</f>
        <v/>
      </c>
      <c r="N2251" s="156" t="str">
        <f>IF(L2251="","",L2251*VLOOKUP(CONCATENATE(C2251," / ",'Základné údaje'!$D$8),'Priradenie pracov. balíkov'!A:F,6,FALSE))</f>
        <v/>
      </c>
      <c r="O2251" s="164"/>
      <c r="P2251" s="164"/>
    </row>
    <row r="2252" spans="1:16" x14ac:dyDescent="0.2">
      <c r="A2252" s="19"/>
      <c r="B2252" s="164"/>
      <c r="C2252" s="164"/>
      <c r="D2252" s="164"/>
      <c r="E2252" s="164"/>
      <c r="F2252" s="165"/>
      <c r="G2252" s="164"/>
      <c r="H2252" s="166"/>
      <c r="I2252" s="167"/>
      <c r="J2252" s="168" t="str">
        <f>IF(F2252="","",IF(G2252=nepodnik,1,IF(VLOOKUP(G2252,Ciselniky!$G$41:$I$48,3,FALSE)&gt;'Údaje o projekte'!$F$11,'Údaje o projekte'!$F$11,VLOOKUP(G2252,Ciselniky!$G$41:$I$48,3,FALSE))))</f>
        <v/>
      </c>
      <c r="K2252" s="169" t="str">
        <f>IF(J2252="","",IF(G2252="Nerelevantné",E2252*F2252,((E2252*F2252)/VLOOKUP(G2252,Ciselniky!$G$43:$I$48,3,FALSE))*'Dlhodobý majetok (DM)'!I2252)*H2252)</f>
        <v/>
      </c>
      <c r="L2252" s="169" t="str">
        <f>IF(K2252="","",IF('Základné údaje'!$H$8="áno",0,K2252*0.2))</f>
        <v/>
      </c>
      <c r="M2252" s="156" t="str">
        <f>IF(K2252="","",K2252*VLOOKUP(CONCATENATE(C2252," / ",'Základné údaje'!$D$8),'Priradenie pracov. balíkov'!A:F,6,FALSE))</f>
        <v/>
      </c>
      <c r="N2252" s="156" t="str">
        <f>IF(L2252="","",L2252*VLOOKUP(CONCATENATE(C2252," / ",'Základné údaje'!$D$8),'Priradenie pracov. balíkov'!A:F,6,FALSE))</f>
        <v/>
      </c>
      <c r="O2252" s="164"/>
      <c r="P2252" s="164"/>
    </row>
    <row r="2253" spans="1:16" x14ac:dyDescent="0.2">
      <c r="A2253" s="19"/>
      <c r="B2253" s="164"/>
      <c r="C2253" s="164"/>
      <c r="D2253" s="164"/>
      <c r="E2253" s="164"/>
      <c r="F2253" s="165"/>
      <c r="G2253" s="164"/>
      <c r="H2253" s="166"/>
      <c r="I2253" s="167"/>
      <c r="J2253" s="168" t="str">
        <f>IF(F2253="","",IF(G2253=nepodnik,1,IF(VLOOKUP(G2253,Ciselniky!$G$41:$I$48,3,FALSE)&gt;'Údaje o projekte'!$F$11,'Údaje o projekte'!$F$11,VLOOKUP(G2253,Ciselniky!$G$41:$I$48,3,FALSE))))</f>
        <v/>
      </c>
      <c r="K2253" s="169" t="str">
        <f>IF(J2253="","",IF(G2253="Nerelevantné",E2253*F2253,((E2253*F2253)/VLOOKUP(G2253,Ciselniky!$G$43:$I$48,3,FALSE))*'Dlhodobý majetok (DM)'!I2253)*H2253)</f>
        <v/>
      </c>
      <c r="L2253" s="169" t="str">
        <f>IF(K2253="","",IF('Základné údaje'!$H$8="áno",0,K2253*0.2))</f>
        <v/>
      </c>
      <c r="M2253" s="156" t="str">
        <f>IF(K2253="","",K2253*VLOOKUP(CONCATENATE(C2253," / ",'Základné údaje'!$D$8),'Priradenie pracov. balíkov'!A:F,6,FALSE))</f>
        <v/>
      </c>
      <c r="N2253" s="156" t="str">
        <f>IF(L2253="","",L2253*VLOOKUP(CONCATENATE(C2253," / ",'Základné údaje'!$D$8),'Priradenie pracov. balíkov'!A:F,6,FALSE))</f>
        <v/>
      </c>
      <c r="O2253" s="164"/>
      <c r="P2253" s="164"/>
    </row>
    <row r="2254" spans="1:16" x14ac:dyDescent="0.2">
      <c r="A2254" s="19"/>
      <c r="B2254" s="164"/>
      <c r="C2254" s="164"/>
      <c r="D2254" s="164"/>
      <c r="E2254" s="164"/>
      <c r="F2254" s="165"/>
      <c r="G2254" s="164"/>
      <c r="H2254" s="166"/>
      <c r="I2254" s="167"/>
      <c r="J2254" s="168" t="str">
        <f>IF(F2254="","",IF(G2254=nepodnik,1,IF(VLOOKUP(G2254,Ciselniky!$G$41:$I$48,3,FALSE)&gt;'Údaje o projekte'!$F$11,'Údaje o projekte'!$F$11,VLOOKUP(G2254,Ciselniky!$G$41:$I$48,3,FALSE))))</f>
        <v/>
      </c>
      <c r="K2254" s="169" t="str">
        <f>IF(J2254="","",IF(G2254="Nerelevantné",E2254*F2254,((E2254*F2254)/VLOOKUP(G2254,Ciselniky!$G$43:$I$48,3,FALSE))*'Dlhodobý majetok (DM)'!I2254)*H2254)</f>
        <v/>
      </c>
      <c r="L2254" s="169" t="str">
        <f>IF(K2254="","",IF('Základné údaje'!$H$8="áno",0,K2254*0.2))</f>
        <v/>
      </c>
      <c r="M2254" s="156" t="str">
        <f>IF(K2254="","",K2254*VLOOKUP(CONCATENATE(C2254," / ",'Základné údaje'!$D$8),'Priradenie pracov. balíkov'!A:F,6,FALSE))</f>
        <v/>
      </c>
      <c r="N2254" s="156" t="str">
        <f>IF(L2254="","",L2254*VLOOKUP(CONCATENATE(C2254," / ",'Základné údaje'!$D$8),'Priradenie pracov. balíkov'!A:F,6,FALSE))</f>
        <v/>
      </c>
      <c r="O2254" s="164"/>
      <c r="P2254" s="164"/>
    </row>
    <row r="2255" spans="1:16" x14ac:dyDescent="0.2">
      <c r="A2255" s="19"/>
      <c r="B2255" s="164"/>
      <c r="C2255" s="164"/>
      <c r="D2255" s="164"/>
      <c r="E2255" s="164"/>
      <c r="F2255" s="165"/>
      <c r="G2255" s="164"/>
      <c r="H2255" s="166"/>
      <c r="I2255" s="167"/>
      <c r="J2255" s="168" t="str">
        <f>IF(F2255="","",IF(G2255=nepodnik,1,IF(VLOOKUP(G2255,Ciselniky!$G$41:$I$48,3,FALSE)&gt;'Údaje o projekte'!$F$11,'Údaje o projekte'!$F$11,VLOOKUP(G2255,Ciselniky!$G$41:$I$48,3,FALSE))))</f>
        <v/>
      </c>
      <c r="K2255" s="169" t="str">
        <f>IF(J2255="","",IF(G2255="Nerelevantné",E2255*F2255,((E2255*F2255)/VLOOKUP(G2255,Ciselniky!$G$43:$I$48,3,FALSE))*'Dlhodobý majetok (DM)'!I2255)*H2255)</f>
        <v/>
      </c>
      <c r="L2255" s="169" t="str">
        <f>IF(K2255="","",IF('Základné údaje'!$H$8="áno",0,K2255*0.2))</f>
        <v/>
      </c>
      <c r="M2255" s="156" t="str">
        <f>IF(K2255="","",K2255*VLOOKUP(CONCATENATE(C2255," / ",'Základné údaje'!$D$8),'Priradenie pracov. balíkov'!A:F,6,FALSE))</f>
        <v/>
      </c>
      <c r="N2255" s="156" t="str">
        <f>IF(L2255="","",L2255*VLOOKUP(CONCATENATE(C2255," / ",'Základné údaje'!$D$8),'Priradenie pracov. balíkov'!A:F,6,FALSE))</f>
        <v/>
      </c>
      <c r="O2255" s="164"/>
      <c r="P2255" s="164"/>
    </row>
    <row r="2256" spans="1:16" x14ac:dyDescent="0.2">
      <c r="A2256" s="19"/>
      <c r="B2256" s="164"/>
      <c r="C2256" s="164"/>
      <c r="D2256" s="164"/>
      <c r="E2256" s="164"/>
      <c r="F2256" s="165"/>
      <c r="G2256" s="164"/>
      <c r="H2256" s="166"/>
      <c r="I2256" s="167"/>
      <c r="J2256" s="168" t="str">
        <f>IF(F2256="","",IF(G2256=nepodnik,1,IF(VLOOKUP(G2256,Ciselniky!$G$41:$I$48,3,FALSE)&gt;'Údaje o projekte'!$F$11,'Údaje o projekte'!$F$11,VLOOKUP(G2256,Ciselniky!$G$41:$I$48,3,FALSE))))</f>
        <v/>
      </c>
      <c r="K2256" s="169" t="str">
        <f>IF(J2256="","",IF(G2256="Nerelevantné",E2256*F2256,((E2256*F2256)/VLOOKUP(G2256,Ciselniky!$G$43:$I$48,3,FALSE))*'Dlhodobý majetok (DM)'!I2256)*H2256)</f>
        <v/>
      </c>
      <c r="L2256" s="169" t="str">
        <f>IF(K2256="","",IF('Základné údaje'!$H$8="áno",0,K2256*0.2))</f>
        <v/>
      </c>
      <c r="M2256" s="156" t="str">
        <f>IF(K2256="","",K2256*VLOOKUP(CONCATENATE(C2256," / ",'Základné údaje'!$D$8),'Priradenie pracov. balíkov'!A:F,6,FALSE))</f>
        <v/>
      </c>
      <c r="N2256" s="156" t="str">
        <f>IF(L2256="","",L2256*VLOOKUP(CONCATENATE(C2256," / ",'Základné údaje'!$D$8),'Priradenie pracov. balíkov'!A:F,6,FALSE))</f>
        <v/>
      </c>
      <c r="O2256" s="164"/>
      <c r="P2256" s="164"/>
    </row>
    <row r="2257" spans="1:16" x14ac:dyDescent="0.2">
      <c r="A2257" s="19"/>
      <c r="B2257" s="164"/>
      <c r="C2257" s="164"/>
      <c r="D2257" s="164"/>
      <c r="E2257" s="164"/>
      <c r="F2257" s="165"/>
      <c r="G2257" s="164"/>
      <c r="H2257" s="166"/>
      <c r="I2257" s="167"/>
      <c r="J2257" s="168" t="str">
        <f>IF(F2257="","",IF(G2257=nepodnik,1,IF(VLOOKUP(G2257,Ciselniky!$G$41:$I$48,3,FALSE)&gt;'Údaje o projekte'!$F$11,'Údaje o projekte'!$F$11,VLOOKUP(G2257,Ciselniky!$G$41:$I$48,3,FALSE))))</f>
        <v/>
      </c>
      <c r="K2257" s="169" t="str">
        <f>IF(J2257="","",IF(G2257="Nerelevantné",E2257*F2257,((E2257*F2257)/VLOOKUP(G2257,Ciselniky!$G$43:$I$48,3,FALSE))*'Dlhodobý majetok (DM)'!I2257)*H2257)</f>
        <v/>
      </c>
      <c r="L2257" s="169" t="str">
        <f>IF(K2257="","",IF('Základné údaje'!$H$8="áno",0,K2257*0.2))</f>
        <v/>
      </c>
      <c r="M2257" s="156" t="str">
        <f>IF(K2257="","",K2257*VLOOKUP(CONCATENATE(C2257," / ",'Základné údaje'!$D$8),'Priradenie pracov. balíkov'!A:F,6,FALSE))</f>
        <v/>
      </c>
      <c r="N2257" s="156" t="str">
        <f>IF(L2257="","",L2257*VLOOKUP(CONCATENATE(C2257," / ",'Základné údaje'!$D$8),'Priradenie pracov. balíkov'!A:F,6,FALSE))</f>
        <v/>
      </c>
      <c r="O2257" s="164"/>
      <c r="P2257" s="164"/>
    </row>
    <row r="2258" spans="1:16" x14ac:dyDescent="0.2">
      <c r="A2258" s="19"/>
      <c r="B2258" s="164"/>
      <c r="C2258" s="164"/>
      <c r="D2258" s="164"/>
      <c r="E2258" s="164"/>
      <c r="F2258" s="165"/>
      <c r="G2258" s="164"/>
      <c r="H2258" s="166"/>
      <c r="I2258" s="167"/>
      <c r="J2258" s="168" t="str">
        <f>IF(F2258="","",IF(G2258=nepodnik,1,IF(VLOOKUP(G2258,Ciselniky!$G$41:$I$48,3,FALSE)&gt;'Údaje o projekte'!$F$11,'Údaje o projekte'!$F$11,VLOOKUP(G2258,Ciselniky!$G$41:$I$48,3,FALSE))))</f>
        <v/>
      </c>
      <c r="K2258" s="169" t="str">
        <f>IF(J2258="","",IF(G2258="Nerelevantné",E2258*F2258,((E2258*F2258)/VLOOKUP(G2258,Ciselniky!$G$43:$I$48,3,FALSE))*'Dlhodobý majetok (DM)'!I2258)*H2258)</f>
        <v/>
      </c>
      <c r="L2258" s="169" t="str">
        <f>IF(K2258="","",IF('Základné údaje'!$H$8="áno",0,K2258*0.2))</f>
        <v/>
      </c>
      <c r="M2258" s="156" t="str">
        <f>IF(K2258="","",K2258*VLOOKUP(CONCATENATE(C2258," / ",'Základné údaje'!$D$8),'Priradenie pracov. balíkov'!A:F,6,FALSE))</f>
        <v/>
      </c>
      <c r="N2258" s="156" t="str">
        <f>IF(L2258="","",L2258*VLOOKUP(CONCATENATE(C2258," / ",'Základné údaje'!$D$8),'Priradenie pracov. balíkov'!A:F,6,FALSE))</f>
        <v/>
      </c>
      <c r="O2258" s="164"/>
      <c r="P2258" s="164"/>
    </row>
    <row r="2259" spans="1:16" x14ac:dyDescent="0.2">
      <c r="A2259" s="19"/>
      <c r="B2259" s="164"/>
      <c r="C2259" s="164"/>
      <c r="D2259" s="164"/>
      <c r="E2259" s="164"/>
      <c r="F2259" s="165"/>
      <c r="G2259" s="164"/>
      <c r="H2259" s="166"/>
      <c r="I2259" s="167"/>
      <c r="J2259" s="168" t="str">
        <f>IF(F2259="","",IF(G2259=nepodnik,1,IF(VLOOKUP(G2259,Ciselniky!$G$41:$I$48,3,FALSE)&gt;'Údaje o projekte'!$F$11,'Údaje o projekte'!$F$11,VLOOKUP(G2259,Ciselniky!$G$41:$I$48,3,FALSE))))</f>
        <v/>
      </c>
      <c r="K2259" s="169" t="str">
        <f>IF(J2259="","",IF(G2259="Nerelevantné",E2259*F2259,((E2259*F2259)/VLOOKUP(G2259,Ciselniky!$G$43:$I$48,3,FALSE))*'Dlhodobý majetok (DM)'!I2259)*H2259)</f>
        <v/>
      </c>
      <c r="L2259" s="169" t="str">
        <f>IF(K2259="","",IF('Základné údaje'!$H$8="áno",0,K2259*0.2))</f>
        <v/>
      </c>
      <c r="M2259" s="156" t="str">
        <f>IF(K2259="","",K2259*VLOOKUP(CONCATENATE(C2259," / ",'Základné údaje'!$D$8),'Priradenie pracov. balíkov'!A:F,6,FALSE))</f>
        <v/>
      </c>
      <c r="N2259" s="156" t="str">
        <f>IF(L2259="","",L2259*VLOOKUP(CONCATENATE(C2259," / ",'Základné údaje'!$D$8),'Priradenie pracov. balíkov'!A:F,6,FALSE))</f>
        <v/>
      </c>
      <c r="O2259" s="164"/>
      <c r="P2259" s="164"/>
    </row>
    <row r="2260" spans="1:16" x14ac:dyDescent="0.2">
      <c r="A2260" s="19"/>
      <c r="B2260" s="164"/>
      <c r="C2260" s="164"/>
      <c r="D2260" s="164"/>
      <c r="E2260" s="164"/>
      <c r="F2260" s="165"/>
      <c r="G2260" s="164"/>
      <c r="H2260" s="166"/>
      <c r="I2260" s="167"/>
      <c r="J2260" s="168" t="str">
        <f>IF(F2260="","",IF(G2260=nepodnik,1,IF(VLOOKUP(G2260,Ciselniky!$G$41:$I$48,3,FALSE)&gt;'Údaje o projekte'!$F$11,'Údaje o projekte'!$F$11,VLOOKUP(G2260,Ciselniky!$G$41:$I$48,3,FALSE))))</f>
        <v/>
      </c>
      <c r="K2260" s="169" t="str">
        <f>IF(J2260="","",IF(G2260="Nerelevantné",E2260*F2260,((E2260*F2260)/VLOOKUP(G2260,Ciselniky!$G$43:$I$48,3,FALSE))*'Dlhodobý majetok (DM)'!I2260)*H2260)</f>
        <v/>
      </c>
      <c r="L2260" s="169" t="str">
        <f>IF(K2260="","",IF('Základné údaje'!$H$8="áno",0,K2260*0.2))</f>
        <v/>
      </c>
      <c r="M2260" s="156" t="str">
        <f>IF(K2260="","",K2260*VLOOKUP(CONCATENATE(C2260," / ",'Základné údaje'!$D$8),'Priradenie pracov. balíkov'!A:F,6,FALSE))</f>
        <v/>
      </c>
      <c r="N2260" s="156" t="str">
        <f>IF(L2260="","",L2260*VLOOKUP(CONCATENATE(C2260," / ",'Základné údaje'!$D$8),'Priradenie pracov. balíkov'!A:F,6,FALSE))</f>
        <v/>
      </c>
      <c r="O2260" s="164"/>
      <c r="P2260" s="164"/>
    </row>
    <row r="2261" spans="1:16" x14ac:dyDescent="0.2">
      <c r="A2261" s="19"/>
      <c r="B2261" s="164"/>
      <c r="C2261" s="164"/>
      <c r="D2261" s="164"/>
      <c r="E2261" s="164"/>
      <c r="F2261" s="165"/>
      <c r="G2261" s="164"/>
      <c r="H2261" s="166"/>
      <c r="I2261" s="167"/>
      <c r="J2261" s="168" t="str">
        <f>IF(F2261="","",IF(G2261=nepodnik,1,IF(VLOOKUP(G2261,Ciselniky!$G$41:$I$48,3,FALSE)&gt;'Údaje o projekte'!$F$11,'Údaje o projekte'!$F$11,VLOOKUP(G2261,Ciselniky!$G$41:$I$48,3,FALSE))))</f>
        <v/>
      </c>
      <c r="K2261" s="169" t="str">
        <f>IF(J2261="","",IF(G2261="Nerelevantné",E2261*F2261,((E2261*F2261)/VLOOKUP(G2261,Ciselniky!$G$43:$I$48,3,FALSE))*'Dlhodobý majetok (DM)'!I2261)*H2261)</f>
        <v/>
      </c>
      <c r="L2261" s="169" t="str">
        <f>IF(K2261="","",IF('Základné údaje'!$H$8="áno",0,K2261*0.2))</f>
        <v/>
      </c>
      <c r="M2261" s="156" t="str">
        <f>IF(K2261="","",K2261*VLOOKUP(CONCATENATE(C2261," / ",'Základné údaje'!$D$8),'Priradenie pracov. balíkov'!A:F,6,FALSE))</f>
        <v/>
      </c>
      <c r="N2261" s="156" t="str">
        <f>IF(L2261="","",L2261*VLOOKUP(CONCATENATE(C2261," / ",'Základné údaje'!$D$8),'Priradenie pracov. balíkov'!A:F,6,FALSE))</f>
        <v/>
      </c>
      <c r="O2261" s="164"/>
      <c r="P2261" s="164"/>
    </row>
    <row r="2262" spans="1:16" x14ac:dyDescent="0.2">
      <c r="A2262" s="19"/>
      <c r="B2262" s="164"/>
      <c r="C2262" s="164"/>
      <c r="D2262" s="164"/>
      <c r="E2262" s="164"/>
      <c r="F2262" s="165"/>
      <c r="G2262" s="164"/>
      <c r="H2262" s="166"/>
      <c r="I2262" s="167"/>
      <c r="J2262" s="168" t="str">
        <f>IF(F2262="","",IF(G2262=nepodnik,1,IF(VLOOKUP(G2262,Ciselniky!$G$41:$I$48,3,FALSE)&gt;'Údaje o projekte'!$F$11,'Údaje o projekte'!$F$11,VLOOKUP(G2262,Ciselniky!$G$41:$I$48,3,FALSE))))</f>
        <v/>
      </c>
      <c r="K2262" s="169" t="str">
        <f>IF(J2262="","",IF(G2262="Nerelevantné",E2262*F2262,((E2262*F2262)/VLOOKUP(G2262,Ciselniky!$G$43:$I$48,3,FALSE))*'Dlhodobý majetok (DM)'!I2262)*H2262)</f>
        <v/>
      </c>
      <c r="L2262" s="169" t="str">
        <f>IF(K2262="","",IF('Základné údaje'!$H$8="áno",0,K2262*0.2))</f>
        <v/>
      </c>
      <c r="M2262" s="156" t="str">
        <f>IF(K2262="","",K2262*VLOOKUP(CONCATENATE(C2262," / ",'Základné údaje'!$D$8),'Priradenie pracov. balíkov'!A:F,6,FALSE))</f>
        <v/>
      </c>
      <c r="N2262" s="156" t="str">
        <f>IF(L2262="","",L2262*VLOOKUP(CONCATENATE(C2262," / ",'Základné údaje'!$D$8),'Priradenie pracov. balíkov'!A:F,6,FALSE))</f>
        <v/>
      </c>
      <c r="O2262" s="164"/>
      <c r="P2262" s="164"/>
    </row>
    <row r="2263" spans="1:16" x14ac:dyDescent="0.2">
      <c r="A2263" s="19"/>
      <c r="B2263" s="164"/>
      <c r="C2263" s="164"/>
      <c r="D2263" s="164"/>
      <c r="E2263" s="164"/>
      <c r="F2263" s="165"/>
      <c r="G2263" s="164"/>
      <c r="H2263" s="166"/>
      <c r="I2263" s="167"/>
      <c r="J2263" s="168" t="str">
        <f>IF(F2263="","",IF(G2263=nepodnik,1,IF(VLOOKUP(G2263,Ciselniky!$G$41:$I$48,3,FALSE)&gt;'Údaje o projekte'!$F$11,'Údaje o projekte'!$F$11,VLOOKUP(G2263,Ciselniky!$G$41:$I$48,3,FALSE))))</f>
        <v/>
      </c>
      <c r="K2263" s="169" t="str">
        <f>IF(J2263="","",IF(G2263="Nerelevantné",E2263*F2263,((E2263*F2263)/VLOOKUP(G2263,Ciselniky!$G$43:$I$48,3,FALSE))*'Dlhodobý majetok (DM)'!I2263)*H2263)</f>
        <v/>
      </c>
      <c r="L2263" s="169" t="str">
        <f>IF(K2263="","",IF('Základné údaje'!$H$8="áno",0,K2263*0.2))</f>
        <v/>
      </c>
      <c r="M2263" s="156" t="str">
        <f>IF(K2263="","",K2263*VLOOKUP(CONCATENATE(C2263," / ",'Základné údaje'!$D$8),'Priradenie pracov. balíkov'!A:F,6,FALSE))</f>
        <v/>
      </c>
      <c r="N2263" s="156" t="str">
        <f>IF(L2263="","",L2263*VLOOKUP(CONCATENATE(C2263," / ",'Základné údaje'!$D$8),'Priradenie pracov. balíkov'!A:F,6,FALSE))</f>
        <v/>
      </c>
      <c r="O2263" s="164"/>
      <c r="P2263" s="164"/>
    </row>
    <row r="2264" spans="1:16" x14ac:dyDescent="0.2">
      <c r="A2264" s="19"/>
      <c r="B2264" s="164"/>
      <c r="C2264" s="164"/>
      <c r="D2264" s="164"/>
      <c r="E2264" s="164"/>
      <c r="F2264" s="165"/>
      <c r="G2264" s="164"/>
      <c r="H2264" s="166"/>
      <c r="I2264" s="167"/>
      <c r="J2264" s="168" t="str">
        <f>IF(F2264="","",IF(G2264=nepodnik,1,IF(VLOOKUP(G2264,Ciselniky!$G$41:$I$48,3,FALSE)&gt;'Údaje o projekte'!$F$11,'Údaje o projekte'!$F$11,VLOOKUP(G2264,Ciselniky!$G$41:$I$48,3,FALSE))))</f>
        <v/>
      </c>
      <c r="K2264" s="169" t="str">
        <f>IF(J2264="","",IF(G2264="Nerelevantné",E2264*F2264,((E2264*F2264)/VLOOKUP(G2264,Ciselniky!$G$43:$I$48,3,FALSE))*'Dlhodobý majetok (DM)'!I2264)*H2264)</f>
        <v/>
      </c>
      <c r="L2264" s="169" t="str">
        <f>IF(K2264="","",IF('Základné údaje'!$H$8="áno",0,K2264*0.2))</f>
        <v/>
      </c>
      <c r="M2264" s="156" t="str">
        <f>IF(K2264="","",K2264*VLOOKUP(CONCATENATE(C2264," / ",'Základné údaje'!$D$8),'Priradenie pracov. balíkov'!A:F,6,FALSE))</f>
        <v/>
      </c>
      <c r="N2264" s="156" t="str">
        <f>IF(L2264="","",L2264*VLOOKUP(CONCATENATE(C2264," / ",'Základné údaje'!$D$8),'Priradenie pracov. balíkov'!A:F,6,FALSE))</f>
        <v/>
      </c>
      <c r="O2264" s="164"/>
      <c r="P2264" s="164"/>
    </row>
    <row r="2265" spans="1:16" x14ac:dyDescent="0.2">
      <c r="A2265" s="19"/>
      <c r="B2265" s="164"/>
      <c r="C2265" s="164"/>
      <c r="D2265" s="164"/>
      <c r="E2265" s="164"/>
      <c r="F2265" s="165"/>
      <c r="G2265" s="164"/>
      <c r="H2265" s="166"/>
      <c r="I2265" s="167"/>
      <c r="J2265" s="168" t="str">
        <f>IF(F2265="","",IF(G2265=nepodnik,1,IF(VLOOKUP(G2265,Ciselniky!$G$41:$I$48,3,FALSE)&gt;'Údaje o projekte'!$F$11,'Údaje o projekte'!$F$11,VLOOKUP(G2265,Ciselniky!$G$41:$I$48,3,FALSE))))</f>
        <v/>
      </c>
      <c r="K2265" s="169" t="str">
        <f>IF(J2265="","",IF(G2265="Nerelevantné",E2265*F2265,((E2265*F2265)/VLOOKUP(G2265,Ciselniky!$G$43:$I$48,3,FALSE))*'Dlhodobý majetok (DM)'!I2265)*H2265)</f>
        <v/>
      </c>
      <c r="L2265" s="169" t="str">
        <f>IF(K2265="","",IF('Základné údaje'!$H$8="áno",0,K2265*0.2))</f>
        <v/>
      </c>
      <c r="M2265" s="156" t="str">
        <f>IF(K2265="","",K2265*VLOOKUP(CONCATENATE(C2265," / ",'Základné údaje'!$D$8),'Priradenie pracov. balíkov'!A:F,6,FALSE))</f>
        <v/>
      </c>
      <c r="N2265" s="156" t="str">
        <f>IF(L2265="","",L2265*VLOOKUP(CONCATENATE(C2265," / ",'Základné údaje'!$D$8),'Priradenie pracov. balíkov'!A:F,6,FALSE))</f>
        <v/>
      </c>
      <c r="O2265" s="164"/>
      <c r="P2265" s="164"/>
    </row>
    <row r="2266" spans="1:16" x14ac:dyDescent="0.2">
      <c r="A2266" s="19"/>
      <c r="B2266" s="164"/>
      <c r="C2266" s="164"/>
      <c r="D2266" s="164"/>
      <c r="E2266" s="164"/>
      <c r="F2266" s="165"/>
      <c r="G2266" s="164"/>
      <c r="H2266" s="166"/>
      <c r="I2266" s="167"/>
      <c r="J2266" s="168" t="str">
        <f>IF(F2266="","",IF(G2266=nepodnik,1,IF(VLOOKUP(G2266,Ciselniky!$G$41:$I$48,3,FALSE)&gt;'Údaje o projekte'!$F$11,'Údaje o projekte'!$F$11,VLOOKUP(G2266,Ciselniky!$G$41:$I$48,3,FALSE))))</f>
        <v/>
      </c>
      <c r="K2266" s="169" t="str">
        <f>IF(J2266="","",IF(G2266="Nerelevantné",E2266*F2266,((E2266*F2266)/VLOOKUP(G2266,Ciselniky!$G$43:$I$48,3,FALSE))*'Dlhodobý majetok (DM)'!I2266)*H2266)</f>
        <v/>
      </c>
      <c r="L2266" s="169" t="str">
        <f>IF(K2266="","",IF('Základné údaje'!$H$8="áno",0,K2266*0.2))</f>
        <v/>
      </c>
      <c r="M2266" s="156" t="str">
        <f>IF(K2266="","",K2266*VLOOKUP(CONCATENATE(C2266," / ",'Základné údaje'!$D$8),'Priradenie pracov. balíkov'!A:F,6,FALSE))</f>
        <v/>
      </c>
      <c r="N2266" s="156" t="str">
        <f>IF(L2266="","",L2266*VLOOKUP(CONCATENATE(C2266," / ",'Základné údaje'!$D$8),'Priradenie pracov. balíkov'!A:F,6,FALSE))</f>
        <v/>
      </c>
      <c r="O2266" s="164"/>
      <c r="P2266" s="164"/>
    </row>
    <row r="2267" spans="1:16" x14ac:dyDescent="0.2">
      <c r="A2267" s="19"/>
      <c r="B2267" s="164"/>
      <c r="C2267" s="164"/>
      <c r="D2267" s="164"/>
      <c r="E2267" s="164"/>
      <c r="F2267" s="165"/>
      <c r="G2267" s="164"/>
      <c r="H2267" s="166"/>
      <c r="I2267" s="167"/>
      <c r="J2267" s="168" t="str">
        <f>IF(F2267="","",IF(G2267=nepodnik,1,IF(VLOOKUP(G2267,Ciselniky!$G$41:$I$48,3,FALSE)&gt;'Údaje o projekte'!$F$11,'Údaje o projekte'!$F$11,VLOOKUP(G2267,Ciselniky!$G$41:$I$48,3,FALSE))))</f>
        <v/>
      </c>
      <c r="K2267" s="169" t="str">
        <f>IF(J2267="","",IF(G2267="Nerelevantné",E2267*F2267,((E2267*F2267)/VLOOKUP(G2267,Ciselniky!$G$43:$I$48,3,FALSE))*'Dlhodobý majetok (DM)'!I2267)*H2267)</f>
        <v/>
      </c>
      <c r="L2267" s="169" t="str">
        <f>IF(K2267="","",IF('Základné údaje'!$H$8="áno",0,K2267*0.2))</f>
        <v/>
      </c>
      <c r="M2267" s="156" t="str">
        <f>IF(K2267="","",K2267*VLOOKUP(CONCATENATE(C2267," / ",'Základné údaje'!$D$8),'Priradenie pracov. balíkov'!A:F,6,FALSE))</f>
        <v/>
      </c>
      <c r="N2267" s="156" t="str">
        <f>IF(L2267="","",L2267*VLOOKUP(CONCATENATE(C2267," / ",'Základné údaje'!$D$8),'Priradenie pracov. balíkov'!A:F,6,FALSE))</f>
        <v/>
      </c>
      <c r="O2267" s="164"/>
      <c r="P2267" s="164"/>
    </row>
    <row r="2268" spans="1:16" x14ac:dyDescent="0.2">
      <c r="A2268" s="19"/>
      <c r="B2268" s="164"/>
      <c r="C2268" s="164"/>
      <c r="D2268" s="164"/>
      <c r="E2268" s="164"/>
      <c r="F2268" s="165"/>
      <c r="G2268" s="164"/>
      <c r="H2268" s="166"/>
      <c r="I2268" s="167"/>
      <c r="J2268" s="168" t="str">
        <f>IF(F2268="","",IF(G2268=nepodnik,1,IF(VLOOKUP(G2268,Ciselniky!$G$41:$I$48,3,FALSE)&gt;'Údaje o projekte'!$F$11,'Údaje o projekte'!$F$11,VLOOKUP(G2268,Ciselniky!$G$41:$I$48,3,FALSE))))</f>
        <v/>
      </c>
      <c r="K2268" s="169" t="str">
        <f>IF(J2268="","",IF(G2268="Nerelevantné",E2268*F2268,((E2268*F2268)/VLOOKUP(G2268,Ciselniky!$G$43:$I$48,3,FALSE))*'Dlhodobý majetok (DM)'!I2268)*H2268)</f>
        <v/>
      </c>
      <c r="L2268" s="169" t="str">
        <f>IF(K2268="","",IF('Základné údaje'!$H$8="áno",0,K2268*0.2))</f>
        <v/>
      </c>
      <c r="M2268" s="156" t="str">
        <f>IF(K2268="","",K2268*VLOOKUP(CONCATENATE(C2268," / ",'Základné údaje'!$D$8),'Priradenie pracov. balíkov'!A:F,6,FALSE))</f>
        <v/>
      </c>
      <c r="N2268" s="156" t="str">
        <f>IF(L2268="","",L2268*VLOOKUP(CONCATENATE(C2268," / ",'Základné údaje'!$D$8),'Priradenie pracov. balíkov'!A:F,6,FALSE))</f>
        <v/>
      </c>
      <c r="O2268" s="164"/>
      <c r="P2268" s="164"/>
    </row>
    <row r="2269" spans="1:16" x14ac:dyDescent="0.2">
      <c r="A2269" s="19"/>
      <c r="B2269" s="164"/>
      <c r="C2269" s="164"/>
      <c r="D2269" s="164"/>
      <c r="E2269" s="164"/>
      <c r="F2269" s="165"/>
      <c r="G2269" s="164"/>
      <c r="H2269" s="166"/>
      <c r="I2269" s="167"/>
      <c r="J2269" s="168" t="str">
        <f>IF(F2269="","",IF(G2269=nepodnik,1,IF(VLOOKUP(G2269,Ciselniky!$G$41:$I$48,3,FALSE)&gt;'Údaje o projekte'!$F$11,'Údaje o projekte'!$F$11,VLOOKUP(G2269,Ciselniky!$G$41:$I$48,3,FALSE))))</f>
        <v/>
      </c>
      <c r="K2269" s="169" t="str">
        <f>IF(J2269="","",IF(G2269="Nerelevantné",E2269*F2269,((E2269*F2269)/VLOOKUP(G2269,Ciselniky!$G$43:$I$48,3,FALSE))*'Dlhodobý majetok (DM)'!I2269)*H2269)</f>
        <v/>
      </c>
      <c r="L2269" s="169" t="str">
        <f>IF(K2269="","",IF('Základné údaje'!$H$8="áno",0,K2269*0.2))</f>
        <v/>
      </c>
      <c r="M2269" s="156" t="str">
        <f>IF(K2269="","",K2269*VLOOKUP(CONCATENATE(C2269," / ",'Základné údaje'!$D$8),'Priradenie pracov. balíkov'!A:F,6,FALSE))</f>
        <v/>
      </c>
      <c r="N2269" s="156" t="str">
        <f>IF(L2269="","",L2269*VLOOKUP(CONCATENATE(C2269," / ",'Základné údaje'!$D$8),'Priradenie pracov. balíkov'!A:F,6,FALSE))</f>
        <v/>
      </c>
      <c r="O2269" s="164"/>
      <c r="P2269" s="164"/>
    </row>
    <row r="2270" spans="1:16" x14ac:dyDescent="0.2">
      <c r="A2270" s="19"/>
      <c r="B2270" s="164"/>
      <c r="C2270" s="164"/>
      <c r="D2270" s="164"/>
      <c r="E2270" s="164"/>
      <c r="F2270" s="165"/>
      <c r="G2270" s="164"/>
      <c r="H2270" s="166"/>
      <c r="I2270" s="167"/>
      <c r="J2270" s="168" t="str">
        <f>IF(F2270="","",IF(G2270=nepodnik,1,IF(VLOOKUP(G2270,Ciselniky!$G$41:$I$48,3,FALSE)&gt;'Údaje o projekte'!$F$11,'Údaje o projekte'!$F$11,VLOOKUP(G2270,Ciselniky!$G$41:$I$48,3,FALSE))))</f>
        <v/>
      </c>
      <c r="K2270" s="169" t="str">
        <f>IF(J2270="","",IF(G2270="Nerelevantné",E2270*F2270,((E2270*F2270)/VLOOKUP(G2270,Ciselniky!$G$43:$I$48,3,FALSE))*'Dlhodobý majetok (DM)'!I2270)*H2270)</f>
        <v/>
      </c>
      <c r="L2270" s="169" t="str">
        <f>IF(K2270="","",IF('Základné údaje'!$H$8="áno",0,K2270*0.2))</f>
        <v/>
      </c>
      <c r="M2270" s="156" t="str">
        <f>IF(K2270="","",K2270*VLOOKUP(CONCATENATE(C2270," / ",'Základné údaje'!$D$8),'Priradenie pracov. balíkov'!A:F,6,FALSE))</f>
        <v/>
      </c>
      <c r="N2270" s="156" t="str">
        <f>IF(L2270="","",L2270*VLOOKUP(CONCATENATE(C2270," / ",'Základné údaje'!$D$8),'Priradenie pracov. balíkov'!A:F,6,FALSE))</f>
        <v/>
      </c>
      <c r="O2270" s="164"/>
      <c r="P2270" s="164"/>
    </row>
    <row r="2271" spans="1:16" x14ac:dyDescent="0.2">
      <c r="A2271" s="19"/>
      <c r="B2271" s="164"/>
      <c r="C2271" s="164"/>
      <c r="D2271" s="164"/>
      <c r="E2271" s="164"/>
      <c r="F2271" s="165"/>
      <c r="G2271" s="164"/>
      <c r="H2271" s="166"/>
      <c r="I2271" s="167"/>
      <c r="J2271" s="168" t="str">
        <f>IF(F2271="","",IF(G2271=nepodnik,1,IF(VLOOKUP(G2271,Ciselniky!$G$41:$I$48,3,FALSE)&gt;'Údaje o projekte'!$F$11,'Údaje o projekte'!$F$11,VLOOKUP(G2271,Ciselniky!$G$41:$I$48,3,FALSE))))</f>
        <v/>
      </c>
      <c r="K2271" s="169" t="str">
        <f>IF(J2271="","",IF(G2271="Nerelevantné",E2271*F2271,((E2271*F2271)/VLOOKUP(G2271,Ciselniky!$G$43:$I$48,3,FALSE))*'Dlhodobý majetok (DM)'!I2271)*H2271)</f>
        <v/>
      </c>
      <c r="L2271" s="169" t="str">
        <f>IF(K2271="","",IF('Základné údaje'!$H$8="áno",0,K2271*0.2))</f>
        <v/>
      </c>
      <c r="M2271" s="156" t="str">
        <f>IF(K2271="","",K2271*VLOOKUP(CONCATENATE(C2271," / ",'Základné údaje'!$D$8),'Priradenie pracov. balíkov'!A:F,6,FALSE))</f>
        <v/>
      </c>
      <c r="N2271" s="156" t="str">
        <f>IF(L2271="","",L2271*VLOOKUP(CONCATENATE(C2271," / ",'Základné údaje'!$D$8),'Priradenie pracov. balíkov'!A:F,6,FALSE))</f>
        <v/>
      </c>
      <c r="O2271" s="164"/>
      <c r="P2271" s="164"/>
    </row>
    <row r="2272" spans="1:16" x14ac:dyDescent="0.2">
      <c r="A2272" s="19"/>
      <c r="B2272" s="164"/>
      <c r="C2272" s="164"/>
      <c r="D2272" s="164"/>
      <c r="E2272" s="164"/>
      <c r="F2272" s="165"/>
      <c r="G2272" s="164"/>
      <c r="H2272" s="166"/>
      <c r="I2272" s="167"/>
      <c r="J2272" s="168" t="str">
        <f>IF(F2272="","",IF(G2272=nepodnik,1,IF(VLOOKUP(G2272,Ciselniky!$G$41:$I$48,3,FALSE)&gt;'Údaje o projekte'!$F$11,'Údaje o projekte'!$F$11,VLOOKUP(G2272,Ciselniky!$G$41:$I$48,3,FALSE))))</f>
        <v/>
      </c>
      <c r="K2272" s="169" t="str">
        <f>IF(J2272="","",IF(G2272="Nerelevantné",E2272*F2272,((E2272*F2272)/VLOOKUP(G2272,Ciselniky!$G$43:$I$48,3,FALSE))*'Dlhodobý majetok (DM)'!I2272)*H2272)</f>
        <v/>
      </c>
      <c r="L2272" s="169" t="str">
        <f>IF(K2272="","",IF('Základné údaje'!$H$8="áno",0,K2272*0.2))</f>
        <v/>
      </c>
      <c r="M2272" s="156" t="str">
        <f>IF(K2272="","",K2272*VLOOKUP(CONCATENATE(C2272," / ",'Základné údaje'!$D$8),'Priradenie pracov. balíkov'!A:F,6,FALSE))</f>
        <v/>
      </c>
      <c r="N2272" s="156" t="str">
        <f>IF(L2272="","",L2272*VLOOKUP(CONCATENATE(C2272," / ",'Základné údaje'!$D$8),'Priradenie pracov. balíkov'!A:F,6,FALSE))</f>
        <v/>
      </c>
      <c r="O2272" s="164"/>
      <c r="P2272" s="164"/>
    </row>
    <row r="2273" spans="1:16" x14ac:dyDescent="0.2">
      <c r="A2273" s="19"/>
      <c r="B2273" s="164"/>
      <c r="C2273" s="164"/>
      <c r="D2273" s="164"/>
      <c r="E2273" s="164"/>
      <c r="F2273" s="165"/>
      <c r="G2273" s="164"/>
      <c r="H2273" s="166"/>
      <c r="I2273" s="167"/>
      <c r="J2273" s="168" t="str">
        <f>IF(F2273="","",IF(G2273=nepodnik,1,IF(VLOOKUP(G2273,Ciselniky!$G$41:$I$48,3,FALSE)&gt;'Údaje o projekte'!$F$11,'Údaje o projekte'!$F$11,VLOOKUP(G2273,Ciselniky!$G$41:$I$48,3,FALSE))))</f>
        <v/>
      </c>
      <c r="K2273" s="169" t="str">
        <f>IF(J2273="","",IF(G2273="Nerelevantné",E2273*F2273,((E2273*F2273)/VLOOKUP(G2273,Ciselniky!$G$43:$I$48,3,FALSE))*'Dlhodobý majetok (DM)'!I2273)*H2273)</f>
        <v/>
      </c>
      <c r="L2273" s="169" t="str">
        <f>IF(K2273="","",IF('Základné údaje'!$H$8="áno",0,K2273*0.2))</f>
        <v/>
      </c>
      <c r="M2273" s="156" t="str">
        <f>IF(K2273="","",K2273*VLOOKUP(CONCATENATE(C2273," / ",'Základné údaje'!$D$8),'Priradenie pracov. balíkov'!A:F,6,FALSE))</f>
        <v/>
      </c>
      <c r="N2273" s="156" t="str">
        <f>IF(L2273="","",L2273*VLOOKUP(CONCATENATE(C2273," / ",'Základné údaje'!$D$8),'Priradenie pracov. balíkov'!A:F,6,FALSE))</f>
        <v/>
      </c>
      <c r="O2273" s="164"/>
      <c r="P2273" s="164"/>
    </row>
    <row r="2274" spans="1:16" x14ac:dyDescent="0.2">
      <c r="A2274" s="19"/>
      <c r="B2274" s="164"/>
      <c r="C2274" s="164"/>
      <c r="D2274" s="164"/>
      <c r="E2274" s="164"/>
      <c r="F2274" s="165"/>
      <c r="G2274" s="164"/>
      <c r="H2274" s="166"/>
      <c r="I2274" s="167"/>
      <c r="J2274" s="168" t="str">
        <f>IF(F2274="","",IF(G2274=nepodnik,1,IF(VLOOKUP(G2274,Ciselniky!$G$41:$I$48,3,FALSE)&gt;'Údaje o projekte'!$F$11,'Údaje o projekte'!$F$11,VLOOKUP(G2274,Ciselniky!$G$41:$I$48,3,FALSE))))</f>
        <v/>
      </c>
      <c r="K2274" s="169" t="str">
        <f>IF(J2274="","",IF(G2274="Nerelevantné",E2274*F2274,((E2274*F2274)/VLOOKUP(G2274,Ciselniky!$G$43:$I$48,3,FALSE))*'Dlhodobý majetok (DM)'!I2274)*H2274)</f>
        <v/>
      </c>
      <c r="L2274" s="169" t="str">
        <f>IF(K2274="","",IF('Základné údaje'!$H$8="áno",0,K2274*0.2))</f>
        <v/>
      </c>
      <c r="M2274" s="156" t="str">
        <f>IF(K2274="","",K2274*VLOOKUP(CONCATENATE(C2274," / ",'Základné údaje'!$D$8),'Priradenie pracov. balíkov'!A:F,6,FALSE))</f>
        <v/>
      </c>
      <c r="N2274" s="156" t="str">
        <f>IF(L2274="","",L2274*VLOOKUP(CONCATENATE(C2274," / ",'Základné údaje'!$D$8),'Priradenie pracov. balíkov'!A:F,6,FALSE))</f>
        <v/>
      </c>
      <c r="O2274" s="164"/>
      <c r="P2274" s="164"/>
    </row>
    <row r="2275" spans="1:16" x14ac:dyDescent="0.2">
      <c r="A2275" s="19"/>
      <c r="B2275" s="164"/>
      <c r="C2275" s="164"/>
      <c r="D2275" s="164"/>
      <c r="E2275" s="164"/>
      <c r="F2275" s="165"/>
      <c r="G2275" s="164"/>
      <c r="H2275" s="166"/>
      <c r="I2275" s="167"/>
      <c r="J2275" s="168" t="str">
        <f>IF(F2275="","",IF(G2275=nepodnik,1,IF(VLOOKUP(G2275,Ciselniky!$G$41:$I$48,3,FALSE)&gt;'Údaje o projekte'!$F$11,'Údaje o projekte'!$F$11,VLOOKUP(G2275,Ciselniky!$G$41:$I$48,3,FALSE))))</f>
        <v/>
      </c>
      <c r="K2275" s="169" t="str">
        <f>IF(J2275="","",IF(G2275="Nerelevantné",E2275*F2275,((E2275*F2275)/VLOOKUP(G2275,Ciselniky!$G$43:$I$48,3,FALSE))*'Dlhodobý majetok (DM)'!I2275)*H2275)</f>
        <v/>
      </c>
      <c r="L2275" s="169" t="str">
        <f>IF(K2275="","",IF('Základné údaje'!$H$8="áno",0,K2275*0.2))</f>
        <v/>
      </c>
      <c r="M2275" s="156" t="str">
        <f>IF(K2275="","",K2275*VLOOKUP(CONCATENATE(C2275," / ",'Základné údaje'!$D$8),'Priradenie pracov. balíkov'!A:F,6,FALSE))</f>
        <v/>
      </c>
      <c r="N2275" s="156" t="str">
        <f>IF(L2275="","",L2275*VLOOKUP(CONCATENATE(C2275," / ",'Základné údaje'!$D$8),'Priradenie pracov. balíkov'!A:F,6,FALSE))</f>
        <v/>
      </c>
      <c r="O2275" s="164"/>
      <c r="P2275" s="164"/>
    </row>
    <row r="2276" spans="1:16" x14ac:dyDescent="0.2">
      <c r="A2276" s="19"/>
      <c r="B2276" s="164"/>
      <c r="C2276" s="164"/>
      <c r="D2276" s="164"/>
      <c r="E2276" s="164"/>
      <c r="F2276" s="165"/>
      <c r="G2276" s="164"/>
      <c r="H2276" s="166"/>
      <c r="I2276" s="167"/>
      <c r="J2276" s="168" t="str">
        <f>IF(F2276="","",IF(G2276=nepodnik,1,IF(VLOOKUP(G2276,Ciselniky!$G$41:$I$48,3,FALSE)&gt;'Údaje o projekte'!$F$11,'Údaje o projekte'!$F$11,VLOOKUP(G2276,Ciselniky!$G$41:$I$48,3,FALSE))))</f>
        <v/>
      </c>
      <c r="K2276" s="169" t="str">
        <f>IF(J2276="","",IF(G2276="Nerelevantné",E2276*F2276,((E2276*F2276)/VLOOKUP(G2276,Ciselniky!$G$43:$I$48,3,FALSE))*'Dlhodobý majetok (DM)'!I2276)*H2276)</f>
        <v/>
      </c>
      <c r="L2276" s="169" t="str">
        <f>IF(K2276="","",IF('Základné údaje'!$H$8="áno",0,K2276*0.2))</f>
        <v/>
      </c>
      <c r="M2276" s="156" t="str">
        <f>IF(K2276="","",K2276*VLOOKUP(CONCATENATE(C2276," / ",'Základné údaje'!$D$8),'Priradenie pracov. balíkov'!A:F,6,FALSE))</f>
        <v/>
      </c>
      <c r="N2276" s="156" t="str">
        <f>IF(L2276="","",L2276*VLOOKUP(CONCATENATE(C2276," / ",'Základné údaje'!$D$8),'Priradenie pracov. balíkov'!A:F,6,FALSE))</f>
        <v/>
      </c>
      <c r="O2276" s="164"/>
      <c r="P2276" s="164"/>
    </row>
    <row r="2277" spans="1:16" x14ac:dyDescent="0.2">
      <c r="A2277" s="19"/>
      <c r="B2277" s="164"/>
      <c r="C2277" s="164"/>
      <c r="D2277" s="164"/>
      <c r="E2277" s="164"/>
      <c r="F2277" s="165"/>
      <c r="G2277" s="164"/>
      <c r="H2277" s="166"/>
      <c r="I2277" s="167"/>
      <c r="J2277" s="168" t="str">
        <f>IF(F2277="","",IF(G2277=nepodnik,1,IF(VLOOKUP(G2277,Ciselniky!$G$41:$I$48,3,FALSE)&gt;'Údaje o projekte'!$F$11,'Údaje o projekte'!$F$11,VLOOKUP(G2277,Ciselniky!$G$41:$I$48,3,FALSE))))</f>
        <v/>
      </c>
      <c r="K2277" s="169" t="str">
        <f>IF(J2277="","",IF(G2277="Nerelevantné",E2277*F2277,((E2277*F2277)/VLOOKUP(G2277,Ciselniky!$G$43:$I$48,3,FALSE))*'Dlhodobý majetok (DM)'!I2277)*H2277)</f>
        <v/>
      </c>
      <c r="L2277" s="169" t="str">
        <f>IF(K2277="","",IF('Základné údaje'!$H$8="áno",0,K2277*0.2))</f>
        <v/>
      </c>
      <c r="M2277" s="156" t="str">
        <f>IF(K2277="","",K2277*VLOOKUP(CONCATENATE(C2277," / ",'Základné údaje'!$D$8),'Priradenie pracov. balíkov'!A:F,6,FALSE))</f>
        <v/>
      </c>
      <c r="N2277" s="156" t="str">
        <f>IF(L2277="","",L2277*VLOOKUP(CONCATENATE(C2277," / ",'Základné údaje'!$D$8),'Priradenie pracov. balíkov'!A:F,6,FALSE))</f>
        <v/>
      </c>
      <c r="O2277" s="164"/>
      <c r="P2277" s="164"/>
    </row>
    <row r="2278" spans="1:16" x14ac:dyDescent="0.2">
      <c r="A2278" s="19"/>
      <c r="B2278" s="164"/>
      <c r="C2278" s="164"/>
      <c r="D2278" s="164"/>
      <c r="E2278" s="164"/>
      <c r="F2278" s="165"/>
      <c r="G2278" s="164"/>
      <c r="H2278" s="166"/>
      <c r="I2278" s="167"/>
      <c r="J2278" s="168" t="str">
        <f>IF(F2278="","",IF(G2278=nepodnik,1,IF(VLOOKUP(G2278,Ciselniky!$G$41:$I$48,3,FALSE)&gt;'Údaje o projekte'!$F$11,'Údaje o projekte'!$F$11,VLOOKUP(G2278,Ciselniky!$G$41:$I$48,3,FALSE))))</f>
        <v/>
      </c>
      <c r="K2278" s="169" t="str">
        <f>IF(J2278="","",IF(G2278="Nerelevantné",E2278*F2278,((E2278*F2278)/VLOOKUP(G2278,Ciselniky!$G$43:$I$48,3,FALSE))*'Dlhodobý majetok (DM)'!I2278)*H2278)</f>
        <v/>
      </c>
      <c r="L2278" s="169" t="str">
        <f>IF(K2278="","",IF('Základné údaje'!$H$8="áno",0,K2278*0.2))</f>
        <v/>
      </c>
      <c r="M2278" s="156" t="str">
        <f>IF(K2278="","",K2278*VLOOKUP(CONCATENATE(C2278," / ",'Základné údaje'!$D$8),'Priradenie pracov. balíkov'!A:F,6,FALSE))</f>
        <v/>
      </c>
      <c r="N2278" s="156" t="str">
        <f>IF(L2278="","",L2278*VLOOKUP(CONCATENATE(C2278," / ",'Základné údaje'!$D$8),'Priradenie pracov. balíkov'!A:F,6,FALSE))</f>
        <v/>
      </c>
      <c r="O2278" s="164"/>
      <c r="P2278" s="164"/>
    </row>
    <row r="2279" spans="1:16" x14ac:dyDescent="0.2">
      <c r="A2279" s="19"/>
      <c r="B2279" s="164"/>
      <c r="C2279" s="164"/>
      <c r="D2279" s="164"/>
      <c r="E2279" s="164"/>
      <c r="F2279" s="165"/>
      <c r="G2279" s="164"/>
      <c r="H2279" s="166"/>
      <c r="I2279" s="167"/>
      <c r="J2279" s="168" t="str">
        <f>IF(F2279="","",IF(G2279=nepodnik,1,IF(VLOOKUP(G2279,Ciselniky!$G$41:$I$48,3,FALSE)&gt;'Údaje o projekte'!$F$11,'Údaje o projekte'!$F$11,VLOOKUP(G2279,Ciselniky!$G$41:$I$48,3,FALSE))))</f>
        <v/>
      </c>
      <c r="K2279" s="169" t="str">
        <f>IF(J2279="","",IF(G2279="Nerelevantné",E2279*F2279,((E2279*F2279)/VLOOKUP(G2279,Ciselniky!$G$43:$I$48,3,FALSE))*'Dlhodobý majetok (DM)'!I2279)*H2279)</f>
        <v/>
      </c>
      <c r="L2279" s="169" t="str">
        <f>IF(K2279="","",IF('Základné údaje'!$H$8="áno",0,K2279*0.2))</f>
        <v/>
      </c>
      <c r="M2279" s="156" t="str">
        <f>IF(K2279="","",K2279*VLOOKUP(CONCATENATE(C2279," / ",'Základné údaje'!$D$8),'Priradenie pracov. balíkov'!A:F,6,FALSE))</f>
        <v/>
      </c>
      <c r="N2279" s="156" t="str">
        <f>IF(L2279="","",L2279*VLOOKUP(CONCATENATE(C2279," / ",'Základné údaje'!$D$8),'Priradenie pracov. balíkov'!A:F,6,FALSE))</f>
        <v/>
      </c>
      <c r="O2279" s="164"/>
      <c r="P2279" s="164"/>
    </row>
    <row r="2280" spans="1:16" x14ac:dyDescent="0.2">
      <c r="A2280" s="19"/>
      <c r="B2280" s="164"/>
      <c r="C2280" s="164"/>
      <c r="D2280" s="164"/>
      <c r="E2280" s="164"/>
      <c r="F2280" s="165"/>
      <c r="G2280" s="164"/>
      <c r="H2280" s="166"/>
      <c r="I2280" s="167"/>
      <c r="J2280" s="168" t="str">
        <f>IF(F2280="","",IF(G2280=nepodnik,1,IF(VLOOKUP(G2280,Ciselniky!$G$41:$I$48,3,FALSE)&gt;'Údaje o projekte'!$F$11,'Údaje o projekte'!$F$11,VLOOKUP(G2280,Ciselniky!$G$41:$I$48,3,FALSE))))</f>
        <v/>
      </c>
      <c r="K2280" s="169" t="str">
        <f>IF(J2280="","",IF(G2280="Nerelevantné",E2280*F2280,((E2280*F2280)/VLOOKUP(G2280,Ciselniky!$G$43:$I$48,3,FALSE))*'Dlhodobý majetok (DM)'!I2280)*H2280)</f>
        <v/>
      </c>
      <c r="L2280" s="169" t="str">
        <f>IF(K2280="","",IF('Základné údaje'!$H$8="áno",0,K2280*0.2))</f>
        <v/>
      </c>
      <c r="M2280" s="156" t="str">
        <f>IF(K2280="","",K2280*VLOOKUP(CONCATENATE(C2280," / ",'Základné údaje'!$D$8),'Priradenie pracov. balíkov'!A:F,6,FALSE))</f>
        <v/>
      </c>
      <c r="N2280" s="156" t="str">
        <f>IF(L2280="","",L2280*VLOOKUP(CONCATENATE(C2280," / ",'Základné údaje'!$D$8),'Priradenie pracov. balíkov'!A:F,6,FALSE))</f>
        <v/>
      </c>
      <c r="O2280" s="164"/>
      <c r="P2280" s="164"/>
    </row>
    <row r="2281" spans="1:16" x14ac:dyDescent="0.2">
      <c r="A2281" s="19"/>
      <c r="B2281" s="164"/>
      <c r="C2281" s="164"/>
      <c r="D2281" s="164"/>
      <c r="E2281" s="164"/>
      <c r="F2281" s="165"/>
      <c r="G2281" s="164"/>
      <c r="H2281" s="166"/>
      <c r="I2281" s="167"/>
      <c r="J2281" s="168" t="str">
        <f>IF(F2281="","",IF(G2281=nepodnik,1,IF(VLOOKUP(G2281,Ciselniky!$G$41:$I$48,3,FALSE)&gt;'Údaje o projekte'!$F$11,'Údaje o projekte'!$F$11,VLOOKUP(G2281,Ciselniky!$G$41:$I$48,3,FALSE))))</f>
        <v/>
      </c>
      <c r="K2281" s="169" t="str">
        <f>IF(J2281="","",IF(G2281="Nerelevantné",E2281*F2281,((E2281*F2281)/VLOOKUP(G2281,Ciselniky!$G$43:$I$48,3,FALSE))*'Dlhodobý majetok (DM)'!I2281)*H2281)</f>
        <v/>
      </c>
      <c r="L2281" s="169" t="str">
        <f>IF(K2281="","",IF('Základné údaje'!$H$8="áno",0,K2281*0.2))</f>
        <v/>
      </c>
      <c r="M2281" s="156" t="str">
        <f>IF(K2281="","",K2281*VLOOKUP(CONCATENATE(C2281," / ",'Základné údaje'!$D$8),'Priradenie pracov. balíkov'!A:F,6,FALSE))</f>
        <v/>
      </c>
      <c r="N2281" s="156" t="str">
        <f>IF(L2281="","",L2281*VLOOKUP(CONCATENATE(C2281," / ",'Základné údaje'!$D$8),'Priradenie pracov. balíkov'!A:F,6,FALSE))</f>
        <v/>
      </c>
      <c r="O2281" s="164"/>
      <c r="P2281" s="164"/>
    </row>
    <row r="2282" spans="1:16" x14ac:dyDescent="0.2">
      <c r="A2282" s="19"/>
      <c r="B2282" s="164"/>
      <c r="C2282" s="164"/>
      <c r="D2282" s="164"/>
      <c r="E2282" s="164"/>
      <c r="F2282" s="165"/>
      <c r="G2282" s="164"/>
      <c r="H2282" s="166"/>
      <c r="I2282" s="167"/>
      <c r="J2282" s="168" t="str">
        <f>IF(F2282="","",IF(G2282=nepodnik,1,IF(VLOOKUP(G2282,Ciselniky!$G$41:$I$48,3,FALSE)&gt;'Údaje o projekte'!$F$11,'Údaje o projekte'!$F$11,VLOOKUP(G2282,Ciselniky!$G$41:$I$48,3,FALSE))))</f>
        <v/>
      </c>
      <c r="K2282" s="169" t="str">
        <f>IF(J2282="","",IF(G2282="Nerelevantné",E2282*F2282,((E2282*F2282)/VLOOKUP(G2282,Ciselniky!$G$43:$I$48,3,FALSE))*'Dlhodobý majetok (DM)'!I2282)*H2282)</f>
        <v/>
      </c>
      <c r="L2282" s="169" t="str">
        <f>IF(K2282="","",IF('Základné údaje'!$H$8="áno",0,K2282*0.2))</f>
        <v/>
      </c>
      <c r="M2282" s="156" t="str">
        <f>IF(K2282="","",K2282*VLOOKUP(CONCATENATE(C2282," / ",'Základné údaje'!$D$8),'Priradenie pracov. balíkov'!A:F,6,FALSE))</f>
        <v/>
      </c>
      <c r="N2282" s="156" t="str">
        <f>IF(L2282="","",L2282*VLOOKUP(CONCATENATE(C2282," / ",'Základné údaje'!$D$8),'Priradenie pracov. balíkov'!A:F,6,FALSE))</f>
        <v/>
      </c>
      <c r="O2282" s="164"/>
      <c r="P2282" s="164"/>
    </row>
    <row r="2283" spans="1:16" x14ac:dyDescent="0.2">
      <c r="A2283" s="19"/>
      <c r="B2283" s="164"/>
      <c r="C2283" s="164"/>
      <c r="D2283" s="164"/>
      <c r="E2283" s="164"/>
      <c r="F2283" s="165"/>
      <c r="G2283" s="164"/>
      <c r="H2283" s="166"/>
      <c r="I2283" s="167"/>
      <c r="J2283" s="168" t="str">
        <f>IF(F2283="","",IF(G2283=nepodnik,1,IF(VLOOKUP(G2283,Ciselniky!$G$41:$I$48,3,FALSE)&gt;'Údaje o projekte'!$F$11,'Údaje o projekte'!$F$11,VLOOKUP(G2283,Ciselniky!$G$41:$I$48,3,FALSE))))</f>
        <v/>
      </c>
      <c r="K2283" s="169" t="str">
        <f>IF(J2283="","",IF(G2283="Nerelevantné",E2283*F2283,((E2283*F2283)/VLOOKUP(G2283,Ciselniky!$G$43:$I$48,3,FALSE))*'Dlhodobý majetok (DM)'!I2283)*H2283)</f>
        <v/>
      </c>
      <c r="L2283" s="169" t="str">
        <f>IF(K2283="","",IF('Základné údaje'!$H$8="áno",0,K2283*0.2))</f>
        <v/>
      </c>
      <c r="M2283" s="156" t="str">
        <f>IF(K2283="","",K2283*VLOOKUP(CONCATENATE(C2283," / ",'Základné údaje'!$D$8),'Priradenie pracov. balíkov'!A:F,6,FALSE))</f>
        <v/>
      </c>
      <c r="N2283" s="156" t="str">
        <f>IF(L2283="","",L2283*VLOOKUP(CONCATENATE(C2283," / ",'Základné údaje'!$D$8),'Priradenie pracov. balíkov'!A:F,6,FALSE))</f>
        <v/>
      </c>
      <c r="O2283" s="164"/>
      <c r="P2283" s="164"/>
    </row>
    <row r="2284" spans="1:16" x14ac:dyDescent="0.2">
      <c r="A2284" s="19"/>
      <c r="B2284" s="164"/>
      <c r="C2284" s="164"/>
      <c r="D2284" s="164"/>
      <c r="E2284" s="164"/>
      <c r="F2284" s="165"/>
      <c r="G2284" s="164"/>
      <c r="H2284" s="166"/>
      <c r="I2284" s="167"/>
      <c r="J2284" s="168" t="str">
        <f>IF(F2284="","",IF(G2284=nepodnik,1,IF(VLOOKUP(G2284,Ciselniky!$G$41:$I$48,3,FALSE)&gt;'Údaje o projekte'!$F$11,'Údaje o projekte'!$F$11,VLOOKUP(G2284,Ciselniky!$G$41:$I$48,3,FALSE))))</f>
        <v/>
      </c>
      <c r="K2284" s="169" t="str">
        <f>IF(J2284="","",IF(G2284="Nerelevantné",E2284*F2284,((E2284*F2284)/VLOOKUP(G2284,Ciselniky!$G$43:$I$48,3,FALSE))*'Dlhodobý majetok (DM)'!I2284)*H2284)</f>
        <v/>
      </c>
      <c r="L2284" s="169" t="str">
        <f>IF(K2284="","",IF('Základné údaje'!$H$8="áno",0,K2284*0.2))</f>
        <v/>
      </c>
      <c r="M2284" s="156" t="str">
        <f>IF(K2284="","",K2284*VLOOKUP(CONCATENATE(C2284," / ",'Základné údaje'!$D$8),'Priradenie pracov. balíkov'!A:F,6,FALSE))</f>
        <v/>
      </c>
      <c r="N2284" s="156" t="str">
        <f>IF(L2284="","",L2284*VLOOKUP(CONCATENATE(C2284," / ",'Základné údaje'!$D$8),'Priradenie pracov. balíkov'!A:F,6,FALSE))</f>
        <v/>
      </c>
      <c r="O2284" s="164"/>
      <c r="P2284" s="164"/>
    </row>
    <row r="2285" spans="1:16" x14ac:dyDescent="0.2">
      <c r="A2285" s="19"/>
      <c r="B2285" s="164"/>
      <c r="C2285" s="164"/>
      <c r="D2285" s="164"/>
      <c r="E2285" s="164"/>
      <c r="F2285" s="165"/>
      <c r="G2285" s="164"/>
      <c r="H2285" s="166"/>
      <c r="I2285" s="167"/>
      <c r="J2285" s="168" t="str">
        <f>IF(F2285="","",IF(G2285=nepodnik,1,IF(VLOOKUP(G2285,Ciselniky!$G$41:$I$48,3,FALSE)&gt;'Údaje o projekte'!$F$11,'Údaje o projekte'!$F$11,VLOOKUP(G2285,Ciselniky!$G$41:$I$48,3,FALSE))))</f>
        <v/>
      </c>
      <c r="K2285" s="169" t="str">
        <f>IF(J2285="","",IF(G2285="Nerelevantné",E2285*F2285,((E2285*F2285)/VLOOKUP(G2285,Ciselniky!$G$43:$I$48,3,FALSE))*'Dlhodobý majetok (DM)'!I2285)*H2285)</f>
        <v/>
      </c>
      <c r="L2285" s="169" t="str">
        <f>IF(K2285="","",IF('Základné údaje'!$H$8="áno",0,K2285*0.2))</f>
        <v/>
      </c>
      <c r="M2285" s="156" t="str">
        <f>IF(K2285="","",K2285*VLOOKUP(CONCATENATE(C2285," / ",'Základné údaje'!$D$8),'Priradenie pracov. balíkov'!A:F,6,FALSE))</f>
        <v/>
      </c>
      <c r="N2285" s="156" t="str">
        <f>IF(L2285="","",L2285*VLOOKUP(CONCATENATE(C2285," / ",'Základné údaje'!$D$8),'Priradenie pracov. balíkov'!A:F,6,FALSE))</f>
        <v/>
      </c>
      <c r="O2285" s="164"/>
      <c r="P2285" s="164"/>
    </row>
    <row r="2286" spans="1:16" x14ac:dyDescent="0.2">
      <c r="A2286" s="19"/>
      <c r="B2286" s="164"/>
      <c r="C2286" s="164"/>
      <c r="D2286" s="164"/>
      <c r="E2286" s="164"/>
      <c r="F2286" s="165"/>
      <c r="G2286" s="164"/>
      <c r="H2286" s="166"/>
      <c r="I2286" s="167"/>
      <c r="J2286" s="168" t="str">
        <f>IF(F2286="","",IF(G2286=nepodnik,1,IF(VLOOKUP(G2286,Ciselniky!$G$41:$I$48,3,FALSE)&gt;'Údaje o projekte'!$F$11,'Údaje o projekte'!$F$11,VLOOKUP(G2286,Ciselniky!$G$41:$I$48,3,FALSE))))</f>
        <v/>
      </c>
      <c r="K2286" s="169" t="str">
        <f>IF(J2286="","",IF(G2286="Nerelevantné",E2286*F2286,((E2286*F2286)/VLOOKUP(G2286,Ciselniky!$G$43:$I$48,3,FALSE))*'Dlhodobý majetok (DM)'!I2286)*H2286)</f>
        <v/>
      </c>
      <c r="L2286" s="169" t="str">
        <f>IF(K2286="","",IF('Základné údaje'!$H$8="áno",0,K2286*0.2))</f>
        <v/>
      </c>
      <c r="M2286" s="156" t="str">
        <f>IF(K2286="","",K2286*VLOOKUP(CONCATENATE(C2286," / ",'Základné údaje'!$D$8),'Priradenie pracov. balíkov'!A:F,6,FALSE))</f>
        <v/>
      </c>
      <c r="N2286" s="156" t="str">
        <f>IF(L2286="","",L2286*VLOOKUP(CONCATENATE(C2286," / ",'Základné údaje'!$D$8),'Priradenie pracov. balíkov'!A:F,6,FALSE))</f>
        <v/>
      </c>
      <c r="O2286" s="164"/>
      <c r="P2286" s="164"/>
    </row>
    <row r="2287" spans="1:16" x14ac:dyDescent="0.2">
      <c r="A2287" s="19"/>
      <c r="B2287" s="164"/>
      <c r="C2287" s="164"/>
      <c r="D2287" s="164"/>
      <c r="E2287" s="164"/>
      <c r="F2287" s="165"/>
      <c r="G2287" s="164"/>
      <c r="H2287" s="166"/>
      <c r="I2287" s="167"/>
      <c r="J2287" s="168" t="str">
        <f>IF(F2287="","",IF(G2287=nepodnik,1,IF(VLOOKUP(G2287,Ciselniky!$G$41:$I$48,3,FALSE)&gt;'Údaje o projekte'!$F$11,'Údaje o projekte'!$F$11,VLOOKUP(G2287,Ciselniky!$G$41:$I$48,3,FALSE))))</f>
        <v/>
      </c>
      <c r="K2287" s="169" t="str">
        <f>IF(J2287="","",IF(G2287="Nerelevantné",E2287*F2287,((E2287*F2287)/VLOOKUP(G2287,Ciselniky!$G$43:$I$48,3,FALSE))*'Dlhodobý majetok (DM)'!I2287)*H2287)</f>
        <v/>
      </c>
      <c r="L2287" s="169" t="str">
        <f>IF(K2287="","",IF('Základné údaje'!$H$8="áno",0,K2287*0.2))</f>
        <v/>
      </c>
      <c r="M2287" s="156" t="str">
        <f>IF(K2287="","",K2287*VLOOKUP(CONCATENATE(C2287," / ",'Základné údaje'!$D$8),'Priradenie pracov. balíkov'!A:F,6,FALSE))</f>
        <v/>
      </c>
      <c r="N2287" s="156" t="str">
        <f>IF(L2287="","",L2287*VLOOKUP(CONCATENATE(C2287," / ",'Základné údaje'!$D$8),'Priradenie pracov. balíkov'!A:F,6,FALSE))</f>
        <v/>
      </c>
      <c r="O2287" s="164"/>
      <c r="P2287" s="164"/>
    </row>
    <row r="2288" spans="1:16" x14ac:dyDescent="0.2">
      <c r="A2288" s="19"/>
      <c r="B2288" s="164"/>
      <c r="C2288" s="164"/>
      <c r="D2288" s="164"/>
      <c r="E2288" s="164"/>
      <c r="F2288" s="165"/>
      <c r="G2288" s="164"/>
      <c r="H2288" s="166"/>
      <c r="I2288" s="167"/>
      <c r="J2288" s="168" t="str">
        <f>IF(F2288="","",IF(G2288=nepodnik,1,IF(VLOOKUP(G2288,Ciselniky!$G$41:$I$48,3,FALSE)&gt;'Údaje o projekte'!$F$11,'Údaje o projekte'!$F$11,VLOOKUP(G2288,Ciselniky!$G$41:$I$48,3,FALSE))))</f>
        <v/>
      </c>
      <c r="K2288" s="169" t="str">
        <f>IF(J2288="","",IF(G2288="Nerelevantné",E2288*F2288,((E2288*F2288)/VLOOKUP(G2288,Ciselniky!$G$43:$I$48,3,FALSE))*'Dlhodobý majetok (DM)'!I2288)*H2288)</f>
        <v/>
      </c>
      <c r="L2288" s="169" t="str">
        <f>IF(K2288="","",IF('Základné údaje'!$H$8="áno",0,K2288*0.2))</f>
        <v/>
      </c>
      <c r="M2288" s="156" t="str">
        <f>IF(K2288="","",K2288*VLOOKUP(CONCATENATE(C2288," / ",'Základné údaje'!$D$8),'Priradenie pracov. balíkov'!A:F,6,FALSE))</f>
        <v/>
      </c>
      <c r="N2288" s="156" t="str">
        <f>IF(L2288="","",L2288*VLOOKUP(CONCATENATE(C2288," / ",'Základné údaje'!$D$8),'Priradenie pracov. balíkov'!A:F,6,FALSE))</f>
        <v/>
      </c>
      <c r="O2288" s="164"/>
      <c r="P2288" s="164"/>
    </row>
    <row r="2289" spans="1:16" x14ac:dyDescent="0.2">
      <c r="A2289" s="19"/>
      <c r="B2289" s="164"/>
      <c r="C2289" s="164"/>
      <c r="D2289" s="164"/>
      <c r="E2289" s="164"/>
      <c r="F2289" s="165"/>
      <c r="G2289" s="164"/>
      <c r="H2289" s="166"/>
      <c r="I2289" s="167"/>
      <c r="J2289" s="168" t="str">
        <f>IF(F2289="","",IF(G2289=nepodnik,1,IF(VLOOKUP(G2289,Ciselniky!$G$41:$I$48,3,FALSE)&gt;'Údaje o projekte'!$F$11,'Údaje o projekte'!$F$11,VLOOKUP(G2289,Ciselniky!$G$41:$I$48,3,FALSE))))</f>
        <v/>
      </c>
      <c r="K2289" s="169" t="str">
        <f>IF(J2289="","",IF(G2289="Nerelevantné",E2289*F2289,((E2289*F2289)/VLOOKUP(G2289,Ciselniky!$G$43:$I$48,3,FALSE))*'Dlhodobý majetok (DM)'!I2289)*H2289)</f>
        <v/>
      </c>
      <c r="L2289" s="169" t="str">
        <f>IF(K2289="","",IF('Základné údaje'!$H$8="áno",0,K2289*0.2))</f>
        <v/>
      </c>
      <c r="M2289" s="156" t="str">
        <f>IF(K2289="","",K2289*VLOOKUP(CONCATENATE(C2289," / ",'Základné údaje'!$D$8),'Priradenie pracov. balíkov'!A:F,6,FALSE))</f>
        <v/>
      </c>
      <c r="N2289" s="156" t="str">
        <f>IF(L2289="","",L2289*VLOOKUP(CONCATENATE(C2289," / ",'Základné údaje'!$D$8),'Priradenie pracov. balíkov'!A:F,6,FALSE))</f>
        <v/>
      </c>
      <c r="O2289" s="164"/>
      <c r="P2289" s="164"/>
    </row>
    <row r="2290" spans="1:16" x14ac:dyDescent="0.2">
      <c r="A2290" s="19"/>
      <c r="B2290" s="164"/>
      <c r="C2290" s="164"/>
      <c r="D2290" s="164"/>
      <c r="E2290" s="164"/>
      <c r="F2290" s="165"/>
      <c r="G2290" s="164"/>
      <c r="H2290" s="166"/>
      <c r="I2290" s="167"/>
      <c r="J2290" s="168" t="str">
        <f>IF(F2290="","",IF(G2290=nepodnik,1,IF(VLOOKUP(G2290,Ciselniky!$G$41:$I$48,3,FALSE)&gt;'Údaje o projekte'!$F$11,'Údaje o projekte'!$F$11,VLOOKUP(G2290,Ciselniky!$G$41:$I$48,3,FALSE))))</f>
        <v/>
      </c>
      <c r="K2290" s="169" t="str">
        <f>IF(J2290="","",IF(G2290="Nerelevantné",E2290*F2290,((E2290*F2290)/VLOOKUP(G2290,Ciselniky!$G$43:$I$48,3,FALSE))*'Dlhodobý majetok (DM)'!I2290)*H2290)</f>
        <v/>
      </c>
      <c r="L2290" s="169" t="str">
        <f>IF(K2290="","",IF('Základné údaje'!$H$8="áno",0,K2290*0.2))</f>
        <v/>
      </c>
      <c r="M2290" s="156" t="str">
        <f>IF(K2290="","",K2290*VLOOKUP(CONCATENATE(C2290," / ",'Základné údaje'!$D$8),'Priradenie pracov. balíkov'!A:F,6,FALSE))</f>
        <v/>
      </c>
      <c r="N2290" s="156" t="str">
        <f>IF(L2290="","",L2290*VLOOKUP(CONCATENATE(C2290," / ",'Základné údaje'!$D$8),'Priradenie pracov. balíkov'!A:F,6,FALSE))</f>
        <v/>
      </c>
      <c r="O2290" s="164"/>
      <c r="P2290" s="164"/>
    </row>
    <row r="2291" spans="1:16" x14ac:dyDescent="0.2">
      <c r="A2291" s="19"/>
      <c r="B2291" s="164"/>
      <c r="C2291" s="164"/>
      <c r="D2291" s="164"/>
      <c r="E2291" s="164"/>
      <c r="F2291" s="165"/>
      <c r="G2291" s="164"/>
      <c r="H2291" s="166"/>
      <c r="I2291" s="167"/>
      <c r="J2291" s="168" t="str">
        <f>IF(F2291="","",IF(G2291=nepodnik,1,IF(VLOOKUP(G2291,Ciselniky!$G$41:$I$48,3,FALSE)&gt;'Údaje o projekte'!$F$11,'Údaje o projekte'!$F$11,VLOOKUP(G2291,Ciselniky!$G$41:$I$48,3,FALSE))))</f>
        <v/>
      </c>
      <c r="K2291" s="169" t="str">
        <f>IF(J2291="","",IF(G2291="Nerelevantné",E2291*F2291,((E2291*F2291)/VLOOKUP(G2291,Ciselniky!$G$43:$I$48,3,FALSE))*'Dlhodobý majetok (DM)'!I2291)*H2291)</f>
        <v/>
      </c>
      <c r="L2291" s="169" t="str">
        <f>IF(K2291="","",IF('Základné údaje'!$H$8="áno",0,K2291*0.2))</f>
        <v/>
      </c>
      <c r="M2291" s="156" t="str">
        <f>IF(K2291="","",K2291*VLOOKUP(CONCATENATE(C2291," / ",'Základné údaje'!$D$8),'Priradenie pracov. balíkov'!A:F,6,FALSE))</f>
        <v/>
      </c>
      <c r="N2291" s="156" t="str">
        <f>IF(L2291="","",L2291*VLOOKUP(CONCATENATE(C2291," / ",'Základné údaje'!$D$8),'Priradenie pracov. balíkov'!A:F,6,FALSE))</f>
        <v/>
      </c>
      <c r="O2291" s="164"/>
      <c r="P2291" s="164"/>
    </row>
    <row r="2292" spans="1:16" x14ac:dyDescent="0.2">
      <c r="A2292" s="19"/>
      <c r="B2292" s="164"/>
      <c r="C2292" s="164"/>
      <c r="D2292" s="164"/>
      <c r="E2292" s="164"/>
      <c r="F2292" s="165"/>
      <c r="G2292" s="164"/>
      <c r="H2292" s="166"/>
      <c r="I2292" s="167"/>
      <c r="J2292" s="168" t="str">
        <f>IF(F2292="","",IF(G2292=nepodnik,1,IF(VLOOKUP(G2292,Ciselniky!$G$41:$I$48,3,FALSE)&gt;'Údaje o projekte'!$F$11,'Údaje o projekte'!$F$11,VLOOKUP(G2292,Ciselniky!$G$41:$I$48,3,FALSE))))</f>
        <v/>
      </c>
      <c r="K2292" s="169" t="str">
        <f>IF(J2292="","",IF(G2292="Nerelevantné",E2292*F2292,((E2292*F2292)/VLOOKUP(G2292,Ciselniky!$G$43:$I$48,3,FALSE))*'Dlhodobý majetok (DM)'!I2292)*H2292)</f>
        <v/>
      </c>
      <c r="L2292" s="169" t="str">
        <f>IF(K2292="","",IF('Základné údaje'!$H$8="áno",0,K2292*0.2))</f>
        <v/>
      </c>
      <c r="M2292" s="156" t="str">
        <f>IF(K2292="","",K2292*VLOOKUP(CONCATENATE(C2292," / ",'Základné údaje'!$D$8),'Priradenie pracov. balíkov'!A:F,6,FALSE))</f>
        <v/>
      </c>
      <c r="N2292" s="156" t="str">
        <f>IF(L2292="","",L2292*VLOOKUP(CONCATENATE(C2292," / ",'Základné údaje'!$D$8),'Priradenie pracov. balíkov'!A:F,6,FALSE))</f>
        <v/>
      </c>
      <c r="O2292" s="164"/>
      <c r="P2292" s="164"/>
    </row>
    <row r="2293" spans="1:16" x14ac:dyDescent="0.2">
      <c r="A2293" s="19"/>
      <c r="B2293" s="164"/>
      <c r="C2293" s="164"/>
      <c r="D2293" s="164"/>
      <c r="E2293" s="164"/>
      <c r="F2293" s="165"/>
      <c r="G2293" s="164"/>
      <c r="H2293" s="166"/>
      <c r="I2293" s="167"/>
      <c r="J2293" s="168" t="str">
        <f>IF(F2293="","",IF(G2293=nepodnik,1,IF(VLOOKUP(G2293,Ciselniky!$G$41:$I$48,3,FALSE)&gt;'Údaje o projekte'!$F$11,'Údaje o projekte'!$F$11,VLOOKUP(G2293,Ciselniky!$G$41:$I$48,3,FALSE))))</f>
        <v/>
      </c>
      <c r="K2293" s="169" t="str">
        <f>IF(J2293="","",IF(G2293="Nerelevantné",E2293*F2293,((E2293*F2293)/VLOOKUP(G2293,Ciselniky!$G$43:$I$48,3,FALSE))*'Dlhodobý majetok (DM)'!I2293)*H2293)</f>
        <v/>
      </c>
      <c r="L2293" s="169" t="str">
        <f>IF(K2293="","",IF('Základné údaje'!$H$8="áno",0,K2293*0.2))</f>
        <v/>
      </c>
      <c r="M2293" s="156" t="str">
        <f>IF(K2293="","",K2293*VLOOKUP(CONCATENATE(C2293," / ",'Základné údaje'!$D$8),'Priradenie pracov. balíkov'!A:F,6,FALSE))</f>
        <v/>
      </c>
      <c r="N2293" s="156" t="str">
        <f>IF(L2293="","",L2293*VLOOKUP(CONCATENATE(C2293," / ",'Základné údaje'!$D$8),'Priradenie pracov. balíkov'!A:F,6,FALSE))</f>
        <v/>
      </c>
      <c r="O2293" s="164"/>
      <c r="P2293" s="164"/>
    </row>
    <row r="2294" spans="1:16" x14ac:dyDescent="0.2">
      <c r="A2294" s="19"/>
      <c r="B2294" s="164"/>
      <c r="C2294" s="164"/>
      <c r="D2294" s="164"/>
      <c r="E2294" s="164"/>
      <c r="F2294" s="165"/>
      <c r="G2294" s="164"/>
      <c r="H2294" s="166"/>
      <c r="I2294" s="167"/>
      <c r="J2294" s="168" t="str">
        <f>IF(F2294="","",IF(G2294=nepodnik,1,IF(VLOOKUP(G2294,Ciselniky!$G$41:$I$48,3,FALSE)&gt;'Údaje o projekte'!$F$11,'Údaje o projekte'!$F$11,VLOOKUP(G2294,Ciselniky!$G$41:$I$48,3,FALSE))))</f>
        <v/>
      </c>
      <c r="K2294" s="169" t="str">
        <f>IF(J2294="","",IF(G2294="Nerelevantné",E2294*F2294,((E2294*F2294)/VLOOKUP(G2294,Ciselniky!$G$43:$I$48,3,FALSE))*'Dlhodobý majetok (DM)'!I2294)*H2294)</f>
        <v/>
      </c>
      <c r="L2294" s="169" t="str">
        <f>IF(K2294="","",IF('Základné údaje'!$H$8="áno",0,K2294*0.2))</f>
        <v/>
      </c>
      <c r="M2294" s="156" t="str">
        <f>IF(K2294="","",K2294*VLOOKUP(CONCATENATE(C2294," / ",'Základné údaje'!$D$8),'Priradenie pracov. balíkov'!A:F,6,FALSE))</f>
        <v/>
      </c>
      <c r="N2294" s="156" t="str">
        <f>IF(L2294="","",L2294*VLOOKUP(CONCATENATE(C2294," / ",'Základné údaje'!$D$8),'Priradenie pracov. balíkov'!A:F,6,FALSE))</f>
        <v/>
      </c>
      <c r="O2294" s="164"/>
      <c r="P2294" s="164"/>
    </row>
    <row r="2295" spans="1:16" x14ac:dyDescent="0.2">
      <c r="A2295" s="19"/>
      <c r="B2295" s="164"/>
      <c r="C2295" s="164"/>
      <c r="D2295" s="164"/>
      <c r="E2295" s="164"/>
      <c r="F2295" s="165"/>
      <c r="G2295" s="164"/>
      <c r="H2295" s="166"/>
      <c r="I2295" s="167"/>
      <c r="J2295" s="168" t="str">
        <f>IF(F2295="","",IF(G2295=nepodnik,1,IF(VLOOKUP(G2295,Ciselniky!$G$41:$I$48,3,FALSE)&gt;'Údaje o projekte'!$F$11,'Údaje o projekte'!$F$11,VLOOKUP(G2295,Ciselniky!$G$41:$I$48,3,FALSE))))</f>
        <v/>
      </c>
      <c r="K2295" s="169" t="str">
        <f>IF(J2295="","",IF(G2295="Nerelevantné",E2295*F2295,((E2295*F2295)/VLOOKUP(G2295,Ciselniky!$G$43:$I$48,3,FALSE))*'Dlhodobý majetok (DM)'!I2295)*H2295)</f>
        <v/>
      </c>
      <c r="L2295" s="169" t="str">
        <f>IF(K2295="","",IF('Základné údaje'!$H$8="áno",0,K2295*0.2))</f>
        <v/>
      </c>
      <c r="M2295" s="156" t="str">
        <f>IF(K2295="","",K2295*VLOOKUP(CONCATENATE(C2295," / ",'Základné údaje'!$D$8),'Priradenie pracov. balíkov'!A:F,6,FALSE))</f>
        <v/>
      </c>
      <c r="N2295" s="156" t="str">
        <f>IF(L2295="","",L2295*VLOOKUP(CONCATENATE(C2295," / ",'Základné údaje'!$D$8),'Priradenie pracov. balíkov'!A:F,6,FALSE))</f>
        <v/>
      </c>
      <c r="O2295" s="164"/>
      <c r="P2295" s="164"/>
    </row>
    <row r="2296" spans="1:16" x14ac:dyDescent="0.2">
      <c r="A2296" s="19"/>
      <c r="B2296" s="164"/>
      <c r="C2296" s="164"/>
      <c r="D2296" s="164"/>
      <c r="E2296" s="164"/>
      <c r="F2296" s="165"/>
      <c r="G2296" s="164"/>
      <c r="H2296" s="166"/>
      <c r="I2296" s="167"/>
      <c r="J2296" s="168" t="str">
        <f>IF(F2296="","",IF(G2296=nepodnik,1,IF(VLOOKUP(G2296,Ciselniky!$G$41:$I$48,3,FALSE)&gt;'Údaje o projekte'!$F$11,'Údaje o projekte'!$F$11,VLOOKUP(G2296,Ciselniky!$G$41:$I$48,3,FALSE))))</f>
        <v/>
      </c>
      <c r="K2296" s="169" t="str">
        <f>IF(J2296="","",IF(G2296="Nerelevantné",E2296*F2296,((E2296*F2296)/VLOOKUP(G2296,Ciselniky!$G$43:$I$48,3,FALSE))*'Dlhodobý majetok (DM)'!I2296)*H2296)</f>
        <v/>
      </c>
      <c r="L2296" s="169" t="str">
        <f>IF(K2296="","",IF('Základné údaje'!$H$8="áno",0,K2296*0.2))</f>
        <v/>
      </c>
      <c r="M2296" s="156" t="str">
        <f>IF(K2296="","",K2296*VLOOKUP(CONCATENATE(C2296," / ",'Základné údaje'!$D$8),'Priradenie pracov. balíkov'!A:F,6,FALSE))</f>
        <v/>
      </c>
      <c r="N2296" s="156" t="str">
        <f>IF(L2296="","",L2296*VLOOKUP(CONCATENATE(C2296," / ",'Základné údaje'!$D$8),'Priradenie pracov. balíkov'!A:F,6,FALSE))</f>
        <v/>
      </c>
      <c r="O2296" s="164"/>
      <c r="P2296" s="164"/>
    </row>
    <row r="2297" spans="1:16" x14ac:dyDescent="0.2">
      <c r="A2297" s="19"/>
      <c r="B2297" s="164"/>
      <c r="C2297" s="164"/>
      <c r="D2297" s="164"/>
      <c r="E2297" s="164"/>
      <c r="F2297" s="165"/>
      <c r="G2297" s="164"/>
      <c r="H2297" s="166"/>
      <c r="I2297" s="167"/>
      <c r="J2297" s="168" t="str">
        <f>IF(F2297="","",IF(G2297=nepodnik,1,IF(VLOOKUP(G2297,Ciselniky!$G$41:$I$48,3,FALSE)&gt;'Údaje o projekte'!$F$11,'Údaje o projekte'!$F$11,VLOOKUP(G2297,Ciselniky!$G$41:$I$48,3,FALSE))))</f>
        <v/>
      </c>
      <c r="K2297" s="169" t="str">
        <f>IF(J2297="","",IF(G2297="Nerelevantné",E2297*F2297,((E2297*F2297)/VLOOKUP(G2297,Ciselniky!$G$43:$I$48,3,FALSE))*'Dlhodobý majetok (DM)'!I2297)*H2297)</f>
        <v/>
      </c>
      <c r="L2297" s="169" t="str">
        <f>IF(K2297="","",IF('Základné údaje'!$H$8="áno",0,K2297*0.2))</f>
        <v/>
      </c>
      <c r="M2297" s="156" t="str">
        <f>IF(K2297="","",K2297*VLOOKUP(CONCATENATE(C2297," / ",'Základné údaje'!$D$8),'Priradenie pracov. balíkov'!A:F,6,FALSE))</f>
        <v/>
      </c>
      <c r="N2297" s="156" t="str">
        <f>IF(L2297="","",L2297*VLOOKUP(CONCATENATE(C2297," / ",'Základné údaje'!$D$8),'Priradenie pracov. balíkov'!A:F,6,FALSE))</f>
        <v/>
      </c>
      <c r="O2297" s="164"/>
      <c r="P2297" s="164"/>
    </row>
    <row r="2298" spans="1:16" x14ac:dyDescent="0.2">
      <c r="A2298" s="19"/>
      <c r="B2298" s="164"/>
      <c r="C2298" s="164"/>
      <c r="D2298" s="164"/>
      <c r="E2298" s="164"/>
      <c r="F2298" s="165"/>
      <c r="G2298" s="164"/>
      <c r="H2298" s="166"/>
      <c r="I2298" s="167"/>
      <c r="J2298" s="168" t="str">
        <f>IF(F2298="","",IF(G2298=nepodnik,1,IF(VLOOKUP(G2298,Ciselniky!$G$41:$I$48,3,FALSE)&gt;'Údaje o projekte'!$F$11,'Údaje o projekte'!$F$11,VLOOKUP(G2298,Ciselniky!$G$41:$I$48,3,FALSE))))</f>
        <v/>
      </c>
      <c r="K2298" s="169" t="str">
        <f>IF(J2298="","",IF(G2298="Nerelevantné",E2298*F2298,((E2298*F2298)/VLOOKUP(G2298,Ciselniky!$G$43:$I$48,3,FALSE))*'Dlhodobý majetok (DM)'!I2298)*H2298)</f>
        <v/>
      </c>
      <c r="L2298" s="169" t="str">
        <f>IF(K2298="","",IF('Základné údaje'!$H$8="áno",0,K2298*0.2))</f>
        <v/>
      </c>
      <c r="M2298" s="156" t="str">
        <f>IF(K2298="","",K2298*VLOOKUP(CONCATENATE(C2298," / ",'Základné údaje'!$D$8),'Priradenie pracov. balíkov'!A:F,6,FALSE))</f>
        <v/>
      </c>
      <c r="N2298" s="156" t="str">
        <f>IF(L2298="","",L2298*VLOOKUP(CONCATENATE(C2298," / ",'Základné údaje'!$D$8),'Priradenie pracov. balíkov'!A:F,6,FALSE))</f>
        <v/>
      </c>
      <c r="O2298" s="164"/>
      <c r="P2298" s="164"/>
    </row>
    <row r="2299" spans="1:16" x14ac:dyDescent="0.2">
      <c r="A2299" s="19"/>
      <c r="B2299" s="164"/>
      <c r="C2299" s="164"/>
      <c r="D2299" s="164"/>
      <c r="E2299" s="164"/>
      <c r="F2299" s="165"/>
      <c r="G2299" s="164"/>
      <c r="H2299" s="166"/>
      <c r="I2299" s="167"/>
      <c r="J2299" s="168" t="str">
        <f>IF(F2299="","",IF(G2299=nepodnik,1,IF(VLOOKUP(G2299,Ciselniky!$G$41:$I$48,3,FALSE)&gt;'Údaje o projekte'!$F$11,'Údaje o projekte'!$F$11,VLOOKUP(G2299,Ciselniky!$G$41:$I$48,3,FALSE))))</f>
        <v/>
      </c>
      <c r="K2299" s="169" t="str">
        <f>IF(J2299="","",IF(G2299="Nerelevantné",E2299*F2299,((E2299*F2299)/VLOOKUP(G2299,Ciselniky!$G$43:$I$48,3,FALSE))*'Dlhodobý majetok (DM)'!I2299)*H2299)</f>
        <v/>
      </c>
      <c r="L2299" s="169" t="str">
        <f>IF(K2299="","",IF('Základné údaje'!$H$8="áno",0,K2299*0.2))</f>
        <v/>
      </c>
      <c r="M2299" s="156" t="str">
        <f>IF(K2299="","",K2299*VLOOKUP(CONCATENATE(C2299," / ",'Základné údaje'!$D$8),'Priradenie pracov. balíkov'!A:F,6,FALSE))</f>
        <v/>
      </c>
      <c r="N2299" s="156" t="str">
        <f>IF(L2299="","",L2299*VLOOKUP(CONCATENATE(C2299," / ",'Základné údaje'!$D$8),'Priradenie pracov. balíkov'!A:F,6,FALSE))</f>
        <v/>
      </c>
      <c r="O2299" s="164"/>
      <c r="P2299" s="164"/>
    </row>
    <row r="2300" spans="1:16" x14ac:dyDescent="0.2">
      <c r="A2300" s="19"/>
      <c r="B2300" s="164"/>
      <c r="C2300" s="164"/>
      <c r="D2300" s="164"/>
      <c r="E2300" s="164"/>
      <c r="F2300" s="165"/>
      <c r="G2300" s="164"/>
      <c r="H2300" s="166"/>
      <c r="I2300" s="167"/>
      <c r="J2300" s="168" t="str">
        <f>IF(F2300="","",IF(G2300=nepodnik,1,IF(VLOOKUP(G2300,Ciselniky!$G$41:$I$48,3,FALSE)&gt;'Údaje o projekte'!$F$11,'Údaje o projekte'!$F$11,VLOOKUP(G2300,Ciselniky!$G$41:$I$48,3,FALSE))))</f>
        <v/>
      </c>
      <c r="K2300" s="169" t="str">
        <f>IF(J2300="","",IF(G2300="Nerelevantné",E2300*F2300,((E2300*F2300)/VLOOKUP(G2300,Ciselniky!$G$43:$I$48,3,FALSE))*'Dlhodobý majetok (DM)'!I2300)*H2300)</f>
        <v/>
      </c>
      <c r="L2300" s="169" t="str">
        <f>IF(K2300="","",IF('Základné údaje'!$H$8="áno",0,K2300*0.2))</f>
        <v/>
      </c>
      <c r="M2300" s="156" t="str">
        <f>IF(K2300="","",K2300*VLOOKUP(CONCATENATE(C2300," / ",'Základné údaje'!$D$8),'Priradenie pracov. balíkov'!A:F,6,FALSE))</f>
        <v/>
      </c>
      <c r="N2300" s="156" t="str">
        <f>IF(L2300="","",L2300*VLOOKUP(CONCATENATE(C2300," / ",'Základné údaje'!$D$8),'Priradenie pracov. balíkov'!A:F,6,FALSE))</f>
        <v/>
      </c>
      <c r="O2300" s="164"/>
      <c r="P2300" s="164"/>
    </row>
    <row r="2301" spans="1:16" x14ac:dyDescent="0.2">
      <c r="A2301" s="19"/>
      <c r="B2301" s="164"/>
      <c r="C2301" s="164"/>
      <c r="D2301" s="164"/>
      <c r="E2301" s="164"/>
      <c r="F2301" s="165"/>
      <c r="G2301" s="164"/>
      <c r="H2301" s="166"/>
      <c r="I2301" s="167"/>
      <c r="J2301" s="168" t="str">
        <f>IF(F2301="","",IF(G2301=nepodnik,1,IF(VLOOKUP(G2301,Ciselniky!$G$41:$I$48,3,FALSE)&gt;'Údaje o projekte'!$F$11,'Údaje o projekte'!$F$11,VLOOKUP(G2301,Ciselniky!$G$41:$I$48,3,FALSE))))</f>
        <v/>
      </c>
      <c r="K2301" s="169" t="str">
        <f>IF(J2301="","",IF(G2301="Nerelevantné",E2301*F2301,((E2301*F2301)/VLOOKUP(G2301,Ciselniky!$G$43:$I$48,3,FALSE))*'Dlhodobý majetok (DM)'!I2301)*H2301)</f>
        <v/>
      </c>
      <c r="L2301" s="169" t="str">
        <f>IF(K2301="","",IF('Základné údaje'!$H$8="áno",0,K2301*0.2))</f>
        <v/>
      </c>
      <c r="M2301" s="156" t="str">
        <f>IF(K2301="","",K2301*VLOOKUP(CONCATENATE(C2301," / ",'Základné údaje'!$D$8),'Priradenie pracov. balíkov'!A:F,6,FALSE))</f>
        <v/>
      </c>
      <c r="N2301" s="156" t="str">
        <f>IF(L2301="","",L2301*VLOOKUP(CONCATENATE(C2301," / ",'Základné údaje'!$D$8),'Priradenie pracov. balíkov'!A:F,6,FALSE))</f>
        <v/>
      </c>
      <c r="O2301" s="164"/>
      <c r="P2301" s="164"/>
    </row>
    <row r="2302" spans="1:16" x14ac:dyDescent="0.2">
      <c r="A2302" s="19"/>
      <c r="B2302" s="164"/>
      <c r="C2302" s="164"/>
      <c r="D2302" s="164"/>
      <c r="E2302" s="164"/>
      <c r="F2302" s="165"/>
      <c r="G2302" s="164"/>
      <c r="H2302" s="166"/>
      <c r="I2302" s="167"/>
      <c r="J2302" s="168" t="str">
        <f>IF(F2302="","",IF(G2302=nepodnik,1,IF(VLOOKUP(G2302,Ciselniky!$G$41:$I$48,3,FALSE)&gt;'Údaje o projekte'!$F$11,'Údaje o projekte'!$F$11,VLOOKUP(G2302,Ciselniky!$G$41:$I$48,3,FALSE))))</f>
        <v/>
      </c>
      <c r="K2302" s="169" t="str">
        <f>IF(J2302="","",IF(G2302="Nerelevantné",E2302*F2302,((E2302*F2302)/VLOOKUP(G2302,Ciselniky!$G$43:$I$48,3,FALSE))*'Dlhodobý majetok (DM)'!I2302)*H2302)</f>
        <v/>
      </c>
      <c r="L2302" s="169" t="str">
        <f>IF(K2302="","",IF('Základné údaje'!$H$8="áno",0,K2302*0.2))</f>
        <v/>
      </c>
      <c r="M2302" s="156" t="str">
        <f>IF(K2302="","",K2302*VLOOKUP(CONCATENATE(C2302," / ",'Základné údaje'!$D$8),'Priradenie pracov. balíkov'!A:F,6,FALSE))</f>
        <v/>
      </c>
      <c r="N2302" s="156" t="str">
        <f>IF(L2302="","",L2302*VLOOKUP(CONCATENATE(C2302," / ",'Základné údaje'!$D$8),'Priradenie pracov. balíkov'!A:F,6,FALSE))</f>
        <v/>
      </c>
      <c r="O2302" s="164"/>
      <c r="P2302" s="164"/>
    </row>
    <row r="2303" spans="1:16" x14ac:dyDescent="0.2">
      <c r="A2303" s="19"/>
      <c r="B2303" s="164"/>
      <c r="C2303" s="164"/>
      <c r="D2303" s="164"/>
      <c r="E2303" s="164"/>
      <c r="F2303" s="165"/>
      <c r="G2303" s="164"/>
      <c r="H2303" s="166"/>
      <c r="I2303" s="167"/>
      <c r="J2303" s="168" t="str">
        <f>IF(F2303="","",IF(G2303=nepodnik,1,IF(VLOOKUP(G2303,Ciselniky!$G$41:$I$48,3,FALSE)&gt;'Údaje o projekte'!$F$11,'Údaje o projekte'!$F$11,VLOOKUP(G2303,Ciselniky!$G$41:$I$48,3,FALSE))))</f>
        <v/>
      </c>
      <c r="K2303" s="169" t="str">
        <f>IF(J2303="","",IF(G2303="Nerelevantné",E2303*F2303,((E2303*F2303)/VLOOKUP(G2303,Ciselniky!$G$43:$I$48,3,FALSE))*'Dlhodobý majetok (DM)'!I2303)*H2303)</f>
        <v/>
      </c>
      <c r="L2303" s="169" t="str">
        <f>IF(K2303="","",IF('Základné údaje'!$H$8="áno",0,K2303*0.2))</f>
        <v/>
      </c>
      <c r="M2303" s="156" t="str">
        <f>IF(K2303="","",K2303*VLOOKUP(CONCATENATE(C2303," / ",'Základné údaje'!$D$8),'Priradenie pracov. balíkov'!A:F,6,FALSE))</f>
        <v/>
      </c>
      <c r="N2303" s="156" t="str">
        <f>IF(L2303="","",L2303*VLOOKUP(CONCATENATE(C2303," / ",'Základné údaje'!$D$8),'Priradenie pracov. balíkov'!A:F,6,FALSE))</f>
        <v/>
      </c>
      <c r="O2303" s="164"/>
      <c r="P2303" s="164"/>
    </row>
    <row r="2304" spans="1:16" x14ac:dyDescent="0.2">
      <c r="A2304" s="19"/>
      <c r="B2304" s="164"/>
      <c r="C2304" s="164"/>
      <c r="D2304" s="164"/>
      <c r="E2304" s="164"/>
      <c r="F2304" s="165"/>
      <c r="G2304" s="164"/>
      <c r="H2304" s="166"/>
      <c r="I2304" s="167"/>
      <c r="J2304" s="168" t="str">
        <f>IF(F2304="","",IF(G2304=nepodnik,1,IF(VLOOKUP(G2304,Ciselniky!$G$41:$I$48,3,FALSE)&gt;'Údaje o projekte'!$F$11,'Údaje o projekte'!$F$11,VLOOKUP(G2304,Ciselniky!$G$41:$I$48,3,FALSE))))</f>
        <v/>
      </c>
      <c r="K2304" s="169" t="str">
        <f>IF(J2304="","",IF(G2304="Nerelevantné",E2304*F2304,((E2304*F2304)/VLOOKUP(G2304,Ciselniky!$G$43:$I$48,3,FALSE))*'Dlhodobý majetok (DM)'!I2304)*H2304)</f>
        <v/>
      </c>
      <c r="L2304" s="169" t="str">
        <f>IF(K2304="","",IF('Základné údaje'!$H$8="áno",0,K2304*0.2))</f>
        <v/>
      </c>
      <c r="M2304" s="156" t="str">
        <f>IF(K2304="","",K2304*VLOOKUP(CONCATENATE(C2304," / ",'Základné údaje'!$D$8),'Priradenie pracov. balíkov'!A:F,6,FALSE))</f>
        <v/>
      </c>
      <c r="N2304" s="156" t="str">
        <f>IF(L2304="","",L2304*VLOOKUP(CONCATENATE(C2304," / ",'Základné údaje'!$D$8),'Priradenie pracov. balíkov'!A:F,6,FALSE))</f>
        <v/>
      </c>
      <c r="O2304" s="164"/>
      <c r="P2304" s="164"/>
    </row>
    <row r="2305" spans="1:16" x14ac:dyDescent="0.2">
      <c r="A2305" s="19"/>
      <c r="B2305" s="164"/>
      <c r="C2305" s="164"/>
      <c r="D2305" s="164"/>
      <c r="E2305" s="164"/>
      <c r="F2305" s="165"/>
      <c r="G2305" s="164"/>
      <c r="H2305" s="166"/>
      <c r="I2305" s="167"/>
      <c r="J2305" s="168" t="str">
        <f>IF(F2305="","",IF(G2305=nepodnik,1,IF(VLOOKUP(G2305,Ciselniky!$G$41:$I$48,3,FALSE)&gt;'Údaje o projekte'!$F$11,'Údaje o projekte'!$F$11,VLOOKUP(G2305,Ciselniky!$G$41:$I$48,3,FALSE))))</f>
        <v/>
      </c>
      <c r="K2305" s="169" t="str">
        <f>IF(J2305="","",IF(G2305="Nerelevantné",E2305*F2305,((E2305*F2305)/VLOOKUP(G2305,Ciselniky!$G$43:$I$48,3,FALSE))*'Dlhodobý majetok (DM)'!I2305)*H2305)</f>
        <v/>
      </c>
      <c r="L2305" s="169" t="str">
        <f>IF(K2305="","",IF('Základné údaje'!$H$8="áno",0,K2305*0.2))</f>
        <v/>
      </c>
      <c r="M2305" s="156" t="str">
        <f>IF(K2305="","",K2305*VLOOKUP(CONCATENATE(C2305," / ",'Základné údaje'!$D$8),'Priradenie pracov. balíkov'!A:F,6,FALSE))</f>
        <v/>
      </c>
      <c r="N2305" s="156" t="str">
        <f>IF(L2305="","",L2305*VLOOKUP(CONCATENATE(C2305," / ",'Základné údaje'!$D$8),'Priradenie pracov. balíkov'!A:F,6,FALSE))</f>
        <v/>
      </c>
      <c r="O2305" s="164"/>
      <c r="P2305" s="164"/>
    </row>
    <row r="2306" spans="1:16" x14ac:dyDescent="0.2">
      <c r="A2306" s="19"/>
      <c r="B2306" s="164"/>
      <c r="C2306" s="164"/>
      <c r="D2306" s="164"/>
      <c r="E2306" s="164"/>
      <c r="F2306" s="165"/>
      <c r="G2306" s="164"/>
      <c r="H2306" s="166"/>
      <c r="I2306" s="167"/>
      <c r="J2306" s="168" t="str">
        <f>IF(F2306="","",IF(G2306=nepodnik,1,IF(VLOOKUP(G2306,Ciselniky!$G$41:$I$48,3,FALSE)&gt;'Údaje o projekte'!$F$11,'Údaje o projekte'!$F$11,VLOOKUP(G2306,Ciselniky!$G$41:$I$48,3,FALSE))))</f>
        <v/>
      </c>
      <c r="K2306" s="169" t="str">
        <f>IF(J2306="","",IF(G2306="Nerelevantné",E2306*F2306,((E2306*F2306)/VLOOKUP(G2306,Ciselniky!$G$43:$I$48,3,FALSE))*'Dlhodobý majetok (DM)'!I2306)*H2306)</f>
        <v/>
      </c>
      <c r="L2306" s="169" t="str">
        <f>IF(K2306="","",IF('Základné údaje'!$H$8="áno",0,K2306*0.2))</f>
        <v/>
      </c>
      <c r="M2306" s="156" t="str">
        <f>IF(K2306="","",K2306*VLOOKUP(CONCATENATE(C2306," / ",'Základné údaje'!$D$8),'Priradenie pracov. balíkov'!A:F,6,FALSE))</f>
        <v/>
      </c>
      <c r="N2306" s="156" t="str">
        <f>IF(L2306="","",L2306*VLOOKUP(CONCATENATE(C2306," / ",'Základné údaje'!$D$8),'Priradenie pracov. balíkov'!A:F,6,FALSE))</f>
        <v/>
      </c>
      <c r="O2306" s="164"/>
      <c r="P2306" s="164"/>
    </row>
    <row r="2307" spans="1:16" x14ac:dyDescent="0.2">
      <c r="A2307" s="19"/>
      <c r="B2307" s="164"/>
      <c r="C2307" s="164"/>
      <c r="D2307" s="164"/>
      <c r="E2307" s="164"/>
      <c r="F2307" s="165"/>
      <c r="G2307" s="164"/>
      <c r="H2307" s="166"/>
      <c r="I2307" s="167"/>
      <c r="J2307" s="168" t="str">
        <f>IF(F2307="","",IF(G2307=nepodnik,1,IF(VLOOKUP(G2307,Ciselniky!$G$41:$I$48,3,FALSE)&gt;'Údaje o projekte'!$F$11,'Údaje o projekte'!$F$11,VLOOKUP(G2307,Ciselniky!$G$41:$I$48,3,FALSE))))</f>
        <v/>
      </c>
      <c r="K2307" s="169" t="str">
        <f>IF(J2307="","",IF(G2307="Nerelevantné",E2307*F2307,((E2307*F2307)/VLOOKUP(G2307,Ciselniky!$G$43:$I$48,3,FALSE))*'Dlhodobý majetok (DM)'!I2307)*H2307)</f>
        <v/>
      </c>
      <c r="L2307" s="169" t="str">
        <f>IF(K2307="","",IF('Základné údaje'!$H$8="áno",0,K2307*0.2))</f>
        <v/>
      </c>
      <c r="M2307" s="156" t="str">
        <f>IF(K2307="","",K2307*VLOOKUP(CONCATENATE(C2307," / ",'Základné údaje'!$D$8),'Priradenie pracov. balíkov'!A:F,6,FALSE))</f>
        <v/>
      </c>
      <c r="N2307" s="156" t="str">
        <f>IF(L2307="","",L2307*VLOOKUP(CONCATENATE(C2307," / ",'Základné údaje'!$D$8),'Priradenie pracov. balíkov'!A:F,6,FALSE))</f>
        <v/>
      </c>
      <c r="O2307" s="164"/>
      <c r="P2307" s="164"/>
    </row>
    <row r="2308" spans="1:16" x14ac:dyDescent="0.2">
      <c r="A2308" s="19"/>
      <c r="B2308" s="164"/>
      <c r="C2308" s="164"/>
      <c r="D2308" s="164"/>
      <c r="E2308" s="164"/>
      <c r="F2308" s="165"/>
      <c r="G2308" s="164"/>
      <c r="H2308" s="166"/>
      <c r="I2308" s="167"/>
      <c r="J2308" s="168" t="str">
        <f>IF(F2308="","",IF(G2308=nepodnik,1,IF(VLOOKUP(G2308,Ciselniky!$G$41:$I$48,3,FALSE)&gt;'Údaje o projekte'!$F$11,'Údaje o projekte'!$F$11,VLOOKUP(G2308,Ciselniky!$G$41:$I$48,3,FALSE))))</f>
        <v/>
      </c>
      <c r="K2308" s="169" t="str">
        <f>IF(J2308="","",IF(G2308="Nerelevantné",E2308*F2308,((E2308*F2308)/VLOOKUP(G2308,Ciselniky!$G$43:$I$48,3,FALSE))*'Dlhodobý majetok (DM)'!I2308)*H2308)</f>
        <v/>
      </c>
      <c r="L2308" s="169" t="str">
        <f>IF(K2308="","",IF('Základné údaje'!$H$8="áno",0,K2308*0.2))</f>
        <v/>
      </c>
      <c r="M2308" s="156" t="str">
        <f>IF(K2308="","",K2308*VLOOKUP(CONCATENATE(C2308," / ",'Základné údaje'!$D$8),'Priradenie pracov. balíkov'!A:F,6,FALSE))</f>
        <v/>
      </c>
      <c r="N2308" s="156" t="str">
        <f>IF(L2308="","",L2308*VLOOKUP(CONCATENATE(C2308," / ",'Základné údaje'!$D$8),'Priradenie pracov. balíkov'!A:F,6,FALSE))</f>
        <v/>
      </c>
      <c r="O2308" s="164"/>
      <c r="P2308" s="164"/>
    </row>
    <row r="2309" spans="1:16" x14ac:dyDescent="0.2">
      <c r="A2309" s="19"/>
      <c r="B2309" s="164"/>
      <c r="C2309" s="164"/>
      <c r="D2309" s="164"/>
      <c r="E2309" s="164"/>
      <c r="F2309" s="165"/>
      <c r="G2309" s="164"/>
      <c r="H2309" s="166"/>
      <c r="I2309" s="167"/>
      <c r="J2309" s="168" t="str">
        <f>IF(F2309="","",IF(G2309=nepodnik,1,IF(VLOOKUP(G2309,Ciselniky!$G$41:$I$48,3,FALSE)&gt;'Údaje o projekte'!$F$11,'Údaje o projekte'!$F$11,VLOOKUP(G2309,Ciselniky!$G$41:$I$48,3,FALSE))))</f>
        <v/>
      </c>
      <c r="K2309" s="169" t="str">
        <f>IF(J2309="","",IF(G2309="Nerelevantné",E2309*F2309,((E2309*F2309)/VLOOKUP(G2309,Ciselniky!$G$43:$I$48,3,FALSE))*'Dlhodobý majetok (DM)'!I2309)*H2309)</f>
        <v/>
      </c>
      <c r="L2309" s="169" t="str">
        <f>IF(K2309="","",IF('Základné údaje'!$H$8="áno",0,K2309*0.2))</f>
        <v/>
      </c>
      <c r="M2309" s="156" t="str">
        <f>IF(K2309="","",K2309*VLOOKUP(CONCATENATE(C2309," / ",'Základné údaje'!$D$8),'Priradenie pracov. balíkov'!A:F,6,FALSE))</f>
        <v/>
      </c>
      <c r="N2309" s="156" t="str">
        <f>IF(L2309="","",L2309*VLOOKUP(CONCATENATE(C2309," / ",'Základné údaje'!$D$8),'Priradenie pracov. balíkov'!A:F,6,FALSE))</f>
        <v/>
      </c>
      <c r="O2309" s="164"/>
      <c r="P2309" s="164"/>
    </row>
    <row r="2310" spans="1:16" x14ac:dyDescent="0.2">
      <c r="A2310" s="19"/>
      <c r="B2310" s="164"/>
      <c r="C2310" s="164"/>
      <c r="D2310" s="164"/>
      <c r="E2310" s="164"/>
      <c r="F2310" s="165"/>
      <c r="G2310" s="164"/>
      <c r="H2310" s="166"/>
      <c r="I2310" s="167"/>
      <c r="J2310" s="168" t="str">
        <f>IF(F2310="","",IF(G2310=nepodnik,1,IF(VLOOKUP(G2310,Ciselniky!$G$41:$I$48,3,FALSE)&gt;'Údaje o projekte'!$F$11,'Údaje o projekte'!$F$11,VLOOKUP(G2310,Ciselniky!$G$41:$I$48,3,FALSE))))</f>
        <v/>
      </c>
      <c r="K2310" s="169" t="str">
        <f>IF(J2310="","",IF(G2310="Nerelevantné",E2310*F2310,((E2310*F2310)/VLOOKUP(G2310,Ciselniky!$G$43:$I$48,3,FALSE))*'Dlhodobý majetok (DM)'!I2310)*H2310)</f>
        <v/>
      </c>
      <c r="L2310" s="169" t="str">
        <f>IF(K2310="","",IF('Základné údaje'!$H$8="áno",0,K2310*0.2))</f>
        <v/>
      </c>
      <c r="M2310" s="156" t="str">
        <f>IF(K2310="","",K2310*VLOOKUP(CONCATENATE(C2310," / ",'Základné údaje'!$D$8),'Priradenie pracov. balíkov'!A:F,6,FALSE))</f>
        <v/>
      </c>
      <c r="N2310" s="156" t="str">
        <f>IF(L2310="","",L2310*VLOOKUP(CONCATENATE(C2310," / ",'Základné údaje'!$D$8),'Priradenie pracov. balíkov'!A:F,6,FALSE))</f>
        <v/>
      </c>
      <c r="O2310" s="164"/>
      <c r="P2310" s="164"/>
    </row>
    <row r="2311" spans="1:16" x14ac:dyDescent="0.2">
      <c r="A2311" s="19"/>
      <c r="B2311" s="164"/>
      <c r="C2311" s="164"/>
      <c r="D2311" s="164"/>
      <c r="E2311" s="164"/>
      <c r="F2311" s="165"/>
      <c r="G2311" s="164"/>
      <c r="H2311" s="166"/>
      <c r="I2311" s="167"/>
      <c r="J2311" s="168" t="str">
        <f>IF(F2311="","",IF(G2311=nepodnik,1,IF(VLOOKUP(G2311,Ciselniky!$G$41:$I$48,3,FALSE)&gt;'Údaje o projekte'!$F$11,'Údaje o projekte'!$F$11,VLOOKUP(G2311,Ciselniky!$G$41:$I$48,3,FALSE))))</f>
        <v/>
      </c>
      <c r="K2311" s="169" t="str">
        <f>IF(J2311="","",IF(G2311="Nerelevantné",E2311*F2311,((E2311*F2311)/VLOOKUP(G2311,Ciselniky!$G$43:$I$48,3,FALSE))*'Dlhodobý majetok (DM)'!I2311)*H2311)</f>
        <v/>
      </c>
      <c r="L2311" s="169" t="str">
        <f>IF(K2311="","",IF('Základné údaje'!$H$8="áno",0,K2311*0.2))</f>
        <v/>
      </c>
      <c r="M2311" s="156" t="str">
        <f>IF(K2311="","",K2311*VLOOKUP(CONCATENATE(C2311," / ",'Základné údaje'!$D$8),'Priradenie pracov. balíkov'!A:F,6,FALSE))</f>
        <v/>
      </c>
      <c r="N2311" s="156" t="str">
        <f>IF(L2311="","",L2311*VLOOKUP(CONCATENATE(C2311," / ",'Základné údaje'!$D$8),'Priradenie pracov. balíkov'!A:F,6,FALSE))</f>
        <v/>
      </c>
      <c r="O2311" s="164"/>
      <c r="P2311" s="164"/>
    </row>
    <row r="2312" spans="1:16" x14ac:dyDescent="0.2">
      <c r="A2312" s="19"/>
      <c r="B2312" s="164"/>
      <c r="C2312" s="164"/>
      <c r="D2312" s="164"/>
      <c r="E2312" s="164"/>
      <c r="F2312" s="165"/>
      <c r="G2312" s="164"/>
      <c r="H2312" s="166"/>
      <c r="I2312" s="167"/>
      <c r="J2312" s="168" t="str">
        <f>IF(F2312="","",IF(G2312=nepodnik,1,IF(VLOOKUP(G2312,Ciselniky!$G$41:$I$48,3,FALSE)&gt;'Údaje o projekte'!$F$11,'Údaje o projekte'!$F$11,VLOOKUP(G2312,Ciselniky!$G$41:$I$48,3,FALSE))))</f>
        <v/>
      </c>
      <c r="K2312" s="169" t="str">
        <f>IF(J2312="","",IF(G2312="Nerelevantné",E2312*F2312,((E2312*F2312)/VLOOKUP(G2312,Ciselniky!$G$43:$I$48,3,FALSE))*'Dlhodobý majetok (DM)'!I2312)*H2312)</f>
        <v/>
      </c>
      <c r="L2312" s="169" t="str">
        <f>IF(K2312="","",IF('Základné údaje'!$H$8="áno",0,K2312*0.2))</f>
        <v/>
      </c>
      <c r="M2312" s="156" t="str">
        <f>IF(K2312="","",K2312*VLOOKUP(CONCATENATE(C2312," / ",'Základné údaje'!$D$8),'Priradenie pracov. balíkov'!A:F,6,FALSE))</f>
        <v/>
      </c>
      <c r="N2312" s="156" t="str">
        <f>IF(L2312="","",L2312*VLOOKUP(CONCATENATE(C2312," / ",'Základné údaje'!$D$8),'Priradenie pracov. balíkov'!A:F,6,FALSE))</f>
        <v/>
      </c>
      <c r="O2312" s="164"/>
      <c r="P2312" s="164"/>
    </row>
    <row r="2313" spans="1:16" x14ac:dyDescent="0.2">
      <c r="A2313" s="19"/>
      <c r="B2313" s="164"/>
      <c r="C2313" s="164"/>
      <c r="D2313" s="164"/>
      <c r="E2313" s="164"/>
      <c r="F2313" s="165"/>
      <c r="G2313" s="164"/>
      <c r="H2313" s="166"/>
      <c r="I2313" s="167"/>
      <c r="J2313" s="168" t="str">
        <f>IF(F2313="","",IF(G2313=nepodnik,1,IF(VLOOKUP(G2313,Ciselniky!$G$41:$I$48,3,FALSE)&gt;'Údaje o projekte'!$F$11,'Údaje o projekte'!$F$11,VLOOKUP(G2313,Ciselniky!$G$41:$I$48,3,FALSE))))</f>
        <v/>
      </c>
      <c r="K2313" s="169" t="str">
        <f>IF(J2313="","",IF(G2313="Nerelevantné",E2313*F2313,((E2313*F2313)/VLOOKUP(G2313,Ciselniky!$G$43:$I$48,3,FALSE))*'Dlhodobý majetok (DM)'!I2313)*H2313)</f>
        <v/>
      </c>
      <c r="L2313" s="169" t="str">
        <f>IF(K2313="","",IF('Základné údaje'!$H$8="áno",0,K2313*0.2))</f>
        <v/>
      </c>
      <c r="M2313" s="156" t="str">
        <f>IF(K2313="","",K2313*VLOOKUP(CONCATENATE(C2313," / ",'Základné údaje'!$D$8),'Priradenie pracov. balíkov'!A:F,6,FALSE))</f>
        <v/>
      </c>
      <c r="N2313" s="156" t="str">
        <f>IF(L2313="","",L2313*VLOOKUP(CONCATENATE(C2313," / ",'Základné údaje'!$D$8),'Priradenie pracov. balíkov'!A:F,6,FALSE))</f>
        <v/>
      </c>
      <c r="O2313" s="164"/>
      <c r="P2313" s="164"/>
    </row>
    <row r="2314" spans="1:16" x14ac:dyDescent="0.2">
      <c r="A2314" s="19"/>
      <c r="B2314" s="164"/>
      <c r="C2314" s="164"/>
      <c r="D2314" s="164"/>
      <c r="E2314" s="164"/>
      <c r="F2314" s="165"/>
      <c r="G2314" s="164"/>
      <c r="H2314" s="166"/>
      <c r="I2314" s="167"/>
      <c r="J2314" s="168" t="str">
        <f>IF(F2314="","",IF(G2314=nepodnik,1,IF(VLOOKUP(G2314,Ciselniky!$G$41:$I$48,3,FALSE)&gt;'Údaje o projekte'!$F$11,'Údaje o projekte'!$F$11,VLOOKUP(G2314,Ciselniky!$G$41:$I$48,3,FALSE))))</f>
        <v/>
      </c>
      <c r="K2314" s="169" t="str">
        <f>IF(J2314="","",IF(G2314="Nerelevantné",E2314*F2314,((E2314*F2314)/VLOOKUP(G2314,Ciselniky!$G$43:$I$48,3,FALSE))*'Dlhodobý majetok (DM)'!I2314)*H2314)</f>
        <v/>
      </c>
      <c r="L2314" s="169" t="str">
        <f>IF(K2314="","",IF('Základné údaje'!$H$8="áno",0,K2314*0.2))</f>
        <v/>
      </c>
      <c r="M2314" s="156" t="str">
        <f>IF(K2314="","",K2314*VLOOKUP(CONCATENATE(C2314," / ",'Základné údaje'!$D$8),'Priradenie pracov. balíkov'!A:F,6,FALSE))</f>
        <v/>
      </c>
      <c r="N2314" s="156" t="str">
        <f>IF(L2314="","",L2314*VLOOKUP(CONCATENATE(C2314," / ",'Základné údaje'!$D$8),'Priradenie pracov. balíkov'!A:F,6,FALSE))</f>
        <v/>
      </c>
      <c r="O2314" s="164"/>
      <c r="P2314" s="164"/>
    </row>
    <row r="2315" spans="1:16" x14ac:dyDescent="0.2">
      <c r="A2315" s="19"/>
      <c r="B2315" s="164"/>
      <c r="C2315" s="164"/>
      <c r="D2315" s="164"/>
      <c r="E2315" s="164"/>
      <c r="F2315" s="165"/>
      <c r="G2315" s="164"/>
      <c r="H2315" s="166"/>
      <c r="I2315" s="167"/>
      <c r="J2315" s="168" t="str">
        <f>IF(F2315="","",IF(G2315=nepodnik,1,IF(VLOOKUP(G2315,Ciselniky!$G$41:$I$48,3,FALSE)&gt;'Údaje o projekte'!$F$11,'Údaje o projekte'!$F$11,VLOOKUP(G2315,Ciselniky!$G$41:$I$48,3,FALSE))))</f>
        <v/>
      </c>
      <c r="K2315" s="169" t="str">
        <f>IF(J2315="","",IF(G2315="Nerelevantné",E2315*F2315,((E2315*F2315)/VLOOKUP(G2315,Ciselniky!$G$43:$I$48,3,FALSE))*'Dlhodobý majetok (DM)'!I2315)*H2315)</f>
        <v/>
      </c>
      <c r="L2315" s="169" t="str">
        <f>IF(K2315="","",IF('Základné údaje'!$H$8="áno",0,K2315*0.2))</f>
        <v/>
      </c>
      <c r="M2315" s="156" t="str">
        <f>IF(K2315="","",K2315*VLOOKUP(CONCATENATE(C2315," / ",'Základné údaje'!$D$8),'Priradenie pracov. balíkov'!A:F,6,FALSE))</f>
        <v/>
      </c>
      <c r="N2315" s="156" t="str">
        <f>IF(L2315="","",L2315*VLOOKUP(CONCATENATE(C2315," / ",'Základné údaje'!$D$8),'Priradenie pracov. balíkov'!A:F,6,FALSE))</f>
        <v/>
      </c>
      <c r="O2315" s="164"/>
      <c r="P2315" s="164"/>
    </row>
    <row r="2316" spans="1:16" x14ac:dyDescent="0.2">
      <c r="A2316" s="19"/>
      <c r="B2316" s="164"/>
      <c r="C2316" s="164"/>
      <c r="D2316" s="164"/>
      <c r="E2316" s="164"/>
      <c r="F2316" s="165"/>
      <c r="G2316" s="164"/>
      <c r="H2316" s="166"/>
      <c r="I2316" s="167"/>
      <c r="J2316" s="168" t="str">
        <f>IF(F2316="","",IF(G2316=nepodnik,1,IF(VLOOKUP(G2316,Ciselniky!$G$41:$I$48,3,FALSE)&gt;'Údaje o projekte'!$F$11,'Údaje o projekte'!$F$11,VLOOKUP(G2316,Ciselniky!$G$41:$I$48,3,FALSE))))</f>
        <v/>
      </c>
      <c r="K2316" s="169" t="str">
        <f>IF(J2316="","",IF(G2316="Nerelevantné",E2316*F2316,((E2316*F2316)/VLOOKUP(G2316,Ciselniky!$G$43:$I$48,3,FALSE))*'Dlhodobý majetok (DM)'!I2316)*H2316)</f>
        <v/>
      </c>
      <c r="L2316" s="169" t="str">
        <f>IF(K2316="","",IF('Základné údaje'!$H$8="áno",0,K2316*0.2))</f>
        <v/>
      </c>
      <c r="M2316" s="156" t="str">
        <f>IF(K2316="","",K2316*VLOOKUP(CONCATENATE(C2316," / ",'Základné údaje'!$D$8),'Priradenie pracov. balíkov'!A:F,6,FALSE))</f>
        <v/>
      </c>
      <c r="N2316" s="156" t="str">
        <f>IF(L2316="","",L2316*VLOOKUP(CONCATENATE(C2316," / ",'Základné údaje'!$D$8),'Priradenie pracov. balíkov'!A:F,6,FALSE))</f>
        <v/>
      </c>
      <c r="O2316" s="164"/>
      <c r="P2316" s="164"/>
    </row>
    <row r="2317" spans="1:16" x14ac:dyDescent="0.2">
      <c r="A2317" s="19"/>
      <c r="B2317" s="164"/>
      <c r="C2317" s="164"/>
      <c r="D2317" s="164"/>
      <c r="E2317" s="164"/>
      <c r="F2317" s="165"/>
      <c r="G2317" s="164"/>
      <c r="H2317" s="166"/>
      <c r="I2317" s="167"/>
      <c r="J2317" s="168" t="str">
        <f>IF(F2317="","",IF(G2317=nepodnik,1,IF(VLOOKUP(G2317,Ciselniky!$G$41:$I$48,3,FALSE)&gt;'Údaje o projekte'!$F$11,'Údaje o projekte'!$F$11,VLOOKUP(G2317,Ciselniky!$G$41:$I$48,3,FALSE))))</f>
        <v/>
      </c>
      <c r="K2317" s="169" t="str">
        <f>IF(J2317="","",IF(G2317="Nerelevantné",E2317*F2317,((E2317*F2317)/VLOOKUP(G2317,Ciselniky!$G$43:$I$48,3,FALSE))*'Dlhodobý majetok (DM)'!I2317)*H2317)</f>
        <v/>
      </c>
      <c r="L2317" s="169" t="str">
        <f>IF(K2317="","",IF('Základné údaje'!$H$8="áno",0,K2317*0.2))</f>
        <v/>
      </c>
      <c r="M2317" s="156" t="str">
        <f>IF(K2317="","",K2317*VLOOKUP(CONCATENATE(C2317," / ",'Základné údaje'!$D$8),'Priradenie pracov. balíkov'!A:F,6,FALSE))</f>
        <v/>
      </c>
      <c r="N2317" s="156" t="str">
        <f>IF(L2317="","",L2317*VLOOKUP(CONCATENATE(C2317," / ",'Základné údaje'!$D$8),'Priradenie pracov. balíkov'!A:F,6,FALSE))</f>
        <v/>
      </c>
      <c r="O2317" s="164"/>
      <c r="P2317" s="164"/>
    </row>
    <row r="2318" spans="1:16" x14ac:dyDescent="0.2">
      <c r="A2318" s="19"/>
      <c r="B2318" s="164"/>
      <c r="C2318" s="164"/>
      <c r="D2318" s="164"/>
      <c r="E2318" s="164"/>
      <c r="F2318" s="165"/>
      <c r="G2318" s="164"/>
      <c r="H2318" s="166"/>
      <c r="I2318" s="167"/>
      <c r="J2318" s="168" t="str">
        <f>IF(F2318="","",IF(G2318=nepodnik,1,IF(VLOOKUP(G2318,Ciselniky!$G$41:$I$48,3,FALSE)&gt;'Údaje o projekte'!$F$11,'Údaje o projekte'!$F$11,VLOOKUP(G2318,Ciselniky!$G$41:$I$48,3,FALSE))))</f>
        <v/>
      </c>
      <c r="K2318" s="169" t="str">
        <f>IF(J2318="","",IF(G2318="Nerelevantné",E2318*F2318,((E2318*F2318)/VLOOKUP(G2318,Ciselniky!$G$43:$I$48,3,FALSE))*'Dlhodobý majetok (DM)'!I2318)*H2318)</f>
        <v/>
      </c>
      <c r="L2318" s="169" t="str">
        <f>IF(K2318="","",IF('Základné údaje'!$H$8="áno",0,K2318*0.2))</f>
        <v/>
      </c>
      <c r="M2318" s="156" t="str">
        <f>IF(K2318="","",K2318*VLOOKUP(CONCATENATE(C2318," / ",'Základné údaje'!$D$8),'Priradenie pracov. balíkov'!A:F,6,FALSE))</f>
        <v/>
      </c>
      <c r="N2318" s="156" t="str">
        <f>IF(L2318="","",L2318*VLOOKUP(CONCATENATE(C2318," / ",'Základné údaje'!$D$8),'Priradenie pracov. balíkov'!A:F,6,FALSE))</f>
        <v/>
      </c>
      <c r="O2318" s="164"/>
      <c r="P2318" s="164"/>
    </row>
    <row r="2319" spans="1:16" x14ac:dyDescent="0.2">
      <c r="A2319" s="19"/>
      <c r="B2319" s="164"/>
      <c r="C2319" s="164"/>
      <c r="D2319" s="164"/>
      <c r="E2319" s="164"/>
      <c r="F2319" s="165"/>
      <c r="G2319" s="164"/>
      <c r="H2319" s="166"/>
      <c r="I2319" s="167"/>
      <c r="J2319" s="168" t="str">
        <f>IF(F2319="","",IF(G2319=nepodnik,1,IF(VLOOKUP(G2319,Ciselniky!$G$41:$I$48,3,FALSE)&gt;'Údaje o projekte'!$F$11,'Údaje o projekte'!$F$11,VLOOKUP(G2319,Ciselniky!$G$41:$I$48,3,FALSE))))</f>
        <v/>
      </c>
      <c r="K2319" s="169" t="str">
        <f>IF(J2319="","",IF(G2319="Nerelevantné",E2319*F2319,((E2319*F2319)/VLOOKUP(G2319,Ciselniky!$G$43:$I$48,3,FALSE))*'Dlhodobý majetok (DM)'!I2319)*H2319)</f>
        <v/>
      </c>
      <c r="L2319" s="169" t="str">
        <f>IF(K2319="","",IF('Základné údaje'!$H$8="áno",0,K2319*0.2))</f>
        <v/>
      </c>
      <c r="M2319" s="156" t="str">
        <f>IF(K2319="","",K2319*VLOOKUP(CONCATENATE(C2319," / ",'Základné údaje'!$D$8),'Priradenie pracov. balíkov'!A:F,6,FALSE))</f>
        <v/>
      </c>
      <c r="N2319" s="156" t="str">
        <f>IF(L2319="","",L2319*VLOOKUP(CONCATENATE(C2319," / ",'Základné údaje'!$D$8),'Priradenie pracov. balíkov'!A:F,6,FALSE))</f>
        <v/>
      </c>
      <c r="O2319" s="164"/>
      <c r="P2319" s="164"/>
    </row>
    <row r="2320" spans="1:16" x14ac:dyDescent="0.2">
      <c r="A2320" s="19"/>
      <c r="B2320" s="164"/>
      <c r="C2320" s="164"/>
      <c r="D2320" s="164"/>
      <c r="E2320" s="164"/>
      <c r="F2320" s="165"/>
      <c r="G2320" s="164"/>
      <c r="H2320" s="166"/>
      <c r="I2320" s="167"/>
      <c r="J2320" s="168" t="str">
        <f>IF(F2320="","",IF(G2320=nepodnik,1,IF(VLOOKUP(G2320,Ciselniky!$G$41:$I$48,3,FALSE)&gt;'Údaje o projekte'!$F$11,'Údaje o projekte'!$F$11,VLOOKUP(G2320,Ciselniky!$G$41:$I$48,3,FALSE))))</f>
        <v/>
      </c>
      <c r="K2320" s="169" t="str">
        <f>IF(J2320="","",IF(G2320="Nerelevantné",E2320*F2320,((E2320*F2320)/VLOOKUP(G2320,Ciselniky!$G$43:$I$48,3,FALSE))*'Dlhodobý majetok (DM)'!I2320)*H2320)</f>
        <v/>
      </c>
      <c r="L2320" s="169" t="str">
        <f>IF(K2320="","",IF('Základné údaje'!$H$8="áno",0,K2320*0.2))</f>
        <v/>
      </c>
      <c r="M2320" s="156" t="str">
        <f>IF(K2320="","",K2320*VLOOKUP(CONCATENATE(C2320," / ",'Základné údaje'!$D$8),'Priradenie pracov. balíkov'!A:F,6,FALSE))</f>
        <v/>
      </c>
      <c r="N2320" s="156" t="str">
        <f>IF(L2320="","",L2320*VLOOKUP(CONCATENATE(C2320," / ",'Základné údaje'!$D$8),'Priradenie pracov. balíkov'!A:F,6,FALSE))</f>
        <v/>
      </c>
      <c r="O2320" s="164"/>
      <c r="P2320" s="164"/>
    </row>
    <row r="2321" spans="1:16" x14ac:dyDescent="0.2">
      <c r="A2321" s="19"/>
      <c r="B2321" s="164"/>
      <c r="C2321" s="164"/>
      <c r="D2321" s="164"/>
      <c r="E2321" s="164"/>
      <c r="F2321" s="165"/>
      <c r="G2321" s="164"/>
      <c r="H2321" s="166"/>
      <c r="I2321" s="167"/>
      <c r="J2321" s="168" t="str">
        <f>IF(F2321="","",IF(G2321=nepodnik,1,IF(VLOOKUP(G2321,Ciselniky!$G$41:$I$48,3,FALSE)&gt;'Údaje o projekte'!$F$11,'Údaje o projekte'!$F$11,VLOOKUP(G2321,Ciselniky!$G$41:$I$48,3,FALSE))))</f>
        <v/>
      </c>
      <c r="K2321" s="169" t="str">
        <f>IF(J2321="","",IF(G2321="Nerelevantné",E2321*F2321,((E2321*F2321)/VLOOKUP(G2321,Ciselniky!$G$43:$I$48,3,FALSE))*'Dlhodobý majetok (DM)'!I2321)*H2321)</f>
        <v/>
      </c>
      <c r="L2321" s="169" t="str">
        <f>IF(K2321="","",IF('Základné údaje'!$H$8="áno",0,K2321*0.2))</f>
        <v/>
      </c>
      <c r="M2321" s="156" t="str">
        <f>IF(K2321="","",K2321*VLOOKUP(CONCATENATE(C2321," / ",'Základné údaje'!$D$8),'Priradenie pracov. balíkov'!A:F,6,FALSE))</f>
        <v/>
      </c>
      <c r="N2321" s="156" t="str">
        <f>IF(L2321="","",L2321*VLOOKUP(CONCATENATE(C2321," / ",'Základné údaje'!$D$8),'Priradenie pracov. balíkov'!A:F,6,FALSE))</f>
        <v/>
      </c>
      <c r="O2321" s="164"/>
      <c r="P2321" s="164"/>
    </row>
    <row r="2322" spans="1:16" x14ac:dyDescent="0.2">
      <c r="A2322" s="19"/>
      <c r="B2322" s="164"/>
      <c r="C2322" s="164"/>
      <c r="D2322" s="164"/>
      <c r="E2322" s="164"/>
      <c r="F2322" s="165"/>
      <c r="G2322" s="164"/>
      <c r="H2322" s="166"/>
      <c r="I2322" s="167"/>
      <c r="J2322" s="168" t="str">
        <f>IF(F2322="","",IF(G2322=nepodnik,1,IF(VLOOKUP(G2322,Ciselniky!$G$41:$I$48,3,FALSE)&gt;'Údaje o projekte'!$F$11,'Údaje o projekte'!$F$11,VLOOKUP(G2322,Ciselniky!$G$41:$I$48,3,FALSE))))</f>
        <v/>
      </c>
      <c r="K2322" s="169" t="str">
        <f>IF(J2322="","",IF(G2322="Nerelevantné",E2322*F2322,((E2322*F2322)/VLOOKUP(G2322,Ciselniky!$G$43:$I$48,3,FALSE))*'Dlhodobý majetok (DM)'!I2322)*H2322)</f>
        <v/>
      </c>
      <c r="L2322" s="169" t="str">
        <f>IF(K2322="","",IF('Základné údaje'!$H$8="áno",0,K2322*0.2))</f>
        <v/>
      </c>
      <c r="M2322" s="156" t="str">
        <f>IF(K2322="","",K2322*VLOOKUP(CONCATENATE(C2322," / ",'Základné údaje'!$D$8),'Priradenie pracov. balíkov'!A:F,6,FALSE))</f>
        <v/>
      </c>
      <c r="N2322" s="156" t="str">
        <f>IF(L2322="","",L2322*VLOOKUP(CONCATENATE(C2322," / ",'Základné údaje'!$D$8),'Priradenie pracov. balíkov'!A:F,6,FALSE))</f>
        <v/>
      </c>
      <c r="O2322" s="164"/>
      <c r="P2322" s="164"/>
    </row>
    <row r="2323" spans="1:16" x14ac:dyDescent="0.2">
      <c r="A2323" s="19"/>
      <c r="B2323" s="164"/>
      <c r="C2323" s="164"/>
      <c r="D2323" s="164"/>
      <c r="E2323" s="164"/>
      <c r="F2323" s="165"/>
      <c r="G2323" s="164"/>
      <c r="H2323" s="166"/>
      <c r="I2323" s="167"/>
      <c r="J2323" s="168" t="str">
        <f>IF(F2323="","",IF(G2323=nepodnik,1,IF(VLOOKUP(G2323,Ciselniky!$G$41:$I$48,3,FALSE)&gt;'Údaje o projekte'!$F$11,'Údaje o projekte'!$F$11,VLOOKUP(G2323,Ciselniky!$G$41:$I$48,3,FALSE))))</f>
        <v/>
      </c>
      <c r="K2323" s="169" t="str">
        <f>IF(J2323="","",IF(G2323="Nerelevantné",E2323*F2323,((E2323*F2323)/VLOOKUP(G2323,Ciselniky!$G$43:$I$48,3,FALSE))*'Dlhodobý majetok (DM)'!I2323)*H2323)</f>
        <v/>
      </c>
      <c r="L2323" s="169" t="str">
        <f>IF(K2323="","",IF('Základné údaje'!$H$8="áno",0,K2323*0.2))</f>
        <v/>
      </c>
      <c r="M2323" s="156" t="str">
        <f>IF(K2323="","",K2323*VLOOKUP(CONCATENATE(C2323," / ",'Základné údaje'!$D$8),'Priradenie pracov. balíkov'!A:F,6,FALSE))</f>
        <v/>
      </c>
      <c r="N2323" s="156" t="str">
        <f>IF(L2323="","",L2323*VLOOKUP(CONCATENATE(C2323," / ",'Základné údaje'!$D$8),'Priradenie pracov. balíkov'!A:F,6,FALSE))</f>
        <v/>
      </c>
      <c r="O2323" s="164"/>
      <c r="P2323" s="164"/>
    </row>
    <row r="2324" spans="1:16" x14ac:dyDescent="0.2">
      <c r="A2324" s="19"/>
      <c r="B2324" s="164"/>
      <c r="C2324" s="164"/>
      <c r="D2324" s="164"/>
      <c r="E2324" s="164"/>
      <c r="F2324" s="165"/>
      <c r="G2324" s="164"/>
      <c r="H2324" s="166"/>
      <c r="I2324" s="167"/>
      <c r="J2324" s="168" t="str">
        <f>IF(F2324="","",IF(G2324=nepodnik,1,IF(VLOOKUP(G2324,Ciselniky!$G$41:$I$48,3,FALSE)&gt;'Údaje o projekte'!$F$11,'Údaje o projekte'!$F$11,VLOOKUP(G2324,Ciselniky!$G$41:$I$48,3,FALSE))))</f>
        <v/>
      </c>
      <c r="K2324" s="169" t="str">
        <f>IF(J2324="","",IF(G2324="Nerelevantné",E2324*F2324,((E2324*F2324)/VLOOKUP(G2324,Ciselniky!$G$43:$I$48,3,FALSE))*'Dlhodobý majetok (DM)'!I2324)*H2324)</f>
        <v/>
      </c>
      <c r="L2324" s="169" t="str">
        <f>IF(K2324="","",IF('Základné údaje'!$H$8="áno",0,K2324*0.2))</f>
        <v/>
      </c>
      <c r="M2324" s="156" t="str">
        <f>IF(K2324="","",K2324*VLOOKUP(CONCATENATE(C2324," / ",'Základné údaje'!$D$8),'Priradenie pracov. balíkov'!A:F,6,FALSE))</f>
        <v/>
      </c>
      <c r="N2324" s="156" t="str">
        <f>IF(L2324="","",L2324*VLOOKUP(CONCATENATE(C2324," / ",'Základné údaje'!$D$8),'Priradenie pracov. balíkov'!A:F,6,FALSE))</f>
        <v/>
      </c>
      <c r="O2324" s="164"/>
      <c r="P2324" s="164"/>
    </row>
    <row r="2325" spans="1:16" x14ac:dyDescent="0.2">
      <c r="A2325" s="19"/>
      <c r="B2325" s="164"/>
      <c r="C2325" s="164"/>
      <c r="D2325" s="164"/>
      <c r="E2325" s="164"/>
      <c r="F2325" s="165"/>
      <c r="G2325" s="164"/>
      <c r="H2325" s="166"/>
      <c r="I2325" s="167"/>
      <c r="J2325" s="168" t="str">
        <f>IF(F2325="","",IF(G2325=nepodnik,1,IF(VLOOKUP(G2325,Ciselniky!$G$41:$I$48,3,FALSE)&gt;'Údaje o projekte'!$F$11,'Údaje o projekte'!$F$11,VLOOKUP(G2325,Ciselniky!$G$41:$I$48,3,FALSE))))</f>
        <v/>
      </c>
      <c r="K2325" s="169" t="str">
        <f>IF(J2325="","",IF(G2325="Nerelevantné",E2325*F2325,((E2325*F2325)/VLOOKUP(G2325,Ciselniky!$G$43:$I$48,3,FALSE))*'Dlhodobý majetok (DM)'!I2325)*H2325)</f>
        <v/>
      </c>
      <c r="L2325" s="169" t="str">
        <f>IF(K2325="","",IF('Základné údaje'!$H$8="áno",0,K2325*0.2))</f>
        <v/>
      </c>
      <c r="M2325" s="156" t="str">
        <f>IF(K2325="","",K2325*VLOOKUP(CONCATENATE(C2325," / ",'Základné údaje'!$D$8),'Priradenie pracov. balíkov'!A:F,6,FALSE))</f>
        <v/>
      </c>
      <c r="N2325" s="156" t="str">
        <f>IF(L2325="","",L2325*VLOOKUP(CONCATENATE(C2325," / ",'Základné údaje'!$D$8),'Priradenie pracov. balíkov'!A:F,6,FALSE))</f>
        <v/>
      </c>
      <c r="O2325" s="164"/>
      <c r="P2325" s="164"/>
    </row>
    <row r="2326" spans="1:16" x14ac:dyDescent="0.2">
      <c r="A2326" s="19"/>
      <c r="B2326" s="164"/>
      <c r="C2326" s="164"/>
      <c r="D2326" s="164"/>
      <c r="E2326" s="164"/>
      <c r="F2326" s="165"/>
      <c r="G2326" s="164"/>
      <c r="H2326" s="166"/>
      <c r="I2326" s="167"/>
      <c r="J2326" s="168" t="str">
        <f>IF(F2326="","",IF(G2326=nepodnik,1,IF(VLOOKUP(G2326,Ciselniky!$G$41:$I$48,3,FALSE)&gt;'Údaje o projekte'!$F$11,'Údaje o projekte'!$F$11,VLOOKUP(G2326,Ciselniky!$G$41:$I$48,3,FALSE))))</f>
        <v/>
      </c>
      <c r="K2326" s="169" t="str">
        <f>IF(J2326="","",IF(G2326="Nerelevantné",E2326*F2326,((E2326*F2326)/VLOOKUP(G2326,Ciselniky!$G$43:$I$48,3,FALSE))*'Dlhodobý majetok (DM)'!I2326)*H2326)</f>
        <v/>
      </c>
      <c r="L2326" s="169" t="str">
        <f>IF(K2326="","",IF('Základné údaje'!$H$8="áno",0,K2326*0.2))</f>
        <v/>
      </c>
      <c r="M2326" s="156" t="str">
        <f>IF(K2326="","",K2326*VLOOKUP(CONCATENATE(C2326," / ",'Základné údaje'!$D$8),'Priradenie pracov. balíkov'!A:F,6,FALSE))</f>
        <v/>
      </c>
      <c r="N2326" s="156" t="str">
        <f>IF(L2326="","",L2326*VLOOKUP(CONCATENATE(C2326," / ",'Základné údaje'!$D$8),'Priradenie pracov. balíkov'!A:F,6,FALSE))</f>
        <v/>
      </c>
      <c r="O2326" s="164"/>
      <c r="P2326" s="164"/>
    </row>
    <row r="2327" spans="1:16" x14ac:dyDescent="0.2">
      <c r="A2327" s="19"/>
      <c r="B2327" s="164"/>
      <c r="C2327" s="164"/>
      <c r="D2327" s="164"/>
      <c r="E2327" s="164"/>
      <c r="F2327" s="165"/>
      <c r="G2327" s="164"/>
      <c r="H2327" s="166"/>
      <c r="I2327" s="167"/>
      <c r="J2327" s="168" t="str">
        <f>IF(F2327="","",IF(G2327=nepodnik,1,IF(VLOOKUP(G2327,Ciselniky!$G$41:$I$48,3,FALSE)&gt;'Údaje o projekte'!$F$11,'Údaje o projekte'!$F$11,VLOOKUP(G2327,Ciselniky!$G$41:$I$48,3,FALSE))))</f>
        <v/>
      </c>
      <c r="K2327" s="169" t="str">
        <f>IF(J2327="","",IF(G2327="Nerelevantné",E2327*F2327,((E2327*F2327)/VLOOKUP(G2327,Ciselniky!$G$43:$I$48,3,FALSE))*'Dlhodobý majetok (DM)'!I2327)*H2327)</f>
        <v/>
      </c>
      <c r="L2327" s="169" t="str">
        <f>IF(K2327="","",IF('Základné údaje'!$H$8="áno",0,K2327*0.2))</f>
        <v/>
      </c>
      <c r="M2327" s="156" t="str">
        <f>IF(K2327="","",K2327*VLOOKUP(CONCATENATE(C2327," / ",'Základné údaje'!$D$8),'Priradenie pracov. balíkov'!A:F,6,FALSE))</f>
        <v/>
      </c>
      <c r="N2327" s="156" t="str">
        <f>IF(L2327="","",L2327*VLOOKUP(CONCATENATE(C2327," / ",'Základné údaje'!$D$8),'Priradenie pracov. balíkov'!A:F,6,FALSE))</f>
        <v/>
      </c>
      <c r="O2327" s="164"/>
      <c r="P2327" s="164"/>
    </row>
    <row r="2328" spans="1:16" x14ac:dyDescent="0.2">
      <c r="A2328" s="19"/>
      <c r="B2328" s="164"/>
      <c r="C2328" s="164"/>
      <c r="D2328" s="164"/>
      <c r="E2328" s="164"/>
      <c r="F2328" s="165"/>
      <c r="G2328" s="164"/>
      <c r="H2328" s="166"/>
      <c r="I2328" s="167"/>
      <c r="J2328" s="168" t="str">
        <f>IF(F2328="","",IF(G2328=nepodnik,1,IF(VLOOKUP(G2328,Ciselniky!$G$41:$I$48,3,FALSE)&gt;'Údaje o projekte'!$F$11,'Údaje o projekte'!$F$11,VLOOKUP(G2328,Ciselniky!$G$41:$I$48,3,FALSE))))</f>
        <v/>
      </c>
      <c r="K2328" s="169" t="str">
        <f>IF(J2328="","",IF(G2328="Nerelevantné",E2328*F2328,((E2328*F2328)/VLOOKUP(G2328,Ciselniky!$G$43:$I$48,3,FALSE))*'Dlhodobý majetok (DM)'!I2328)*H2328)</f>
        <v/>
      </c>
      <c r="L2328" s="169" t="str">
        <f>IF(K2328="","",IF('Základné údaje'!$H$8="áno",0,K2328*0.2))</f>
        <v/>
      </c>
      <c r="M2328" s="156" t="str">
        <f>IF(K2328="","",K2328*VLOOKUP(CONCATENATE(C2328," / ",'Základné údaje'!$D$8),'Priradenie pracov. balíkov'!A:F,6,FALSE))</f>
        <v/>
      </c>
      <c r="N2328" s="156" t="str">
        <f>IF(L2328="","",L2328*VLOOKUP(CONCATENATE(C2328," / ",'Základné údaje'!$D$8),'Priradenie pracov. balíkov'!A:F,6,FALSE))</f>
        <v/>
      </c>
      <c r="O2328" s="164"/>
      <c r="P2328" s="164"/>
    </row>
    <row r="2329" spans="1:16" x14ac:dyDescent="0.2">
      <c r="A2329" s="19"/>
      <c r="B2329" s="164"/>
      <c r="C2329" s="164"/>
      <c r="D2329" s="164"/>
      <c r="E2329" s="164"/>
      <c r="F2329" s="165"/>
      <c r="G2329" s="164"/>
      <c r="H2329" s="166"/>
      <c r="I2329" s="167"/>
      <c r="J2329" s="168" t="str">
        <f>IF(F2329="","",IF(G2329=nepodnik,1,IF(VLOOKUP(G2329,Ciselniky!$G$41:$I$48,3,FALSE)&gt;'Údaje o projekte'!$F$11,'Údaje o projekte'!$F$11,VLOOKUP(G2329,Ciselniky!$G$41:$I$48,3,FALSE))))</f>
        <v/>
      </c>
      <c r="K2329" s="169" t="str">
        <f>IF(J2329="","",IF(G2329="Nerelevantné",E2329*F2329,((E2329*F2329)/VLOOKUP(G2329,Ciselniky!$G$43:$I$48,3,FALSE))*'Dlhodobý majetok (DM)'!I2329)*H2329)</f>
        <v/>
      </c>
      <c r="L2329" s="169" t="str">
        <f>IF(K2329="","",IF('Základné údaje'!$H$8="áno",0,K2329*0.2))</f>
        <v/>
      </c>
      <c r="M2329" s="156" t="str">
        <f>IF(K2329="","",K2329*VLOOKUP(CONCATENATE(C2329," / ",'Základné údaje'!$D$8),'Priradenie pracov. balíkov'!A:F,6,FALSE))</f>
        <v/>
      </c>
      <c r="N2329" s="156" t="str">
        <f>IF(L2329="","",L2329*VLOOKUP(CONCATENATE(C2329," / ",'Základné údaje'!$D$8),'Priradenie pracov. balíkov'!A:F,6,FALSE))</f>
        <v/>
      </c>
      <c r="O2329" s="164"/>
      <c r="P2329" s="164"/>
    </row>
    <row r="2330" spans="1:16" x14ac:dyDescent="0.2">
      <c r="A2330" s="19"/>
      <c r="B2330" s="164"/>
      <c r="C2330" s="164"/>
      <c r="D2330" s="164"/>
      <c r="E2330" s="164"/>
      <c r="F2330" s="165"/>
      <c r="G2330" s="164"/>
      <c r="H2330" s="166"/>
      <c r="I2330" s="167"/>
      <c r="J2330" s="168" t="str">
        <f>IF(F2330="","",IF(G2330=nepodnik,1,IF(VLOOKUP(G2330,Ciselniky!$G$41:$I$48,3,FALSE)&gt;'Údaje o projekte'!$F$11,'Údaje o projekte'!$F$11,VLOOKUP(G2330,Ciselniky!$G$41:$I$48,3,FALSE))))</f>
        <v/>
      </c>
      <c r="K2330" s="169" t="str">
        <f>IF(J2330="","",IF(G2330="Nerelevantné",E2330*F2330,((E2330*F2330)/VLOOKUP(G2330,Ciselniky!$G$43:$I$48,3,FALSE))*'Dlhodobý majetok (DM)'!I2330)*H2330)</f>
        <v/>
      </c>
      <c r="L2330" s="169" t="str">
        <f>IF(K2330="","",IF('Základné údaje'!$H$8="áno",0,K2330*0.2))</f>
        <v/>
      </c>
      <c r="M2330" s="156" t="str">
        <f>IF(K2330="","",K2330*VLOOKUP(CONCATENATE(C2330," / ",'Základné údaje'!$D$8),'Priradenie pracov. balíkov'!A:F,6,FALSE))</f>
        <v/>
      </c>
      <c r="N2330" s="156" t="str">
        <f>IF(L2330="","",L2330*VLOOKUP(CONCATENATE(C2330," / ",'Základné údaje'!$D$8),'Priradenie pracov. balíkov'!A:F,6,FALSE))</f>
        <v/>
      </c>
      <c r="O2330" s="164"/>
      <c r="P2330" s="164"/>
    </row>
    <row r="2331" spans="1:16" x14ac:dyDescent="0.2">
      <c r="A2331" s="19"/>
      <c r="B2331" s="164"/>
      <c r="C2331" s="164"/>
      <c r="D2331" s="164"/>
      <c r="E2331" s="164"/>
      <c r="F2331" s="165"/>
      <c r="G2331" s="164"/>
      <c r="H2331" s="166"/>
      <c r="I2331" s="167"/>
      <c r="J2331" s="168" t="str">
        <f>IF(F2331="","",IF(G2331=nepodnik,1,IF(VLOOKUP(G2331,Ciselniky!$G$41:$I$48,3,FALSE)&gt;'Údaje o projekte'!$F$11,'Údaje o projekte'!$F$11,VLOOKUP(G2331,Ciselniky!$G$41:$I$48,3,FALSE))))</f>
        <v/>
      </c>
      <c r="K2331" s="169" t="str">
        <f>IF(J2331="","",IF(G2331="Nerelevantné",E2331*F2331,((E2331*F2331)/VLOOKUP(G2331,Ciselniky!$G$43:$I$48,3,FALSE))*'Dlhodobý majetok (DM)'!I2331)*H2331)</f>
        <v/>
      </c>
      <c r="L2331" s="169" t="str">
        <f>IF(K2331="","",IF('Základné údaje'!$H$8="áno",0,K2331*0.2))</f>
        <v/>
      </c>
      <c r="M2331" s="156" t="str">
        <f>IF(K2331="","",K2331*VLOOKUP(CONCATENATE(C2331," / ",'Základné údaje'!$D$8),'Priradenie pracov. balíkov'!A:F,6,FALSE))</f>
        <v/>
      </c>
      <c r="N2331" s="156" t="str">
        <f>IF(L2331="","",L2331*VLOOKUP(CONCATENATE(C2331," / ",'Základné údaje'!$D$8),'Priradenie pracov. balíkov'!A:F,6,FALSE))</f>
        <v/>
      </c>
      <c r="O2331" s="164"/>
      <c r="P2331" s="164"/>
    </row>
    <row r="2332" spans="1:16" x14ac:dyDescent="0.2">
      <c r="A2332" s="19"/>
      <c r="B2332" s="164"/>
      <c r="C2332" s="164"/>
      <c r="D2332" s="164"/>
      <c r="E2332" s="164"/>
      <c r="F2332" s="165"/>
      <c r="G2332" s="164"/>
      <c r="H2332" s="166"/>
      <c r="I2332" s="167"/>
      <c r="J2332" s="168" t="str">
        <f>IF(F2332="","",IF(G2332=nepodnik,1,IF(VLOOKUP(G2332,Ciselniky!$G$41:$I$48,3,FALSE)&gt;'Údaje o projekte'!$F$11,'Údaje o projekte'!$F$11,VLOOKUP(G2332,Ciselniky!$G$41:$I$48,3,FALSE))))</f>
        <v/>
      </c>
      <c r="K2332" s="169" t="str">
        <f>IF(J2332="","",IF(G2332="Nerelevantné",E2332*F2332,((E2332*F2332)/VLOOKUP(G2332,Ciselniky!$G$43:$I$48,3,FALSE))*'Dlhodobý majetok (DM)'!I2332)*H2332)</f>
        <v/>
      </c>
      <c r="L2332" s="169" t="str">
        <f>IF(K2332="","",IF('Základné údaje'!$H$8="áno",0,K2332*0.2))</f>
        <v/>
      </c>
      <c r="M2332" s="156" t="str">
        <f>IF(K2332="","",K2332*VLOOKUP(CONCATENATE(C2332," / ",'Základné údaje'!$D$8),'Priradenie pracov. balíkov'!A:F,6,FALSE))</f>
        <v/>
      </c>
      <c r="N2332" s="156" t="str">
        <f>IF(L2332="","",L2332*VLOOKUP(CONCATENATE(C2332," / ",'Základné údaje'!$D$8),'Priradenie pracov. balíkov'!A:F,6,FALSE))</f>
        <v/>
      </c>
      <c r="O2332" s="164"/>
      <c r="P2332" s="164"/>
    </row>
    <row r="2333" spans="1:16" x14ac:dyDescent="0.2">
      <c r="A2333" s="19"/>
      <c r="B2333" s="164"/>
      <c r="C2333" s="164"/>
      <c r="D2333" s="164"/>
      <c r="E2333" s="164"/>
      <c r="F2333" s="165"/>
      <c r="G2333" s="164"/>
      <c r="H2333" s="166"/>
      <c r="I2333" s="167"/>
      <c r="J2333" s="168" t="str">
        <f>IF(F2333="","",IF(G2333=nepodnik,1,IF(VLOOKUP(G2333,Ciselniky!$G$41:$I$48,3,FALSE)&gt;'Údaje o projekte'!$F$11,'Údaje o projekte'!$F$11,VLOOKUP(G2333,Ciselniky!$G$41:$I$48,3,FALSE))))</f>
        <v/>
      </c>
      <c r="K2333" s="169" t="str">
        <f>IF(J2333="","",IF(G2333="Nerelevantné",E2333*F2333,((E2333*F2333)/VLOOKUP(G2333,Ciselniky!$G$43:$I$48,3,FALSE))*'Dlhodobý majetok (DM)'!I2333)*H2333)</f>
        <v/>
      </c>
      <c r="L2333" s="169" t="str">
        <f>IF(K2333="","",IF('Základné údaje'!$H$8="áno",0,K2333*0.2))</f>
        <v/>
      </c>
      <c r="M2333" s="156" t="str">
        <f>IF(K2333="","",K2333*VLOOKUP(CONCATENATE(C2333," / ",'Základné údaje'!$D$8),'Priradenie pracov. balíkov'!A:F,6,FALSE))</f>
        <v/>
      </c>
      <c r="N2333" s="156" t="str">
        <f>IF(L2333="","",L2333*VLOOKUP(CONCATENATE(C2333," / ",'Základné údaje'!$D$8),'Priradenie pracov. balíkov'!A:F,6,FALSE))</f>
        <v/>
      </c>
      <c r="O2333" s="164"/>
      <c r="P2333" s="164"/>
    </row>
    <row r="2334" spans="1:16" x14ac:dyDescent="0.2">
      <c r="A2334" s="19"/>
      <c r="B2334" s="164"/>
      <c r="C2334" s="164"/>
      <c r="D2334" s="164"/>
      <c r="E2334" s="164"/>
      <c r="F2334" s="165"/>
      <c r="G2334" s="164"/>
      <c r="H2334" s="166"/>
      <c r="I2334" s="167"/>
      <c r="J2334" s="168" t="str">
        <f>IF(F2334="","",IF(G2334=nepodnik,1,IF(VLOOKUP(G2334,Ciselniky!$G$41:$I$48,3,FALSE)&gt;'Údaje o projekte'!$F$11,'Údaje o projekte'!$F$11,VLOOKUP(G2334,Ciselniky!$G$41:$I$48,3,FALSE))))</f>
        <v/>
      </c>
      <c r="K2334" s="169" t="str">
        <f>IF(J2334="","",IF(G2334="Nerelevantné",E2334*F2334,((E2334*F2334)/VLOOKUP(G2334,Ciselniky!$G$43:$I$48,3,FALSE))*'Dlhodobý majetok (DM)'!I2334)*H2334)</f>
        <v/>
      </c>
      <c r="L2334" s="169" t="str">
        <f>IF(K2334="","",IF('Základné údaje'!$H$8="áno",0,K2334*0.2))</f>
        <v/>
      </c>
      <c r="M2334" s="156" t="str">
        <f>IF(K2334="","",K2334*VLOOKUP(CONCATENATE(C2334," / ",'Základné údaje'!$D$8),'Priradenie pracov. balíkov'!A:F,6,FALSE))</f>
        <v/>
      </c>
      <c r="N2334" s="156" t="str">
        <f>IF(L2334="","",L2334*VLOOKUP(CONCATENATE(C2334," / ",'Základné údaje'!$D$8),'Priradenie pracov. balíkov'!A:F,6,FALSE))</f>
        <v/>
      </c>
      <c r="O2334" s="164"/>
      <c r="P2334" s="164"/>
    </row>
    <row r="2335" spans="1:16" x14ac:dyDescent="0.2">
      <c r="A2335" s="19"/>
      <c r="B2335" s="164"/>
      <c r="C2335" s="164"/>
      <c r="D2335" s="164"/>
      <c r="E2335" s="164"/>
      <c r="F2335" s="165"/>
      <c r="G2335" s="164"/>
      <c r="H2335" s="166"/>
      <c r="I2335" s="167"/>
      <c r="J2335" s="168" t="str">
        <f>IF(F2335="","",IF(G2335=nepodnik,1,IF(VLOOKUP(G2335,Ciselniky!$G$41:$I$48,3,FALSE)&gt;'Údaje o projekte'!$F$11,'Údaje o projekte'!$F$11,VLOOKUP(G2335,Ciselniky!$G$41:$I$48,3,FALSE))))</f>
        <v/>
      </c>
      <c r="K2335" s="169" t="str">
        <f>IF(J2335="","",IF(G2335="Nerelevantné",E2335*F2335,((E2335*F2335)/VLOOKUP(G2335,Ciselniky!$G$43:$I$48,3,FALSE))*'Dlhodobý majetok (DM)'!I2335)*H2335)</f>
        <v/>
      </c>
      <c r="L2335" s="169" t="str">
        <f>IF(K2335="","",IF('Základné údaje'!$H$8="áno",0,K2335*0.2))</f>
        <v/>
      </c>
      <c r="M2335" s="156" t="str">
        <f>IF(K2335="","",K2335*VLOOKUP(CONCATENATE(C2335," / ",'Základné údaje'!$D$8),'Priradenie pracov. balíkov'!A:F,6,FALSE))</f>
        <v/>
      </c>
      <c r="N2335" s="156" t="str">
        <f>IF(L2335="","",L2335*VLOOKUP(CONCATENATE(C2335," / ",'Základné údaje'!$D$8),'Priradenie pracov. balíkov'!A:F,6,FALSE))</f>
        <v/>
      </c>
      <c r="O2335" s="164"/>
      <c r="P2335" s="164"/>
    </row>
    <row r="2336" spans="1:16" x14ac:dyDescent="0.2">
      <c r="A2336" s="19"/>
      <c r="B2336" s="164"/>
      <c r="C2336" s="164"/>
      <c r="D2336" s="164"/>
      <c r="E2336" s="164"/>
      <c r="F2336" s="165"/>
      <c r="G2336" s="164"/>
      <c r="H2336" s="166"/>
      <c r="I2336" s="167"/>
      <c r="J2336" s="168" t="str">
        <f>IF(F2336="","",IF(G2336=nepodnik,1,IF(VLOOKUP(G2336,Ciselniky!$G$41:$I$48,3,FALSE)&gt;'Údaje o projekte'!$F$11,'Údaje o projekte'!$F$11,VLOOKUP(G2336,Ciselniky!$G$41:$I$48,3,FALSE))))</f>
        <v/>
      </c>
      <c r="K2336" s="169" t="str">
        <f>IF(J2336="","",IF(G2336="Nerelevantné",E2336*F2336,((E2336*F2336)/VLOOKUP(G2336,Ciselniky!$G$43:$I$48,3,FALSE))*'Dlhodobý majetok (DM)'!I2336)*H2336)</f>
        <v/>
      </c>
      <c r="L2336" s="169" t="str">
        <f>IF(K2336="","",IF('Základné údaje'!$H$8="áno",0,K2336*0.2))</f>
        <v/>
      </c>
      <c r="M2336" s="156" t="str">
        <f>IF(K2336="","",K2336*VLOOKUP(CONCATENATE(C2336," / ",'Základné údaje'!$D$8),'Priradenie pracov. balíkov'!A:F,6,FALSE))</f>
        <v/>
      </c>
      <c r="N2336" s="156" t="str">
        <f>IF(L2336="","",L2336*VLOOKUP(CONCATENATE(C2336," / ",'Základné údaje'!$D$8),'Priradenie pracov. balíkov'!A:F,6,FALSE))</f>
        <v/>
      </c>
      <c r="O2336" s="164"/>
      <c r="P2336" s="164"/>
    </row>
    <row r="2337" spans="1:16" x14ac:dyDescent="0.2">
      <c r="A2337" s="19"/>
      <c r="B2337" s="164"/>
      <c r="C2337" s="164"/>
      <c r="D2337" s="164"/>
      <c r="E2337" s="164"/>
      <c r="F2337" s="165"/>
      <c r="G2337" s="164"/>
      <c r="H2337" s="166"/>
      <c r="I2337" s="167"/>
      <c r="J2337" s="168" t="str">
        <f>IF(F2337="","",IF(G2337=nepodnik,1,IF(VLOOKUP(G2337,Ciselniky!$G$41:$I$48,3,FALSE)&gt;'Údaje o projekte'!$F$11,'Údaje o projekte'!$F$11,VLOOKUP(G2337,Ciselniky!$G$41:$I$48,3,FALSE))))</f>
        <v/>
      </c>
      <c r="K2337" s="169" t="str">
        <f>IF(J2337="","",IF(G2337="Nerelevantné",E2337*F2337,((E2337*F2337)/VLOOKUP(G2337,Ciselniky!$G$43:$I$48,3,FALSE))*'Dlhodobý majetok (DM)'!I2337)*H2337)</f>
        <v/>
      </c>
      <c r="L2337" s="169" t="str">
        <f>IF(K2337="","",IF('Základné údaje'!$H$8="áno",0,K2337*0.2))</f>
        <v/>
      </c>
      <c r="M2337" s="156" t="str">
        <f>IF(K2337="","",K2337*VLOOKUP(CONCATENATE(C2337," / ",'Základné údaje'!$D$8),'Priradenie pracov. balíkov'!A:F,6,FALSE))</f>
        <v/>
      </c>
      <c r="N2337" s="156" t="str">
        <f>IF(L2337="","",L2337*VLOOKUP(CONCATENATE(C2337," / ",'Základné údaje'!$D$8),'Priradenie pracov. balíkov'!A:F,6,FALSE))</f>
        <v/>
      </c>
      <c r="O2337" s="164"/>
      <c r="P2337" s="164"/>
    </row>
    <row r="2338" spans="1:16" x14ac:dyDescent="0.2">
      <c r="A2338" s="19"/>
      <c r="B2338" s="164"/>
      <c r="C2338" s="164"/>
      <c r="D2338" s="164"/>
      <c r="E2338" s="164"/>
      <c r="F2338" s="165"/>
      <c r="G2338" s="164"/>
      <c r="H2338" s="166"/>
      <c r="I2338" s="167"/>
      <c r="J2338" s="168" t="str">
        <f>IF(F2338="","",IF(G2338=nepodnik,1,IF(VLOOKUP(G2338,Ciselniky!$G$41:$I$48,3,FALSE)&gt;'Údaje o projekte'!$F$11,'Údaje o projekte'!$F$11,VLOOKUP(G2338,Ciselniky!$G$41:$I$48,3,FALSE))))</f>
        <v/>
      </c>
      <c r="K2338" s="169" t="str">
        <f>IF(J2338="","",IF(G2338="Nerelevantné",E2338*F2338,((E2338*F2338)/VLOOKUP(G2338,Ciselniky!$G$43:$I$48,3,FALSE))*'Dlhodobý majetok (DM)'!I2338)*H2338)</f>
        <v/>
      </c>
      <c r="L2338" s="169" t="str">
        <f>IF(K2338="","",IF('Základné údaje'!$H$8="áno",0,K2338*0.2))</f>
        <v/>
      </c>
      <c r="M2338" s="156" t="str">
        <f>IF(K2338="","",K2338*VLOOKUP(CONCATENATE(C2338," / ",'Základné údaje'!$D$8),'Priradenie pracov. balíkov'!A:F,6,FALSE))</f>
        <v/>
      </c>
      <c r="N2338" s="156" t="str">
        <f>IF(L2338="","",L2338*VLOOKUP(CONCATENATE(C2338," / ",'Základné údaje'!$D$8),'Priradenie pracov. balíkov'!A:F,6,FALSE))</f>
        <v/>
      </c>
      <c r="O2338" s="164"/>
      <c r="P2338" s="164"/>
    </row>
    <row r="2339" spans="1:16" x14ac:dyDescent="0.2">
      <c r="A2339" s="19"/>
      <c r="B2339" s="164"/>
      <c r="C2339" s="164"/>
      <c r="D2339" s="164"/>
      <c r="E2339" s="164"/>
      <c r="F2339" s="165"/>
      <c r="G2339" s="164"/>
      <c r="H2339" s="166"/>
      <c r="I2339" s="167"/>
      <c r="J2339" s="168" t="str">
        <f>IF(F2339="","",IF(G2339=nepodnik,1,IF(VLOOKUP(G2339,Ciselniky!$G$41:$I$48,3,FALSE)&gt;'Údaje o projekte'!$F$11,'Údaje o projekte'!$F$11,VLOOKUP(G2339,Ciselniky!$G$41:$I$48,3,FALSE))))</f>
        <v/>
      </c>
      <c r="K2339" s="169" t="str">
        <f>IF(J2339="","",IF(G2339="Nerelevantné",E2339*F2339,((E2339*F2339)/VLOOKUP(G2339,Ciselniky!$G$43:$I$48,3,FALSE))*'Dlhodobý majetok (DM)'!I2339)*H2339)</f>
        <v/>
      </c>
      <c r="L2339" s="169" t="str">
        <f>IF(K2339="","",IF('Základné údaje'!$H$8="áno",0,K2339*0.2))</f>
        <v/>
      </c>
      <c r="M2339" s="156" t="str">
        <f>IF(K2339="","",K2339*VLOOKUP(CONCATENATE(C2339," / ",'Základné údaje'!$D$8),'Priradenie pracov. balíkov'!A:F,6,FALSE))</f>
        <v/>
      </c>
      <c r="N2339" s="156" t="str">
        <f>IF(L2339="","",L2339*VLOOKUP(CONCATENATE(C2339," / ",'Základné údaje'!$D$8),'Priradenie pracov. balíkov'!A:F,6,FALSE))</f>
        <v/>
      </c>
      <c r="O2339" s="164"/>
      <c r="P2339" s="164"/>
    </row>
    <row r="2340" spans="1:16" x14ac:dyDescent="0.2">
      <c r="A2340" s="19"/>
      <c r="B2340" s="164"/>
      <c r="C2340" s="164"/>
      <c r="D2340" s="164"/>
      <c r="E2340" s="164"/>
      <c r="F2340" s="165"/>
      <c r="G2340" s="164"/>
      <c r="H2340" s="166"/>
      <c r="I2340" s="167"/>
      <c r="J2340" s="168" t="str">
        <f>IF(F2340="","",IF(G2340=nepodnik,1,IF(VLOOKUP(G2340,Ciselniky!$G$41:$I$48,3,FALSE)&gt;'Údaje o projekte'!$F$11,'Údaje o projekte'!$F$11,VLOOKUP(G2340,Ciselniky!$G$41:$I$48,3,FALSE))))</f>
        <v/>
      </c>
      <c r="K2340" s="169" t="str">
        <f>IF(J2340="","",IF(G2340="Nerelevantné",E2340*F2340,((E2340*F2340)/VLOOKUP(G2340,Ciselniky!$G$43:$I$48,3,FALSE))*'Dlhodobý majetok (DM)'!I2340)*H2340)</f>
        <v/>
      </c>
      <c r="L2340" s="169" t="str">
        <f>IF(K2340="","",IF('Základné údaje'!$H$8="áno",0,K2340*0.2))</f>
        <v/>
      </c>
      <c r="M2340" s="156" t="str">
        <f>IF(K2340="","",K2340*VLOOKUP(CONCATENATE(C2340," / ",'Základné údaje'!$D$8),'Priradenie pracov. balíkov'!A:F,6,FALSE))</f>
        <v/>
      </c>
      <c r="N2340" s="156" t="str">
        <f>IF(L2340="","",L2340*VLOOKUP(CONCATENATE(C2340," / ",'Základné údaje'!$D$8),'Priradenie pracov. balíkov'!A:F,6,FALSE))</f>
        <v/>
      </c>
      <c r="O2340" s="164"/>
      <c r="P2340" s="164"/>
    </row>
    <row r="2341" spans="1:16" x14ac:dyDescent="0.2">
      <c r="A2341" s="19"/>
      <c r="B2341" s="164"/>
      <c r="C2341" s="164"/>
      <c r="D2341" s="164"/>
      <c r="E2341" s="164"/>
      <c r="F2341" s="165"/>
      <c r="G2341" s="164"/>
      <c r="H2341" s="166"/>
      <c r="I2341" s="167"/>
      <c r="J2341" s="168" t="str">
        <f>IF(F2341="","",IF(G2341=nepodnik,1,IF(VLOOKUP(G2341,Ciselniky!$G$41:$I$48,3,FALSE)&gt;'Údaje o projekte'!$F$11,'Údaje o projekte'!$F$11,VLOOKUP(G2341,Ciselniky!$G$41:$I$48,3,FALSE))))</f>
        <v/>
      </c>
      <c r="K2341" s="169" t="str">
        <f>IF(J2341="","",IF(G2341="Nerelevantné",E2341*F2341,((E2341*F2341)/VLOOKUP(G2341,Ciselniky!$G$43:$I$48,3,FALSE))*'Dlhodobý majetok (DM)'!I2341)*H2341)</f>
        <v/>
      </c>
      <c r="L2341" s="169" t="str">
        <f>IF(K2341="","",IF('Základné údaje'!$H$8="áno",0,K2341*0.2))</f>
        <v/>
      </c>
      <c r="M2341" s="156" t="str">
        <f>IF(K2341="","",K2341*VLOOKUP(CONCATENATE(C2341," / ",'Základné údaje'!$D$8),'Priradenie pracov. balíkov'!A:F,6,FALSE))</f>
        <v/>
      </c>
      <c r="N2341" s="156" t="str">
        <f>IF(L2341="","",L2341*VLOOKUP(CONCATENATE(C2341," / ",'Základné údaje'!$D$8),'Priradenie pracov. balíkov'!A:F,6,FALSE))</f>
        <v/>
      </c>
      <c r="O2341" s="164"/>
      <c r="P2341" s="164"/>
    </row>
    <row r="2342" spans="1:16" x14ac:dyDescent="0.2">
      <c r="A2342" s="19"/>
      <c r="B2342" s="164"/>
      <c r="C2342" s="164"/>
      <c r="D2342" s="164"/>
      <c r="E2342" s="164"/>
      <c r="F2342" s="165"/>
      <c r="G2342" s="164"/>
      <c r="H2342" s="166"/>
      <c r="I2342" s="167"/>
      <c r="J2342" s="168" t="str">
        <f>IF(F2342="","",IF(G2342=nepodnik,1,IF(VLOOKUP(G2342,Ciselniky!$G$41:$I$48,3,FALSE)&gt;'Údaje o projekte'!$F$11,'Údaje o projekte'!$F$11,VLOOKUP(G2342,Ciselniky!$G$41:$I$48,3,FALSE))))</f>
        <v/>
      </c>
      <c r="K2342" s="169" t="str">
        <f>IF(J2342="","",IF(G2342="Nerelevantné",E2342*F2342,((E2342*F2342)/VLOOKUP(G2342,Ciselniky!$G$43:$I$48,3,FALSE))*'Dlhodobý majetok (DM)'!I2342)*H2342)</f>
        <v/>
      </c>
      <c r="L2342" s="169" t="str">
        <f>IF(K2342="","",IF('Základné údaje'!$H$8="áno",0,K2342*0.2))</f>
        <v/>
      </c>
      <c r="M2342" s="156" t="str">
        <f>IF(K2342="","",K2342*VLOOKUP(CONCATENATE(C2342," / ",'Základné údaje'!$D$8),'Priradenie pracov. balíkov'!A:F,6,FALSE))</f>
        <v/>
      </c>
      <c r="N2342" s="156" t="str">
        <f>IF(L2342="","",L2342*VLOOKUP(CONCATENATE(C2342," / ",'Základné údaje'!$D$8),'Priradenie pracov. balíkov'!A:F,6,FALSE))</f>
        <v/>
      </c>
      <c r="O2342" s="164"/>
      <c r="P2342" s="164"/>
    </row>
    <row r="2343" spans="1:16" x14ac:dyDescent="0.2">
      <c r="A2343" s="19"/>
      <c r="B2343" s="164"/>
      <c r="C2343" s="164"/>
      <c r="D2343" s="164"/>
      <c r="E2343" s="164"/>
      <c r="F2343" s="165"/>
      <c r="G2343" s="164"/>
      <c r="H2343" s="166"/>
      <c r="I2343" s="167"/>
      <c r="J2343" s="168" t="str">
        <f>IF(F2343="","",IF(G2343=nepodnik,1,IF(VLOOKUP(G2343,Ciselniky!$G$41:$I$48,3,FALSE)&gt;'Údaje o projekte'!$F$11,'Údaje o projekte'!$F$11,VLOOKUP(G2343,Ciselniky!$G$41:$I$48,3,FALSE))))</f>
        <v/>
      </c>
      <c r="K2343" s="169" t="str">
        <f>IF(J2343="","",IF(G2343="Nerelevantné",E2343*F2343,((E2343*F2343)/VLOOKUP(G2343,Ciselniky!$G$43:$I$48,3,FALSE))*'Dlhodobý majetok (DM)'!I2343)*H2343)</f>
        <v/>
      </c>
      <c r="L2343" s="169" t="str">
        <f>IF(K2343="","",IF('Základné údaje'!$H$8="áno",0,K2343*0.2))</f>
        <v/>
      </c>
      <c r="M2343" s="156" t="str">
        <f>IF(K2343="","",K2343*VLOOKUP(CONCATENATE(C2343," / ",'Základné údaje'!$D$8),'Priradenie pracov. balíkov'!A:F,6,FALSE))</f>
        <v/>
      </c>
      <c r="N2343" s="156" t="str">
        <f>IF(L2343="","",L2343*VLOOKUP(CONCATENATE(C2343," / ",'Základné údaje'!$D$8),'Priradenie pracov. balíkov'!A:F,6,FALSE))</f>
        <v/>
      </c>
      <c r="O2343" s="164"/>
      <c r="P2343" s="164"/>
    </row>
    <row r="2344" spans="1:16" x14ac:dyDescent="0.2">
      <c r="A2344" s="19"/>
      <c r="B2344" s="164"/>
      <c r="C2344" s="164"/>
      <c r="D2344" s="164"/>
      <c r="E2344" s="164"/>
      <c r="F2344" s="165"/>
      <c r="G2344" s="164"/>
      <c r="H2344" s="166"/>
      <c r="I2344" s="167"/>
      <c r="J2344" s="168" t="str">
        <f>IF(F2344="","",IF(G2344=nepodnik,1,IF(VLOOKUP(G2344,Ciselniky!$G$41:$I$48,3,FALSE)&gt;'Údaje o projekte'!$F$11,'Údaje o projekte'!$F$11,VLOOKUP(G2344,Ciselniky!$G$41:$I$48,3,FALSE))))</f>
        <v/>
      </c>
      <c r="K2344" s="169" t="str">
        <f>IF(J2344="","",IF(G2344="Nerelevantné",E2344*F2344,((E2344*F2344)/VLOOKUP(G2344,Ciselniky!$G$43:$I$48,3,FALSE))*'Dlhodobý majetok (DM)'!I2344)*H2344)</f>
        <v/>
      </c>
      <c r="L2344" s="169" t="str">
        <f>IF(K2344="","",IF('Základné údaje'!$H$8="áno",0,K2344*0.2))</f>
        <v/>
      </c>
      <c r="M2344" s="156" t="str">
        <f>IF(K2344="","",K2344*VLOOKUP(CONCATENATE(C2344," / ",'Základné údaje'!$D$8),'Priradenie pracov. balíkov'!A:F,6,FALSE))</f>
        <v/>
      </c>
      <c r="N2344" s="156" t="str">
        <f>IF(L2344="","",L2344*VLOOKUP(CONCATENATE(C2344," / ",'Základné údaje'!$D$8),'Priradenie pracov. balíkov'!A:F,6,FALSE))</f>
        <v/>
      </c>
      <c r="O2344" s="164"/>
      <c r="P2344" s="164"/>
    </row>
    <row r="2345" spans="1:16" x14ac:dyDescent="0.2">
      <c r="A2345" s="19"/>
      <c r="B2345" s="164"/>
      <c r="C2345" s="164"/>
      <c r="D2345" s="164"/>
      <c r="E2345" s="164"/>
      <c r="F2345" s="165"/>
      <c r="G2345" s="164"/>
      <c r="H2345" s="166"/>
      <c r="I2345" s="167"/>
      <c r="J2345" s="168" t="str">
        <f>IF(F2345="","",IF(G2345=nepodnik,1,IF(VLOOKUP(G2345,Ciselniky!$G$41:$I$48,3,FALSE)&gt;'Údaje o projekte'!$F$11,'Údaje o projekte'!$F$11,VLOOKUP(G2345,Ciselniky!$G$41:$I$48,3,FALSE))))</f>
        <v/>
      </c>
      <c r="K2345" s="169" t="str">
        <f>IF(J2345="","",IF(G2345="Nerelevantné",E2345*F2345,((E2345*F2345)/VLOOKUP(G2345,Ciselniky!$G$43:$I$48,3,FALSE))*'Dlhodobý majetok (DM)'!I2345)*H2345)</f>
        <v/>
      </c>
      <c r="L2345" s="169" t="str">
        <f>IF(K2345="","",IF('Základné údaje'!$H$8="áno",0,K2345*0.2))</f>
        <v/>
      </c>
      <c r="M2345" s="156" t="str">
        <f>IF(K2345="","",K2345*VLOOKUP(CONCATENATE(C2345," / ",'Základné údaje'!$D$8),'Priradenie pracov. balíkov'!A:F,6,FALSE))</f>
        <v/>
      </c>
      <c r="N2345" s="156" t="str">
        <f>IF(L2345="","",L2345*VLOOKUP(CONCATENATE(C2345," / ",'Základné údaje'!$D$8),'Priradenie pracov. balíkov'!A:F,6,FALSE))</f>
        <v/>
      </c>
      <c r="O2345" s="164"/>
      <c r="P2345" s="164"/>
    </row>
    <row r="2346" spans="1:16" x14ac:dyDescent="0.2">
      <c r="A2346" s="19"/>
      <c r="B2346" s="164"/>
      <c r="C2346" s="164"/>
      <c r="D2346" s="164"/>
      <c r="E2346" s="164"/>
      <c r="F2346" s="165"/>
      <c r="G2346" s="164"/>
      <c r="H2346" s="166"/>
      <c r="I2346" s="167"/>
      <c r="J2346" s="168" t="str">
        <f>IF(F2346="","",IF(G2346=nepodnik,1,IF(VLOOKUP(G2346,Ciselniky!$G$41:$I$48,3,FALSE)&gt;'Údaje o projekte'!$F$11,'Údaje o projekte'!$F$11,VLOOKUP(G2346,Ciselniky!$G$41:$I$48,3,FALSE))))</f>
        <v/>
      </c>
      <c r="K2346" s="169" t="str">
        <f>IF(J2346="","",IF(G2346="Nerelevantné",E2346*F2346,((E2346*F2346)/VLOOKUP(G2346,Ciselniky!$G$43:$I$48,3,FALSE))*'Dlhodobý majetok (DM)'!I2346)*H2346)</f>
        <v/>
      </c>
      <c r="L2346" s="169" t="str">
        <f>IF(K2346="","",IF('Základné údaje'!$H$8="áno",0,K2346*0.2))</f>
        <v/>
      </c>
      <c r="M2346" s="156" t="str">
        <f>IF(K2346="","",K2346*VLOOKUP(CONCATENATE(C2346," / ",'Základné údaje'!$D$8),'Priradenie pracov. balíkov'!A:F,6,FALSE))</f>
        <v/>
      </c>
      <c r="N2346" s="156" t="str">
        <f>IF(L2346="","",L2346*VLOOKUP(CONCATENATE(C2346," / ",'Základné údaje'!$D$8),'Priradenie pracov. balíkov'!A:F,6,FALSE))</f>
        <v/>
      </c>
      <c r="O2346" s="164"/>
      <c r="P2346" s="164"/>
    </row>
    <row r="2347" spans="1:16" x14ac:dyDescent="0.2">
      <c r="A2347" s="19"/>
      <c r="B2347" s="164"/>
      <c r="C2347" s="164"/>
      <c r="D2347" s="164"/>
      <c r="E2347" s="164"/>
      <c r="F2347" s="165"/>
      <c r="G2347" s="164"/>
      <c r="H2347" s="166"/>
      <c r="I2347" s="167"/>
      <c r="J2347" s="168" t="str">
        <f>IF(F2347="","",IF(G2347=nepodnik,1,IF(VLOOKUP(G2347,Ciselniky!$G$41:$I$48,3,FALSE)&gt;'Údaje o projekte'!$F$11,'Údaje o projekte'!$F$11,VLOOKUP(G2347,Ciselniky!$G$41:$I$48,3,FALSE))))</f>
        <v/>
      </c>
      <c r="K2347" s="169" t="str">
        <f>IF(J2347="","",IF(G2347="Nerelevantné",E2347*F2347,((E2347*F2347)/VLOOKUP(G2347,Ciselniky!$G$43:$I$48,3,FALSE))*'Dlhodobý majetok (DM)'!I2347)*H2347)</f>
        <v/>
      </c>
      <c r="L2347" s="169" t="str">
        <f>IF(K2347="","",IF('Základné údaje'!$H$8="áno",0,K2347*0.2))</f>
        <v/>
      </c>
      <c r="M2347" s="156" t="str">
        <f>IF(K2347="","",K2347*VLOOKUP(CONCATENATE(C2347," / ",'Základné údaje'!$D$8),'Priradenie pracov. balíkov'!A:F,6,FALSE))</f>
        <v/>
      </c>
      <c r="N2347" s="156" t="str">
        <f>IF(L2347="","",L2347*VLOOKUP(CONCATENATE(C2347," / ",'Základné údaje'!$D$8),'Priradenie pracov. balíkov'!A:F,6,FALSE))</f>
        <v/>
      </c>
      <c r="O2347" s="164"/>
      <c r="P2347" s="164"/>
    </row>
    <row r="2348" spans="1:16" x14ac:dyDescent="0.2">
      <c r="A2348" s="19"/>
      <c r="B2348" s="164"/>
      <c r="C2348" s="164"/>
      <c r="D2348" s="164"/>
      <c r="E2348" s="164"/>
      <c r="F2348" s="165"/>
      <c r="G2348" s="164"/>
      <c r="H2348" s="166"/>
      <c r="I2348" s="167"/>
      <c r="J2348" s="168" t="str">
        <f>IF(F2348="","",IF(G2348=nepodnik,1,IF(VLOOKUP(G2348,Ciselniky!$G$41:$I$48,3,FALSE)&gt;'Údaje o projekte'!$F$11,'Údaje o projekte'!$F$11,VLOOKUP(G2348,Ciselniky!$G$41:$I$48,3,FALSE))))</f>
        <v/>
      </c>
      <c r="K2348" s="169" t="str">
        <f>IF(J2348="","",IF(G2348="Nerelevantné",E2348*F2348,((E2348*F2348)/VLOOKUP(G2348,Ciselniky!$G$43:$I$48,3,FALSE))*'Dlhodobý majetok (DM)'!I2348)*H2348)</f>
        <v/>
      </c>
      <c r="L2348" s="169" t="str">
        <f>IF(K2348="","",IF('Základné údaje'!$H$8="áno",0,K2348*0.2))</f>
        <v/>
      </c>
      <c r="M2348" s="156" t="str">
        <f>IF(K2348="","",K2348*VLOOKUP(CONCATENATE(C2348," / ",'Základné údaje'!$D$8),'Priradenie pracov. balíkov'!A:F,6,FALSE))</f>
        <v/>
      </c>
      <c r="N2348" s="156" t="str">
        <f>IF(L2348="","",L2348*VLOOKUP(CONCATENATE(C2348," / ",'Základné údaje'!$D$8),'Priradenie pracov. balíkov'!A:F,6,FALSE))</f>
        <v/>
      </c>
      <c r="O2348" s="164"/>
      <c r="P2348" s="164"/>
    </row>
    <row r="2349" spans="1:16" x14ac:dyDescent="0.2">
      <c r="A2349" s="19"/>
      <c r="B2349" s="164"/>
      <c r="C2349" s="164"/>
      <c r="D2349" s="164"/>
      <c r="E2349" s="164"/>
      <c r="F2349" s="165"/>
      <c r="G2349" s="164"/>
      <c r="H2349" s="166"/>
      <c r="I2349" s="167"/>
      <c r="J2349" s="168" t="str">
        <f>IF(F2349="","",IF(G2349=nepodnik,1,IF(VLOOKUP(G2349,Ciselniky!$G$41:$I$48,3,FALSE)&gt;'Údaje o projekte'!$F$11,'Údaje o projekte'!$F$11,VLOOKUP(G2349,Ciselniky!$G$41:$I$48,3,FALSE))))</f>
        <v/>
      </c>
      <c r="K2349" s="169" t="str">
        <f>IF(J2349="","",IF(G2349="Nerelevantné",E2349*F2349,((E2349*F2349)/VLOOKUP(G2349,Ciselniky!$G$43:$I$48,3,FALSE))*'Dlhodobý majetok (DM)'!I2349)*H2349)</f>
        <v/>
      </c>
      <c r="L2349" s="169" t="str">
        <f>IF(K2349="","",IF('Základné údaje'!$H$8="áno",0,K2349*0.2))</f>
        <v/>
      </c>
      <c r="M2349" s="156" t="str">
        <f>IF(K2349="","",K2349*VLOOKUP(CONCATENATE(C2349," / ",'Základné údaje'!$D$8),'Priradenie pracov. balíkov'!A:F,6,FALSE))</f>
        <v/>
      </c>
      <c r="N2349" s="156" t="str">
        <f>IF(L2349="","",L2349*VLOOKUP(CONCATENATE(C2349," / ",'Základné údaje'!$D$8),'Priradenie pracov. balíkov'!A:F,6,FALSE))</f>
        <v/>
      </c>
      <c r="O2349" s="164"/>
      <c r="P2349" s="164"/>
    </row>
    <row r="2350" spans="1:16" x14ac:dyDescent="0.2">
      <c r="A2350" s="19"/>
      <c r="B2350" s="164"/>
      <c r="C2350" s="164"/>
      <c r="D2350" s="164"/>
      <c r="E2350" s="164"/>
      <c r="F2350" s="165"/>
      <c r="G2350" s="164"/>
      <c r="H2350" s="166"/>
      <c r="I2350" s="167"/>
      <c r="J2350" s="168" t="str">
        <f>IF(F2350="","",IF(G2350=nepodnik,1,IF(VLOOKUP(G2350,Ciselniky!$G$41:$I$48,3,FALSE)&gt;'Údaje o projekte'!$F$11,'Údaje o projekte'!$F$11,VLOOKUP(G2350,Ciselniky!$G$41:$I$48,3,FALSE))))</f>
        <v/>
      </c>
      <c r="K2350" s="169" t="str">
        <f>IF(J2350="","",IF(G2350="Nerelevantné",E2350*F2350,((E2350*F2350)/VLOOKUP(G2350,Ciselniky!$G$43:$I$48,3,FALSE))*'Dlhodobý majetok (DM)'!I2350)*H2350)</f>
        <v/>
      </c>
      <c r="L2350" s="169" t="str">
        <f>IF(K2350="","",IF('Základné údaje'!$H$8="áno",0,K2350*0.2))</f>
        <v/>
      </c>
      <c r="M2350" s="156" t="str">
        <f>IF(K2350="","",K2350*VLOOKUP(CONCATENATE(C2350," / ",'Základné údaje'!$D$8),'Priradenie pracov. balíkov'!A:F,6,FALSE))</f>
        <v/>
      </c>
      <c r="N2350" s="156" t="str">
        <f>IF(L2350="","",L2350*VLOOKUP(CONCATENATE(C2350," / ",'Základné údaje'!$D$8),'Priradenie pracov. balíkov'!A:F,6,FALSE))</f>
        <v/>
      </c>
      <c r="O2350" s="164"/>
      <c r="P2350" s="164"/>
    </row>
    <row r="2351" spans="1:16" x14ac:dyDescent="0.2">
      <c r="A2351" s="19"/>
      <c r="B2351" s="164"/>
      <c r="C2351" s="164"/>
      <c r="D2351" s="164"/>
      <c r="E2351" s="164"/>
      <c r="F2351" s="165"/>
      <c r="G2351" s="164"/>
      <c r="H2351" s="166"/>
      <c r="I2351" s="167"/>
      <c r="J2351" s="168" t="str">
        <f>IF(F2351="","",IF(G2351=nepodnik,1,IF(VLOOKUP(G2351,Ciselniky!$G$41:$I$48,3,FALSE)&gt;'Údaje o projekte'!$F$11,'Údaje o projekte'!$F$11,VLOOKUP(G2351,Ciselniky!$G$41:$I$48,3,FALSE))))</f>
        <v/>
      </c>
      <c r="K2351" s="169" t="str">
        <f>IF(J2351="","",IF(G2351="Nerelevantné",E2351*F2351,((E2351*F2351)/VLOOKUP(G2351,Ciselniky!$G$43:$I$48,3,FALSE))*'Dlhodobý majetok (DM)'!I2351)*H2351)</f>
        <v/>
      </c>
      <c r="L2351" s="169" t="str">
        <f>IF(K2351="","",IF('Základné údaje'!$H$8="áno",0,K2351*0.2))</f>
        <v/>
      </c>
      <c r="M2351" s="156" t="str">
        <f>IF(K2351="","",K2351*VLOOKUP(CONCATENATE(C2351," / ",'Základné údaje'!$D$8),'Priradenie pracov. balíkov'!A:F,6,FALSE))</f>
        <v/>
      </c>
      <c r="N2351" s="156" t="str">
        <f>IF(L2351="","",L2351*VLOOKUP(CONCATENATE(C2351," / ",'Základné údaje'!$D$8),'Priradenie pracov. balíkov'!A:F,6,FALSE))</f>
        <v/>
      </c>
      <c r="O2351" s="164"/>
      <c r="P2351" s="164"/>
    </row>
    <row r="2352" spans="1:16" x14ac:dyDescent="0.2">
      <c r="A2352" s="19"/>
      <c r="B2352" s="164"/>
      <c r="C2352" s="164"/>
      <c r="D2352" s="164"/>
      <c r="E2352" s="164"/>
      <c r="F2352" s="165"/>
      <c r="G2352" s="164"/>
      <c r="H2352" s="166"/>
      <c r="I2352" s="167"/>
      <c r="J2352" s="168" t="str">
        <f>IF(F2352="","",IF(G2352=nepodnik,1,IF(VLOOKUP(G2352,Ciselniky!$G$41:$I$48,3,FALSE)&gt;'Údaje o projekte'!$F$11,'Údaje o projekte'!$F$11,VLOOKUP(G2352,Ciselniky!$G$41:$I$48,3,FALSE))))</f>
        <v/>
      </c>
      <c r="K2352" s="169" t="str">
        <f>IF(J2352="","",IF(G2352="Nerelevantné",E2352*F2352,((E2352*F2352)/VLOOKUP(G2352,Ciselniky!$G$43:$I$48,3,FALSE))*'Dlhodobý majetok (DM)'!I2352)*H2352)</f>
        <v/>
      </c>
      <c r="L2352" s="169" t="str">
        <f>IF(K2352="","",IF('Základné údaje'!$H$8="áno",0,K2352*0.2))</f>
        <v/>
      </c>
      <c r="M2352" s="156" t="str">
        <f>IF(K2352="","",K2352*VLOOKUP(CONCATENATE(C2352," / ",'Základné údaje'!$D$8),'Priradenie pracov. balíkov'!A:F,6,FALSE))</f>
        <v/>
      </c>
      <c r="N2352" s="156" t="str">
        <f>IF(L2352="","",L2352*VLOOKUP(CONCATENATE(C2352," / ",'Základné údaje'!$D$8),'Priradenie pracov. balíkov'!A:F,6,FALSE))</f>
        <v/>
      </c>
      <c r="O2352" s="164"/>
      <c r="P2352" s="164"/>
    </row>
    <row r="2353" spans="1:16" x14ac:dyDescent="0.2">
      <c r="A2353" s="19"/>
      <c r="B2353" s="164"/>
      <c r="C2353" s="164"/>
      <c r="D2353" s="164"/>
      <c r="E2353" s="164"/>
      <c r="F2353" s="165"/>
      <c r="G2353" s="164"/>
      <c r="H2353" s="166"/>
      <c r="I2353" s="167"/>
      <c r="J2353" s="168" t="str">
        <f>IF(F2353="","",IF(G2353=nepodnik,1,IF(VLOOKUP(G2353,Ciselniky!$G$41:$I$48,3,FALSE)&gt;'Údaje o projekte'!$F$11,'Údaje o projekte'!$F$11,VLOOKUP(G2353,Ciselniky!$G$41:$I$48,3,FALSE))))</f>
        <v/>
      </c>
      <c r="K2353" s="169" t="str">
        <f>IF(J2353="","",IF(G2353="Nerelevantné",E2353*F2353,((E2353*F2353)/VLOOKUP(G2353,Ciselniky!$G$43:$I$48,3,FALSE))*'Dlhodobý majetok (DM)'!I2353)*H2353)</f>
        <v/>
      </c>
      <c r="L2353" s="169" t="str">
        <f>IF(K2353="","",IF('Základné údaje'!$H$8="áno",0,K2353*0.2))</f>
        <v/>
      </c>
      <c r="M2353" s="156" t="str">
        <f>IF(K2353="","",K2353*VLOOKUP(CONCATENATE(C2353," / ",'Základné údaje'!$D$8),'Priradenie pracov. balíkov'!A:F,6,FALSE))</f>
        <v/>
      </c>
      <c r="N2353" s="156" t="str">
        <f>IF(L2353="","",L2353*VLOOKUP(CONCATENATE(C2353," / ",'Základné údaje'!$D$8),'Priradenie pracov. balíkov'!A:F,6,FALSE))</f>
        <v/>
      </c>
      <c r="O2353" s="164"/>
      <c r="P2353" s="164"/>
    </row>
    <row r="2354" spans="1:16" x14ac:dyDescent="0.2">
      <c r="A2354" s="19"/>
      <c r="B2354" s="164"/>
      <c r="C2354" s="164"/>
      <c r="D2354" s="164"/>
      <c r="E2354" s="164"/>
      <c r="F2354" s="165"/>
      <c r="G2354" s="164"/>
      <c r="H2354" s="166"/>
      <c r="I2354" s="167"/>
      <c r="J2354" s="168" t="str">
        <f>IF(F2354="","",IF(G2354=nepodnik,1,IF(VLOOKUP(G2354,Ciselniky!$G$41:$I$48,3,FALSE)&gt;'Údaje o projekte'!$F$11,'Údaje o projekte'!$F$11,VLOOKUP(G2354,Ciselniky!$G$41:$I$48,3,FALSE))))</f>
        <v/>
      </c>
      <c r="K2354" s="169" t="str">
        <f>IF(J2354="","",IF(G2354="Nerelevantné",E2354*F2354,((E2354*F2354)/VLOOKUP(G2354,Ciselniky!$G$43:$I$48,3,FALSE))*'Dlhodobý majetok (DM)'!I2354)*H2354)</f>
        <v/>
      </c>
      <c r="L2354" s="169" t="str">
        <f>IF(K2354="","",IF('Základné údaje'!$H$8="áno",0,K2354*0.2))</f>
        <v/>
      </c>
      <c r="M2354" s="156" t="str">
        <f>IF(K2354="","",K2354*VLOOKUP(CONCATENATE(C2354," / ",'Základné údaje'!$D$8),'Priradenie pracov. balíkov'!A:F,6,FALSE))</f>
        <v/>
      </c>
      <c r="N2354" s="156" t="str">
        <f>IF(L2354="","",L2354*VLOOKUP(CONCATENATE(C2354," / ",'Základné údaje'!$D$8),'Priradenie pracov. balíkov'!A:F,6,FALSE))</f>
        <v/>
      </c>
      <c r="O2354" s="164"/>
      <c r="P2354" s="164"/>
    </row>
    <row r="2355" spans="1:16" x14ac:dyDescent="0.2">
      <c r="A2355" s="19"/>
      <c r="B2355" s="164"/>
      <c r="C2355" s="164"/>
      <c r="D2355" s="164"/>
      <c r="E2355" s="164"/>
      <c r="F2355" s="165"/>
      <c r="G2355" s="164"/>
      <c r="H2355" s="166"/>
      <c r="I2355" s="167"/>
      <c r="J2355" s="168" t="str">
        <f>IF(F2355="","",IF(G2355=nepodnik,1,IF(VLOOKUP(G2355,Ciselniky!$G$41:$I$48,3,FALSE)&gt;'Údaje o projekte'!$F$11,'Údaje o projekte'!$F$11,VLOOKUP(G2355,Ciselniky!$G$41:$I$48,3,FALSE))))</f>
        <v/>
      </c>
      <c r="K2355" s="169" t="str">
        <f>IF(J2355="","",IF(G2355="Nerelevantné",E2355*F2355,((E2355*F2355)/VLOOKUP(G2355,Ciselniky!$G$43:$I$48,3,FALSE))*'Dlhodobý majetok (DM)'!I2355)*H2355)</f>
        <v/>
      </c>
      <c r="L2355" s="169" t="str">
        <f>IF(K2355="","",IF('Základné údaje'!$H$8="áno",0,K2355*0.2))</f>
        <v/>
      </c>
      <c r="M2355" s="156" t="str">
        <f>IF(K2355="","",K2355*VLOOKUP(CONCATENATE(C2355," / ",'Základné údaje'!$D$8),'Priradenie pracov. balíkov'!A:F,6,FALSE))</f>
        <v/>
      </c>
      <c r="N2355" s="156" t="str">
        <f>IF(L2355="","",L2355*VLOOKUP(CONCATENATE(C2355," / ",'Základné údaje'!$D$8),'Priradenie pracov. balíkov'!A:F,6,FALSE))</f>
        <v/>
      </c>
      <c r="O2355" s="164"/>
      <c r="P2355" s="164"/>
    </row>
    <row r="2356" spans="1:16" x14ac:dyDescent="0.2">
      <c r="A2356" s="19"/>
      <c r="B2356" s="164"/>
      <c r="C2356" s="164"/>
      <c r="D2356" s="164"/>
      <c r="E2356" s="164"/>
      <c r="F2356" s="165"/>
      <c r="G2356" s="164"/>
      <c r="H2356" s="166"/>
      <c r="I2356" s="167"/>
      <c r="J2356" s="168" t="str">
        <f>IF(F2356="","",IF(G2356=nepodnik,1,IF(VLOOKUP(G2356,Ciselniky!$G$41:$I$48,3,FALSE)&gt;'Údaje o projekte'!$F$11,'Údaje o projekte'!$F$11,VLOOKUP(G2356,Ciselniky!$G$41:$I$48,3,FALSE))))</f>
        <v/>
      </c>
      <c r="K2356" s="169" t="str">
        <f>IF(J2356="","",IF(G2356="Nerelevantné",E2356*F2356,((E2356*F2356)/VLOOKUP(G2356,Ciselniky!$G$43:$I$48,3,FALSE))*'Dlhodobý majetok (DM)'!I2356)*H2356)</f>
        <v/>
      </c>
      <c r="L2356" s="169" t="str">
        <f>IF(K2356="","",IF('Základné údaje'!$H$8="áno",0,K2356*0.2))</f>
        <v/>
      </c>
      <c r="M2356" s="156" t="str">
        <f>IF(K2356="","",K2356*VLOOKUP(CONCATENATE(C2356," / ",'Základné údaje'!$D$8),'Priradenie pracov. balíkov'!A:F,6,FALSE))</f>
        <v/>
      </c>
      <c r="N2356" s="156" t="str">
        <f>IF(L2356="","",L2356*VLOOKUP(CONCATENATE(C2356," / ",'Základné údaje'!$D$8),'Priradenie pracov. balíkov'!A:F,6,FALSE))</f>
        <v/>
      </c>
      <c r="O2356" s="164"/>
      <c r="P2356" s="164"/>
    </row>
    <row r="2357" spans="1:16" x14ac:dyDescent="0.2">
      <c r="A2357" s="19"/>
      <c r="B2357" s="164"/>
      <c r="C2357" s="164"/>
      <c r="D2357" s="164"/>
      <c r="E2357" s="164"/>
      <c r="F2357" s="165"/>
      <c r="G2357" s="164"/>
      <c r="H2357" s="166"/>
      <c r="I2357" s="167"/>
      <c r="J2357" s="168" t="str">
        <f>IF(F2357="","",IF(G2357=nepodnik,1,IF(VLOOKUP(G2357,Ciselniky!$G$41:$I$48,3,FALSE)&gt;'Údaje o projekte'!$F$11,'Údaje o projekte'!$F$11,VLOOKUP(G2357,Ciselniky!$G$41:$I$48,3,FALSE))))</f>
        <v/>
      </c>
      <c r="K2357" s="169" t="str">
        <f>IF(J2357="","",IF(G2357="Nerelevantné",E2357*F2357,((E2357*F2357)/VLOOKUP(G2357,Ciselniky!$G$43:$I$48,3,FALSE))*'Dlhodobý majetok (DM)'!I2357)*H2357)</f>
        <v/>
      </c>
      <c r="L2357" s="169" t="str">
        <f>IF(K2357="","",IF('Základné údaje'!$H$8="áno",0,K2357*0.2))</f>
        <v/>
      </c>
      <c r="M2357" s="156" t="str">
        <f>IF(K2357="","",K2357*VLOOKUP(CONCATENATE(C2357," / ",'Základné údaje'!$D$8),'Priradenie pracov. balíkov'!A:F,6,FALSE))</f>
        <v/>
      </c>
      <c r="N2357" s="156" t="str">
        <f>IF(L2357="","",L2357*VLOOKUP(CONCATENATE(C2357," / ",'Základné údaje'!$D$8),'Priradenie pracov. balíkov'!A:F,6,FALSE))</f>
        <v/>
      </c>
      <c r="O2357" s="164"/>
      <c r="P2357" s="164"/>
    </row>
    <row r="2358" spans="1:16" x14ac:dyDescent="0.2">
      <c r="A2358" s="19"/>
      <c r="B2358" s="164"/>
      <c r="C2358" s="164"/>
      <c r="D2358" s="164"/>
      <c r="E2358" s="164"/>
      <c r="F2358" s="165"/>
      <c r="G2358" s="164"/>
      <c r="H2358" s="166"/>
      <c r="I2358" s="167"/>
      <c r="J2358" s="168" t="str">
        <f>IF(F2358="","",IF(G2358=nepodnik,1,IF(VLOOKUP(G2358,Ciselniky!$G$41:$I$48,3,FALSE)&gt;'Údaje o projekte'!$F$11,'Údaje o projekte'!$F$11,VLOOKUP(G2358,Ciselniky!$G$41:$I$48,3,FALSE))))</f>
        <v/>
      </c>
      <c r="K2358" s="169" t="str">
        <f>IF(J2358="","",IF(G2358="Nerelevantné",E2358*F2358,((E2358*F2358)/VLOOKUP(G2358,Ciselniky!$G$43:$I$48,3,FALSE))*'Dlhodobý majetok (DM)'!I2358)*H2358)</f>
        <v/>
      </c>
      <c r="L2358" s="169" t="str">
        <f>IF(K2358="","",IF('Základné údaje'!$H$8="áno",0,K2358*0.2))</f>
        <v/>
      </c>
      <c r="M2358" s="156" t="str">
        <f>IF(K2358="","",K2358*VLOOKUP(CONCATENATE(C2358," / ",'Základné údaje'!$D$8),'Priradenie pracov. balíkov'!A:F,6,FALSE))</f>
        <v/>
      </c>
      <c r="N2358" s="156" t="str">
        <f>IF(L2358="","",L2358*VLOOKUP(CONCATENATE(C2358," / ",'Základné údaje'!$D$8),'Priradenie pracov. balíkov'!A:F,6,FALSE))</f>
        <v/>
      </c>
      <c r="O2358" s="164"/>
      <c r="P2358" s="164"/>
    </row>
    <row r="2359" spans="1:16" x14ac:dyDescent="0.2">
      <c r="A2359" s="19"/>
      <c r="B2359" s="164"/>
      <c r="C2359" s="164"/>
      <c r="D2359" s="164"/>
      <c r="E2359" s="164"/>
      <c r="F2359" s="165"/>
      <c r="G2359" s="164"/>
      <c r="H2359" s="166"/>
      <c r="I2359" s="167"/>
      <c r="J2359" s="168" t="str">
        <f>IF(F2359="","",IF(G2359=nepodnik,1,IF(VLOOKUP(G2359,Ciselniky!$G$41:$I$48,3,FALSE)&gt;'Údaje o projekte'!$F$11,'Údaje o projekte'!$F$11,VLOOKUP(G2359,Ciselniky!$G$41:$I$48,3,FALSE))))</f>
        <v/>
      </c>
      <c r="K2359" s="169" t="str">
        <f>IF(J2359="","",IF(G2359="Nerelevantné",E2359*F2359,((E2359*F2359)/VLOOKUP(G2359,Ciselniky!$G$43:$I$48,3,FALSE))*'Dlhodobý majetok (DM)'!I2359)*H2359)</f>
        <v/>
      </c>
      <c r="L2359" s="169" t="str">
        <f>IF(K2359="","",IF('Základné údaje'!$H$8="áno",0,K2359*0.2))</f>
        <v/>
      </c>
      <c r="M2359" s="156" t="str">
        <f>IF(K2359="","",K2359*VLOOKUP(CONCATENATE(C2359," / ",'Základné údaje'!$D$8),'Priradenie pracov. balíkov'!A:F,6,FALSE))</f>
        <v/>
      </c>
      <c r="N2359" s="156" t="str">
        <f>IF(L2359="","",L2359*VLOOKUP(CONCATENATE(C2359," / ",'Základné údaje'!$D$8),'Priradenie pracov. balíkov'!A:F,6,FALSE))</f>
        <v/>
      </c>
      <c r="O2359" s="164"/>
      <c r="P2359" s="164"/>
    </row>
    <row r="2360" spans="1:16" x14ac:dyDescent="0.2">
      <c r="A2360" s="19"/>
      <c r="B2360" s="164"/>
      <c r="C2360" s="164"/>
      <c r="D2360" s="164"/>
      <c r="E2360" s="164"/>
      <c r="F2360" s="165"/>
      <c r="G2360" s="164"/>
      <c r="H2360" s="166"/>
      <c r="I2360" s="167"/>
      <c r="J2360" s="168" t="str">
        <f>IF(F2360="","",IF(G2360=nepodnik,1,IF(VLOOKUP(G2360,Ciselniky!$G$41:$I$48,3,FALSE)&gt;'Údaje o projekte'!$F$11,'Údaje o projekte'!$F$11,VLOOKUP(G2360,Ciselniky!$G$41:$I$48,3,FALSE))))</f>
        <v/>
      </c>
      <c r="K2360" s="169" t="str">
        <f>IF(J2360="","",IF(G2360="Nerelevantné",E2360*F2360,((E2360*F2360)/VLOOKUP(G2360,Ciselniky!$G$43:$I$48,3,FALSE))*'Dlhodobý majetok (DM)'!I2360)*H2360)</f>
        <v/>
      </c>
      <c r="L2360" s="169" t="str">
        <f>IF(K2360="","",IF('Základné údaje'!$H$8="áno",0,K2360*0.2))</f>
        <v/>
      </c>
      <c r="M2360" s="156" t="str">
        <f>IF(K2360="","",K2360*VLOOKUP(CONCATENATE(C2360," / ",'Základné údaje'!$D$8),'Priradenie pracov. balíkov'!A:F,6,FALSE))</f>
        <v/>
      </c>
      <c r="N2360" s="156" t="str">
        <f>IF(L2360="","",L2360*VLOOKUP(CONCATENATE(C2360," / ",'Základné údaje'!$D$8),'Priradenie pracov. balíkov'!A:F,6,FALSE))</f>
        <v/>
      </c>
      <c r="O2360" s="164"/>
      <c r="P2360" s="164"/>
    </row>
    <row r="2361" spans="1:16" x14ac:dyDescent="0.2">
      <c r="A2361" s="19"/>
      <c r="B2361" s="164"/>
      <c r="C2361" s="164"/>
      <c r="D2361" s="164"/>
      <c r="E2361" s="164"/>
      <c r="F2361" s="165"/>
      <c r="G2361" s="164"/>
      <c r="H2361" s="166"/>
      <c r="I2361" s="167"/>
      <c r="J2361" s="168" t="str">
        <f>IF(F2361="","",IF(G2361=nepodnik,1,IF(VLOOKUP(G2361,Ciselniky!$G$41:$I$48,3,FALSE)&gt;'Údaje o projekte'!$F$11,'Údaje o projekte'!$F$11,VLOOKUP(G2361,Ciselniky!$G$41:$I$48,3,FALSE))))</f>
        <v/>
      </c>
      <c r="K2361" s="169" t="str">
        <f>IF(J2361="","",IF(G2361="Nerelevantné",E2361*F2361,((E2361*F2361)/VLOOKUP(G2361,Ciselniky!$G$43:$I$48,3,FALSE))*'Dlhodobý majetok (DM)'!I2361)*H2361)</f>
        <v/>
      </c>
      <c r="L2361" s="169" t="str">
        <f>IF(K2361="","",IF('Základné údaje'!$H$8="áno",0,K2361*0.2))</f>
        <v/>
      </c>
      <c r="M2361" s="156" t="str">
        <f>IF(K2361="","",K2361*VLOOKUP(CONCATENATE(C2361," / ",'Základné údaje'!$D$8),'Priradenie pracov. balíkov'!A:F,6,FALSE))</f>
        <v/>
      </c>
      <c r="N2361" s="156" t="str">
        <f>IF(L2361="","",L2361*VLOOKUP(CONCATENATE(C2361," / ",'Základné údaje'!$D$8),'Priradenie pracov. balíkov'!A:F,6,FALSE))</f>
        <v/>
      </c>
      <c r="O2361" s="164"/>
      <c r="P2361" s="164"/>
    </row>
    <row r="2362" spans="1:16" x14ac:dyDescent="0.2">
      <c r="A2362" s="19"/>
      <c r="B2362" s="164"/>
      <c r="C2362" s="164"/>
      <c r="D2362" s="164"/>
      <c r="E2362" s="164"/>
      <c r="F2362" s="165"/>
      <c r="G2362" s="164"/>
      <c r="H2362" s="166"/>
      <c r="I2362" s="167"/>
      <c r="J2362" s="168" t="str">
        <f>IF(F2362="","",IF(G2362=nepodnik,1,IF(VLOOKUP(G2362,Ciselniky!$G$41:$I$48,3,FALSE)&gt;'Údaje o projekte'!$F$11,'Údaje o projekte'!$F$11,VLOOKUP(G2362,Ciselniky!$G$41:$I$48,3,FALSE))))</f>
        <v/>
      </c>
      <c r="K2362" s="169" t="str">
        <f>IF(J2362="","",IF(G2362="Nerelevantné",E2362*F2362,((E2362*F2362)/VLOOKUP(G2362,Ciselniky!$G$43:$I$48,3,FALSE))*'Dlhodobý majetok (DM)'!I2362)*H2362)</f>
        <v/>
      </c>
      <c r="L2362" s="169" t="str">
        <f>IF(K2362="","",IF('Základné údaje'!$H$8="áno",0,K2362*0.2))</f>
        <v/>
      </c>
      <c r="M2362" s="156" t="str">
        <f>IF(K2362="","",K2362*VLOOKUP(CONCATENATE(C2362," / ",'Základné údaje'!$D$8),'Priradenie pracov. balíkov'!A:F,6,FALSE))</f>
        <v/>
      </c>
      <c r="N2362" s="156" t="str">
        <f>IF(L2362="","",L2362*VLOOKUP(CONCATENATE(C2362," / ",'Základné údaje'!$D$8),'Priradenie pracov. balíkov'!A:F,6,FALSE))</f>
        <v/>
      </c>
      <c r="O2362" s="164"/>
      <c r="P2362" s="164"/>
    </row>
    <row r="2363" spans="1:16" x14ac:dyDescent="0.2">
      <c r="A2363" s="19"/>
      <c r="B2363" s="164"/>
      <c r="C2363" s="164"/>
      <c r="D2363" s="164"/>
      <c r="E2363" s="164"/>
      <c r="F2363" s="165"/>
      <c r="G2363" s="164"/>
      <c r="H2363" s="166"/>
      <c r="I2363" s="167"/>
      <c r="J2363" s="168" t="str">
        <f>IF(F2363="","",IF(G2363=nepodnik,1,IF(VLOOKUP(G2363,Ciselniky!$G$41:$I$48,3,FALSE)&gt;'Údaje o projekte'!$F$11,'Údaje o projekte'!$F$11,VLOOKUP(G2363,Ciselniky!$G$41:$I$48,3,FALSE))))</f>
        <v/>
      </c>
      <c r="K2363" s="169" t="str">
        <f>IF(J2363="","",IF(G2363="Nerelevantné",E2363*F2363,((E2363*F2363)/VLOOKUP(G2363,Ciselniky!$G$43:$I$48,3,FALSE))*'Dlhodobý majetok (DM)'!I2363)*H2363)</f>
        <v/>
      </c>
      <c r="L2363" s="169" t="str">
        <f>IF(K2363="","",IF('Základné údaje'!$H$8="áno",0,K2363*0.2))</f>
        <v/>
      </c>
      <c r="M2363" s="156" t="str">
        <f>IF(K2363="","",K2363*VLOOKUP(CONCATENATE(C2363," / ",'Základné údaje'!$D$8),'Priradenie pracov. balíkov'!A:F,6,FALSE))</f>
        <v/>
      </c>
      <c r="N2363" s="156" t="str">
        <f>IF(L2363="","",L2363*VLOOKUP(CONCATENATE(C2363," / ",'Základné údaje'!$D$8),'Priradenie pracov. balíkov'!A:F,6,FALSE))</f>
        <v/>
      </c>
      <c r="O2363" s="164"/>
      <c r="P2363" s="164"/>
    </row>
    <row r="2364" spans="1:16" x14ac:dyDescent="0.2">
      <c r="A2364" s="19"/>
      <c r="B2364" s="164"/>
      <c r="C2364" s="164"/>
      <c r="D2364" s="164"/>
      <c r="E2364" s="164"/>
      <c r="F2364" s="165"/>
      <c r="G2364" s="164"/>
      <c r="H2364" s="166"/>
      <c r="I2364" s="167"/>
      <c r="J2364" s="168" t="str">
        <f>IF(F2364="","",IF(G2364=nepodnik,1,IF(VLOOKUP(G2364,Ciselniky!$G$41:$I$48,3,FALSE)&gt;'Údaje o projekte'!$F$11,'Údaje o projekte'!$F$11,VLOOKUP(G2364,Ciselniky!$G$41:$I$48,3,FALSE))))</f>
        <v/>
      </c>
      <c r="K2364" s="169" t="str">
        <f>IF(J2364="","",IF(G2364="Nerelevantné",E2364*F2364,((E2364*F2364)/VLOOKUP(G2364,Ciselniky!$G$43:$I$48,3,FALSE))*'Dlhodobý majetok (DM)'!I2364)*H2364)</f>
        <v/>
      </c>
      <c r="L2364" s="169" t="str">
        <f>IF(K2364="","",IF('Základné údaje'!$H$8="áno",0,K2364*0.2))</f>
        <v/>
      </c>
      <c r="M2364" s="156" t="str">
        <f>IF(K2364="","",K2364*VLOOKUP(CONCATENATE(C2364," / ",'Základné údaje'!$D$8),'Priradenie pracov. balíkov'!A:F,6,FALSE))</f>
        <v/>
      </c>
      <c r="N2364" s="156" t="str">
        <f>IF(L2364="","",L2364*VLOOKUP(CONCATENATE(C2364," / ",'Základné údaje'!$D$8),'Priradenie pracov. balíkov'!A:F,6,FALSE))</f>
        <v/>
      </c>
      <c r="O2364" s="164"/>
      <c r="P2364" s="164"/>
    </row>
    <row r="2365" spans="1:16" x14ac:dyDescent="0.2">
      <c r="A2365" s="19"/>
      <c r="B2365" s="164"/>
      <c r="C2365" s="164"/>
      <c r="D2365" s="164"/>
      <c r="E2365" s="164"/>
      <c r="F2365" s="165"/>
      <c r="G2365" s="164"/>
      <c r="H2365" s="166"/>
      <c r="I2365" s="167"/>
      <c r="J2365" s="168" t="str">
        <f>IF(F2365="","",IF(G2365=nepodnik,1,IF(VLOOKUP(G2365,Ciselniky!$G$41:$I$48,3,FALSE)&gt;'Údaje o projekte'!$F$11,'Údaje o projekte'!$F$11,VLOOKUP(G2365,Ciselniky!$G$41:$I$48,3,FALSE))))</f>
        <v/>
      </c>
      <c r="K2365" s="169" t="str">
        <f>IF(J2365="","",IF(G2365="Nerelevantné",E2365*F2365,((E2365*F2365)/VLOOKUP(G2365,Ciselniky!$G$43:$I$48,3,FALSE))*'Dlhodobý majetok (DM)'!I2365)*H2365)</f>
        <v/>
      </c>
      <c r="L2365" s="169" t="str">
        <f>IF(K2365="","",IF('Základné údaje'!$H$8="áno",0,K2365*0.2))</f>
        <v/>
      </c>
      <c r="M2365" s="156" t="str">
        <f>IF(K2365="","",K2365*VLOOKUP(CONCATENATE(C2365," / ",'Základné údaje'!$D$8),'Priradenie pracov. balíkov'!A:F,6,FALSE))</f>
        <v/>
      </c>
      <c r="N2365" s="156" t="str">
        <f>IF(L2365="","",L2365*VLOOKUP(CONCATENATE(C2365," / ",'Základné údaje'!$D$8),'Priradenie pracov. balíkov'!A:F,6,FALSE))</f>
        <v/>
      </c>
      <c r="O2365" s="164"/>
      <c r="P2365" s="164"/>
    </row>
    <row r="2366" spans="1:16" x14ac:dyDescent="0.2">
      <c r="A2366" s="19"/>
      <c r="B2366" s="164"/>
      <c r="C2366" s="164"/>
      <c r="D2366" s="164"/>
      <c r="E2366" s="164"/>
      <c r="F2366" s="165"/>
      <c r="G2366" s="164"/>
      <c r="H2366" s="166"/>
      <c r="I2366" s="167"/>
      <c r="J2366" s="168" t="str">
        <f>IF(F2366="","",IF(G2366=nepodnik,1,IF(VLOOKUP(G2366,Ciselniky!$G$41:$I$48,3,FALSE)&gt;'Údaje o projekte'!$F$11,'Údaje o projekte'!$F$11,VLOOKUP(G2366,Ciselniky!$G$41:$I$48,3,FALSE))))</f>
        <v/>
      </c>
      <c r="K2366" s="169" t="str">
        <f>IF(J2366="","",IF(G2366="Nerelevantné",E2366*F2366,((E2366*F2366)/VLOOKUP(G2366,Ciselniky!$G$43:$I$48,3,FALSE))*'Dlhodobý majetok (DM)'!I2366)*H2366)</f>
        <v/>
      </c>
      <c r="L2366" s="169" t="str">
        <f>IF(K2366="","",IF('Základné údaje'!$H$8="áno",0,K2366*0.2))</f>
        <v/>
      </c>
      <c r="M2366" s="156" t="str">
        <f>IF(K2366="","",K2366*VLOOKUP(CONCATENATE(C2366," / ",'Základné údaje'!$D$8),'Priradenie pracov. balíkov'!A:F,6,FALSE))</f>
        <v/>
      </c>
      <c r="N2366" s="156" t="str">
        <f>IF(L2366="","",L2366*VLOOKUP(CONCATENATE(C2366," / ",'Základné údaje'!$D$8),'Priradenie pracov. balíkov'!A:F,6,FALSE))</f>
        <v/>
      </c>
      <c r="O2366" s="164"/>
      <c r="P2366" s="164"/>
    </row>
    <row r="2367" spans="1:16" x14ac:dyDescent="0.2">
      <c r="A2367" s="19"/>
      <c r="B2367" s="164"/>
      <c r="C2367" s="164"/>
      <c r="D2367" s="164"/>
      <c r="E2367" s="164"/>
      <c r="F2367" s="165"/>
      <c r="G2367" s="164"/>
      <c r="H2367" s="166"/>
      <c r="I2367" s="167"/>
      <c r="J2367" s="168" t="str">
        <f>IF(F2367="","",IF(G2367=nepodnik,1,IF(VLOOKUP(G2367,Ciselniky!$G$41:$I$48,3,FALSE)&gt;'Údaje o projekte'!$F$11,'Údaje o projekte'!$F$11,VLOOKUP(G2367,Ciselniky!$G$41:$I$48,3,FALSE))))</f>
        <v/>
      </c>
      <c r="K2367" s="169" t="str">
        <f>IF(J2367="","",IF(G2367="Nerelevantné",E2367*F2367,((E2367*F2367)/VLOOKUP(G2367,Ciselniky!$G$43:$I$48,3,FALSE))*'Dlhodobý majetok (DM)'!I2367)*H2367)</f>
        <v/>
      </c>
      <c r="L2367" s="169" t="str">
        <f>IF(K2367="","",IF('Základné údaje'!$H$8="áno",0,K2367*0.2))</f>
        <v/>
      </c>
      <c r="M2367" s="156" t="str">
        <f>IF(K2367="","",K2367*VLOOKUP(CONCATENATE(C2367," / ",'Základné údaje'!$D$8),'Priradenie pracov. balíkov'!A:F,6,FALSE))</f>
        <v/>
      </c>
      <c r="N2367" s="156" t="str">
        <f>IF(L2367="","",L2367*VLOOKUP(CONCATENATE(C2367," / ",'Základné údaje'!$D$8),'Priradenie pracov. balíkov'!A:F,6,FALSE))</f>
        <v/>
      </c>
      <c r="O2367" s="164"/>
      <c r="P2367" s="164"/>
    </row>
    <row r="2368" spans="1:16" x14ac:dyDescent="0.2">
      <c r="A2368" s="19"/>
      <c r="B2368" s="164"/>
      <c r="C2368" s="164"/>
      <c r="D2368" s="164"/>
      <c r="E2368" s="164"/>
      <c r="F2368" s="165"/>
      <c r="G2368" s="164"/>
      <c r="H2368" s="166"/>
      <c r="I2368" s="167"/>
      <c r="J2368" s="168" t="str">
        <f>IF(F2368="","",IF(G2368=nepodnik,1,IF(VLOOKUP(G2368,Ciselniky!$G$41:$I$48,3,FALSE)&gt;'Údaje o projekte'!$F$11,'Údaje o projekte'!$F$11,VLOOKUP(G2368,Ciselniky!$G$41:$I$48,3,FALSE))))</f>
        <v/>
      </c>
      <c r="K2368" s="169" t="str">
        <f>IF(J2368="","",IF(G2368="Nerelevantné",E2368*F2368,((E2368*F2368)/VLOOKUP(G2368,Ciselniky!$G$43:$I$48,3,FALSE))*'Dlhodobý majetok (DM)'!I2368)*H2368)</f>
        <v/>
      </c>
      <c r="L2368" s="169" t="str">
        <f>IF(K2368="","",IF('Základné údaje'!$H$8="áno",0,K2368*0.2))</f>
        <v/>
      </c>
      <c r="M2368" s="156" t="str">
        <f>IF(K2368="","",K2368*VLOOKUP(CONCATENATE(C2368," / ",'Základné údaje'!$D$8),'Priradenie pracov. balíkov'!A:F,6,FALSE))</f>
        <v/>
      </c>
      <c r="N2368" s="156" t="str">
        <f>IF(L2368="","",L2368*VLOOKUP(CONCATENATE(C2368," / ",'Základné údaje'!$D$8),'Priradenie pracov. balíkov'!A:F,6,FALSE))</f>
        <v/>
      </c>
      <c r="O2368" s="164"/>
      <c r="P2368" s="164"/>
    </row>
    <row r="2369" spans="1:16" x14ac:dyDescent="0.2">
      <c r="A2369" s="19"/>
      <c r="B2369" s="164"/>
      <c r="C2369" s="164"/>
      <c r="D2369" s="164"/>
      <c r="E2369" s="164"/>
      <c r="F2369" s="165"/>
      <c r="G2369" s="164"/>
      <c r="H2369" s="166"/>
      <c r="I2369" s="167"/>
      <c r="J2369" s="168" t="str">
        <f>IF(F2369="","",IF(G2369=nepodnik,1,IF(VLOOKUP(G2369,Ciselniky!$G$41:$I$48,3,FALSE)&gt;'Údaje o projekte'!$F$11,'Údaje o projekte'!$F$11,VLOOKUP(G2369,Ciselniky!$G$41:$I$48,3,FALSE))))</f>
        <v/>
      </c>
      <c r="K2369" s="169" t="str">
        <f>IF(J2369="","",IF(G2369="Nerelevantné",E2369*F2369,((E2369*F2369)/VLOOKUP(G2369,Ciselniky!$G$43:$I$48,3,FALSE))*'Dlhodobý majetok (DM)'!I2369)*H2369)</f>
        <v/>
      </c>
      <c r="L2369" s="169" t="str">
        <f>IF(K2369="","",IF('Základné údaje'!$H$8="áno",0,K2369*0.2))</f>
        <v/>
      </c>
      <c r="M2369" s="156" t="str">
        <f>IF(K2369="","",K2369*VLOOKUP(CONCATENATE(C2369," / ",'Základné údaje'!$D$8),'Priradenie pracov. balíkov'!A:F,6,FALSE))</f>
        <v/>
      </c>
      <c r="N2369" s="156" t="str">
        <f>IF(L2369="","",L2369*VLOOKUP(CONCATENATE(C2369," / ",'Základné údaje'!$D$8),'Priradenie pracov. balíkov'!A:F,6,FALSE))</f>
        <v/>
      </c>
      <c r="O2369" s="164"/>
      <c r="P2369" s="164"/>
    </row>
    <row r="2370" spans="1:16" x14ac:dyDescent="0.2">
      <c r="A2370" s="19"/>
      <c r="B2370" s="164"/>
      <c r="C2370" s="164"/>
      <c r="D2370" s="164"/>
      <c r="E2370" s="164"/>
      <c r="F2370" s="165"/>
      <c r="G2370" s="164"/>
      <c r="H2370" s="166"/>
      <c r="I2370" s="167"/>
      <c r="J2370" s="168" t="str">
        <f>IF(F2370="","",IF(G2370=nepodnik,1,IF(VLOOKUP(G2370,Ciselniky!$G$41:$I$48,3,FALSE)&gt;'Údaje o projekte'!$F$11,'Údaje o projekte'!$F$11,VLOOKUP(G2370,Ciselniky!$G$41:$I$48,3,FALSE))))</f>
        <v/>
      </c>
      <c r="K2370" s="169" t="str">
        <f>IF(J2370="","",IF(G2370="Nerelevantné",E2370*F2370,((E2370*F2370)/VLOOKUP(G2370,Ciselniky!$G$43:$I$48,3,FALSE))*'Dlhodobý majetok (DM)'!I2370)*H2370)</f>
        <v/>
      </c>
      <c r="L2370" s="169" t="str">
        <f>IF(K2370="","",IF('Základné údaje'!$H$8="áno",0,K2370*0.2))</f>
        <v/>
      </c>
      <c r="M2370" s="156" t="str">
        <f>IF(K2370="","",K2370*VLOOKUP(CONCATENATE(C2370," / ",'Základné údaje'!$D$8),'Priradenie pracov. balíkov'!A:F,6,FALSE))</f>
        <v/>
      </c>
      <c r="N2370" s="156" t="str">
        <f>IF(L2370="","",L2370*VLOOKUP(CONCATENATE(C2370," / ",'Základné údaje'!$D$8),'Priradenie pracov. balíkov'!A:F,6,FALSE))</f>
        <v/>
      </c>
      <c r="O2370" s="164"/>
      <c r="P2370" s="164"/>
    </row>
    <row r="2371" spans="1:16" x14ac:dyDescent="0.2">
      <c r="A2371" s="19"/>
      <c r="B2371" s="164"/>
      <c r="C2371" s="164"/>
      <c r="D2371" s="164"/>
      <c r="E2371" s="164"/>
      <c r="F2371" s="165"/>
      <c r="G2371" s="164"/>
      <c r="H2371" s="166"/>
      <c r="I2371" s="167"/>
      <c r="J2371" s="168" t="str">
        <f>IF(F2371="","",IF(G2371=nepodnik,1,IF(VLOOKUP(G2371,Ciselniky!$G$41:$I$48,3,FALSE)&gt;'Údaje o projekte'!$F$11,'Údaje o projekte'!$F$11,VLOOKUP(G2371,Ciselniky!$G$41:$I$48,3,FALSE))))</f>
        <v/>
      </c>
      <c r="K2371" s="169" t="str">
        <f>IF(J2371="","",IF(G2371="Nerelevantné",E2371*F2371,((E2371*F2371)/VLOOKUP(G2371,Ciselniky!$G$43:$I$48,3,FALSE))*'Dlhodobý majetok (DM)'!I2371)*H2371)</f>
        <v/>
      </c>
      <c r="L2371" s="169" t="str">
        <f>IF(K2371="","",IF('Základné údaje'!$H$8="áno",0,K2371*0.2))</f>
        <v/>
      </c>
      <c r="M2371" s="156" t="str">
        <f>IF(K2371="","",K2371*VLOOKUP(CONCATENATE(C2371," / ",'Základné údaje'!$D$8),'Priradenie pracov. balíkov'!A:F,6,FALSE))</f>
        <v/>
      </c>
      <c r="N2371" s="156" t="str">
        <f>IF(L2371="","",L2371*VLOOKUP(CONCATENATE(C2371," / ",'Základné údaje'!$D$8),'Priradenie pracov. balíkov'!A:F,6,FALSE))</f>
        <v/>
      </c>
      <c r="O2371" s="164"/>
      <c r="P2371" s="164"/>
    </row>
    <row r="2372" spans="1:16" x14ac:dyDescent="0.2">
      <c r="A2372" s="19"/>
      <c r="B2372" s="164"/>
      <c r="C2372" s="164"/>
      <c r="D2372" s="164"/>
      <c r="E2372" s="164"/>
      <c r="F2372" s="165"/>
      <c r="G2372" s="164"/>
      <c r="H2372" s="166"/>
      <c r="I2372" s="167"/>
      <c r="J2372" s="168" t="str">
        <f>IF(F2372="","",IF(G2372=nepodnik,1,IF(VLOOKUP(G2372,Ciselniky!$G$41:$I$48,3,FALSE)&gt;'Údaje o projekte'!$F$11,'Údaje o projekte'!$F$11,VLOOKUP(G2372,Ciselniky!$G$41:$I$48,3,FALSE))))</f>
        <v/>
      </c>
      <c r="K2372" s="169" t="str">
        <f>IF(J2372="","",IF(G2372="Nerelevantné",E2372*F2372,((E2372*F2372)/VLOOKUP(G2372,Ciselniky!$G$43:$I$48,3,FALSE))*'Dlhodobý majetok (DM)'!I2372)*H2372)</f>
        <v/>
      </c>
      <c r="L2372" s="169" t="str">
        <f>IF(K2372="","",IF('Základné údaje'!$H$8="áno",0,K2372*0.2))</f>
        <v/>
      </c>
      <c r="M2372" s="156" t="str">
        <f>IF(K2372="","",K2372*VLOOKUP(CONCATENATE(C2372," / ",'Základné údaje'!$D$8),'Priradenie pracov. balíkov'!A:F,6,FALSE))</f>
        <v/>
      </c>
      <c r="N2372" s="156" t="str">
        <f>IF(L2372="","",L2372*VLOOKUP(CONCATENATE(C2372," / ",'Základné údaje'!$D$8),'Priradenie pracov. balíkov'!A:F,6,FALSE))</f>
        <v/>
      </c>
      <c r="O2372" s="164"/>
      <c r="P2372" s="164"/>
    </row>
    <row r="2373" spans="1:16" x14ac:dyDescent="0.2">
      <c r="A2373" s="19"/>
      <c r="B2373" s="164"/>
      <c r="C2373" s="164"/>
      <c r="D2373" s="164"/>
      <c r="E2373" s="164"/>
      <c r="F2373" s="165"/>
      <c r="G2373" s="164"/>
      <c r="H2373" s="166"/>
      <c r="I2373" s="167"/>
      <c r="J2373" s="168" t="str">
        <f>IF(F2373="","",IF(G2373=nepodnik,1,IF(VLOOKUP(G2373,Ciselniky!$G$41:$I$48,3,FALSE)&gt;'Údaje o projekte'!$F$11,'Údaje o projekte'!$F$11,VLOOKUP(G2373,Ciselniky!$G$41:$I$48,3,FALSE))))</f>
        <v/>
      </c>
      <c r="K2373" s="169" t="str">
        <f>IF(J2373="","",IF(G2373="Nerelevantné",E2373*F2373,((E2373*F2373)/VLOOKUP(G2373,Ciselniky!$G$43:$I$48,3,FALSE))*'Dlhodobý majetok (DM)'!I2373)*H2373)</f>
        <v/>
      </c>
      <c r="L2373" s="169" t="str">
        <f>IF(K2373="","",IF('Základné údaje'!$H$8="áno",0,K2373*0.2))</f>
        <v/>
      </c>
      <c r="M2373" s="156" t="str">
        <f>IF(K2373="","",K2373*VLOOKUP(CONCATENATE(C2373," / ",'Základné údaje'!$D$8),'Priradenie pracov. balíkov'!A:F,6,FALSE))</f>
        <v/>
      </c>
      <c r="N2373" s="156" t="str">
        <f>IF(L2373="","",L2373*VLOOKUP(CONCATENATE(C2373," / ",'Základné údaje'!$D$8),'Priradenie pracov. balíkov'!A:F,6,FALSE))</f>
        <v/>
      </c>
      <c r="O2373" s="164"/>
      <c r="P2373" s="164"/>
    </row>
    <row r="2374" spans="1:16" x14ac:dyDescent="0.2">
      <c r="A2374" s="19"/>
      <c r="B2374" s="164"/>
      <c r="C2374" s="164"/>
      <c r="D2374" s="164"/>
      <c r="E2374" s="164"/>
      <c r="F2374" s="165"/>
      <c r="G2374" s="164"/>
      <c r="H2374" s="166"/>
      <c r="I2374" s="167"/>
      <c r="J2374" s="168" t="str">
        <f>IF(F2374="","",IF(G2374=nepodnik,1,IF(VLOOKUP(G2374,Ciselniky!$G$41:$I$48,3,FALSE)&gt;'Údaje o projekte'!$F$11,'Údaje o projekte'!$F$11,VLOOKUP(G2374,Ciselniky!$G$41:$I$48,3,FALSE))))</f>
        <v/>
      </c>
      <c r="K2374" s="169" t="str">
        <f>IF(J2374="","",IF(G2374="Nerelevantné",E2374*F2374,((E2374*F2374)/VLOOKUP(G2374,Ciselniky!$G$43:$I$48,3,FALSE))*'Dlhodobý majetok (DM)'!I2374)*H2374)</f>
        <v/>
      </c>
      <c r="L2374" s="169" t="str">
        <f>IF(K2374="","",IF('Základné údaje'!$H$8="áno",0,K2374*0.2))</f>
        <v/>
      </c>
      <c r="M2374" s="156" t="str">
        <f>IF(K2374="","",K2374*VLOOKUP(CONCATENATE(C2374," / ",'Základné údaje'!$D$8),'Priradenie pracov. balíkov'!A:F,6,FALSE))</f>
        <v/>
      </c>
      <c r="N2374" s="156" t="str">
        <f>IF(L2374="","",L2374*VLOOKUP(CONCATENATE(C2374," / ",'Základné údaje'!$D$8),'Priradenie pracov. balíkov'!A:F,6,FALSE))</f>
        <v/>
      </c>
      <c r="O2374" s="164"/>
      <c r="P2374" s="164"/>
    </row>
    <row r="2375" spans="1:16" x14ac:dyDescent="0.2">
      <c r="A2375" s="19"/>
      <c r="B2375" s="164"/>
      <c r="C2375" s="164"/>
      <c r="D2375" s="164"/>
      <c r="E2375" s="164"/>
      <c r="F2375" s="165"/>
      <c r="G2375" s="164"/>
      <c r="H2375" s="166"/>
      <c r="I2375" s="167"/>
      <c r="J2375" s="168" t="str">
        <f>IF(F2375="","",IF(G2375=nepodnik,1,IF(VLOOKUP(G2375,Ciselniky!$G$41:$I$48,3,FALSE)&gt;'Údaje o projekte'!$F$11,'Údaje o projekte'!$F$11,VLOOKUP(G2375,Ciselniky!$G$41:$I$48,3,FALSE))))</f>
        <v/>
      </c>
      <c r="K2375" s="169" t="str">
        <f>IF(J2375="","",IF(G2375="Nerelevantné",E2375*F2375,((E2375*F2375)/VLOOKUP(G2375,Ciselniky!$G$43:$I$48,3,FALSE))*'Dlhodobý majetok (DM)'!I2375)*H2375)</f>
        <v/>
      </c>
      <c r="L2375" s="169" t="str">
        <f>IF(K2375="","",IF('Základné údaje'!$H$8="áno",0,K2375*0.2))</f>
        <v/>
      </c>
      <c r="M2375" s="156" t="str">
        <f>IF(K2375="","",K2375*VLOOKUP(CONCATENATE(C2375," / ",'Základné údaje'!$D$8),'Priradenie pracov. balíkov'!A:F,6,FALSE))</f>
        <v/>
      </c>
      <c r="N2375" s="156" t="str">
        <f>IF(L2375="","",L2375*VLOOKUP(CONCATENATE(C2375," / ",'Základné údaje'!$D$8),'Priradenie pracov. balíkov'!A:F,6,FALSE))</f>
        <v/>
      </c>
      <c r="O2375" s="164"/>
      <c r="P2375" s="164"/>
    </row>
    <row r="2376" spans="1:16" x14ac:dyDescent="0.2">
      <c r="A2376" s="19"/>
      <c r="B2376" s="164"/>
      <c r="C2376" s="164"/>
      <c r="D2376" s="164"/>
      <c r="E2376" s="164"/>
      <c r="F2376" s="165"/>
      <c r="G2376" s="164"/>
      <c r="H2376" s="166"/>
      <c r="I2376" s="167"/>
      <c r="J2376" s="168" t="str">
        <f>IF(F2376="","",IF(G2376=nepodnik,1,IF(VLOOKUP(G2376,Ciselniky!$G$41:$I$48,3,FALSE)&gt;'Údaje o projekte'!$F$11,'Údaje o projekte'!$F$11,VLOOKUP(G2376,Ciselniky!$G$41:$I$48,3,FALSE))))</f>
        <v/>
      </c>
      <c r="K2376" s="169" t="str">
        <f>IF(J2376="","",IF(G2376="Nerelevantné",E2376*F2376,((E2376*F2376)/VLOOKUP(G2376,Ciselniky!$G$43:$I$48,3,FALSE))*'Dlhodobý majetok (DM)'!I2376)*H2376)</f>
        <v/>
      </c>
      <c r="L2376" s="169" t="str">
        <f>IF(K2376="","",IF('Základné údaje'!$H$8="áno",0,K2376*0.2))</f>
        <v/>
      </c>
      <c r="M2376" s="156" t="str">
        <f>IF(K2376="","",K2376*VLOOKUP(CONCATENATE(C2376," / ",'Základné údaje'!$D$8),'Priradenie pracov. balíkov'!A:F,6,FALSE))</f>
        <v/>
      </c>
      <c r="N2376" s="156" t="str">
        <f>IF(L2376="","",L2376*VLOOKUP(CONCATENATE(C2376," / ",'Základné údaje'!$D$8),'Priradenie pracov. balíkov'!A:F,6,FALSE))</f>
        <v/>
      </c>
      <c r="O2376" s="164"/>
      <c r="P2376" s="164"/>
    </row>
    <row r="2377" spans="1:16" x14ac:dyDescent="0.2">
      <c r="A2377" s="19"/>
      <c r="B2377" s="164"/>
      <c r="C2377" s="164"/>
      <c r="D2377" s="164"/>
      <c r="E2377" s="164"/>
      <c r="F2377" s="165"/>
      <c r="G2377" s="164"/>
      <c r="H2377" s="166"/>
      <c r="I2377" s="167"/>
      <c r="J2377" s="168" t="str">
        <f>IF(F2377="","",IF(G2377=nepodnik,1,IF(VLOOKUP(G2377,Ciselniky!$G$41:$I$48,3,FALSE)&gt;'Údaje o projekte'!$F$11,'Údaje o projekte'!$F$11,VLOOKUP(G2377,Ciselniky!$G$41:$I$48,3,FALSE))))</f>
        <v/>
      </c>
      <c r="K2377" s="169" t="str">
        <f>IF(J2377="","",IF(G2377="Nerelevantné",E2377*F2377,((E2377*F2377)/VLOOKUP(G2377,Ciselniky!$G$43:$I$48,3,FALSE))*'Dlhodobý majetok (DM)'!I2377)*H2377)</f>
        <v/>
      </c>
      <c r="L2377" s="169" t="str">
        <f>IF(K2377="","",IF('Základné údaje'!$H$8="áno",0,K2377*0.2))</f>
        <v/>
      </c>
      <c r="M2377" s="156" t="str">
        <f>IF(K2377="","",K2377*VLOOKUP(CONCATENATE(C2377," / ",'Základné údaje'!$D$8),'Priradenie pracov. balíkov'!A:F,6,FALSE))</f>
        <v/>
      </c>
      <c r="N2377" s="156" t="str">
        <f>IF(L2377="","",L2377*VLOOKUP(CONCATENATE(C2377," / ",'Základné údaje'!$D$8),'Priradenie pracov. balíkov'!A:F,6,FALSE))</f>
        <v/>
      </c>
      <c r="O2377" s="164"/>
      <c r="P2377" s="164"/>
    </row>
    <row r="2378" spans="1:16" x14ac:dyDescent="0.2">
      <c r="A2378" s="19"/>
      <c r="B2378" s="164"/>
      <c r="C2378" s="164"/>
      <c r="D2378" s="164"/>
      <c r="E2378" s="164"/>
      <c r="F2378" s="165"/>
      <c r="G2378" s="164"/>
      <c r="H2378" s="166"/>
      <c r="I2378" s="167"/>
      <c r="J2378" s="168" t="str">
        <f>IF(F2378="","",IF(G2378=nepodnik,1,IF(VLOOKUP(G2378,Ciselniky!$G$41:$I$48,3,FALSE)&gt;'Údaje o projekte'!$F$11,'Údaje o projekte'!$F$11,VLOOKUP(G2378,Ciselniky!$G$41:$I$48,3,FALSE))))</f>
        <v/>
      </c>
      <c r="K2378" s="169" t="str">
        <f>IF(J2378="","",IF(G2378="Nerelevantné",E2378*F2378,((E2378*F2378)/VLOOKUP(G2378,Ciselniky!$G$43:$I$48,3,FALSE))*'Dlhodobý majetok (DM)'!I2378)*H2378)</f>
        <v/>
      </c>
      <c r="L2378" s="169" t="str">
        <f>IF(K2378="","",IF('Základné údaje'!$H$8="áno",0,K2378*0.2))</f>
        <v/>
      </c>
      <c r="M2378" s="156" t="str">
        <f>IF(K2378="","",K2378*VLOOKUP(CONCATENATE(C2378," / ",'Základné údaje'!$D$8),'Priradenie pracov. balíkov'!A:F,6,FALSE))</f>
        <v/>
      </c>
      <c r="N2378" s="156" t="str">
        <f>IF(L2378="","",L2378*VLOOKUP(CONCATENATE(C2378," / ",'Základné údaje'!$D$8),'Priradenie pracov. balíkov'!A:F,6,FALSE))</f>
        <v/>
      </c>
      <c r="O2378" s="164"/>
      <c r="P2378" s="164"/>
    </row>
    <row r="2379" spans="1:16" x14ac:dyDescent="0.2">
      <c r="A2379" s="19"/>
      <c r="B2379" s="164"/>
      <c r="C2379" s="164"/>
      <c r="D2379" s="164"/>
      <c r="E2379" s="164"/>
      <c r="F2379" s="165"/>
      <c r="G2379" s="164"/>
      <c r="H2379" s="166"/>
      <c r="I2379" s="167"/>
      <c r="J2379" s="168" t="str">
        <f>IF(F2379="","",IF(G2379=nepodnik,1,IF(VLOOKUP(G2379,Ciselniky!$G$41:$I$48,3,FALSE)&gt;'Údaje o projekte'!$F$11,'Údaje o projekte'!$F$11,VLOOKUP(G2379,Ciselniky!$G$41:$I$48,3,FALSE))))</f>
        <v/>
      </c>
      <c r="K2379" s="169" t="str">
        <f>IF(J2379="","",IF(G2379="Nerelevantné",E2379*F2379,((E2379*F2379)/VLOOKUP(G2379,Ciselniky!$G$43:$I$48,3,FALSE))*'Dlhodobý majetok (DM)'!I2379)*H2379)</f>
        <v/>
      </c>
      <c r="L2379" s="169" t="str">
        <f>IF(K2379="","",IF('Základné údaje'!$H$8="áno",0,K2379*0.2))</f>
        <v/>
      </c>
      <c r="M2379" s="156" t="str">
        <f>IF(K2379="","",K2379*VLOOKUP(CONCATENATE(C2379," / ",'Základné údaje'!$D$8),'Priradenie pracov. balíkov'!A:F,6,FALSE))</f>
        <v/>
      </c>
      <c r="N2379" s="156" t="str">
        <f>IF(L2379="","",L2379*VLOOKUP(CONCATENATE(C2379," / ",'Základné údaje'!$D$8),'Priradenie pracov. balíkov'!A:F,6,FALSE))</f>
        <v/>
      </c>
      <c r="O2379" s="164"/>
      <c r="P2379" s="164"/>
    </row>
    <row r="2380" spans="1:16" x14ac:dyDescent="0.2">
      <c r="A2380" s="19"/>
      <c r="B2380" s="164"/>
      <c r="C2380" s="164"/>
      <c r="D2380" s="164"/>
      <c r="E2380" s="164"/>
      <c r="F2380" s="165"/>
      <c r="G2380" s="164"/>
      <c r="H2380" s="166"/>
      <c r="I2380" s="167"/>
      <c r="J2380" s="168" t="str">
        <f>IF(F2380="","",IF(G2380=nepodnik,1,IF(VLOOKUP(G2380,Ciselniky!$G$41:$I$48,3,FALSE)&gt;'Údaje o projekte'!$F$11,'Údaje o projekte'!$F$11,VLOOKUP(G2380,Ciselniky!$G$41:$I$48,3,FALSE))))</f>
        <v/>
      </c>
      <c r="K2380" s="169" t="str">
        <f>IF(J2380="","",IF(G2380="Nerelevantné",E2380*F2380,((E2380*F2380)/VLOOKUP(G2380,Ciselniky!$G$43:$I$48,3,FALSE))*'Dlhodobý majetok (DM)'!I2380)*H2380)</f>
        <v/>
      </c>
      <c r="L2380" s="169" t="str">
        <f>IF(K2380="","",IF('Základné údaje'!$H$8="áno",0,K2380*0.2))</f>
        <v/>
      </c>
      <c r="M2380" s="156" t="str">
        <f>IF(K2380="","",K2380*VLOOKUP(CONCATENATE(C2380," / ",'Základné údaje'!$D$8),'Priradenie pracov. balíkov'!A:F,6,FALSE))</f>
        <v/>
      </c>
      <c r="N2380" s="156" t="str">
        <f>IF(L2380="","",L2380*VLOOKUP(CONCATENATE(C2380," / ",'Základné údaje'!$D$8),'Priradenie pracov. balíkov'!A:F,6,FALSE))</f>
        <v/>
      </c>
      <c r="O2380" s="164"/>
      <c r="P2380" s="164"/>
    </row>
    <row r="2381" spans="1:16" x14ac:dyDescent="0.2">
      <c r="A2381" s="19"/>
      <c r="B2381" s="164"/>
      <c r="C2381" s="164"/>
      <c r="D2381" s="164"/>
      <c r="E2381" s="164"/>
      <c r="F2381" s="165"/>
      <c r="G2381" s="164"/>
      <c r="H2381" s="166"/>
      <c r="I2381" s="167"/>
      <c r="J2381" s="168" t="str">
        <f>IF(F2381="","",IF(G2381=nepodnik,1,IF(VLOOKUP(G2381,Ciselniky!$G$41:$I$48,3,FALSE)&gt;'Údaje o projekte'!$F$11,'Údaje o projekte'!$F$11,VLOOKUP(G2381,Ciselniky!$G$41:$I$48,3,FALSE))))</f>
        <v/>
      </c>
      <c r="K2381" s="169" t="str">
        <f>IF(J2381="","",IF(G2381="Nerelevantné",E2381*F2381,((E2381*F2381)/VLOOKUP(G2381,Ciselniky!$G$43:$I$48,3,FALSE))*'Dlhodobý majetok (DM)'!I2381)*H2381)</f>
        <v/>
      </c>
      <c r="L2381" s="169" t="str">
        <f>IF(K2381="","",IF('Základné údaje'!$H$8="áno",0,K2381*0.2))</f>
        <v/>
      </c>
      <c r="M2381" s="156" t="str">
        <f>IF(K2381="","",K2381*VLOOKUP(CONCATENATE(C2381," / ",'Základné údaje'!$D$8),'Priradenie pracov. balíkov'!A:F,6,FALSE))</f>
        <v/>
      </c>
      <c r="N2381" s="156" t="str">
        <f>IF(L2381="","",L2381*VLOOKUP(CONCATENATE(C2381," / ",'Základné údaje'!$D$8),'Priradenie pracov. balíkov'!A:F,6,FALSE))</f>
        <v/>
      </c>
      <c r="O2381" s="164"/>
      <c r="P2381" s="164"/>
    </row>
    <row r="2382" spans="1:16" x14ac:dyDescent="0.2">
      <c r="A2382" s="19"/>
      <c r="B2382" s="164"/>
      <c r="C2382" s="164"/>
      <c r="D2382" s="164"/>
      <c r="E2382" s="164"/>
      <c r="F2382" s="165"/>
      <c r="G2382" s="164"/>
      <c r="H2382" s="166"/>
      <c r="I2382" s="167"/>
      <c r="J2382" s="168" t="str">
        <f>IF(F2382="","",IF(G2382=nepodnik,1,IF(VLOOKUP(G2382,Ciselniky!$G$41:$I$48,3,FALSE)&gt;'Údaje o projekte'!$F$11,'Údaje o projekte'!$F$11,VLOOKUP(G2382,Ciselniky!$G$41:$I$48,3,FALSE))))</f>
        <v/>
      </c>
      <c r="K2382" s="169" t="str">
        <f>IF(J2382="","",IF(G2382="Nerelevantné",E2382*F2382,((E2382*F2382)/VLOOKUP(G2382,Ciselniky!$G$43:$I$48,3,FALSE))*'Dlhodobý majetok (DM)'!I2382)*H2382)</f>
        <v/>
      </c>
      <c r="L2382" s="169" t="str">
        <f>IF(K2382="","",IF('Základné údaje'!$H$8="áno",0,K2382*0.2))</f>
        <v/>
      </c>
      <c r="M2382" s="156" t="str">
        <f>IF(K2382="","",K2382*VLOOKUP(CONCATENATE(C2382," / ",'Základné údaje'!$D$8),'Priradenie pracov. balíkov'!A:F,6,FALSE))</f>
        <v/>
      </c>
      <c r="N2382" s="156" t="str">
        <f>IF(L2382="","",L2382*VLOOKUP(CONCATENATE(C2382," / ",'Základné údaje'!$D$8),'Priradenie pracov. balíkov'!A:F,6,FALSE))</f>
        <v/>
      </c>
      <c r="O2382" s="164"/>
      <c r="P2382" s="164"/>
    </row>
    <row r="2383" spans="1:16" x14ac:dyDescent="0.2">
      <c r="A2383" s="19"/>
      <c r="B2383" s="164"/>
      <c r="C2383" s="164"/>
      <c r="D2383" s="164"/>
      <c r="E2383" s="164"/>
      <c r="F2383" s="165"/>
      <c r="G2383" s="164"/>
      <c r="H2383" s="166"/>
      <c r="I2383" s="167"/>
      <c r="J2383" s="168" t="str">
        <f>IF(F2383="","",IF(G2383=nepodnik,1,IF(VLOOKUP(G2383,Ciselniky!$G$41:$I$48,3,FALSE)&gt;'Údaje o projekte'!$F$11,'Údaje o projekte'!$F$11,VLOOKUP(G2383,Ciselniky!$G$41:$I$48,3,FALSE))))</f>
        <v/>
      </c>
      <c r="K2383" s="169" t="str">
        <f>IF(J2383="","",IF(G2383="Nerelevantné",E2383*F2383,((E2383*F2383)/VLOOKUP(G2383,Ciselniky!$G$43:$I$48,3,FALSE))*'Dlhodobý majetok (DM)'!I2383)*H2383)</f>
        <v/>
      </c>
      <c r="L2383" s="169" t="str">
        <f>IF(K2383="","",IF('Základné údaje'!$H$8="áno",0,K2383*0.2))</f>
        <v/>
      </c>
      <c r="M2383" s="156" t="str">
        <f>IF(K2383="","",K2383*VLOOKUP(CONCATENATE(C2383," / ",'Základné údaje'!$D$8),'Priradenie pracov. balíkov'!A:F,6,FALSE))</f>
        <v/>
      </c>
      <c r="N2383" s="156" t="str">
        <f>IF(L2383="","",L2383*VLOOKUP(CONCATENATE(C2383," / ",'Základné údaje'!$D$8),'Priradenie pracov. balíkov'!A:F,6,FALSE))</f>
        <v/>
      </c>
      <c r="O2383" s="164"/>
      <c r="P2383" s="164"/>
    </row>
    <row r="2384" spans="1:16" x14ac:dyDescent="0.2">
      <c r="A2384" s="19"/>
      <c r="B2384" s="164"/>
      <c r="C2384" s="164"/>
      <c r="D2384" s="164"/>
      <c r="E2384" s="164"/>
      <c r="F2384" s="165"/>
      <c r="G2384" s="164"/>
      <c r="H2384" s="166"/>
      <c r="I2384" s="167"/>
      <c r="J2384" s="168" t="str">
        <f>IF(F2384="","",IF(G2384=nepodnik,1,IF(VLOOKUP(G2384,Ciselniky!$G$41:$I$48,3,FALSE)&gt;'Údaje o projekte'!$F$11,'Údaje o projekte'!$F$11,VLOOKUP(G2384,Ciselniky!$G$41:$I$48,3,FALSE))))</f>
        <v/>
      </c>
      <c r="K2384" s="169" t="str">
        <f>IF(J2384="","",IF(G2384="Nerelevantné",E2384*F2384,((E2384*F2384)/VLOOKUP(G2384,Ciselniky!$G$43:$I$48,3,FALSE))*'Dlhodobý majetok (DM)'!I2384)*H2384)</f>
        <v/>
      </c>
      <c r="L2384" s="169" t="str">
        <f>IF(K2384="","",IF('Základné údaje'!$H$8="áno",0,K2384*0.2))</f>
        <v/>
      </c>
      <c r="M2384" s="156" t="str">
        <f>IF(K2384="","",K2384*VLOOKUP(CONCATENATE(C2384," / ",'Základné údaje'!$D$8),'Priradenie pracov. balíkov'!A:F,6,FALSE))</f>
        <v/>
      </c>
      <c r="N2384" s="156" t="str">
        <f>IF(L2384="","",L2384*VLOOKUP(CONCATENATE(C2384," / ",'Základné údaje'!$D$8),'Priradenie pracov. balíkov'!A:F,6,FALSE))</f>
        <v/>
      </c>
      <c r="O2384" s="164"/>
      <c r="P2384" s="164"/>
    </row>
    <row r="2385" spans="1:16" x14ac:dyDescent="0.2">
      <c r="A2385" s="19"/>
      <c r="B2385" s="164"/>
      <c r="C2385" s="164"/>
      <c r="D2385" s="164"/>
      <c r="E2385" s="164"/>
      <c r="F2385" s="165"/>
      <c r="G2385" s="164"/>
      <c r="H2385" s="166"/>
      <c r="I2385" s="167"/>
      <c r="J2385" s="168" t="str">
        <f>IF(F2385="","",IF(G2385=nepodnik,1,IF(VLOOKUP(G2385,Ciselniky!$G$41:$I$48,3,FALSE)&gt;'Údaje o projekte'!$F$11,'Údaje o projekte'!$F$11,VLOOKUP(G2385,Ciselniky!$G$41:$I$48,3,FALSE))))</f>
        <v/>
      </c>
      <c r="K2385" s="169" t="str">
        <f>IF(J2385="","",IF(G2385="Nerelevantné",E2385*F2385,((E2385*F2385)/VLOOKUP(G2385,Ciselniky!$G$43:$I$48,3,FALSE))*'Dlhodobý majetok (DM)'!I2385)*H2385)</f>
        <v/>
      </c>
      <c r="L2385" s="169" t="str">
        <f>IF(K2385="","",IF('Základné údaje'!$H$8="áno",0,K2385*0.2))</f>
        <v/>
      </c>
      <c r="M2385" s="156" t="str">
        <f>IF(K2385="","",K2385*VLOOKUP(CONCATENATE(C2385," / ",'Základné údaje'!$D$8),'Priradenie pracov. balíkov'!A:F,6,FALSE))</f>
        <v/>
      </c>
      <c r="N2385" s="156" t="str">
        <f>IF(L2385="","",L2385*VLOOKUP(CONCATENATE(C2385," / ",'Základné údaje'!$D$8),'Priradenie pracov. balíkov'!A:F,6,FALSE))</f>
        <v/>
      </c>
      <c r="O2385" s="164"/>
      <c r="P2385" s="164"/>
    </row>
    <row r="2386" spans="1:16" x14ac:dyDescent="0.2">
      <c r="A2386" s="19"/>
      <c r="B2386" s="164"/>
      <c r="C2386" s="164"/>
      <c r="D2386" s="164"/>
      <c r="E2386" s="164"/>
      <c r="F2386" s="165"/>
      <c r="G2386" s="164"/>
      <c r="H2386" s="166"/>
      <c r="I2386" s="167"/>
      <c r="J2386" s="168" t="str">
        <f>IF(F2386="","",IF(G2386=nepodnik,1,IF(VLOOKUP(G2386,Ciselniky!$G$41:$I$48,3,FALSE)&gt;'Údaje o projekte'!$F$11,'Údaje o projekte'!$F$11,VLOOKUP(G2386,Ciselniky!$G$41:$I$48,3,FALSE))))</f>
        <v/>
      </c>
      <c r="K2386" s="169" t="str">
        <f>IF(J2386="","",IF(G2386="Nerelevantné",E2386*F2386,((E2386*F2386)/VLOOKUP(G2386,Ciselniky!$G$43:$I$48,3,FALSE))*'Dlhodobý majetok (DM)'!I2386)*H2386)</f>
        <v/>
      </c>
      <c r="L2386" s="169" t="str">
        <f>IF(K2386="","",IF('Základné údaje'!$H$8="áno",0,K2386*0.2))</f>
        <v/>
      </c>
      <c r="M2386" s="156" t="str">
        <f>IF(K2386="","",K2386*VLOOKUP(CONCATENATE(C2386," / ",'Základné údaje'!$D$8),'Priradenie pracov. balíkov'!A:F,6,FALSE))</f>
        <v/>
      </c>
      <c r="N2386" s="156" t="str">
        <f>IF(L2386="","",L2386*VLOOKUP(CONCATENATE(C2386," / ",'Základné údaje'!$D$8),'Priradenie pracov. balíkov'!A:F,6,FALSE))</f>
        <v/>
      </c>
      <c r="O2386" s="164"/>
      <c r="P2386" s="164"/>
    </row>
    <row r="2387" spans="1:16" x14ac:dyDescent="0.2">
      <c r="A2387" s="19"/>
      <c r="B2387" s="164"/>
      <c r="C2387" s="164"/>
      <c r="D2387" s="164"/>
      <c r="E2387" s="164"/>
      <c r="F2387" s="165"/>
      <c r="G2387" s="164"/>
      <c r="H2387" s="166"/>
      <c r="I2387" s="167"/>
      <c r="J2387" s="168" t="str">
        <f>IF(F2387="","",IF(G2387=nepodnik,1,IF(VLOOKUP(G2387,Ciselniky!$G$41:$I$48,3,FALSE)&gt;'Údaje o projekte'!$F$11,'Údaje o projekte'!$F$11,VLOOKUP(G2387,Ciselniky!$G$41:$I$48,3,FALSE))))</f>
        <v/>
      </c>
      <c r="K2387" s="169" t="str">
        <f>IF(J2387="","",IF(G2387="Nerelevantné",E2387*F2387,((E2387*F2387)/VLOOKUP(G2387,Ciselniky!$G$43:$I$48,3,FALSE))*'Dlhodobý majetok (DM)'!I2387)*H2387)</f>
        <v/>
      </c>
      <c r="L2387" s="169" t="str">
        <f>IF(K2387="","",IF('Základné údaje'!$H$8="áno",0,K2387*0.2))</f>
        <v/>
      </c>
      <c r="M2387" s="156" t="str">
        <f>IF(K2387="","",K2387*VLOOKUP(CONCATENATE(C2387," / ",'Základné údaje'!$D$8),'Priradenie pracov. balíkov'!A:F,6,FALSE))</f>
        <v/>
      </c>
      <c r="N2387" s="156" t="str">
        <f>IF(L2387="","",L2387*VLOOKUP(CONCATENATE(C2387," / ",'Základné údaje'!$D$8),'Priradenie pracov. balíkov'!A:F,6,FALSE))</f>
        <v/>
      </c>
      <c r="O2387" s="164"/>
      <c r="P2387" s="164"/>
    </row>
    <row r="2388" spans="1:16" x14ac:dyDescent="0.2">
      <c r="A2388" s="19"/>
      <c r="B2388" s="164"/>
      <c r="C2388" s="164"/>
      <c r="D2388" s="164"/>
      <c r="E2388" s="164"/>
      <c r="F2388" s="165"/>
      <c r="G2388" s="164"/>
      <c r="H2388" s="166"/>
      <c r="I2388" s="167"/>
      <c r="J2388" s="168" t="str">
        <f>IF(F2388="","",IF(G2388=nepodnik,1,IF(VLOOKUP(G2388,Ciselniky!$G$41:$I$48,3,FALSE)&gt;'Údaje o projekte'!$F$11,'Údaje o projekte'!$F$11,VLOOKUP(G2388,Ciselniky!$G$41:$I$48,3,FALSE))))</f>
        <v/>
      </c>
      <c r="K2388" s="169" t="str">
        <f>IF(J2388="","",IF(G2388="Nerelevantné",E2388*F2388,((E2388*F2388)/VLOOKUP(G2388,Ciselniky!$G$43:$I$48,3,FALSE))*'Dlhodobý majetok (DM)'!I2388)*H2388)</f>
        <v/>
      </c>
      <c r="L2388" s="169" t="str">
        <f>IF(K2388="","",IF('Základné údaje'!$H$8="áno",0,K2388*0.2))</f>
        <v/>
      </c>
      <c r="M2388" s="156" t="str">
        <f>IF(K2388="","",K2388*VLOOKUP(CONCATENATE(C2388," / ",'Základné údaje'!$D$8),'Priradenie pracov. balíkov'!A:F,6,FALSE))</f>
        <v/>
      </c>
      <c r="N2388" s="156" t="str">
        <f>IF(L2388="","",L2388*VLOOKUP(CONCATENATE(C2388," / ",'Základné údaje'!$D$8),'Priradenie pracov. balíkov'!A:F,6,FALSE))</f>
        <v/>
      </c>
      <c r="O2388" s="164"/>
      <c r="P2388" s="164"/>
    </row>
    <row r="2389" spans="1:16" x14ac:dyDescent="0.2">
      <c r="A2389" s="19"/>
      <c r="B2389" s="164"/>
      <c r="C2389" s="164"/>
      <c r="D2389" s="164"/>
      <c r="E2389" s="164"/>
      <c r="F2389" s="165"/>
      <c r="G2389" s="164"/>
      <c r="H2389" s="166"/>
      <c r="I2389" s="167"/>
      <c r="J2389" s="168" t="str">
        <f>IF(F2389="","",IF(G2389=nepodnik,1,IF(VLOOKUP(G2389,Ciselniky!$G$41:$I$48,3,FALSE)&gt;'Údaje o projekte'!$F$11,'Údaje o projekte'!$F$11,VLOOKUP(G2389,Ciselniky!$G$41:$I$48,3,FALSE))))</f>
        <v/>
      </c>
      <c r="K2389" s="169" t="str">
        <f>IF(J2389="","",IF(G2389="Nerelevantné",E2389*F2389,((E2389*F2389)/VLOOKUP(G2389,Ciselniky!$G$43:$I$48,3,FALSE))*'Dlhodobý majetok (DM)'!I2389)*H2389)</f>
        <v/>
      </c>
      <c r="L2389" s="169" t="str">
        <f>IF(K2389="","",IF('Základné údaje'!$H$8="áno",0,K2389*0.2))</f>
        <v/>
      </c>
      <c r="M2389" s="156" t="str">
        <f>IF(K2389="","",K2389*VLOOKUP(CONCATENATE(C2389," / ",'Základné údaje'!$D$8),'Priradenie pracov. balíkov'!A:F,6,FALSE))</f>
        <v/>
      </c>
      <c r="N2389" s="156" t="str">
        <f>IF(L2389="","",L2389*VLOOKUP(CONCATENATE(C2389," / ",'Základné údaje'!$D$8),'Priradenie pracov. balíkov'!A:F,6,FALSE))</f>
        <v/>
      </c>
      <c r="O2389" s="164"/>
      <c r="P2389" s="164"/>
    </row>
    <row r="2390" spans="1:16" x14ac:dyDescent="0.2">
      <c r="A2390" s="19"/>
      <c r="B2390" s="164"/>
      <c r="C2390" s="164"/>
      <c r="D2390" s="164"/>
      <c r="E2390" s="164"/>
      <c r="F2390" s="165"/>
      <c r="G2390" s="164"/>
      <c r="H2390" s="166"/>
      <c r="I2390" s="167"/>
      <c r="J2390" s="168" t="str">
        <f>IF(F2390="","",IF(G2390=nepodnik,1,IF(VLOOKUP(G2390,Ciselniky!$G$41:$I$48,3,FALSE)&gt;'Údaje o projekte'!$F$11,'Údaje o projekte'!$F$11,VLOOKUP(G2390,Ciselniky!$G$41:$I$48,3,FALSE))))</f>
        <v/>
      </c>
      <c r="K2390" s="169" t="str">
        <f>IF(J2390="","",IF(G2390="Nerelevantné",E2390*F2390,((E2390*F2390)/VLOOKUP(G2390,Ciselniky!$G$43:$I$48,3,FALSE))*'Dlhodobý majetok (DM)'!I2390)*H2390)</f>
        <v/>
      </c>
      <c r="L2390" s="169" t="str">
        <f>IF(K2390="","",IF('Základné údaje'!$H$8="áno",0,K2390*0.2))</f>
        <v/>
      </c>
      <c r="M2390" s="156" t="str">
        <f>IF(K2390="","",K2390*VLOOKUP(CONCATENATE(C2390," / ",'Základné údaje'!$D$8),'Priradenie pracov. balíkov'!A:F,6,FALSE))</f>
        <v/>
      </c>
      <c r="N2390" s="156" t="str">
        <f>IF(L2390="","",L2390*VLOOKUP(CONCATENATE(C2390," / ",'Základné údaje'!$D$8),'Priradenie pracov. balíkov'!A:F,6,FALSE))</f>
        <v/>
      </c>
      <c r="O2390" s="164"/>
      <c r="P2390" s="164"/>
    </row>
    <row r="2391" spans="1:16" x14ac:dyDescent="0.2">
      <c r="A2391" s="19"/>
      <c r="B2391" s="164"/>
      <c r="C2391" s="164"/>
      <c r="D2391" s="164"/>
      <c r="E2391" s="164"/>
      <c r="F2391" s="165"/>
      <c r="G2391" s="164"/>
      <c r="H2391" s="166"/>
      <c r="I2391" s="167"/>
      <c r="J2391" s="168" t="str">
        <f>IF(F2391="","",IF(G2391=nepodnik,1,IF(VLOOKUP(G2391,Ciselniky!$G$41:$I$48,3,FALSE)&gt;'Údaje o projekte'!$F$11,'Údaje o projekte'!$F$11,VLOOKUP(G2391,Ciselniky!$G$41:$I$48,3,FALSE))))</f>
        <v/>
      </c>
      <c r="K2391" s="169" t="str">
        <f>IF(J2391="","",IF(G2391="Nerelevantné",E2391*F2391,((E2391*F2391)/VLOOKUP(G2391,Ciselniky!$G$43:$I$48,3,FALSE))*'Dlhodobý majetok (DM)'!I2391)*H2391)</f>
        <v/>
      </c>
      <c r="L2391" s="169" t="str">
        <f>IF(K2391="","",IF('Základné údaje'!$H$8="áno",0,K2391*0.2))</f>
        <v/>
      </c>
      <c r="M2391" s="156" t="str">
        <f>IF(K2391="","",K2391*VLOOKUP(CONCATENATE(C2391," / ",'Základné údaje'!$D$8),'Priradenie pracov. balíkov'!A:F,6,FALSE))</f>
        <v/>
      </c>
      <c r="N2391" s="156" t="str">
        <f>IF(L2391="","",L2391*VLOOKUP(CONCATENATE(C2391," / ",'Základné údaje'!$D$8),'Priradenie pracov. balíkov'!A:F,6,FALSE))</f>
        <v/>
      </c>
      <c r="O2391" s="164"/>
      <c r="P2391" s="164"/>
    </row>
    <row r="2392" spans="1:16" x14ac:dyDescent="0.2">
      <c r="A2392" s="19"/>
      <c r="B2392" s="164"/>
      <c r="C2392" s="164"/>
      <c r="D2392" s="164"/>
      <c r="E2392" s="164"/>
      <c r="F2392" s="165"/>
      <c r="G2392" s="164"/>
      <c r="H2392" s="166"/>
      <c r="I2392" s="167"/>
      <c r="J2392" s="168" t="str">
        <f>IF(F2392="","",IF(G2392=nepodnik,1,IF(VLOOKUP(G2392,Ciselniky!$G$41:$I$48,3,FALSE)&gt;'Údaje o projekte'!$F$11,'Údaje o projekte'!$F$11,VLOOKUP(G2392,Ciselniky!$G$41:$I$48,3,FALSE))))</f>
        <v/>
      </c>
      <c r="K2392" s="169" t="str">
        <f>IF(J2392="","",IF(G2392="Nerelevantné",E2392*F2392,((E2392*F2392)/VLOOKUP(G2392,Ciselniky!$G$43:$I$48,3,FALSE))*'Dlhodobý majetok (DM)'!I2392)*H2392)</f>
        <v/>
      </c>
      <c r="L2392" s="169" t="str">
        <f>IF(K2392="","",IF('Základné údaje'!$H$8="áno",0,K2392*0.2))</f>
        <v/>
      </c>
      <c r="M2392" s="156" t="str">
        <f>IF(K2392="","",K2392*VLOOKUP(CONCATENATE(C2392," / ",'Základné údaje'!$D$8),'Priradenie pracov. balíkov'!A:F,6,FALSE))</f>
        <v/>
      </c>
      <c r="N2392" s="156" t="str">
        <f>IF(L2392="","",L2392*VLOOKUP(CONCATENATE(C2392," / ",'Základné údaje'!$D$8),'Priradenie pracov. balíkov'!A:F,6,FALSE))</f>
        <v/>
      </c>
      <c r="O2392" s="164"/>
      <c r="P2392" s="164"/>
    </row>
    <row r="2393" spans="1:16" x14ac:dyDescent="0.2">
      <c r="A2393" s="19"/>
      <c r="B2393" s="164"/>
      <c r="C2393" s="164"/>
      <c r="D2393" s="164"/>
      <c r="E2393" s="164"/>
      <c r="F2393" s="165"/>
      <c r="G2393" s="164"/>
      <c r="H2393" s="166"/>
      <c r="I2393" s="167"/>
      <c r="J2393" s="168" t="str">
        <f>IF(F2393="","",IF(G2393=nepodnik,1,IF(VLOOKUP(G2393,Ciselniky!$G$41:$I$48,3,FALSE)&gt;'Údaje o projekte'!$F$11,'Údaje o projekte'!$F$11,VLOOKUP(G2393,Ciselniky!$G$41:$I$48,3,FALSE))))</f>
        <v/>
      </c>
      <c r="K2393" s="169" t="str">
        <f>IF(J2393="","",IF(G2393="Nerelevantné",E2393*F2393,((E2393*F2393)/VLOOKUP(G2393,Ciselniky!$G$43:$I$48,3,FALSE))*'Dlhodobý majetok (DM)'!I2393)*H2393)</f>
        <v/>
      </c>
      <c r="L2393" s="169" t="str">
        <f>IF(K2393="","",IF('Základné údaje'!$H$8="áno",0,K2393*0.2))</f>
        <v/>
      </c>
      <c r="M2393" s="156" t="str">
        <f>IF(K2393="","",K2393*VLOOKUP(CONCATENATE(C2393," / ",'Základné údaje'!$D$8),'Priradenie pracov. balíkov'!A:F,6,FALSE))</f>
        <v/>
      </c>
      <c r="N2393" s="156" t="str">
        <f>IF(L2393="","",L2393*VLOOKUP(CONCATENATE(C2393," / ",'Základné údaje'!$D$8),'Priradenie pracov. balíkov'!A:F,6,FALSE))</f>
        <v/>
      </c>
      <c r="O2393" s="164"/>
      <c r="P2393" s="164"/>
    </row>
    <row r="2394" spans="1:16" x14ac:dyDescent="0.2">
      <c r="A2394" s="19"/>
      <c r="B2394" s="164"/>
      <c r="C2394" s="164"/>
      <c r="D2394" s="164"/>
      <c r="E2394" s="164"/>
      <c r="F2394" s="165"/>
      <c r="G2394" s="164"/>
      <c r="H2394" s="166"/>
      <c r="I2394" s="167"/>
      <c r="J2394" s="168" t="str">
        <f>IF(F2394="","",IF(G2394=nepodnik,1,IF(VLOOKUP(G2394,Ciselniky!$G$41:$I$48,3,FALSE)&gt;'Údaje o projekte'!$F$11,'Údaje o projekte'!$F$11,VLOOKUP(G2394,Ciselniky!$G$41:$I$48,3,FALSE))))</f>
        <v/>
      </c>
      <c r="K2394" s="169" t="str">
        <f>IF(J2394="","",IF(G2394="Nerelevantné",E2394*F2394,((E2394*F2394)/VLOOKUP(G2394,Ciselniky!$G$43:$I$48,3,FALSE))*'Dlhodobý majetok (DM)'!I2394)*H2394)</f>
        <v/>
      </c>
      <c r="L2394" s="169" t="str">
        <f>IF(K2394="","",IF('Základné údaje'!$H$8="áno",0,K2394*0.2))</f>
        <v/>
      </c>
      <c r="M2394" s="156" t="str">
        <f>IF(K2394="","",K2394*VLOOKUP(CONCATENATE(C2394," / ",'Základné údaje'!$D$8),'Priradenie pracov. balíkov'!A:F,6,FALSE))</f>
        <v/>
      </c>
      <c r="N2394" s="156" t="str">
        <f>IF(L2394="","",L2394*VLOOKUP(CONCATENATE(C2394," / ",'Základné údaje'!$D$8),'Priradenie pracov. balíkov'!A:F,6,FALSE))</f>
        <v/>
      </c>
      <c r="O2394" s="164"/>
      <c r="P2394" s="164"/>
    </row>
    <row r="2395" spans="1:16" x14ac:dyDescent="0.2">
      <c r="A2395" s="19"/>
      <c r="B2395" s="164"/>
      <c r="C2395" s="164"/>
      <c r="D2395" s="164"/>
      <c r="E2395" s="164"/>
      <c r="F2395" s="165"/>
      <c r="G2395" s="164"/>
      <c r="H2395" s="166"/>
      <c r="I2395" s="167"/>
      <c r="J2395" s="168" t="str">
        <f>IF(F2395="","",IF(G2395=nepodnik,1,IF(VLOOKUP(G2395,Ciselniky!$G$41:$I$48,3,FALSE)&gt;'Údaje o projekte'!$F$11,'Údaje o projekte'!$F$11,VLOOKUP(G2395,Ciselniky!$G$41:$I$48,3,FALSE))))</f>
        <v/>
      </c>
      <c r="K2395" s="169" t="str">
        <f>IF(J2395="","",IF(G2395="Nerelevantné",E2395*F2395,((E2395*F2395)/VLOOKUP(G2395,Ciselniky!$G$43:$I$48,3,FALSE))*'Dlhodobý majetok (DM)'!I2395)*H2395)</f>
        <v/>
      </c>
      <c r="L2395" s="169" t="str">
        <f>IF(K2395="","",IF('Základné údaje'!$H$8="áno",0,K2395*0.2))</f>
        <v/>
      </c>
      <c r="M2395" s="156" t="str">
        <f>IF(K2395="","",K2395*VLOOKUP(CONCATENATE(C2395," / ",'Základné údaje'!$D$8),'Priradenie pracov. balíkov'!A:F,6,FALSE))</f>
        <v/>
      </c>
      <c r="N2395" s="156" t="str">
        <f>IF(L2395="","",L2395*VLOOKUP(CONCATENATE(C2395," / ",'Základné údaje'!$D$8),'Priradenie pracov. balíkov'!A:F,6,FALSE))</f>
        <v/>
      </c>
      <c r="O2395" s="164"/>
      <c r="P2395" s="164"/>
    </row>
    <row r="2396" spans="1:16" x14ac:dyDescent="0.2">
      <c r="A2396" s="19"/>
      <c r="B2396" s="164"/>
      <c r="C2396" s="164"/>
      <c r="D2396" s="164"/>
      <c r="E2396" s="164"/>
      <c r="F2396" s="165"/>
      <c r="G2396" s="164"/>
      <c r="H2396" s="166"/>
      <c r="I2396" s="167"/>
      <c r="J2396" s="168" t="str">
        <f>IF(F2396="","",IF(G2396=nepodnik,1,IF(VLOOKUP(G2396,Ciselniky!$G$41:$I$48,3,FALSE)&gt;'Údaje o projekte'!$F$11,'Údaje o projekte'!$F$11,VLOOKUP(G2396,Ciselniky!$G$41:$I$48,3,FALSE))))</f>
        <v/>
      </c>
      <c r="K2396" s="169" t="str">
        <f>IF(J2396="","",IF(G2396="Nerelevantné",E2396*F2396,((E2396*F2396)/VLOOKUP(G2396,Ciselniky!$G$43:$I$48,3,FALSE))*'Dlhodobý majetok (DM)'!I2396)*H2396)</f>
        <v/>
      </c>
      <c r="L2396" s="169" t="str">
        <f>IF(K2396="","",IF('Základné údaje'!$H$8="áno",0,K2396*0.2))</f>
        <v/>
      </c>
      <c r="M2396" s="156" t="str">
        <f>IF(K2396="","",K2396*VLOOKUP(CONCATENATE(C2396," / ",'Základné údaje'!$D$8),'Priradenie pracov. balíkov'!A:F,6,FALSE))</f>
        <v/>
      </c>
      <c r="N2396" s="156" t="str">
        <f>IF(L2396="","",L2396*VLOOKUP(CONCATENATE(C2396," / ",'Základné údaje'!$D$8),'Priradenie pracov. balíkov'!A:F,6,FALSE))</f>
        <v/>
      </c>
      <c r="O2396" s="164"/>
      <c r="P2396" s="164"/>
    </row>
    <row r="2397" spans="1:16" x14ac:dyDescent="0.2">
      <c r="A2397" s="19"/>
      <c r="B2397" s="164"/>
      <c r="C2397" s="164"/>
      <c r="D2397" s="164"/>
      <c r="E2397" s="164"/>
      <c r="F2397" s="165"/>
      <c r="G2397" s="164"/>
      <c r="H2397" s="166"/>
      <c r="I2397" s="167"/>
      <c r="J2397" s="168" t="str">
        <f>IF(F2397="","",IF(G2397=nepodnik,1,IF(VLOOKUP(G2397,Ciselniky!$G$41:$I$48,3,FALSE)&gt;'Údaje o projekte'!$F$11,'Údaje o projekte'!$F$11,VLOOKUP(G2397,Ciselniky!$G$41:$I$48,3,FALSE))))</f>
        <v/>
      </c>
      <c r="K2397" s="169" t="str">
        <f>IF(J2397="","",IF(G2397="Nerelevantné",E2397*F2397,((E2397*F2397)/VLOOKUP(G2397,Ciselniky!$G$43:$I$48,3,FALSE))*'Dlhodobý majetok (DM)'!I2397)*H2397)</f>
        <v/>
      </c>
      <c r="L2397" s="169" t="str">
        <f>IF(K2397="","",IF('Základné údaje'!$H$8="áno",0,K2397*0.2))</f>
        <v/>
      </c>
      <c r="M2397" s="156" t="str">
        <f>IF(K2397="","",K2397*VLOOKUP(CONCATENATE(C2397," / ",'Základné údaje'!$D$8),'Priradenie pracov. balíkov'!A:F,6,FALSE))</f>
        <v/>
      </c>
      <c r="N2397" s="156" t="str">
        <f>IF(L2397="","",L2397*VLOOKUP(CONCATENATE(C2397," / ",'Základné údaje'!$D$8),'Priradenie pracov. balíkov'!A:F,6,FALSE))</f>
        <v/>
      </c>
      <c r="O2397" s="164"/>
      <c r="P2397" s="164"/>
    </row>
    <row r="2398" spans="1:16" x14ac:dyDescent="0.2">
      <c r="A2398" s="19"/>
      <c r="B2398" s="164"/>
      <c r="C2398" s="164"/>
      <c r="D2398" s="164"/>
      <c r="E2398" s="164"/>
      <c r="F2398" s="165"/>
      <c r="G2398" s="164"/>
      <c r="H2398" s="166"/>
      <c r="I2398" s="167"/>
      <c r="J2398" s="168" t="str">
        <f>IF(F2398="","",IF(G2398=nepodnik,1,IF(VLOOKUP(G2398,Ciselniky!$G$41:$I$48,3,FALSE)&gt;'Údaje o projekte'!$F$11,'Údaje o projekte'!$F$11,VLOOKUP(G2398,Ciselniky!$G$41:$I$48,3,FALSE))))</f>
        <v/>
      </c>
      <c r="K2398" s="169" t="str">
        <f>IF(J2398="","",IF(G2398="Nerelevantné",E2398*F2398,((E2398*F2398)/VLOOKUP(G2398,Ciselniky!$G$43:$I$48,3,FALSE))*'Dlhodobý majetok (DM)'!I2398)*H2398)</f>
        <v/>
      </c>
      <c r="L2398" s="169" t="str">
        <f>IF(K2398="","",IF('Základné údaje'!$H$8="áno",0,K2398*0.2))</f>
        <v/>
      </c>
      <c r="M2398" s="156" t="str">
        <f>IF(K2398="","",K2398*VLOOKUP(CONCATENATE(C2398," / ",'Základné údaje'!$D$8),'Priradenie pracov. balíkov'!A:F,6,FALSE))</f>
        <v/>
      </c>
      <c r="N2398" s="156" t="str">
        <f>IF(L2398="","",L2398*VLOOKUP(CONCATENATE(C2398," / ",'Základné údaje'!$D$8),'Priradenie pracov. balíkov'!A:F,6,FALSE))</f>
        <v/>
      </c>
      <c r="O2398" s="164"/>
      <c r="P2398" s="164"/>
    </row>
    <row r="2399" spans="1:16" x14ac:dyDescent="0.2">
      <c r="A2399" s="19"/>
      <c r="B2399" s="164"/>
      <c r="C2399" s="164"/>
      <c r="D2399" s="164"/>
      <c r="E2399" s="164"/>
      <c r="F2399" s="165"/>
      <c r="G2399" s="164"/>
      <c r="H2399" s="166"/>
      <c r="I2399" s="167"/>
      <c r="J2399" s="168" t="str">
        <f>IF(F2399="","",IF(G2399=nepodnik,1,IF(VLOOKUP(G2399,Ciselniky!$G$41:$I$48,3,FALSE)&gt;'Údaje o projekte'!$F$11,'Údaje o projekte'!$F$11,VLOOKUP(G2399,Ciselniky!$G$41:$I$48,3,FALSE))))</f>
        <v/>
      </c>
      <c r="K2399" s="169" t="str">
        <f>IF(J2399="","",IF(G2399="Nerelevantné",E2399*F2399,((E2399*F2399)/VLOOKUP(G2399,Ciselniky!$G$43:$I$48,3,FALSE))*'Dlhodobý majetok (DM)'!I2399)*H2399)</f>
        <v/>
      </c>
      <c r="L2399" s="169" t="str">
        <f>IF(K2399="","",IF('Základné údaje'!$H$8="áno",0,K2399*0.2))</f>
        <v/>
      </c>
      <c r="M2399" s="156" t="str">
        <f>IF(K2399="","",K2399*VLOOKUP(CONCATENATE(C2399," / ",'Základné údaje'!$D$8),'Priradenie pracov. balíkov'!A:F,6,FALSE))</f>
        <v/>
      </c>
      <c r="N2399" s="156" t="str">
        <f>IF(L2399="","",L2399*VLOOKUP(CONCATENATE(C2399," / ",'Základné údaje'!$D$8),'Priradenie pracov. balíkov'!A:F,6,FALSE))</f>
        <v/>
      </c>
      <c r="O2399" s="164"/>
      <c r="P2399" s="164"/>
    </row>
    <row r="2400" spans="1:16" x14ac:dyDescent="0.2">
      <c r="A2400" s="19"/>
      <c r="B2400" s="164"/>
      <c r="C2400" s="164"/>
      <c r="D2400" s="164"/>
      <c r="E2400" s="164"/>
      <c r="F2400" s="165"/>
      <c r="G2400" s="164"/>
      <c r="H2400" s="166"/>
      <c r="I2400" s="167"/>
      <c r="J2400" s="168" t="str">
        <f>IF(F2400="","",IF(G2400=nepodnik,1,IF(VLOOKUP(G2400,Ciselniky!$G$41:$I$48,3,FALSE)&gt;'Údaje o projekte'!$F$11,'Údaje o projekte'!$F$11,VLOOKUP(G2400,Ciselniky!$G$41:$I$48,3,FALSE))))</f>
        <v/>
      </c>
      <c r="K2400" s="169" t="str">
        <f>IF(J2400="","",IF(G2400="Nerelevantné",E2400*F2400,((E2400*F2400)/VLOOKUP(G2400,Ciselniky!$G$43:$I$48,3,FALSE))*'Dlhodobý majetok (DM)'!I2400)*H2400)</f>
        <v/>
      </c>
      <c r="L2400" s="169" t="str">
        <f>IF(K2400="","",IF('Základné údaje'!$H$8="áno",0,K2400*0.2))</f>
        <v/>
      </c>
      <c r="M2400" s="156" t="str">
        <f>IF(K2400="","",K2400*VLOOKUP(CONCATENATE(C2400," / ",'Základné údaje'!$D$8),'Priradenie pracov. balíkov'!A:F,6,FALSE))</f>
        <v/>
      </c>
      <c r="N2400" s="156" t="str">
        <f>IF(L2400="","",L2400*VLOOKUP(CONCATENATE(C2400," / ",'Základné údaje'!$D$8),'Priradenie pracov. balíkov'!A:F,6,FALSE))</f>
        <v/>
      </c>
      <c r="O2400" s="164"/>
      <c r="P2400" s="164"/>
    </row>
    <row r="2401" spans="1:16" x14ac:dyDescent="0.2">
      <c r="A2401" s="19"/>
      <c r="B2401" s="164"/>
      <c r="C2401" s="164"/>
      <c r="D2401" s="164"/>
      <c r="E2401" s="164"/>
      <c r="F2401" s="165"/>
      <c r="G2401" s="164"/>
      <c r="H2401" s="166"/>
      <c r="I2401" s="167"/>
      <c r="J2401" s="168" t="str">
        <f>IF(F2401="","",IF(G2401=nepodnik,1,IF(VLOOKUP(G2401,Ciselniky!$G$41:$I$48,3,FALSE)&gt;'Údaje o projekte'!$F$11,'Údaje o projekte'!$F$11,VLOOKUP(G2401,Ciselniky!$G$41:$I$48,3,FALSE))))</f>
        <v/>
      </c>
      <c r="K2401" s="169" t="str">
        <f>IF(J2401="","",IF(G2401="Nerelevantné",E2401*F2401,((E2401*F2401)/VLOOKUP(G2401,Ciselniky!$G$43:$I$48,3,FALSE))*'Dlhodobý majetok (DM)'!I2401)*H2401)</f>
        <v/>
      </c>
      <c r="L2401" s="169" t="str">
        <f>IF(K2401="","",IF('Základné údaje'!$H$8="áno",0,K2401*0.2))</f>
        <v/>
      </c>
      <c r="M2401" s="156" t="str">
        <f>IF(K2401="","",K2401*VLOOKUP(CONCATENATE(C2401," / ",'Základné údaje'!$D$8),'Priradenie pracov. balíkov'!A:F,6,FALSE))</f>
        <v/>
      </c>
      <c r="N2401" s="156" t="str">
        <f>IF(L2401="","",L2401*VLOOKUP(CONCATENATE(C2401," / ",'Základné údaje'!$D$8),'Priradenie pracov. balíkov'!A:F,6,FALSE))</f>
        <v/>
      </c>
      <c r="O2401" s="164"/>
      <c r="P2401" s="164"/>
    </row>
    <row r="2402" spans="1:16" x14ac:dyDescent="0.2">
      <c r="A2402" s="19"/>
      <c r="B2402" s="164"/>
      <c r="C2402" s="164"/>
      <c r="D2402" s="164"/>
      <c r="E2402" s="164"/>
      <c r="F2402" s="165"/>
      <c r="G2402" s="164"/>
      <c r="H2402" s="166"/>
      <c r="I2402" s="167"/>
      <c r="J2402" s="168" t="str">
        <f>IF(F2402="","",IF(G2402=nepodnik,1,IF(VLOOKUP(G2402,Ciselniky!$G$41:$I$48,3,FALSE)&gt;'Údaje o projekte'!$F$11,'Údaje o projekte'!$F$11,VLOOKUP(G2402,Ciselniky!$G$41:$I$48,3,FALSE))))</f>
        <v/>
      </c>
      <c r="K2402" s="169" t="str">
        <f>IF(J2402="","",IF(G2402="Nerelevantné",E2402*F2402,((E2402*F2402)/VLOOKUP(G2402,Ciselniky!$G$43:$I$48,3,FALSE))*'Dlhodobý majetok (DM)'!I2402)*H2402)</f>
        <v/>
      </c>
      <c r="L2402" s="169" t="str">
        <f>IF(K2402="","",IF('Základné údaje'!$H$8="áno",0,K2402*0.2))</f>
        <v/>
      </c>
      <c r="M2402" s="156" t="str">
        <f>IF(K2402="","",K2402*VLOOKUP(CONCATENATE(C2402," / ",'Základné údaje'!$D$8),'Priradenie pracov. balíkov'!A:F,6,FALSE))</f>
        <v/>
      </c>
      <c r="N2402" s="156" t="str">
        <f>IF(L2402="","",L2402*VLOOKUP(CONCATENATE(C2402," / ",'Základné údaje'!$D$8),'Priradenie pracov. balíkov'!A:F,6,FALSE))</f>
        <v/>
      </c>
      <c r="O2402" s="164"/>
      <c r="P2402" s="164"/>
    </row>
    <row r="2403" spans="1:16" x14ac:dyDescent="0.2">
      <c r="A2403" s="19"/>
      <c r="B2403" s="164"/>
      <c r="C2403" s="164"/>
      <c r="D2403" s="164"/>
      <c r="E2403" s="164"/>
      <c r="F2403" s="165"/>
      <c r="G2403" s="164"/>
      <c r="H2403" s="166"/>
      <c r="I2403" s="167"/>
      <c r="J2403" s="168" t="str">
        <f>IF(F2403="","",IF(G2403=nepodnik,1,IF(VLOOKUP(G2403,Ciselniky!$G$41:$I$48,3,FALSE)&gt;'Údaje o projekte'!$F$11,'Údaje o projekte'!$F$11,VLOOKUP(G2403,Ciselniky!$G$41:$I$48,3,FALSE))))</f>
        <v/>
      </c>
      <c r="K2403" s="169" t="str">
        <f>IF(J2403="","",IF(G2403="Nerelevantné",E2403*F2403,((E2403*F2403)/VLOOKUP(G2403,Ciselniky!$G$43:$I$48,3,FALSE))*'Dlhodobý majetok (DM)'!I2403)*H2403)</f>
        <v/>
      </c>
      <c r="L2403" s="169" t="str">
        <f>IF(K2403="","",IF('Základné údaje'!$H$8="áno",0,K2403*0.2))</f>
        <v/>
      </c>
      <c r="M2403" s="156" t="str">
        <f>IF(K2403="","",K2403*VLOOKUP(CONCATENATE(C2403," / ",'Základné údaje'!$D$8),'Priradenie pracov. balíkov'!A:F,6,FALSE))</f>
        <v/>
      </c>
      <c r="N2403" s="156" t="str">
        <f>IF(L2403="","",L2403*VLOOKUP(CONCATENATE(C2403," / ",'Základné údaje'!$D$8),'Priradenie pracov. balíkov'!A:F,6,FALSE))</f>
        <v/>
      </c>
      <c r="O2403" s="164"/>
      <c r="P2403" s="164"/>
    </row>
    <row r="2404" spans="1:16" x14ac:dyDescent="0.2">
      <c r="A2404" s="19"/>
      <c r="B2404" s="164"/>
      <c r="C2404" s="164"/>
      <c r="D2404" s="164"/>
      <c r="E2404" s="164"/>
      <c r="F2404" s="165"/>
      <c r="G2404" s="164"/>
      <c r="H2404" s="166"/>
      <c r="I2404" s="167"/>
      <c r="J2404" s="168" t="str">
        <f>IF(F2404="","",IF(G2404=nepodnik,1,IF(VLOOKUP(G2404,Ciselniky!$G$41:$I$48,3,FALSE)&gt;'Údaje o projekte'!$F$11,'Údaje o projekte'!$F$11,VLOOKUP(G2404,Ciselniky!$G$41:$I$48,3,FALSE))))</f>
        <v/>
      </c>
      <c r="K2404" s="169" t="str">
        <f>IF(J2404="","",IF(G2404="Nerelevantné",E2404*F2404,((E2404*F2404)/VLOOKUP(G2404,Ciselniky!$G$43:$I$48,3,FALSE))*'Dlhodobý majetok (DM)'!I2404)*H2404)</f>
        <v/>
      </c>
      <c r="L2404" s="169" t="str">
        <f>IF(K2404="","",IF('Základné údaje'!$H$8="áno",0,K2404*0.2))</f>
        <v/>
      </c>
      <c r="M2404" s="156" t="str">
        <f>IF(K2404="","",K2404*VLOOKUP(CONCATENATE(C2404," / ",'Základné údaje'!$D$8),'Priradenie pracov. balíkov'!A:F,6,FALSE))</f>
        <v/>
      </c>
      <c r="N2404" s="156" t="str">
        <f>IF(L2404="","",L2404*VLOOKUP(CONCATENATE(C2404," / ",'Základné údaje'!$D$8),'Priradenie pracov. balíkov'!A:F,6,FALSE))</f>
        <v/>
      </c>
      <c r="O2404" s="164"/>
      <c r="P2404" s="164"/>
    </row>
    <row r="2405" spans="1:16" x14ac:dyDescent="0.2">
      <c r="A2405" s="19"/>
      <c r="B2405" s="164"/>
      <c r="C2405" s="164"/>
      <c r="D2405" s="164"/>
      <c r="E2405" s="164"/>
      <c r="F2405" s="165"/>
      <c r="G2405" s="164"/>
      <c r="H2405" s="166"/>
      <c r="I2405" s="167"/>
      <c r="J2405" s="168" t="str">
        <f>IF(F2405="","",IF(G2405=nepodnik,1,IF(VLOOKUP(G2405,Ciselniky!$G$41:$I$48,3,FALSE)&gt;'Údaje o projekte'!$F$11,'Údaje o projekte'!$F$11,VLOOKUP(G2405,Ciselniky!$G$41:$I$48,3,FALSE))))</f>
        <v/>
      </c>
      <c r="K2405" s="169" t="str">
        <f>IF(J2405="","",IF(G2405="Nerelevantné",E2405*F2405,((E2405*F2405)/VLOOKUP(G2405,Ciselniky!$G$43:$I$48,3,FALSE))*'Dlhodobý majetok (DM)'!I2405)*H2405)</f>
        <v/>
      </c>
      <c r="L2405" s="169" t="str">
        <f>IF(K2405="","",IF('Základné údaje'!$H$8="áno",0,K2405*0.2))</f>
        <v/>
      </c>
      <c r="M2405" s="156" t="str">
        <f>IF(K2405="","",K2405*VLOOKUP(CONCATENATE(C2405," / ",'Základné údaje'!$D$8),'Priradenie pracov. balíkov'!A:F,6,FALSE))</f>
        <v/>
      </c>
      <c r="N2405" s="156" t="str">
        <f>IF(L2405="","",L2405*VLOOKUP(CONCATENATE(C2405," / ",'Základné údaje'!$D$8),'Priradenie pracov. balíkov'!A:F,6,FALSE))</f>
        <v/>
      </c>
      <c r="O2405" s="164"/>
      <c r="P2405" s="164"/>
    </row>
    <row r="2406" spans="1:16" x14ac:dyDescent="0.2">
      <c r="A2406" s="19"/>
      <c r="B2406" s="164"/>
      <c r="C2406" s="164"/>
      <c r="D2406" s="164"/>
      <c r="E2406" s="164"/>
      <c r="F2406" s="165"/>
      <c r="G2406" s="164"/>
      <c r="H2406" s="166"/>
      <c r="I2406" s="167"/>
      <c r="J2406" s="168" t="str">
        <f>IF(F2406="","",IF(G2406=nepodnik,1,IF(VLOOKUP(G2406,Ciselniky!$G$41:$I$48,3,FALSE)&gt;'Údaje o projekte'!$F$11,'Údaje o projekte'!$F$11,VLOOKUP(G2406,Ciselniky!$G$41:$I$48,3,FALSE))))</f>
        <v/>
      </c>
      <c r="K2406" s="169" t="str">
        <f>IF(J2406="","",IF(G2406="Nerelevantné",E2406*F2406,((E2406*F2406)/VLOOKUP(G2406,Ciselniky!$G$43:$I$48,3,FALSE))*'Dlhodobý majetok (DM)'!I2406)*H2406)</f>
        <v/>
      </c>
      <c r="L2406" s="169" t="str">
        <f>IF(K2406="","",IF('Základné údaje'!$H$8="áno",0,K2406*0.2))</f>
        <v/>
      </c>
      <c r="M2406" s="156" t="str">
        <f>IF(K2406="","",K2406*VLOOKUP(CONCATENATE(C2406," / ",'Základné údaje'!$D$8),'Priradenie pracov. balíkov'!A:F,6,FALSE))</f>
        <v/>
      </c>
      <c r="N2406" s="156" t="str">
        <f>IF(L2406="","",L2406*VLOOKUP(CONCATENATE(C2406," / ",'Základné údaje'!$D$8),'Priradenie pracov. balíkov'!A:F,6,FALSE))</f>
        <v/>
      </c>
      <c r="O2406" s="164"/>
      <c r="P2406" s="164"/>
    </row>
    <row r="2407" spans="1:16" x14ac:dyDescent="0.2">
      <c r="A2407" s="19"/>
      <c r="B2407" s="164"/>
      <c r="C2407" s="164"/>
      <c r="D2407" s="164"/>
      <c r="E2407" s="164"/>
      <c r="F2407" s="165"/>
      <c r="G2407" s="164"/>
      <c r="H2407" s="166"/>
      <c r="I2407" s="167"/>
      <c r="J2407" s="168" t="str">
        <f>IF(F2407="","",IF(G2407=nepodnik,1,IF(VLOOKUP(G2407,Ciselniky!$G$41:$I$48,3,FALSE)&gt;'Údaje o projekte'!$F$11,'Údaje o projekte'!$F$11,VLOOKUP(G2407,Ciselniky!$G$41:$I$48,3,FALSE))))</f>
        <v/>
      </c>
      <c r="K2407" s="169" t="str">
        <f>IF(J2407="","",IF(G2407="Nerelevantné",E2407*F2407,((E2407*F2407)/VLOOKUP(G2407,Ciselniky!$G$43:$I$48,3,FALSE))*'Dlhodobý majetok (DM)'!I2407)*H2407)</f>
        <v/>
      </c>
      <c r="L2407" s="169" t="str">
        <f>IF(K2407="","",IF('Základné údaje'!$H$8="áno",0,K2407*0.2))</f>
        <v/>
      </c>
      <c r="M2407" s="156" t="str">
        <f>IF(K2407="","",K2407*VLOOKUP(CONCATENATE(C2407," / ",'Základné údaje'!$D$8),'Priradenie pracov. balíkov'!A:F,6,FALSE))</f>
        <v/>
      </c>
      <c r="N2407" s="156" t="str">
        <f>IF(L2407="","",L2407*VLOOKUP(CONCATENATE(C2407," / ",'Základné údaje'!$D$8),'Priradenie pracov. balíkov'!A:F,6,FALSE))</f>
        <v/>
      </c>
      <c r="O2407" s="164"/>
      <c r="P2407" s="164"/>
    </row>
    <row r="2408" spans="1:16" x14ac:dyDescent="0.2">
      <c r="A2408" s="19"/>
      <c r="B2408" s="164"/>
      <c r="C2408" s="164"/>
      <c r="D2408" s="164"/>
      <c r="E2408" s="164"/>
      <c r="F2408" s="165"/>
      <c r="G2408" s="164"/>
      <c r="H2408" s="166"/>
      <c r="I2408" s="167"/>
      <c r="J2408" s="168" t="str">
        <f>IF(F2408="","",IF(G2408=nepodnik,1,IF(VLOOKUP(G2408,Ciselniky!$G$41:$I$48,3,FALSE)&gt;'Údaje o projekte'!$F$11,'Údaje o projekte'!$F$11,VLOOKUP(G2408,Ciselniky!$G$41:$I$48,3,FALSE))))</f>
        <v/>
      </c>
      <c r="K2408" s="169" t="str">
        <f>IF(J2408="","",IF(G2408="Nerelevantné",E2408*F2408,((E2408*F2408)/VLOOKUP(G2408,Ciselniky!$G$43:$I$48,3,FALSE))*'Dlhodobý majetok (DM)'!I2408)*H2408)</f>
        <v/>
      </c>
      <c r="L2408" s="169" t="str">
        <f>IF(K2408="","",IF('Základné údaje'!$H$8="áno",0,K2408*0.2))</f>
        <v/>
      </c>
      <c r="M2408" s="156" t="str">
        <f>IF(K2408="","",K2408*VLOOKUP(CONCATENATE(C2408," / ",'Základné údaje'!$D$8),'Priradenie pracov. balíkov'!A:F,6,FALSE))</f>
        <v/>
      </c>
      <c r="N2408" s="156" t="str">
        <f>IF(L2408="","",L2408*VLOOKUP(CONCATENATE(C2408," / ",'Základné údaje'!$D$8),'Priradenie pracov. balíkov'!A:F,6,FALSE))</f>
        <v/>
      </c>
      <c r="O2408" s="164"/>
      <c r="P2408" s="164"/>
    </row>
    <row r="2409" spans="1:16" x14ac:dyDescent="0.2">
      <c r="A2409" s="19"/>
      <c r="B2409" s="164"/>
      <c r="C2409" s="164"/>
      <c r="D2409" s="164"/>
      <c r="E2409" s="164"/>
      <c r="F2409" s="165"/>
      <c r="G2409" s="164"/>
      <c r="H2409" s="166"/>
      <c r="I2409" s="167"/>
      <c r="J2409" s="168" t="str">
        <f>IF(F2409="","",IF(G2409=nepodnik,1,IF(VLOOKUP(G2409,Ciselniky!$G$41:$I$48,3,FALSE)&gt;'Údaje o projekte'!$F$11,'Údaje o projekte'!$F$11,VLOOKUP(G2409,Ciselniky!$G$41:$I$48,3,FALSE))))</f>
        <v/>
      </c>
      <c r="K2409" s="169" t="str">
        <f>IF(J2409="","",IF(G2409="Nerelevantné",E2409*F2409,((E2409*F2409)/VLOOKUP(G2409,Ciselniky!$G$43:$I$48,3,FALSE))*'Dlhodobý majetok (DM)'!I2409)*H2409)</f>
        <v/>
      </c>
      <c r="L2409" s="169" t="str">
        <f>IF(K2409="","",IF('Základné údaje'!$H$8="áno",0,K2409*0.2))</f>
        <v/>
      </c>
      <c r="M2409" s="156" t="str">
        <f>IF(K2409="","",K2409*VLOOKUP(CONCATENATE(C2409," / ",'Základné údaje'!$D$8),'Priradenie pracov. balíkov'!A:F,6,FALSE))</f>
        <v/>
      </c>
      <c r="N2409" s="156" t="str">
        <f>IF(L2409="","",L2409*VLOOKUP(CONCATENATE(C2409," / ",'Základné údaje'!$D$8),'Priradenie pracov. balíkov'!A:F,6,FALSE))</f>
        <v/>
      </c>
      <c r="O2409" s="164"/>
      <c r="P2409" s="164"/>
    </row>
    <row r="2410" spans="1:16" x14ac:dyDescent="0.2">
      <c r="A2410" s="19"/>
      <c r="B2410" s="164"/>
      <c r="C2410" s="164"/>
      <c r="D2410" s="164"/>
      <c r="E2410" s="164"/>
      <c r="F2410" s="165"/>
      <c r="G2410" s="164"/>
      <c r="H2410" s="166"/>
      <c r="I2410" s="167"/>
      <c r="J2410" s="168" t="str">
        <f>IF(F2410="","",IF(G2410=nepodnik,1,IF(VLOOKUP(G2410,Ciselniky!$G$41:$I$48,3,FALSE)&gt;'Údaje o projekte'!$F$11,'Údaje o projekte'!$F$11,VLOOKUP(G2410,Ciselniky!$G$41:$I$48,3,FALSE))))</f>
        <v/>
      </c>
      <c r="K2410" s="169" t="str">
        <f>IF(J2410="","",IF(G2410="Nerelevantné",E2410*F2410,((E2410*F2410)/VLOOKUP(G2410,Ciselniky!$G$43:$I$48,3,FALSE))*'Dlhodobý majetok (DM)'!I2410)*H2410)</f>
        <v/>
      </c>
      <c r="L2410" s="169" t="str">
        <f>IF(K2410="","",IF('Základné údaje'!$H$8="áno",0,K2410*0.2))</f>
        <v/>
      </c>
      <c r="M2410" s="156" t="str">
        <f>IF(K2410="","",K2410*VLOOKUP(CONCATENATE(C2410," / ",'Základné údaje'!$D$8),'Priradenie pracov. balíkov'!A:F,6,FALSE))</f>
        <v/>
      </c>
      <c r="N2410" s="156" t="str">
        <f>IF(L2410="","",L2410*VLOOKUP(CONCATENATE(C2410," / ",'Základné údaje'!$D$8),'Priradenie pracov. balíkov'!A:F,6,FALSE))</f>
        <v/>
      </c>
      <c r="O2410" s="164"/>
      <c r="P2410" s="164"/>
    </row>
    <row r="2411" spans="1:16" x14ac:dyDescent="0.2">
      <c r="A2411" s="19"/>
      <c r="B2411" s="164"/>
      <c r="C2411" s="164"/>
      <c r="D2411" s="164"/>
      <c r="E2411" s="164"/>
      <c r="F2411" s="165"/>
      <c r="G2411" s="164"/>
      <c r="H2411" s="166"/>
      <c r="I2411" s="167"/>
      <c r="J2411" s="168" t="str">
        <f>IF(F2411="","",IF(G2411=nepodnik,1,IF(VLOOKUP(G2411,Ciselniky!$G$41:$I$48,3,FALSE)&gt;'Údaje o projekte'!$F$11,'Údaje o projekte'!$F$11,VLOOKUP(G2411,Ciselniky!$G$41:$I$48,3,FALSE))))</f>
        <v/>
      </c>
      <c r="K2411" s="169" t="str">
        <f>IF(J2411="","",IF(G2411="Nerelevantné",E2411*F2411,((E2411*F2411)/VLOOKUP(G2411,Ciselniky!$G$43:$I$48,3,FALSE))*'Dlhodobý majetok (DM)'!I2411)*H2411)</f>
        <v/>
      </c>
      <c r="L2411" s="169" t="str">
        <f>IF(K2411="","",IF('Základné údaje'!$H$8="áno",0,K2411*0.2))</f>
        <v/>
      </c>
      <c r="M2411" s="156" t="str">
        <f>IF(K2411="","",K2411*VLOOKUP(CONCATENATE(C2411," / ",'Základné údaje'!$D$8),'Priradenie pracov. balíkov'!A:F,6,FALSE))</f>
        <v/>
      </c>
      <c r="N2411" s="156" t="str">
        <f>IF(L2411="","",L2411*VLOOKUP(CONCATENATE(C2411," / ",'Základné údaje'!$D$8),'Priradenie pracov. balíkov'!A:F,6,FALSE))</f>
        <v/>
      </c>
      <c r="O2411" s="164"/>
      <c r="P2411" s="164"/>
    </row>
    <row r="2412" spans="1:16" x14ac:dyDescent="0.2">
      <c r="A2412" s="19"/>
      <c r="B2412" s="164"/>
      <c r="C2412" s="164"/>
      <c r="D2412" s="164"/>
      <c r="E2412" s="164"/>
      <c r="F2412" s="165"/>
      <c r="G2412" s="164"/>
      <c r="H2412" s="166"/>
      <c r="I2412" s="167"/>
      <c r="J2412" s="168" t="str">
        <f>IF(F2412="","",IF(G2412=nepodnik,1,IF(VLOOKUP(G2412,Ciselniky!$G$41:$I$48,3,FALSE)&gt;'Údaje o projekte'!$F$11,'Údaje o projekte'!$F$11,VLOOKUP(G2412,Ciselniky!$G$41:$I$48,3,FALSE))))</f>
        <v/>
      </c>
      <c r="K2412" s="169" t="str">
        <f>IF(J2412="","",IF(G2412="Nerelevantné",E2412*F2412,((E2412*F2412)/VLOOKUP(G2412,Ciselniky!$G$43:$I$48,3,FALSE))*'Dlhodobý majetok (DM)'!I2412)*H2412)</f>
        <v/>
      </c>
      <c r="L2412" s="169" t="str">
        <f>IF(K2412="","",IF('Základné údaje'!$H$8="áno",0,K2412*0.2))</f>
        <v/>
      </c>
      <c r="M2412" s="156" t="str">
        <f>IF(K2412="","",K2412*VLOOKUP(CONCATENATE(C2412," / ",'Základné údaje'!$D$8),'Priradenie pracov. balíkov'!A:F,6,FALSE))</f>
        <v/>
      </c>
      <c r="N2412" s="156" t="str">
        <f>IF(L2412="","",L2412*VLOOKUP(CONCATENATE(C2412," / ",'Základné údaje'!$D$8),'Priradenie pracov. balíkov'!A:F,6,FALSE))</f>
        <v/>
      </c>
      <c r="O2412" s="164"/>
      <c r="P2412" s="164"/>
    </row>
    <row r="2413" spans="1:16" x14ac:dyDescent="0.2">
      <c r="A2413" s="19"/>
      <c r="B2413" s="164"/>
      <c r="C2413" s="164"/>
      <c r="D2413" s="164"/>
      <c r="E2413" s="164"/>
      <c r="F2413" s="165"/>
      <c r="G2413" s="164"/>
      <c r="H2413" s="166"/>
      <c r="I2413" s="167"/>
      <c r="J2413" s="168" t="str">
        <f>IF(F2413="","",IF(G2413=nepodnik,1,IF(VLOOKUP(G2413,Ciselniky!$G$41:$I$48,3,FALSE)&gt;'Údaje o projekte'!$F$11,'Údaje o projekte'!$F$11,VLOOKUP(G2413,Ciselniky!$G$41:$I$48,3,FALSE))))</f>
        <v/>
      </c>
      <c r="K2413" s="169" t="str">
        <f>IF(J2413="","",IF(G2413="Nerelevantné",E2413*F2413,((E2413*F2413)/VLOOKUP(G2413,Ciselniky!$G$43:$I$48,3,FALSE))*'Dlhodobý majetok (DM)'!I2413)*H2413)</f>
        <v/>
      </c>
      <c r="L2413" s="169" t="str">
        <f>IF(K2413="","",IF('Základné údaje'!$H$8="áno",0,K2413*0.2))</f>
        <v/>
      </c>
      <c r="M2413" s="156" t="str">
        <f>IF(K2413="","",K2413*VLOOKUP(CONCATENATE(C2413," / ",'Základné údaje'!$D$8),'Priradenie pracov. balíkov'!A:F,6,FALSE))</f>
        <v/>
      </c>
      <c r="N2413" s="156" t="str">
        <f>IF(L2413="","",L2413*VLOOKUP(CONCATENATE(C2413," / ",'Základné údaje'!$D$8),'Priradenie pracov. balíkov'!A:F,6,FALSE))</f>
        <v/>
      </c>
      <c r="O2413" s="164"/>
      <c r="P2413" s="164"/>
    </row>
    <row r="2414" spans="1:16" x14ac:dyDescent="0.2">
      <c r="A2414" s="19"/>
      <c r="B2414" s="164"/>
      <c r="C2414" s="164"/>
      <c r="D2414" s="164"/>
      <c r="E2414" s="164"/>
      <c r="F2414" s="165"/>
      <c r="G2414" s="164"/>
      <c r="H2414" s="166"/>
      <c r="I2414" s="167"/>
      <c r="J2414" s="168" t="str">
        <f>IF(F2414="","",IF(G2414=nepodnik,1,IF(VLOOKUP(G2414,Ciselniky!$G$41:$I$48,3,FALSE)&gt;'Údaje o projekte'!$F$11,'Údaje o projekte'!$F$11,VLOOKUP(G2414,Ciselniky!$G$41:$I$48,3,FALSE))))</f>
        <v/>
      </c>
      <c r="K2414" s="169" t="str">
        <f>IF(J2414="","",IF(G2414="Nerelevantné",E2414*F2414,((E2414*F2414)/VLOOKUP(G2414,Ciselniky!$G$43:$I$48,3,FALSE))*'Dlhodobý majetok (DM)'!I2414)*H2414)</f>
        <v/>
      </c>
      <c r="L2414" s="169" t="str">
        <f>IF(K2414="","",IF('Základné údaje'!$H$8="áno",0,K2414*0.2))</f>
        <v/>
      </c>
      <c r="M2414" s="156" t="str">
        <f>IF(K2414="","",K2414*VLOOKUP(CONCATENATE(C2414," / ",'Základné údaje'!$D$8),'Priradenie pracov. balíkov'!A:F,6,FALSE))</f>
        <v/>
      </c>
      <c r="N2414" s="156" t="str">
        <f>IF(L2414="","",L2414*VLOOKUP(CONCATENATE(C2414," / ",'Základné údaje'!$D$8),'Priradenie pracov. balíkov'!A:F,6,FALSE))</f>
        <v/>
      </c>
      <c r="O2414" s="164"/>
      <c r="P2414" s="164"/>
    </row>
    <row r="2415" spans="1:16" x14ac:dyDescent="0.2">
      <c r="A2415" s="19"/>
      <c r="B2415" s="164"/>
      <c r="C2415" s="164"/>
      <c r="D2415" s="164"/>
      <c r="E2415" s="164"/>
      <c r="F2415" s="165"/>
      <c r="G2415" s="164"/>
      <c r="H2415" s="166"/>
      <c r="I2415" s="167"/>
      <c r="J2415" s="168" t="str">
        <f>IF(F2415="","",IF(G2415=nepodnik,1,IF(VLOOKUP(G2415,Ciselniky!$G$41:$I$48,3,FALSE)&gt;'Údaje o projekte'!$F$11,'Údaje o projekte'!$F$11,VLOOKUP(G2415,Ciselniky!$G$41:$I$48,3,FALSE))))</f>
        <v/>
      </c>
      <c r="K2415" s="169" t="str">
        <f>IF(J2415="","",IF(G2415="Nerelevantné",E2415*F2415,((E2415*F2415)/VLOOKUP(G2415,Ciselniky!$G$43:$I$48,3,FALSE))*'Dlhodobý majetok (DM)'!I2415)*H2415)</f>
        <v/>
      </c>
      <c r="L2415" s="169" t="str">
        <f>IF(K2415="","",IF('Základné údaje'!$H$8="áno",0,K2415*0.2))</f>
        <v/>
      </c>
      <c r="M2415" s="156" t="str">
        <f>IF(K2415="","",K2415*VLOOKUP(CONCATENATE(C2415," / ",'Základné údaje'!$D$8),'Priradenie pracov. balíkov'!A:F,6,FALSE))</f>
        <v/>
      </c>
      <c r="N2415" s="156" t="str">
        <f>IF(L2415="","",L2415*VLOOKUP(CONCATENATE(C2415," / ",'Základné údaje'!$D$8),'Priradenie pracov. balíkov'!A:F,6,FALSE))</f>
        <v/>
      </c>
      <c r="O2415" s="164"/>
      <c r="P2415" s="164"/>
    </row>
    <row r="2416" spans="1:16" x14ac:dyDescent="0.2">
      <c r="A2416" s="19"/>
      <c r="B2416" s="164"/>
      <c r="C2416" s="164"/>
      <c r="D2416" s="164"/>
      <c r="E2416" s="164"/>
      <c r="F2416" s="165"/>
      <c r="G2416" s="164"/>
      <c r="H2416" s="166"/>
      <c r="I2416" s="167"/>
      <c r="J2416" s="168" t="str">
        <f>IF(F2416="","",IF(G2416=nepodnik,1,IF(VLOOKUP(G2416,Ciselniky!$G$41:$I$48,3,FALSE)&gt;'Údaje o projekte'!$F$11,'Údaje o projekte'!$F$11,VLOOKUP(G2416,Ciselniky!$G$41:$I$48,3,FALSE))))</f>
        <v/>
      </c>
      <c r="K2416" s="169" t="str">
        <f>IF(J2416="","",IF(G2416="Nerelevantné",E2416*F2416,((E2416*F2416)/VLOOKUP(G2416,Ciselniky!$G$43:$I$48,3,FALSE))*'Dlhodobý majetok (DM)'!I2416)*H2416)</f>
        <v/>
      </c>
      <c r="L2416" s="169" t="str">
        <f>IF(K2416="","",IF('Základné údaje'!$H$8="áno",0,K2416*0.2))</f>
        <v/>
      </c>
      <c r="M2416" s="156" t="str">
        <f>IF(K2416="","",K2416*VLOOKUP(CONCATENATE(C2416," / ",'Základné údaje'!$D$8),'Priradenie pracov. balíkov'!A:F,6,FALSE))</f>
        <v/>
      </c>
      <c r="N2416" s="156" t="str">
        <f>IF(L2416="","",L2416*VLOOKUP(CONCATENATE(C2416," / ",'Základné údaje'!$D$8),'Priradenie pracov. balíkov'!A:F,6,FALSE))</f>
        <v/>
      </c>
      <c r="O2416" s="164"/>
      <c r="P2416" s="164"/>
    </row>
    <row r="2417" spans="1:16" x14ac:dyDescent="0.2">
      <c r="A2417" s="19"/>
      <c r="B2417" s="164"/>
      <c r="C2417" s="164"/>
      <c r="D2417" s="164"/>
      <c r="E2417" s="164"/>
      <c r="F2417" s="165"/>
      <c r="G2417" s="164"/>
      <c r="H2417" s="166"/>
      <c r="I2417" s="167"/>
      <c r="J2417" s="168" t="str">
        <f>IF(F2417="","",IF(G2417=nepodnik,1,IF(VLOOKUP(G2417,Ciselniky!$G$41:$I$48,3,FALSE)&gt;'Údaje o projekte'!$F$11,'Údaje o projekte'!$F$11,VLOOKUP(G2417,Ciselniky!$G$41:$I$48,3,FALSE))))</f>
        <v/>
      </c>
      <c r="K2417" s="169" t="str">
        <f>IF(J2417="","",IF(G2417="Nerelevantné",E2417*F2417,((E2417*F2417)/VLOOKUP(G2417,Ciselniky!$G$43:$I$48,3,FALSE))*'Dlhodobý majetok (DM)'!I2417)*H2417)</f>
        <v/>
      </c>
      <c r="L2417" s="169" t="str">
        <f>IF(K2417="","",IF('Základné údaje'!$H$8="áno",0,K2417*0.2))</f>
        <v/>
      </c>
      <c r="M2417" s="156" t="str">
        <f>IF(K2417="","",K2417*VLOOKUP(CONCATENATE(C2417," / ",'Základné údaje'!$D$8),'Priradenie pracov. balíkov'!A:F,6,FALSE))</f>
        <v/>
      </c>
      <c r="N2417" s="156" t="str">
        <f>IF(L2417="","",L2417*VLOOKUP(CONCATENATE(C2417," / ",'Základné údaje'!$D$8),'Priradenie pracov. balíkov'!A:F,6,FALSE))</f>
        <v/>
      </c>
      <c r="O2417" s="164"/>
      <c r="P2417" s="164"/>
    </row>
    <row r="2418" spans="1:16" x14ac:dyDescent="0.2">
      <c r="A2418" s="19"/>
      <c r="B2418" s="164"/>
      <c r="C2418" s="164"/>
      <c r="D2418" s="164"/>
      <c r="E2418" s="164"/>
      <c r="F2418" s="165"/>
      <c r="G2418" s="164"/>
      <c r="H2418" s="166"/>
      <c r="I2418" s="167"/>
      <c r="J2418" s="168" t="str">
        <f>IF(F2418="","",IF(G2418=nepodnik,1,IF(VLOOKUP(G2418,Ciselniky!$G$41:$I$48,3,FALSE)&gt;'Údaje o projekte'!$F$11,'Údaje o projekte'!$F$11,VLOOKUP(G2418,Ciselniky!$G$41:$I$48,3,FALSE))))</f>
        <v/>
      </c>
      <c r="K2418" s="169" t="str">
        <f>IF(J2418="","",IF(G2418="Nerelevantné",E2418*F2418,((E2418*F2418)/VLOOKUP(G2418,Ciselniky!$G$43:$I$48,3,FALSE))*'Dlhodobý majetok (DM)'!I2418)*H2418)</f>
        <v/>
      </c>
      <c r="L2418" s="169" t="str">
        <f>IF(K2418="","",IF('Základné údaje'!$H$8="áno",0,K2418*0.2))</f>
        <v/>
      </c>
      <c r="M2418" s="156" t="str">
        <f>IF(K2418="","",K2418*VLOOKUP(CONCATENATE(C2418," / ",'Základné údaje'!$D$8),'Priradenie pracov. balíkov'!A:F,6,FALSE))</f>
        <v/>
      </c>
      <c r="N2418" s="156" t="str">
        <f>IF(L2418="","",L2418*VLOOKUP(CONCATENATE(C2418," / ",'Základné údaje'!$D$8),'Priradenie pracov. balíkov'!A:F,6,FALSE))</f>
        <v/>
      </c>
      <c r="O2418" s="164"/>
      <c r="P2418" s="164"/>
    </row>
    <row r="2419" spans="1:16" x14ac:dyDescent="0.2">
      <c r="A2419" s="19"/>
      <c r="B2419" s="164"/>
      <c r="C2419" s="164"/>
      <c r="D2419" s="164"/>
      <c r="E2419" s="164"/>
      <c r="F2419" s="165"/>
      <c r="G2419" s="164"/>
      <c r="H2419" s="166"/>
      <c r="I2419" s="167"/>
      <c r="J2419" s="168" t="str">
        <f>IF(F2419="","",IF(G2419=nepodnik,1,IF(VLOOKUP(G2419,Ciselniky!$G$41:$I$48,3,FALSE)&gt;'Údaje o projekte'!$F$11,'Údaje o projekte'!$F$11,VLOOKUP(G2419,Ciselniky!$G$41:$I$48,3,FALSE))))</f>
        <v/>
      </c>
      <c r="K2419" s="169" t="str">
        <f>IF(J2419="","",IF(G2419="Nerelevantné",E2419*F2419,((E2419*F2419)/VLOOKUP(G2419,Ciselniky!$G$43:$I$48,3,FALSE))*'Dlhodobý majetok (DM)'!I2419)*H2419)</f>
        <v/>
      </c>
      <c r="L2419" s="169" t="str">
        <f>IF(K2419="","",IF('Základné údaje'!$H$8="áno",0,K2419*0.2))</f>
        <v/>
      </c>
      <c r="M2419" s="156" t="str">
        <f>IF(K2419="","",K2419*VLOOKUP(CONCATENATE(C2419," / ",'Základné údaje'!$D$8),'Priradenie pracov. balíkov'!A:F,6,FALSE))</f>
        <v/>
      </c>
      <c r="N2419" s="156" t="str">
        <f>IF(L2419="","",L2419*VLOOKUP(CONCATENATE(C2419," / ",'Základné údaje'!$D$8),'Priradenie pracov. balíkov'!A:F,6,FALSE))</f>
        <v/>
      </c>
      <c r="O2419" s="164"/>
      <c r="P2419" s="164"/>
    </row>
    <row r="2420" spans="1:16" x14ac:dyDescent="0.2">
      <c r="A2420" s="19"/>
      <c r="B2420" s="164"/>
      <c r="C2420" s="164"/>
      <c r="D2420" s="164"/>
      <c r="E2420" s="164"/>
      <c r="F2420" s="165"/>
      <c r="G2420" s="164"/>
      <c r="H2420" s="166"/>
      <c r="I2420" s="167"/>
      <c r="J2420" s="168" t="str">
        <f>IF(F2420="","",IF(G2420=nepodnik,1,IF(VLOOKUP(G2420,Ciselniky!$G$41:$I$48,3,FALSE)&gt;'Údaje o projekte'!$F$11,'Údaje o projekte'!$F$11,VLOOKUP(G2420,Ciselniky!$G$41:$I$48,3,FALSE))))</f>
        <v/>
      </c>
      <c r="K2420" s="169" t="str">
        <f>IF(J2420="","",IF(G2420="Nerelevantné",E2420*F2420,((E2420*F2420)/VLOOKUP(G2420,Ciselniky!$G$43:$I$48,3,FALSE))*'Dlhodobý majetok (DM)'!I2420)*H2420)</f>
        <v/>
      </c>
      <c r="L2420" s="169" t="str">
        <f>IF(K2420="","",IF('Základné údaje'!$H$8="áno",0,K2420*0.2))</f>
        <v/>
      </c>
      <c r="M2420" s="156" t="str">
        <f>IF(K2420="","",K2420*VLOOKUP(CONCATENATE(C2420," / ",'Základné údaje'!$D$8),'Priradenie pracov. balíkov'!A:F,6,FALSE))</f>
        <v/>
      </c>
      <c r="N2420" s="156" t="str">
        <f>IF(L2420="","",L2420*VLOOKUP(CONCATENATE(C2420," / ",'Základné údaje'!$D$8),'Priradenie pracov. balíkov'!A:F,6,FALSE))</f>
        <v/>
      </c>
      <c r="O2420" s="164"/>
      <c r="P2420" s="164"/>
    </row>
    <row r="2421" spans="1:16" x14ac:dyDescent="0.2">
      <c r="A2421" s="19"/>
      <c r="B2421" s="164"/>
      <c r="C2421" s="164"/>
      <c r="D2421" s="164"/>
      <c r="E2421" s="164"/>
      <c r="F2421" s="165"/>
      <c r="G2421" s="164"/>
      <c r="H2421" s="166"/>
      <c r="I2421" s="167"/>
      <c r="J2421" s="168" t="str">
        <f>IF(F2421="","",IF(G2421=nepodnik,1,IF(VLOOKUP(G2421,Ciselniky!$G$41:$I$48,3,FALSE)&gt;'Údaje o projekte'!$F$11,'Údaje o projekte'!$F$11,VLOOKUP(G2421,Ciselniky!$G$41:$I$48,3,FALSE))))</f>
        <v/>
      </c>
      <c r="K2421" s="169" t="str">
        <f>IF(J2421="","",IF(G2421="Nerelevantné",E2421*F2421,((E2421*F2421)/VLOOKUP(G2421,Ciselniky!$G$43:$I$48,3,FALSE))*'Dlhodobý majetok (DM)'!I2421)*H2421)</f>
        <v/>
      </c>
      <c r="L2421" s="169" t="str">
        <f>IF(K2421="","",IF('Základné údaje'!$H$8="áno",0,K2421*0.2))</f>
        <v/>
      </c>
      <c r="M2421" s="156" t="str">
        <f>IF(K2421="","",K2421*VLOOKUP(CONCATENATE(C2421," / ",'Základné údaje'!$D$8),'Priradenie pracov. balíkov'!A:F,6,FALSE))</f>
        <v/>
      </c>
      <c r="N2421" s="156" t="str">
        <f>IF(L2421="","",L2421*VLOOKUP(CONCATENATE(C2421," / ",'Základné údaje'!$D$8),'Priradenie pracov. balíkov'!A:F,6,FALSE))</f>
        <v/>
      </c>
      <c r="O2421" s="164"/>
      <c r="P2421" s="164"/>
    </row>
    <row r="2422" spans="1:16" x14ac:dyDescent="0.2">
      <c r="A2422" s="19"/>
      <c r="B2422" s="164"/>
      <c r="C2422" s="164"/>
      <c r="D2422" s="164"/>
      <c r="E2422" s="164"/>
      <c r="F2422" s="165"/>
      <c r="G2422" s="164"/>
      <c r="H2422" s="166"/>
      <c r="I2422" s="167"/>
      <c r="J2422" s="168" t="str">
        <f>IF(F2422="","",IF(G2422=nepodnik,1,IF(VLOOKUP(G2422,Ciselniky!$G$41:$I$48,3,FALSE)&gt;'Údaje o projekte'!$F$11,'Údaje o projekte'!$F$11,VLOOKUP(G2422,Ciselniky!$G$41:$I$48,3,FALSE))))</f>
        <v/>
      </c>
      <c r="K2422" s="169" t="str">
        <f>IF(J2422="","",IF(G2422="Nerelevantné",E2422*F2422,((E2422*F2422)/VLOOKUP(G2422,Ciselniky!$G$43:$I$48,3,FALSE))*'Dlhodobý majetok (DM)'!I2422)*H2422)</f>
        <v/>
      </c>
      <c r="L2422" s="169" t="str">
        <f>IF(K2422="","",IF('Základné údaje'!$H$8="áno",0,K2422*0.2))</f>
        <v/>
      </c>
      <c r="M2422" s="156" t="str">
        <f>IF(K2422="","",K2422*VLOOKUP(CONCATENATE(C2422," / ",'Základné údaje'!$D$8),'Priradenie pracov. balíkov'!A:F,6,FALSE))</f>
        <v/>
      </c>
      <c r="N2422" s="156" t="str">
        <f>IF(L2422="","",L2422*VLOOKUP(CONCATENATE(C2422," / ",'Základné údaje'!$D$8),'Priradenie pracov. balíkov'!A:F,6,FALSE))</f>
        <v/>
      </c>
      <c r="O2422" s="164"/>
      <c r="P2422" s="164"/>
    </row>
    <row r="2423" spans="1:16" x14ac:dyDescent="0.2">
      <c r="A2423" s="19"/>
      <c r="B2423" s="164"/>
      <c r="C2423" s="164"/>
      <c r="D2423" s="164"/>
      <c r="E2423" s="164"/>
      <c r="F2423" s="165"/>
      <c r="G2423" s="164"/>
      <c r="H2423" s="166"/>
      <c r="I2423" s="167"/>
      <c r="J2423" s="168" t="str">
        <f>IF(F2423="","",IF(G2423=nepodnik,1,IF(VLOOKUP(G2423,Ciselniky!$G$41:$I$48,3,FALSE)&gt;'Údaje o projekte'!$F$11,'Údaje o projekte'!$F$11,VLOOKUP(G2423,Ciselniky!$G$41:$I$48,3,FALSE))))</f>
        <v/>
      </c>
      <c r="K2423" s="169" t="str">
        <f>IF(J2423="","",IF(G2423="Nerelevantné",E2423*F2423,((E2423*F2423)/VLOOKUP(G2423,Ciselniky!$G$43:$I$48,3,FALSE))*'Dlhodobý majetok (DM)'!I2423)*H2423)</f>
        <v/>
      </c>
      <c r="L2423" s="169" t="str">
        <f>IF(K2423="","",IF('Základné údaje'!$H$8="áno",0,K2423*0.2))</f>
        <v/>
      </c>
      <c r="M2423" s="156" t="str">
        <f>IF(K2423="","",K2423*VLOOKUP(CONCATENATE(C2423," / ",'Základné údaje'!$D$8),'Priradenie pracov. balíkov'!A:F,6,FALSE))</f>
        <v/>
      </c>
      <c r="N2423" s="156" t="str">
        <f>IF(L2423="","",L2423*VLOOKUP(CONCATENATE(C2423," / ",'Základné údaje'!$D$8),'Priradenie pracov. balíkov'!A:F,6,FALSE))</f>
        <v/>
      </c>
      <c r="O2423" s="164"/>
      <c r="P2423" s="164"/>
    </row>
    <row r="2424" spans="1:16" x14ac:dyDescent="0.2">
      <c r="A2424" s="19"/>
      <c r="B2424" s="164"/>
      <c r="C2424" s="164"/>
      <c r="D2424" s="164"/>
      <c r="E2424" s="164"/>
      <c r="F2424" s="165"/>
      <c r="G2424" s="164"/>
      <c r="H2424" s="166"/>
      <c r="I2424" s="167"/>
      <c r="J2424" s="168" t="str">
        <f>IF(F2424="","",IF(G2424=nepodnik,1,IF(VLOOKUP(G2424,Ciselniky!$G$41:$I$48,3,FALSE)&gt;'Údaje o projekte'!$F$11,'Údaje o projekte'!$F$11,VLOOKUP(G2424,Ciselniky!$G$41:$I$48,3,FALSE))))</f>
        <v/>
      </c>
      <c r="K2424" s="169" t="str">
        <f>IF(J2424="","",IF(G2424="Nerelevantné",E2424*F2424,((E2424*F2424)/VLOOKUP(G2424,Ciselniky!$G$43:$I$48,3,FALSE))*'Dlhodobý majetok (DM)'!I2424)*H2424)</f>
        <v/>
      </c>
      <c r="L2424" s="169" t="str">
        <f>IF(K2424="","",IF('Základné údaje'!$H$8="áno",0,K2424*0.2))</f>
        <v/>
      </c>
      <c r="M2424" s="156" t="str">
        <f>IF(K2424="","",K2424*VLOOKUP(CONCATENATE(C2424," / ",'Základné údaje'!$D$8),'Priradenie pracov. balíkov'!A:F,6,FALSE))</f>
        <v/>
      </c>
      <c r="N2424" s="156" t="str">
        <f>IF(L2424="","",L2424*VLOOKUP(CONCATENATE(C2424," / ",'Základné údaje'!$D$8),'Priradenie pracov. balíkov'!A:F,6,FALSE))</f>
        <v/>
      </c>
      <c r="O2424" s="164"/>
      <c r="P2424" s="164"/>
    </row>
    <row r="2425" spans="1:16" x14ac:dyDescent="0.2">
      <c r="A2425" s="19"/>
      <c r="B2425" s="164"/>
      <c r="C2425" s="164"/>
      <c r="D2425" s="164"/>
      <c r="E2425" s="164"/>
      <c r="F2425" s="165"/>
      <c r="G2425" s="164"/>
      <c r="H2425" s="166"/>
      <c r="I2425" s="167"/>
      <c r="J2425" s="168" t="str">
        <f>IF(F2425="","",IF(G2425=nepodnik,1,IF(VLOOKUP(G2425,Ciselniky!$G$41:$I$48,3,FALSE)&gt;'Údaje o projekte'!$F$11,'Údaje o projekte'!$F$11,VLOOKUP(G2425,Ciselniky!$G$41:$I$48,3,FALSE))))</f>
        <v/>
      </c>
      <c r="K2425" s="169" t="str">
        <f>IF(J2425="","",IF(G2425="Nerelevantné",E2425*F2425,((E2425*F2425)/VLOOKUP(G2425,Ciselniky!$G$43:$I$48,3,FALSE))*'Dlhodobý majetok (DM)'!I2425)*H2425)</f>
        <v/>
      </c>
      <c r="L2425" s="169" t="str">
        <f>IF(K2425="","",IF('Základné údaje'!$H$8="áno",0,K2425*0.2))</f>
        <v/>
      </c>
      <c r="M2425" s="156" t="str">
        <f>IF(K2425="","",K2425*VLOOKUP(CONCATENATE(C2425," / ",'Základné údaje'!$D$8),'Priradenie pracov. balíkov'!A:F,6,FALSE))</f>
        <v/>
      </c>
      <c r="N2425" s="156" t="str">
        <f>IF(L2425="","",L2425*VLOOKUP(CONCATENATE(C2425," / ",'Základné údaje'!$D$8),'Priradenie pracov. balíkov'!A:F,6,FALSE))</f>
        <v/>
      </c>
      <c r="O2425" s="164"/>
      <c r="P2425" s="164"/>
    </row>
    <row r="2426" spans="1:16" x14ac:dyDescent="0.2">
      <c r="A2426" s="19"/>
      <c r="B2426" s="164"/>
      <c r="C2426" s="164"/>
      <c r="D2426" s="164"/>
      <c r="E2426" s="164"/>
      <c r="F2426" s="165"/>
      <c r="G2426" s="164"/>
      <c r="H2426" s="166"/>
      <c r="I2426" s="167"/>
      <c r="J2426" s="168" t="str">
        <f>IF(F2426="","",IF(G2426=nepodnik,1,IF(VLOOKUP(G2426,Ciselniky!$G$41:$I$48,3,FALSE)&gt;'Údaje o projekte'!$F$11,'Údaje o projekte'!$F$11,VLOOKUP(G2426,Ciselniky!$G$41:$I$48,3,FALSE))))</f>
        <v/>
      </c>
      <c r="K2426" s="169" t="str">
        <f>IF(J2426="","",IF(G2426="Nerelevantné",E2426*F2426,((E2426*F2426)/VLOOKUP(G2426,Ciselniky!$G$43:$I$48,3,FALSE))*'Dlhodobý majetok (DM)'!I2426)*H2426)</f>
        <v/>
      </c>
      <c r="L2426" s="169" t="str">
        <f>IF(K2426="","",IF('Základné údaje'!$H$8="áno",0,K2426*0.2))</f>
        <v/>
      </c>
      <c r="M2426" s="156" t="str">
        <f>IF(K2426="","",K2426*VLOOKUP(CONCATENATE(C2426," / ",'Základné údaje'!$D$8),'Priradenie pracov. balíkov'!A:F,6,FALSE))</f>
        <v/>
      </c>
      <c r="N2426" s="156" t="str">
        <f>IF(L2426="","",L2426*VLOOKUP(CONCATENATE(C2426," / ",'Základné údaje'!$D$8),'Priradenie pracov. balíkov'!A:F,6,FALSE))</f>
        <v/>
      </c>
      <c r="O2426" s="164"/>
      <c r="P2426" s="164"/>
    </row>
    <row r="2427" spans="1:16" x14ac:dyDescent="0.2">
      <c r="A2427" s="19"/>
      <c r="B2427" s="164"/>
      <c r="C2427" s="164"/>
      <c r="D2427" s="164"/>
      <c r="E2427" s="164"/>
      <c r="F2427" s="165"/>
      <c r="G2427" s="164"/>
      <c r="H2427" s="166"/>
      <c r="I2427" s="167"/>
      <c r="J2427" s="168" t="str">
        <f>IF(F2427="","",IF(G2427=nepodnik,1,IF(VLOOKUP(G2427,Ciselniky!$G$41:$I$48,3,FALSE)&gt;'Údaje o projekte'!$F$11,'Údaje o projekte'!$F$11,VLOOKUP(G2427,Ciselniky!$G$41:$I$48,3,FALSE))))</f>
        <v/>
      </c>
      <c r="K2427" s="169" t="str">
        <f>IF(J2427="","",IF(G2427="Nerelevantné",E2427*F2427,((E2427*F2427)/VLOOKUP(G2427,Ciselniky!$G$43:$I$48,3,FALSE))*'Dlhodobý majetok (DM)'!I2427)*H2427)</f>
        <v/>
      </c>
      <c r="L2427" s="169" t="str">
        <f>IF(K2427="","",IF('Základné údaje'!$H$8="áno",0,K2427*0.2))</f>
        <v/>
      </c>
      <c r="M2427" s="156" t="str">
        <f>IF(K2427="","",K2427*VLOOKUP(CONCATENATE(C2427," / ",'Základné údaje'!$D$8),'Priradenie pracov. balíkov'!A:F,6,FALSE))</f>
        <v/>
      </c>
      <c r="N2427" s="156" t="str">
        <f>IF(L2427="","",L2427*VLOOKUP(CONCATENATE(C2427," / ",'Základné údaje'!$D$8),'Priradenie pracov. balíkov'!A:F,6,FALSE))</f>
        <v/>
      </c>
      <c r="O2427" s="164"/>
      <c r="P2427" s="164"/>
    </row>
    <row r="2428" spans="1:16" x14ac:dyDescent="0.2">
      <c r="A2428" s="19"/>
      <c r="B2428" s="164"/>
      <c r="C2428" s="164"/>
      <c r="D2428" s="164"/>
      <c r="E2428" s="164"/>
      <c r="F2428" s="165"/>
      <c r="G2428" s="164"/>
      <c r="H2428" s="166"/>
      <c r="I2428" s="167"/>
      <c r="J2428" s="168" t="str">
        <f>IF(F2428="","",IF(G2428=nepodnik,1,IF(VLOOKUP(G2428,Ciselniky!$G$41:$I$48,3,FALSE)&gt;'Údaje o projekte'!$F$11,'Údaje o projekte'!$F$11,VLOOKUP(G2428,Ciselniky!$G$41:$I$48,3,FALSE))))</f>
        <v/>
      </c>
      <c r="K2428" s="169" t="str">
        <f>IF(J2428="","",IF(G2428="Nerelevantné",E2428*F2428,((E2428*F2428)/VLOOKUP(G2428,Ciselniky!$G$43:$I$48,3,FALSE))*'Dlhodobý majetok (DM)'!I2428)*H2428)</f>
        <v/>
      </c>
      <c r="L2428" s="169" t="str">
        <f>IF(K2428="","",IF('Základné údaje'!$H$8="áno",0,K2428*0.2))</f>
        <v/>
      </c>
      <c r="M2428" s="156" t="str">
        <f>IF(K2428="","",K2428*VLOOKUP(CONCATENATE(C2428," / ",'Základné údaje'!$D$8),'Priradenie pracov. balíkov'!A:F,6,FALSE))</f>
        <v/>
      </c>
      <c r="N2428" s="156" t="str">
        <f>IF(L2428="","",L2428*VLOOKUP(CONCATENATE(C2428," / ",'Základné údaje'!$D$8),'Priradenie pracov. balíkov'!A:F,6,FALSE))</f>
        <v/>
      </c>
      <c r="O2428" s="164"/>
      <c r="P2428" s="164"/>
    </row>
    <row r="2429" spans="1:16" x14ac:dyDescent="0.2">
      <c r="A2429" s="19"/>
      <c r="B2429" s="164"/>
      <c r="C2429" s="164"/>
      <c r="D2429" s="164"/>
      <c r="E2429" s="164"/>
      <c r="F2429" s="165"/>
      <c r="G2429" s="164"/>
      <c r="H2429" s="166"/>
      <c r="I2429" s="167"/>
      <c r="J2429" s="168" t="str">
        <f>IF(F2429="","",IF(G2429=nepodnik,1,IF(VLOOKUP(G2429,Ciselniky!$G$41:$I$48,3,FALSE)&gt;'Údaje o projekte'!$F$11,'Údaje o projekte'!$F$11,VLOOKUP(G2429,Ciselniky!$G$41:$I$48,3,FALSE))))</f>
        <v/>
      </c>
      <c r="K2429" s="169" t="str">
        <f>IF(J2429="","",IF(G2429="Nerelevantné",E2429*F2429,((E2429*F2429)/VLOOKUP(G2429,Ciselniky!$G$43:$I$48,3,FALSE))*'Dlhodobý majetok (DM)'!I2429)*H2429)</f>
        <v/>
      </c>
      <c r="L2429" s="169" t="str">
        <f>IF(K2429="","",IF('Základné údaje'!$H$8="áno",0,K2429*0.2))</f>
        <v/>
      </c>
      <c r="M2429" s="156" t="str">
        <f>IF(K2429="","",K2429*VLOOKUP(CONCATENATE(C2429," / ",'Základné údaje'!$D$8),'Priradenie pracov. balíkov'!A:F,6,FALSE))</f>
        <v/>
      </c>
      <c r="N2429" s="156" t="str">
        <f>IF(L2429="","",L2429*VLOOKUP(CONCATENATE(C2429," / ",'Základné údaje'!$D$8),'Priradenie pracov. balíkov'!A:F,6,FALSE))</f>
        <v/>
      </c>
      <c r="O2429" s="164"/>
      <c r="P2429" s="164"/>
    </row>
    <row r="2430" spans="1:16" x14ac:dyDescent="0.2">
      <c r="A2430" s="19"/>
      <c r="B2430" s="164"/>
      <c r="C2430" s="164"/>
      <c r="D2430" s="164"/>
      <c r="E2430" s="164"/>
      <c r="F2430" s="165"/>
      <c r="G2430" s="164"/>
      <c r="H2430" s="166"/>
      <c r="I2430" s="167"/>
      <c r="J2430" s="168" t="str">
        <f>IF(F2430="","",IF(G2430=nepodnik,1,IF(VLOOKUP(G2430,Ciselniky!$G$41:$I$48,3,FALSE)&gt;'Údaje o projekte'!$F$11,'Údaje o projekte'!$F$11,VLOOKUP(G2430,Ciselniky!$G$41:$I$48,3,FALSE))))</f>
        <v/>
      </c>
      <c r="K2430" s="169" t="str">
        <f>IF(J2430="","",IF(G2430="Nerelevantné",E2430*F2430,((E2430*F2430)/VLOOKUP(G2430,Ciselniky!$G$43:$I$48,3,FALSE))*'Dlhodobý majetok (DM)'!I2430)*H2430)</f>
        <v/>
      </c>
      <c r="L2430" s="169" t="str">
        <f>IF(K2430="","",IF('Základné údaje'!$H$8="áno",0,K2430*0.2))</f>
        <v/>
      </c>
      <c r="M2430" s="156" t="str">
        <f>IF(K2430="","",K2430*VLOOKUP(CONCATENATE(C2430," / ",'Základné údaje'!$D$8),'Priradenie pracov. balíkov'!A:F,6,FALSE))</f>
        <v/>
      </c>
      <c r="N2430" s="156" t="str">
        <f>IF(L2430="","",L2430*VLOOKUP(CONCATENATE(C2430," / ",'Základné údaje'!$D$8),'Priradenie pracov. balíkov'!A:F,6,FALSE))</f>
        <v/>
      </c>
      <c r="O2430" s="164"/>
      <c r="P2430" s="164"/>
    </row>
    <row r="2431" spans="1:16" x14ac:dyDescent="0.2">
      <c r="A2431" s="19"/>
      <c r="B2431" s="164"/>
      <c r="C2431" s="164"/>
      <c r="D2431" s="164"/>
      <c r="E2431" s="164"/>
      <c r="F2431" s="165"/>
      <c r="G2431" s="164"/>
      <c r="H2431" s="166"/>
      <c r="I2431" s="167"/>
      <c r="J2431" s="168" t="str">
        <f>IF(F2431="","",IF(G2431=nepodnik,1,IF(VLOOKUP(G2431,Ciselniky!$G$41:$I$48,3,FALSE)&gt;'Údaje o projekte'!$F$11,'Údaje o projekte'!$F$11,VLOOKUP(G2431,Ciselniky!$G$41:$I$48,3,FALSE))))</f>
        <v/>
      </c>
      <c r="K2431" s="169" t="str">
        <f>IF(J2431="","",IF(G2431="Nerelevantné",E2431*F2431,((E2431*F2431)/VLOOKUP(G2431,Ciselniky!$G$43:$I$48,3,FALSE))*'Dlhodobý majetok (DM)'!I2431)*H2431)</f>
        <v/>
      </c>
      <c r="L2431" s="169" t="str">
        <f>IF(K2431="","",IF('Základné údaje'!$H$8="áno",0,K2431*0.2))</f>
        <v/>
      </c>
      <c r="M2431" s="156" t="str">
        <f>IF(K2431="","",K2431*VLOOKUP(CONCATENATE(C2431," / ",'Základné údaje'!$D$8),'Priradenie pracov. balíkov'!A:F,6,FALSE))</f>
        <v/>
      </c>
      <c r="N2431" s="156" t="str">
        <f>IF(L2431="","",L2431*VLOOKUP(CONCATENATE(C2431," / ",'Základné údaje'!$D$8),'Priradenie pracov. balíkov'!A:F,6,FALSE))</f>
        <v/>
      </c>
      <c r="O2431" s="164"/>
      <c r="P2431" s="164"/>
    </row>
    <row r="2432" spans="1:16" x14ac:dyDescent="0.2">
      <c r="A2432" s="19"/>
      <c r="B2432" s="164"/>
      <c r="C2432" s="164"/>
      <c r="D2432" s="164"/>
      <c r="E2432" s="164"/>
      <c r="F2432" s="165"/>
      <c r="G2432" s="164"/>
      <c r="H2432" s="166"/>
      <c r="I2432" s="167"/>
      <c r="J2432" s="168" t="str">
        <f>IF(F2432="","",IF(G2432=nepodnik,1,IF(VLOOKUP(G2432,Ciselniky!$G$41:$I$48,3,FALSE)&gt;'Údaje o projekte'!$F$11,'Údaje o projekte'!$F$11,VLOOKUP(G2432,Ciselniky!$G$41:$I$48,3,FALSE))))</f>
        <v/>
      </c>
      <c r="K2432" s="169" t="str">
        <f>IF(J2432="","",IF(G2432="Nerelevantné",E2432*F2432,((E2432*F2432)/VLOOKUP(G2432,Ciselniky!$G$43:$I$48,3,FALSE))*'Dlhodobý majetok (DM)'!I2432)*H2432)</f>
        <v/>
      </c>
      <c r="L2432" s="169" t="str">
        <f>IF(K2432="","",IF('Základné údaje'!$H$8="áno",0,K2432*0.2))</f>
        <v/>
      </c>
      <c r="M2432" s="156" t="str">
        <f>IF(K2432="","",K2432*VLOOKUP(CONCATENATE(C2432," / ",'Základné údaje'!$D$8),'Priradenie pracov. balíkov'!A:F,6,FALSE))</f>
        <v/>
      </c>
      <c r="N2432" s="156" t="str">
        <f>IF(L2432="","",L2432*VLOOKUP(CONCATENATE(C2432," / ",'Základné údaje'!$D$8),'Priradenie pracov. balíkov'!A:F,6,FALSE))</f>
        <v/>
      </c>
      <c r="O2432" s="164"/>
      <c r="P2432" s="164"/>
    </row>
    <row r="2433" spans="1:16" x14ac:dyDescent="0.2">
      <c r="A2433" s="19"/>
      <c r="B2433" s="164"/>
      <c r="C2433" s="164"/>
      <c r="D2433" s="164"/>
      <c r="E2433" s="164"/>
      <c r="F2433" s="165"/>
      <c r="G2433" s="164"/>
      <c r="H2433" s="166"/>
      <c r="I2433" s="167"/>
      <c r="J2433" s="168" t="str">
        <f>IF(F2433="","",IF(G2433=nepodnik,1,IF(VLOOKUP(G2433,Ciselniky!$G$41:$I$48,3,FALSE)&gt;'Údaje o projekte'!$F$11,'Údaje o projekte'!$F$11,VLOOKUP(G2433,Ciselniky!$G$41:$I$48,3,FALSE))))</f>
        <v/>
      </c>
      <c r="K2433" s="169" t="str">
        <f>IF(J2433="","",IF(G2433="Nerelevantné",E2433*F2433,((E2433*F2433)/VLOOKUP(G2433,Ciselniky!$G$43:$I$48,3,FALSE))*'Dlhodobý majetok (DM)'!I2433)*H2433)</f>
        <v/>
      </c>
      <c r="L2433" s="169" t="str">
        <f>IF(K2433="","",IF('Základné údaje'!$H$8="áno",0,K2433*0.2))</f>
        <v/>
      </c>
      <c r="M2433" s="156" t="str">
        <f>IF(K2433="","",K2433*VLOOKUP(CONCATENATE(C2433," / ",'Základné údaje'!$D$8),'Priradenie pracov. balíkov'!A:F,6,FALSE))</f>
        <v/>
      </c>
      <c r="N2433" s="156" t="str">
        <f>IF(L2433="","",L2433*VLOOKUP(CONCATENATE(C2433," / ",'Základné údaje'!$D$8),'Priradenie pracov. balíkov'!A:F,6,FALSE))</f>
        <v/>
      </c>
      <c r="O2433" s="164"/>
      <c r="P2433" s="164"/>
    </row>
    <row r="2434" spans="1:16" x14ac:dyDescent="0.2">
      <c r="A2434" s="19"/>
      <c r="B2434" s="164"/>
      <c r="C2434" s="164"/>
      <c r="D2434" s="164"/>
      <c r="E2434" s="164"/>
      <c r="F2434" s="165"/>
      <c r="G2434" s="164"/>
      <c r="H2434" s="166"/>
      <c r="I2434" s="167"/>
      <c r="J2434" s="168" t="str">
        <f>IF(F2434="","",IF(G2434=nepodnik,1,IF(VLOOKUP(G2434,Ciselniky!$G$41:$I$48,3,FALSE)&gt;'Údaje o projekte'!$F$11,'Údaje o projekte'!$F$11,VLOOKUP(G2434,Ciselniky!$G$41:$I$48,3,FALSE))))</f>
        <v/>
      </c>
      <c r="K2434" s="169" t="str">
        <f>IF(J2434="","",IF(G2434="Nerelevantné",E2434*F2434,((E2434*F2434)/VLOOKUP(G2434,Ciselniky!$G$43:$I$48,3,FALSE))*'Dlhodobý majetok (DM)'!I2434)*H2434)</f>
        <v/>
      </c>
      <c r="L2434" s="169" t="str">
        <f>IF(K2434="","",IF('Základné údaje'!$H$8="áno",0,K2434*0.2))</f>
        <v/>
      </c>
      <c r="M2434" s="156" t="str">
        <f>IF(K2434="","",K2434*VLOOKUP(CONCATENATE(C2434," / ",'Základné údaje'!$D$8),'Priradenie pracov. balíkov'!A:F,6,FALSE))</f>
        <v/>
      </c>
      <c r="N2434" s="156" t="str">
        <f>IF(L2434="","",L2434*VLOOKUP(CONCATENATE(C2434," / ",'Základné údaje'!$D$8),'Priradenie pracov. balíkov'!A:F,6,FALSE))</f>
        <v/>
      </c>
      <c r="O2434" s="164"/>
      <c r="P2434" s="164"/>
    </row>
    <row r="2435" spans="1:16" x14ac:dyDescent="0.2">
      <c r="A2435" s="19"/>
      <c r="B2435" s="164"/>
      <c r="C2435" s="164"/>
      <c r="D2435" s="164"/>
      <c r="E2435" s="164"/>
      <c r="F2435" s="165"/>
      <c r="G2435" s="164"/>
      <c r="H2435" s="166"/>
      <c r="I2435" s="167"/>
      <c r="J2435" s="168" t="str">
        <f>IF(F2435="","",IF(G2435=nepodnik,1,IF(VLOOKUP(G2435,Ciselniky!$G$41:$I$48,3,FALSE)&gt;'Údaje o projekte'!$F$11,'Údaje o projekte'!$F$11,VLOOKUP(G2435,Ciselniky!$G$41:$I$48,3,FALSE))))</f>
        <v/>
      </c>
      <c r="K2435" s="169" t="str">
        <f>IF(J2435="","",IF(G2435="Nerelevantné",E2435*F2435,((E2435*F2435)/VLOOKUP(G2435,Ciselniky!$G$43:$I$48,3,FALSE))*'Dlhodobý majetok (DM)'!I2435)*H2435)</f>
        <v/>
      </c>
      <c r="L2435" s="169" t="str">
        <f>IF(K2435="","",IF('Základné údaje'!$H$8="áno",0,K2435*0.2))</f>
        <v/>
      </c>
      <c r="M2435" s="156" t="str">
        <f>IF(K2435="","",K2435*VLOOKUP(CONCATENATE(C2435," / ",'Základné údaje'!$D$8),'Priradenie pracov. balíkov'!A:F,6,FALSE))</f>
        <v/>
      </c>
      <c r="N2435" s="156" t="str">
        <f>IF(L2435="","",L2435*VLOOKUP(CONCATENATE(C2435," / ",'Základné údaje'!$D$8),'Priradenie pracov. balíkov'!A:F,6,FALSE))</f>
        <v/>
      </c>
      <c r="O2435" s="164"/>
      <c r="P2435" s="164"/>
    </row>
    <row r="2436" spans="1:16" x14ac:dyDescent="0.2">
      <c r="A2436" s="19"/>
      <c r="B2436" s="164"/>
      <c r="C2436" s="164"/>
      <c r="D2436" s="164"/>
      <c r="E2436" s="164"/>
      <c r="F2436" s="165"/>
      <c r="G2436" s="164"/>
      <c r="H2436" s="166"/>
      <c r="I2436" s="167"/>
      <c r="J2436" s="168" t="str">
        <f>IF(F2436="","",IF(G2436=nepodnik,1,IF(VLOOKUP(G2436,Ciselniky!$G$41:$I$48,3,FALSE)&gt;'Údaje o projekte'!$F$11,'Údaje o projekte'!$F$11,VLOOKUP(G2436,Ciselniky!$G$41:$I$48,3,FALSE))))</f>
        <v/>
      </c>
      <c r="K2436" s="169" t="str">
        <f>IF(J2436="","",IF(G2436="Nerelevantné",E2436*F2436,((E2436*F2436)/VLOOKUP(G2436,Ciselniky!$G$43:$I$48,3,FALSE))*'Dlhodobý majetok (DM)'!I2436)*H2436)</f>
        <v/>
      </c>
      <c r="L2436" s="169" t="str">
        <f>IF(K2436="","",IF('Základné údaje'!$H$8="áno",0,K2436*0.2))</f>
        <v/>
      </c>
      <c r="M2436" s="156" t="str">
        <f>IF(K2436="","",K2436*VLOOKUP(CONCATENATE(C2436," / ",'Základné údaje'!$D$8),'Priradenie pracov. balíkov'!A:F,6,FALSE))</f>
        <v/>
      </c>
      <c r="N2436" s="156" t="str">
        <f>IF(L2436="","",L2436*VLOOKUP(CONCATENATE(C2436," / ",'Základné údaje'!$D$8),'Priradenie pracov. balíkov'!A:F,6,FALSE))</f>
        <v/>
      </c>
      <c r="O2436" s="164"/>
      <c r="P2436" s="164"/>
    </row>
    <row r="2437" spans="1:16" x14ac:dyDescent="0.2">
      <c r="A2437" s="19"/>
      <c r="B2437" s="164"/>
      <c r="C2437" s="164"/>
      <c r="D2437" s="164"/>
      <c r="E2437" s="164"/>
      <c r="F2437" s="165"/>
      <c r="G2437" s="164"/>
      <c r="H2437" s="166"/>
      <c r="I2437" s="167"/>
      <c r="J2437" s="168" t="str">
        <f>IF(F2437="","",IF(G2437=nepodnik,1,IF(VLOOKUP(G2437,Ciselniky!$G$41:$I$48,3,FALSE)&gt;'Údaje o projekte'!$F$11,'Údaje o projekte'!$F$11,VLOOKUP(G2437,Ciselniky!$G$41:$I$48,3,FALSE))))</f>
        <v/>
      </c>
      <c r="K2437" s="169" t="str">
        <f>IF(J2437="","",IF(G2437="Nerelevantné",E2437*F2437,((E2437*F2437)/VLOOKUP(G2437,Ciselniky!$G$43:$I$48,3,FALSE))*'Dlhodobý majetok (DM)'!I2437)*H2437)</f>
        <v/>
      </c>
      <c r="L2437" s="169" t="str">
        <f>IF(K2437="","",IF('Základné údaje'!$H$8="áno",0,K2437*0.2))</f>
        <v/>
      </c>
      <c r="M2437" s="156" t="str">
        <f>IF(K2437="","",K2437*VLOOKUP(CONCATENATE(C2437," / ",'Základné údaje'!$D$8),'Priradenie pracov. balíkov'!A:F,6,FALSE))</f>
        <v/>
      </c>
      <c r="N2437" s="156" t="str">
        <f>IF(L2437="","",L2437*VLOOKUP(CONCATENATE(C2437," / ",'Základné údaje'!$D$8),'Priradenie pracov. balíkov'!A:F,6,FALSE))</f>
        <v/>
      </c>
      <c r="O2437" s="164"/>
      <c r="P2437" s="164"/>
    </row>
    <row r="2438" spans="1:16" x14ac:dyDescent="0.2">
      <c r="A2438" s="19"/>
      <c r="B2438" s="164"/>
      <c r="C2438" s="164"/>
      <c r="D2438" s="164"/>
      <c r="E2438" s="164"/>
      <c r="F2438" s="165"/>
      <c r="G2438" s="164"/>
      <c r="H2438" s="166"/>
      <c r="I2438" s="167"/>
      <c r="J2438" s="168" t="str">
        <f>IF(F2438="","",IF(G2438=nepodnik,1,IF(VLOOKUP(G2438,Ciselniky!$G$41:$I$48,3,FALSE)&gt;'Údaje o projekte'!$F$11,'Údaje o projekte'!$F$11,VLOOKUP(G2438,Ciselniky!$G$41:$I$48,3,FALSE))))</f>
        <v/>
      </c>
      <c r="K2438" s="169" t="str">
        <f>IF(J2438="","",IF(G2438="Nerelevantné",E2438*F2438,((E2438*F2438)/VLOOKUP(G2438,Ciselniky!$G$43:$I$48,3,FALSE))*'Dlhodobý majetok (DM)'!I2438)*H2438)</f>
        <v/>
      </c>
      <c r="L2438" s="169" t="str">
        <f>IF(K2438="","",IF('Základné údaje'!$H$8="áno",0,K2438*0.2))</f>
        <v/>
      </c>
      <c r="M2438" s="156" t="str">
        <f>IF(K2438="","",K2438*VLOOKUP(CONCATENATE(C2438," / ",'Základné údaje'!$D$8),'Priradenie pracov. balíkov'!A:F,6,FALSE))</f>
        <v/>
      </c>
      <c r="N2438" s="156" t="str">
        <f>IF(L2438="","",L2438*VLOOKUP(CONCATENATE(C2438," / ",'Základné údaje'!$D$8),'Priradenie pracov. balíkov'!A:F,6,FALSE))</f>
        <v/>
      </c>
      <c r="O2438" s="164"/>
      <c r="P2438" s="164"/>
    </row>
    <row r="2439" spans="1:16" x14ac:dyDescent="0.2">
      <c r="A2439" s="19"/>
      <c r="B2439" s="164"/>
      <c r="C2439" s="164"/>
      <c r="D2439" s="164"/>
      <c r="E2439" s="164"/>
      <c r="F2439" s="165"/>
      <c r="G2439" s="164"/>
      <c r="H2439" s="166"/>
      <c r="I2439" s="167"/>
      <c r="J2439" s="168" t="str">
        <f>IF(F2439="","",IF(G2439=nepodnik,1,IF(VLOOKUP(G2439,Ciselniky!$G$41:$I$48,3,FALSE)&gt;'Údaje o projekte'!$F$11,'Údaje o projekte'!$F$11,VLOOKUP(G2439,Ciselniky!$G$41:$I$48,3,FALSE))))</f>
        <v/>
      </c>
      <c r="K2439" s="169" t="str">
        <f>IF(J2439="","",IF(G2439="Nerelevantné",E2439*F2439,((E2439*F2439)/VLOOKUP(G2439,Ciselniky!$G$43:$I$48,3,FALSE))*'Dlhodobý majetok (DM)'!I2439)*H2439)</f>
        <v/>
      </c>
      <c r="L2439" s="169" t="str">
        <f>IF(K2439="","",IF('Základné údaje'!$H$8="áno",0,K2439*0.2))</f>
        <v/>
      </c>
      <c r="M2439" s="156" t="str">
        <f>IF(K2439="","",K2439*VLOOKUP(CONCATENATE(C2439," / ",'Základné údaje'!$D$8),'Priradenie pracov. balíkov'!A:F,6,FALSE))</f>
        <v/>
      </c>
      <c r="N2439" s="156" t="str">
        <f>IF(L2439="","",L2439*VLOOKUP(CONCATENATE(C2439," / ",'Základné údaje'!$D$8),'Priradenie pracov. balíkov'!A:F,6,FALSE))</f>
        <v/>
      </c>
      <c r="O2439" s="164"/>
      <c r="P2439" s="164"/>
    </row>
    <row r="2440" spans="1:16" x14ac:dyDescent="0.2">
      <c r="A2440" s="19"/>
      <c r="B2440" s="164"/>
      <c r="C2440" s="164"/>
      <c r="D2440" s="164"/>
      <c r="E2440" s="164"/>
      <c r="F2440" s="165"/>
      <c r="G2440" s="164"/>
      <c r="H2440" s="166"/>
      <c r="I2440" s="167"/>
      <c r="J2440" s="168" t="str">
        <f>IF(F2440="","",IF(G2440=nepodnik,1,IF(VLOOKUP(G2440,Ciselniky!$G$41:$I$48,3,FALSE)&gt;'Údaje o projekte'!$F$11,'Údaje o projekte'!$F$11,VLOOKUP(G2440,Ciselniky!$G$41:$I$48,3,FALSE))))</f>
        <v/>
      </c>
      <c r="K2440" s="169" t="str">
        <f>IF(J2440="","",IF(G2440="Nerelevantné",E2440*F2440,((E2440*F2440)/VLOOKUP(G2440,Ciselniky!$G$43:$I$48,3,FALSE))*'Dlhodobý majetok (DM)'!I2440)*H2440)</f>
        <v/>
      </c>
      <c r="L2440" s="169" t="str">
        <f>IF(K2440="","",IF('Základné údaje'!$H$8="áno",0,K2440*0.2))</f>
        <v/>
      </c>
      <c r="M2440" s="156" t="str">
        <f>IF(K2440="","",K2440*VLOOKUP(CONCATENATE(C2440," / ",'Základné údaje'!$D$8),'Priradenie pracov. balíkov'!A:F,6,FALSE))</f>
        <v/>
      </c>
      <c r="N2440" s="156" t="str">
        <f>IF(L2440="","",L2440*VLOOKUP(CONCATENATE(C2440," / ",'Základné údaje'!$D$8),'Priradenie pracov. balíkov'!A:F,6,FALSE))</f>
        <v/>
      </c>
      <c r="O2440" s="164"/>
      <c r="P2440" s="164"/>
    </row>
    <row r="2441" spans="1:16" x14ac:dyDescent="0.2">
      <c r="A2441" s="19"/>
      <c r="B2441" s="164"/>
      <c r="C2441" s="164"/>
      <c r="D2441" s="164"/>
      <c r="E2441" s="164"/>
      <c r="F2441" s="165"/>
      <c r="G2441" s="164"/>
      <c r="H2441" s="166"/>
      <c r="I2441" s="167"/>
      <c r="J2441" s="168" t="str">
        <f>IF(F2441="","",IF(G2441=nepodnik,1,IF(VLOOKUP(G2441,Ciselniky!$G$41:$I$48,3,FALSE)&gt;'Údaje o projekte'!$F$11,'Údaje o projekte'!$F$11,VLOOKUP(G2441,Ciselniky!$G$41:$I$48,3,FALSE))))</f>
        <v/>
      </c>
      <c r="K2441" s="169" t="str">
        <f>IF(J2441="","",IF(G2441="Nerelevantné",E2441*F2441,((E2441*F2441)/VLOOKUP(G2441,Ciselniky!$G$43:$I$48,3,FALSE))*'Dlhodobý majetok (DM)'!I2441)*H2441)</f>
        <v/>
      </c>
      <c r="L2441" s="169" t="str">
        <f>IF(K2441="","",IF('Základné údaje'!$H$8="áno",0,K2441*0.2))</f>
        <v/>
      </c>
      <c r="M2441" s="156" t="str">
        <f>IF(K2441="","",K2441*VLOOKUP(CONCATENATE(C2441," / ",'Základné údaje'!$D$8),'Priradenie pracov. balíkov'!A:F,6,FALSE))</f>
        <v/>
      </c>
      <c r="N2441" s="156" t="str">
        <f>IF(L2441="","",L2441*VLOOKUP(CONCATENATE(C2441," / ",'Základné údaje'!$D$8),'Priradenie pracov. balíkov'!A:F,6,FALSE))</f>
        <v/>
      </c>
      <c r="O2441" s="164"/>
      <c r="P2441" s="164"/>
    </row>
    <row r="2442" spans="1:16" x14ac:dyDescent="0.2">
      <c r="A2442" s="19"/>
      <c r="B2442" s="164"/>
      <c r="C2442" s="164"/>
      <c r="D2442" s="164"/>
      <c r="E2442" s="164"/>
      <c r="F2442" s="165"/>
      <c r="G2442" s="164"/>
      <c r="H2442" s="166"/>
      <c r="I2442" s="167"/>
      <c r="J2442" s="168" t="str">
        <f>IF(F2442="","",IF(G2442=nepodnik,1,IF(VLOOKUP(G2442,Ciselniky!$G$41:$I$48,3,FALSE)&gt;'Údaje o projekte'!$F$11,'Údaje o projekte'!$F$11,VLOOKUP(G2442,Ciselniky!$G$41:$I$48,3,FALSE))))</f>
        <v/>
      </c>
      <c r="K2442" s="169" t="str">
        <f>IF(J2442="","",IF(G2442="Nerelevantné",E2442*F2442,((E2442*F2442)/VLOOKUP(G2442,Ciselniky!$G$43:$I$48,3,FALSE))*'Dlhodobý majetok (DM)'!I2442)*H2442)</f>
        <v/>
      </c>
      <c r="L2442" s="169" t="str">
        <f>IF(K2442="","",IF('Základné údaje'!$H$8="áno",0,K2442*0.2))</f>
        <v/>
      </c>
      <c r="M2442" s="156" t="str">
        <f>IF(K2442="","",K2442*VLOOKUP(CONCATENATE(C2442," / ",'Základné údaje'!$D$8),'Priradenie pracov. balíkov'!A:F,6,FALSE))</f>
        <v/>
      </c>
      <c r="N2442" s="156" t="str">
        <f>IF(L2442="","",L2442*VLOOKUP(CONCATENATE(C2442," / ",'Základné údaje'!$D$8),'Priradenie pracov. balíkov'!A:F,6,FALSE))</f>
        <v/>
      </c>
      <c r="O2442" s="164"/>
      <c r="P2442" s="164"/>
    </row>
    <row r="2443" spans="1:16" x14ac:dyDescent="0.2">
      <c r="A2443" s="19"/>
      <c r="B2443" s="164"/>
      <c r="C2443" s="164"/>
      <c r="D2443" s="164"/>
      <c r="E2443" s="164"/>
      <c r="F2443" s="165"/>
      <c r="G2443" s="164"/>
      <c r="H2443" s="166"/>
      <c r="I2443" s="167"/>
      <c r="J2443" s="168" t="str">
        <f>IF(F2443="","",IF(G2443=nepodnik,1,IF(VLOOKUP(G2443,Ciselniky!$G$41:$I$48,3,FALSE)&gt;'Údaje o projekte'!$F$11,'Údaje o projekte'!$F$11,VLOOKUP(G2443,Ciselniky!$G$41:$I$48,3,FALSE))))</f>
        <v/>
      </c>
      <c r="K2443" s="169" t="str">
        <f>IF(J2443="","",IF(G2443="Nerelevantné",E2443*F2443,((E2443*F2443)/VLOOKUP(G2443,Ciselniky!$G$43:$I$48,3,FALSE))*'Dlhodobý majetok (DM)'!I2443)*H2443)</f>
        <v/>
      </c>
      <c r="L2443" s="169" t="str">
        <f>IF(K2443="","",IF('Základné údaje'!$H$8="áno",0,K2443*0.2))</f>
        <v/>
      </c>
      <c r="M2443" s="156" t="str">
        <f>IF(K2443="","",K2443*VLOOKUP(CONCATENATE(C2443," / ",'Základné údaje'!$D$8),'Priradenie pracov. balíkov'!A:F,6,FALSE))</f>
        <v/>
      </c>
      <c r="N2443" s="156" t="str">
        <f>IF(L2443="","",L2443*VLOOKUP(CONCATENATE(C2443," / ",'Základné údaje'!$D$8),'Priradenie pracov. balíkov'!A:F,6,FALSE))</f>
        <v/>
      </c>
      <c r="O2443" s="164"/>
      <c r="P2443" s="164"/>
    </row>
    <row r="2444" spans="1:16" x14ac:dyDescent="0.2">
      <c r="A2444" s="19"/>
      <c r="B2444" s="164"/>
      <c r="C2444" s="164"/>
      <c r="D2444" s="164"/>
      <c r="E2444" s="164"/>
      <c r="F2444" s="165"/>
      <c r="G2444" s="164"/>
      <c r="H2444" s="166"/>
      <c r="I2444" s="167"/>
      <c r="J2444" s="168" t="str">
        <f>IF(F2444="","",IF(G2444=nepodnik,1,IF(VLOOKUP(G2444,Ciselniky!$G$41:$I$48,3,FALSE)&gt;'Údaje o projekte'!$F$11,'Údaje o projekte'!$F$11,VLOOKUP(G2444,Ciselniky!$G$41:$I$48,3,FALSE))))</f>
        <v/>
      </c>
      <c r="K2444" s="169" t="str">
        <f>IF(J2444="","",IF(G2444="Nerelevantné",E2444*F2444,((E2444*F2444)/VLOOKUP(G2444,Ciselniky!$G$43:$I$48,3,FALSE))*'Dlhodobý majetok (DM)'!I2444)*H2444)</f>
        <v/>
      </c>
      <c r="L2444" s="169" t="str">
        <f>IF(K2444="","",IF('Základné údaje'!$H$8="áno",0,K2444*0.2))</f>
        <v/>
      </c>
      <c r="M2444" s="156" t="str">
        <f>IF(K2444="","",K2444*VLOOKUP(CONCATENATE(C2444," / ",'Základné údaje'!$D$8),'Priradenie pracov. balíkov'!A:F,6,FALSE))</f>
        <v/>
      </c>
      <c r="N2444" s="156" t="str">
        <f>IF(L2444="","",L2444*VLOOKUP(CONCATENATE(C2444," / ",'Základné údaje'!$D$8),'Priradenie pracov. balíkov'!A:F,6,FALSE))</f>
        <v/>
      </c>
      <c r="O2444" s="164"/>
      <c r="P2444" s="164"/>
    </row>
    <row r="2445" spans="1:16" x14ac:dyDescent="0.2">
      <c r="A2445" s="19"/>
      <c r="B2445" s="164"/>
      <c r="C2445" s="164"/>
      <c r="D2445" s="164"/>
      <c r="E2445" s="164"/>
      <c r="F2445" s="165"/>
      <c r="G2445" s="164"/>
      <c r="H2445" s="166"/>
      <c r="I2445" s="167"/>
      <c r="J2445" s="168" t="str">
        <f>IF(F2445="","",IF(G2445=nepodnik,1,IF(VLOOKUP(G2445,Ciselniky!$G$41:$I$48,3,FALSE)&gt;'Údaje o projekte'!$F$11,'Údaje o projekte'!$F$11,VLOOKUP(G2445,Ciselniky!$G$41:$I$48,3,FALSE))))</f>
        <v/>
      </c>
      <c r="K2445" s="169" t="str">
        <f>IF(J2445="","",IF(G2445="Nerelevantné",E2445*F2445,((E2445*F2445)/VLOOKUP(G2445,Ciselniky!$G$43:$I$48,3,FALSE))*'Dlhodobý majetok (DM)'!I2445)*H2445)</f>
        <v/>
      </c>
      <c r="L2445" s="169" t="str">
        <f>IF(K2445="","",IF('Základné údaje'!$H$8="áno",0,K2445*0.2))</f>
        <v/>
      </c>
      <c r="M2445" s="156" t="str">
        <f>IF(K2445="","",K2445*VLOOKUP(CONCATENATE(C2445," / ",'Základné údaje'!$D$8),'Priradenie pracov. balíkov'!A:F,6,FALSE))</f>
        <v/>
      </c>
      <c r="N2445" s="156" t="str">
        <f>IF(L2445="","",L2445*VLOOKUP(CONCATENATE(C2445," / ",'Základné údaje'!$D$8),'Priradenie pracov. balíkov'!A:F,6,FALSE))</f>
        <v/>
      </c>
      <c r="O2445" s="164"/>
      <c r="P2445" s="164"/>
    </row>
    <row r="2446" spans="1:16" x14ac:dyDescent="0.2">
      <c r="A2446" s="19"/>
      <c r="B2446" s="164"/>
      <c r="C2446" s="164"/>
      <c r="D2446" s="164"/>
      <c r="E2446" s="164"/>
      <c r="F2446" s="165"/>
      <c r="G2446" s="164"/>
      <c r="H2446" s="166"/>
      <c r="I2446" s="167"/>
      <c r="J2446" s="168" t="str">
        <f>IF(F2446="","",IF(G2446=nepodnik,1,IF(VLOOKUP(G2446,Ciselniky!$G$41:$I$48,3,FALSE)&gt;'Údaje o projekte'!$F$11,'Údaje o projekte'!$F$11,VLOOKUP(G2446,Ciselniky!$G$41:$I$48,3,FALSE))))</f>
        <v/>
      </c>
      <c r="K2446" s="169" t="str">
        <f>IF(J2446="","",IF(G2446="Nerelevantné",E2446*F2446,((E2446*F2446)/VLOOKUP(G2446,Ciselniky!$G$43:$I$48,3,FALSE))*'Dlhodobý majetok (DM)'!I2446)*H2446)</f>
        <v/>
      </c>
      <c r="L2446" s="169" t="str">
        <f>IF(K2446="","",IF('Základné údaje'!$H$8="áno",0,K2446*0.2))</f>
        <v/>
      </c>
      <c r="M2446" s="156" t="str">
        <f>IF(K2446="","",K2446*VLOOKUP(CONCATENATE(C2446," / ",'Základné údaje'!$D$8),'Priradenie pracov. balíkov'!A:F,6,FALSE))</f>
        <v/>
      </c>
      <c r="N2446" s="156" t="str">
        <f>IF(L2446="","",L2446*VLOOKUP(CONCATENATE(C2446," / ",'Základné údaje'!$D$8),'Priradenie pracov. balíkov'!A:F,6,FALSE))</f>
        <v/>
      </c>
      <c r="O2446" s="164"/>
      <c r="P2446" s="164"/>
    </row>
    <row r="2447" spans="1:16" x14ac:dyDescent="0.2">
      <c r="A2447" s="19"/>
      <c r="B2447" s="164"/>
      <c r="C2447" s="164"/>
      <c r="D2447" s="164"/>
      <c r="E2447" s="164"/>
      <c r="F2447" s="165"/>
      <c r="G2447" s="164"/>
      <c r="H2447" s="166"/>
      <c r="I2447" s="167"/>
      <c r="J2447" s="168" t="str">
        <f>IF(F2447="","",IF(G2447=nepodnik,1,IF(VLOOKUP(G2447,Ciselniky!$G$41:$I$48,3,FALSE)&gt;'Údaje o projekte'!$F$11,'Údaje o projekte'!$F$11,VLOOKUP(G2447,Ciselniky!$G$41:$I$48,3,FALSE))))</f>
        <v/>
      </c>
      <c r="K2447" s="169" t="str">
        <f>IF(J2447="","",IF(G2447="Nerelevantné",E2447*F2447,((E2447*F2447)/VLOOKUP(G2447,Ciselniky!$G$43:$I$48,3,FALSE))*'Dlhodobý majetok (DM)'!I2447)*H2447)</f>
        <v/>
      </c>
      <c r="L2447" s="169" t="str">
        <f>IF(K2447="","",IF('Základné údaje'!$H$8="áno",0,K2447*0.2))</f>
        <v/>
      </c>
      <c r="M2447" s="156" t="str">
        <f>IF(K2447="","",K2447*VLOOKUP(CONCATENATE(C2447," / ",'Základné údaje'!$D$8),'Priradenie pracov. balíkov'!A:F,6,FALSE))</f>
        <v/>
      </c>
      <c r="N2447" s="156" t="str">
        <f>IF(L2447="","",L2447*VLOOKUP(CONCATENATE(C2447," / ",'Základné údaje'!$D$8),'Priradenie pracov. balíkov'!A:F,6,FALSE))</f>
        <v/>
      </c>
      <c r="O2447" s="164"/>
      <c r="P2447" s="164"/>
    </row>
    <row r="2448" spans="1:16" x14ac:dyDescent="0.2">
      <c r="A2448" s="19"/>
      <c r="B2448" s="164"/>
      <c r="C2448" s="164"/>
      <c r="D2448" s="164"/>
      <c r="E2448" s="164"/>
      <c r="F2448" s="165"/>
      <c r="G2448" s="164"/>
      <c r="H2448" s="166"/>
      <c r="I2448" s="167"/>
      <c r="J2448" s="168" t="str">
        <f>IF(F2448="","",IF(G2448=nepodnik,1,IF(VLOOKUP(G2448,Ciselniky!$G$41:$I$48,3,FALSE)&gt;'Údaje o projekte'!$F$11,'Údaje o projekte'!$F$11,VLOOKUP(G2448,Ciselniky!$G$41:$I$48,3,FALSE))))</f>
        <v/>
      </c>
      <c r="K2448" s="169" t="str">
        <f>IF(J2448="","",IF(G2448="Nerelevantné",E2448*F2448,((E2448*F2448)/VLOOKUP(G2448,Ciselniky!$G$43:$I$48,3,FALSE))*'Dlhodobý majetok (DM)'!I2448)*H2448)</f>
        <v/>
      </c>
      <c r="L2448" s="169" t="str">
        <f>IF(K2448="","",IF('Základné údaje'!$H$8="áno",0,K2448*0.2))</f>
        <v/>
      </c>
      <c r="M2448" s="156" t="str">
        <f>IF(K2448="","",K2448*VLOOKUP(CONCATENATE(C2448," / ",'Základné údaje'!$D$8),'Priradenie pracov. balíkov'!A:F,6,FALSE))</f>
        <v/>
      </c>
      <c r="N2448" s="156" t="str">
        <f>IF(L2448="","",L2448*VLOOKUP(CONCATENATE(C2448," / ",'Základné údaje'!$D$8),'Priradenie pracov. balíkov'!A:F,6,FALSE))</f>
        <v/>
      </c>
      <c r="O2448" s="164"/>
      <c r="P2448" s="164"/>
    </row>
    <row r="2449" spans="1:16" x14ac:dyDescent="0.2">
      <c r="A2449" s="19"/>
      <c r="B2449" s="164"/>
      <c r="C2449" s="164"/>
      <c r="D2449" s="164"/>
      <c r="E2449" s="164"/>
      <c r="F2449" s="165"/>
      <c r="G2449" s="164"/>
      <c r="H2449" s="166"/>
      <c r="I2449" s="167"/>
      <c r="J2449" s="168" t="str">
        <f>IF(F2449="","",IF(G2449=nepodnik,1,IF(VLOOKUP(G2449,Ciselniky!$G$41:$I$48,3,FALSE)&gt;'Údaje o projekte'!$F$11,'Údaje o projekte'!$F$11,VLOOKUP(G2449,Ciselniky!$G$41:$I$48,3,FALSE))))</f>
        <v/>
      </c>
      <c r="K2449" s="169" t="str">
        <f>IF(J2449="","",IF(G2449="Nerelevantné",E2449*F2449,((E2449*F2449)/VLOOKUP(G2449,Ciselniky!$G$43:$I$48,3,FALSE))*'Dlhodobý majetok (DM)'!I2449)*H2449)</f>
        <v/>
      </c>
      <c r="L2449" s="169" t="str">
        <f>IF(K2449="","",IF('Základné údaje'!$H$8="áno",0,K2449*0.2))</f>
        <v/>
      </c>
      <c r="M2449" s="156" t="str">
        <f>IF(K2449="","",K2449*VLOOKUP(CONCATENATE(C2449," / ",'Základné údaje'!$D$8),'Priradenie pracov. balíkov'!A:F,6,FALSE))</f>
        <v/>
      </c>
      <c r="N2449" s="156" t="str">
        <f>IF(L2449="","",L2449*VLOOKUP(CONCATENATE(C2449," / ",'Základné údaje'!$D$8),'Priradenie pracov. balíkov'!A:F,6,FALSE))</f>
        <v/>
      </c>
      <c r="O2449" s="164"/>
      <c r="P2449" s="164"/>
    </row>
    <row r="2450" spans="1:16" x14ac:dyDescent="0.2">
      <c r="A2450" s="19"/>
      <c r="B2450" s="164"/>
      <c r="C2450" s="164"/>
      <c r="D2450" s="164"/>
      <c r="E2450" s="164"/>
      <c r="F2450" s="165"/>
      <c r="G2450" s="164"/>
      <c r="H2450" s="166"/>
      <c r="I2450" s="167"/>
      <c r="J2450" s="168" t="str">
        <f>IF(F2450="","",IF(G2450=nepodnik,1,IF(VLOOKUP(G2450,Ciselniky!$G$41:$I$48,3,FALSE)&gt;'Údaje o projekte'!$F$11,'Údaje o projekte'!$F$11,VLOOKUP(G2450,Ciselniky!$G$41:$I$48,3,FALSE))))</f>
        <v/>
      </c>
      <c r="K2450" s="169" t="str">
        <f>IF(J2450="","",IF(G2450="Nerelevantné",E2450*F2450,((E2450*F2450)/VLOOKUP(G2450,Ciselniky!$G$43:$I$48,3,FALSE))*'Dlhodobý majetok (DM)'!I2450)*H2450)</f>
        <v/>
      </c>
      <c r="L2450" s="169" t="str">
        <f>IF(K2450="","",IF('Základné údaje'!$H$8="áno",0,K2450*0.2))</f>
        <v/>
      </c>
      <c r="M2450" s="156" t="str">
        <f>IF(K2450="","",K2450*VLOOKUP(CONCATENATE(C2450," / ",'Základné údaje'!$D$8),'Priradenie pracov. balíkov'!A:F,6,FALSE))</f>
        <v/>
      </c>
      <c r="N2450" s="156" t="str">
        <f>IF(L2450="","",L2450*VLOOKUP(CONCATENATE(C2450," / ",'Základné údaje'!$D$8),'Priradenie pracov. balíkov'!A:F,6,FALSE))</f>
        <v/>
      </c>
      <c r="O2450" s="164"/>
      <c r="P2450" s="164"/>
    </row>
    <row r="2451" spans="1:16" x14ac:dyDescent="0.2">
      <c r="A2451" s="19"/>
      <c r="B2451" s="164"/>
      <c r="C2451" s="164"/>
      <c r="D2451" s="164"/>
      <c r="E2451" s="164"/>
      <c r="F2451" s="165"/>
      <c r="G2451" s="164"/>
      <c r="H2451" s="166"/>
      <c r="I2451" s="167"/>
      <c r="J2451" s="168" t="str">
        <f>IF(F2451="","",IF(G2451=nepodnik,1,IF(VLOOKUP(G2451,Ciselniky!$G$41:$I$48,3,FALSE)&gt;'Údaje o projekte'!$F$11,'Údaje o projekte'!$F$11,VLOOKUP(G2451,Ciselniky!$G$41:$I$48,3,FALSE))))</f>
        <v/>
      </c>
      <c r="K2451" s="169" t="str">
        <f>IF(J2451="","",IF(G2451="Nerelevantné",E2451*F2451,((E2451*F2451)/VLOOKUP(G2451,Ciselniky!$G$43:$I$48,3,FALSE))*'Dlhodobý majetok (DM)'!I2451)*H2451)</f>
        <v/>
      </c>
      <c r="L2451" s="169" t="str">
        <f>IF(K2451="","",IF('Základné údaje'!$H$8="áno",0,K2451*0.2))</f>
        <v/>
      </c>
      <c r="M2451" s="156" t="str">
        <f>IF(K2451="","",K2451*VLOOKUP(CONCATENATE(C2451," / ",'Základné údaje'!$D$8),'Priradenie pracov. balíkov'!A:F,6,FALSE))</f>
        <v/>
      </c>
      <c r="N2451" s="156" t="str">
        <f>IF(L2451="","",L2451*VLOOKUP(CONCATENATE(C2451," / ",'Základné údaje'!$D$8),'Priradenie pracov. balíkov'!A:F,6,FALSE))</f>
        <v/>
      </c>
      <c r="O2451" s="164"/>
      <c r="P2451" s="164"/>
    </row>
    <row r="2452" spans="1:16" x14ac:dyDescent="0.2">
      <c r="A2452" s="19"/>
      <c r="B2452" s="164"/>
      <c r="C2452" s="164"/>
      <c r="D2452" s="164"/>
      <c r="E2452" s="164"/>
      <c r="F2452" s="165"/>
      <c r="G2452" s="164"/>
      <c r="H2452" s="166"/>
      <c r="I2452" s="167"/>
      <c r="J2452" s="168" t="str">
        <f>IF(F2452="","",IF(G2452=nepodnik,1,IF(VLOOKUP(G2452,Ciselniky!$G$41:$I$48,3,FALSE)&gt;'Údaje o projekte'!$F$11,'Údaje o projekte'!$F$11,VLOOKUP(G2452,Ciselniky!$G$41:$I$48,3,FALSE))))</f>
        <v/>
      </c>
      <c r="K2452" s="169" t="str">
        <f>IF(J2452="","",IF(G2452="Nerelevantné",E2452*F2452,((E2452*F2452)/VLOOKUP(G2452,Ciselniky!$G$43:$I$48,3,FALSE))*'Dlhodobý majetok (DM)'!I2452)*H2452)</f>
        <v/>
      </c>
      <c r="L2452" s="169" t="str">
        <f>IF(K2452="","",IF('Základné údaje'!$H$8="áno",0,K2452*0.2))</f>
        <v/>
      </c>
      <c r="M2452" s="156" t="str">
        <f>IF(K2452="","",K2452*VLOOKUP(CONCATENATE(C2452," / ",'Základné údaje'!$D$8),'Priradenie pracov. balíkov'!A:F,6,FALSE))</f>
        <v/>
      </c>
      <c r="N2452" s="156" t="str">
        <f>IF(L2452="","",L2452*VLOOKUP(CONCATENATE(C2452," / ",'Základné údaje'!$D$8),'Priradenie pracov. balíkov'!A:F,6,FALSE))</f>
        <v/>
      </c>
      <c r="O2452" s="164"/>
      <c r="P2452" s="164"/>
    </row>
    <row r="2453" spans="1:16" x14ac:dyDescent="0.2">
      <c r="A2453" s="19"/>
      <c r="B2453" s="164"/>
      <c r="C2453" s="164"/>
      <c r="D2453" s="164"/>
      <c r="E2453" s="164"/>
      <c r="F2453" s="165"/>
      <c r="G2453" s="164"/>
      <c r="H2453" s="166"/>
      <c r="I2453" s="167"/>
      <c r="J2453" s="168" t="str">
        <f>IF(F2453="","",IF(G2453=nepodnik,1,IF(VLOOKUP(G2453,Ciselniky!$G$41:$I$48,3,FALSE)&gt;'Údaje o projekte'!$F$11,'Údaje o projekte'!$F$11,VLOOKUP(G2453,Ciselniky!$G$41:$I$48,3,FALSE))))</f>
        <v/>
      </c>
      <c r="K2453" s="169" t="str">
        <f>IF(J2453="","",IF(G2453="Nerelevantné",E2453*F2453,((E2453*F2453)/VLOOKUP(G2453,Ciselniky!$G$43:$I$48,3,FALSE))*'Dlhodobý majetok (DM)'!I2453)*H2453)</f>
        <v/>
      </c>
      <c r="L2453" s="169" t="str">
        <f>IF(K2453="","",IF('Základné údaje'!$H$8="áno",0,K2453*0.2))</f>
        <v/>
      </c>
      <c r="M2453" s="156" t="str">
        <f>IF(K2453="","",K2453*VLOOKUP(CONCATENATE(C2453," / ",'Základné údaje'!$D$8),'Priradenie pracov. balíkov'!A:F,6,FALSE))</f>
        <v/>
      </c>
      <c r="N2453" s="156" t="str">
        <f>IF(L2453="","",L2453*VLOOKUP(CONCATENATE(C2453," / ",'Základné údaje'!$D$8),'Priradenie pracov. balíkov'!A:F,6,FALSE))</f>
        <v/>
      </c>
      <c r="O2453" s="164"/>
      <c r="P2453" s="164"/>
    </row>
    <row r="2454" spans="1:16" x14ac:dyDescent="0.2">
      <c r="A2454" s="19"/>
      <c r="B2454" s="164"/>
      <c r="C2454" s="164"/>
      <c r="D2454" s="164"/>
      <c r="E2454" s="164"/>
      <c r="F2454" s="165"/>
      <c r="G2454" s="164"/>
      <c r="H2454" s="166"/>
      <c r="I2454" s="167"/>
      <c r="J2454" s="168" t="str">
        <f>IF(F2454="","",IF(G2454=nepodnik,1,IF(VLOOKUP(G2454,Ciselniky!$G$41:$I$48,3,FALSE)&gt;'Údaje o projekte'!$F$11,'Údaje o projekte'!$F$11,VLOOKUP(G2454,Ciselniky!$G$41:$I$48,3,FALSE))))</f>
        <v/>
      </c>
      <c r="K2454" s="169" t="str">
        <f>IF(J2454="","",IF(G2454="Nerelevantné",E2454*F2454,((E2454*F2454)/VLOOKUP(G2454,Ciselniky!$G$43:$I$48,3,FALSE))*'Dlhodobý majetok (DM)'!I2454)*H2454)</f>
        <v/>
      </c>
      <c r="L2454" s="169" t="str">
        <f>IF(K2454="","",IF('Základné údaje'!$H$8="áno",0,K2454*0.2))</f>
        <v/>
      </c>
      <c r="M2454" s="156" t="str">
        <f>IF(K2454="","",K2454*VLOOKUP(CONCATENATE(C2454," / ",'Základné údaje'!$D$8),'Priradenie pracov. balíkov'!A:F,6,FALSE))</f>
        <v/>
      </c>
      <c r="N2454" s="156" t="str">
        <f>IF(L2454="","",L2454*VLOOKUP(CONCATENATE(C2454," / ",'Základné údaje'!$D$8),'Priradenie pracov. balíkov'!A:F,6,FALSE))</f>
        <v/>
      </c>
      <c r="O2454" s="164"/>
      <c r="P2454" s="164"/>
    </row>
    <row r="2455" spans="1:16" x14ac:dyDescent="0.2">
      <c r="A2455" s="19"/>
      <c r="B2455" s="164"/>
      <c r="C2455" s="164"/>
      <c r="D2455" s="164"/>
      <c r="E2455" s="164"/>
      <c r="F2455" s="165"/>
      <c r="G2455" s="164"/>
      <c r="H2455" s="166"/>
      <c r="I2455" s="167"/>
      <c r="J2455" s="168" t="str">
        <f>IF(F2455="","",IF(G2455=nepodnik,1,IF(VLOOKUP(G2455,Ciselniky!$G$41:$I$48,3,FALSE)&gt;'Údaje o projekte'!$F$11,'Údaje o projekte'!$F$11,VLOOKUP(G2455,Ciselniky!$G$41:$I$48,3,FALSE))))</f>
        <v/>
      </c>
      <c r="K2455" s="169" t="str">
        <f>IF(J2455="","",IF(G2455="Nerelevantné",E2455*F2455,((E2455*F2455)/VLOOKUP(G2455,Ciselniky!$G$43:$I$48,3,FALSE))*'Dlhodobý majetok (DM)'!I2455)*H2455)</f>
        <v/>
      </c>
      <c r="L2455" s="169" t="str">
        <f>IF(K2455="","",IF('Základné údaje'!$H$8="áno",0,K2455*0.2))</f>
        <v/>
      </c>
      <c r="M2455" s="156" t="str">
        <f>IF(K2455="","",K2455*VLOOKUP(CONCATENATE(C2455," / ",'Základné údaje'!$D$8),'Priradenie pracov. balíkov'!A:F,6,FALSE))</f>
        <v/>
      </c>
      <c r="N2455" s="156" t="str">
        <f>IF(L2455="","",L2455*VLOOKUP(CONCATENATE(C2455," / ",'Základné údaje'!$D$8),'Priradenie pracov. balíkov'!A:F,6,FALSE))</f>
        <v/>
      </c>
      <c r="O2455" s="164"/>
      <c r="P2455" s="164"/>
    </row>
    <row r="2456" spans="1:16" x14ac:dyDescent="0.2">
      <c r="A2456" s="19"/>
      <c r="B2456" s="164"/>
      <c r="C2456" s="164"/>
      <c r="D2456" s="164"/>
      <c r="E2456" s="164"/>
      <c r="F2456" s="165"/>
      <c r="G2456" s="164"/>
      <c r="H2456" s="166"/>
      <c r="I2456" s="167"/>
      <c r="J2456" s="168" t="str">
        <f>IF(F2456="","",IF(G2456=nepodnik,1,IF(VLOOKUP(G2456,Ciselniky!$G$41:$I$48,3,FALSE)&gt;'Údaje o projekte'!$F$11,'Údaje o projekte'!$F$11,VLOOKUP(G2456,Ciselniky!$G$41:$I$48,3,FALSE))))</f>
        <v/>
      </c>
      <c r="K2456" s="169" t="str">
        <f>IF(J2456="","",IF(G2456="Nerelevantné",E2456*F2456,((E2456*F2456)/VLOOKUP(G2456,Ciselniky!$G$43:$I$48,3,FALSE))*'Dlhodobý majetok (DM)'!I2456)*H2456)</f>
        <v/>
      </c>
      <c r="L2456" s="169" t="str">
        <f>IF(K2456="","",IF('Základné údaje'!$H$8="áno",0,K2456*0.2))</f>
        <v/>
      </c>
      <c r="M2456" s="156" t="str">
        <f>IF(K2456="","",K2456*VLOOKUP(CONCATENATE(C2456," / ",'Základné údaje'!$D$8),'Priradenie pracov. balíkov'!A:F,6,FALSE))</f>
        <v/>
      </c>
      <c r="N2456" s="156" t="str">
        <f>IF(L2456="","",L2456*VLOOKUP(CONCATENATE(C2456," / ",'Základné údaje'!$D$8),'Priradenie pracov. balíkov'!A:F,6,FALSE))</f>
        <v/>
      </c>
      <c r="O2456" s="164"/>
      <c r="P2456" s="164"/>
    </row>
    <row r="2457" spans="1:16" x14ac:dyDescent="0.2">
      <c r="A2457" s="19"/>
      <c r="B2457" s="164"/>
      <c r="C2457" s="164"/>
      <c r="D2457" s="164"/>
      <c r="E2457" s="164"/>
      <c r="F2457" s="165"/>
      <c r="G2457" s="164"/>
      <c r="H2457" s="166"/>
      <c r="I2457" s="167"/>
      <c r="J2457" s="168" t="str">
        <f>IF(F2457="","",IF(G2457=nepodnik,1,IF(VLOOKUP(G2457,Ciselniky!$G$41:$I$48,3,FALSE)&gt;'Údaje o projekte'!$F$11,'Údaje o projekte'!$F$11,VLOOKUP(G2457,Ciselniky!$G$41:$I$48,3,FALSE))))</f>
        <v/>
      </c>
      <c r="K2457" s="169" t="str">
        <f>IF(J2457="","",IF(G2457="Nerelevantné",E2457*F2457,((E2457*F2457)/VLOOKUP(G2457,Ciselniky!$G$43:$I$48,3,FALSE))*'Dlhodobý majetok (DM)'!I2457)*H2457)</f>
        <v/>
      </c>
      <c r="L2457" s="169" t="str">
        <f>IF(K2457="","",IF('Základné údaje'!$H$8="áno",0,K2457*0.2))</f>
        <v/>
      </c>
      <c r="M2457" s="156" t="str">
        <f>IF(K2457="","",K2457*VLOOKUP(CONCATENATE(C2457," / ",'Základné údaje'!$D$8),'Priradenie pracov. balíkov'!A:F,6,FALSE))</f>
        <v/>
      </c>
      <c r="N2457" s="156" t="str">
        <f>IF(L2457="","",L2457*VLOOKUP(CONCATENATE(C2457," / ",'Základné údaje'!$D$8),'Priradenie pracov. balíkov'!A:F,6,FALSE))</f>
        <v/>
      </c>
      <c r="O2457" s="164"/>
      <c r="P2457" s="164"/>
    </row>
    <row r="2458" spans="1:16" x14ac:dyDescent="0.2">
      <c r="A2458" s="19"/>
      <c r="B2458" s="164"/>
      <c r="C2458" s="164"/>
      <c r="D2458" s="164"/>
      <c r="E2458" s="164"/>
      <c r="F2458" s="165"/>
      <c r="G2458" s="164"/>
      <c r="H2458" s="166"/>
      <c r="I2458" s="167"/>
      <c r="J2458" s="168" t="str">
        <f>IF(F2458="","",IF(G2458=nepodnik,1,IF(VLOOKUP(G2458,Ciselniky!$G$41:$I$48,3,FALSE)&gt;'Údaje o projekte'!$F$11,'Údaje o projekte'!$F$11,VLOOKUP(G2458,Ciselniky!$G$41:$I$48,3,FALSE))))</f>
        <v/>
      </c>
      <c r="K2458" s="169" t="str">
        <f>IF(J2458="","",IF(G2458="Nerelevantné",E2458*F2458,((E2458*F2458)/VLOOKUP(G2458,Ciselniky!$G$43:$I$48,3,FALSE))*'Dlhodobý majetok (DM)'!I2458)*H2458)</f>
        <v/>
      </c>
      <c r="L2458" s="169" t="str">
        <f>IF(K2458="","",IF('Základné údaje'!$H$8="áno",0,K2458*0.2))</f>
        <v/>
      </c>
      <c r="M2458" s="156" t="str">
        <f>IF(K2458="","",K2458*VLOOKUP(CONCATENATE(C2458," / ",'Základné údaje'!$D$8),'Priradenie pracov. balíkov'!A:F,6,FALSE))</f>
        <v/>
      </c>
      <c r="N2458" s="156" t="str">
        <f>IF(L2458="","",L2458*VLOOKUP(CONCATENATE(C2458," / ",'Základné údaje'!$D$8),'Priradenie pracov. balíkov'!A:F,6,FALSE))</f>
        <v/>
      </c>
      <c r="O2458" s="164"/>
      <c r="P2458" s="164"/>
    </row>
    <row r="2459" spans="1:16" x14ac:dyDescent="0.2">
      <c r="A2459" s="19"/>
      <c r="B2459" s="164"/>
      <c r="C2459" s="164"/>
      <c r="D2459" s="164"/>
      <c r="E2459" s="164"/>
      <c r="F2459" s="165"/>
      <c r="G2459" s="164"/>
      <c r="H2459" s="166"/>
      <c r="I2459" s="167"/>
      <c r="J2459" s="168" t="str">
        <f>IF(F2459="","",IF(G2459=nepodnik,1,IF(VLOOKUP(G2459,Ciselniky!$G$41:$I$48,3,FALSE)&gt;'Údaje o projekte'!$F$11,'Údaje o projekte'!$F$11,VLOOKUP(G2459,Ciselniky!$G$41:$I$48,3,FALSE))))</f>
        <v/>
      </c>
      <c r="K2459" s="169" t="str">
        <f>IF(J2459="","",IF(G2459="Nerelevantné",E2459*F2459,((E2459*F2459)/VLOOKUP(G2459,Ciselniky!$G$43:$I$48,3,FALSE))*'Dlhodobý majetok (DM)'!I2459)*H2459)</f>
        <v/>
      </c>
      <c r="L2459" s="169" t="str">
        <f>IF(K2459="","",IF('Základné údaje'!$H$8="áno",0,K2459*0.2))</f>
        <v/>
      </c>
      <c r="M2459" s="156" t="str">
        <f>IF(K2459="","",K2459*VLOOKUP(CONCATENATE(C2459," / ",'Základné údaje'!$D$8),'Priradenie pracov. balíkov'!A:F,6,FALSE))</f>
        <v/>
      </c>
      <c r="N2459" s="156" t="str">
        <f>IF(L2459="","",L2459*VLOOKUP(CONCATENATE(C2459," / ",'Základné údaje'!$D$8),'Priradenie pracov. balíkov'!A:F,6,FALSE))</f>
        <v/>
      </c>
      <c r="O2459" s="164"/>
      <c r="P2459" s="164"/>
    </row>
    <row r="2460" spans="1:16" x14ac:dyDescent="0.2">
      <c r="A2460" s="19"/>
      <c r="B2460" s="164"/>
      <c r="C2460" s="164"/>
      <c r="D2460" s="164"/>
      <c r="E2460" s="164"/>
      <c r="F2460" s="165"/>
      <c r="G2460" s="164"/>
      <c r="H2460" s="166"/>
      <c r="I2460" s="167"/>
      <c r="J2460" s="168" t="str">
        <f>IF(F2460="","",IF(G2460=nepodnik,1,IF(VLOOKUP(G2460,Ciselniky!$G$41:$I$48,3,FALSE)&gt;'Údaje o projekte'!$F$11,'Údaje o projekte'!$F$11,VLOOKUP(G2460,Ciselniky!$G$41:$I$48,3,FALSE))))</f>
        <v/>
      </c>
      <c r="K2460" s="169" t="str">
        <f>IF(J2460="","",IF(G2460="Nerelevantné",E2460*F2460,((E2460*F2460)/VLOOKUP(G2460,Ciselniky!$G$43:$I$48,3,FALSE))*'Dlhodobý majetok (DM)'!I2460)*H2460)</f>
        <v/>
      </c>
      <c r="L2460" s="169" t="str">
        <f>IF(K2460="","",IF('Základné údaje'!$H$8="áno",0,K2460*0.2))</f>
        <v/>
      </c>
      <c r="M2460" s="156" t="str">
        <f>IF(K2460="","",K2460*VLOOKUP(CONCATENATE(C2460," / ",'Základné údaje'!$D$8),'Priradenie pracov. balíkov'!A:F,6,FALSE))</f>
        <v/>
      </c>
      <c r="N2460" s="156" t="str">
        <f>IF(L2460="","",L2460*VLOOKUP(CONCATENATE(C2460," / ",'Základné údaje'!$D$8),'Priradenie pracov. balíkov'!A:F,6,FALSE))</f>
        <v/>
      </c>
      <c r="O2460" s="164"/>
      <c r="P2460" s="164"/>
    </row>
    <row r="2461" spans="1:16" x14ac:dyDescent="0.2">
      <c r="A2461" s="19"/>
      <c r="B2461" s="164"/>
      <c r="C2461" s="164"/>
      <c r="D2461" s="164"/>
      <c r="E2461" s="164"/>
      <c r="F2461" s="165"/>
      <c r="G2461" s="164"/>
      <c r="H2461" s="166"/>
      <c r="I2461" s="167"/>
      <c r="J2461" s="168" t="str">
        <f>IF(F2461="","",IF(G2461=nepodnik,1,IF(VLOOKUP(G2461,Ciselniky!$G$41:$I$48,3,FALSE)&gt;'Údaje o projekte'!$F$11,'Údaje o projekte'!$F$11,VLOOKUP(G2461,Ciselniky!$G$41:$I$48,3,FALSE))))</f>
        <v/>
      </c>
      <c r="K2461" s="169" t="str">
        <f>IF(J2461="","",IF(G2461="Nerelevantné",E2461*F2461,((E2461*F2461)/VLOOKUP(G2461,Ciselniky!$G$43:$I$48,3,FALSE))*'Dlhodobý majetok (DM)'!I2461)*H2461)</f>
        <v/>
      </c>
      <c r="L2461" s="169" t="str">
        <f>IF(K2461="","",IF('Základné údaje'!$H$8="áno",0,K2461*0.2))</f>
        <v/>
      </c>
      <c r="M2461" s="156" t="str">
        <f>IF(K2461="","",K2461*VLOOKUP(CONCATENATE(C2461," / ",'Základné údaje'!$D$8),'Priradenie pracov. balíkov'!A:F,6,FALSE))</f>
        <v/>
      </c>
      <c r="N2461" s="156" t="str">
        <f>IF(L2461="","",L2461*VLOOKUP(CONCATENATE(C2461," / ",'Základné údaje'!$D$8),'Priradenie pracov. balíkov'!A:F,6,FALSE))</f>
        <v/>
      </c>
      <c r="O2461" s="164"/>
      <c r="P2461" s="164"/>
    </row>
    <row r="2462" spans="1:16" x14ac:dyDescent="0.2">
      <c r="A2462" s="19"/>
      <c r="B2462" s="164"/>
      <c r="C2462" s="164"/>
      <c r="D2462" s="164"/>
      <c r="E2462" s="164"/>
      <c r="F2462" s="165"/>
      <c r="G2462" s="164"/>
      <c r="H2462" s="166"/>
      <c r="I2462" s="167"/>
      <c r="J2462" s="168" t="str">
        <f>IF(F2462="","",IF(G2462=nepodnik,1,IF(VLOOKUP(G2462,Ciselniky!$G$41:$I$48,3,FALSE)&gt;'Údaje o projekte'!$F$11,'Údaje o projekte'!$F$11,VLOOKUP(G2462,Ciselniky!$G$41:$I$48,3,FALSE))))</f>
        <v/>
      </c>
      <c r="K2462" s="169" t="str">
        <f>IF(J2462="","",IF(G2462="Nerelevantné",E2462*F2462,((E2462*F2462)/VLOOKUP(G2462,Ciselniky!$G$43:$I$48,3,FALSE))*'Dlhodobý majetok (DM)'!I2462)*H2462)</f>
        <v/>
      </c>
      <c r="L2462" s="169" t="str">
        <f>IF(K2462="","",IF('Základné údaje'!$H$8="áno",0,K2462*0.2))</f>
        <v/>
      </c>
      <c r="M2462" s="156" t="str">
        <f>IF(K2462="","",K2462*VLOOKUP(CONCATENATE(C2462," / ",'Základné údaje'!$D$8),'Priradenie pracov. balíkov'!A:F,6,FALSE))</f>
        <v/>
      </c>
      <c r="N2462" s="156" t="str">
        <f>IF(L2462="","",L2462*VLOOKUP(CONCATENATE(C2462," / ",'Základné údaje'!$D$8),'Priradenie pracov. balíkov'!A:F,6,FALSE))</f>
        <v/>
      </c>
      <c r="O2462" s="164"/>
      <c r="P2462" s="164"/>
    </row>
    <row r="2463" spans="1:16" x14ac:dyDescent="0.2">
      <c r="A2463" s="19"/>
      <c r="B2463" s="164"/>
      <c r="C2463" s="164"/>
      <c r="D2463" s="164"/>
      <c r="E2463" s="164"/>
      <c r="F2463" s="165"/>
      <c r="G2463" s="164"/>
      <c r="H2463" s="166"/>
      <c r="I2463" s="167"/>
      <c r="J2463" s="168" t="str">
        <f>IF(F2463="","",IF(G2463=nepodnik,1,IF(VLOOKUP(G2463,Ciselniky!$G$41:$I$48,3,FALSE)&gt;'Údaje o projekte'!$F$11,'Údaje o projekte'!$F$11,VLOOKUP(G2463,Ciselniky!$G$41:$I$48,3,FALSE))))</f>
        <v/>
      </c>
      <c r="K2463" s="169" t="str">
        <f>IF(J2463="","",IF(G2463="Nerelevantné",E2463*F2463,((E2463*F2463)/VLOOKUP(G2463,Ciselniky!$G$43:$I$48,3,FALSE))*'Dlhodobý majetok (DM)'!I2463)*H2463)</f>
        <v/>
      </c>
      <c r="L2463" s="169" t="str">
        <f>IF(K2463="","",IF('Základné údaje'!$H$8="áno",0,K2463*0.2))</f>
        <v/>
      </c>
      <c r="M2463" s="156" t="str">
        <f>IF(K2463="","",K2463*VLOOKUP(CONCATENATE(C2463," / ",'Základné údaje'!$D$8),'Priradenie pracov. balíkov'!A:F,6,FALSE))</f>
        <v/>
      </c>
      <c r="N2463" s="156" t="str">
        <f>IF(L2463="","",L2463*VLOOKUP(CONCATENATE(C2463," / ",'Základné údaje'!$D$8),'Priradenie pracov. balíkov'!A:F,6,FALSE))</f>
        <v/>
      </c>
      <c r="O2463" s="164"/>
      <c r="P2463" s="164"/>
    </row>
    <row r="2464" spans="1:16" x14ac:dyDescent="0.2">
      <c r="A2464" s="19"/>
      <c r="B2464" s="164"/>
      <c r="C2464" s="164"/>
      <c r="D2464" s="164"/>
      <c r="E2464" s="164"/>
      <c r="F2464" s="165"/>
      <c r="G2464" s="164"/>
      <c r="H2464" s="166"/>
      <c r="I2464" s="167"/>
      <c r="J2464" s="168" t="str">
        <f>IF(F2464="","",IF(G2464=nepodnik,1,IF(VLOOKUP(G2464,Ciselniky!$G$41:$I$48,3,FALSE)&gt;'Údaje o projekte'!$F$11,'Údaje o projekte'!$F$11,VLOOKUP(G2464,Ciselniky!$G$41:$I$48,3,FALSE))))</f>
        <v/>
      </c>
      <c r="K2464" s="169" t="str">
        <f>IF(J2464="","",IF(G2464="Nerelevantné",E2464*F2464,((E2464*F2464)/VLOOKUP(G2464,Ciselniky!$G$43:$I$48,3,FALSE))*'Dlhodobý majetok (DM)'!I2464)*H2464)</f>
        <v/>
      </c>
      <c r="L2464" s="169" t="str">
        <f>IF(K2464="","",IF('Základné údaje'!$H$8="áno",0,K2464*0.2))</f>
        <v/>
      </c>
      <c r="M2464" s="156" t="str">
        <f>IF(K2464="","",K2464*VLOOKUP(CONCATENATE(C2464," / ",'Základné údaje'!$D$8),'Priradenie pracov. balíkov'!A:F,6,FALSE))</f>
        <v/>
      </c>
      <c r="N2464" s="156" t="str">
        <f>IF(L2464="","",L2464*VLOOKUP(CONCATENATE(C2464," / ",'Základné údaje'!$D$8),'Priradenie pracov. balíkov'!A:F,6,FALSE))</f>
        <v/>
      </c>
      <c r="O2464" s="164"/>
      <c r="P2464" s="164"/>
    </row>
    <row r="2465" spans="1:16" x14ac:dyDescent="0.2">
      <c r="A2465" s="19"/>
      <c r="B2465" s="164"/>
      <c r="C2465" s="164"/>
      <c r="D2465" s="164"/>
      <c r="E2465" s="164"/>
      <c r="F2465" s="165"/>
      <c r="G2465" s="164"/>
      <c r="H2465" s="166"/>
      <c r="I2465" s="167"/>
      <c r="J2465" s="168" t="str">
        <f>IF(F2465="","",IF(G2465=nepodnik,1,IF(VLOOKUP(G2465,Ciselniky!$G$41:$I$48,3,FALSE)&gt;'Údaje o projekte'!$F$11,'Údaje o projekte'!$F$11,VLOOKUP(G2465,Ciselniky!$G$41:$I$48,3,FALSE))))</f>
        <v/>
      </c>
      <c r="K2465" s="169" t="str">
        <f>IF(J2465="","",IF(G2465="Nerelevantné",E2465*F2465,((E2465*F2465)/VLOOKUP(G2465,Ciselniky!$G$43:$I$48,3,FALSE))*'Dlhodobý majetok (DM)'!I2465)*H2465)</f>
        <v/>
      </c>
      <c r="L2465" s="169" t="str">
        <f>IF(K2465="","",IF('Základné údaje'!$H$8="áno",0,K2465*0.2))</f>
        <v/>
      </c>
      <c r="M2465" s="156" t="str">
        <f>IF(K2465="","",K2465*VLOOKUP(CONCATENATE(C2465," / ",'Základné údaje'!$D$8),'Priradenie pracov. balíkov'!A:F,6,FALSE))</f>
        <v/>
      </c>
      <c r="N2465" s="156" t="str">
        <f>IF(L2465="","",L2465*VLOOKUP(CONCATENATE(C2465," / ",'Základné údaje'!$D$8),'Priradenie pracov. balíkov'!A:F,6,FALSE))</f>
        <v/>
      </c>
      <c r="O2465" s="164"/>
      <c r="P2465" s="164"/>
    </row>
    <row r="2466" spans="1:16" x14ac:dyDescent="0.2">
      <c r="A2466" s="19"/>
      <c r="B2466" s="164"/>
      <c r="C2466" s="164"/>
      <c r="D2466" s="164"/>
      <c r="E2466" s="164"/>
      <c r="F2466" s="165"/>
      <c r="G2466" s="164"/>
      <c r="H2466" s="166"/>
      <c r="I2466" s="167"/>
      <c r="J2466" s="168" t="str">
        <f>IF(F2466="","",IF(G2466=nepodnik,1,IF(VLOOKUP(G2466,Ciselniky!$G$41:$I$48,3,FALSE)&gt;'Údaje o projekte'!$F$11,'Údaje o projekte'!$F$11,VLOOKUP(G2466,Ciselniky!$G$41:$I$48,3,FALSE))))</f>
        <v/>
      </c>
      <c r="K2466" s="169" t="str">
        <f>IF(J2466="","",IF(G2466="Nerelevantné",E2466*F2466,((E2466*F2466)/VLOOKUP(G2466,Ciselniky!$G$43:$I$48,3,FALSE))*'Dlhodobý majetok (DM)'!I2466)*H2466)</f>
        <v/>
      </c>
      <c r="L2466" s="169" t="str">
        <f>IF(K2466="","",IF('Základné údaje'!$H$8="áno",0,K2466*0.2))</f>
        <v/>
      </c>
      <c r="M2466" s="156" t="str">
        <f>IF(K2466="","",K2466*VLOOKUP(CONCATENATE(C2466," / ",'Základné údaje'!$D$8),'Priradenie pracov. balíkov'!A:F,6,FALSE))</f>
        <v/>
      </c>
      <c r="N2466" s="156" t="str">
        <f>IF(L2466="","",L2466*VLOOKUP(CONCATENATE(C2466," / ",'Základné údaje'!$D$8),'Priradenie pracov. balíkov'!A:F,6,FALSE))</f>
        <v/>
      </c>
      <c r="O2466" s="164"/>
      <c r="P2466" s="164"/>
    </row>
    <row r="2467" spans="1:16" x14ac:dyDescent="0.2">
      <c r="A2467" s="19"/>
      <c r="B2467" s="164"/>
      <c r="C2467" s="164"/>
      <c r="D2467" s="164"/>
      <c r="E2467" s="164"/>
      <c r="F2467" s="165"/>
      <c r="G2467" s="164"/>
      <c r="H2467" s="166"/>
      <c r="I2467" s="167"/>
      <c r="J2467" s="168" t="str">
        <f>IF(F2467="","",IF(G2467=nepodnik,1,IF(VLOOKUP(G2467,Ciselniky!$G$41:$I$48,3,FALSE)&gt;'Údaje o projekte'!$F$11,'Údaje o projekte'!$F$11,VLOOKUP(G2467,Ciselniky!$G$41:$I$48,3,FALSE))))</f>
        <v/>
      </c>
      <c r="K2467" s="169" t="str">
        <f>IF(J2467="","",IF(G2467="Nerelevantné",E2467*F2467,((E2467*F2467)/VLOOKUP(G2467,Ciselniky!$G$43:$I$48,3,FALSE))*'Dlhodobý majetok (DM)'!I2467)*H2467)</f>
        <v/>
      </c>
      <c r="L2467" s="169" t="str">
        <f>IF(K2467="","",IF('Základné údaje'!$H$8="áno",0,K2467*0.2))</f>
        <v/>
      </c>
      <c r="M2467" s="156" t="str">
        <f>IF(K2467="","",K2467*VLOOKUP(CONCATENATE(C2467," / ",'Základné údaje'!$D$8),'Priradenie pracov. balíkov'!A:F,6,FALSE))</f>
        <v/>
      </c>
      <c r="N2467" s="156" t="str">
        <f>IF(L2467="","",L2467*VLOOKUP(CONCATENATE(C2467," / ",'Základné údaje'!$D$8),'Priradenie pracov. balíkov'!A:F,6,FALSE))</f>
        <v/>
      </c>
      <c r="O2467" s="164"/>
      <c r="P2467" s="164"/>
    </row>
    <row r="2468" spans="1:16" x14ac:dyDescent="0.2">
      <c r="A2468" s="19"/>
      <c r="B2468" s="164"/>
      <c r="C2468" s="164"/>
      <c r="D2468" s="164"/>
      <c r="E2468" s="164"/>
      <c r="F2468" s="165"/>
      <c r="G2468" s="164"/>
      <c r="H2468" s="166"/>
      <c r="I2468" s="167"/>
      <c r="J2468" s="168" t="str">
        <f>IF(F2468="","",IF(G2468=nepodnik,1,IF(VLOOKUP(G2468,Ciselniky!$G$41:$I$48,3,FALSE)&gt;'Údaje o projekte'!$F$11,'Údaje o projekte'!$F$11,VLOOKUP(G2468,Ciselniky!$G$41:$I$48,3,FALSE))))</f>
        <v/>
      </c>
      <c r="K2468" s="169" t="str">
        <f>IF(J2468="","",IF(G2468="Nerelevantné",E2468*F2468,((E2468*F2468)/VLOOKUP(G2468,Ciselniky!$G$43:$I$48,3,FALSE))*'Dlhodobý majetok (DM)'!I2468)*H2468)</f>
        <v/>
      </c>
      <c r="L2468" s="169" t="str">
        <f>IF(K2468="","",IF('Základné údaje'!$H$8="áno",0,K2468*0.2))</f>
        <v/>
      </c>
      <c r="M2468" s="156" t="str">
        <f>IF(K2468="","",K2468*VLOOKUP(CONCATENATE(C2468," / ",'Základné údaje'!$D$8),'Priradenie pracov. balíkov'!A:F,6,FALSE))</f>
        <v/>
      </c>
      <c r="N2468" s="156" t="str">
        <f>IF(L2468="","",L2468*VLOOKUP(CONCATENATE(C2468," / ",'Základné údaje'!$D$8),'Priradenie pracov. balíkov'!A:F,6,FALSE))</f>
        <v/>
      </c>
      <c r="O2468" s="164"/>
      <c r="P2468" s="164"/>
    </row>
    <row r="2469" spans="1:16" x14ac:dyDescent="0.2">
      <c r="A2469" s="19"/>
      <c r="B2469" s="164"/>
      <c r="C2469" s="164"/>
      <c r="D2469" s="164"/>
      <c r="E2469" s="164"/>
      <c r="F2469" s="165"/>
      <c r="G2469" s="164"/>
      <c r="H2469" s="166"/>
      <c r="I2469" s="167"/>
      <c r="J2469" s="168" t="str">
        <f>IF(F2469="","",IF(G2469=nepodnik,1,IF(VLOOKUP(G2469,Ciselniky!$G$41:$I$48,3,FALSE)&gt;'Údaje o projekte'!$F$11,'Údaje o projekte'!$F$11,VLOOKUP(G2469,Ciselniky!$G$41:$I$48,3,FALSE))))</f>
        <v/>
      </c>
      <c r="K2469" s="169" t="str">
        <f>IF(J2469="","",IF(G2469="Nerelevantné",E2469*F2469,((E2469*F2469)/VLOOKUP(G2469,Ciselniky!$G$43:$I$48,3,FALSE))*'Dlhodobý majetok (DM)'!I2469)*H2469)</f>
        <v/>
      </c>
      <c r="L2469" s="169" t="str">
        <f>IF(K2469="","",IF('Základné údaje'!$H$8="áno",0,K2469*0.2))</f>
        <v/>
      </c>
      <c r="M2469" s="156" t="str">
        <f>IF(K2469="","",K2469*VLOOKUP(CONCATENATE(C2469," / ",'Základné údaje'!$D$8),'Priradenie pracov. balíkov'!A:F,6,FALSE))</f>
        <v/>
      </c>
      <c r="N2469" s="156" t="str">
        <f>IF(L2469="","",L2469*VLOOKUP(CONCATENATE(C2469," / ",'Základné údaje'!$D$8),'Priradenie pracov. balíkov'!A:F,6,FALSE))</f>
        <v/>
      </c>
      <c r="O2469" s="164"/>
      <c r="P2469" s="164"/>
    </row>
    <row r="2470" spans="1:16" x14ac:dyDescent="0.2">
      <c r="A2470" s="19"/>
      <c r="B2470" s="164"/>
      <c r="C2470" s="164"/>
      <c r="D2470" s="164"/>
      <c r="E2470" s="164"/>
      <c r="F2470" s="165"/>
      <c r="G2470" s="164"/>
      <c r="H2470" s="166"/>
      <c r="I2470" s="167"/>
      <c r="J2470" s="168" t="str">
        <f>IF(F2470="","",IF(G2470=nepodnik,1,IF(VLOOKUP(G2470,Ciselniky!$G$41:$I$48,3,FALSE)&gt;'Údaje o projekte'!$F$11,'Údaje o projekte'!$F$11,VLOOKUP(G2470,Ciselniky!$G$41:$I$48,3,FALSE))))</f>
        <v/>
      </c>
      <c r="K2470" s="169" t="str">
        <f>IF(J2470="","",IF(G2470="Nerelevantné",E2470*F2470,((E2470*F2470)/VLOOKUP(G2470,Ciselniky!$G$43:$I$48,3,FALSE))*'Dlhodobý majetok (DM)'!I2470)*H2470)</f>
        <v/>
      </c>
      <c r="L2470" s="169" t="str">
        <f>IF(K2470="","",IF('Základné údaje'!$H$8="áno",0,K2470*0.2))</f>
        <v/>
      </c>
      <c r="M2470" s="156" t="str">
        <f>IF(K2470="","",K2470*VLOOKUP(CONCATENATE(C2470," / ",'Základné údaje'!$D$8),'Priradenie pracov. balíkov'!A:F,6,FALSE))</f>
        <v/>
      </c>
      <c r="N2470" s="156" t="str">
        <f>IF(L2470="","",L2470*VLOOKUP(CONCATENATE(C2470," / ",'Základné údaje'!$D$8),'Priradenie pracov. balíkov'!A:F,6,FALSE))</f>
        <v/>
      </c>
      <c r="O2470" s="164"/>
      <c r="P2470" s="164"/>
    </row>
    <row r="2471" spans="1:16" x14ac:dyDescent="0.2">
      <c r="A2471" s="19"/>
      <c r="B2471" s="164"/>
      <c r="C2471" s="164"/>
      <c r="D2471" s="164"/>
      <c r="E2471" s="164"/>
      <c r="F2471" s="165"/>
      <c r="G2471" s="164"/>
      <c r="H2471" s="166"/>
      <c r="I2471" s="167"/>
      <c r="J2471" s="168" t="str">
        <f>IF(F2471="","",IF(G2471=nepodnik,1,IF(VLOOKUP(G2471,Ciselniky!$G$41:$I$48,3,FALSE)&gt;'Údaje o projekte'!$F$11,'Údaje o projekte'!$F$11,VLOOKUP(G2471,Ciselniky!$G$41:$I$48,3,FALSE))))</f>
        <v/>
      </c>
      <c r="K2471" s="169" t="str">
        <f>IF(J2471="","",IF(G2471="Nerelevantné",E2471*F2471,((E2471*F2471)/VLOOKUP(G2471,Ciselniky!$G$43:$I$48,3,FALSE))*'Dlhodobý majetok (DM)'!I2471)*H2471)</f>
        <v/>
      </c>
      <c r="L2471" s="169" t="str">
        <f>IF(K2471="","",IF('Základné údaje'!$H$8="áno",0,K2471*0.2))</f>
        <v/>
      </c>
      <c r="M2471" s="156" t="str">
        <f>IF(K2471="","",K2471*VLOOKUP(CONCATENATE(C2471," / ",'Základné údaje'!$D$8),'Priradenie pracov. balíkov'!A:F,6,FALSE))</f>
        <v/>
      </c>
      <c r="N2471" s="156" t="str">
        <f>IF(L2471="","",L2471*VLOOKUP(CONCATENATE(C2471," / ",'Základné údaje'!$D$8),'Priradenie pracov. balíkov'!A:F,6,FALSE))</f>
        <v/>
      </c>
      <c r="O2471" s="164"/>
      <c r="P2471" s="164"/>
    </row>
    <row r="2472" spans="1:16" x14ac:dyDescent="0.2">
      <c r="A2472" s="19"/>
      <c r="B2472" s="164"/>
      <c r="C2472" s="164"/>
      <c r="D2472" s="164"/>
      <c r="E2472" s="164"/>
      <c r="F2472" s="165"/>
      <c r="G2472" s="164"/>
      <c r="H2472" s="166"/>
      <c r="I2472" s="167"/>
      <c r="J2472" s="168" t="str">
        <f>IF(F2472="","",IF(G2472=nepodnik,1,IF(VLOOKUP(G2472,Ciselniky!$G$41:$I$48,3,FALSE)&gt;'Údaje o projekte'!$F$11,'Údaje o projekte'!$F$11,VLOOKUP(G2472,Ciselniky!$G$41:$I$48,3,FALSE))))</f>
        <v/>
      </c>
      <c r="K2472" s="169" t="str">
        <f>IF(J2472="","",IF(G2472="Nerelevantné",E2472*F2472,((E2472*F2472)/VLOOKUP(G2472,Ciselniky!$G$43:$I$48,3,FALSE))*'Dlhodobý majetok (DM)'!I2472)*H2472)</f>
        <v/>
      </c>
      <c r="L2472" s="169" t="str">
        <f>IF(K2472="","",IF('Základné údaje'!$H$8="áno",0,K2472*0.2))</f>
        <v/>
      </c>
      <c r="M2472" s="156" t="str">
        <f>IF(K2472="","",K2472*VLOOKUP(CONCATENATE(C2472," / ",'Základné údaje'!$D$8),'Priradenie pracov. balíkov'!A:F,6,FALSE))</f>
        <v/>
      </c>
      <c r="N2472" s="156" t="str">
        <f>IF(L2472="","",L2472*VLOOKUP(CONCATENATE(C2472," / ",'Základné údaje'!$D$8),'Priradenie pracov. balíkov'!A:F,6,FALSE))</f>
        <v/>
      </c>
      <c r="O2472" s="164"/>
      <c r="P2472" s="164"/>
    </row>
    <row r="2473" spans="1:16" x14ac:dyDescent="0.2">
      <c r="A2473" s="19"/>
      <c r="B2473" s="164"/>
      <c r="C2473" s="164"/>
      <c r="D2473" s="164"/>
      <c r="E2473" s="164"/>
      <c r="F2473" s="165"/>
      <c r="G2473" s="164"/>
      <c r="H2473" s="166"/>
      <c r="I2473" s="167"/>
      <c r="J2473" s="168" t="str">
        <f>IF(F2473="","",IF(G2473=nepodnik,1,IF(VLOOKUP(G2473,Ciselniky!$G$41:$I$48,3,FALSE)&gt;'Údaje o projekte'!$F$11,'Údaje o projekte'!$F$11,VLOOKUP(G2473,Ciselniky!$G$41:$I$48,3,FALSE))))</f>
        <v/>
      </c>
      <c r="K2473" s="169" t="str">
        <f>IF(J2473="","",IF(G2473="Nerelevantné",E2473*F2473,((E2473*F2473)/VLOOKUP(G2473,Ciselniky!$G$43:$I$48,3,FALSE))*'Dlhodobý majetok (DM)'!I2473)*H2473)</f>
        <v/>
      </c>
      <c r="L2473" s="169" t="str">
        <f>IF(K2473="","",IF('Základné údaje'!$H$8="áno",0,K2473*0.2))</f>
        <v/>
      </c>
      <c r="M2473" s="156" t="str">
        <f>IF(K2473="","",K2473*VLOOKUP(CONCATENATE(C2473," / ",'Základné údaje'!$D$8),'Priradenie pracov. balíkov'!A:F,6,FALSE))</f>
        <v/>
      </c>
      <c r="N2473" s="156" t="str">
        <f>IF(L2473="","",L2473*VLOOKUP(CONCATENATE(C2473," / ",'Základné údaje'!$D$8),'Priradenie pracov. balíkov'!A:F,6,FALSE))</f>
        <v/>
      </c>
      <c r="O2473" s="164"/>
      <c r="P2473" s="164"/>
    </row>
    <row r="2474" spans="1:16" x14ac:dyDescent="0.2">
      <c r="A2474" s="19"/>
      <c r="B2474" s="164"/>
      <c r="C2474" s="164"/>
      <c r="D2474" s="164"/>
      <c r="E2474" s="164"/>
      <c r="F2474" s="165"/>
      <c r="G2474" s="164"/>
      <c r="H2474" s="166"/>
      <c r="I2474" s="167"/>
      <c r="J2474" s="168" t="str">
        <f>IF(F2474="","",IF(G2474=nepodnik,1,IF(VLOOKUP(G2474,Ciselniky!$G$41:$I$48,3,FALSE)&gt;'Údaje o projekte'!$F$11,'Údaje o projekte'!$F$11,VLOOKUP(G2474,Ciselniky!$G$41:$I$48,3,FALSE))))</f>
        <v/>
      </c>
      <c r="K2474" s="169" t="str">
        <f>IF(J2474="","",IF(G2474="Nerelevantné",E2474*F2474,((E2474*F2474)/VLOOKUP(G2474,Ciselniky!$G$43:$I$48,3,FALSE))*'Dlhodobý majetok (DM)'!I2474)*H2474)</f>
        <v/>
      </c>
      <c r="L2474" s="169" t="str">
        <f>IF(K2474="","",IF('Základné údaje'!$H$8="áno",0,K2474*0.2))</f>
        <v/>
      </c>
      <c r="M2474" s="156" t="str">
        <f>IF(K2474="","",K2474*VLOOKUP(CONCATENATE(C2474," / ",'Základné údaje'!$D$8),'Priradenie pracov. balíkov'!A:F,6,FALSE))</f>
        <v/>
      </c>
      <c r="N2474" s="156" t="str">
        <f>IF(L2474="","",L2474*VLOOKUP(CONCATENATE(C2474," / ",'Základné údaje'!$D$8),'Priradenie pracov. balíkov'!A:F,6,FALSE))</f>
        <v/>
      </c>
      <c r="O2474" s="164"/>
      <c r="P2474" s="164"/>
    </row>
    <row r="2475" spans="1:16" x14ac:dyDescent="0.2">
      <c r="A2475" s="19"/>
      <c r="B2475" s="164"/>
      <c r="C2475" s="164"/>
      <c r="D2475" s="164"/>
      <c r="E2475" s="164"/>
      <c r="F2475" s="165"/>
      <c r="G2475" s="164"/>
      <c r="H2475" s="166"/>
      <c r="I2475" s="167"/>
      <c r="J2475" s="168" t="str">
        <f>IF(F2475="","",IF(G2475=nepodnik,1,IF(VLOOKUP(G2475,Ciselniky!$G$41:$I$48,3,FALSE)&gt;'Údaje o projekte'!$F$11,'Údaje o projekte'!$F$11,VLOOKUP(G2475,Ciselniky!$G$41:$I$48,3,FALSE))))</f>
        <v/>
      </c>
      <c r="K2475" s="169" t="str">
        <f>IF(J2475="","",IF(G2475="Nerelevantné",E2475*F2475,((E2475*F2475)/VLOOKUP(G2475,Ciselniky!$G$43:$I$48,3,FALSE))*'Dlhodobý majetok (DM)'!I2475)*H2475)</f>
        <v/>
      </c>
      <c r="L2475" s="169" t="str">
        <f>IF(K2475="","",IF('Základné údaje'!$H$8="áno",0,K2475*0.2))</f>
        <v/>
      </c>
      <c r="M2475" s="156" t="str">
        <f>IF(K2475="","",K2475*VLOOKUP(CONCATENATE(C2475," / ",'Základné údaje'!$D$8),'Priradenie pracov. balíkov'!A:F,6,FALSE))</f>
        <v/>
      </c>
      <c r="N2475" s="156" t="str">
        <f>IF(L2475="","",L2475*VLOOKUP(CONCATENATE(C2475," / ",'Základné údaje'!$D$8),'Priradenie pracov. balíkov'!A:F,6,FALSE))</f>
        <v/>
      </c>
      <c r="O2475" s="164"/>
      <c r="P2475" s="164"/>
    </row>
    <row r="2476" spans="1:16" x14ac:dyDescent="0.2">
      <c r="A2476" s="19"/>
      <c r="B2476" s="164"/>
      <c r="C2476" s="164"/>
      <c r="D2476" s="164"/>
      <c r="E2476" s="164"/>
      <c r="F2476" s="165"/>
      <c r="G2476" s="164"/>
      <c r="H2476" s="166"/>
      <c r="I2476" s="167"/>
      <c r="J2476" s="168" t="str">
        <f>IF(F2476="","",IF(G2476=nepodnik,1,IF(VLOOKUP(G2476,Ciselniky!$G$41:$I$48,3,FALSE)&gt;'Údaje o projekte'!$F$11,'Údaje o projekte'!$F$11,VLOOKUP(G2476,Ciselniky!$G$41:$I$48,3,FALSE))))</f>
        <v/>
      </c>
      <c r="K2476" s="169" t="str">
        <f>IF(J2476="","",IF(G2476="Nerelevantné",E2476*F2476,((E2476*F2476)/VLOOKUP(G2476,Ciselniky!$G$43:$I$48,3,FALSE))*'Dlhodobý majetok (DM)'!I2476)*H2476)</f>
        <v/>
      </c>
      <c r="L2476" s="169" t="str">
        <f>IF(K2476="","",IF('Základné údaje'!$H$8="áno",0,K2476*0.2))</f>
        <v/>
      </c>
      <c r="M2476" s="156" t="str">
        <f>IF(K2476="","",K2476*VLOOKUP(CONCATENATE(C2476," / ",'Základné údaje'!$D$8),'Priradenie pracov. balíkov'!A:F,6,FALSE))</f>
        <v/>
      </c>
      <c r="N2476" s="156" t="str">
        <f>IF(L2476="","",L2476*VLOOKUP(CONCATENATE(C2476," / ",'Základné údaje'!$D$8),'Priradenie pracov. balíkov'!A:F,6,FALSE))</f>
        <v/>
      </c>
      <c r="O2476" s="164"/>
      <c r="P2476" s="164"/>
    </row>
    <row r="2477" spans="1:16" x14ac:dyDescent="0.2">
      <c r="A2477" s="19"/>
      <c r="B2477" s="164"/>
      <c r="C2477" s="164"/>
      <c r="D2477" s="164"/>
      <c r="E2477" s="164"/>
      <c r="F2477" s="165"/>
      <c r="G2477" s="164"/>
      <c r="H2477" s="166"/>
      <c r="I2477" s="167"/>
      <c r="J2477" s="168" t="str">
        <f>IF(F2477="","",IF(G2477=nepodnik,1,IF(VLOOKUP(G2477,Ciselniky!$G$41:$I$48,3,FALSE)&gt;'Údaje o projekte'!$F$11,'Údaje o projekte'!$F$11,VLOOKUP(G2477,Ciselniky!$G$41:$I$48,3,FALSE))))</f>
        <v/>
      </c>
      <c r="K2477" s="169" t="str">
        <f>IF(J2477="","",IF(G2477="Nerelevantné",E2477*F2477,((E2477*F2477)/VLOOKUP(G2477,Ciselniky!$G$43:$I$48,3,FALSE))*'Dlhodobý majetok (DM)'!I2477)*H2477)</f>
        <v/>
      </c>
      <c r="L2477" s="169" t="str">
        <f>IF(K2477="","",IF('Základné údaje'!$H$8="áno",0,K2477*0.2))</f>
        <v/>
      </c>
      <c r="M2477" s="156" t="str">
        <f>IF(K2477="","",K2477*VLOOKUP(CONCATENATE(C2477," / ",'Základné údaje'!$D$8),'Priradenie pracov. balíkov'!A:F,6,FALSE))</f>
        <v/>
      </c>
      <c r="N2477" s="156" t="str">
        <f>IF(L2477="","",L2477*VLOOKUP(CONCATENATE(C2477," / ",'Základné údaje'!$D$8),'Priradenie pracov. balíkov'!A:F,6,FALSE))</f>
        <v/>
      </c>
      <c r="O2477" s="164"/>
      <c r="P2477" s="164"/>
    </row>
    <row r="2478" spans="1:16" x14ac:dyDescent="0.2">
      <c r="A2478" s="19"/>
      <c r="B2478" s="164"/>
      <c r="C2478" s="164"/>
      <c r="D2478" s="164"/>
      <c r="E2478" s="164"/>
      <c r="F2478" s="165"/>
      <c r="G2478" s="164"/>
      <c r="H2478" s="166"/>
      <c r="I2478" s="167"/>
      <c r="J2478" s="168" t="str">
        <f>IF(F2478="","",IF(G2478=nepodnik,1,IF(VLOOKUP(G2478,Ciselniky!$G$41:$I$48,3,FALSE)&gt;'Údaje o projekte'!$F$11,'Údaje o projekte'!$F$11,VLOOKUP(G2478,Ciselniky!$G$41:$I$48,3,FALSE))))</f>
        <v/>
      </c>
      <c r="K2478" s="169" t="str">
        <f>IF(J2478="","",IF(G2478="Nerelevantné",E2478*F2478,((E2478*F2478)/VLOOKUP(G2478,Ciselniky!$G$43:$I$48,3,FALSE))*'Dlhodobý majetok (DM)'!I2478)*H2478)</f>
        <v/>
      </c>
      <c r="L2478" s="169" t="str">
        <f>IF(K2478="","",IF('Základné údaje'!$H$8="áno",0,K2478*0.2))</f>
        <v/>
      </c>
      <c r="M2478" s="156" t="str">
        <f>IF(K2478="","",K2478*VLOOKUP(CONCATENATE(C2478," / ",'Základné údaje'!$D$8),'Priradenie pracov. balíkov'!A:F,6,FALSE))</f>
        <v/>
      </c>
      <c r="N2478" s="156" t="str">
        <f>IF(L2478="","",L2478*VLOOKUP(CONCATENATE(C2478," / ",'Základné údaje'!$D$8),'Priradenie pracov. balíkov'!A:F,6,FALSE))</f>
        <v/>
      </c>
      <c r="O2478" s="164"/>
      <c r="P2478" s="164"/>
    </row>
    <row r="2479" spans="1:16" x14ac:dyDescent="0.2">
      <c r="A2479" s="19"/>
      <c r="B2479" s="164"/>
      <c r="C2479" s="164"/>
      <c r="D2479" s="164"/>
      <c r="E2479" s="164"/>
      <c r="F2479" s="165"/>
      <c r="G2479" s="164"/>
      <c r="H2479" s="166"/>
      <c r="I2479" s="167"/>
      <c r="J2479" s="168" t="str">
        <f>IF(F2479="","",IF(G2479=nepodnik,1,IF(VLOOKUP(G2479,Ciselniky!$G$41:$I$48,3,FALSE)&gt;'Údaje o projekte'!$F$11,'Údaje o projekte'!$F$11,VLOOKUP(G2479,Ciselniky!$G$41:$I$48,3,FALSE))))</f>
        <v/>
      </c>
      <c r="K2479" s="169" t="str">
        <f>IF(J2479="","",IF(G2479="Nerelevantné",E2479*F2479,((E2479*F2479)/VLOOKUP(G2479,Ciselniky!$G$43:$I$48,3,FALSE))*'Dlhodobý majetok (DM)'!I2479)*H2479)</f>
        <v/>
      </c>
      <c r="L2479" s="169" t="str">
        <f>IF(K2479="","",IF('Základné údaje'!$H$8="áno",0,K2479*0.2))</f>
        <v/>
      </c>
      <c r="M2479" s="156" t="str">
        <f>IF(K2479="","",K2479*VLOOKUP(CONCATENATE(C2479," / ",'Základné údaje'!$D$8),'Priradenie pracov. balíkov'!A:F,6,FALSE))</f>
        <v/>
      </c>
      <c r="N2479" s="156" t="str">
        <f>IF(L2479="","",L2479*VLOOKUP(CONCATENATE(C2479," / ",'Základné údaje'!$D$8),'Priradenie pracov. balíkov'!A:F,6,FALSE))</f>
        <v/>
      </c>
      <c r="O2479" s="164"/>
      <c r="P2479" s="164"/>
    </row>
    <row r="2480" spans="1:16" x14ac:dyDescent="0.2">
      <c r="A2480" s="19"/>
      <c r="B2480" s="164"/>
      <c r="C2480" s="164"/>
      <c r="D2480" s="164"/>
      <c r="E2480" s="164"/>
      <c r="F2480" s="165"/>
      <c r="G2480" s="164"/>
      <c r="H2480" s="166"/>
      <c r="I2480" s="167"/>
      <c r="J2480" s="168" t="str">
        <f>IF(F2480="","",IF(G2480=nepodnik,1,IF(VLOOKUP(G2480,Ciselniky!$G$41:$I$48,3,FALSE)&gt;'Údaje o projekte'!$F$11,'Údaje o projekte'!$F$11,VLOOKUP(G2480,Ciselniky!$G$41:$I$48,3,FALSE))))</f>
        <v/>
      </c>
      <c r="K2480" s="169" t="str">
        <f>IF(J2480="","",IF(G2480="Nerelevantné",E2480*F2480,((E2480*F2480)/VLOOKUP(G2480,Ciselniky!$G$43:$I$48,3,FALSE))*'Dlhodobý majetok (DM)'!I2480)*H2480)</f>
        <v/>
      </c>
      <c r="L2480" s="169" t="str">
        <f>IF(K2480="","",IF('Základné údaje'!$H$8="áno",0,K2480*0.2))</f>
        <v/>
      </c>
      <c r="M2480" s="156" t="str">
        <f>IF(K2480="","",K2480*VLOOKUP(CONCATENATE(C2480," / ",'Základné údaje'!$D$8),'Priradenie pracov. balíkov'!A:F,6,FALSE))</f>
        <v/>
      </c>
      <c r="N2480" s="156" t="str">
        <f>IF(L2480="","",L2480*VLOOKUP(CONCATENATE(C2480," / ",'Základné údaje'!$D$8),'Priradenie pracov. balíkov'!A:F,6,FALSE))</f>
        <v/>
      </c>
      <c r="O2480" s="164"/>
      <c r="P2480" s="164"/>
    </row>
    <row r="2481" spans="1:16" x14ac:dyDescent="0.2">
      <c r="A2481" s="19"/>
      <c r="B2481" s="164"/>
      <c r="C2481" s="164"/>
      <c r="D2481" s="164"/>
      <c r="E2481" s="164"/>
      <c r="F2481" s="165"/>
      <c r="G2481" s="164"/>
      <c r="H2481" s="166"/>
      <c r="I2481" s="167"/>
      <c r="J2481" s="168" t="str">
        <f>IF(F2481="","",IF(G2481=nepodnik,1,IF(VLOOKUP(G2481,Ciselniky!$G$41:$I$48,3,FALSE)&gt;'Údaje o projekte'!$F$11,'Údaje o projekte'!$F$11,VLOOKUP(G2481,Ciselniky!$G$41:$I$48,3,FALSE))))</f>
        <v/>
      </c>
      <c r="K2481" s="169" t="str">
        <f>IF(J2481="","",IF(G2481="Nerelevantné",E2481*F2481,((E2481*F2481)/VLOOKUP(G2481,Ciselniky!$G$43:$I$48,3,FALSE))*'Dlhodobý majetok (DM)'!I2481)*H2481)</f>
        <v/>
      </c>
      <c r="L2481" s="169" t="str">
        <f>IF(K2481="","",IF('Základné údaje'!$H$8="áno",0,K2481*0.2))</f>
        <v/>
      </c>
      <c r="M2481" s="156" t="str">
        <f>IF(K2481="","",K2481*VLOOKUP(CONCATENATE(C2481," / ",'Základné údaje'!$D$8),'Priradenie pracov. balíkov'!A:F,6,FALSE))</f>
        <v/>
      </c>
      <c r="N2481" s="156" t="str">
        <f>IF(L2481="","",L2481*VLOOKUP(CONCATENATE(C2481," / ",'Základné údaje'!$D$8),'Priradenie pracov. balíkov'!A:F,6,FALSE))</f>
        <v/>
      </c>
      <c r="O2481" s="164"/>
      <c r="P2481" s="164"/>
    </row>
    <row r="2482" spans="1:16" x14ac:dyDescent="0.2">
      <c r="A2482" s="19"/>
      <c r="B2482" s="164"/>
      <c r="C2482" s="164"/>
      <c r="D2482" s="164"/>
      <c r="E2482" s="164"/>
      <c r="F2482" s="165"/>
      <c r="G2482" s="164"/>
      <c r="H2482" s="166"/>
      <c r="I2482" s="167"/>
      <c r="J2482" s="168" t="str">
        <f>IF(F2482="","",IF(G2482=nepodnik,1,IF(VLOOKUP(G2482,Ciselniky!$G$41:$I$48,3,FALSE)&gt;'Údaje o projekte'!$F$11,'Údaje o projekte'!$F$11,VLOOKUP(G2482,Ciselniky!$G$41:$I$48,3,FALSE))))</f>
        <v/>
      </c>
      <c r="K2482" s="169" t="str">
        <f>IF(J2482="","",IF(G2482="Nerelevantné",E2482*F2482,((E2482*F2482)/VLOOKUP(G2482,Ciselniky!$G$43:$I$48,3,FALSE))*'Dlhodobý majetok (DM)'!I2482)*H2482)</f>
        <v/>
      </c>
      <c r="L2482" s="169" t="str">
        <f>IF(K2482="","",IF('Základné údaje'!$H$8="áno",0,K2482*0.2))</f>
        <v/>
      </c>
      <c r="M2482" s="156" t="str">
        <f>IF(K2482="","",K2482*VLOOKUP(CONCATENATE(C2482," / ",'Základné údaje'!$D$8),'Priradenie pracov. balíkov'!A:F,6,FALSE))</f>
        <v/>
      </c>
      <c r="N2482" s="156" t="str">
        <f>IF(L2482="","",L2482*VLOOKUP(CONCATENATE(C2482," / ",'Základné údaje'!$D$8),'Priradenie pracov. balíkov'!A:F,6,FALSE))</f>
        <v/>
      </c>
      <c r="O2482" s="164"/>
      <c r="P2482" s="164"/>
    </row>
    <row r="2483" spans="1:16" x14ac:dyDescent="0.2">
      <c r="A2483" s="19"/>
      <c r="B2483" s="164"/>
      <c r="C2483" s="164"/>
      <c r="D2483" s="164"/>
      <c r="E2483" s="164"/>
      <c r="F2483" s="165"/>
      <c r="G2483" s="164"/>
      <c r="H2483" s="166"/>
      <c r="I2483" s="167"/>
      <c r="J2483" s="168" t="str">
        <f>IF(F2483="","",IF(G2483=nepodnik,1,IF(VLOOKUP(G2483,Ciselniky!$G$41:$I$48,3,FALSE)&gt;'Údaje o projekte'!$F$11,'Údaje o projekte'!$F$11,VLOOKUP(G2483,Ciselniky!$G$41:$I$48,3,FALSE))))</f>
        <v/>
      </c>
      <c r="K2483" s="169" t="str">
        <f>IF(J2483="","",IF(G2483="Nerelevantné",E2483*F2483,((E2483*F2483)/VLOOKUP(G2483,Ciselniky!$G$43:$I$48,3,FALSE))*'Dlhodobý majetok (DM)'!I2483)*H2483)</f>
        <v/>
      </c>
      <c r="L2483" s="169" t="str">
        <f>IF(K2483="","",IF('Základné údaje'!$H$8="áno",0,K2483*0.2))</f>
        <v/>
      </c>
      <c r="M2483" s="156" t="str">
        <f>IF(K2483="","",K2483*VLOOKUP(CONCATENATE(C2483," / ",'Základné údaje'!$D$8),'Priradenie pracov. balíkov'!A:F,6,FALSE))</f>
        <v/>
      </c>
      <c r="N2483" s="156" t="str">
        <f>IF(L2483="","",L2483*VLOOKUP(CONCATENATE(C2483," / ",'Základné údaje'!$D$8),'Priradenie pracov. balíkov'!A:F,6,FALSE))</f>
        <v/>
      </c>
      <c r="O2483" s="164"/>
      <c r="P2483" s="164"/>
    </row>
    <row r="2484" spans="1:16" x14ac:dyDescent="0.2">
      <c r="A2484" s="19"/>
      <c r="B2484" s="164"/>
      <c r="C2484" s="164"/>
      <c r="D2484" s="164"/>
      <c r="E2484" s="164"/>
      <c r="F2484" s="165"/>
      <c r="G2484" s="164"/>
      <c r="H2484" s="166"/>
      <c r="I2484" s="167"/>
      <c r="J2484" s="168" t="str">
        <f>IF(F2484="","",IF(G2484=nepodnik,1,IF(VLOOKUP(G2484,Ciselniky!$G$41:$I$48,3,FALSE)&gt;'Údaje o projekte'!$F$11,'Údaje o projekte'!$F$11,VLOOKUP(G2484,Ciselniky!$G$41:$I$48,3,FALSE))))</f>
        <v/>
      </c>
      <c r="K2484" s="169" t="str">
        <f>IF(J2484="","",IF(G2484="Nerelevantné",E2484*F2484,((E2484*F2484)/VLOOKUP(G2484,Ciselniky!$G$43:$I$48,3,FALSE))*'Dlhodobý majetok (DM)'!I2484)*H2484)</f>
        <v/>
      </c>
      <c r="L2484" s="169" t="str">
        <f>IF(K2484="","",IF('Základné údaje'!$H$8="áno",0,K2484*0.2))</f>
        <v/>
      </c>
      <c r="M2484" s="156" t="str">
        <f>IF(K2484="","",K2484*VLOOKUP(CONCATENATE(C2484," / ",'Základné údaje'!$D$8),'Priradenie pracov. balíkov'!A:F,6,FALSE))</f>
        <v/>
      </c>
      <c r="N2484" s="156" t="str">
        <f>IF(L2484="","",L2484*VLOOKUP(CONCATENATE(C2484," / ",'Základné údaje'!$D$8),'Priradenie pracov. balíkov'!A:F,6,FALSE))</f>
        <v/>
      </c>
      <c r="O2484" s="164"/>
      <c r="P2484" s="164"/>
    </row>
    <row r="2485" spans="1:16" x14ac:dyDescent="0.2">
      <c r="A2485" s="19"/>
      <c r="B2485" s="164"/>
      <c r="C2485" s="164"/>
      <c r="D2485" s="164"/>
      <c r="E2485" s="164"/>
      <c r="F2485" s="165"/>
      <c r="G2485" s="164"/>
      <c r="H2485" s="166"/>
      <c r="I2485" s="167"/>
      <c r="J2485" s="168" t="str">
        <f>IF(F2485="","",IF(G2485=nepodnik,1,IF(VLOOKUP(G2485,Ciselniky!$G$41:$I$48,3,FALSE)&gt;'Údaje o projekte'!$F$11,'Údaje o projekte'!$F$11,VLOOKUP(G2485,Ciselniky!$G$41:$I$48,3,FALSE))))</f>
        <v/>
      </c>
      <c r="K2485" s="169" t="str">
        <f>IF(J2485="","",IF(G2485="Nerelevantné",E2485*F2485,((E2485*F2485)/VLOOKUP(G2485,Ciselniky!$G$43:$I$48,3,FALSE))*'Dlhodobý majetok (DM)'!I2485)*H2485)</f>
        <v/>
      </c>
      <c r="L2485" s="169" t="str">
        <f>IF(K2485="","",IF('Základné údaje'!$H$8="áno",0,K2485*0.2))</f>
        <v/>
      </c>
      <c r="M2485" s="156" t="str">
        <f>IF(K2485="","",K2485*VLOOKUP(CONCATENATE(C2485," / ",'Základné údaje'!$D$8),'Priradenie pracov. balíkov'!A:F,6,FALSE))</f>
        <v/>
      </c>
      <c r="N2485" s="156" t="str">
        <f>IF(L2485="","",L2485*VLOOKUP(CONCATENATE(C2485," / ",'Základné údaje'!$D$8),'Priradenie pracov. balíkov'!A:F,6,FALSE))</f>
        <v/>
      </c>
      <c r="O2485" s="164"/>
      <c r="P2485" s="164"/>
    </row>
    <row r="2486" spans="1:16" x14ac:dyDescent="0.2">
      <c r="A2486" s="19"/>
      <c r="B2486" s="164"/>
      <c r="C2486" s="164"/>
      <c r="D2486" s="164"/>
      <c r="E2486" s="164"/>
      <c r="F2486" s="165"/>
      <c r="G2486" s="164"/>
      <c r="H2486" s="166"/>
      <c r="I2486" s="167"/>
      <c r="J2486" s="168" t="str">
        <f>IF(F2486="","",IF(G2486=nepodnik,1,IF(VLOOKUP(G2486,Ciselniky!$G$41:$I$48,3,FALSE)&gt;'Údaje o projekte'!$F$11,'Údaje o projekte'!$F$11,VLOOKUP(G2486,Ciselniky!$G$41:$I$48,3,FALSE))))</f>
        <v/>
      </c>
      <c r="K2486" s="169" t="str">
        <f>IF(J2486="","",IF(G2486="Nerelevantné",E2486*F2486,((E2486*F2486)/VLOOKUP(G2486,Ciselniky!$G$43:$I$48,3,FALSE))*'Dlhodobý majetok (DM)'!I2486)*H2486)</f>
        <v/>
      </c>
      <c r="L2486" s="169" t="str">
        <f>IF(K2486="","",IF('Základné údaje'!$H$8="áno",0,K2486*0.2))</f>
        <v/>
      </c>
      <c r="M2486" s="156" t="str">
        <f>IF(K2486="","",K2486*VLOOKUP(CONCATENATE(C2486," / ",'Základné údaje'!$D$8),'Priradenie pracov. balíkov'!A:F,6,FALSE))</f>
        <v/>
      </c>
      <c r="N2486" s="156" t="str">
        <f>IF(L2486="","",L2486*VLOOKUP(CONCATENATE(C2486," / ",'Základné údaje'!$D$8),'Priradenie pracov. balíkov'!A:F,6,FALSE))</f>
        <v/>
      </c>
      <c r="O2486" s="164"/>
      <c r="P2486" s="164"/>
    </row>
    <row r="2487" spans="1:16" x14ac:dyDescent="0.2">
      <c r="A2487" s="19"/>
      <c r="B2487" s="164"/>
      <c r="C2487" s="164"/>
      <c r="D2487" s="164"/>
      <c r="E2487" s="164"/>
      <c r="F2487" s="165"/>
      <c r="G2487" s="164"/>
      <c r="H2487" s="166"/>
      <c r="I2487" s="167"/>
      <c r="J2487" s="168" t="str">
        <f>IF(F2487="","",IF(G2487=nepodnik,1,IF(VLOOKUP(G2487,Ciselniky!$G$41:$I$48,3,FALSE)&gt;'Údaje o projekte'!$F$11,'Údaje o projekte'!$F$11,VLOOKUP(G2487,Ciselniky!$G$41:$I$48,3,FALSE))))</f>
        <v/>
      </c>
      <c r="K2487" s="169" t="str">
        <f>IF(J2487="","",IF(G2487="Nerelevantné",E2487*F2487,((E2487*F2487)/VLOOKUP(G2487,Ciselniky!$G$43:$I$48,3,FALSE))*'Dlhodobý majetok (DM)'!I2487)*H2487)</f>
        <v/>
      </c>
      <c r="L2487" s="169" t="str">
        <f>IF(K2487="","",IF('Základné údaje'!$H$8="áno",0,K2487*0.2))</f>
        <v/>
      </c>
      <c r="M2487" s="156" t="str">
        <f>IF(K2487="","",K2487*VLOOKUP(CONCATENATE(C2487," / ",'Základné údaje'!$D$8),'Priradenie pracov. balíkov'!A:F,6,FALSE))</f>
        <v/>
      </c>
      <c r="N2487" s="156" t="str">
        <f>IF(L2487="","",L2487*VLOOKUP(CONCATENATE(C2487," / ",'Základné údaje'!$D$8),'Priradenie pracov. balíkov'!A:F,6,FALSE))</f>
        <v/>
      </c>
      <c r="O2487" s="164"/>
      <c r="P2487" s="164"/>
    </row>
    <row r="2488" spans="1:16" x14ac:dyDescent="0.2">
      <c r="A2488" s="19"/>
      <c r="B2488" s="164"/>
      <c r="C2488" s="164"/>
      <c r="D2488" s="164"/>
      <c r="E2488" s="164"/>
      <c r="F2488" s="165"/>
      <c r="G2488" s="164"/>
      <c r="H2488" s="166"/>
      <c r="I2488" s="167"/>
      <c r="J2488" s="168" t="str">
        <f>IF(F2488="","",IF(G2488=nepodnik,1,IF(VLOOKUP(G2488,Ciselniky!$G$41:$I$48,3,FALSE)&gt;'Údaje o projekte'!$F$11,'Údaje o projekte'!$F$11,VLOOKUP(G2488,Ciselniky!$G$41:$I$48,3,FALSE))))</f>
        <v/>
      </c>
      <c r="K2488" s="169" t="str">
        <f>IF(J2488="","",IF(G2488="Nerelevantné",E2488*F2488,((E2488*F2488)/VLOOKUP(G2488,Ciselniky!$G$43:$I$48,3,FALSE))*'Dlhodobý majetok (DM)'!I2488)*H2488)</f>
        <v/>
      </c>
      <c r="L2488" s="169" t="str">
        <f>IF(K2488="","",IF('Základné údaje'!$H$8="áno",0,K2488*0.2))</f>
        <v/>
      </c>
      <c r="M2488" s="156" t="str">
        <f>IF(K2488="","",K2488*VLOOKUP(CONCATENATE(C2488," / ",'Základné údaje'!$D$8),'Priradenie pracov. balíkov'!A:F,6,FALSE))</f>
        <v/>
      </c>
      <c r="N2488" s="156" t="str">
        <f>IF(L2488="","",L2488*VLOOKUP(CONCATENATE(C2488," / ",'Základné údaje'!$D$8),'Priradenie pracov. balíkov'!A:F,6,FALSE))</f>
        <v/>
      </c>
      <c r="O2488" s="164"/>
      <c r="P2488" s="164"/>
    </row>
    <row r="2489" spans="1:16" x14ac:dyDescent="0.2">
      <c r="A2489" s="19"/>
      <c r="B2489" s="164"/>
      <c r="C2489" s="164"/>
      <c r="D2489" s="164"/>
      <c r="E2489" s="164"/>
      <c r="F2489" s="165"/>
      <c r="G2489" s="164"/>
      <c r="H2489" s="166"/>
      <c r="I2489" s="167"/>
      <c r="J2489" s="168" t="str">
        <f>IF(F2489="","",IF(G2489=nepodnik,1,IF(VLOOKUP(G2489,Ciselniky!$G$41:$I$48,3,FALSE)&gt;'Údaje o projekte'!$F$11,'Údaje o projekte'!$F$11,VLOOKUP(G2489,Ciselniky!$G$41:$I$48,3,FALSE))))</f>
        <v/>
      </c>
      <c r="K2489" s="169" t="str">
        <f>IF(J2489="","",IF(G2489="Nerelevantné",E2489*F2489,((E2489*F2489)/VLOOKUP(G2489,Ciselniky!$G$43:$I$48,3,FALSE))*'Dlhodobý majetok (DM)'!I2489)*H2489)</f>
        <v/>
      </c>
      <c r="L2489" s="169" t="str">
        <f>IF(K2489="","",IF('Základné údaje'!$H$8="áno",0,K2489*0.2))</f>
        <v/>
      </c>
      <c r="M2489" s="156" t="str">
        <f>IF(K2489="","",K2489*VLOOKUP(CONCATENATE(C2489," / ",'Základné údaje'!$D$8),'Priradenie pracov. balíkov'!A:F,6,FALSE))</f>
        <v/>
      </c>
      <c r="N2489" s="156" t="str">
        <f>IF(L2489="","",L2489*VLOOKUP(CONCATENATE(C2489," / ",'Základné údaje'!$D$8),'Priradenie pracov. balíkov'!A:F,6,FALSE))</f>
        <v/>
      </c>
      <c r="O2489" s="164"/>
      <c r="P2489" s="164"/>
    </row>
    <row r="2490" spans="1:16" x14ac:dyDescent="0.2">
      <c r="A2490" s="19"/>
      <c r="B2490" s="164"/>
      <c r="C2490" s="164"/>
      <c r="D2490" s="164"/>
      <c r="E2490" s="164"/>
      <c r="F2490" s="165"/>
      <c r="G2490" s="164"/>
      <c r="H2490" s="166"/>
      <c r="I2490" s="167"/>
      <c r="J2490" s="168" t="str">
        <f>IF(F2490="","",IF(G2490=nepodnik,1,IF(VLOOKUP(G2490,Ciselniky!$G$41:$I$48,3,FALSE)&gt;'Údaje o projekte'!$F$11,'Údaje o projekte'!$F$11,VLOOKUP(G2490,Ciselniky!$G$41:$I$48,3,FALSE))))</f>
        <v/>
      </c>
      <c r="K2490" s="169" t="str">
        <f>IF(J2490="","",IF(G2490="Nerelevantné",E2490*F2490,((E2490*F2490)/VLOOKUP(G2490,Ciselniky!$G$43:$I$48,3,FALSE))*'Dlhodobý majetok (DM)'!I2490)*H2490)</f>
        <v/>
      </c>
      <c r="L2490" s="169" t="str">
        <f>IF(K2490="","",IF('Základné údaje'!$H$8="áno",0,K2490*0.2))</f>
        <v/>
      </c>
      <c r="M2490" s="156" t="str">
        <f>IF(K2490="","",K2490*VLOOKUP(CONCATENATE(C2490," / ",'Základné údaje'!$D$8),'Priradenie pracov. balíkov'!A:F,6,FALSE))</f>
        <v/>
      </c>
      <c r="N2490" s="156" t="str">
        <f>IF(L2490="","",L2490*VLOOKUP(CONCATENATE(C2490," / ",'Základné údaje'!$D$8),'Priradenie pracov. balíkov'!A:F,6,FALSE))</f>
        <v/>
      </c>
      <c r="O2490" s="164"/>
      <c r="P2490" s="164"/>
    </row>
    <row r="2491" spans="1:16" x14ac:dyDescent="0.2">
      <c r="A2491" s="19"/>
      <c r="B2491" s="164"/>
      <c r="C2491" s="164"/>
      <c r="D2491" s="164"/>
      <c r="E2491" s="164"/>
      <c r="F2491" s="165"/>
      <c r="G2491" s="164"/>
      <c r="H2491" s="166"/>
      <c r="I2491" s="167"/>
      <c r="J2491" s="168" t="str">
        <f>IF(F2491="","",IF(G2491=nepodnik,1,IF(VLOOKUP(G2491,Ciselniky!$G$41:$I$48,3,FALSE)&gt;'Údaje o projekte'!$F$11,'Údaje o projekte'!$F$11,VLOOKUP(G2491,Ciselniky!$G$41:$I$48,3,FALSE))))</f>
        <v/>
      </c>
      <c r="K2491" s="169" t="str">
        <f>IF(J2491="","",IF(G2491="Nerelevantné",E2491*F2491,((E2491*F2491)/VLOOKUP(G2491,Ciselniky!$G$43:$I$48,3,FALSE))*'Dlhodobý majetok (DM)'!I2491)*H2491)</f>
        <v/>
      </c>
      <c r="L2491" s="169" t="str">
        <f>IF(K2491="","",IF('Základné údaje'!$H$8="áno",0,K2491*0.2))</f>
        <v/>
      </c>
      <c r="M2491" s="156" t="str">
        <f>IF(K2491="","",K2491*VLOOKUP(CONCATENATE(C2491," / ",'Základné údaje'!$D$8),'Priradenie pracov. balíkov'!A:F,6,FALSE))</f>
        <v/>
      </c>
      <c r="N2491" s="156" t="str">
        <f>IF(L2491="","",L2491*VLOOKUP(CONCATENATE(C2491," / ",'Základné údaje'!$D$8),'Priradenie pracov. balíkov'!A:F,6,FALSE))</f>
        <v/>
      </c>
      <c r="O2491" s="164"/>
      <c r="P2491" s="164"/>
    </row>
    <row r="2492" spans="1:16" x14ac:dyDescent="0.2">
      <c r="A2492" s="19"/>
      <c r="B2492" s="164"/>
      <c r="C2492" s="164"/>
      <c r="D2492" s="164"/>
      <c r="E2492" s="164"/>
      <c r="F2492" s="165"/>
      <c r="G2492" s="164"/>
      <c r="H2492" s="166"/>
      <c r="I2492" s="167"/>
      <c r="J2492" s="168" t="str">
        <f>IF(F2492="","",IF(G2492=nepodnik,1,IF(VLOOKUP(G2492,Ciselniky!$G$41:$I$48,3,FALSE)&gt;'Údaje o projekte'!$F$11,'Údaje o projekte'!$F$11,VLOOKUP(G2492,Ciselniky!$G$41:$I$48,3,FALSE))))</f>
        <v/>
      </c>
      <c r="K2492" s="169" t="str">
        <f>IF(J2492="","",IF(G2492="Nerelevantné",E2492*F2492,((E2492*F2492)/VLOOKUP(G2492,Ciselniky!$G$43:$I$48,3,FALSE))*'Dlhodobý majetok (DM)'!I2492)*H2492)</f>
        <v/>
      </c>
      <c r="L2492" s="169" t="str">
        <f>IF(K2492="","",IF('Základné údaje'!$H$8="áno",0,K2492*0.2))</f>
        <v/>
      </c>
      <c r="M2492" s="156" t="str">
        <f>IF(K2492="","",K2492*VLOOKUP(CONCATENATE(C2492," / ",'Základné údaje'!$D$8),'Priradenie pracov. balíkov'!A:F,6,FALSE))</f>
        <v/>
      </c>
      <c r="N2492" s="156" t="str">
        <f>IF(L2492="","",L2492*VLOOKUP(CONCATENATE(C2492," / ",'Základné údaje'!$D$8),'Priradenie pracov. balíkov'!A:F,6,FALSE))</f>
        <v/>
      </c>
      <c r="O2492" s="164"/>
      <c r="P2492" s="164"/>
    </row>
    <row r="2493" spans="1:16" x14ac:dyDescent="0.2">
      <c r="A2493" s="19"/>
      <c r="B2493" s="164"/>
      <c r="C2493" s="164"/>
      <c r="D2493" s="164"/>
      <c r="E2493" s="164"/>
      <c r="F2493" s="165"/>
      <c r="G2493" s="164"/>
      <c r="H2493" s="166"/>
      <c r="I2493" s="167"/>
      <c r="J2493" s="168" t="str">
        <f>IF(F2493="","",IF(G2493=nepodnik,1,IF(VLOOKUP(G2493,Ciselniky!$G$41:$I$48,3,FALSE)&gt;'Údaje o projekte'!$F$11,'Údaje o projekte'!$F$11,VLOOKUP(G2493,Ciselniky!$G$41:$I$48,3,FALSE))))</f>
        <v/>
      </c>
      <c r="K2493" s="169" t="str">
        <f>IF(J2493="","",IF(G2493="Nerelevantné",E2493*F2493,((E2493*F2493)/VLOOKUP(G2493,Ciselniky!$G$43:$I$48,3,FALSE))*'Dlhodobý majetok (DM)'!I2493)*H2493)</f>
        <v/>
      </c>
      <c r="L2493" s="169" t="str">
        <f>IF(K2493="","",IF('Základné údaje'!$H$8="áno",0,K2493*0.2))</f>
        <v/>
      </c>
      <c r="M2493" s="156" t="str">
        <f>IF(K2493="","",K2493*VLOOKUP(CONCATENATE(C2493," / ",'Základné údaje'!$D$8),'Priradenie pracov. balíkov'!A:F,6,FALSE))</f>
        <v/>
      </c>
      <c r="N2493" s="156" t="str">
        <f>IF(L2493="","",L2493*VLOOKUP(CONCATENATE(C2493," / ",'Základné údaje'!$D$8),'Priradenie pracov. balíkov'!A:F,6,FALSE))</f>
        <v/>
      </c>
      <c r="O2493" s="164"/>
      <c r="P2493" s="164"/>
    </row>
    <row r="2494" spans="1:16" x14ac:dyDescent="0.2">
      <c r="A2494" s="19"/>
      <c r="B2494" s="164"/>
      <c r="C2494" s="164"/>
      <c r="D2494" s="164"/>
      <c r="E2494" s="164"/>
      <c r="F2494" s="165"/>
      <c r="G2494" s="164"/>
      <c r="H2494" s="166"/>
      <c r="I2494" s="167"/>
      <c r="J2494" s="168" t="str">
        <f>IF(F2494="","",IF(G2494=nepodnik,1,IF(VLOOKUP(G2494,Ciselniky!$G$41:$I$48,3,FALSE)&gt;'Údaje o projekte'!$F$11,'Údaje o projekte'!$F$11,VLOOKUP(G2494,Ciselniky!$G$41:$I$48,3,FALSE))))</f>
        <v/>
      </c>
      <c r="K2494" s="169" t="str">
        <f>IF(J2494="","",IF(G2494="Nerelevantné",E2494*F2494,((E2494*F2494)/VLOOKUP(G2494,Ciselniky!$G$43:$I$48,3,FALSE))*'Dlhodobý majetok (DM)'!I2494)*H2494)</f>
        <v/>
      </c>
      <c r="L2494" s="169" t="str">
        <f>IF(K2494="","",IF('Základné údaje'!$H$8="áno",0,K2494*0.2))</f>
        <v/>
      </c>
      <c r="M2494" s="156" t="str">
        <f>IF(K2494="","",K2494*VLOOKUP(CONCATENATE(C2494," / ",'Základné údaje'!$D$8),'Priradenie pracov. balíkov'!A:F,6,FALSE))</f>
        <v/>
      </c>
      <c r="N2494" s="156" t="str">
        <f>IF(L2494="","",L2494*VLOOKUP(CONCATENATE(C2494," / ",'Základné údaje'!$D$8),'Priradenie pracov. balíkov'!A:F,6,FALSE))</f>
        <v/>
      </c>
      <c r="O2494" s="164"/>
      <c r="P2494" s="164"/>
    </row>
    <row r="2495" spans="1:16" x14ac:dyDescent="0.2">
      <c r="A2495" s="19"/>
      <c r="B2495" s="164"/>
      <c r="C2495" s="164"/>
      <c r="D2495" s="164"/>
      <c r="E2495" s="164"/>
      <c r="F2495" s="165"/>
      <c r="G2495" s="164"/>
      <c r="H2495" s="166"/>
      <c r="I2495" s="167"/>
      <c r="J2495" s="168" t="str">
        <f>IF(F2495="","",IF(G2495=nepodnik,1,IF(VLOOKUP(G2495,Ciselniky!$G$41:$I$48,3,FALSE)&gt;'Údaje o projekte'!$F$11,'Údaje o projekte'!$F$11,VLOOKUP(G2495,Ciselniky!$G$41:$I$48,3,FALSE))))</f>
        <v/>
      </c>
      <c r="K2495" s="169" t="str">
        <f>IF(J2495="","",IF(G2495="Nerelevantné",E2495*F2495,((E2495*F2495)/VLOOKUP(G2495,Ciselniky!$G$43:$I$48,3,FALSE))*'Dlhodobý majetok (DM)'!I2495)*H2495)</f>
        <v/>
      </c>
      <c r="L2495" s="169" t="str">
        <f>IF(K2495="","",IF('Základné údaje'!$H$8="áno",0,K2495*0.2))</f>
        <v/>
      </c>
      <c r="M2495" s="156" t="str">
        <f>IF(K2495="","",K2495*VLOOKUP(CONCATENATE(C2495," / ",'Základné údaje'!$D$8),'Priradenie pracov. balíkov'!A:F,6,FALSE))</f>
        <v/>
      </c>
      <c r="N2495" s="156" t="str">
        <f>IF(L2495="","",L2495*VLOOKUP(CONCATENATE(C2495," / ",'Základné údaje'!$D$8),'Priradenie pracov. balíkov'!A:F,6,FALSE))</f>
        <v/>
      </c>
      <c r="O2495" s="164"/>
      <c r="P2495" s="164"/>
    </row>
    <row r="2496" spans="1:16" x14ac:dyDescent="0.2">
      <c r="A2496" s="19"/>
      <c r="B2496" s="164"/>
      <c r="C2496" s="164"/>
      <c r="D2496" s="164"/>
      <c r="E2496" s="164"/>
      <c r="F2496" s="165"/>
      <c r="G2496" s="164"/>
      <c r="H2496" s="166"/>
      <c r="I2496" s="167"/>
      <c r="J2496" s="168" t="str">
        <f>IF(F2496="","",IF(G2496=nepodnik,1,IF(VLOOKUP(G2496,Ciselniky!$G$41:$I$48,3,FALSE)&gt;'Údaje o projekte'!$F$11,'Údaje o projekte'!$F$11,VLOOKUP(G2496,Ciselniky!$G$41:$I$48,3,FALSE))))</f>
        <v/>
      </c>
      <c r="K2496" s="169" t="str">
        <f>IF(J2496="","",IF(G2496="Nerelevantné",E2496*F2496,((E2496*F2496)/VLOOKUP(G2496,Ciselniky!$G$43:$I$48,3,FALSE))*'Dlhodobý majetok (DM)'!I2496)*H2496)</f>
        <v/>
      </c>
      <c r="L2496" s="169" t="str">
        <f>IF(K2496="","",IF('Základné údaje'!$H$8="áno",0,K2496*0.2))</f>
        <v/>
      </c>
      <c r="M2496" s="156" t="str">
        <f>IF(K2496="","",K2496*VLOOKUP(CONCATENATE(C2496," / ",'Základné údaje'!$D$8),'Priradenie pracov. balíkov'!A:F,6,FALSE))</f>
        <v/>
      </c>
      <c r="N2496" s="156" t="str">
        <f>IF(L2496="","",L2496*VLOOKUP(CONCATENATE(C2496," / ",'Základné údaje'!$D$8),'Priradenie pracov. balíkov'!A:F,6,FALSE))</f>
        <v/>
      </c>
      <c r="O2496" s="164"/>
      <c r="P2496" s="164"/>
    </row>
    <row r="2497" spans="1:16" x14ac:dyDescent="0.2">
      <c r="A2497" s="19"/>
      <c r="B2497" s="164"/>
      <c r="C2497" s="164"/>
      <c r="D2497" s="164"/>
      <c r="E2497" s="164"/>
      <c r="F2497" s="165"/>
      <c r="G2497" s="164"/>
      <c r="H2497" s="166"/>
      <c r="I2497" s="167"/>
      <c r="J2497" s="168" t="str">
        <f>IF(F2497="","",IF(G2497=nepodnik,1,IF(VLOOKUP(G2497,Ciselniky!$G$41:$I$48,3,FALSE)&gt;'Údaje o projekte'!$F$11,'Údaje o projekte'!$F$11,VLOOKUP(G2497,Ciselniky!$G$41:$I$48,3,FALSE))))</f>
        <v/>
      </c>
      <c r="K2497" s="169" t="str">
        <f>IF(J2497="","",IF(G2497="Nerelevantné",E2497*F2497,((E2497*F2497)/VLOOKUP(G2497,Ciselniky!$G$43:$I$48,3,FALSE))*'Dlhodobý majetok (DM)'!I2497)*H2497)</f>
        <v/>
      </c>
      <c r="L2497" s="169" t="str">
        <f>IF(K2497="","",IF('Základné údaje'!$H$8="áno",0,K2497*0.2))</f>
        <v/>
      </c>
      <c r="M2497" s="156" t="str">
        <f>IF(K2497="","",K2497*VLOOKUP(CONCATENATE(C2497," / ",'Základné údaje'!$D$8),'Priradenie pracov. balíkov'!A:F,6,FALSE))</f>
        <v/>
      </c>
      <c r="N2497" s="156" t="str">
        <f>IF(L2497="","",L2497*VLOOKUP(CONCATENATE(C2497," / ",'Základné údaje'!$D$8),'Priradenie pracov. balíkov'!A:F,6,FALSE))</f>
        <v/>
      </c>
      <c r="O2497" s="164"/>
      <c r="P2497" s="164"/>
    </row>
    <row r="2498" spans="1:16" x14ac:dyDescent="0.2">
      <c r="A2498" s="19"/>
      <c r="B2498" s="164"/>
      <c r="C2498" s="164"/>
      <c r="D2498" s="164"/>
      <c r="E2498" s="164"/>
      <c r="F2498" s="165"/>
      <c r="G2498" s="164"/>
      <c r="H2498" s="166"/>
      <c r="I2498" s="167"/>
      <c r="J2498" s="168" t="str">
        <f>IF(F2498="","",IF(G2498=nepodnik,1,IF(VLOOKUP(G2498,Ciselniky!$G$41:$I$48,3,FALSE)&gt;'Údaje o projekte'!$F$11,'Údaje o projekte'!$F$11,VLOOKUP(G2498,Ciselniky!$G$41:$I$48,3,FALSE))))</f>
        <v/>
      </c>
      <c r="K2498" s="169" t="str">
        <f>IF(J2498="","",IF(G2498="Nerelevantné",E2498*F2498,((E2498*F2498)/VLOOKUP(G2498,Ciselniky!$G$43:$I$48,3,FALSE))*'Dlhodobý majetok (DM)'!I2498)*H2498)</f>
        <v/>
      </c>
      <c r="L2498" s="169" t="str">
        <f>IF(K2498="","",IF('Základné údaje'!$H$8="áno",0,K2498*0.2))</f>
        <v/>
      </c>
      <c r="M2498" s="156" t="str">
        <f>IF(K2498="","",K2498*VLOOKUP(CONCATENATE(C2498," / ",'Základné údaje'!$D$8),'Priradenie pracov. balíkov'!A:F,6,FALSE))</f>
        <v/>
      </c>
      <c r="N2498" s="156" t="str">
        <f>IF(L2498="","",L2498*VLOOKUP(CONCATENATE(C2498," / ",'Základné údaje'!$D$8),'Priradenie pracov. balíkov'!A:F,6,FALSE))</f>
        <v/>
      </c>
      <c r="O2498" s="164"/>
      <c r="P2498" s="164"/>
    </row>
    <row r="2499" spans="1:16" x14ac:dyDescent="0.2">
      <c r="A2499" s="19"/>
      <c r="B2499" s="164"/>
      <c r="C2499" s="164"/>
      <c r="D2499" s="164"/>
      <c r="E2499" s="164"/>
      <c r="F2499" s="165"/>
      <c r="G2499" s="164"/>
      <c r="H2499" s="166"/>
      <c r="I2499" s="167"/>
      <c r="J2499" s="168" t="str">
        <f>IF(F2499="","",IF(G2499=nepodnik,1,IF(VLOOKUP(G2499,Ciselniky!$G$41:$I$48,3,FALSE)&gt;'Údaje o projekte'!$F$11,'Údaje o projekte'!$F$11,VLOOKUP(G2499,Ciselniky!$G$41:$I$48,3,FALSE))))</f>
        <v/>
      </c>
      <c r="K2499" s="169" t="str">
        <f>IF(J2499="","",IF(G2499="Nerelevantné",E2499*F2499,((E2499*F2499)/VLOOKUP(G2499,Ciselniky!$G$43:$I$48,3,FALSE))*'Dlhodobý majetok (DM)'!I2499)*H2499)</f>
        <v/>
      </c>
      <c r="L2499" s="169" t="str">
        <f>IF(K2499="","",IF('Základné údaje'!$H$8="áno",0,K2499*0.2))</f>
        <v/>
      </c>
      <c r="M2499" s="156" t="str">
        <f>IF(K2499="","",K2499*VLOOKUP(CONCATENATE(C2499," / ",'Základné údaje'!$D$8),'Priradenie pracov. balíkov'!A:F,6,FALSE))</f>
        <v/>
      </c>
      <c r="N2499" s="156" t="str">
        <f>IF(L2499="","",L2499*VLOOKUP(CONCATENATE(C2499," / ",'Základné údaje'!$D$8),'Priradenie pracov. balíkov'!A:F,6,FALSE))</f>
        <v/>
      </c>
      <c r="O2499" s="164"/>
      <c r="P2499" s="164"/>
    </row>
    <row r="2500" spans="1:16" x14ac:dyDescent="0.2">
      <c r="A2500" s="19"/>
      <c r="B2500" s="164"/>
      <c r="C2500" s="164"/>
      <c r="D2500" s="164"/>
      <c r="E2500" s="164"/>
      <c r="F2500" s="165"/>
      <c r="G2500" s="164"/>
      <c r="H2500" s="166"/>
      <c r="I2500" s="167"/>
      <c r="J2500" s="168" t="str">
        <f>IF(F2500="","",IF(G2500=nepodnik,1,IF(VLOOKUP(G2500,Ciselniky!$G$41:$I$48,3,FALSE)&gt;'Údaje o projekte'!$F$11,'Údaje o projekte'!$F$11,VLOOKUP(G2500,Ciselniky!$G$41:$I$48,3,FALSE))))</f>
        <v/>
      </c>
      <c r="K2500" s="169" t="str">
        <f>IF(J2500="","",IF(G2500="Nerelevantné",E2500*F2500,((E2500*F2500)/VLOOKUP(G2500,Ciselniky!$G$43:$I$48,3,FALSE))*'Dlhodobý majetok (DM)'!I2500)*H2500)</f>
        <v/>
      </c>
      <c r="L2500" s="169" t="str">
        <f>IF(K2500="","",IF('Základné údaje'!$H$8="áno",0,K2500*0.2))</f>
        <v/>
      </c>
      <c r="M2500" s="156" t="str">
        <f>IF(K2500="","",K2500*VLOOKUP(CONCATENATE(C2500," / ",'Základné údaje'!$D$8),'Priradenie pracov. balíkov'!A:F,6,FALSE))</f>
        <v/>
      </c>
      <c r="N2500" s="156" t="str">
        <f>IF(L2500="","",L2500*VLOOKUP(CONCATENATE(C2500," / ",'Základné údaje'!$D$8),'Priradenie pracov. balíkov'!A:F,6,FALSE))</f>
        <v/>
      </c>
      <c r="O2500" s="164"/>
      <c r="P2500" s="164"/>
    </row>
    <row r="2501" spans="1:16" x14ac:dyDescent="0.2">
      <c r="A2501" s="19"/>
      <c r="B2501" s="164"/>
      <c r="C2501" s="164"/>
      <c r="D2501" s="164"/>
      <c r="E2501" s="164"/>
      <c r="F2501" s="165"/>
      <c r="G2501" s="164"/>
      <c r="H2501" s="166"/>
      <c r="I2501" s="167"/>
      <c r="J2501" s="168" t="str">
        <f>IF(F2501="","",IF(G2501=nepodnik,1,IF(VLOOKUP(G2501,Ciselniky!$G$41:$I$48,3,FALSE)&gt;'Údaje o projekte'!$F$11,'Údaje o projekte'!$F$11,VLOOKUP(G2501,Ciselniky!$G$41:$I$48,3,FALSE))))</f>
        <v/>
      </c>
      <c r="K2501" s="169" t="str">
        <f>IF(J2501="","",IF(G2501="Nerelevantné",E2501*F2501,((E2501*F2501)/VLOOKUP(G2501,Ciselniky!$G$43:$I$48,3,FALSE))*'Dlhodobý majetok (DM)'!I2501)*H2501)</f>
        <v/>
      </c>
      <c r="L2501" s="169" t="str">
        <f>IF(K2501="","",IF('Základné údaje'!$H$8="áno",0,K2501*0.2))</f>
        <v/>
      </c>
      <c r="M2501" s="156" t="str">
        <f>IF(K2501="","",K2501*VLOOKUP(CONCATENATE(C2501," / ",'Základné údaje'!$D$8),'Priradenie pracov. balíkov'!A:F,6,FALSE))</f>
        <v/>
      </c>
      <c r="N2501" s="156" t="str">
        <f>IF(L2501="","",L2501*VLOOKUP(CONCATENATE(C2501," / ",'Základné údaje'!$D$8),'Priradenie pracov. balíkov'!A:F,6,FALSE))</f>
        <v/>
      </c>
      <c r="O2501" s="164"/>
      <c r="P2501" s="164"/>
    </row>
    <row r="2502" spans="1:16" x14ac:dyDescent="0.2">
      <c r="A2502" s="19"/>
      <c r="B2502" s="164"/>
      <c r="C2502" s="164"/>
      <c r="D2502" s="164"/>
      <c r="E2502" s="164"/>
      <c r="F2502" s="165"/>
      <c r="G2502" s="164"/>
      <c r="H2502" s="166"/>
      <c r="I2502" s="167"/>
      <c r="J2502" s="168" t="str">
        <f>IF(F2502="","",IF(G2502=nepodnik,1,IF(VLOOKUP(G2502,Ciselniky!$G$41:$I$48,3,FALSE)&gt;'Údaje o projekte'!$F$11,'Údaje o projekte'!$F$11,VLOOKUP(G2502,Ciselniky!$G$41:$I$48,3,FALSE))))</f>
        <v/>
      </c>
      <c r="K2502" s="169" t="str">
        <f>IF(J2502="","",IF(G2502="Nerelevantné",E2502*F2502,((E2502*F2502)/VLOOKUP(G2502,Ciselniky!$G$43:$I$48,3,FALSE))*'Dlhodobý majetok (DM)'!I2502)*H2502)</f>
        <v/>
      </c>
      <c r="L2502" s="169" t="str">
        <f>IF(K2502="","",IF('Základné údaje'!$H$8="áno",0,K2502*0.2))</f>
        <v/>
      </c>
      <c r="M2502" s="156" t="str">
        <f>IF(K2502="","",K2502*VLOOKUP(CONCATENATE(C2502," / ",'Základné údaje'!$D$8),'Priradenie pracov. balíkov'!A:F,6,FALSE))</f>
        <v/>
      </c>
      <c r="N2502" s="156" t="str">
        <f>IF(L2502="","",L2502*VLOOKUP(CONCATENATE(C2502," / ",'Základné údaje'!$D$8),'Priradenie pracov. balíkov'!A:F,6,FALSE))</f>
        <v/>
      </c>
      <c r="O2502" s="164"/>
      <c r="P2502" s="164"/>
    </row>
    <row r="2503" spans="1:16" x14ac:dyDescent="0.2">
      <c r="A2503" s="19"/>
      <c r="B2503" s="164"/>
      <c r="C2503" s="164"/>
      <c r="D2503" s="164"/>
      <c r="E2503" s="164"/>
      <c r="F2503" s="165"/>
      <c r="G2503" s="164"/>
      <c r="H2503" s="166"/>
      <c r="I2503" s="167"/>
      <c r="J2503" s="168" t="str">
        <f>IF(F2503="","",IF(G2503=nepodnik,1,IF(VLOOKUP(G2503,Ciselniky!$G$41:$I$48,3,FALSE)&gt;'Údaje o projekte'!$F$11,'Údaje o projekte'!$F$11,VLOOKUP(G2503,Ciselniky!$G$41:$I$48,3,FALSE))))</f>
        <v/>
      </c>
      <c r="K2503" s="169" t="str">
        <f>IF(J2503="","",IF(G2503="Nerelevantné",E2503*F2503,((E2503*F2503)/VLOOKUP(G2503,Ciselniky!$G$43:$I$48,3,FALSE))*'Dlhodobý majetok (DM)'!I2503)*H2503)</f>
        <v/>
      </c>
      <c r="L2503" s="169" t="str">
        <f>IF(K2503="","",IF('Základné údaje'!$H$8="áno",0,K2503*0.2))</f>
        <v/>
      </c>
      <c r="M2503" s="156" t="str">
        <f>IF(K2503="","",K2503*VLOOKUP(CONCATENATE(C2503," / ",'Základné údaje'!$D$8),'Priradenie pracov. balíkov'!A:F,6,FALSE))</f>
        <v/>
      </c>
      <c r="N2503" s="156" t="str">
        <f>IF(L2503="","",L2503*VLOOKUP(CONCATENATE(C2503," / ",'Základné údaje'!$D$8),'Priradenie pracov. balíkov'!A:F,6,FALSE))</f>
        <v/>
      </c>
      <c r="O2503" s="164"/>
      <c r="P2503" s="164"/>
    </row>
    <row r="2504" spans="1:16" x14ac:dyDescent="0.2">
      <c r="A2504" s="19"/>
      <c r="B2504" s="164"/>
      <c r="C2504" s="164"/>
      <c r="D2504" s="164"/>
      <c r="E2504" s="164"/>
      <c r="F2504" s="165"/>
      <c r="G2504" s="164"/>
      <c r="H2504" s="166"/>
      <c r="I2504" s="167"/>
      <c r="J2504" s="168" t="str">
        <f>IF(F2504="","",IF(G2504=nepodnik,1,IF(VLOOKUP(G2504,Ciselniky!$G$41:$I$48,3,FALSE)&gt;'Údaje o projekte'!$F$11,'Údaje o projekte'!$F$11,VLOOKUP(G2504,Ciselniky!$G$41:$I$48,3,FALSE))))</f>
        <v/>
      </c>
      <c r="K2504" s="169" t="str">
        <f>IF(J2504="","",IF(G2504="Nerelevantné",E2504*F2504,((E2504*F2504)/VLOOKUP(G2504,Ciselniky!$G$43:$I$48,3,FALSE))*'Dlhodobý majetok (DM)'!I2504)*H2504)</f>
        <v/>
      </c>
      <c r="L2504" s="169" t="str">
        <f>IF(K2504="","",IF('Základné údaje'!$H$8="áno",0,K2504*0.2))</f>
        <v/>
      </c>
      <c r="M2504" s="156" t="str">
        <f>IF(K2504="","",K2504*VLOOKUP(CONCATENATE(C2504," / ",'Základné údaje'!$D$8),'Priradenie pracov. balíkov'!A:F,6,FALSE))</f>
        <v/>
      </c>
      <c r="N2504" s="156" t="str">
        <f>IF(L2504="","",L2504*VLOOKUP(CONCATENATE(C2504," / ",'Základné údaje'!$D$8),'Priradenie pracov. balíkov'!A:F,6,FALSE))</f>
        <v/>
      </c>
      <c r="O2504" s="164"/>
      <c r="P2504" s="164"/>
    </row>
    <row r="2505" spans="1:16" x14ac:dyDescent="0.2">
      <c r="A2505" s="19"/>
      <c r="B2505" s="164"/>
      <c r="C2505" s="164"/>
      <c r="D2505" s="164"/>
      <c r="E2505" s="164"/>
      <c r="F2505" s="165"/>
      <c r="G2505" s="164"/>
      <c r="H2505" s="166"/>
      <c r="I2505" s="167"/>
      <c r="J2505" s="168" t="str">
        <f>IF(F2505="","",IF(G2505=nepodnik,1,IF(VLOOKUP(G2505,Ciselniky!$G$41:$I$48,3,FALSE)&gt;'Údaje o projekte'!$F$11,'Údaje o projekte'!$F$11,VLOOKUP(G2505,Ciselniky!$G$41:$I$48,3,FALSE))))</f>
        <v/>
      </c>
      <c r="K2505" s="169" t="str">
        <f>IF(J2505="","",IF(G2505="Nerelevantné",E2505*F2505,((E2505*F2505)/VLOOKUP(G2505,Ciselniky!$G$43:$I$48,3,FALSE))*'Dlhodobý majetok (DM)'!I2505)*H2505)</f>
        <v/>
      </c>
      <c r="L2505" s="169" t="str">
        <f>IF(K2505="","",IF('Základné údaje'!$H$8="áno",0,K2505*0.2))</f>
        <v/>
      </c>
      <c r="M2505" s="156" t="str">
        <f>IF(K2505="","",K2505*VLOOKUP(CONCATENATE(C2505," / ",'Základné údaje'!$D$8),'Priradenie pracov. balíkov'!A:F,6,FALSE))</f>
        <v/>
      </c>
      <c r="N2505" s="156" t="str">
        <f>IF(L2505="","",L2505*VLOOKUP(CONCATENATE(C2505," / ",'Základné údaje'!$D$8),'Priradenie pracov. balíkov'!A:F,6,FALSE))</f>
        <v/>
      </c>
      <c r="O2505" s="164"/>
      <c r="P2505" s="164"/>
    </row>
    <row r="2506" spans="1:16" x14ac:dyDescent="0.2">
      <c r="A2506" s="19"/>
      <c r="B2506" s="164"/>
      <c r="C2506" s="164"/>
      <c r="D2506" s="164"/>
      <c r="E2506" s="164"/>
      <c r="F2506" s="165"/>
      <c r="G2506" s="164"/>
      <c r="H2506" s="166"/>
      <c r="I2506" s="167"/>
      <c r="J2506" s="168" t="str">
        <f>IF(F2506="","",IF(G2506=nepodnik,1,IF(VLOOKUP(G2506,Ciselniky!$G$41:$I$48,3,FALSE)&gt;'Údaje o projekte'!$F$11,'Údaje o projekte'!$F$11,VLOOKUP(G2506,Ciselniky!$G$41:$I$48,3,FALSE))))</f>
        <v/>
      </c>
      <c r="K2506" s="169" t="str">
        <f>IF(J2506="","",IF(G2506="Nerelevantné",E2506*F2506,((E2506*F2506)/VLOOKUP(G2506,Ciselniky!$G$43:$I$48,3,FALSE))*'Dlhodobý majetok (DM)'!I2506)*H2506)</f>
        <v/>
      </c>
      <c r="L2506" s="169" t="str">
        <f>IF(K2506="","",IF('Základné údaje'!$H$8="áno",0,K2506*0.2))</f>
        <v/>
      </c>
      <c r="M2506" s="156" t="str">
        <f>IF(K2506="","",K2506*VLOOKUP(CONCATENATE(C2506," / ",'Základné údaje'!$D$8),'Priradenie pracov. balíkov'!A:F,6,FALSE))</f>
        <v/>
      </c>
      <c r="N2506" s="156" t="str">
        <f>IF(L2506="","",L2506*VLOOKUP(CONCATENATE(C2506," / ",'Základné údaje'!$D$8),'Priradenie pracov. balíkov'!A:F,6,FALSE))</f>
        <v/>
      </c>
      <c r="O2506" s="164"/>
      <c r="P2506" s="164"/>
    </row>
    <row r="2507" spans="1:16" x14ac:dyDescent="0.2">
      <c r="A2507" s="19"/>
      <c r="B2507" s="164"/>
      <c r="C2507" s="164"/>
      <c r="D2507" s="164"/>
      <c r="E2507" s="164"/>
      <c r="F2507" s="165"/>
      <c r="G2507" s="164"/>
      <c r="H2507" s="166"/>
      <c r="I2507" s="167"/>
      <c r="J2507" s="168" t="str">
        <f>IF(F2507="","",IF(G2507=nepodnik,1,IF(VLOOKUP(G2507,Ciselniky!$G$41:$I$48,3,FALSE)&gt;'Údaje o projekte'!$F$11,'Údaje o projekte'!$F$11,VLOOKUP(G2507,Ciselniky!$G$41:$I$48,3,FALSE))))</f>
        <v/>
      </c>
      <c r="K2507" s="169" t="str">
        <f>IF(J2507="","",IF(G2507="Nerelevantné",E2507*F2507,((E2507*F2507)/VLOOKUP(G2507,Ciselniky!$G$43:$I$48,3,FALSE))*'Dlhodobý majetok (DM)'!I2507)*H2507)</f>
        <v/>
      </c>
      <c r="L2507" s="169" t="str">
        <f>IF(K2507="","",IF('Základné údaje'!$H$8="áno",0,K2507*0.2))</f>
        <v/>
      </c>
      <c r="M2507" s="156" t="str">
        <f>IF(K2507="","",K2507*VLOOKUP(CONCATENATE(C2507," / ",'Základné údaje'!$D$8),'Priradenie pracov. balíkov'!A:F,6,FALSE))</f>
        <v/>
      </c>
      <c r="N2507" s="156" t="str">
        <f>IF(L2507="","",L2507*VLOOKUP(CONCATENATE(C2507," / ",'Základné údaje'!$D$8),'Priradenie pracov. balíkov'!A:F,6,FALSE))</f>
        <v/>
      </c>
      <c r="O2507" s="164"/>
      <c r="P2507" s="164"/>
    </row>
    <row r="2508" spans="1:16" x14ac:dyDescent="0.2">
      <c r="A2508" s="19"/>
      <c r="B2508" s="164"/>
      <c r="C2508" s="164"/>
      <c r="D2508" s="164"/>
      <c r="E2508" s="164"/>
      <c r="F2508" s="165"/>
      <c r="G2508" s="164"/>
      <c r="H2508" s="166"/>
      <c r="I2508" s="167"/>
      <c r="J2508" s="168" t="str">
        <f>IF(F2508="","",IF(G2508=nepodnik,1,IF(VLOOKUP(G2508,Ciselniky!$G$41:$I$48,3,FALSE)&gt;'Údaje o projekte'!$F$11,'Údaje o projekte'!$F$11,VLOOKUP(G2508,Ciselniky!$G$41:$I$48,3,FALSE))))</f>
        <v/>
      </c>
      <c r="K2508" s="169" t="str">
        <f>IF(J2508="","",IF(G2508="Nerelevantné",E2508*F2508,((E2508*F2508)/VLOOKUP(G2508,Ciselniky!$G$43:$I$48,3,FALSE))*'Dlhodobý majetok (DM)'!I2508)*H2508)</f>
        <v/>
      </c>
      <c r="L2508" s="169" t="str">
        <f>IF(K2508="","",IF('Základné údaje'!$H$8="áno",0,K2508*0.2))</f>
        <v/>
      </c>
      <c r="M2508" s="156" t="str">
        <f>IF(K2508="","",K2508*VLOOKUP(CONCATENATE(C2508," / ",'Základné údaje'!$D$8),'Priradenie pracov. balíkov'!A:F,6,FALSE))</f>
        <v/>
      </c>
      <c r="N2508" s="156" t="str">
        <f>IF(L2508="","",L2508*VLOOKUP(CONCATENATE(C2508," / ",'Základné údaje'!$D$8),'Priradenie pracov. balíkov'!A:F,6,FALSE))</f>
        <v/>
      </c>
      <c r="O2508" s="164"/>
      <c r="P2508" s="164"/>
    </row>
    <row r="2509" spans="1:16" x14ac:dyDescent="0.2">
      <c r="A2509" s="19"/>
      <c r="B2509" s="164"/>
      <c r="C2509" s="164"/>
      <c r="D2509" s="164"/>
      <c r="E2509" s="164"/>
      <c r="F2509" s="165"/>
      <c r="G2509" s="164"/>
      <c r="H2509" s="166"/>
      <c r="I2509" s="167"/>
      <c r="J2509" s="168" t="str">
        <f>IF(F2509="","",IF(G2509=nepodnik,1,IF(VLOOKUP(G2509,Ciselniky!$G$41:$I$48,3,FALSE)&gt;'Údaje o projekte'!$F$11,'Údaje o projekte'!$F$11,VLOOKUP(G2509,Ciselniky!$G$41:$I$48,3,FALSE))))</f>
        <v/>
      </c>
      <c r="K2509" s="169" t="str">
        <f>IF(J2509="","",IF(G2509="Nerelevantné",E2509*F2509,((E2509*F2509)/VLOOKUP(G2509,Ciselniky!$G$43:$I$48,3,FALSE))*'Dlhodobý majetok (DM)'!I2509)*H2509)</f>
        <v/>
      </c>
      <c r="L2509" s="169" t="str">
        <f>IF(K2509="","",IF('Základné údaje'!$H$8="áno",0,K2509*0.2))</f>
        <v/>
      </c>
      <c r="M2509" s="156" t="str">
        <f>IF(K2509="","",K2509*VLOOKUP(CONCATENATE(C2509," / ",'Základné údaje'!$D$8),'Priradenie pracov. balíkov'!A:F,6,FALSE))</f>
        <v/>
      </c>
      <c r="N2509" s="156" t="str">
        <f>IF(L2509="","",L2509*VLOOKUP(CONCATENATE(C2509," / ",'Základné údaje'!$D$8),'Priradenie pracov. balíkov'!A:F,6,FALSE))</f>
        <v/>
      </c>
      <c r="O2509" s="164"/>
      <c r="P2509" s="164"/>
    </row>
    <row r="2510" spans="1:16" x14ac:dyDescent="0.2">
      <c r="A2510" s="19"/>
      <c r="B2510" s="164"/>
      <c r="C2510" s="164"/>
      <c r="D2510" s="164"/>
      <c r="E2510" s="164"/>
      <c r="F2510" s="165"/>
      <c r="G2510" s="164"/>
      <c r="H2510" s="166"/>
      <c r="I2510" s="167"/>
      <c r="J2510" s="168" t="str">
        <f>IF(F2510="","",IF(G2510=nepodnik,1,IF(VLOOKUP(G2510,Ciselniky!$G$41:$I$48,3,FALSE)&gt;'Údaje o projekte'!$F$11,'Údaje o projekte'!$F$11,VLOOKUP(G2510,Ciselniky!$G$41:$I$48,3,FALSE))))</f>
        <v/>
      </c>
      <c r="K2510" s="169" t="str">
        <f>IF(J2510="","",IF(G2510="Nerelevantné",E2510*F2510,((E2510*F2510)/VLOOKUP(G2510,Ciselniky!$G$43:$I$48,3,FALSE))*'Dlhodobý majetok (DM)'!I2510)*H2510)</f>
        <v/>
      </c>
      <c r="L2510" s="169" t="str">
        <f>IF(K2510="","",IF('Základné údaje'!$H$8="áno",0,K2510*0.2))</f>
        <v/>
      </c>
      <c r="M2510" s="156" t="str">
        <f>IF(K2510="","",K2510*VLOOKUP(CONCATENATE(C2510," / ",'Základné údaje'!$D$8),'Priradenie pracov. balíkov'!A:F,6,FALSE))</f>
        <v/>
      </c>
      <c r="N2510" s="156" t="str">
        <f>IF(L2510="","",L2510*VLOOKUP(CONCATENATE(C2510," / ",'Základné údaje'!$D$8),'Priradenie pracov. balíkov'!A:F,6,FALSE))</f>
        <v/>
      </c>
      <c r="O2510" s="164"/>
      <c r="P2510" s="164"/>
    </row>
    <row r="2511" spans="1:16" x14ac:dyDescent="0.2">
      <c r="A2511" s="19"/>
      <c r="B2511" s="164"/>
      <c r="C2511" s="164"/>
      <c r="D2511" s="164"/>
      <c r="E2511" s="164"/>
      <c r="F2511" s="165"/>
      <c r="G2511" s="164"/>
      <c r="H2511" s="166"/>
      <c r="I2511" s="167"/>
      <c r="J2511" s="168" t="str">
        <f>IF(F2511="","",IF(G2511=nepodnik,1,IF(VLOOKUP(G2511,Ciselniky!$G$41:$I$48,3,FALSE)&gt;'Údaje o projekte'!$F$11,'Údaje o projekte'!$F$11,VLOOKUP(G2511,Ciselniky!$G$41:$I$48,3,FALSE))))</f>
        <v/>
      </c>
      <c r="K2511" s="169" t="str">
        <f>IF(J2511="","",IF(G2511="Nerelevantné",E2511*F2511,((E2511*F2511)/VLOOKUP(G2511,Ciselniky!$G$43:$I$48,3,FALSE))*'Dlhodobý majetok (DM)'!I2511)*H2511)</f>
        <v/>
      </c>
      <c r="L2511" s="169" t="str">
        <f>IF(K2511="","",IF('Základné údaje'!$H$8="áno",0,K2511*0.2))</f>
        <v/>
      </c>
      <c r="M2511" s="156" t="str">
        <f>IF(K2511="","",K2511*VLOOKUP(CONCATENATE(C2511," / ",'Základné údaje'!$D$8),'Priradenie pracov. balíkov'!A:F,6,FALSE))</f>
        <v/>
      </c>
      <c r="N2511" s="156" t="str">
        <f>IF(L2511="","",L2511*VLOOKUP(CONCATENATE(C2511," / ",'Základné údaje'!$D$8),'Priradenie pracov. balíkov'!A:F,6,FALSE))</f>
        <v/>
      </c>
      <c r="O2511" s="164"/>
      <c r="P2511" s="164"/>
    </row>
    <row r="2512" spans="1:16" x14ac:dyDescent="0.2">
      <c r="A2512" s="19"/>
      <c r="B2512" s="164"/>
      <c r="C2512" s="164"/>
      <c r="D2512" s="164"/>
      <c r="E2512" s="164"/>
      <c r="F2512" s="165"/>
      <c r="G2512" s="164"/>
      <c r="H2512" s="166"/>
      <c r="I2512" s="167"/>
      <c r="J2512" s="168" t="str">
        <f>IF(F2512="","",IF(G2512=nepodnik,1,IF(VLOOKUP(G2512,Ciselniky!$G$41:$I$48,3,FALSE)&gt;'Údaje o projekte'!$F$11,'Údaje o projekte'!$F$11,VLOOKUP(G2512,Ciselniky!$G$41:$I$48,3,FALSE))))</f>
        <v/>
      </c>
      <c r="K2512" s="169" t="str">
        <f>IF(J2512="","",IF(G2512="Nerelevantné",E2512*F2512,((E2512*F2512)/VLOOKUP(G2512,Ciselniky!$G$43:$I$48,3,FALSE))*'Dlhodobý majetok (DM)'!I2512)*H2512)</f>
        <v/>
      </c>
      <c r="L2512" s="169" t="str">
        <f>IF(K2512="","",IF('Základné údaje'!$H$8="áno",0,K2512*0.2))</f>
        <v/>
      </c>
      <c r="M2512" s="156" t="str">
        <f>IF(K2512="","",K2512*VLOOKUP(CONCATENATE(C2512," / ",'Základné údaje'!$D$8),'Priradenie pracov. balíkov'!A:F,6,FALSE))</f>
        <v/>
      </c>
      <c r="N2512" s="156" t="str">
        <f>IF(L2512="","",L2512*VLOOKUP(CONCATENATE(C2512," / ",'Základné údaje'!$D$8),'Priradenie pracov. balíkov'!A:F,6,FALSE))</f>
        <v/>
      </c>
      <c r="O2512" s="164"/>
      <c r="P2512" s="164"/>
    </row>
    <row r="2513" spans="1:16" x14ac:dyDescent="0.2">
      <c r="A2513" s="19"/>
      <c r="B2513" s="164"/>
      <c r="C2513" s="164"/>
      <c r="D2513" s="164"/>
      <c r="E2513" s="164"/>
      <c r="F2513" s="165"/>
      <c r="G2513" s="164"/>
      <c r="H2513" s="166"/>
      <c r="I2513" s="167"/>
      <c r="J2513" s="168" t="str">
        <f>IF(F2513="","",IF(G2513=nepodnik,1,IF(VLOOKUP(G2513,Ciselniky!$G$41:$I$48,3,FALSE)&gt;'Údaje o projekte'!$F$11,'Údaje o projekte'!$F$11,VLOOKUP(G2513,Ciselniky!$G$41:$I$48,3,FALSE))))</f>
        <v/>
      </c>
      <c r="K2513" s="169" t="str">
        <f>IF(J2513="","",IF(G2513="Nerelevantné",E2513*F2513,((E2513*F2513)/VLOOKUP(G2513,Ciselniky!$G$43:$I$48,3,FALSE))*'Dlhodobý majetok (DM)'!I2513)*H2513)</f>
        <v/>
      </c>
      <c r="L2513" s="169" t="str">
        <f>IF(K2513="","",IF('Základné údaje'!$H$8="áno",0,K2513*0.2))</f>
        <v/>
      </c>
      <c r="M2513" s="156" t="str">
        <f>IF(K2513="","",K2513*VLOOKUP(CONCATENATE(C2513," / ",'Základné údaje'!$D$8),'Priradenie pracov. balíkov'!A:F,6,FALSE))</f>
        <v/>
      </c>
      <c r="N2513" s="156" t="str">
        <f>IF(L2513="","",L2513*VLOOKUP(CONCATENATE(C2513," / ",'Základné údaje'!$D$8),'Priradenie pracov. balíkov'!A:F,6,FALSE))</f>
        <v/>
      </c>
      <c r="O2513" s="164"/>
      <c r="P2513" s="164"/>
    </row>
    <row r="2514" spans="1:16" x14ac:dyDescent="0.2">
      <c r="A2514" s="19"/>
      <c r="B2514" s="164"/>
      <c r="C2514" s="164"/>
      <c r="D2514" s="164"/>
      <c r="E2514" s="164"/>
      <c r="F2514" s="165"/>
      <c r="G2514" s="164"/>
      <c r="H2514" s="166"/>
      <c r="I2514" s="167"/>
      <c r="J2514" s="168" t="str">
        <f>IF(F2514="","",IF(G2514=nepodnik,1,IF(VLOOKUP(G2514,Ciselniky!$G$41:$I$48,3,FALSE)&gt;'Údaje o projekte'!$F$11,'Údaje o projekte'!$F$11,VLOOKUP(G2514,Ciselniky!$G$41:$I$48,3,FALSE))))</f>
        <v/>
      </c>
      <c r="K2514" s="169" t="str">
        <f>IF(J2514="","",IF(G2514="Nerelevantné",E2514*F2514,((E2514*F2514)/VLOOKUP(G2514,Ciselniky!$G$43:$I$48,3,FALSE))*'Dlhodobý majetok (DM)'!I2514)*H2514)</f>
        <v/>
      </c>
      <c r="L2514" s="169" t="str">
        <f>IF(K2514="","",IF('Základné údaje'!$H$8="áno",0,K2514*0.2))</f>
        <v/>
      </c>
      <c r="M2514" s="156" t="str">
        <f>IF(K2514="","",K2514*VLOOKUP(CONCATENATE(C2514," / ",'Základné údaje'!$D$8),'Priradenie pracov. balíkov'!A:F,6,FALSE))</f>
        <v/>
      </c>
      <c r="N2514" s="156" t="str">
        <f>IF(L2514="","",L2514*VLOOKUP(CONCATENATE(C2514," / ",'Základné údaje'!$D$8),'Priradenie pracov. balíkov'!A:F,6,FALSE))</f>
        <v/>
      </c>
      <c r="O2514" s="164"/>
      <c r="P2514" s="164"/>
    </row>
    <row r="2515" spans="1:16" x14ac:dyDescent="0.2">
      <c r="A2515" s="19"/>
      <c r="B2515" s="164"/>
      <c r="C2515" s="164"/>
      <c r="D2515" s="164"/>
      <c r="E2515" s="164"/>
      <c r="F2515" s="165"/>
      <c r="G2515" s="164"/>
      <c r="H2515" s="166"/>
      <c r="I2515" s="167"/>
      <c r="J2515" s="168" t="str">
        <f>IF(F2515="","",IF(G2515=nepodnik,1,IF(VLOOKUP(G2515,Ciselniky!$G$41:$I$48,3,FALSE)&gt;'Údaje o projekte'!$F$11,'Údaje o projekte'!$F$11,VLOOKUP(G2515,Ciselniky!$G$41:$I$48,3,FALSE))))</f>
        <v/>
      </c>
      <c r="K2515" s="169" t="str">
        <f>IF(J2515="","",IF(G2515="Nerelevantné",E2515*F2515,((E2515*F2515)/VLOOKUP(G2515,Ciselniky!$G$43:$I$48,3,FALSE))*'Dlhodobý majetok (DM)'!I2515)*H2515)</f>
        <v/>
      </c>
      <c r="L2515" s="169" t="str">
        <f>IF(K2515="","",IF('Základné údaje'!$H$8="áno",0,K2515*0.2))</f>
        <v/>
      </c>
      <c r="M2515" s="156" t="str">
        <f>IF(K2515="","",K2515*VLOOKUP(CONCATENATE(C2515," / ",'Základné údaje'!$D$8),'Priradenie pracov. balíkov'!A:F,6,FALSE))</f>
        <v/>
      </c>
      <c r="N2515" s="156" t="str">
        <f>IF(L2515="","",L2515*VLOOKUP(CONCATENATE(C2515," / ",'Základné údaje'!$D$8),'Priradenie pracov. balíkov'!A:F,6,FALSE))</f>
        <v/>
      </c>
      <c r="O2515" s="164"/>
      <c r="P2515" s="164"/>
    </row>
    <row r="2516" spans="1:16" x14ac:dyDescent="0.2">
      <c r="A2516" s="19"/>
      <c r="B2516" s="164"/>
      <c r="C2516" s="164"/>
      <c r="D2516" s="164"/>
      <c r="E2516" s="164"/>
      <c r="F2516" s="165"/>
      <c r="G2516" s="164"/>
      <c r="H2516" s="166"/>
      <c r="I2516" s="167"/>
      <c r="J2516" s="168" t="str">
        <f>IF(F2516="","",IF(G2516=nepodnik,1,IF(VLOOKUP(G2516,Ciselniky!$G$41:$I$48,3,FALSE)&gt;'Údaje o projekte'!$F$11,'Údaje o projekte'!$F$11,VLOOKUP(G2516,Ciselniky!$G$41:$I$48,3,FALSE))))</f>
        <v/>
      </c>
      <c r="K2516" s="169" t="str">
        <f>IF(J2516="","",IF(G2516="Nerelevantné",E2516*F2516,((E2516*F2516)/VLOOKUP(G2516,Ciselniky!$G$43:$I$48,3,FALSE))*'Dlhodobý majetok (DM)'!I2516)*H2516)</f>
        <v/>
      </c>
      <c r="L2516" s="169" t="str">
        <f>IF(K2516="","",IF('Základné údaje'!$H$8="áno",0,K2516*0.2))</f>
        <v/>
      </c>
      <c r="M2516" s="156" t="str">
        <f>IF(K2516="","",K2516*VLOOKUP(CONCATENATE(C2516," / ",'Základné údaje'!$D$8),'Priradenie pracov. balíkov'!A:F,6,FALSE))</f>
        <v/>
      </c>
      <c r="N2516" s="156" t="str">
        <f>IF(L2516="","",L2516*VLOOKUP(CONCATENATE(C2516," / ",'Základné údaje'!$D$8),'Priradenie pracov. balíkov'!A:F,6,FALSE))</f>
        <v/>
      </c>
      <c r="O2516" s="164"/>
      <c r="P2516" s="164"/>
    </row>
    <row r="2517" spans="1:16" x14ac:dyDescent="0.2">
      <c r="A2517" s="19"/>
      <c r="B2517" s="164"/>
      <c r="C2517" s="164"/>
      <c r="D2517" s="164"/>
      <c r="E2517" s="164"/>
      <c r="F2517" s="165"/>
      <c r="G2517" s="164"/>
      <c r="H2517" s="166"/>
      <c r="I2517" s="167"/>
      <c r="J2517" s="168" t="str">
        <f>IF(F2517="","",IF(G2517=nepodnik,1,IF(VLOOKUP(G2517,Ciselniky!$G$41:$I$48,3,FALSE)&gt;'Údaje o projekte'!$F$11,'Údaje o projekte'!$F$11,VLOOKUP(G2517,Ciselniky!$G$41:$I$48,3,FALSE))))</f>
        <v/>
      </c>
      <c r="K2517" s="169" t="str">
        <f>IF(J2517="","",IF(G2517="Nerelevantné",E2517*F2517,((E2517*F2517)/VLOOKUP(G2517,Ciselniky!$G$43:$I$48,3,FALSE))*'Dlhodobý majetok (DM)'!I2517)*H2517)</f>
        <v/>
      </c>
      <c r="L2517" s="169" t="str">
        <f>IF(K2517="","",IF('Základné údaje'!$H$8="áno",0,K2517*0.2))</f>
        <v/>
      </c>
      <c r="M2517" s="156" t="str">
        <f>IF(K2517="","",K2517*VLOOKUP(CONCATENATE(C2517," / ",'Základné údaje'!$D$8),'Priradenie pracov. balíkov'!A:F,6,FALSE))</f>
        <v/>
      </c>
      <c r="N2517" s="156" t="str">
        <f>IF(L2517="","",L2517*VLOOKUP(CONCATENATE(C2517," / ",'Základné údaje'!$D$8),'Priradenie pracov. balíkov'!A:F,6,FALSE))</f>
        <v/>
      </c>
      <c r="O2517" s="164"/>
      <c r="P2517" s="164"/>
    </row>
    <row r="2518" spans="1:16" x14ac:dyDescent="0.2">
      <c r="A2518" s="19"/>
      <c r="B2518" s="164"/>
      <c r="C2518" s="164"/>
      <c r="D2518" s="164"/>
      <c r="E2518" s="164"/>
      <c r="F2518" s="165"/>
      <c r="G2518" s="164"/>
      <c r="H2518" s="166"/>
      <c r="I2518" s="167"/>
      <c r="J2518" s="168" t="str">
        <f>IF(F2518="","",IF(G2518=nepodnik,1,IF(VLOOKUP(G2518,Ciselniky!$G$41:$I$48,3,FALSE)&gt;'Údaje o projekte'!$F$11,'Údaje o projekte'!$F$11,VLOOKUP(G2518,Ciselniky!$G$41:$I$48,3,FALSE))))</f>
        <v/>
      </c>
      <c r="K2518" s="169" t="str">
        <f>IF(J2518="","",IF(G2518="Nerelevantné",E2518*F2518,((E2518*F2518)/VLOOKUP(G2518,Ciselniky!$G$43:$I$48,3,FALSE))*'Dlhodobý majetok (DM)'!I2518)*H2518)</f>
        <v/>
      </c>
      <c r="L2518" s="169" t="str">
        <f>IF(K2518="","",IF('Základné údaje'!$H$8="áno",0,K2518*0.2))</f>
        <v/>
      </c>
      <c r="M2518" s="156" t="str">
        <f>IF(K2518="","",K2518*VLOOKUP(CONCATENATE(C2518," / ",'Základné údaje'!$D$8),'Priradenie pracov. balíkov'!A:F,6,FALSE))</f>
        <v/>
      </c>
      <c r="N2518" s="156" t="str">
        <f>IF(L2518="","",L2518*VLOOKUP(CONCATENATE(C2518," / ",'Základné údaje'!$D$8),'Priradenie pracov. balíkov'!A:F,6,FALSE))</f>
        <v/>
      </c>
      <c r="O2518" s="164"/>
      <c r="P2518" s="164"/>
    </row>
    <row r="2519" spans="1:16" x14ac:dyDescent="0.2">
      <c r="A2519" s="19"/>
      <c r="B2519" s="164"/>
      <c r="C2519" s="164"/>
      <c r="D2519" s="164"/>
      <c r="E2519" s="164"/>
      <c r="F2519" s="165"/>
      <c r="G2519" s="164"/>
      <c r="H2519" s="166"/>
      <c r="I2519" s="167"/>
      <c r="J2519" s="168" t="str">
        <f>IF(F2519="","",IF(G2519=nepodnik,1,IF(VLOOKUP(G2519,Ciselniky!$G$41:$I$48,3,FALSE)&gt;'Údaje o projekte'!$F$11,'Údaje o projekte'!$F$11,VLOOKUP(G2519,Ciselniky!$G$41:$I$48,3,FALSE))))</f>
        <v/>
      </c>
      <c r="K2519" s="169" t="str">
        <f>IF(J2519="","",IF(G2519="Nerelevantné",E2519*F2519,((E2519*F2519)/VLOOKUP(G2519,Ciselniky!$G$43:$I$48,3,FALSE))*'Dlhodobý majetok (DM)'!I2519)*H2519)</f>
        <v/>
      </c>
      <c r="L2519" s="169" t="str">
        <f>IF(K2519="","",IF('Základné údaje'!$H$8="áno",0,K2519*0.2))</f>
        <v/>
      </c>
      <c r="M2519" s="156" t="str">
        <f>IF(K2519="","",K2519*VLOOKUP(CONCATENATE(C2519," / ",'Základné údaje'!$D$8),'Priradenie pracov. balíkov'!A:F,6,FALSE))</f>
        <v/>
      </c>
      <c r="N2519" s="156" t="str">
        <f>IF(L2519="","",L2519*VLOOKUP(CONCATENATE(C2519," / ",'Základné údaje'!$D$8),'Priradenie pracov. balíkov'!A:F,6,FALSE))</f>
        <v/>
      </c>
      <c r="O2519" s="164"/>
      <c r="P2519" s="164"/>
    </row>
    <row r="2520" spans="1:16" x14ac:dyDescent="0.2">
      <c r="A2520" s="19"/>
      <c r="B2520" s="164"/>
      <c r="C2520" s="164"/>
      <c r="D2520" s="164"/>
      <c r="E2520" s="164"/>
      <c r="F2520" s="165"/>
      <c r="G2520" s="164"/>
      <c r="H2520" s="166"/>
      <c r="I2520" s="167"/>
      <c r="J2520" s="168" t="str">
        <f>IF(F2520="","",IF(G2520=nepodnik,1,IF(VLOOKUP(G2520,Ciselniky!$G$41:$I$48,3,FALSE)&gt;'Údaje o projekte'!$F$11,'Údaje o projekte'!$F$11,VLOOKUP(G2520,Ciselniky!$G$41:$I$48,3,FALSE))))</f>
        <v/>
      </c>
      <c r="K2520" s="169" t="str">
        <f>IF(J2520="","",IF(G2520="Nerelevantné",E2520*F2520,((E2520*F2520)/VLOOKUP(G2520,Ciselniky!$G$43:$I$48,3,FALSE))*'Dlhodobý majetok (DM)'!I2520)*H2520)</f>
        <v/>
      </c>
      <c r="L2520" s="169" t="str">
        <f>IF(K2520="","",IF('Základné údaje'!$H$8="áno",0,K2520*0.2))</f>
        <v/>
      </c>
      <c r="M2520" s="156" t="str">
        <f>IF(K2520="","",K2520*VLOOKUP(CONCATENATE(C2520," / ",'Základné údaje'!$D$8),'Priradenie pracov. balíkov'!A:F,6,FALSE))</f>
        <v/>
      </c>
      <c r="N2520" s="156" t="str">
        <f>IF(L2520="","",L2520*VLOOKUP(CONCATENATE(C2520," / ",'Základné údaje'!$D$8),'Priradenie pracov. balíkov'!A:F,6,FALSE))</f>
        <v/>
      </c>
      <c r="O2520" s="164"/>
      <c r="P2520" s="164"/>
    </row>
    <row r="2521" spans="1:16" x14ac:dyDescent="0.2">
      <c r="A2521" s="19"/>
      <c r="B2521" s="164"/>
      <c r="C2521" s="164"/>
      <c r="D2521" s="164"/>
      <c r="E2521" s="164"/>
      <c r="F2521" s="165"/>
      <c r="G2521" s="164"/>
      <c r="H2521" s="166"/>
      <c r="I2521" s="167"/>
      <c r="J2521" s="168" t="str">
        <f>IF(F2521="","",IF(G2521=nepodnik,1,IF(VLOOKUP(G2521,Ciselniky!$G$41:$I$48,3,FALSE)&gt;'Údaje o projekte'!$F$11,'Údaje o projekte'!$F$11,VLOOKUP(G2521,Ciselniky!$G$41:$I$48,3,FALSE))))</f>
        <v/>
      </c>
      <c r="K2521" s="169" t="str">
        <f>IF(J2521="","",IF(G2521="Nerelevantné",E2521*F2521,((E2521*F2521)/VLOOKUP(G2521,Ciselniky!$G$43:$I$48,3,FALSE))*'Dlhodobý majetok (DM)'!I2521)*H2521)</f>
        <v/>
      </c>
      <c r="L2521" s="169" t="str">
        <f>IF(K2521="","",IF('Základné údaje'!$H$8="áno",0,K2521*0.2))</f>
        <v/>
      </c>
      <c r="M2521" s="156" t="str">
        <f>IF(K2521="","",K2521*VLOOKUP(CONCATENATE(C2521," / ",'Základné údaje'!$D$8),'Priradenie pracov. balíkov'!A:F,6,FALSE))</f>
        <v/>
      </c>
      <c r="N2521" s="156" t="str">
        <f>IF(L2521="","",L2521*VLOOKUP(CONCATENATE(C2521," / ",'Základné údaje'!$D$8),'Priradenie pracov. balíkov'!A:F,6,FALSE))</f>
        <v/>
      </c>
      <c r="O2521" s="164"/>
      <c r="P2521" s="164"/>
    </row>
    <row r="2522" spans="1:16" x14ac:dyDescent="0.2">
      <c r="A2522" s="19"/>
      <c r="B2522" s="164"/>
      <c r="C2522" s="164"/>
      <c r="D2522" s="164"/>
      <c r="E2522" s="164"/>
      <c r="F2522" s="165"/>
      <c r="G2522" s="164"/>
      <c r="H2522" s="166"/>
      <c r="I2522" s="167"/>
      <c r="J2522" s="168" t="str">
        <f>IF(F2522="","",IF(G2522=nepodnik,1,IF(VLOOKUP(G2522,Ciselniky!$G$41:$I$48,3,FALSE)&gt;'Údaje o projekte'!$F$11,'Údaje o projekte'!$F$11,VLOOKUP(G2522,Ciselniky!$G$41:$I$48,3,FALSE))))</f>
        <v/>
      </c>
      <c r="K2522" s="169" t="str">
        <f>IF(J2522="","",IF(G2522="Nerelevantné",E2522*F2522,((E2522*F2522)/VLOOKUP(G2522,Ciselniky!$G$43:$I$48,3,FALSE))*'Dlhodobý majetok (DM)'!I2522)*H2522)</f>
        <v/>
      </c>
      <c r="L2522" s="169" t="str">
        <f>IF(K2522="","",IF('Základné údaje'!$H$8="áno",0,K2522*0.2))</f>
        <v/>
      </c>
      <c r="M2522" s="156" t="str">
        <f>IF(K2522="","",K2522*VLOOKUP(CONCATENATE(C2522," / ",'Základné údaje'!$D$8),'Priradenie pracov. balíkov'!A:F,6,FALSE))</f>
        <v/>
      </c>
      <c r="N2522" s="156" t="str">
        <f>IF(L2522="","",L2522*VLOOKUP(CONCATENATE(C2522," / ",'Základné údaje'!$D$8),'Priradenie pracov. balíkov'!A:F,6,FALSE))</f>
        <v/>
      </c>
      <c r="O2522" s="164"/>
      <c r="P2522" s="164"/>
    </row>
    <row r="2523" spans="1:16" x14ac:dyDescent="0.2">
      <c r="A2523" s="19"/>
      <c r="B2523" s="164"/>
      <c r="C2523" s="164"/>
      <c r="D2523" s="164"/>
      <c r="E2523" s="164"/>
      <c r="F2523" s="165"/>
      <c r="G2523" s="164"/>
      <c r="H2523" s="166"/>
      <c r="I2523" s="167"/>
      <c r="J2523" s="168" t="str">
        <f>IF(F2523="","",IF(G2523=nepodnik,1,IF(VLOOKUP(G2523,Ciselniky!$G$41:$I$48,3,FALSE)&gt;'Údaje o projekte'!$F$11,'Údaje o projekte'!$F$11,VLOOKUP(G2523,Ciselniky!$G$41:$I$48,3,FALSE))))</f>
        <v/>
      </c>
      <c r="K2523" s="169" t="str">
        <f>IF(J2523="","",IF(G2523="Nerelevantné",E2523*F2523,((E2523*F2523)/VLOOKUP(G2523,Ciselniky!$G$43:$I$48,3,FALSE))*'Dlhodobý majetok (DM)'!I2523)*H2523)</f>
        <v/>
      </c>
      <c r="L2523" s="169" t="str">
        <f>IF(K2523="","",IF('Základné údaje'!$H$8="áno",0,K2523*0.2))</f>
        <v/>
      </c>
      <c r="M2523" s="156" t="str">
        <f>IF(K2523="","",K2523*VLOOKUP(CONCATENATE(C2523," / ",'Základné údaje'!$D$8),'Priradenie pracov. balíkov'!A:F,6,FALSE))</f>
        <v/>
      </c>
      <c r="N2523" s="156" t="str">
        <f>IF(L2523="","",L2523*VLOOKUP(CONCATENATE(C2523," / ",'Základné údaje'!$D$8),'Priradenie pracov. balíkov'!A:F,6,FALSE))</f>
        <v/>
      </c>
      <c r="O2523" s="164"/>
      <c r="P2523" s="164"/>
    </row>
    <row r="2524" spans="1:16" x14ac:dyDescent="0.2">
      <c r="A2524" s="19"/>
      <c r="B2524" s="164"/>
      <c r="C2524" s="164"/>
      <c r="D2524" s="164"/>
      <c r="E2524" s="164"/>
      <c r="F2524" s="165"/>
      <c r="G2524" s="164"/>
      <c r="H2524" s="166"/>
      <c r="I2524" s="167"/>
      <c r="J2524" s="168" t="str">
        <f>IF(F2524="","",IF(G2524=nepodnik,1,IF(VLOOKUP(G2524,Ciselniky!$G$41:$I$48,3,FALSE)&gt;'Údaje o projekte'!$F$11,'Údaje o projekte'!$F$11,VLOOKUP(G2524,Ciselniky!$G$41:$I$48,3,FALSE))))</f>
        <v/>
      </c>
      <c r="K2524" s="169" t="str">
        <f>IF(J2524="","",IF(G2524="Nerelevantné",E2524*F2524,((E2524*F2524)/VLOOKUP(G2524,Ciselniky!$G$43:$I$48,3,FALSE))*'Dlhodobý majetok (DM)'!I2524)*H2524)</f>
        <v/>
      </c>
      <c r="L2524" s="169" t="str">
        <f>IF(K2524="","",IF('Základné údaje'!$H$8="áno",0,K2524*0.2))</f>
        <v/>
      </c>
      <c r="M2524" s="156" t="str">
        <f>IF(K2524="","",K2524*VLOOKUP(CONCATENATE(C2524," / ",'Základné údaje'!$D$8),'Priradenie pracov. balíkov'!A:F,6,FALSE))</f>
        <v/>
      </c>
      <c r="N2524" s="156" t="str">
        <f>IF(L2524="","",L2524*VLOOKUP(CONCATENATE(C2524," / ",'Základné údaje'!$D$8),'Priradenie pracov. balíkov'!A:F,6,FALSE))</f>
        <v/>
      </c>
      <c r="O2524" s="164"/>
      <c r="P2524" s="164"/>
    </row>
    <row r="2525" spans="1:16" x14ac:dyDescent="0.2">
      <c r="A2525" s="19"/>
      <c r="B2525" s="164"/>
      <c r="C2525" s="164"/>
      <c r="D2525" s="164"/>
      <c r="E2525" s="164"/>
      <c r="F2525" s="165"/>
      <c r="G2525" s="164"/>
      <c r="H2525" s="166"/>
      <c r="I2525" s="167"/>
      <c r="J2525" s="168" t="str">
        <f>IF(F2525="","",IF(G2525=nepodnik,1,IF(VLOOKUP(G2525,Ciselniky!$G$41:$I$48,3,FALSE)&gt;'Údaje o projekte'!$F$11,'Údaje o projekte'!$F$11,VLOOKUP(G2525,Ciselniky!$G$41:$I$48,3,FALSE))))</f>
        <v/>
      </c>
      <c r="K2525" s="169" t="str">
        <f>IF(J2525="","",IF(G2525="Nerelevantné",E2525*F2525,((E2525*F2525)/VLOOKUP(G2525,Ciselniky!$G$43:$I$48,3,FALSE))*'Dlhodobý majetok (DM)'!I2525)*H2525)</f>
        <v/>
      </c>
      <c r="L2525" s="169" t="str">
        <f>IF(K2525="","",IF('Základné údaje'!$H$8="áno",0,K2525*0.2))</f>
        <v/>
      </c>
      <c r="M2525" s="156" t="str">
        <f>IF(K2525="","",K2525*VLOOKUP(CONCATENATE(C2525," / ",'Základné údaje'!$D$8),'Priradenie pracov. balíkov'!A:F,6,FALSE))</f>
        <v/>
      </c>
      <c r="N2525" s="156" t="str">
        <f>IF(L2525="","",L2525*VLOOKUP(CONCATENATE(C2525," / ",'Základné údaje'!$D$8),'Priradenie pracov. balíkov'!A:F,6,FALSE))</f>
        <v/>
      </c>
      <c r="O2525" s="164"/>
      <c r="P2525" s="164"/>
    </row>
    <row r="2526" spans="1:16" x14ac:dyDescent="0.2">
      <c r="A2526" s="19"/>
      <c r="B2526" s="164"/>
      <c r="C2526" s="164"/>
      <c r="D2526" s="164"/>
      <c r="E2526" s="164"/>
      <c r="F2526" s="165"/>
      <c r="G2526" s="164"/>
      <c r="H2526" s="166"/>
      <c r="I2526" s="167"/>
      <c r="J2526" s="168" t="str">
        <f>IF(F2526="","",IF(G2526=nepodnik,1,IF(VLOOKUP(G2526,Ciselniky!$G$41:$I$48,3,FALSE)&gt;'Údaje o projekte'!$F$11,'Údaje o projekte'!$F$11,VLOOKUP(G2526,Ciselniky!$G$41:$I$48,3,FALSE))))</f>
        <v/>
      </c>
      <c r="K2526" s="169" t="str">
        <f>IF(J2526="","",IF(G2526="Nerelevantné",E2526*F2526,((E2526*F2526)/VLOOKUP(G2526,Ciselniky!$G$43:$I$48,3,FALSE))*'Dlhodobý majetok (DM)'!I2526)*H2526)</f>
        <v/>
      </c>
      <c r="L2526" s="169" t="str">
        <f>IF(K2526="","",IF('Základné údaje'!$H$8="áno",0,K2526*0.2))</f>
        <v/>
      </c>
      <c r="M2526" s="156" t="str">
        <f>IF(K2526="","",K2526*VLOOKUP(CONCATENATE(C2526," / ",'Základné údaje'!$D$8),'Priradenie pracov. balíkov'!A:F,6,FALSE))</f>
        <v/>
      </c>
      <c r="N2526" s="156" t="str">
        <f>IF(L2526="","",L2526*VLOOKUP(CONCATENATE(C2526," / ",'Základné údaje'!$D$8),'Priradenie pracov. balíkov'!A:F,6,FALSE))</f>
        <v/>
      </c>
      <c r="O2526" s="164"/>
      <c r="P2526" s="164"/>
    </row>
    <row r="2527" spans="1:16" x14ac:dyDescent="0.2">
      <c r="A2527" s="19"/>
      <c r="B2527" s="164"/>
      <c r="C2527" s="164"/>
      <c r="D2527" s="164"/>
      <c r="E2527" s="164"/>
      <c r="F2527" s="165"/>
      <c r="G2527" s="164"/>
      <c r="H2527" s="166"/>
      <c r="I2527" s="167"/>
      <c r="J2527" s="168" t="str">
        <f>IF(F2527="","",IF(G2527=nepodnik,1,IF(VLOOKUP(G2527,Ciselniky!$G$41:$I$48,3,FALSE)&gt;'Údaje o projekte'!$F$11,'Údaje o projekte'!$F$11,VLOOKUP(G2527,Ciselniky!$G$41:$I$48,3,FALSE))))</f>
        <v/>
      </c>
      <c r="K2527" s="169" t="str">
        <f>IF(J2527="","",IF(G2527="Nerelevantné",E2527*F2527,((E2527*F2527)/VLOOKUP(G2527,Ciselniky!$G$43:$I$48,3,FALSE))*'Dlhodobý majetok (DM)'!I2527)*H2527)</f>
        <v/>
      </c>
      <c r="L2527" s="169" t="str">
        <f>IF(K2527="","",IF('Základné údaje'!$H$8="áno",0,K2527*0.2))</f>
        <v/>
      </c>
      <c r="M2527" s="156" t="str">
        <f>IF(K2527="","",K2527*VLOOKUP(CONCATENATE(C2527," / ",'Základné údaje'!$D$8),'Priradenie pracov. balíkov'!A:F,6,FALSE))</f>
        <v/>
      </c>
      <c r="N2527" s="156" t="str">
        <f>IF(L2527="","",L2527*VLOOKUP(CONCATENATE(C2527," / ",'Základné údaje'!$D$8),'Priradenie pracov. balíkov'!A:F,6,FALSE))</f>
        <v/>
      </c>
      <c r="O2527" s="164"/>
      <c r="P2527" s="164"/>
    </row>
    <row r="2528" spans="1:16" x14ac:dyDescent="0.2">
      <c r="A2528" s="19"/>
      <c r="B2528" s="164"/>
      <c r="C2528" s="164"/>
      <c r="D2528" s="164"/>
      <c r="E2528" s="164"/>
      <c r="F2528" s="165"/>
      <c r="G2528" s="164"/>
      <c r="H2528" s="166"/>
      <c r="I2528" s="167"/>
      <c r="J2528" s="168" t="str">
        <f>IF(F2528="","",IF(G2528=nepodnik,1,IF(VLOOKUP(G2528,Ciselniky!$G$41:$I$48,3,FALSE)&gt;'Údaje o projekte'!$F$11,'Údaje o projekte'!$F$11,VLOOKUP(G2528,Ciselniky!$G$41:$I$48,3,FALSE))))</f>
        <v/>
      </c>
      <c r="K2528" s="169" t="str">
        <f>IF(J2528="","",IF(G2528="Nerelevantné",E2528*F2528,((E2528*F2528)/VLOOKUP(G2528,Ciselniky!$G$43:$I$48,3,FALSE))*'Dlhodobý majetok (DM)'!I2528)*H2528)</f>
        <v/>
      </c>
      <c r="L2528" s="169" t="str">
        <f>IF(K2528="","",IF('Základné údaje'!$H$8="áno",0,K2528*0.2))</f>
        <v/>
      </c>
      <c r="M2528" s="156" t="str">
        <f>IF(K2528="","",K2528*VLOOKUP(CONCATENATE(C2528," / ",'Základné údaje'!$D$8),'Priradenie pracov. balíkov'!A:F,6,FALSE))</f>
        <v/>
      </c>
      <c r="N2528" s="156" t="str">
        <f>IF(L2528="","",L2528*VLOOKUP(CONCATENATE(C2528," / ",'Základné údaje'!$D$8),'Priradenie pracov. balíkov'!A:F,6,FALSE))</f>
        <v/>
      </c>
      <c r="O2528" s="164"/>
      <c r="P2528" s="164"/>
    </row>
    <row r="2529" spans="1:16" x14ac:dyDescent="0.2">
      <c r="A2529" s="19"/>
      <c r="B2529" s="164"/>
      <c r="C2529" s="164"/>
      <c r="D2529" s="164"/>
      <c r="E2529" s="164"/>
      <c r="F2529" s="165"/>
      <c r="G2529" s="164"/>
      <c r="H2529" s="166"/>
      <c r="I2529" s="167"/>
      <c r="J2529" s="168" t="str">
        <f>IF(F2529="","",IF(G2529=nepodnik,1,IF(VLOOKUP(G2529,Ciselniky!$G$41:$I$48,3,FALSE)&gt;'Údaje o projekte'!$F$11,'Údaje o projekte'!$F$11,VLOOKUP(G2529,Ciselniky!$G$41:$I$48,3,FALSE))))</f>
        <v/>
      </c>
      <c r="K2529" s="169" t="str">
        <f>IF(J2529="","",IF(G2529="Nerelevantné",E2529*F2529,((E2529*F2529)/VLOOKUP(G2529,Ciselniky!$G$43:$I$48,3,FALSE))*'Dlhodobý majetok (DM)'!I2529)*H2529)</f>
        <v/>
      </c>
      <c r="L2529" s="169" t="str">
        <f>IF(K2529="","",IF('Základné údaje'!$H$8="áno",0,K2529*0.2))</f>
        <v/>
      </c>
      <c r="M2529" s="156" t="str">
        <f>IF(K2529="","",K2529*VLOOKUP(CONCATENATE(C2529," / ",'Základné údaje'!$D$8),'Priradenie pracov. balíkov'!A:F,6,FALSE))</f>
        <v/>
      </c>
      <c r="N2529" s="156" t="str">
        <f>IF(L2529="","",L2529*VLOOKUP(CONCATENATE(C2529," / ",'Základné údaje'!$D$8),'Priradenie pracov. balíkov'!A:F,6,FALSE))</f>
        <v/>
      </c>
      <c r="O2529" s="164"/>
      <c r="P2529" s="164"/>
    </row>
    <row r="2530" spans="1:16" x14ac:dyDescent="0.2">
      <c r="A2530" s="19"/>
      <c r="B2530" s="164"/>
      <c r="C2530" s="164"/>
      <c r="D2530" s="164"/>
      <c r="E2530" s="164"/>
      <c r="F2530" s="165"/>
      <c r="G2530" s="164"/>
      <c r="H2530" s="166"/>
      <c r="I2530" s="167"/>
      <c r="J2530" s="168" t="str">
        <f>IF(F2530="","",IF(G2530=nepodnik,1,IF(VLOOKUP(G2530,Ciselniky!$G$41:$I$48,3,FALSE)&gt;'Údaje o projekte'!$F$11,'Údaje o projekte'!$F$11,VLOOKUP(G2530,Ciselniky!$G$41:$I$48,3,FALSE))))</f>
        <v/>
      </c>
      <c r="K2530" s="169" t="str">
        <f>IF(J2530="","",IF(G2530="Nerelevantné",E2530*F2530,((E2530*F2530)/VLOOKUP(G2530,Ciselniky!$G$43:$I$48,3,FALSE))*'Dlhodobý majetok (DM)'!I2530)*H2530)</f>
        <v/>
      </c>
      <c r="L2530" s="169" t="str">
        <f>IF(K2530="","",IF('Základné údaje'!$H$8="áno",0,K2530*0.2))</f>
        <v/>
      </c>
      <c r="M2530" s="156" t="str">
        <f>IF(K2530="","",K2530*VLOOKUP(CONCATENATE(C2530," / ",'Základné údaje'!$D$8),'Priradenie pracov. balíkov'!A:F,6,FALSE))</f>
        <v/>
      </c>
      <c r="N2530" s="156" t="str">
        <f>IF(L2530="","",L2530*VLOOKUP(CONCATENATE(C2530," / ",'Základné údaje'!$D$8),'Priradenie pracov. balíkov'!A:F,6,FALSE))</f>
        <v/>
      </c>
      <c r="O2530" s="164"/>
      <c r="P2530" s="164"/>
    </row>
    <row r="2531" spans="1:16" x14ac:dyDescent="0.2">
      <c r="A2531" s="19"/>
      <c r="B2531" s="164"/>
      <c r="C2531" s="164"/>
      <c r="D2531" s="164"/>
      <c r="E2531" s="164"/>
      <c r="F2531" s="165"/>
      <c r="G2531" s="164"/>
      <c r="H2531" s="166"/>
      <c r="I2531" s="167"/>
      <c r="J2531" s="168" t="str">
        <f>IF(F2531="","",IF(G2531=nepodnik,1,IF(VLOOKUP(G2531,Ciselniky!$G$41:$I$48,3,FALSE)&gt;'Údaje o projekte'!$F$11,'Údaje o projekte'!$F$11,VLOOKUP(G2531,Ciselniky!$G$41:$I$48,3,FALSE))))</f>
        <v/>
      </c>
      <c r="K2531" s="169" t="str">
        <f>IF(J2531="","",IF(G2531="Nerelevantné",E2531*F2531,((E2531*F2531)/VLOOKUP(G2531,Ciselniky!$G$43:$I$48,3,FALSE))*'Dlhodobý majetok (DM)'!I2531)*H2531)</f>
        <v/>
      </c>
      <c r="L2531" s="169" t="str">
        <f>IF(K2531="","",IF('Základné údaje'!$H$8="áno",0,K2531*0.2))</f>
        <v/>
      </c>
      <c r="M2531" s="156" t="str">
        <f>IF(K2531="","",K2531*VLOOKUP(CONCATENATE(C2531," / ",'Základné údaje'!$D$8),'Priradenie pracov. balíkov'!A:F,6,FALSE))</f>
        <v/>
      </c>
      <c r="N2531" s="156" t="str">
        <f>IF(L2531="","",L2531*VLOOKUP(CONCATENATE(C2531," / ",'Základné údaje'!$D$8),'Priradenie pracov. balíkov'!A:F,6,FALSE))</f>
        <v/>
      </c>
      <c r="O2531" s="164"/>
      <c r="P2531" s="164"/>
    </row>
    <row r="2532" spans="1:16" x14ac:dyDescent="0.2">
      <c r="A2532" s="19"/>
      <c r="B2532" s="164"/>
      <c r="C2532" s="164"/>
      <c r="D2532" s="164"/>
      <c r="E2532" s="164"/>
      <c r="F2532" s="165"/>
      <c r="G2532" s="164"/>
      <c r="H2532" s="166"/>
      <c r="I2532" s="167"/>
      <c r="J2532" s="168" t="str">
        <f>IF(F2532="","",IF(G2532=nepodnik,1,IF(VLOOKUP(G2532,Ciselniky!$G$41:$I$48,3,FALSE)&gt;'Údaje o projekte'!$F$11,'Údaje o projekte'!$F$11,VLOOKUP(G2532,Ciselniky!$G$41:$I$48,3,FALSE))))</f>
        <v/>
      </c>
      <c r="K2532" s="169" t="str">
        <f>IF(J2532="","",IF(G2532="Nerelevantné",E2532*F2532,((E2532*F2532)/VLOOKUP(G2532,Ciselniky!$G$43:$I$48,3,FALSE))*'Dlhodobý majetok (DM)'!I2532)*H2532)</f>
        <v/>
      </c>
      <c r="L2532" s="169" t="str">
        <f>IF(K2532="","",IF('Základné údaje'!$H$8="áno",0,K2532*0.2))</f>
        <v/>
      </c>
      <c r="M2532" s="156" t="str">
        <f>IF(K2532="","",K2532*VLOOKUP(CONCATENATE(C2532," / ",'Základné údaje'!$D$8),'Priradenie pracov. balíkov'!A:F,6,FALSE))</f>
        <v/>
      </c>
      <c r="N2532" s="156" t="str">
        <f>IF(L2532="","",L2532*VLOOKUP(CONCATENATE(C2532," / ",'Základné údaje'!$D$8),'Priradenie pracov. balíkov'!A:F,6,FALSE))</f>
        <v/>
      </c>
      <c r="O2532" s="164"/>
      <c r="P2532" s="164"/>
    </row>
    <row r="2533" spans="1:16" x14ac:dyDescent="0.2">
      <c r="A2533" s="19"/>
      <c r="B2533" s="164"/>
      <c r="C2533" s="164"/>
      <c r="D2533" s="164"/>
      <c r="E2533" s="164"/>
      <c r="F2533" s="165"/>
      <c r="G2533" s="164"/>
      <c r="H2533" s="166"/>
      <c r="I2533" s="167"/>
      <c r="J2533" s="168" t="str">
        <f>IF(F2533="","",IF(G2533=nepodnik,1,IF(VLOOKUP(G2533,Ciselniky!$G$41:$I$48,3,FALSE)&gt;'Údaje o projekte'!$F$11,'Údaje o projekte'!$F$11,VLOOKUP(G2533,Ciselniky!$G$41:$I$48,3,FALSE))))</f>
        <v/>
      </c>
      <c r="K2533" s="169" t="str">
        <f>IF(J2533="","",IF(G2533="Nerelevantné",E2533*F2533,((E2533*F2533)/VLOOKUP(G2533,Ciselniky!$G$43:$I$48,3,FALSE))*'Dlhodobý majetok (DM)'!I2533)*H2533)</f>
        <v/>
      </c>
      <c r="L2533" s="169" t="str">
        <f>IF(K2533="","",IF('Základné údaje'!$H$8="áno",0,K2533*0.2))</f>
        <v/>
      </c>
      <c r="M2533" s="156" t="str">
        <f>IF(K2533="","",K2533*VLOOKUP(CONCATENATE(C2533," / ",'Základné údaje'!$D$8),'Priradenie pracov. balíkov'!A:F,6,FALSE))</f>
        <v/>
      </c>
      <c r="N2533" s="156" t="str">
        <f>IF(L2533="","",L2533*VLOOKUP(CONCATENATE(C2533," / ",'Základné údaje'!$D$8),'Priradenie pracov. balíkov'!A:F,6,FALSE))</f>
        <v/>
      </c>
      <c r="O2533" s="164"/>
      <c r="P2533" s="164"/>
    </row>
    <row r="2534" spans="1:16" x14ac:dyDescent="0.2">
      <c r="A2534" s="19"/>
      <c r="B2534" s="164"/>
      <c r="C2534" s="164"/>
      <c r="D2534" s="164"/>
      <c r="E2534" s="164"/>
      <c r="F2534" s="165"/>
      <c r="G2534" s="164"/>
      <c r="H2534" s="166"/>
      <c r="I2534" s="167"/>
      <c r="J2534" s="168" t="str">
        <f>IF(F2534="","",IF(G2534=nepodnik,1,IF(VLOOKUP(G2534,Ciselniky!$G$41:$I$48,3,FALSE)&gt;'Údaje o projekte'!$F$11,'Údaje o projekte'!$F$11,VLOOKUP(G2534,Ciselniky!$G$41:$I$48,3,FALSE))))</f>
        <v/>
      </c>
      <c r="K2534" s="169" t="str">
        <f>IF(J2534="","",IF(G2534="Nerelevantné",E2534*F2534,((E2534*F2534)/VLOOKUP(G2534,Ciselniky!$G$43:$I$48,3,FALSE))*'Dlhodobý majetok (DM)'!I2534)*H2534)</f>
        <v/>
      </c>
      <c r="L2534" s="169" t="str">
        <f>IF(K2534="","",IF('Základné údaje'!$H$8="áno",0,K2534*0.2))</f>
        <v/>
      </c>
      <c r="M2534" s="156" t="str">
        <f>IF(K2534="","",K2534*VLOOKUP(CONCATENATE(C2534," / ",'Základné údaje'!$D$8),'Priradenie pracov. balíkov'!A:F,6,FALSE))</f>
        <v/>
      </c>
      <c r="N2534" s="156" t="str">
        <f>IF(L2534="","",L2534*VLOOKUP(CONCATENATE(C2534," / ",'Základné údaje'!$D$8),'Priradenie pracov. balíkov'!A:F,6,FALSE))</f>
        <v/>
      </c>
      <c r="O2534" s="164"/>
      <c r="P2534" s="164"/>
    </row>
    <row r="2535" spans="1:16" x14ac:dyDescent="0.2">
      <c r="A2535" s="19"/>
      <c r="B2535" s="164"/>
      <c r="C2535" s="164"/>
      <c r="D2535" s="164"/>
      <c r="E2535" s="164"/>
      <c r="F2535" s="165"/>
      <c r="G2535" s="164"/>
      <c r="H2535" s="166"/>
      <c r="I2535" s="167"/>
      <c r="J2535" s="168" t="str">
        <f>IF(F2535="","",IF(G2535=nepodnik,1,IF(VLOOKUP(G2535,Ciselniky!$G$41:$I$48,3,FALSE)&gt;'Údaje o projekte'!$F$11,'Údaje o projekte'!$F$11,VLOOKUP(G2535,Ciselniky!$G$41:$I$48,3,FALSE))))</f>
        <v/>
      </c>
      <c r="K2535" s="169" t="str">
        <f>IF(J2535="","",IF(G2535="Nerelevantné",E2535*F2535,((E2535*F2535)/VLOOKUP(G2535,Ciselniky!$G$43:$I$48,3,FALSE))*'Dlhodobý majetok (DM)'!I2535)*H2535)</f>
        <v/>
      </c>
      <c r="L2535" s="169" t="str">
        <f>IF(K2535="","",IF('Základné údaje'!$H$8="áno",0,K2535*0.2))</f>
        <v/>
      </c>
      <c r="M2535" s="156" t="str">
        <f>IF(K2535="","",K2535*VLOOKUP(CONCATENATE(C2535," / ",'Základné údaje'!$D$8),'Priradenie pracov. balíkov'!A:F,6,FALSE))</f>
        <v/>
      </c>
      <c r="N2535" s="156" t="str">
        <f>IF(L2535="","",L2535*VLOOKUP(CONCATENATE(C2535," / ",'Základné údaje'!$D$8),'Priradenie pracov. balíkov'!A:F,6,FALSE))</f>
        <v/>
      </c>
      <c r="O2535" s="164"/>
      <c r="P2535" s="164"/>
    </row>
    <row r="2536" spans="1:16" x14ac:dyDescent="0.2">
      <c r="A2536" s="19"/>
      <c r="B2536" s="164"/>
      <c r="C2536" s="164"/>
      <c r="D2536" s="164"/>
      <c r="E2536" s="164"/>
      <c r="F2536" s="165"/>
      <c r="G2536" s="164"/>
      <c r="H2536" s="166"/>
      <c r="I2536" s="167"/>
      <c r="J2536" s="168" t="str">
        <f>IF(F2536="","",IF(G2536=nepodnik,1,IF(VLOOKUP(G2536,Ciselniky!$G$41:$I$48,3,FALSE)&gt;'Údaje o projekte'!$F$11,'Údaje o projekte'!$F$11,VLOOKUP(G2536,Ciselniky!$G$41:$I$48,3,FALSE))))</f>
        <v/>
      </c>
      <c r="K2536" s="169" t="str">
        <f>IF(J2536="","",IF(G2536="Nerelevantné",E2536*F2536,((E2536*F2536)/VLOOKUP(G2536,Ciselniky!$G$43:$I$48,3,FALSE))*'Dlhodobý majetok (DM)'!I2536)*H2536)</f>
        <v/>
      </c>
      <c r="L2536" s="169" t="str">
        <f>IF(K2536="","",IF('Základné údaje'!$H$8="áno",0,K2536*0.2))</f>
        <v/>
      </c>
      <c r="M2536" s="156" t="str">
        <f>IF(K2536="","",K2536*VLOOKUP(CONCATENATE(C2536," / ",'Základné údaje'!$D$8),'Priradenie pracov. balíkov'!A:F,6,FALSE))</f>
        <v/>
      </c>
      <c r="N2536" s="156" t="str">
        <f>IF(L2536="","",L2536*VLOOKUP(CONCATENATE(C2536," / ",'Základné údaje'!$D$8),'Priradenie pracov. balíkov'!A:F,6,FALSE))</f>
        <v/>
      </c>
      <c r="O2536" s="164"/>
      <c r="P2536" s="164"/>
    </row>
    <row r="2537" spans="1:16" x14ac:dyDescent="0.2">
      <c r="A2537" s="19"/>
      <c r="B2537" s="164"/>
      <c r="C2537" s="164"/>
      <c r="D2537" s="164"/>
      <c r="E2537" s="164"/>
      <c r="F2537" s="165"/>
      <c r="G2537" s="164"/>
      <c r="H2537" s="166"/>
      <c r="I2537" s="167"/>
      <c r="J2537" s="168" t="str">
        <f>IF(F2537="","",IF(G2537=nepodnik,1,IF(VLOOKUP(G2537,Ciselniky!$G$41:$I$48,3,FALSE)&gt;'Údaje o projekte'!$F$11,'Údaje o projekte'!$F$11,VLOOKUP(G2537,Ciselniky!$G$41:$I$48,3,FALSE))))</f>
        <v/>
      </c>
      <c r="K2537" s="169" t="str">
        <f>IF(J2537="","",IF(G2537="Nerelevantné",E2537*F2537,((E2537*F2537)/VLOOKUP(G2537,Ciselniky!$G$43:$I$48,3,FALSE))*'Dlhodobý majetok (DM)'!I2537)*H2537)</f>
        <v/>
      </c>
      <c r="L2537" s="169" t="str">
        <f>IF(K2537="","",IF('Základné údaje'!$H$8="áno",0,K2537*0.2))</f>
        <v/>
      </c>
      <c r="M2537" s="156" t="str">
        <f>IF(K2537="","",K2537*VLOOKUP(CONCATENATE(C2537," / ",'Základné údaje'!$D$8),'Priradenie pracov. balíkov'!A:F,6,FALSE))</f>
        <v/>
      </c>
      <c r="N2537" s="156" t="str">
        <f>IF(L2537="","",L2537*VLOOKUP(CONCATENATE(C2537," / ",'Základné údaje'!$D$8),'Priradenie pracov. balíkov'!A:F,6,FALSE))</f>
        <v/>
      </c>
      <c r="O2537" s="164"/>
      <c r="P2537" s="164"/>
    </row>
    <row r="2538" spans="1:16" x14ac:dyDescent="0.2">
      <c r="A2538" s="19"/>
      <c r="B2538" s="164"/>
      <c r="C2538" s="164"/>
      <c r="D2538" s="164"/>
      <c r="E2538" s="164"/>
      <c r="F2538" s="165"/>
      <c r="G2538" s="164"/>
      <c r="H2538" s="166"/>
      <c r="I2538" s="167"/>
      <c r="J2538" s="168" t="str">
        <f>IF(F2538="","",IF(G2538=nepodnik,1,IF(VLOOKUP(G2538,Ciselniky!$G$41:$I$48,3,FALSE)&gt;'Údaje o projekte'!$F$11,'Údaje o projekte'!$F$11,VLOOKUP(G2538,Ciselniky!$G$41:$I$48,3,FALSE))))</f>
        <v/>
      </c>
      <c r="K2538" s="169" t="str">
        <f>IF(J2538="","",IF(G2538="Nerelevantné",E2538*F2538,((E2538*F2538)/VLOOKUP(G2538,Ciselniky!$G$43:$I$48,3,FALSE))*'Dlhodobý majetok (DM)'!I2538)*H2538)</f>
        <v/>
      </c>
      <c r="L2538" s="169" t="str">
        <f>IF(K2538="","",IF('Základné údaje'!$H$8="áno",0,K2538*0.2))</f>
        <v/>
      </c>
      <c r="M2538" s="156" t="str">
        <f>IF(K2538="","",K2538*VLOOKUP(CONCATENATE(C2538," / ",'Základné údaje'!$D$8),'Priradenie pracov. balíkov'!A:F,6,FALSE))</f>
        <v/>
      </c>
      <c r="N2538" s="156" t="str">
        <f>IF(L2538="","",L2538*VLOOKUP(CONCATENATE(C2538," / ",'Základné údaje'!$D$8),'Priradenie pracov. balíkov'!A:F,6,FALSE))</f>
        <v/>
      </c>
      <c r="O2538" s="164"/>
      <c r="P2538" s="164"/>
    </row>
    <row r="2539" spans="1:16" x14ac:dyDescent="0.2">
      <c r="A2539" s="19"/>
      <c r="B2539" s="164"/>
      <c r="C2539" s="164"/>
      <c r="D2539" s="164"/>
      <c r="E2539" s="164"/>
      <c r="F2539" s="165"/>
      <c r="G2539" s="164"/>
      <c r="H2539" s="166"/>
      <c r="I2539" s="167"/>
      <c r="J2539" s="168" t="str">
        <f>IF(F2539="","",IF(G2539=nepodnik,1,IF(VLOOKUP(G2539,Ciselniky!$G$41:$I$48,3,FALSE)&gt;'Údaje o projekte'!$F$11,'Údaje o projekte'!$F$11,VLOOKUP(G2539,Ciselniky!$G$41:$I$48,3,FALSE))))</f>
        <v/>
      </c>
      <c r="K2539" s="169" t="str">
        <f>IF(J2539="","",IF(G2539="Nerelevantné",E2539*F2539,((E2539*F2539)/VLOOKUP(G2539,Ciselniky!$G$43:$I$48,3,FALSE))*'Dlhodobý majetok (DM)'!I2539)*H2539)</f>
        <v/>
      </c>
      <c r="L2539" s="169" t="str">
        <f>IF(K2539="","",IF('Základné údaje'!$H$8="áno",0,K2539*0.2))</f>
        <v/>
      </c>
      <c r="M2539" s="156" t="str">
        <f>IF(K2539="","",K2539*VLOOKUP(CONCATENATE(C2539," / ",'Základné údaje'!$D$8),'Priradenie pracov. balíkov'!A:F,6,FALSE))</f>
        <v/>
      </c>
      <c r="N2539" s="156" t="str">
        <f>IF(L2539="","",L2539*VLOOKUP(CONCATENATE(C2539," / ",'Základné údaje'!$D$8),'Priradenie pracov. balíkov'!A:F,6,FALSE))</f>
        <v/>
      </c>
      <c r="O2539" s="164"/>
      <c r="P2539" s="164"/>
    </row>
    <row r="2540" spans="1:16" x14ac:dyDescent="0.2">
      <c r="A2540" s="19"/>
      <c r="B2540" s="164"/>
      <c r="C2540" s="164"/>
      <c r="D2540" s="164"/>
      <c r="E2540" s="164"/>
      <c r="F2540" s="165"/>
      <c r="G2540" s="164"/>
      <c r="H2540" s="166"/>
      <c r="I2540" s="167"/>
      <c r="J2540" s="168" t="str">
        <f>IF(F2540="","",IF(G2540=nepodnik,1,IF(VLOOKUP(G2540,Ciselniky!$G$41:$I$48,3,FALSE)&gt;'Údaje o projekte'!$F$11,'Údaje o projekte'!$F$11,VLOOKUP(G2540,Ciselniky!$G$41:$I$48,3,FALSE))))</f>
        <v/>
      </c>
      <c r="K2540" s="169" t="str">
        <f>IF(J2540="","",IF(G2540="Nerelevantné",E2540*F2540,((E2540*F2540)/VLOOKUP(G2540,Ciselniky!$G$43:$I$48,3,FALSE))*'Dlhodobý majetok (DM)'!I2540)*H2540)</f>
        <v/>
      </c>
      <c r="L2540" s="169" t="str">
        <f>IF(K2540="","",IF('Základné údaje'!$H$8="áno",0,K2540*0.2))</f>
        <v/>
      </c>
      <c r="M2540" s="156" t="str">
        <f>IF(K2540="","",K2540*VLOOKUP(CONCATENATE(C2540," / ",'Základné údaje'!$D$8),'Priradenie pracov. balíkov'!A:F,6,FALSE))</f>
        <v/>
      </c>
      <c r="N2540" s="156" t="str">
        <f>IF(L2540="","",L2540*VLOOKUP(CONCATENATE(C2540," / ",'Základné údaje'!$D$8),'Priradenie pracov. balíkov'!A:F,6,FALSE))</f>
        <v/>
      </c>
      <c r="O2540" s="164"/>
      <c r="P2540" s="164"/>
    </row>
    <row r="2541" spans="1:16" x14ac:dyDescent="0.2">
      <c r="A2541" s="19"/>
      <c r="B2541" s="164"/>
      <c r="C2541" s="164"/>
      <c r="D2541" s="164"/>
      <c r="E2541" s="164"/>
      <c r="F2541" s="165"/>
      <c r="G2541" s="164"/>
      <c r="H2541" s="166"/>
      <c r="I2541" s="167"/>
      <c r="J2541" s="168" t="str">
        <f>IF(F2541="","",IF(G2541=nepodnik,1,IF(VLOOKUP(G2541,Ciselniky!$G$41:$I$48,3,FALSE)&gt;'Údaje o projekte'!$F$11,'Údaje o projekte'!$F$11,VLOOKUP(G2541,Ciselniky!$G$41:$I$48,3,FALSE))))</f>
        <v/>
      </c>
      <c r="K2541" s="169" t="str">
        <f>IF(J2541="","",IF(G2541="Nerelevantné",E2541*F2541,((E2541*F2541)/VLOOKUP(G2541,Ciselniky!$G$43:$I$48,3,FALSE))*'Dlhodobý majetok (DM)'!I2541)*H2541)</f>
        <v/>
      </c>
      <c r="L2541" s="169" t="str">
        <f>IF(K2541="","",IF('Základné údaje'!$H$8="áno",0,K2541*0.2))</f>
        <v/>
      </c>
      <c r="M2541" s="156" t="str">
        <f>IF(K2541="","",K2541*VLOOKUP(CONCATENATE(C2541," / ",'Základné údaje'!$D$8),'Priradenie pracov. balíkov'!A:F,6,FALSE))</f>
        <v/>
      </c>
      <c r="N2541" s="156" t="str">
        <f>IF(L2541="","",L2541*VLOOKUP(CONCATENATE(C2541," / ",'Základné údaje'!$D$8),'Priradenie pracov. balíkov'!A:F,6,FALSE))</f>
        <v/>
      </c>
      <c r="O2541" s="164"/>
      <c r="P2541" s="164"/>
    </row>
    <row r="2542" spans="1:16" x14ac:dyDescent="0.2">
      <c r="A2542" s="19"/>
      <c r="B2542" s="164"/>
      <c r="C2542" s="164"/>
      <c r="D2542" s="164"/>
      <c r="E2542" s="164"/>
      <c r="F2542" s="165"/>
      <c r="G2542" s="164"/>
      <c r="H2542" s="166"/>
      <c r="I2542" s="167"/>
      <c r="J2542" s="168" t="str">
        <f>IF(F2542="","",IF(G2542=nepodnik,1,IF(VLOOKUP(G2542,Ciselniky!$G$41:$I$48,3,FALSE)&gt;'Údaje o projekte'!$F$11,'Údaje o projekte'!$F$11,VLOOKUP(G2542,Ciselniky!$G$41:$I$48,3,FALSE))))</f>
        <v/>
      </c>
      <c r="K2542" s="169" t="str">
        <f>IF(J2542="","",IF(G2542="Nerelevantné",E2542*F2542,((E2542*F2542)/VLOOKUP(G2542,Ciselniky!$G$43:$I$48,3,FALSE))*'Dlhodobý majetok (DM)'!I2542)*H2542)</f>
        <v/>
      </c>
      <c r="L2542" s="169" t="str">
        <f>IF(K2542="","",IF('Základné údaje'!$H$8="áno",0,K2542*0.2))</f>
        <v/>
      </c>
      <c r="M2542" s="156" t="str">
        <f>IF(K2542="","",K2542*VLOOKUP(CONCATENATE(C2542," / ",'Základné údaje'!$D$8),'Priradenie pracov. balíkov'!A:F,6,FALSE))</f>
        <v/>
      </c>
      <c r="N2542" s="156" t="str">
        <f>IF(L2542="","",L2542*VLOOKUP(CONCATENATE(C2542," / ",'Základné údaje'!$D$8),'Priradenie pracov. balíkov'!A:F,6,FALSE))</f>
        <v/>
      </c>
      <c r="O2542" s="164"/>
      <c r="P2542" s="164"/>
    </row>
    <row r="2543" spans="1:16" x14ac:dyDescent="0.2">
      <c r="A2543" s="19"/>
      <c r="B2543" s="164"/>
      <c r="C2543" s="164"/>
      <c r="D2543" s="164"/>
      <c r="E2543" s="164"/>
      <c r="F2543" s="165"/>
      <c r="G2543" s="164"/>
      <c r="H2543" s="166"/>
      <c r="I2543" s="167"/>
      <c r="J2543" s="168" t="str">
        <f>IF(F2543="","",IF(G2543=nepodnik,1,IF(VLOOKUP(G2543,Ciselniky!$G$41:$I$48,3,FALSE)&gt;'Údaje o projekte'!$F$11,'Údaje o projekte'!$F$11,VLOOKUP(G2543,Ciselniky!$G$41:$I$48,3,FALSE))))</f>
        <v/>
      </c>
      <c r="K2543" s="169" t="str">
        <f>IF(J2543="","",IF(G2543="Nerelevantné",E2543*F2543,((E2543*F2543)/VLOOKUP(G2543,Ciselniky!$G$43:$I$48,3,FALSE))*'Dlhodobý majetok (DM)'!I2543)*H2543)</f>
        <v/>
      </c>
      <c r="L2543" s="169" t="str">
        <f>IF(K2543="","",IF('Základné údaje'!$H$8="áno",0,K2543*0.2))</f>
        <v/>
      </c>
      <c r="M2543" s="156" t="str">
        <f>IF(K2543="","",K2543*VLOOKUP(CONCATENATE(C2543," / ",'Základné údaje'!$D$8),'Priradenie pracov. balíkov'!A:F,6,FALSE))</f>
        <v/>
      </c>
      <c r="N2543" s="156" t="str">
        <f>IF(L2543="","",L2543*VLOOKUP(CONCATENATE(C2543," / ",'Základné údaje'!$D$8),'Priradenie pracov. balíkov'!A:F,6,FALSE))</f>
        <v/>
      </c>
      <c r="O2543" s="164"/>
      <c r="P2543" s="164"/>
    </row>
    <row r="2544" spans="1:16" x14ac:dyDescent="0.2">
      <c r="A2544" s="19"/>
      <c r="B2544" s="164"/>
      <c r="C2544" s="164"/>
      <c r="D2544" s="164"/>
      <c r="E2544" s="164"/>
      <c r="F2544" s="165"/>
      <c r="G2544" s="164"/>
      <c r="H2544" s="166"/>
      <c r="I2544" s="167"/>
      <c r="J2544" s="168" t="str">
        <f>IF(F2544="","",IF(G2544=nepodnik,1,IF(VLOOKUP(G2544,Ciselniky!$G$41:$I$48,3,FALSE)&gt;'Údaje o projekte'!$F$11,'Údaje o projekte'!$F$11,VLOOKUP(G2544,Ciselniky!$G$41:$I$48,3,FALSE))))</f>
        <v/>
      </c>
      <c r="K2544" s="169" t="str">
        <f>IF(J2544="","",IF(G2544="Nerelevantné",E2544*F2544,((E2544*F2544)/VLOOKUP(G2544,Ciselniky!$G$43:$I$48,3,FALSE))*'Dlhodobý majetok (DM)'!I2544)*H2544)</f>
        <v/>
      </c>
      <c r="L2544" s="169" t="str">
        <f>IF(K2544="","",IF('Základné údaje'!$H$8="áno",0,K2544*0.2))</f>
        <v/>
      </c>
      <c r="M2544" s="156" t="str">
        <f>IF(K2544="","",K2544*VLOOKUP(CONCATENATE(C2544," / ",'Základné údaje'!$D$8),'Priradenie pracov. balíkov'!A:F,6,FALSE))</f>
        <v/>
      </c>
      <c r="N2544" s="156" t="str">
        <f>IF(L2544="","",L2544*VLOOKUP(CONCATENATE(C2544," / ",'Základné údaje'!$D$8),'Priradenie pracov. balíkov'!A:F,6,FALSE))</f>
        <v/>
      </c>
      <c r="O2544" s="164"/>
      <c r="P2544" s="164"/>
    </row>
    <row r="2545" spans="1:16" x14ac:dyDescent="0.2">
      <c r="A2545" s="19"/>
      <c r="B2545" s="164"/>
      <c r="C2545" s="164"/>
      <c r="D2545" s="164"/>
      <c r="E2545" s="164"/>
      <c r="F2545" s="165"/>
      <c r="G2545" s="164"/>
      <c r="H2545" s="166"/>
      <c r="I2545" s="167"/>
      <c r="J2545" s="168" t="str">
        <f>IF(F2545="","",IF(G2545=nepodnik,1,IF(VLOOKUP(G2545,Ciselniky!$G$41:$I$48,3,FALSE)&gt;'Údaje o projekte'!$F$11,'Údaje o projekte'!$F$11,VLOOKUP(G2545,Ciselniky!$G$41:$I$48,3,FALSE))))</f>
        <v/>
      </c>
      <c r="K2545" s="169" t="str">
        <f>IF(J2545="","",IF(G2545="Nerelevantné",E2545*F2545,((E2545*F2545)/VLOOKUP(G2545,Ciselniky!$G$43:$I$48,3,FALSE))*'Dlhodobý majetok (DM)'!I2545)*H2545)</f>
        <v/>
      </c>
      <c r="L2545" s="169" t="str">
        <f>IF(K2545="","",IF('Základné údaje'!$H$8="áno",0,K2545*0.2))</f>
        <v/>
      </c>
      <c r="M2545" s="156" t="str">
        <f>IF(K2545="","",K2545*VLOOKUP(CONCATENATE(C2545," / ",'Základné údaje'!$D$8),'Priradenie pracov. balíkov'!A:F,6,FALSE))</f>
        <v/>
      </c>
      <c r="N2545" s="156" t="str">
        <f>IF(L2545="","",L2545*VLOOKUP(CONCATENATE(C2545," / ",'Základné údaje'!$D$8),'Priradenie pracov. balíkov'!A:F,6,FALSE))</f>
        <v/>
      </c>
      <c r="O2545" s="164"/>
      <c r="P2545" s="164"/>
    </row>
    <row r="2546" spans="1:16" x14ac:dyDescent="0.2">
      <c r="A2546" s="19"/>
      <c r="B2546" s="164"/>
      <c r="C2546" s="164"/>
      <c r="D2546" s="164"/>
      <c r="E2546" s="164"/>
      <c r="F2546" s="165"/>
      <c r="G2546" s="164"/>
      <c r="H2546" s="166"/>
      <c r="I2546" s="167"/>
      <c r="J2546" s="168" t="str">
        <f>IF(F2546="","",IF(G2546=nepodnik,1,IF(VLOOKUP(G2546,Ciselniky!$G$41:$I$48,3,FALSE)&gt;'Údaje o projekte'!$F$11,'Údaje o projekte'!$F$11,VLOOKUP(G2546,Ciselniky!$G$41:$I$48,3,FALSE))))</f>
        <v/>
      </c>
      <c r="K2546" s="169" t="str">
        <f>IF(J2546="","",IF(G2546="Nerelevantné",E2546*F2546,((E2546*F2546)/VLOOKUP(G2546,Ciselniky!$G$43:$I$48,3,FALSE))*'Dlhodobý majetok (DM)'!I2546)*H2546)</f>
        <v/>
      </c>
      <c r="L2546" s="169" t="str">
        <f>IF(K2546="","",IF('Základné údaje'!$H$8="áno",0,K2546*0.2))</f>
        <v/>
      </c>
      <c r="M2546" s="156" t="str">
        <f>IF(K2546="","",K2546*VLOOKUP(CONCATENATE(C2546," / ",'Základné údaje'!$D$8),'Priradenie pracov. balíkov'!A:F,6,FALSE))</f>
        <v/>
      </c>
      <c r="N2546" s="156" t="str">
        <f>IF(L2546="","",L2546*VLOOKUP(CONCATENATE(C2546," / ",'Základné údaje'!$D$8),'Priradenie pracov. balíkov'!A:F,6,FALSE))</f>
        <v/>
      </c>
      <c r="O2546" s="164"/>
      <c r="P2546" s="164"/>
    </row>
    <row r="2547" spans="1:16" x14ac:dyDescent="0.2">
      <c r="A2547" s="19"/>
      <c r="B2547" s="164"/>
      <c r="C2547" s="164"/>
      <c r="D2547" s="164"/>
      <c r="E2547" s="164"/>
      <c r="F2547" s="165"/>
      <c r="G2547" s="164"/>
      <c r="H2547" s="166"/>
      <c r="I2547" s="167"/>
      <c r="J2547" s="168" t="str">
        <f>IF(F2547="","",IF(G2547=nepodnik,1,IF(VLOOKUP(G2547,Ciselniky!$G$41:$I$48,3,FALSE)&gt;'Údaje o projekte'!$F$11,'Údaje o projekte'!$F$11,VLOOKUP(G2547,Ciselniky!$G$41:$I$48,3,FALSE))))</f>
        <v/>
      </c>
      <c r="K2547" s="169" t="str">
        <f>IF(J2547="","",IF(G2547="Nerelevantné",E2547*F2547,((E2547*F2547)/VLOOKUP(G2547,Ciselniky!$G$43:$I$48,3,FALSE))*'Dlhodobý majetok (DM)'!I2547)*H2547)</f>
        <v/>
      </c>
      <c r="L2547" s="169" t="str">
        <f>IF(K2547="","",IF('Základné údaje'!$H$8="áno",0,K2547*0.2))</f>
        <v/>
      </c>
      <c r="M2547" s="156" t="str">
        <f>IF(K2547="","",K2547*VLOOKUP(CONCATENATE(C2547," / ",'Základné údaje'!$D$8),'Priradenie pracov. balíkov'!A:F,6,FALSE))</f>
        <v/>
      </c>
      <c r="N2547" s="156" t="str">
        <f>IF(L2547="","",L2547*VLOOKUP(CONCATENATE(C2547," / ",'Základné údaje'!$D$8),'Priradenie pracov. balíkov'!A:F,6,FALSE))</f>
        <v/>
      </c>
      <c r="O2547" s="164"/>
      <c r="P2547" s="164"/>
    </row>
    <row r="2548" spans="1:16" x14ac:dyDescent="0.2">
      <c r="A2548" s="19"/>
      <c r="B2548" s="164"/>
      <c r="C2548" s="164"/>
      <c r="D2548" s="164"/>
      <c r="E2548" s="164"/>
      <c r="F2548" s="165"/>
      <c r="G2548" s="164"/>
      <c r="H2548" s="166"/>
      <c r="I2548" s="167"/>
      <c r="J2548" s="168" t="str">
        <f>IF(F2548="","",IF(G2548=nepodnik,1,IF(VLOOKUP(G2548,Ciselniky!$G$41:$I$48,3,FALSE)&gt;'Údaje o projekte'!$F$11,'Údaje o projekte'!$F$11,VLOOKUP(G2548,Ciselniky!$G$41:$I$48,3,FALSE))))</f>
        <v/>
      </c>
      <c r="K2548" s="169" t="str">
        <f>IF(J2548="","",IF(G2548="Nerelevantné",E2548*F2548,((E2548*F2548)/VLOOKUP(G2548,Ciselniky!$G$43:$I$48,3,FALSE))*'Dlhodobý majetok (DM)'!I2548)*H2548)</f>
        <v/>
      </c>
      <c r="L2548" s="169" t="str">
        <f>IF(K2548="","",IF('Základné údaje'!$H$8="áno",0,K2548*0.2))</f>
        <v/>
      </c>
      <c r="M2548" s="156" t="str">
        <f>IF(K2548="","",K2548*VLOOKUP(CONCATENATE(C2548," / ",'Základné údaje'!$D$8),'Priradenie pracov. balíkov'!A:F,6,FALSE))</f>
        <v/>
      </c>
      <c r="N2548" s="156" t="str">
        <f>IF(L2548="","",L2548*VLOOKUP(CONCATENATE(C2548," / ",'Základné údaje'!$D$8),'Priradenie pracov. balíkov'!A:F,6,FALSE))</f>
        <v/>
      </c>
      <c r="O2548" s="164"/>
      <c r="P2548" s="164"/>
    </row>
    <row r="2549" spans="1:16" x14ac:dyDescent="0.2">
      <c r="A2549" s="19"/>
      <c r="B2549" s="164"/>
      <c r="C2549" s="164"/>
      <c r="D2549" s="164"/>
      <c r="E2549" s="164"/>
      <c r="F2549" s="165"/>
      <c r="G2549" s="164"/>
      <c r="H2549" s="166"/>
      <c r="I2549" s="167"/>
      <c r="J2549" s="168" t="str">
        <f>IF(F2549="","",IF(G2549=nepodnik,1,IF(VLOOKUP(G2549,Ciselniky!$G$41:$I$48,3,FALSE)&gt;'Údaje o projekte'!$F$11,'Údaje o projekte'!$F$11,VLOOKUP(G2549,Ciselniky!$G$41:$I$48,3,FALSE))))</f>
        <v/>
      </c>
      <c r="K2549" s="169" t="str">
        <f>IF(J2549="","",IF(G2549="Nerelevantné",E2549*F2549,((E2549*F2549)/VLOOKUP(G2549,Ciselniky!$G$43:$I$48,3,FALSE))*'Dlhodobý majetok (DM)'!I2549)*H2549)</f>
        <v/>
      </c>
      <c r="L2549" s="169" t="str">
        <f>IF(K2549="","",IF('Základné údaje'!$H$8="áno",0,K2549*0.2))</f>
        <v/>
      </c>
      <c r="M2549" s="156" t="str">
        <f>IF(K2549="","",K2549*VLOOKUP(CONCATENATE(C2549," / ",'Základné údaje'!$D$8),'Priradenie pracov. balíkov'!A:F,6,FALSE))</f>
        <v/>
      </c>
      <c r="N2549" s="156" t="str">
        <f>IF(L2549="","",L2549*VLOOKUP(CONCATENATE(C2549," / ",'Základné údaje'!$D$8),'Priradenie pracov. balíkov'!A:F,6,FALSE))</f>
        <v/>
      </c>
      <c r="O2549" s="164"/>
      <c r="P2549" s="164"/>
    </row>
    <row r="2550" spans="1:16" x14ac:dyDescent="0.2">
      <c r="A2550" s="19"/>
      <c r="B2550" s="164"/>
      <c r="C2550" s="164"/>
      <c r="D2550" s="164"/>
      <c r="E2550" s="164"/>
      <c r="F2550" s="165"/>
      <c r="G2550" s="164"/>
      <c r="H2550" s="166"/>
      <c r="I2550" s="167"/>
      <c r="J2550" s="168" t="str">
        <f>IF(F2550="","",IF(G2550=nepodnik,1,IF(VLOOKUP(G2550,Ciselniky!$G$41:$I$48,3,FALSE)&gt;'Údaje o projekte'!$F$11,'Údaje o projekte'!$F$11,VLOOKUP(G2550,Ciselniky!$G$41:$I$48,3,FALSE))))</f>
        <v/>
      </c>
      <c r="K2550" s="169" t="str">
        <f>IF(J2550="","",IF(G2550="Nerelevantné",E2550*F2550,((E2550*F2550)/VLOOKUP(G2550,Ciselniky!$G$43:$I$48,3,FALSE))*'Dlhodobý majetok (DM)'!I2550)*H2550)</f>
        <v/>
      </c>
      <c r="L2550" s="169" t="str">
        <f>IF(K2550="","",IF('Základné údaje'!$H$8="áno",0,K2550*0.2))</f>
        <v/>
      </c>
      <c r="M2550" s="156" t="str">
        <f>IF(K2550="","",K2550*VLOOKUP(CONCATENATE(C2550," / ",'Základné údaje'!$D$8),'Priradenie pracov. balíkov'!A:F,6,FALSE))</f>
        <v/>
      </c>
      <c r="N2550" s="156" t="str">
        <f>IF(L2550="","",L2550*VLOOKUP(CONCATENATE(C2550," / ",'Základné údaje'!$D$8),'Priradenie pracov. balíkov'!A:F,6,FALSE))</f>
        <v/>
      </c>
      <c r="O2550" s="164"/>
      <c r="P2550" s="164"/>
    </row>
    <row r="2551" spans="1:16" x14ac:dyDescent="0.2">
      <c r="A2551" s="19"/>
      <c r="B2551" s="164"/>
      <c r="C2551" s="164"/>
      <c r="D2551" s="164"/>
      <c r="E2551" s="164"/>
      <c r="F2551" s="165"/>
      <c r="G2551" s="164"/>
      <c r="H2551" s="166"/>
      <c r="I2551" s="167"/>
      <c r="J2551" s="168" t="str">
        <f>IF(F2551="","",IF(G2551=nepodnik,1,IF(VLOOKUP(G2551,Ciselniky!$G$41:$I$48,3,FALSE)&gt;'Údaje o projekte'!$F$11,'Údaje o projekte'!$F$11,VLOOKUP(G2551,Ciselniky!$G$41:$I$48,3,FALSE))))</f>
        <v/>
      </c>
      <c r="K2551" s="169" t="str">
        <f>IF(J2551="","",IF(G2551="Nerelevantné",E2551*F2551,((E2551*F2551)/VLOOKUP(G2551,Ciselniky!$G$43:$I$48,3,FALSE))*'Dlhodobý majetok (DM)'!I2551)*H2551)</f>
        <v/>
      </c>
      <c r="L2551" s="169" t="str">
        <f>IF(K2551="","",IF('Základné údaje'!$H$8="áno",0,K2551*0.2))</f>
        <v/>
      </c>
      <c r="M2551" s="156" t="str">
        <f>IF(K2551="","",K2551*VLOOKUP(CONCATENATE(C2551," / ",'Základné údaje'!$D$8),'Priradenie pracov. balíkov'!A:F,6,FALSE))</f>
        <v/>
      </c>
      <c r="N2551" s="156" t="str">
        <f>IF(L2551="","",L2551*VLOOKUP(CONCATENATE(C2551," / ",'Základné údaje'!$D$8),'Priradenie pracov. balíkov'!A:F,6,FALSE))</f>
        <v/>
      </c>
      <c r="O2551" s="164"/>
      <c r="P2551" s="164"/>
    </row>
    <row r="2552" spans="1:16" x14ac:dyDescent="0.2">
      <c r="A2552" s="19"/>
      <c r="B2552" s="164"/>
      <c r="C2552" s="164"/>
      <c r="D2552" s="164"/>
      <c r="E2552" s="164"/>
      <c r="F2552" s="165"/>
      <c r="G2552" s="164"/>
      <c r="H2552" s="166"/>
      <c r="I2552" s="167"/>
      <c r="J2552" s="168" t="str">
        <f>IF(F2552="","",IF(G2552=nepodnik,1,IF(VLOOKUP(G2552,Ciselniky!$G$41:$I$48,3,FALSE)&gt;'Údaje o projekte'!$F$11,'Údaje o projekte'!$F$11,VLOOKUP(G2552,Ciselniky!$G$41:$I$48,3,FALSE))))</f>
        <v/>
      </c>
      <c r="K2552" s="169" t="str">
        <f>IF(J2552="","",IF(G2552="Nerelevantné",E2552*F2552,((E2552*F2552)/VLOOKUP(G2552,Ciselniky!$G$43:$I$48,3,FALSE))*'Dlhodobý majetok (DM)'!I2552)*H2552)</f>
        <v/>
      </c>
      <c r="L2552" s="169" t="str">
        <f>IF(K2552="","",IF('Základné údaje'!$H$8="áno",0,K2552*0.2))</f>
        <v/>
      </c>
      <c r="M2552" s="156" t="str">
        <f>IF(K2552="","",K2552*VLOOKUP(CONCATENATE(C2552," / ",'Základné údaje'!$D$8),'Priradenie pracov. balíkov'!A:F,6,FALSE))</f>
        <v/>
      </c>
      <c r="N2552" s="156" t="str">
        <f>IF(L2552="","",L2552*VLOOKUP(CONCATENATE(C2552," / ",'Základné údaje'!$D$8),'Priradenie pracov. balíkov'!A:F,6,FALSE))</f>
        <v/>
      </c>
      <c r="O2552" s="164"/>
      <c r="P2552" s="164"/>
    </row>
    <row r="2553" spans="1:16" x14ac:dyDescent="0.2">
      <c r="A2553" s="19"/>
      <c r="B2553" s="164"/>
      <c r="C2553" s="164"/>
      <c r="D2553" s="164"/>
      <c r="E2553" s="164"/>
      <c r="F2553" s="165"/>
      <c r="G2553" s="164"/>
      <c r="H2553" s="166"/>
      <c r="I2553" s="167"/>
      <c r="J2553" s="168" t="str">
        <f>IF(F2553="","",IF(G2553=nepodnik,1,IF(VLOOKUP(G2553,Ciselniky!$G$41:$I$48,3,FALSE)&gt;'Údaje o projekte'!$F$11,'Údaje o projekte'!$F$11,VLOOKUP(G2553,Ciselniky!$G$41:$I$48,3,FALSE))))</f>
        <v/>
      </c>
      <c r="K2553" s="169" t="str">
        <f>IF(J2553="","",IF(G2553="Nerelevantné",E2553*F2553,((E2553*F2553)/VLOOKUP(G2553,Ciselniky!$G$43:$I$48,3,FALSE))*'Dlhodobý majetok (DM)'!I2553)*H2553)</f>
        <v/>
      </c>
      <c r="L2553" s="169" t="str">
        <f>IF(K2553="","",IF('Základné údaje'!$H$8="áno",0,K2553*0.2))</f>
        <v/>
      </c>
      <c r="M2553" s="156" t="str">
        <f>IF(K2553="","",K2553*VLOOKUP(CONCATENATE(C2553," / ",'Základné údaje'!$D$8),'Priradenie pracov. balíkov'!A:F,6,FALSE))</f>
        <v/>
      </c>
      <c r="N2553" s="156" t="str">
        <f>IF(L2553="","",L2553*VLOOKUP(CONCATENATE(C2553," / ",'Základné údaje'!$D$8),'Priradenie pracov. balíkov'!A:F,6,FALSE))</f>
        <v/>
      </c>
      <c r="O2553" s="164"/>
      <c r="P2553" s="164"/>
    </row>
    <row r="2554" spans="1:16" x14ac:dyDescent="0.2">
      <c r="A2554" s="19"/>
      <c r="B2554" s="164"/>
      <c r="C2554" s="164"/>
      <c r="D2554" s="164"/>
      <c r="E2554" s="164"/>
      <c r="F2554" s="165"/>
      <c r="G2554" s="164"/>
      <c r="H2554" s="166"/>
      <c r="I2554" s="167"/>
      <c r="J2554" s="168" t="str">
        <f>IF(F2554="","",IF(G2554=nepodnik,1,IF(VLOOKUP(G2554,Ciselniky!$G$41:$I$48,3,FALSE)&gt;'Údaje o projekte'!$F$11,'Údaje o projekte'!$F$11,VLOOKUP(G2554,Ciselniky!$G$41:$I$48,3,FALSE))))</f>
        <v/>
      </c>
      <c r="K2554" s="169" t="str">
        <f>IF(J2554="","",IF(G2554="Nerelevantné",E2554*F2554,((E2554*F2554)/VLOOKUP(G2554,Ciselniky!$G$43:$I$48,3,FALSE))*'Dlhodobý majetok (DM)'!I2554)*H2554)</f>
        <v/>
      </c>
      <c r="L2554" s="169" t="str">
        <f>IF(K2554="","",IF('Základné údaje'!$H$8="áno",0,K2554*0.2))</f>
        <v/>
      </c>
      <c r="M2554" s="156" t="str">
        <f>IF(K2554="","",K2554*VLOOKUP(CONCATENATE(C2554," / ",'Základné údaje'!$D$8),'Priradenie pracov. balíkov'!A:F,6,FALSE))</f>
        <v/>
      </c>
      <c r="N2554" s="156" t="str">
        <f>IF(L2554="","",L2554*VLOOKUP(CONCATENATE(C2554," / ",'Základné údaje'!$D$8),'Priradenie pracov. balíkov'!A:F,6,FALSE))</f>
        <v/>
      </c>
      <c r="O2554" s="164"/>
      <c r="P2554" s="164"/>
    </row>
    <row r="2555" spans="1:16" x14ac:dyDescent="0.2">
      <c r="A2555" s="19"/>
      <c r="B2555" s="164"/>
      <c r="C2555" s="164"/>
      <c r="D2555" s="164"/>
      <c r="E2555" s="164"/>
      <c r="F2555" s="165"/>
      <c r="G2555" s="164"/>
      <c r="H2555" s="166"/>
      <c r="I2555" s="167"/>
      <c r="J2555" s="168" t="str">
        <f>IF(F2555="","",IF(G2555=nepodnik,1,IF(VLOOKUP(G2555,Ciselniky!$G$41:$I$48,3,FALSE)&gt;'Údaje o projekte'!$F$11,'Údaje o projekte'!$F$11,VLOOKUP(G2555,Ciselniky!$G$41:$I$48,3,FALSE))))</f>
        <v/>
      </c>
      <c r="K2555" s="169" t="str">
        <f>IF(J2555="","",IF(G2555="Nerelevantné",E2555*F2555,((E2555*F2555)/VLOOKUP(G2555,Ciselniky!$G$43:$I$48,3,FALSE))*'Dlhodobý majetok (DM)'!I2555)*H2555)</f>
        <v/>
      </c>
      <c r="L2555" s="169" t="str">
        <f>IF(K2555="","",IF('Základné údaje'!$H$8="áno",0,K2555*0.2))</f>
        <v/>
      </c>
      <c r="M2555" s="156" t="str">
        <f>IF(K2555="","",K2555*VLOOKUP(CONCATENATE(C2555," / ",'Základné údaje'!$D$8),'Priradenie pracov. balíkov'!A:F,6,FALSE))</f>
        <v/>
      </c>
      <c r="N2555" s="156" t="str">
        <f>IF(L2555="","",L2555*VLOOKUP(CONCATENATE(C2555," / ",'Základné údaje'!$D$8),'Priradenie pracov. balíkov'!A:F,6,FALSE))</f>
        <v/>
      </c>
      <c r="O2555" s="164"/>
      <c r="P2555" s="164"/>
    </row>
    <row r="2556" spans="1:16" x14ac:dyDescent="0.2">
      <c r="A2556" s="19"/>
      <c r="B2556" s="164"/>
      <c r="C2556" s="164"/>
      <c r="D2556" s="164"/>
      <c r="E2556" s="164"/>
      <c r="F2556" s="165"/>
      <c r="G2556" s="164"/>
      <c r="H2556" s="166"/>
      <c r="I2556" s="167"/>
      <c r="J2556" s="168" t="str">
        <f>IF(F2556="","",IF(G2556=nepodnik,1,IF(VLOOKUP(G2556,Ciselniky!$G$41:$I$48,3,FALSE)&gt;'Údaje o projekte'!$F$11,'Údaje o projekte'!$F$11,VLOOKUP(G2556,Ciselniky!$G$41:$I$48,3,FALSE))))</f>
        <v/>
      </c>
      <c r="K2556" s="169" t="str">
        <f>IF(J2556="","",IF(G2556="Nerelevantné",E2556*F2556,((E2556*F2556)/VLOOKUP(G2556,Ciselniky!$G$43:$I$48,3,FALSE))*'Dlhodobý majetok (DM)'!I2556)*H2556)</f>
        <v/>
      </c>
      <c r="L2556" s="169" t="str">
        <f>IF(K2556="","",IF('Základné údaje'!$H$8="áno",0,K2556*0.2))</f>
        <v/>
      </c>
      <c r="M2556" s="156" t="str">
        <f>IF(K2556="","",K2556*VLOOKUP(CONCATENATE(C2556," / ",'Základné údaje'!$D$8),'Priradenie pracov. balíkov'!A:F,6,FALSE))</f>
        <v/>
      </c>
      <c r="N2556" s="156" t="str">
        <f>IF(L2556="","",L2556*VLOOKUP(CONCATENATE(C2556," / ",'Základné údaje'!$D$8),'Priradenie pracov. balíkov'!A:F,6,FALSE))</f>
        <v/>
      </c>
      <c r="O2556" s="164"/>
      <c r="P2556" s="164"/>
    </row>
    <row r="2557" spans="1:16" x14ac:dyDescent="0.2">
      <c r="A2557" s="19"/>
      <c r="B2557" s="164"/>
      <c r="C2557" s="164"/>
      <c r="D2557" s="164"/>
      <c r="E2557" s="164"/>
      <c r="F2557" s="165"/>
      <c r="G2557" s="164"/>
      <c r="H2557" s="166"/>
      <c r="I2557" s="167"/>
      <c r="J2557" s="168" t="str">
        <f>IF(F2557="","",IF(G2557=nepodnik,1,IF(VLOOKUP(G2557,Ciselniky!$G$41:$I$48,3,FALSE)&gt;'Údaje o projekte'!$F$11,'Údaje o projekte'!$F$11,VLOOKUP(G2557,Ciselniky!$G$41:$I$48,3,FALSE))))</f>
        <v/>
      </c>
      <c r="K2557" s="169" t="str">
        <f>IF(J2557="","",IF(G2557="Nerelevantné",E2557*F2557,((E2557*F2557)/VLOOKUP(G2557,Ciselniky!$G$43:$I$48,3,FALSE))*'Dlhodobý majetok (DM)'!I2557)*H2557)</f>
        <v/>
      </c>
      <c r="L2557" s="169" t="str">
        <f>IF(K2557="","",IF('Základné údaje'!$H$8="áno",0,K2557*0.2))</f>
        <v/>
      </c>
      <c r="M2557" s="156" t="str">
        <f>IF(K2557="","",K2557*VLOOKUP(CONCATENATE(C2557," / ",'Základné údaje'!$D$8),'Priradenie pracov. balíkov'!A:F,6,FALSE))</f>
        <v/>
      </c>
      <c r="N2557" s="156" t="str">
        <f>IF(L2557="","",L2557*VLOOKUP(CONCATENATE(C2557," / ",'Základné údaje'!$D$8),'Priradenie pracov. balíkov'!A:F,6,FALSE))</f>
        <v/>
      </c>
      <c r="O2557" s="164"/>
      <c r="P2557" s="164"/>
    </row>
    <row r="2558" spans="1:16" x14ac:dyDescent="0.2">
      <c r="A2558" s="19"/>
      <c r="B2558" s="164"/>
      <c r="C2558" s="164"/>
      <c r="D2558" s="164"/>
      <c r="E2558" s="164"/>
      <c r="F2558" s="165"/>
      <c r="G2558" s="164"/>
      <c r="H2558" s="166"/>
      <c r="I2558" s="167"/>
      <c r="J2558" s="168" t="str">
        <f>IF(F2558="","",IF(G2558=nepodnik,1,IF(VLOOKUP(G2558,Ciselniky!$G$41:$I$48,3,FALSE)&gt;'Údaje o projekte'!$F$11,'Údaje o projekte'!$F$11,VLOOKUP(G2558,Ciselniky!$G$41:$I$48,3,FALSE))))</f>
        <v/>
      </c>
      <c r="K2558" s="169" t="str">
        <f>IF(J2558="","",IF(G2558="Nerelevantné",E2558*F2558,((E2558*F2558)/VLOOKUP(G2558,Ciselniky!$G$43:$I$48,3,FALSE))*'Dlhodobý majetok (DM)'!I2558)*H2558)</f>
        <v/>
      </c>
      <c r="L2558" s="169" t="str">
        <f>IF(K2558="","",IF('Základné údaje'!$H$8="áno",0,K2558*0.2))</f>
        <v/>
      </c>
      <c r="M2558" s="156" t="str">
        <f>IF(K2558="","",K2558*VLOOKUP(CONCATENATE(C2558," / ",'Základné údaje'!$D$8),'Priradenie pracov. balíkov'!A:F,6,FALSE))</f>
        <v/>
      </c>
      <c r="N2558" s="156" t="str">
        <f>IF(L2558="","",L2558*VLOOKUP(CONCATENATE(C2558," / ",'Základné údaje'!$D$8),'Priradenie pracov. balíkov'!A:F,6,FALSE))</f>
        <v/>
      </c>
      <c r="O2558" s="164"/>
      <c r="P2558" s="164"/>
    </row>
    <row r="2559" spans="1:16" x14ac:dyDescent="0.2">
      <c r="A2559" s="19"/>
      <c r="B2559" s="164"/>
      <c r="C2559" s="164"/>
      <c r="D2559" s="164"/>
      <c r="E2559" s="164"/>
      <c r="F2559" s="165"/>
      <c r="G2559" s="164"/>
      <c r="H2559" s="166"/>
      <c r="I2559" s="167"/>
      <c r="J2559" s="168" t="str">
        <f>IF(F2559="","",IF(G2559=nepodnik,1,IF(VLOOKUP(G2559,Ciselniky!$G$41:$I$48,3,FALSE)&gt;'Údaje o projekte'!$F$11,'Údaje o projekte'!$F$11,VLOOKUP(G2559,Ciselniky!$G$41:$I$48,3,FALSE))))</f>
        <v/>
      </c>
      <c r="K2559" s="169" t="str">
        <f>IF(J2559="","",IF(G2559="Nerelevantné",E2559*F2559,((E2559*F2559)/VLOOKUP(G2559,Ciselniky!$G$43:$I$48,3,FALSE))*'Dlhodobý majetok (DM)'!I2559)*H2559)</f>
        <v/>
      </c>
      <c r="L2559" s="169" t="str">
        <f>IF(K2559="","",IF('Základné údaje'!$H$8="áno",0,K2559*0.2))</f>
        <v/>
      </c>
      <c r="M2559" s="156" t="str">
        <f>IF(K2559="","",K2559*VLOOKUP(CONCATENATE(C2559," / ",'Základné údaje'!$D$8),'Priradenie pracov. balíkov'!A:F,6,FALSE))</f>
        <v/>
      </c>
      <c r="N2559" s="156" t="str">
        <f>IF(L2559="","",L2559*VLOOKUP(CONCATENATE(C2559," / ",'Základné údaje'!$D$8),'Priradenie pracov. balíkov'!A:F,6,FALSE))</f>
        <v/>
      </c>
      <c r="O2559" s="164"/>
      <c r="P2559" s="164"/>
    </row>
    <row r="2560" spans="1:16" x14ac:dyDescent="0.2">
      <c r="A2560" s="19"/>
      <c r="B2560" s="164"/>
      <c r="C2560" s="164"/>
      <c r="D2560" s="164"/>
      <c r="E2560" s="164"/>
      <c r="F2560" s="165"/>
      <c r="G2560" s="164"/>
      <c r="H2560" s="166"/>
      <c r="I2560" s="167"/>
      <c r="J2560" s="168" t="str">
        <f>IF(F2560="","",IF(G2560=nepodnik,1,IF(VLOOKUP(G2560,Ciselniky!$G$41:$I$48,3,FALSE)&gt;'Údaje o projekte'!$F$11,'Údaje o projekte'!$F$11,VLOOKUP(G2560,Ciselniky!$G$41:$I$48,3,FALSE))))</f>
        <v/>
      </c>
      <c r="K2560" s="169" t="str">
        <f>IF(J2560="","",IF(G2560="Nerelevantné",E2560*F2560,((E2560*F2560)/VLOOKUP(G2560,Ciselniky!$G$43:$I$48,3,FALSE))*'Dlhodobý majetok (DM)'!I2560)*H2560)</f>
        <v/>
      </c>
      <c r="L2560" s="169" t="str">
        <f>IF(K2560="","",IF('Základné údaje'!$H$8="áno",0,K2560*0.2))</f>
        <v/>
      </c>
      <c r="M2560" s="156" t="str">
        <f>IF(K2560="","",K2560*VLOOKUP(CONCATENATE(C2560," / ",'Základné údaje'!$D$8),'Priradenie pracov. balíkov'!A:F,6,FALSE))</f>
        <v/>
      </c>
      <c r="N2560" s="156" t="str">
        <f>IF(L2560="","",L2560*VLOOKUP(CONCATENATE(C2560," / ",'Základné údaje'!$D$8),'Priradenie pracov. balíkov'!A:F,6,FALSE))</f>
        <v/>
      </c>
      <c r="O2560" s="164"/>
      <c r="P2560" s="164"/>
    </row>
    <row r="2561" spans="1:16" x14ac:dyDescent="0.2">
      <c r="A2561" s="19"/>
      <c r="B2561" s="164"/>
      <c r="C2561" s="164"/>
      <c r="D2561" s="164"/>
      <c r="E2561" s="164"/>
      <c r="F2561" s="165"/>
      <c r="G2561" s="164"/>
      <c r="H2561" s="166"/>
      <c r="I2561" s="167"/>
      <c r="J2561" s="168" t="str">
        <f>IF(F2561="","",IF(G2561=nepodnik,1,IF(VLOOKUP(G2561,Ciselniky!$G$41:$I$48,3,FALSE)&gt;'Údaje o projekte'!$F$11,'Údaje o projekte'!$F$11,VLOOKUP(G2561,Ciselniky!$G$41:$I$48,3,FALSE))))</f>
        <v/>
      </c>
      <c r="K2561" s="169" t="str">
        <f>IF(J2561="","",IF(G2561="Nerelevantné",E2561*F2561,((E2561*F2561)/VLOOKUP(G2561,Ciselniky!$G$43:$I$48,3,FALSE))*'Dlhodobý majetok (DM)'!I2561)*H2561)</f>
        <v/>
      </c>
      <c r="L2561" s="169" t="str">
        <f>IF(K2561="","",IF('Základné údaje'!$H$8="áno",0,K2561*0.2))</f>
        <v/>
      </c>
      <c r="M2561" s="156" t="str">
        <f>IF(K2561="","",K2561*VLOOKUP(CONCATENATE(C2561," / ",'Základné údaje'!$D$8),'Priradenie pracov. balíkov'!A:F,6,FALSE))</f>
        <v/>
      </c>
      <c r="N2561" s="156" t="str">
        <f>IF(L2561="","",L2561*VLOOKUP(CONCATENATE(C2561," / ",'Základné údaje'!$D$8),'Priradenie pracov. balíkov'!A:F,6,FALSE))</f>
        <v/>
      </c>
      <c r="O2561" s="164"/>
      <c r="P2561" s="164"/>
    </row>
    <row r="2562" spans="1:16" x14ac:dyDescent="0.2">
      <c r="A2562" s="19"/>
      <c r="B2562" s="164"/>
      <c r="C2562" s="164"/>
      <c r="D2562" s="164"/>
      <c r="E2562" s="164"/>
      <c r="F2562" s="165"/>
      <c r="G2562" s="164"/>
      <c r="H2562" s="166"/>
      <c r="I2562" s="167"/>
      <c r="J2562" s="168" t="str">
        <f>IF(F2562="","",IF(G2562=nepodnik,1,IF(VLOOKUP(G2562,Ciselniky!$G$41:$I$48,3,FALSE)&gt;'Údaje o projekte'!$F$11,'Údaje o projekte'!$F$11,VLOOKUP(G2562,Ciselniky!$G$41:$I$48,3,FALSE))))</f>
        <v/>
      </c>
      <c r="K2562" s="169" t="str">
        <f>IF(J2562="","",IF(G2562="Nerelevantné",E2562*F2562,((E2562*F2562)/VLOOKUP(G2562,Ciselniky!$G$43:$I$48,3,FALSE))*'Dlhodobý majetok (DM)'!I2562)*H2562)</f>
        <v/>
      </c>
      <c r="L2562" s="169" t="str">
        <f>IF(K2562="","",IF('Základné údaje'!$H$8="áno",0,K2562*0.2))</f>
        <v/>
      </c>
      <c r="M2562" s="156" t="str">
        <f>IF(K2562="","",K2562*VLOOKUP(CONCATENATE(C2562," / ",'Základné údaje'!$D$8),'Priradenie pracov. balíkov'!A:F,6,FALSE))</f>
        <v/>
      </c>
      <c r="N2562" s="156" t="str">
        <f>IF(L2562="","",L2562*VLOOKUP(CONCATENATE(C2562," / ",'Základné údaje'!$D$8),'Priradenie pracov. balíkov'!A:F,6,FALSE))</f>
        <v/>
      </c>
      <c r="O2562" s="164"/>
      <c r="P2562" s="164"/>
    </row>
    <row r="2563" spans="1:16" x14ac:dyDescent="0.2">
      <c r="A2563" s="19"/>
      <c r="B2563" s="164"/>
      <c r="C2563" s="164"/>
      <c r="D2563" s="164"/>
      <c r="E2563" s="164"/>
      <c r="F2563" s="165"/>
      <c r="G2563" s="164"/>
      <c r="H2563" s="166"/>
      <c r="I2563" s="167"/>
      <c r="J2563" s="168" t="str">
        <f>IF(F2563="","",IF(G2563=nepodnik,1,IF(VLOOKUP(G2563,Ciselniky!$G$41:$I$48,3,FALSE)&gt;'Údaje o projekte'!$F$11,'Údaje o projekte'!$F$11,VLOOKUP(G2563,Ciselniky!$G$41:$I$48,3,FALSE))))</f>
        <v/>
      </c>
      <c r="K2563" s="169" t="str">
        <f>IF(J2563="","",IF(G2563="Nerelevantné",E2563*F2563,((E2563*F2563)/VLOOKUP(G2563,Ciselniky!$G$43:$I$48,3,FALSE))*'Dlhodobý majetok (DM)'!I2563)*H2563)</f>
        <v/>
      </c>
      <c r="L2563" s="169" t="str">
        <f>IF(K2563="","",IF('Základné údaje'!$H$8="áno",0,K2563*0.2))</f>
        <v/>
      </c>
      <c r="M2563" s="156" t="str">
        <f>IF(K2563="","",K2563*VLOOKUP(CONCATENATE(C2563," / ",'Základné údaje'!$D$8),'Priradenie pracov. balíkov'!A:F,6,FALSE))</f>
        <v/>
      </c>
      <c r="N2563" s="156" t="str">
        <f>IF(L2563="","",L2563*VLOOKUP(CONCATENATE(C2563," / ",'Základné údaje'!$D$8),'Priradenie pracov. balíkov'!A:F,6,FALSE))</f>
        <v/>
      </c>
      <c r="O2563" s="164"/>
      <c r="P2563" s="164"/>
    </row>
    <row r="2564" spans="1:16" x14ac:dyDescent="0.2">
      <c r="A2564" s="19"/>
      <c r="B2564" s="164"/>
      <c r="C2564" s="164"/>
      <c r="D2564" s="164"/>
      <c r="E2564" s="164"/>
      <c r="F2564" s="165"/>
      <c r="G2564" s="164"/>
      <c r="H2564" s="166"/>
      <c r="I2564" s="167"/>
      <c r="J2564" s="168" t="str">
        <f>IF(F2564="","",IF(G2564=nepodnik,1,IF(VLOOKUP(G2564,Ciselniky!$G$41:$I$48,3,FALSE)&gt;'Údaje o projekte'!$F$11,'Údaje o projekte'!$F$11,VLOOKUP(G2564,Ciselniky!$G$41:$I$48,3,FALSE))))</f>
        <v/>
      </c>
      <c r="K2564" s="169" t="str">
        <f>IF(J2564="","",IF(G2564="Nerelevantné",E2564*F2564,((E2564*F2564)/VLOOKUP(G2564,Ciselniky!$G$43:$I$48,3,FALSE))*'Dlhodobý majetok (DM)'!I2564)*H2564)</f>
        <v/>
      </c>
      <c r="L2564" s="169" t="str">
        <f>IF(K2564="","",IF('Základné údaje'!$H$8="áno",0,K2564*0.2))</f>
        <v/>
      </c>
      <c r="M2564" s="156" t="str">
        <f>IF(K2564="","",K2564*VLOOKUP(CONCATENATE(C2564," / ",'Základné údaje'!$D$8),'Priradenie pracov. balíkov'!A:F,6,FALSE))</f>
        <v/>
      </c>
      <c r="N2564" s="156" t="str">
        <f>IF(L2564="","",L2564*VLOOKUP(CONCATENATE(C2564," / ",'Základné údaje'!$D$8),'Priradenie pracov. balíkov'!A:F,6,FALSE))</f>
        <v/>
      </c>
      <c r="O2564" s="164"/>
      <c r="P2564" s="164"/>
    </row>
    <row r="2565" spans="1:16" x14ac:dyDescent="0.2">
      <c r="A2565" s="19"/>
      <c r="B2565" s="164"/>
      <c r="C2565" s="164"/>
      <c r="D2565" s="164"/>
      <c r="E2565" s="164"/>
      <c r="F2565" s="165"/>
      <c r="G2565" s="164"/>
      <c r="H2565" s="166"/>
      <c r="I2565" s="167"/>
      <c r="J2565" s="168" t="str">
        <f>IF(F2565="","",IF(G2565=nepodnik,1,IF(VLOOKUP(G2565,Ciselniky!$G$41:$I$48,3,FALSE)&gt;'Údaje o projekte'!$F$11,'Údaje o projekte'!$F$11,VLOOKUP(G2565,Ciselniky!$G$41:$I$48,3,FALSE))))</f>
        <v/>
      </c>
      <c r="K2565" s="169" t="str">
        <f>IF(J2565="","",IF(G2565="Nerelevantné",E2565*F2565,((E2565*F2565)/VLOOKUP(G2565,Ciselniky!$G$43:$I$48,3,FALSE))*'Dlhodobý majetok (DM)'!I2565)*H2565)</f>
        <v/>
      </c>
      <c r="L2565" s="169" t="str">
        <f>IF(K2565="","",IF('Základné údaje'!$H$8="áno",0,K2565*0.2))</f>
        <v/>
      </c>
      <c r="M2565" s="156" t="str">
        <f>IF(K2565="","",K2565*VLOOKUP(CONCATENATE(C2565," / ",'Základné údaje'!$D$8),'Priradenie pracov. balíkov'!A:F,6,FALSE))</f>
        <v/>
      </c>
      <c r="N2565" s="156" t="str">
        <f>IF(L2565="","",L2565*VLOOKUP(CONCATENATE(C2565," / ",'Základné údaje'!$D$8),'Priradenie pracov. balíkov'!A:F,6,FALSE))</f>
        <v/>
      </c>
      <c r="O2565" s="164"/>
      <c r="P2565" s="164"/>
    </row>
    <row r="2566" spans="1:16" x14ac:dyDescent="0.2">
      <c r="A2566" s="19"/>
      <c r="B2566" s="164"/>
      <c r="C2566" s="164"/>
      <c r="D2566" s="164"/>
      <c r="E2566" s="164"/>
      <c r="F2566" s="165"/>
      <c r="G2566" s="164"/>
      <c r="H2566" s="166"/>
      <c r="I2566" s="167"/>
      <c r="J2566" s="168" t="str">
        <f>IF(F2566="","",IF(G2566=nepodnik,1,IF(VLOOKUP(G2566,Ciselniky!$G$41:$I$48,3,FALSE)&gt;'Údaje o projekte'!$F$11,'Údaje o projekte'!$F$11,VLOOKUP(G2566,Ciselniky!$G$41:$I$48,3,FALSE))))</f>
        <v/>
      </c>
      <c r="K2566" s="169" t="str">
        <f>IF(J2566="","",IF(G2566="Nerelevantné",E2566*F2566,((E2566*F2566)/VLOOKUP(G2566,Ciselniky!$G$43:$I$48,3,FALSE))*'Dlhodobý majetok (DM)'!I2566)*H2566)</f>
        <v/>
      </c>
      <c r="L2566" s="169" t="str">
        <f>IF(K2566="","",IF('Základné údaje'!$H$8="áno",0,K2566*0.2))</f>
        <v/>
      </c>
      <c r="M2566" s="156" t="str">
        <f>IF(K2566="","",K2566*VLOOKUP(CONCATENATE(C2566," / ",'Základné údaje'!$D$8),'Priradenie pracov. balíkov'!A:F,6,FALSE))</f>
        <v/>
      </c>
      <c r="N2566" s="156" t="str">
        <f>IF(L2566="","",L2566*VLOOKUP(CONCATENATE(C2566," / ",'Základné údaje'!$D$8),'Priradenie pracov. balíkov'!A:F,6,FALSE))</f>
        <v/>
      </c>
      <c r="O2566" s="164"/>
      <c r="P2566" s="164"/>
    </row>
    <row r="2567" spans="1:16" x14ac:dyDescent="0.2">
      <c r="A2567" s="19"/>
      <c r="B2567" s="164"/>
      <c r="C2567" s="164"/>
      <c r="D2567" s="164"/>
      <c r="E2567" s="164"/>
      <c r="F2567" s="165"/>
      <c r="G2567" s="164"/>
      <c r="H2567" s="166"/>
      <c r="I2567" s="167"/>
      <c r="J2567" s="168" t="str">
        <f>IF(F2567="","",IF(G2567=nepodnik,1,IF(VLOOKUP(G2567,Ciselniky!$G$41:$I$48,3,FALSE)&gt;'Údaje o projekte'!$F$11,'Údaje o projekte'!$F$11,VLOOKUP(G2567,Ciselniky!$G$41:$I$48,3,FALSE))))</f>
        <v/>
      </c>
      <c r="K2567" s="169" t="str">
        <f>IF(J2567="","",IF(G2567="Nerelevantné",E2567*F2567,((E2567*F2567)/VLOOKUP(G2567,Ciselniky!$G$43:$I$48,3,FALSE))*'Dlhodobý majetok (DM)'!I2567)*H2567)</f>
        <v/>
      </c>
      <c r="L2567" s="169" t="str">
        <f>IF(K2567="","",IF('Základné údaje'!$H$8="áno",0,K2567*0.2))</f>
        <v/>
      </c>
      <c r="M2567" s="156" t="str">
        <f>IF(K2567="","",K2567*VLOOKUP(CONCATENATE(C2567," / ",'Základné údaje'!$D$8),'Priradenie pracov. balíkov'!A:F,6,FALSE))</f>
        <v/>
      </c>
      <c r="N2567" s="156" t="str">
        <f>IF(L2567="","",L2567*VLOOKUP(CONCATENATE(C2567," / ",'Základné údaje'!$D$8),'Priradenie pracov. balíkov'!A:F,6,FALSE))</f>
        <v/>
      </c>
      <c r="O2567" s="164"/>
      <c r="P2567" s="164"/>
    </row>
    <row r="2568" spans="1:16" x14ac:dyDescent="0.2">
      <c r="A2568" s="19"/>
      <c r="B2568" s="164"/>
      <c r="C2568" s="164"/>
      <c r="D2568" s="164"/>
      <c r="E2568" s="164"/>
      <c r="F2568" s="165"/>
      <c r="G2568" s="164"/>
      <c r="H2568" s="166"/>
      <c r="I2568" s="167"/>
      <c r="J2568" s="168" t="str">
        <f>IF(F2568="","",IF(G2568=nepodnik,1,IF(VLOOKUP(G2568,Ciselniky!$G$41:$I$48,3,FALSE)&gt;'Údaje o projekte'!$F$11,'Údaje o projekte'!$F$11,VLOOKUP(G2568,Ciselniky!$G$41:$I$48,3,FALSE))))</f>
        <v/>
      </c>
      <c r="K2568" s="169" t="str">
        <f>IF(J2568="","",IF(G2568="Nerelevantné",E2568*F2568,((E2568*F2568)/VLOOKUP(G2568,Ciselniky!$G$43:$I$48,3,FALSE))*'Dlhodobý majetok (DM)'!I2568)*H2568)</f>
        <v/>
      </c>
      <c r="L2568" s="169" t="str">
        <f>IF(K2568="","",IF('Základné údaje'!$H$8="áno",0,K2568*0.2))</f>
        <v/>
      </c>
      <c r="M2568" s="156" t="str">
        <f>IF(K2568="","",K2568*VLOOKUP(CONCATENATE(C2568," / ",'Základné údaje'!$D$8),'Priradenie pracov. balíkov'!A:F,6,FALSE))</f>
        <v/>
      </c>
      <c r="N2568" s="156" t="str">
        <f>IF(L2568="","",L2568*VLOOKUP(CONCATENATE(C2568," / ",'Základné údaje'!$D$8),'Priradenie pracov. balíkov'!A:F,6,FALSE))</f>
        <v/>
      </c>
      <c r="O2568" s="164"/>
      <c r="P2568" s="164"/>
    </row>
    <row r="2569" spans="1:16" x14ac:dyDescent="0.2">
      <c r="A2569" s="19"/>
      <c r="B2569" s="164"/>
      <c r="C2569" s="164"/>
      <c r="D2569" s="164"/>
      <c r="E2569" s="164"/>
      <c r="F2569" s="165"/>
      <c r="G2569" s="164"/>
      <c r="H2569" s="166"/>
      <c r="I2569" s="167"/>
      <c r="J2569" s="168" t="str">
        <f>IF(F2569="","",IF(G2569=nepodnik,1,IF(VLOOKUP(G2569,Ciselniky!$G$41:$I$48,3,FALSE)&gt;'Údaje o projekte'!$F$11,'Údaje o projekte'!$F$11,VLOOKUP(G2569,Ciselniky!$G$41:$I$48,3,FALSE))))</f>
        <v/>
      </c>
      <c r="K2569" s="169" t="str">
        <f>IF(J2569="","",IF(G2569="Nerelevantné",E2569*F2569,((E2569*F2569)/VLOOKUP(G2569,Ciselniky!$G$43:$I$48,3,FALSE))*'Dlhodobý majetok (DM)'!I2569)*H2569)</f>
        <v/>
      </c>
      <c r="L2569" s="169" t="str">
        <f>IF(K2569="","",IF('Základné údaje'!$H$8="áno",0,K2569*0.2))</f>
        <v/>
      </c>
      <c r="M2569" s="156" t="str">
        <f>IF(K2569="","",K2569*VLOOKUP(CONCATENATE(C2569," / ",'Základné údaje'!$D$8),'Priradenie pracov. balíkov'!A:F,6,FALSE))</f>
        <v/>
      </c>
      <c r="N2569" s="156" t="str">
        <f>IF(L2569="","",L2569*VLOOKUP(CONCATENATE(C2569," / ",'Základné údaje'!$D$8),'Priradenie pracov. balíkov'!A:F,6,FALSE))</f>
        <v/>
      </c>
      <c r="O2569" s="164"/>
      <c r="P2569" s="164"/>
    </row>
    <row r="2570" spans="1:16" x14ac:dyDescent="0.2">
      <c r="A2570" s="19"/>
      <c r="B2570" s="164"/>
      <c r="C2570" s="164"/>
      <c r="D2570" s="164"/>
      <c r="E2570" s="164"/>
      <c r="F2570" s="165"/>
      <c r="G2570" s="164"/>
      <c r="H2570" s="166"/>
      <c r="I2570" s="167"/>
      <c r="J2570" s="168" t="str">
        <f>IF(F2570="","",IF(G2570=nepodnik,1,IF(VLOOKUP(G2570,Ciselniky!$G$41:$I$48,3,FALSE)&gt;'Údaje o projekte'!$F$11,'Údaje o projekte'!$F$11,VLOOKUP(G2570,Ciselniky!$G$41:$I$48,3,FALSE))))</f>
        <v/>
      </c>
      <c r="K2570" s="169" t="str">
        <f>IF(J2570="","",IF(G2570="Nerelevantné",E2570*F2570,((E2570*F2570)/VLOOKUP(G2570,Ciselniky!$G$43:$I$48,3,FALSE))*'Dlhodobý majetok (DM)'!I2570)*H2570)</f>
        <v/>
      </c>
      <c r="L2570" s="169" t="str">
        <f>IF(K2570="","",IF('Základné údaje'!$H$8="áno",0,K2570*0.2))</f>
        <v/>
      </c>
      <c r="M2570" s="156" t="str">
        <f>IF(K2570="","",K2570*VLOOKUP(CONCATENATE(C2570," / ",'Základné údaje'!$D$8),'Priradenie pracov. balíkov'!A:F,6,FALSE))</f>
        <v/>
      </c>
      <c r="N2570" s="156" t="str">
        <f>IF(L2570="","",L2570*VLOOKUP(CONCATENATE(C2570," / ",'Základné údaje'!$D$8),'Priradenie pracov. balíkov'!A:F,6,FALSE))</f>
        <v/>
      </c>
      <c r="O2570" s="164"/>
      <c r="P2570" s="164"/>
    </row>
    <row r="2571" spans="1:16" x14ac:dyDescent="0.2">
      <c r="A2571" s="19"/>
      <c r="B2571" s="164"/>
      <c r="C2571" s="164"/>
      <c r="D2571" s="164"/>
      <c r="E2571" s="164"/>
      <c r="F2571" s="165"/>
      <c r="G2571" s="164"/>
      <c r="H2571" s="166"/>
      <c r="I2571" s="167"/>
      <c r="J2571" s="168" t="str">
        <f>IF(F2571="","",IF(G2571=nepodnik,1,IF(VLOOKUP(G2571,Ciselniky!$G$41:$I$48,3,FALSE)&gt;'Údaje o projekte'!$F$11,'Údaje o projekte'!$F$11,VLOOKUP(G2571,Ciselniky!$G$41:$I$48,3,FALSE))))</f>
        <v/>
      </c>
      <c r="K2571" s="169" t="str">
        <f>IF(J2571="","",IF(G2571="Nerelevantné",E2571*F2571,((E2571*F2571)/VLOOKUP(G2571,Ciselniky!$G$43:$I$48,3,FALSE))*'Dlhodobý majetok (DM)'!I2571)*H2571)</f>
        <v/>
      </c>
      <c r="L2571" s="169" t="str">
        <f>IF(K2571="","",IF('Základné údaje'!$H$8="áno",0,K2571*0.2))</f>
        <v/>
      </c>
      <c r="M2571" s="156" t="str">
        <f>IF(K2571="","",K2571*VLOOKUP(CONCATENATE(C2571," / ",'Základné údaje'!$D$8),'Priradenie pracov. balíkov'!A:F,6,FALSE))</f>
        <v/>
      </c>
      <c r="N2571" s="156" t="str">
        <f>IF(L2571="","",L2571*VLOOKUP(CONCATENATE(C2571," / ",'Základné údaje'!$D$8),'Priradenie pracov. balíkov'!A:F,6,FALSE))</f>
        <v/>
      </c>
      <c r="O2571" s="164"/>
      <c r="P2571" s="164"/>
    </row>
    <row r="2572" spans="1:16" x14ac:dyDescent="0.2">
      <c r="A2572" s="19"/>
      <c r="B2572" s="164"/>
      <c r="C2572" s="164"/>
      <c r="D2572" s="164"/>
      <c r="E2572" s="164"/>
      <c r="F2572" s="165"/>
      <c r="G2572" s="164"/>
      <c r="H2572" s="166"/>
      <c r="I2572" s="167"/>
      <c r="J2572" s="168" t="str">
        <f>IF(F2572="","",IF(G2572=nepodnik,1,IF(VLOOKUP(G2572,Ciselniky!$G$41:$I$48,3,FALSE)&gt;'Údaje o projekte'!$F$11,'Údaje o projekte'!$F$11,VLOOKUP(G2572,Ciselniky!$G$41:$I$48,3,FALSE))))</f>
        <v/>
      </c>
      <c r="K2572" s="169" t="str">
        <f>IF(J2572="","",IF(G2572="Nerelevantné",E2572*F2572,((E2572*F2572)/VLOOKUP(G2572,Ciselniky!$G$43:$I$48,3,FALSE))*'Dlhodobý majetok (DM)'!I2572)*H2572)</f>
        <v/>
      </c>
      <c r="L2572" s="169" t="str">
        <f>IF(K2572="","",IF('Základné údaje'!$H$8="áno",0,K2572*0.2))</f>
        <v/>
      </c>
      <c r="M2572" s="156" t="str">
        <f>IF(K2572="","",K2572*VLOOKUP(CONCATENATE(C2572," / ",'Základné údaje'!$D$8),'Priradenie pracov. balíkov'!A:F,6,FALSE))</f>
        <v/>
      </c>
      <c r="N2572" s="156" t="str">
        <f>IF(L2572="","",L2572*VLOOKUP(CONCATENATE(C2572," / ",'Základné údaje'!$D$8),'Priradenie pracov. balíkov'!A:F,6,FALSE))</f>
        <v/>
      </c>
      <c r="O2572" s="164"/>
      <c r="P2572" s="164"/>
    </row>
    <row r="2573" spans="1:16" x14ac:dyDescent="0.2">
      <c r="A2573" s="19"/>
      <c r="B2573" s="164"/>
      <c r="C2573" s="164"/>
      <c r="D2573" s="164"/>
      <c r="E2573" s="164"/>
      <c r="F2573" s="165"/>
      <c r="G2573" s="164"/>
      <c r="H2573" s="166"/>
      <c r="I2573" s="167"/>
      <c r="J2573" s="168" t="str">
        <f>IF(F2573="","",IF(G2573=nepodnik,1,IF(VLOOKUP(G2573,Ciselniky!$G$41:$I$48,3,FALSE)&gt;'Údaje o projekte'!$F$11,'Údaje o projekte'!$F$11,VLOOKUP(G2573,Ciselniky!$G$41:$I$48,3,FALSE))))</f>
        <v/>
      </c>
      <c r="K2573" s="169" t="str">
        <f>IF(J2573="","",IF(G2573="Nerelevantné",E2573*F2573,((E2573*F2573)/VLOOKUP(G2573,Ciselniky!$G$43:$I$48,3,FALSE))*'Dlhodobý majetok (DM)'!I2573)*H2573)</f>
        <v/>
      </c>
      <c r="L2573" s="169" t="str">
        <f>IF(K2573="","",IF('Základné údaje'!$H$8="áno",0,K2573*0.2))</f>
        <v/>
      </c>
      <c r="M2573" s="156" t="str">
        <f>IF(K2573="","",K2573*VLOOKUP(CONCATENATE(C2573," / ",'Základné údaje'!$D$8),'Priradenie pracov. balíkov'!A:F,6,FALSE))</f>
        <v/>
      </c>
      <c r="N2573" s="156" t="str">
        <f>IF(L2573="","",L2573*VLOOKUP(CONCATENATE(C2573," / ",'Základné údaje'!$D$8),'Priradenie pracov. balíkov'!A:F,6,FALSE))</f>
        <v/>
      </c>
      <c r="O2573" s="164"/>
      <c r="P2573" s="164"/>
    </row>
    <row r="2574" spans="1:16" x14ac:dyDescent="0.2">
      <c r="A2574" s="19"/>
      <c r="B2574" s="164"/>
      <c r="C2574" s="164"/>
      <c r="D2574" s="164"/>
      <c r="E2574" s="164"/>
      <c r="F2574" s="165"/>
      <c r="G2574" s="164"/>
      <c r="H2574" s="166"/>
      <c r="I2574" s="167"/>
      <c r="J2574" s="168" t="str">
        <f>IF(F2574="","",IF(G2574=nepodnik,1,IF(VLOOKUP(G2574,Ciselniky!$G$41:$I$48,3,FALSE)&gt;'Údaje o projekte'!$F$11,'Údaje o projekte'!$F$11,VLOOKUP(G2574,Ciselniky!$G$41:$I$48,3,FALSE))))</f>
        <v/>
      </c>
      <c r="K2574" s="169" t="str">
        <f>IF(J2574="","",IF(G2574="Nerelevantné",E2574*F2574,((E2574*F2574)/VLOOKUP(G2574,Ciselniky!$G$43:$I$48,3,FALSE))*'Dlhodobý majetok (DM)'!I2574)*H2574)</f>
        <v/>
      </c>
      <c r="L2574" s="169" t="str">
        <f>IF(K2574="","",IF('Základné údaje'!$H$8="áno",0,K2574*0.2))</f>
        <v/>
      </c>
      <c r="M2574" s="156" t="str">
        <f>IF(K2574="","",K2574*VLOOKUP(CONCATENATE(C2574," / ",'Základné údaje'!$D$8),'Priradenie pracov. balíkov'!A:F,6,FALSE))</f>
        <v/>
      </c>
      <c r="N2574" s="156" t="str">
        <f>IF(L2574="","",L2574*VLOOKUP(CONCATENATE(C2574," / ",'Základné údaje'!$D$8),'Priradenie pracov. balíkov'!A:F,6,FALSE))</f>
        <v/>
      </c>
      <c r="O2574" s="164"/>
      <c r="P2574" s="164"/>
    </row>
    <row r="2575" spans="1:16" x14ac:dyDescent="0.2">
      <c r="A2575" s="19"/>
      <c r="B2575" s="164"/>
      <c r="C2575" s="164"/>
      <c r="D2575" s="164"/>
      <c r="E2575" s="164"/>
      <c r="F2575" s="165"/>
      <c r="G2575" s="164"/>
      <c r="H2575" s="166"/>
      <c r="I2575" s="167"/>
      <c r="J2575" s="168" t="str">
        <f>IF(F2575="","",IF(G2575=nepodnik,1,IF(VLOOKUP(G2575,Ciselniky!$G$41:$I$48,3,FALSE)&gt;'Údaje o projekte'!$F$11,'Údaje o projekte'!$F$11,VLOOKUP(G2575,Ciselniky!$G$41:$I$48,3,FALSE))))</f>
        <v/>
      </c>
      <c r="K2575" s="169" t="str">
        <f>IF(J2575="","",IF(G2575="Nerelevantné",E2575*F2575,((E2575*F2575)/VLOOKUP(G2575,Ciselniky!$G$43:$I$48,3,FALSE))*'Dlhodobý majetok (DM)'!I2575)*H2575)</f>
        <v/>
      </c>
      <c r="L2575" s="169" t="str">
        <f>IF(K2575="","",IF('Základné údaje'!$H$8="áno",0,K2575*0.2))</f>
        <v/>
      </c>
      <c r="M2575" s="156" t="str">
        <f>IF(K2575="","",K2575*VLOOKUP(CONCATENATE(C2575," / ",'Základné údaje'!$D$8),'Priradenie pracov. balíkov'!A:F,6,FALSE))</f>
        <v/>
      </c>
      <c r="N2575" s="156" t="str">
        <f>IF(L2575="","",L2575*VLOOKUP(CONCATENATE(C2575," / ",'Základné údaje'!$D$8),'Priradenie pracov. balíkov'!A:F,6,FALSE))</f>
        <v/>
      </c>
      <c r="O2575" s="164"/>
      <c r="P2575" s="164"/>
    </row>
    <row r="2576" spans="1:16" x14ac:dyDescent="0.2">
      <c r="A2576" s="19"/>
      <c r="B2576" s="164"/>
      <c r="C2576" s="164"/>
      <c r="D2576" s="164"/>
      <c r="E2576" s="164"/>
      <c r="F2576" s="165"/>
      <c r="G2576" s="164"/>
      <c r="H2576" s="166"/>
      <c r="I2576" s="167"/>
      <c r="J2576" s="168" t="str">
        <f>IF(F2576="","",IF(G2576=nepodnik,1,IF(VLOOKUP(G2576,Ciselniky!$G$41:$I$48,3,FALSE)&gt;'Údaje o projekte'!$F$11,'Údaje o projekte'!$F$11,VLOOKUP(G2576,Ciselniky!$G$41:$I$48,3,FALSE))))</f>
        <v/>
      </c>
      <c r="K2576" s="169" t="str">
        <f>IF(J2576="","",IF(G2576="Nerelevantné",E2576*F2576,((E2576*F2576)/VLOOKUP(G2576,Ciselniky!$G$43:$I$48,3,FALSE))*'Dlhodobý majetok (DM)'!I2576)*H2576)</f>
        <v/>
      </c>
      <c r="L2576" s="169" t="str">
        <f>IF(K2576="","",IF('Základné údaje'!$H$8="áno",0,K2576*0.2))</f>
        <v/>
      </c>
      <c r="M2576" s="156" t="str">
        <f>IF(K2576="","",K2576*VLOOKUP(CONCATENATE(C2576," / ",'Základné údaje'!$D$8),'Priradenie pracov. balíkov'!A:F,6,FALSE))</f>
        <v/>
      </c>
      <c r="N2576" s="156" t="str">
        <f>IF(L2576="","",L2576*VLOOKUP(CONCATENATE(C2576," / ",'Základné údaje'!$D$8),'Priradenie pracov. balíkov'!A:F,6,FALSE))</f>
        <v/>
      </c>
      <c r="O2576" s="164"/>
      <c r="P2576" s="164"/>
    </row>
    <row r="2577" spans="1:16" x14ac:dyDescent="0.2">
      <c r="A2577" s="19"/>
      <c r="B2577" s="164"/>
      <c r="C2577" s="164"/>
      <c r="D2577" s="164"/>
      <c r="E2577" s="164"/>
      <c r="F2577" s="165"/>
      <c r="G2577" s="164"/>
      <c r="H2577" s="166"/>
      <c r="I2577" s="167"/>
      <c r="J2577" s="168" t="str">
        <f>IF(F2577="","",IF(G2577=nepodnik,1,IF(VLOOKUP(G2577,Ciselniky!$G$41:$I$48,3,FALSE)&gt;'Údaje o projekte'!$F$11,'Údaje o projekte'!$F$11,VLOOKUP(G2577,Ciselniky!$G$41:$I$48,3,FALSE))))</f>
        <v/>
      </c>
      <c r="K2577" s="169" t="str">
        <f>IF(J2577="","",IF(G2577="Nerelevantné",E2577*F2577,((E2577*F2577)/VLOOKUP(G2577,Ciselniky!$G$43:$I$48,3,FALSE))*'Dlhodobý majetok (DM)'!I2577)*H2577)</f>
        <v/>
      </c>
      <c r="L2577" s="169" t="str">
        <f>IF(K2577="","",IF('Základné údaje'!$H$8="áno",0,K2577*0.2))</f>
        <v/>
      </c>
      <c r="M2577" s="156" t="str">
        <f>IF(K2577="","",K2577*VLOOKUP(CONCATENATE(C2577," / ",'Základné údaje'!$D$8),'Priradenie pracov. balíkov'!A:F,6,FALSE))</f>
        <v/>
      </c>
      <c r="N2577" s="156" t="str">
        <f>IF(L2577="","",L2577*VLOOKUP(CONCATENATE(C2577," / ",'Základné údaje'!$D$8),'Priradenie pracov. balíkov'!A:F,6,FALSE))</f>
        <v/>
      </c>
      <c r="O2577" s="164"/>
      <c r="P2577" s="164"/>
    </row>
    <row r="2578" spans="1:16" x14ac:dyDescent="0.2">
      <c r="A2578" s="19"/>
      <c r="B2578" s="164"/>
      <c r="C2578" s="164"/>
      <c r="D2578" s="164"/>
      <c r="E2578" s="164"/>
      <c r="F2578" s="165"/>
      <c r="G2578" s="164"/>
      <c r="H2578" s="166"/>
      <c r="I2578" s="167"/>
      <c r="J2578" s="168" t="str">
        <f>IF(F2578="","",IF(G2578=nepodnik,1,IF(VLOOKUP(G2578,Ciselniky!$G$41:$I$48,3,FALSE)&gt;'Údaje o projekte'!$F$11,'Údaje o projekte'!$F$11,VLOOKUP(G2578,Ciselniky!$G$41:$I$48,3,FALSE))))</f>
        <v/>
      </c>
      <c r="K2578" s="169" t="str">
        <f>IF(J2578="","",IF(G2578="Nerelevantné",E2578*F2578,((E2578*F2578)/VLOOKUP(G2578,Ciselniky!$G$43:$I$48,3,FALSE))*'Dlhodobý majetok (DM)'!I2578)*H2578)</f>
        <v/>
      </c>
      <c r="L2578" s="169" t="str">
        <f>IF(K2578="","",IF('Základné údaje'!$H$8="áno",0,K2578*0.2))</f>
        <v/>
      </c>
      <c r="M2578" s="156" t="str">
        <f>IF(K2578="","",K2578*VLOOKUP(CONCATENATE(C2578," / ",'Základné údaje'!$D$8),'Priradenie pracov. balíkov'!A:F,6,FALSE))</f>
        <v/>
      </c>
      <c r="N2578" s="156" t="str">
        <f>IF(L2578="","",L2578*VLOOKUP(CONCATENATE(C2578," / ",'Základné údaje'!$D$8),'Priradenie pracov. balíkov'!A:F,6,FALSE))</f>
        <v/>
      </c>
      <c r="O2578" s="164"/>
      <c r="P2578" s="164"/>
    </row>
    <row r="2579" spans="1:16" x14ac:dyDescent="0.2">
      <c r="A2579" s="19"/>
      <c r="B2579" s="164"/>
      <c r="C2579" s="164"/>
      <c r="D2579" s="164"/>
      <c r="E2579" s="164"/>
      <c r="F2579" s="165"/>
      <c r="G2579" s="164"/>
      <c r="H2579" s="166"/>
      <c r="I2579" s="167"/>
      <c r="J2579" s="168" t="str">
        <f>IF(F2579="","",IF(G2579=nepodnik,1,IF(VLOOKUP(G2579,Ciselniky!$G$41:$I$48,3,FALSE)&gt;'Údaje o projekte'!$F$11,'Údaje o projekte'!$F$11,VLOOKUP(G2579,Ciselniky!$G$41:$I$48,3,FALSE))))</f>
        <v/>
      </c>
      <c r="K2579" s="169" t="str">
        <f>IF(J2579="","",IF(G2579="Nerelevantné",E2579*F2579,((E2579*F2579)/VLOOKUP(G2579,Ciselniky!$G$43:$I$48,3,FALSE))*'Dlhodobý majetok (DM)'!I2579)*H2579)</f>
        <v/>
      </c>
      <c r="L2579" s="169" t="str">
        <f>IF(K2579="","",IF('Základné údaje'!$H$8="áno",0,K2579*0.2))</f>
        <v/>
      </c>
      <c r="M2579" s="156" t="str">
        <f>IF(K2579="","",K2579*VLOOKUP(CONCATENATE(C2579," / ",'Základné údaje'!$D$8),'Priradenie pracov. balíkov'!A:F,6,FALSE))</f>
        <v/>
      </c>
      <c r="N2579" s="156" t="str">
        <f>IF(L2579="","",L2579*VLOOKUP(CONCATENATE(C2579," / ",'Základné údaje'!$D$8),'Priradenie pracov. balíkov'!A:F,6,FALSE))</f>
        <v/>
      </c>
      <c r="O2579" s="164"/>
      <c r="P2579" s="164"/>
    </row>
    <row r="2580" spans="1:16" x14ac:dyDescent="0.2">
      <c r="A2580" s="19"/>
      <c r="B2580" s="164"/>
      <c r="C2580" s="164"/>
      <c r="D2580" s="164"/>
      <c r="E2580" s="164"/>
      <c r="F2580" s="165"/>
      <c r="G2580" s="164"/>
      <c r="H2580" s="166"/>
      <c r="I2580" s="167"/>
      <c r="J2580" s="168" t="str">
        <f>IF(F2580="","",IF(G2580=nepodnik,1,IF(VLOOKUP(G2580,Ciselniky!$G$41:$I$48,3,FALSE)&gt;'Údaje o projekte'!$F$11,'Údaje o projekte'!$F$11,VLOOKUP(G2580,Ciselniky!$G$41:$I$48,3,FALSE))))</f>
        <v/>
      </c>
      <c r="K2580" s="169" t="str">
        <f>IF(J2580="","",IF(G2580="Nerelevantné",E2580*F2580,((E2580*F2580)/VLOOKUP(G2580,Ciselniky!$G$43:$I$48,3,FALSE))*'Dlhodobý majetok (DM)'!I2580)*H2580)</f>
        <v/>
      </c>
      <c r="L2580" s="169" t="str">
        <f>IF(K2580="","",IF('Základné údaje'!$H$8="áno",0,K2580*0.2))</f>
        <v/>
      </c>
      <c r="M2580" s="156" t="str">
        <f>IF(K2580="","",K2580*VLOOKUP(CONCATENATE(C2580," / ",'Základné údaje'!$D$8),'Priradenie pracov. balíkov'!A:F,6,FALSE))</f>
        <v/>
      </c>
      <c r="N2580" s="156" t="str">
        <f>IF(L2580="","",L2580*VLOOKUP(CONCATENATE(C2580," / ",'Základné údaje'!$D$8),'Priradenie pracov. balíkov'!A:F,6,FALSE))</f>
        <v/>
      </c>
      <c r="O2580" s="164"/>
      <c r="P2580" s="164"/>
    </row>
    <row r="2581" spans="1:16" x14ac:dyDescent="0.2">
      <c r="A2581" s="19"/>
      <c r="B2581" s="164"/>
      <c r="C2581" s="164"/>
      <c r="D2581" s="164"/>
      <c r="E2581" s="164"/>
      <c r="F2581" s="165"/>
      <c r="G2581" s="164"/>
      <c r="H2581" s="166"/>
      <c r="I2581" s="167"/>
      <c r="J2581" s="168" t="str">
        <f>IF(F2581="","",IF(G2581=nepodnik,1,IF(VLOOKUP(G2581,Ciselniky!$G$41:$I$48,3,FALSE)&gt;'Údaje o projekte'!$F$11,'Údaje o projekte'!$F$11,VLOOKUP(G2581,Ciselniky!$G$41:$I$48,3,FALSE))))</f>
        <v/>
      </c>
      <c r="K2581" s="169" t="str">
        <f>IF(J2581="","",IF(G2581="Nerelevantné",E2581*F2581,((E2581*F2581)/VLOOKUP(G2581,Ciselniky!$G$43:$I$48,3,FALSE))*'Dlhodobý majetok (DM)'!I2581)*H2581)</f>
        <v/>
      </c>
      <c r="L2581" s="169" t="str">
        <f>IF(K2581="","",IF('Základné údaje'!$H$8="áno",0,K2581*0.2))</f>
        <v/>
      </c>
      <c r="M2581" s="156" t="str">
        <f>IF(K2581="","",K2581*VLOOKUP(CONCATENATE(C2581," / ",'Základné údaje'!$D$8),'Priradenie pracov. balíkov'!A:F,6,FALSE))</f>
        <v/>
      </c>
      <c r="N2581" s="156" t="str">
        <f>IF(L2581="","",L2581*VLOOKUP(CONCATENATE(C2581," / ",'Základné údaje'!$D$8),'Priradenie pracov. balíkov'!A:F,6,FALSE))</f>
        <v/>
      </c>
      <c r="O2581" s="164"/>
      <c r="P2581" s="164"/>
    </row>
    <row r="2582" spans="1:16" x14ac:dyDescent="0.2">
      <c r="A2582" s="19"/>
      <c r="B2582" s="164"/>
      <c r="C2582" s="164"/>
      <c r="D2582" s="164"/>
      <c r="E2582" s="164"/>
      <c r="F2582" s="165"/>
      <c r="G2582" s="164"/>
      <c r="H2582" s="166"/>
      <c r="I2582" s="167"/>
      <c r="J2582" s="168" t="str">
        <f>IF(F2582="","",IF(G2582=nepodnik,1,IF(VLOOKUP(G2582,Ciselniky!$G$41:$I$48,3,FALSE)&gt;'Údaje o projekte'!$F$11,'Údaje o projekte'!$F$11,VLOOKUP(G2582,Ciselniky!$G$41:$I$48,3,FALSE))))</f>
        <v/>
      </c>
      <c r="K2582" s="169" t="str">
        <f>IF(J2582="","",IF(G2582="Nerelevantné",E2582*F2582,((E2582*F2582)/VLOOKUP(G2582,Ciselniky!$G$43:$I$48,3,FALSE))*'Dlhodobý majetok (DM)'!I2582)*H2582)</f>
        <v/>
      </c>
      <c r="L2582" s="169" t="str">
        <f>IF(K2582="","",IF('Základné údaje'!$H$8="áno",0,K2582*0.2))</f>
        <v/>
      </c>
      <c r="M2582" s="156" t="str">
        <f>IF(K2582="","",K2582*VLOOKUP(CONCATENATE(C2582," / ",'Základné údaje'!$D$8),'Priradenie pracov. balíkov'!A:F,6,FALSE))</f>
        <v/>
      </c>
      <c r="N2582" s="156" t="str">
        <f>IF(L2582="","",L2582*VLOOKUP(CONCATENATE(C2582," / ",'Základné údaje'!$D$8),'Priradenie pracov. balíkov'!A:F,6,FALSE))</f>
        <v/>
      </c>
      <c r="O2582" s="164"/>
      <c r="P2582" s="164"/>
    </row>
    <row r="2583" spans="1:16" x14ac:dyDescent="0.2">
      <c r="A2583" s="19"/>
      <c r="B2583" s="164"/>
      <c r="C2583" s="164"/>
      <c r="D2583" s="164"/>
      <c r="E2583" s="164"/>
      <c r="F2583" s="165"/>
      <c r="G2583" s="164"/>
      <c r="H2583" s="166"/>
      <c r="I2583" s="167"/>
      <c r="J2583" s="168" t="str">
        <f>IF(F2583="","",IF(G2583=nepodnik,1,IF(VLOOKUP(G2583,Ciselniky!$G$41:$I$48,3,FALSE)&gt;'Údaje o projekte'!$F$11,'Údaje o projekte'!$F$11,VLOOKUP(G2583,Ciselniky!$G$41:$I$48,3,FALSE))))</f>
        <v/>
      </c>
      <c r="K2583" s="169" t="str">
        <f>IF(J2583="","",IF(G2583="Nerelevantné",E2583*F2583,((E2583*F2583)/VLOOKUP(G2583,Ciselniky!$G$43:$I$48,3,FALSE))*'Dlhodobý majetok (DM)'!I2583)*H2583)</f>
        <v/>
      </c>
      <c r="L2583" s="169" t="str">
        <f>IF(K2583="","",IF('Základné údaje'!$H$8="áno",0,K2583*0.2))</f>
        <v/>
      </c>
      <c r="M2583" s="156" t="str">
        <f>IF(K2583="","",K2583*VLOOKUP(CONCATENATE(C2583," / ",'Základné údaje'!$D$8),'Priradenie pracov. balíkov'!A:F,6,FALSE))</f>
        <v/>
      </c>
      <c r="N2583" s="156" t="str">
        <f>IF(L2583="","",L2583*VLOOKUP(CONCATENATE(C2583," / ",'Základné údaje'!$D$8),'Priradenie pracov. balíkov'!A:F,6,FALSE))</f>
        <v/>
      </c>
      <c r="O2583" s="164"/>
      <c r="P2583" s="164"/>
    </row>
    <row r="2584" spans="1:16" x14ac:dyDescent="0.2">
      <c r="A2584" s="19"/>
      <c r="B2584" s="164"/>
      <c r="C2584" s="164"/>
      <c r="D2584" s="164"/>
      <c r="E2584" s="164"/>
      <c r="F2584" s="165"/>
      <c r="G2584" s="164"/>
      <c r="H2584" s="166"/>
      <c r="I2584" s="167"/>
      <c r="J2584" s="168" t="str">
        <f>IF(F2584="","",IF(G2584=nepodnik,1,IF(VLOOKUP(G2584,Ciselniky!$G$41:$I$48,3,FALSE)&gt;'Údaje o projekte'!$F$11,'Údaje o projekte'!$F$11,VLOOKUP(G2584,Ciselniky!$G$41:$I$48,3,FALSE))))</f>
        <v/>
      </c>
      <c r="K2584" s="169" t="str">
        <f>IF(J2584="","",IF(G2584="Nerelevantné",E2584*F2584,((E2584*F2584)/VLOOKUP(G2584,Ciselniky!$G$43:$I$48,3,FALSE))*'Dlhodobý majetok (DM)'!I2584)*H2584)</f>
        <v/>
      </c>
      <c r="L2584" s="169" t="str">
        <f>IF(K2584="","",IF('Základné údaje'!$H$8="áno",0,K2584*0.2))</f>
        <v/>
      </c>
      <c r="M2584" s="156" t="str">
        <f>IF(K2584="","",K2584*VLOOKUP(CONCATENATE(C2584," / ",'Základné údaje'!$D$8),'Priradenie pracov. balíkov'!A:F,6,FALSE))</f>
        <v/>
      </c>
      <c r="N2584" s="156" t="str">
        <f>IF(L2584="","",L2584*VLOOKUP(CONCATENATE(C2584," / ",'Základné údaje'!$D$8),'Priradenie pracov. balíkov'!A:F,6,FALSE))</f>
        <v/>
      </c>
      <c r="O2584" s="164"/>
      <c r="P2584" s="164"/>
    </row>
    <row r="2585" spans="1:16" x14ac:dyDescent="0.2">
      <c r="A2585" s="19"/>
      <c r="B2585" s="164"/>
      <c r="C2585" s="164"/>
      <c r="D2585" s="164"/>
      <c r="E2585" s="164"/>
      <c r="F2585" s="165"/>
      <c r="G2585" s="164"/>
      <c r="H2585" s="166"/>
      <c r="I2585" s="167"/>
      <c r="J2585" s="168" t="str">
        <f>IF(F2585="","",IF(G2585=nepodnik,1,IF(VLOOKUP(G2585,Ciselniky!$G$41:$I$48,3,FALSE)&gt;'Údaje o projekte'!$F$11,'Údaje o projekte'!$F$11,VLOOKUP(G2585,Ciselniky!$G$41:$I$48,3,FALSE))))</f>
        <v/>
      </c>
      <c r="K2585" s="169" t="str">
        <f>IF(J2585="","",IF(G2585="Nerelevantné",E2585*F2585,((E2585*F2585)/VLOOKUP(G2585,Ciselniky!$G$43:$I$48,3,FALSE))*'Dlhodobý majetok (DM)'!I2585)*H2585)</f>
        <v/>
      </c>
      <c r="L2585" s="169" t="str">
        <f>IF(K2585="","",IF('Základné údaje'!$H$8="áno",0,K2585*0.2))</f>
        <v/>
      </c>
      <c r="M2585" s="156" t="str">
        <f>IF(K2585="","",K2585*VLOOKUP(CONCATENATE(C2585," / ",'Základné údaje'!$D$8),'Priradenie pracov. balíkov'!A:F,6,FALSE))</f>
        <v/>
      </c>
      <c r="N2585" s="156" t="str">
        <f>IF(L2585="","",L2585*VLOOKUP(CONCATENATE(C2585," / ",'Základné údaje'!$D$8),'Priradenie pracov. balíkov'!A:F,6,FALSE))</f>
        <v/>
      </c>
      <c r="O2585" s="164"/>
      <c r="P2585" s="164"/>
    </row>
    <row r="2586" spans="1:16" x14ac:dyDescent="0.2">
      <c r="A2586" s="19"/>
      <c r="B2586" s="164"/>
      <c r="C2586" s="164"/>
      <c r="D2586" s="164"/>
      <c r="E2586" s="164"/>
      <c r="F2586" s="165"/>
      <c r="G2586" s="164"/>
      <c r="H2586" s="166"/>
      <c r="I2586" s="167"/>
      <c r="J2586" s="168" t="str">
        <f>IF(F2586="","",IF(G2586=nepodnik,1,IF(VLOOKUP(G2586,Ciselniky!$G$41:$I$48,3,FALSE)&gt;'Údaje o projekte'!$F$11,'Údaje o projekte'!$F$11,VLOOKUP(G2586,Ciselniky!$G$41:$I$48,3,FALSE))))</f>
        <v/>
      </c>
      <c r="K2586" s="169" t="str">
        <f>IF(J2586="","",IF(G2586="Nerelevantné",E2586*F2586,((E2586*F2586)/VLOOKUP(G2586,Ciselniky!$G$43:$I$48,3,FALSE))*'Dlhodobý majetok (DM)'!I2586)*H2586)</f>
        <v/>
      </c>
      <c r="L2586" s="169" t="str">
        <f>IF(K2586="","",IF('Základné údaje'!$H$8="áno",0,K2586*0.2))</f>
        <v/>
      </c>
      <c r="M2586" s="156" t="str">
        <f>IF(K2586="","",K2586*VLOOKUP(CONCATENATE(C2586," / ",'Základné údaje'!$D$8),'Priradenie pracov. balíkov'!A:F,6,FALSE))</f>
        <v/>
      </c>
      <c r="N2586" s="156" t="str">
        <f>IF(L2586="","",L2586*VLOOKUP(CONCATENATE(C2586," / ",'Základné údaje'!$D$8),'Priradenie pracov. balíkov'!A:F,6,FALSE))</f>
        <v/>
      </c>
      <c r="O2586" s="164"/>
      <c r="P2586" s="164"/>
    </row>
    <row r="2587" spans="1:16" x14ac:dyDescent="0.2">
      <c r="A2587" s="19"/>
      <c r="B2587" s="164"/>
      <c r="C2587" s="164"/>
      <c r="D2587" s="164"/>
      <c r="E2587" s="164"/>
      <c r="F2587" s="165"/>
      <c r="G2587" s="164"/>
      <c r="H2587" s="166"/>
      <c r="I2587" s="167"/>
      <c r="J2587" s="168" t="str">
        <f>IF(F2587="","",IF(G2587=nepodnik,1,IF(VLOOKUP(G2587,Ciselniky!$G$41:$I$48,3,FALSE)&gt;'Údaje o projekte'!$F$11,'Údaje o projekte'!$F$11,VLOOKUP(G2587,Ciselniky!$G$41:$I$48,3,FALSE))))</f>
        <v/>
      </c>
      <c r="K2587" s="169" t="str">
        <f>IF(J2587="","",IF(G2587="Nerelevantné",E2587*F2587,((E2587*F2587)/VLOOKUP(G2587,Ciselniky!$G$43:$I$48,3,FALSE))*'Dlhodobý majetok (DM)'!I2587)*H2587)</f>
        <v/>
      </c>
      <c r="L2587" s="169" t="str">
        <f>IF(K2587="","",IF('Základné údaje'!$H$8="áno",0,K2587*0.2))</f>
        <v/>
      </c>
      <c r="M2587" s="156" t="str">
        <f>IF(K2587="","",K2587*VLOOKUP(CONCATENATE(C2587," / ",'Základné údaje'!$D$8),'Priradenie pracov. balíkov'!A:F,6,FALSE))</f>
        <v/>
      </c>
      <c r="N2587" s="156" t="str">
        <f>IF(L2587="","",L2587*VLOOKUP(CONCATENATE(C2587," / ",'Základné údaje'!$D$8),'Priradenie pracov. balíkov'!A:F,6,FALSE))</f>
        <v/>
      </c>
      <c r="O2587" s="164"/>
      <c r="P2587" s="164"/>
    </row>
    <row r="2588" spans="1:16" x14ac:dyDescent="0.2">
      <c r="A2588" s="19"/>
      <c r="B2588" s="164"/>
      <c r="C2588" s="164"/>
      <c r="D2588" s="164"/>
      <c r="E2588" s="164"/>
      <c r="F2588" s="165"/>
      <c r="G2588" s="164"/>
      <c r="H2588" s="166"/>
      <c r="I2588" s="167"/>
      <c r="J2588" s="168" t="str">
        <f>IF(F2588="","",IF(G2588=nepodnik,1,IF(VLOOKUP(G2588,Ciselniky!$G$41:$I$48,3,FALSE)&gt;'Údaje o projekte'!$F$11,'Údaje o projekte'!$F$11,VLOOKUP(G2588,Ciselniky!$G$41:$I$48,3,FALSE))))</f>
        <v/>
      </c>
      <c r="K2588" s="169" t="str">
        <f>IF(J2588="","",IF(G2588="Nerelevantné",E2588*F2588,((E2588*F2588)/VLOOKUP(G2588,Ciselniky!$G$43:$I$48,3,FALSE))*'Dlhodobý majetok (DM)'!I2588)*H2588)</f>
        <v/>
      </c>
      <c r="L2588" s="169" t="str">
        <f>IF(K2588="","",IF('Základné údaje'!$H$8="áno",0,K2588*0.2))</f>
        <v/>
      </c>
      <c r="M2588" s="156" t="str">
        <f>IF(K2588="","",K2588*VLOOKUP(CONCATENATE(C2588," / ",'Základné údaje'!$D$8),'Priradenie pracov. balíkov'!A:F,6,FALSE))</f>
        <v/>
      </c>
      <c r="N2588" s="156" t="str">
        <f>IF(L2588="","",L2588*VLOOKUP(CONCATENATE(C2588," / ",'Základné údaje'!$D$8),'Priradenie pracov. balíkov'!A:F,6,FALSE))</f>
        <v/>
      </c>
      <c r="O2588" s="164"/>
      <c r="P2588" s="164"/>
    </row>
    <row r="2589" spans="1:16" x14ac:dyDescent="0.2">
      <c r="A2589" s="19"/>
      <c r="B2589" s="164"/>
      <c r="C2589" s="164"/>
      <c r="D2589" s="164"/>
      <c r="E2589" s="164"/>
      <c r="F2589" s="165"/>
      <c r="G2589" s="164"/>
      <c r="H2589" s="166"/>
      <c r="I2589" s="167"/>
      <c r="J2589" s="168" t="str">
        <f>IF(F2589="","",IF(G2589=nepodnik,1,IF(VLOOKUP(G2589,Ciselniky!$G$41:$I$48,3,FALSE)&gt;'Údaje o projekte'!$F$11,'Údaje o projekte'!$F$11,VLOOKUP(G2589,Ciselniky!$G$41:$I$48,3,FALSE))))</f>
        <v/>
      </c>
      <c r="K2589" s="169" t="str">
        <f>IF(J2589="","",IF(G2589="Nerelevantné",E2589*F2589,((E2589*F2589)/VLOOKUP(G2589,Ciselniky!$G$43:$I$48,3,FALSE))*'Dlhodobý majetok (DM)'!I2589)*H2589)</f>
        <v/>
      </c>
      <c r="L2589" s="169" t="str">
        <f>IF(K2589="","",IF('Základné údaje'!$H$8="áno",0,K2589*0.2))</f>
        <v/>
      </c>
      <c r="M2589" s="156" t="str">
        <f>IF(K2589="","",K2589*VLOOKUP(CONCATENATE(C2589," / ",'Základné údaje'!$D$8),'Priradenie pracov. balíkov'!A:F,6,FALSE))</f>
        <v/>
      </c>
      <c r="N2589" s="156" t="str">
        <f>IF(L2589="","",L2589*VLOOKUP(CONCATENATE(C2589," / ",'Základné údaje'!$D$8),'Priradenie pracov. balíkov'!A:F,6,FALSE))</f>
        <v/>
      </c>
      <c r="O2589" s="164"/>
      <c r="P2589" s="164"/>
    </row>
    <row r="2590" spans="1:16" x14ac:dyDescent="0.2">
      <c r="A2590" s="19"/>
      <c r="B2590" s="164"/>
      <c r="C2590" s="164"/>
      <c r="D2590" s="164"/>
      <c r="E2590" s="164"/>
      <c r="F2590" s="165"/>
      <c r="G2590" s="164"/>
      <c r="H2590" s="166"/>
      <c r="I2590" s="167"/>
      <c r="J2590" s="168" t="str">
        <f>IF(F2590="","",IF(G2590=nepodnik,1,IF(VLOOKUP(G2590,Ciselniky!$G$41:$I$48,3,FALSE)&gt;'Údaje o projekte'!$F$11,'Údaje o projekte'!$F$11,VLOOKUP(G2590,Ciselniky!$G$41:$I$48,3,FALSE))))</f>
        <v/>
      </c>
      <c r="K2590" s="169" t="str">
        <f>IF(J2590="","",IF(G2590="Nerelevantné",E2590*F2590,((E2590*F2590)/VLOOKUP(G2590,Ciselniky!$G$43:$I$48,3,FALSE))*'Dlhodobý majetok (DM)'!I2590)*H2590)</f>
        <v/>
      </c>
      <c r="L2590" s="169" t="str">
        <f>IF(K2590="","",IF('Základné údaje'!$H$8="áno",0,K2590*0.2))</f>
        <v/>
      </c>
      <c r="M2590" s="156" t="str">
        <f>IF(K2590="","",K2590*VLOOKUP(CONCATENATE(C2590," / ",'Základné údaje'!$D$8),'Priradenie pracov. balíkov'!A:F,6,FALSE))</f>
        <v/>
      </c>
      <c r="N2590" s="156" t="str">
        <f>IF(L2590="","",L2590*VLOOKUP(CONCATENATE(C2590," / ",'Základné údaje'!$D$8),'Priradenie pracov. balíkov'!A:F,6,FALSE))</f>
        <v/>
      </c>
      <c r="O2590" s="164"/>
      <c r="P2590" s="164"/>
    </row>
    <row r="2591" spans="1:16" x14ac:dyDescent="0.2">
      <c r="A2591" s="19"/>
      <c r="B2591" s="164"/>
      <c r="C2591" s="164"/>
      <c r="D2591" s="164"/>
      <c r="E2591" s="164"/>
      <c r="F2591" s="165"/>
      <c r="G2591" s="164"/>
      <c r="H2591" s="166"/>
      <c r="I2591" s="167"/>
      <c r="J2591" s="168" t="str">
        <f>IF(F2591="","",IF(G2591=nepodnik,1,IF(VLOOKUP(G2591,Ciselniky!$G$41:$I$48,3,FALSE)&gt;'Údaje o projekte'!$F$11,'Údaje o projekte'!$F$11,VLOOKUP(G2591,Ciselniky!$G$41:$I$48,3,FALSE))))</f>
        <v/>
      </c>
      <c r="K2591" s="169" t="str">
        <f>IF(J2591="","",IF(G2591="Nerelevantné",E2591*F2591,((E2591*F2591)/VLOOKUP(G2591,Ciselniky!$G$43:$I$48,3,FALSE))*'Dlhodobý majetok (DM)'!I2591)*H2591)</f>
        <v/>
      </c>
      <c r="L2591" s="169" t="str">
        <f>IF(K2591="","",IF('Základné údaje'!$H$8="áno",0,K2591*0.2))</f>
        <v/>
      </c>
      <c r="M2591" s="156" t="str">
        <f>IF(K2591="","",K2591*VLOOKUP(CONCATENATE(C2591," / ",'Základné údaje'!$D$8),'Priradenie pracov. balíkov'!A:F,6,FALSE))</f>
        <v/>
      </c>
      <c r="N2591" s="156" t="str">
        <f>IF(L2591="","",L2591*VLOOKUP(CONCATENATE(C2591," / ",'Základné údaje'!$D$8),'Priradenie pracov. balíkov'!A:F,6,FALSE))</f>
        <v/>
      </c>
      <c r="O2591" s="164"/>
      <c r="P2591" s="164"/>
    </row>
    <row r="2592" spans="1:16" x14ac:dyDescent="0.2">
      <c r="A2592" s="19"/>
      <c r="B2592" s="164"/>
      <c r="C2592" s="164"/>
      <c r="D2592" s="164"/>
      <c r="E2592" s="164"/>
      <c r="F2592" s="165"/>
      <c r="G2592" s="164"/>
      <c r="H2592" s="166"/>
      <c r="I2592" s="167"/>
      <c r="J2592" s="168" t="str">
        <f>IF(F2592="","",IF(G2592=nepodnik,1,IF(VLOOKUP(G2592,Ciselniky!$G$41:$I$48,3,FALSE)&gt;'Údaje o projekte'!$F$11,'Údaje o projekte'!$F$11,VLOOKUP(G2592,Ciselniky!$G$41:$I$48,3,FALSE))))</f>
        <v/>
      </c>
      <c r="K2592" s="169" t="str">
        <f>IF(J2592="","",IF(G2592="Nerelevantné",E2592*F2592,((E2592*F2592)/VLOOKUP(G2592,Ciselniky!$G$43:$I$48,3,FALSE))*'Dlhodobý majetok (DM)'!I2592)*H2592)</f>
        <v/>
      </c>
      <c r="L2592" s="169" t="str">
        <f>IF(K2592="","",IF('Základné údaje'!$H$8="áno",0,K2592*0.2))</f>
        <v/>
      </c>
      <c r="M2592" s="156" t="str">
        <f>IF(K2592="","",K2592*VLOOKUP(CONCATENATE(C2592," / ",'Základné údaje'!$D$8),'Priradenie pracov. balíkov'!A:F,6,FALSE))</f>
        <v/>
      </c>
      <c r="N2592" s="156" t="str">
        <f>IF(L2592="","",L2592*VLOOKUP(CONCATENATE(C2592," / ",'Základné údaje'!$D$8),'Priradenie pracov. balíkov'!A:F,6,FALSE))</f>
        <v/>
      </c>
      <c r="O2592" s="164"/>
      <c r="P2592" s="164"/>
    </row>
    <row r="2593" spans="1:16" x14ac:dyDescent="0.2">
      <c r="A2593" s="19"/>
      <c r="B2593" s="164"/>
      <c r="C2593" s="164"/>
      <c r="D2593" s="164"/>
      <c r="E2593" s="164"/>
      <c r="F2593" s="165"/>
      <c r="G2593" s="164"/>
      <c r="H2593" s="166"/>
      <c r="I2593" s="167"/>
      <c r="J2593" s="168" t="str">
        <f>IF(F2593="","",IF(G2593=nepodnik,1,IF(VLOOKUP(G2593,Ciselniky!$G$41:$I$48,3,FALSE)&gt;'Údaje o projekte'!$F$11,'Údaje o projekte'!$F$11,VLOOKUP(G2593,Ciselniky!$G$41:$I$48,3,FALSE))))</f>
        <v/>
      </c>
      <c r="K2593" s="169" t="str">
        <f>IF(J2593="","",IF(G2593="Nerelevantné",E2593*F2593,((E2593*F2593)/VLOOKUP(G2593,Ciselniky!$G$43:$I$48,3,FALSE))*'Dlhodobý majetok (DM)'!I2593)*H2593)</f>
        <v/>
      </c>
      <c r="L2593" s="169" t="str">
        <f>IF(K2593="","",IF('Základné údaje'!$H$8="áno",0,K2593*0.2))</f>
        <v/>
      </c>
      <c r="M2593" s="156" t="str">
        <f>IF(K2593="","",K2593*VLOOKUP(CONCATENATE(C2593," / ",'Základné údaje'!$D$8),'Priradenie pracov. balíkov'!A:F,6,FALSE))</f>
        <v/>
      </c>
      <c r="N2593" s="156" t="str">
        <f>IF(L2593="","",L2593*VLOOKUP(CONCATENATE(C2593," / ",'Základné údaje'!$D$8),'Priradenie pracov. balíkov'!A:F,6,FALSE))</f>
        <v/>
      </c>
      <c r="O2593" s="164"/>
      <c r="P2593" s="164"/>
    </row>
    <row r="2594" spans="1:16" x14ac:dyDescent="0.2">
      <c r="A2594" s="19"/>
      <c r="B2594" s="164"/>
      <c r="C2594" s="164"/>
      <c r="D2594" s="164"/>
      <c r="E2594" s="164"/>
      <c r="F2594" s="165"/>
      <c r="G2594" s="164"/>
      <c r="H2594" s="166"/>
      <c r="I2594" s="167"/>
      <c r="J2594" s="168" t="str">
        <f>IF(F2594="","",IF(G2594=nepodnik,1,IF(VLOOKUP(G2594,Ciselniky!$G$41:$I$48,3,FALSE)&gt;'Údaje o projekte'!$F$11,'Údaje o projekte'!$F$11,VLOOKUP(G2594,Ciselniky!$G$41:$I$48,3,FALSE))))</f>
        <v/>
      </c>
      <c r="K2594" s="169" t="str">
        <f>IF(J2594="","",IF(G2594="Nerelevantné",E2594*F2594,((E2594*F2594)/VLOOKUP(G2594,Ciselniky!$G$43:$I$48,3,FALSE))*'Dlhodobý majetok (DM)'!I2594)*H2594)</f>
        <v/>
      </c>
      <c r="L2594" s="169" t="str">
        <f>IF(K2594="","",IF('Základné údaje'!$H$8="áno",0,K2594*0.2))</f>
        <v/>
      </c>
      <c r="M2594" s="156" t="str">
        <f>IF(K2594="","",K2594*VLOOKUP(CONCATENATE(C2594," / ",'Základné údaje'!$D$8),'Priradenie pracov. balíkov'!A:F,6,FALSE))</f>
        <v/>
      </c>
      <c r="N2594" s="156" t="str">
        <f>IF(L2594="","",L2594*VLOOKUP(CONCATENATE(C2594," / ",'Základné údaje'!$D$8),'Priradenie pracov. balíkov'!A:F,6,FALSE))</f>
        <v/>
      </c>
      <c r="O2594" s="164"/>
      <c r="P2594" s="164"/>
    </row>
    <row r="2595" spans="1:16" x14ac:dyDescent="0.2">
      <c r="A2595" s="19"/>
      <c r="B2595" s="164"/>
      <c r="C2595" s="164"/>
      <c r="D2595" s="164"/>
      <c r="E2595" s="164"/>
      <c r="F2595" s="165"/>
      <c r="G2595" s="164"/>
      <c r="H2595" s="166"/>
      <c r="I2595" s="167"/>
      <c r="J2595" s="168" t="str">
        <f>IF(F2595="","",IF(G2595=nepodnik,1,IF(VLOOKUP(G2595,Ciselniky!$G$41:$I$48,3,FALSE)&gt;'Údaje o projekte'!$F$11,'Údaje o projekte'!$F$11,VLOOKUP(G2595,Ciselniky!$G$41:$I$48,3,FALSE))))</f>
        <v/>
      </c>
      <c r="K2595" s="169" t="str">
        <f>IF(J2595="","",IF(G2595="Nerelevantné",E2595*F2595,((E2595*F2595)/VLOOKUP(G2595,Ciselniky!$G$43:$I$48,3,FALSE))*'Dlhodobý majetok (DM)'!I2595)*H2595)</f>
        <v/>
      </c>
      <c r="L2595" s="169" t="str">
        <f>IF(K2595="","",IF('Základné údaje'!$H$8="áno",0,K2595*0.2))</f>
        <v/>
      </c>
      <c r="M2595" s="156" t="str">
        <f>IF(K2595="","",K2595*VLOOKUP(CONCATENATE(C2595," / ",'Základné údaje'!$D$8),'Priradenie pracov. balíkov'!A:F,6,FALSE))</f>
        <v/>
      </c>
      <c r="N2595" s="156" t="str">
        <f>IF(L2595="","",L2595*VLOOKUP(CONCATENATE(C2595," / ",'Základné údaje'!$D$8),'Priradenie pracov. balíkov'!A:F,6,FALSE))</f>
        <v/>
      </c>
      <c r="O2595" s="164"/>
      <c r="P2595" s="164"/>
    </row>
    <row r="2596" spans="1:16" x14ac:dyDescent="0.2">
      <c r="A2596" s="19"/>
      <c r="B2596" s="164"/>
      <c r="C2596" s="164"/>
      <c r="D2596" s="164"/>
      <c r="E2596" s="164"/>
      <c r="F2596" s="165"/>
      <c r="G2596" s="164"/>
      <c r="H2596" s="166"/>
      <c r="I2596" s="167"/>
      <c r="J2596" s="168" t="str">
        <f>IF(F2596="","",IF(G2596=nepodnik,1,IF(VLOOKUP(G2596,Ciselniky!$G$41:$I$48,3,FALSE)&gt;'Údaje o projekte'!$F$11,'Údaje o projekte'!$F$11,VLOOKUP(G2596,Ciselniky!$G$41:$I$48,3,FALSE))))</f>
        <v/>
      </c>
      <c r="K2596" s="169" t="str">
        <f>IF(J2596="","",IF(G2596="Nerelevantné",E2596*F2596,((E2596*F2596)/VLOOKUP(G2596,Ciselniky!$G$43:$I$48,3,FALSE))*'Dlhodobý majetok (DM)'!I2596)*H2596)</f>
        <v/>
      </c>
      <c r="L2596" s="169" t="str">
        <f>IF(K2596="","",IF('Základné údaje'!$H$8="áno",0,K2596*0.2))</f>
        <v/>
      </c>
      <c r="M2596" s="156" t="str">
        <f>IF(K2596="","",K2596*VLOOKUP(CONCATENATE(C2596," / ",'Základné údaje'!$D$8),'Priradenie pracov. balíkov'!A:F,6,FALSE))</f>
        <v/>
      </c>
      <c r="N2596" s="156" t="str">
        <f>IF(L2596="","",L2596*VLOOKUP(CONCATENATE(C2596," / ",'Základné údaje'!$D$8),'Priradenie pracov. balíkov'!A:F,6,FALSE))</f>
        <v/>
      </c>
      <c r="O2596" s="164"/>
      <c r="P2596" s="164"/>
    </row>
    <row r="2597" spans="1:16" x14ac:dyDescent="0.2">
      <c r="A2597" s="19"/>
      <c r="B2597" s="164"/>
      <c r="C2597" s="164"/>
      <c r="D2597" s="164"/>
      <c r="E2597" s="164"/>
      <c r="F2597" s="165"/>
      <c r="G2597" s="164"/>
      <c r="H2597" s="166"/>
      <c r="I2597" s="167"/>
      <c r="J2597" s="168" t="str">
        <f>IF(F2597="","",IF(G2597=nepodnik,1,IF(VLOOKUP(G2597,Ciselniky!$G$41:$I$48,3,FALSE)&gt;'Údaje o projekte'!$F$11,'Údaje o projekte'!$F$11,VLOOKUP(G2597,Ciselniky!$G$41:$I$48,3,FALSE))))</f>
        <v/>
      </c>
      <c r="K2597" s="169" t="str">
        <f>IF(J2597="","",IF(G2597="Nerelevantné",E2597*F2597,((E2597*F2597)/VLOOKUP(G2597,Ciselniky!$G$43:$I$48,3,FALSE))*'Dlhodobý majetok (DM)'!I2597)*H2597)</f>
        <v/>
      </c>
      <c r="L2597" s="169" t="str">
        <f>IF(K2597="","",IF('Základné údaje'!$H$8="áno",0,K2597*0.2))</f>
        <v/>
      </c>
      <c r="M2597" s="156" t="str">
        <f>IF(K2597="","",K2597*VLOOKUP(CONCATENATE(C2597," / ",'Základné údaje'!$D$8),'Priradenie pracov. balíkov'!A:F,6,FALSE))</f>
        <v/>
      </c>
      <c r="N2597" s="156" t="str">
        <f>IF(L2597="","",L2597*VLOOKUP(CONCATENATE(C2597," / ",'Základné údaje'!$D$8),'Priradenie pracov. balíkov'!A:F,6,FALSE))</f>
        <v/>
      </c>
      <c r="O2597" s="164"/>
      <c r="P2597" s="164"/>
    </row>
    <row r="2598" spans="1:16" x14ac:dyDescent="0.2">
      <c r="A2598" s="19"/>
      <c r="B2598" s="164"/>
      <c r="C2598" s="164"/>
      <c r="D2598" s="164"/>
      <c r="E2598" s="164"/>
      <c r="F2598" s="165"/>
      <c r="G2598" s="164"/>
      <c r="H2598" s="166"/>
      <c r="I2598" s="167"/>
      <c r="J2598" s="168" t="str">
        <f>IF(F2598="","",IF(G2598=nepodnik,1,IF(VLOOKUP(G2598,Ciselniky!$G$41:$I$48,3,FALSE)&gt;'Údaje o projekte'!$F$11,'Údaje o projekte'!$F$11,VLOOKUP(G2598,Ciselniky!$G$41:$I$48,3,FALSE))))</f>
        <v/>
      </c>
      <c r="K2598" s="169" t="str">
        <f>IF(J2598="","",IF(G2598="Nerelevantné",E2598*F2598,((E2598*F2598)/VLOOKUP(G2598,Ciselniky!$G$43:$I$48,3,FALSE))*'Dlhodobý majetok (DM)'!I2598)*H2598)</f>
        <v/>
      </c>
      <c r="L2598" s="169" t="str">
        <f>IF(K2598="","",IF('Základné údaje'!$H$8="áno",0,K2598*0.2))</f>
        <v/>
      </c>
      <c r="M2598" s="156" t="str">
        <f>IF(K2598="","",K2598*VLOOKUP(CONCATENATE(C2598," / ",'Základné údaje'!$D$8),'Priradenie pracov. balíkov'!A:F,6,FALSE))</f>
        <v/>
      </c>
      <c r="N2598" s="156" t="str">
        <f>IF(L2598="","",L2598*VLOOKUP(CONCATENATE(C2598," / ",'Základné údaje'!$D$8),'Priradenie pracov. balíkov'!A:F,6,FALSE))</f>
        <v/>
      </c>
      <c r="O2598" s="164"/>
      <c r="P2598" s="164"/>
    </row>
    <row r="2599" spans="1:16" x14ac:dyDescent="0.2">
      <c r="A2599" s="19"/>
      <c r="B2599" s="164"/>
      <c r="C2599" s="164"/>
      <c r="D2599" s="164"/>
      <c r="E2599" s="164"/>
      <c r="F2599" s="165"/>
      <c r="G2599" s="164"/>
      <c r="H2599" s="166"/>
      <c r="I2599" s="167"/>
      <c r="J2599" s="168" t="str">
        <f>IF(F2599="","",IF(G2599=nepodnik,1,IF(VLOOKUP(G2599,Ciselniky!$G$41:$I$48,3,FALSE)&gt;'Údaje o projekte'!$F$11,'Údaje o projekte'!$F$11,VLOOKUP(G2599,Ciselniky!$G$41:$I$48,3,FALSE))))</f>
        <v/>
      </c>
      <c r="K2599" s="169" t="str">
        <f>IF(J2599="","",IF(G2599="Nerelevantné",E2599*F2599,((E2599*F2599)/VLOOKUP(G2599,Ciselniky!$G$43:$I$48,3,FALSE))*'Dlhodobý majetok (DM)'!I2599)*H2599)</f>
        <v/>
      </c>
      <c r="L2599" s="169" t="str">
        <f>IF(K2599="","",IF('Základné údaje'!$H$8="áno",0,K2599*0.2))</f>
        <v/>
      </c>
      <c r="M2599" s="156" t="str">
        <f>IF(K2599="","",K2599*VLOOKUP(CONCATENATE(C2599," / ",'Základné údaje'!$D$8),'Priradenie pracov. balíkov'!A:F,6,FALSE))</f>
        <v/>
      </c>
      <c r="N2599" s="156" t="str">
        <f>IF(L2599="","",L2599*VLOOKUP(CONCATENATE(C2599," / ",'Základné údaje'!$D$8),'Priradenie pracov. balíkov'!A:F,6,FALSE))</f>
        <v/>
      </c>
      <c r="O2599" s="164"/>
      <c r="P2599" s="164"/>
    </row>
    <row r="2600" spans="1:16" x14ac:dyDescent="0.2">
      <c r="A2600" s="19"/>
      <c r="B2600" s="164"/>
      <c r="C2600" s="164"/>
      <c r="D2600" s="164"/>
      <c r="E2600" s="164"/>
      <c r="F2600" s="165"/>
      <c r="G2600" s="164"/>
      <c r="H2600" s="166"/>
      <c r="I2600" s="167"/>
      <c r="J2600" s="168" t="str">
        <f>IF(F2600="","",IF(G2600=nepodnik,1,IF(VLOOKUP(G2600,Ciselniky!$G$41:$I$48,3,FALSE)&gt;'Údaje o projekte'!$F$11,'Údaje o projekte'!$F$11,VLOOKUP(G2600,Ciselniky!$G$41:$I$48,3,FALSE))))</f>
        <v/>
      </c>
      <c r="K2600" s="169" t="str">
        <f>IF(J2600="","",IF(G2600="Nerelevantné",E2600*F2600,((E2600*F2600)/VLOOKUP(G2600,Ciselniky!$G$43:$I$48,3,FALSE))*'Dlhodobý majetok (DM)'!I2600)*H2600)</f>
        <v/>
      </c>
      <c r="L2600" s="169" t="str">
        <f>IF(K2600="","",IF('Základné údaje'!$H$8="áno",0,K2600*0.2))</f>
        <v/>
      </c>
      <c r="M2600" s="156" t="str">
        <f>IF(K2600="","",K2600*VLOOKUP(CONCATENATE(C2600," / ",'Základné údaje'!$D$8),'Priradenie pracov. balíkov'!A:F,6,FALSE))</f>
        <v/>
      </c>
      <c r="N2600" s="156" t="str">
        <f>IF(L2600="","",L2600*VLOOKUP(CONCATENATE(C2600," / ",'Základné údaje'!$D$8),'Priradenie pracov. balíkov'!A:F,6,FALSE))</f>
        <v/>
      </c>
      <c r="O2600" s="164"/>
      <c r="P2600" s="164"/>
    </row>
    <row r="2601" spans="1:16" x14ac:dyDescent="0.2">
      <c r="A2601" s="19"/>
      <c r="B2601" s="164"/>
      <c r="C2601" s="164"/>
      <c r="D2601" s="164"/>
      <c r="E2601" s="164"/>
      <c r="F2601" s="165"/>
      <c r="G2601" s="164"/>
      <c r="H2601" s="166"/>
      <c r="I2601" s="167"/>
      <c r="J2601" s="168" t="str">
        <f>IF(F2601="","",IF(G2601=nepodnik,1,IF(VLOOKUP(G2601,Ciselniky!$G$41:$I$48,3,FALSE)&gt;'Údaje o projekte'!$F$11,'Údaje o projekte'!$F$11,VLOOKUP(G2601,Ciselniky!$G$41:$I$48,3,FALSE))))</f>
        <v/>
      </c>
      <c r="K2601" s="169" t="str">
        <f>IF(J2601="","",IF(G2601="Nerelevantné",E2601*F2601,((E2601*F2601)/VLOOKUP(G2601,Ciselniky!$G$43:$I$48,3,FALSE))*'Dlhodobý majetok (DM)'!I2601)*H2601)</f>
        <v/>
      </c>
      <c r="L2601" s="169" t="str">
        <f>IF(K2601="","",IF('Základné údaje'!$H$8="áno",0,K2601*0.2))</f>
        <v/>
      </c>
      <c r="M2601" s="156" t="str">
        <f>IF(K2601="","",K2601*VLOOKUP(CONCATENATE(C2601," / ",'Základné údaje'!$D$8),'Priradenie pracov. balíkov'!A:F,6,FALSE))</f>
        <v/>
      </c>
      <c r="N2601" s="156" t="str">
        <f>IF(L2601="","",L2601*VLOOKUP(CONCATENATE(C2601," / ",'Základné údaje'!$D$8),'Priradenie pracov. balíkov'!A:F,6,FALSE))</f>
        <v/>
      </c>
      <c r="O2601" s="164"/>
      <c r="P2601" s="164"/>
    </row>
    <row r="2602" spans="1:16" x14ac:dyDescent="0.2">
      <c r="A2602" s="19"/>
      <c r="B2602" s="164"/>
      <c r="C2602" s="164"/>
      <c r="D2602" s="164"/>
      <c r="E2602" s="164"/>
      <c r="F2602" s="165"/>
      <c r="G2602" s="164"/>
      <c r="H2602" s="166"/>
      <c r="I2602" s="167"/>
      <c r="J2602" s="168" t="str">
        <f>IF(F2602="","",IF(G2602=nepodnik,1,IF(VLOOKUP(G2602,Ciselniky!$G$41:$I$48,3,FALSE)&gt;'Údaje o projekte'!$F$11,'Údaje o projekte'!$F$11,VLOOKUP(G2602,Ciselniky!$G$41:$I$48,3,FALSE))))</f>
        <v/>
      </c>
      <c r="K2602" s="169" t="str">
        <f>IF(J2602="","",IF(G2602="Nerelevantné",E2602*F2602,((E2602*F2602)/VLOOKUP(G2602,Ciselniky!$G$43:$I$48,3,FALSE))*'Dlhodobý majetok (DM)'!I2602)*H2602)</f>
        <v/>
      </c>
      <c r="L2602" s="169" t="str">
        <f>IF(K2602="","",IF('Základné údaje'!$H$8="áno",0,K2602*0.2))</f>
        <v/>
      </c>
      <c r="M2602" s="156" t="str">
        <f>IF(K2602="","",K2602*VLOOKUP(CONCATENATE(C2602," / ",'Základné údaje'!$D$8),'Priradenie pracov. balíkov'!A:F,6,FALSE))</f>
        <v/>
      </c>
      <c r="N2602" s="156" t="str">
        <f>IF(L2602="","",L2602*VLOOKUP(CONCATENATE(C2602," / ",'Základné údaje'!$D$8),'Priradenie pracov. balíkov'!A:F,6,FALSE))</f>
        <v/>
      </c>
      <c r="O2602" s="164"/>
      <c r="P2602" s="164"/>
    </row>
    <row r="2603" spans="1:16" x14ac:dyDescent="0.2">
      <c r="A2603" s="19"/>
      <c r="B2603" s="164"/>
      <c r="C2603" s="164"/>
      <c r="D2603" s="164"/>
      <c r="E2603" s="164"/>
      <c r="F2603" s="165"/>
      <c r="G2603" s="164"/>
      <c r="H2603" s="166"/>
      <c r="I2603" s="167"/>
      <c r="J2603" s="168" t="str">
        <f>IF(F2603="","",IF(G2603=nepodnik,1,IF(VLOOKUP(G2603,Ciselniky!$G$41:$I$48,3,FALSE)&gt;'Údaje o projekte'!$F$11,'Údaje o projekte'!$F$11,VLOOKUP(G2603,Ciselniky!$G$41:$I$48,3,FALSE))))</f>
        <v/>
      </c>
      <c r="K2603" s="169" t="str">
        <f>IF(J2603="","",IF(G2603="Nerelevantné",E2603*F2603,((E2603*F2603)/VLOOKUP(G2603,Ciselniky!$G$43:$I$48,3,FALSE))*'Dlhodobý majetok (DM)'!I2603)*H2603)</f>
        <v/>
      </c>
      <c r="L2603" s="169" t="str">
        <f>IF(K2603="","",IF('Základné údaje'!$H$8="áno",0,K2603*0.2))</f>
        <v/>
      </c>
      <c r="M2603" s="156" t="str">
        <f>IF(K2603="","",K2603*VLOOKUP(CONCATENATE(C2603," / ",'Základné údaje'!$D$8),'Priradenie pracov. balíkov'!A:F,6,FALSE))</f>
        <v/>
      </c>
      <c r="N2603" s="156" t="str">
        <f>IF(L2603="","",L2603*VLOOKUP(CONCATENATE(C2603," / ",'Základné údaje'!$D$8),'Priradenie pracov. balíkov'!A:F,6,FALSE))</f>
        <v/>
      </c>
      <c r="O2603" s="164"/>
      <c r="P2603" s="164"/>
    </row>
    <row r="2604" spans="1:16" x14ac:dyDescent="0.2">
      <c r="A2604" s="19"/>
      <c r="B2604" s="164"/>
      <c r="C2604" s="164"/>
      <c r="D2604" s="164"/>
      <c r="E2604" s="164"/>
      <c r="F2604" s="165"/>
      <c r="G2604" s="164"/>
      <c r="H2604" s="166"/>
      <c r="I2604" s="167"/>
      <c r="J2604" s="168" t="str">
        <f>IF(F2604="","",IF(G2604=nepodnik,1,IF(VLOOKUP(G2604,Ciselniky!$G$41:$I$48,3,FALSE)&gt;'Údaje o projekte'!$F$11,'Údaje o projekte'!$F$11,VLOOKUP(G2604,Ciselniky!$G$41:$I$48,3,FALSE))))</f>
        <v/>
      </c>
      <c r="K2604" s="169" t="str">
        <f>IF(J2604="","",IF(G2604="Nerelevantné",E2604*F2604,((E2604*F2604)/VLOOKUP(G2604,Ciselniky!$G$43:$I$48,3,FALSE))*'Dlhodobý majetok (DM)'!I2604)*H2604)</f>
        <v/>
      </c>
      <c r="L2604" s="169" t="str">
        <f>IF(K2604="","",IF('Základné údaje'!$H$8="áno",0,K2604*0.2))</f>
        <v/>
      </c>
      <c r="M2604" s="156" t="str">
        <f>IF(K2604="","",K2604*VLOOKUP(CONCATENATE(C2604," / ",'Základné údaje'!$D$8),'Priradenie pracov. balíkov'!A:F,6,FALSE))</f>
        <v/>
      </c>
      <c r="N2604" s="156" t="str">
        <f>IF(L2604="","",L2604*VLOOKUP(CONCATENATE(C2604," / ",'Základné údaje'!$D$8),'Priradenie pracov. balíkov'!A:F,6,FALSE))</f>
        <v/>
      </c>
      <c r="O2604" s="164"/>
      <c r="P2604" s="164"/>
    </row>
    <row r="2605" spans="1:16" x14ac:dyDescent="0.2">
      <c r="A2605" s="19"/>
      <c r="B2605" s="164"/>
      <c r="C2605" s="164"/>
      <c r="D2605" s="164"/>
      <c r="E2605" s="164"/>
      <c r="F2605" s="165"/>
      <c r="G2605" s="164"/>
      <c r="H2605" s="166"/>
      <c r="I2605" s="167"/>
      <c r="J2605" s="168" t="str">
        <f>IF(F2605="","",IF(G2605=nepodnik,1,IF(VLOOKUP(G2605,Ciselniky!$G$41:$I$48,3,FALSE)&gt;'Údaje o projekte'!$F$11,'Údaje o projekte'!$F$11,VLOOKUP(G2605,Ciselniky!$G$41:$I$48,3,FALSE))))</f>
        <v/>
      </c>
      <c r="K2605" s="169" t="str">
        <f>IF(J2605="","",IF(G2605="Nerelevantné",E2605*F2605,((E2605*F2605)/VLOOKUP(G2605,Ciselniky!$G$43:$I$48,3,FALSE))*'Dlhodobý majetok (DM)'!I2605)*H2605)</f>
        <v/>
      </c>
      <c r="L2605" s="169" t="str">
        <f>IF(K2605="","",IF('Základné údaje'!$H$8="áno",0,K2605*0.2))</f>
        <v/>
      </c>
      <c r="M2605" s="156" t="str">
        <f>IF(K2605="","",K2605*VLOOKUP(CONCATENATE(C2605," / ",'Základné údaje'!$D$8),'Priradenie pracov. balíkov'!A:F,6,FALSE))</f>
        <v/>
      </c>
      <c r="N2605" s="156" t="str">
        <f>IF(L2605="","",L2605*VLOOKUP(CONCATENATE(C2605," / ",'Základné údaje'!$D$8),'Priradenie pracov. balíkov'!A:F,6,FALSE))</f>
        <v/>
      </c>
      <c r="O2605" s="164"/>
      <c r="P2605" s="164"/>
    </row>
    <row r="2606" spans="1:16" x14ac:dyDescent="0.2">
      <c r="A2606" s="19"/>
      <c r="B2606" s="164"/>
      <c r="C2606" s="164"/>
      <c r="D2606" s="164"/>
      <c r="E2606" s="164"/>
      <c r="F2606" s="165"/>
      <c r="G2606" s="164"/>
      <c r="H2606" s="166"/>
      <c r="I2606" s="167"/>
      <c r="J2606" s="168" t="str">
        <f>IF(F2606="","",IF(G2606=nepodnik,1,IF(VLOOKUP(G2606,Ciselniky!$G$41:$I$48,3,FALSE)&gt;'Údaje o projekte'!$F$11,'Údaje o projekte'!$F$11,VLOOKUP(G2606,Ciselniky!$G$41:$I$48,3,FALSE))))</f>
        <v/>
      </c>
      <c r="K2606" s="169" t="str">
        <f>IF(J2606="","",IF(G2606="Nerelevantné",E2606*F2606,((E2606*F2606)/VLOOKUP(G2606,Ciselniky!$G$43:$I$48,3,FALSE))*'Dlhodobý majetok (DM)'!I2606)*H2606)</f>
        <v/>
      </c>
      <c r="L2606" s="169" t="str">
        <f>IF(K2606="","",IF('Základné údaje'!$H$8="áno",0,K2606*0.2))</f>
        <v/>
      </c>
      <c r="M2606" s="156" t="str">
        <f>IF(K2606="","",K2606*VLOOKUP(CONCATENATE(C2606," / ",'Základné údaje'!$D$8),'Priradenie pracov. balíkov'!A:F,6,FALSE))</f>
        <v/>
      </c>
      <c r="N2606" s="156" t="str">
        <f>IF(L2606="","",L2606*VLOOKUP(CONCATENATE(C2606," / ",'Základné údaje'!$D$8),'Priradenie pracov. balíkov'!A:F,6,FALSE))</f>
        <v/>
      </c>
      <c r="O2606" s="164"/>
      <c r="P2606" s="164"/>
    </row>
    <row r="2607" spans="1:16" x14ac:dyDescent="0.2">
      <c r="A2607" s="19"/>
      <c r="B2607" s="164"/>
      <c r="C2607" s="164"/>
      <c r="D2607" s="164"/>
      <c r="E2607" s="164"/>
      <c r="F2607" s="165"/>
      <c r="G2607" s="164"/>
      <c r="H2607" s="166"/>
      <c r="I2607" s="167"/>
      <c r="J2607" s="168" t="str">
        <f>IF(F2607="","",IF(G2607=nepodnik,1,IF(VLOOKUP(G2607,Ciselniky!$G$41:$I$48,3,FALSE)&gt;'Údaje o projekte'!$F$11,'Údaje o projekte'!$F$11,VLOOKUP(G2607,Ciselniky!$G$41:$I$48,3,FALSE))))</f>
        <v/>
      </c>
      <c r="K2607" s="169" t="str">
        <f>IF(J2607="","",IF(G2607="Nerelevantné",E2607*F2607,((E2607*F2607)/VLOOKUP(G2607,Ciselniky!$G$43:$I$48,3,FALSE))*'Dlhodobý majetok (DM)'!I2607)*H2607)</f>
        <v/>
      </c>
      <c r="L2607" s="169" t="str">
        <f>IF(K2607="","",IF('Základné údaje'!$H$8="áno",0,K2607*0.2))</f>
        <v/>
      </c>
      <c r="M2607" s="156" t="str">
        <f>IF(K2607="","",K2607*VLOOKUP(CONCATENATE(C2607," / ",'Základné údaje'!$D$8),'Priradenie pracov. balíkov'!A:F,6,FALSE))</f>
        <v/>
      </c>
      <c r="N2607" s="156" t="str">
        <f>IF(L2607="","",L2607*VLOOKUP(CONCATENATE(C2607," / ",'Základné údaje'!$D$8),'Priradenie pracov. balíkov'!A:F,6,FALSE))</f>
        <v/>
      </c>
      <c r="O2607" s="164"/>
      <c r="P2607" s="164"/>
    </row>
    <row r="2608" spans="1:16" x14ac:dyDescent="0.2">
      <c r="A2608" s="19"/>
      <c r="B2608" s="164"/>
      <c r="C2608" s="164"/>
      <c r="D2608" s="164"/>
      <c r="E2608" s="164"/>
      <c r="F2608" s="165"/>
      <c r="G2608" s="164"/>
      <c r="H2608" s="166"/>
      <c r="I2608" s="167"/>
      <c r="J2608" s="168" t="str">
        <f>IF(F2608="","",IF(G2608=nepodnik,1,IF(VLOOKUP(G2608,Ciselniky!$G$41:$I$48,3,FALSE)&gt;'Údaje o projekte'!$F$11,'Údaje o projekte'!$F$11,VLOOKUP(G2608,Ciselniky!$G$41:$I$48,3,FALSE))))</f>
        <v/>
      </c>
      <c r="K2608" s="169" t="str">
        <f>IF(J2608="","",IF(G2608="Nerelevantné",E2608*F2608,((E2608*F2608)/VLOOKUP(G2608,Ciselniky!$G$43:$I$48,3,FALSE))*'Dlhodobý majetok (DM)'!I2608)*H2608)</f>
        <v/>
      </c>
      <c r="L2608" s="169" t="str">
        <f>IF(K2608="","",IF('Základné údaje'!$H$8="áno",0,K2608*0.2))</f>
        <v/>
      </c>
      <c r="M2608" s="156" t="str">
        <f>IF(K2608="","",K2608*VLOOKUP(CONCATENATE(C2608," / ",'Základné údaje'!$D$8),'Priradenie pracov. balíkov'!A:F,6,FALSE))</f>
        <v/>
      </c>
      <c r="N2608" s="156" t="str">
        <f>IF(L2608="","",L2608*VLOOKUP(CONCATENATE(C2608," / ",'Základné údaje'!$D$8),'Priradenie pracov. balíkov'!A:F,6,FALSE))</f>
        <v/>
      </c>
      <c r="O2608" s="164"/>
      <c r="P2608" s="164"/>
    </row>
    <row r="2609" spans="1:16" x14ac:dyDescent="0.2">
      <c r="A2609" s="19"/>
      <c r="B2609" s="164"/>
      <c r="C2609" s="164"/>
      <c r="D2609" s="164"/>
      <c r="E2609" s="164"/>
      <c r="F2609" s="165"/>
      <c r="G2609" s="164"/>
      <c r="H2609" s="166"/>
      <c r="I2609" s="167"/>
      <c r="J2609" s="168" t="str">
        <f>IF(F2609="","",IF(G2609=nepodnik,1,IF(VLOOKUP(G2609,Ciselniky!$G$41:$I$48,3,FALSE)&gt;'Údaje o projekte'!$F$11,'Údaje o projekte'!$F$11,VLOOKUP(G2609,Ciselniky!$G$41:$I$48,3,FALSE))))</f>
        <v/>
      </c>
      <c r="K2609" s="169" t="str">
        <f>IF(J2609="","",IF(G2609="Nerelevantné",E2609*F2609,((E2609*F2609)/VLOOKUP(G2609,Ciselniky!$G$43:$I$48,3,FALSE))*'Dlhodobý majetok (DM)'!I2609)*H2609)</f>
        <v/>
      </c>
      <c r="L2609" s="169" t="str">
        <f>IF(K2609="","",IF('Základné údaje'!$H$8="áno",0,K2609*0.2))</f>
        <v/>
      </c>
      <c r="M2609" s="156" t="str">
        <f>IF(K2609="","",K2609*VLOOKUP(CONCATENATE(C2609," / ",'Základné údaje'!$D$8),'Priradenie pracov. balíkov'!A:F,6,FALSE))</f>
        <v/>
      </c>
      <c r="N2609" s="156" t="str">
        <f>IF(L2609="","",L2609*VLOOKUP(CONCATENATE(C2609," / ",'Základné údaje'!$D$8),'Priradenie pracov. balíkov'!A:F,6,FALSE))</f>
        <v/>
      </c>
      <c r="O2609" s="164"/>
      <c r="P2609" s="164"/>
    </row>
    <row r="2610" spans="1:16" x14ac:dyDescent="0.2">
      <c r="A2610" s="19"/>
      <c r="B2610" s="164"/>
      <c r="C2610" s="164"/>
      <c r="D2610" s="164"/>
      <c r="E2610" s="164"/>
      <c r="F2610" s="165"/>
      <c r="G2610" s="164"/>
      <c r="H2610" s="166"/>
      <c r="I2610" s="167"/>
      <c r="J2610" s="168" t="str">
        <f>IF(F2610="","",IF(G2610=nepodnik,1,IF(VLOOKUP(G2610,Ciselniky!$G$41:$I$48,3,FALSE)&gt;'Údaje o projekte'!$F$11,'Údaje o projekte'!$F$11,VLOOKUP(G2610,Ciselniky!$G$41:$I$48,3,FALSE))))</f>
        <v/>
      </c>
      <c r="K2610" s="169" t="str">
        <f>IF(J2610="","",IF(G2610="Nerelevantné",E2610*F2610,((E2610*F2610)/VLOOKUP(G2610,Ciselniky!$G$43:$I$48,3,FALSE))*'Dlhodobý majetok (DM)'!I2610)*H2610)</f>
        <v/>
      </c>
      <c r="L2610" s="169" t="str">
        <f>IF(K2610="","",IF('Základné údaje'!$H$8="áno",0,K2610*0.2))</f>
        <v/>
      </c>
      <c r="M2610" s="156" t="str">
        <f>IF(K2610="","",K2610*VLOOKUP(CONCATENATE(C2610," / ",'Základné údaje'!$D$8),'Priradenie pracov. balíkov'!A:F,6,FALSE))</f>
        <v/>
      </c>
      <c r="N2610" s="156" t="str">
        <f>IF(L2610="","",L2610*VLOOKUP(CONCATENATE(C2610," / ",'Základné údaje'!$D$8),'Priradenie pracov. balíkov'!A:F,6,FALSE))</f>
        <v/>
      </c>
      <c r="O2610" s="164"/>
      <c r="P2610" s="164"/>
    </row>
    <row r="2611" spans="1:16" x14ac:dyDescent="0.2">
      <c r="A2611" s="19"/>
      <c r="B2611" s="164"/>
      <c r="C2611" s="164"/>
      <c r="D2611" s="164"/>
      <c r="E2611" s="164"/>
      <c r="F2611" s="165"/>
      <c r="G2611" s="164"/>
      <c r="H2611" s="166"/>
      <c r="I2611" s="167"/>
      <c r="J2611" s="168" t="str">
        <f>IF(F2611="","",IF(G2611=nepodnik,1,IF(VLOOKUP(G2611,Ciselniky!$G$41:$I$48,3,FALSE)&gt;'Údaje o projekte'!$F$11,'Údaje o projekte'!$F$11,VLOOKUP(G2611,Ciselniky!$G$41:$I$48,3,FALSE))))</f>
        <v/>
      </c>
      <c r="K2611" s="169" t="str">
        <f>IF(J2611="","",IF(G2611="Nerelevantné",E2611*F2611,((E2611*F2611)/VLOOKUP(G2611,Ciselniky!$G$43:$I$48,3,FALSE))*'Dlhodobý majetok (DM)'!I2611)*H2611)</f>
        <v/>
      </c>
      <c r="L2611" s="169" t="str">
        <f>IF(K2611="","",IF('Základné údaje'!$H$8="áno",0,K2611*0.2))</f>
        <v/>
      </c>
      <c r="M2611" s="156" t="str">
        <f>IF(K2611="","",K2611*VLOOKUP(CONCATENATE(C2611," / ",'Základné údaje'!$D$8),'Priradenie pracov. balíkov'!A:F,6,FALSE))</f>
        <v/>
      </c>
      <c r="N2611" s="156" t="str">
        <f>IF(L2611="","",L2611*VLOOKUP(CONCATENATE(C2611," / ",'Základné údaje'!$D$8),'Priradenie pracov. balíkov'!A:F,6,FALSE))</f>
        <v/>
      </c>
      <c r="O2611" s="164"/>
      <c r="P2611" s="164"/>
    </row>
    <row r="2612" spans="1:16" x14ac:dyDescent="0.2">
      <c r="A2612" s="19"/>
      <c r="B2612" s="164"/>
      <c r="C2612" s="164"/>
      <c r="D2612" s="164"/>
      <c r="E2612" s="164"/>
      <c r="F2612" s="165"/>
      <c r="G2612" s="164"/>
      <c r="H2612" s="166"/>
      <c r="I2612" s="167"/>
      <c r="J2612" s="168" t="str">
        <f>IF(F2612="","",IF(G2612=nepodnik,1,IF(VLOOKUP(G2612,Ciselniky!$G$41:$I$48,3,FALSE)&gt;'Údaje o projekte'!$F$11,'Údaje o projekte'!$F$11,VLOOKUP(G2612,Ciselniky!$G$41:$I$48,3,FALSE))))</f>
        <v/>
      </c>
      <c r="K2612" s="169" t="str">
        <f>IF(J2612="","",IF(G2612="Nerelevantné",E2612*F2612,((E2612*F2612)/VLOOKUP(G2612,Ciselniky!$G$43:$I$48,3,FALSE))*'Dlhodobý majetok (DM)'!I2612)*H2612)</f>
        <v/>
      </c>
      <c r="L2612" s="169" t="str">
        <f>IF(K2612="","",IF('Základné údaje'!$H$8="áno",0,K2612*0.2))</f>
        <v/>
      </c>
      <c r="M2612" s="156" t="str">
        <f>IF(K2612="","",K2612*VLOOKUP(CONCATENATE(C2612," / ",'Základné údaje'!$D$8),'Priradenie pracov. balíkov'!A:F,6,FALSE))</f>
        <v/>
      </c>
      <c r="N2612" s="156" t="str">
        <f>IF(L2612="","",L2612*VLOOKUP(CONCATENATE(C2612," / ",'Základné údaje'!$D$8),'Priradenie pracov. balíkov'!A:F,6,FALSE))</f>
        <v/>
      </c>
      <c r="O2612" s="164"/>
      <c r="P2612" s="164"/>
    </row>
    <row r="2613" spans="1:16" x14ac:dyDescent="0.2">
      <c r="A2613" s="19"/>
      <c r="B2613" s="164"/>
      <c r="C2613" s="164"/>
      <c r="D2613" s="164"/>
      <c r="E2613" s="164"/>
      <c r="F2613" s="165"/>
      <c r="G2613" s="164"/>
      <c r="H2613" s="166"/>
      <c r="I2613" s="167"/>
      <c r="J2613" s="168" t="str">
        <f>IF(F2613="","",IF(G2613=nepodnik,1,IF(VLOOKUP(G2613,Ciselniky!$G$41:$I$48,3,FALSE)&gt;'Údaje o projekte'!$F$11,'Údaje o projekte'!$F$11,VLOOKUP(G2613,Ciselniky!$G$41:$I$48,3,FALSE))))</f>
        <v/>
      </c>
      <c r="K2613" s="169" t="str">
        <f>IF(J2613="","",IF(G2613="Nerelevantné",E2613*F2613,((E2613*F2613)/VLOOKUP(G2613,Ciselniky!$G$43:$I$48,3,FALSE))*'Dlhodobý majetok (DM)'!I2613)*H2613)</f>
        <v/>
      </c>
      <c r="L2613" s="169" t="str">
        <f>IF(K2613="","",IF('Základné údaje'!$H$8="áno",0,K2613*0.2))</f>
        <v/>
      </c>
      <c r="M2613" s="156" t="str">
        <f>IF(K2613="","",K2613*VLOOKUP(CONCATENATE(C2613," / ",'Základné údaje'!$D$8),'Priradenie pracov. balíkov'!A:F,6,FALSE))</f>
        <v/>
      </c>
      <c r="N2613" s="156" t="str">
        <f>IF(L2613="","",L2613*VLOOKUP(CONCATENATE(C2613," / ",'Základné údaje'!$D$8),'Priradenie pracov. balíkov'!A:F,6,FALSE))</f>
        <v/>
      </c>
      <c r="O2613" s="164"/>
      <c r="P2613" s="164"/>
    </row>
    <row r="2614" spans="1:16" x14ac:dyDescent="0.2">
      <c r="A2614" s="19"/>
      <c r="B2614" s="164"/>
      <c r="C2614" s="164"/>
      <c r="D2614" s="164"/>
      <c r="E2614" s="164"/>
      <c r="F2614" s="165"/>
      <c r="G2614" s="164"/>
      <c r="H2614" s="166"/>
      <c r="I2614" s="167"/>
      <c r="J2614" s="168" t="str">
        <f>IF(F2614="","",IF(G2614=nepodnik,1,IF(VLOOKUP(G2614,Ciselniky!$G$41:$I$48,3,FALSE)&gt;'Údaje o projekte'!$F$11,'Údaje o projekte'!$F$11,VLOOKUP(G2614,Ciselniky!$G$41:$I$48,3,FALSE))))</f>
        <v/>
      </c>
      <c r="K2614" s="169" t="str">
        <f>IF(J2614="","",IF(G2614="Nerelevantné",E2614*F2614,((E2614*F2614)/VLOOKUP(G2614,Ciselniky!$G$43:$I$48,3,FALSE))*'Dlhodobý majetok (DM)'!I2614)*H2614)</f>
        <v/>
      </c>
      <c r="L2614" s="169" t="str">
        <f>IF(K2614="","",IF('Základné údaje'!$H$8="áno",0,K2614*0.2))</f>
        <v/>
      </c>
      <c r="M2614" s="156" t="str">
        <f>IF(K2614="","",K2614*VLOOKUP(CONCATENATE(C2614," / ",'Základné údaje'!$D$8),'Priradenie pracov. balíkov'!A:F,6,FALSE))</f>
        <v/>
      </c>
      <c r="N2614" s="156" t="str">
        <f>IF(L2614="","",L2614*VLOOKUP(CONCATENATE(C2614," / ",'Základné údaje'!$D$8),'Priradenie pracov. balíkov'!A:F,6,FALSE))</f>
        <v/>
      </c>
      <c r="O2614" s="164"/>
      <c r="P2614" s="164"/>
    </row>
    <row r="2615" spans="1:16" x14ac:dyDescent="0.2">
      <c r="A2615" s="19"/>
      <c r="B2615" s="164"/>
      <c r="C2615" s="164"/>
      <c r="D2615" s="164"/>
      <c r="E2615" s="164"/>
      <c r="F2615" s="165"/>
      <c r="G2615" s="164"/>
      <c r="H2615" s="166"/>
      <c r="I2615" s="167"/>
      <c r="J2615" s="168" t="str">
        <f>IF(F2615="","",IF(G2615=nepodnik,1,IF(VLOOKUP(G2615,Ciselniky!$G$41:$I$48,3,FALSE)&gt;'Údaje o projekte'!$F$11,'Údaje o projekte'!$F$11,VLOOKUP(G2615,Ciselniky!$G$41:$I$48,3,FALSE))))</f>
        <v/>
      </c>
      <c r="K2615" s="169" t="str">
        <f>IF(J2615="","",IF(G2615="Nerelevantné",E2615*F2615,((E2615*F2615)/VLOOKUP(G2615,Ciselniky!$G$43:$I$48,3,FALSE))*'Dlhodobý majetok (DM)'!I2615)*H2615)</f>
        <v/>
      </c>
      <c r="L2615" s="169" t="str">
        <f>IF(K2615="","",IF('Základné údaje'!$H$8="áno",0,K2615*0.2))</f>
        <v/>
      </c>
      <c r="M2615" s="156" t="str">
        <f>IF(K2615="","",K2615*VLOOKUP(CONCATENATE(C2615," / ",'Základné údaje'!$D$8),'Priradenie pracov. balíkov'!A:F,6,FALSE))</f>
        <v/>
      </c>
      <c r="N2615" s="156" t="str">
        <f>IF(L2615="","",L2615*VLOOKUP(CONCATENATE(C2615," / ",'Základné údaje'!$D$8),'Priradenie pracov. balíkov'!A:F,6,FALSE))</f>
        <v/>
      </c>
      <c r="O2615" s="164"/>
      <c r="P2615" s="164"/>
    </row>
    <row r="2616" spans="1:16" x14ac:dyDescent="0.2">
      <c r="A2616" s="19"/>
      <c r="B2616" s="164"/>
      <c r="C2616" s="164"/>
      <c r="D2616" s="164"/>
      <c r="E2616" s="164"/>
      <c r="F2616" s="165"/>
      <c r="G2616" s="164"/>
      <c r="H2616" s="166"/>
      <c r="I2616" s="167"/>
      <c r="J2616" s="168" t="str">
        <f>IF(F2616="","",IF(G2616=nepodnik,1,IF(VLOOKUP(G2616,Ciselniky!$G$41:$I$48,3,FALSE)&gt;'Údaje o projekte'!$F$11,'Údaje o projekte'!$F$11,VLOOKUP(G2616,Ciselniky!$G$41:$I$48,3,FALSE))))</f>
        <v/>
      </c>
      <c r="K2616" s="169" t="str">
        <f>IF(J2616="","",IF(G2616="Nerelevantné",E2616*F2616,((E2616*F2616)/VLOOKUP(G2616,Ciselniky!$G$43:$I$48,3,FALSE))*'Dlhodobý majetok (DM)'!I2616)*H2616)</f>
        <v/>
      </c>
      <c r="L2616" s="169" t="str">
        <f>IF(K2616="","",IF('Základné údaje'!$H$8="áno",0,K2616*0.2))</f>
        <v/>
      </c>
      <c r="M2616" s="156" t="str">
        <f>IF(K2616="","",K2616*VLOOKUP(CONCATENATE(C2616," / ",'Základné údaje'!$D$8),'Priradenie pracov. balíkov'!A:F,6,FALSE))</f>
        <v/>
      </c>
      <c r="N2616" s="156" t="str">
        <f>IF(L2616="","",L2616*VLOOKUP(CONCATENATE(C2616," / ",'Základné údaje'!$D$8),'Priradenie pracov. balíkov'!A:F,6,FALSE))</f>
        <v/>
      </c>
      <c r="O2616" s="164"/>
      <c r="P2616" s="164"/>
    </row>
    <row r="2617" spans="1:16" x14ac:dyDescent="0.2">
      <c r="A2617" s="19"/>
      <c r="B2617" s="164"/>
      <c r="C2617" s="164"/>
      <c r="D2617" s="164"/>
      <c r="E2617" s="164"/>
      <c r="F2617" s="165"/>
      <c r="G2617" s="164"/>
      <c r="H2617" s="166"/>
      <c r="I2617" s="167"/>
      <c r="J2617" s="168" t="str">
        <f>IF(F2617="","",IF(G2617=nepodnik,1,IF(VLOOKUP(G2617,Ciselniky!$G$41:$I$48,3,FALSE)&gt;'Údaje o projekte'!$F$11,'Údaje o projekte'!$F$11,VLOOKUP(G2617,Ciselniky!$G$41:$I$48,3,FALSE))))</f>
        <v/>
      </c>
      <c r="K2617" s="169" t="str">
        <f>IF(J2617="","",IF(G2617="Nerelevantné",E2617*F2617,((E2617*F2617)/VLOOKUP(G2617,Ciselniky!$G$43:$I$48,3,FALSE))*'Dlhodobý majetok (DM)'!I2617)*H2617)</f>
        <v/>
      </c>
      <c r="L2617" s="169" t="str">
        <f>IF(K2617="","",IF('Základné údaje'!$H$8="áno",0,K2617*0.2))</f>
        <v/>
      </c>
      <c r="M2617" s="156" t="str">
        <f>IF(K2617="","",K2617*VLOOKUP(CONCATENATE(C2617," / ",'Základné údaje'!$D$8),'Priradenie pracov. balíkov'!A:F,6,FALSE))</f>
        <v/>
      </c>
      <c r="N2617" s="156" t="str">
        <f>IF(L2617="","",L2617*VLOOKUP(CONCATENATE(C2617," / ",'Základné údaje'!$D$8),'Priradenie pracov. balíkov'!A:F,6,FALSE))</f>
        <v/>
      </c>
      <c r="O2617" s="164"/>
      <c r="P2617" s="164"/>
    </row>
    <row r="2618" spans="1:16" x14ac:dyDescent="0.2">
      <c r="A2618" s="19"/>
      <c r="B2618" s="164"/>
      <c r="C2618" s="164"/>
      <c r="D2618" s="164"/>
      <c r="E2618" s="164"/>
      <c r="F2618" s="165"/>
      <c r="G2618" s="164"/>
      <c r="H2618" s="166"/>
      <c r="I2618" s="167"/>
      <c r="J2618" s="168" t="str">
        <f>IF(F2618="","",IF(G2618=nepodnik,1,IF(VLOOKUP(G2618,Ciselniky!$G$41:$I$48,3,FALSE)&gt;'Údaje o projekte'!$F$11,'Údaje o projekte'!$F$11,VLOOKUP(G2618,Ciselniky!$G$41:$I$48,3,FALSE))))</f>
        <v/>
      </c>
      <c r="K2618" s="169" t="str">
        <f>IF(J2618="","",IF(G2618="Nerelevantné",E2618*F2618,((E2618*F2618)/VLOOKUP(G2618,Ciselniky!$G$43:$I$48,3,FALSE))*'Dlhodobý majetok (DM)'!I2618)*H2618)</f>
        <v/>
      </c>
      <c r="L2618" s="169" t="str">
        <f>IF(K2618="","",IF('Základné údaje'!$H$8="áno",0,K2618*0.2))</f>
        <v/>
      </c>
      <c r="M2618" s="156" t="str">
        <f>IF(K2618="","",K2618*VLOOKUP(CONCATENATE(C2618," / ",'Základné údaje'!$D$8),'Priradenie pracov. balíkov'!A:F,6,FALSE))</f>
        <v/>
      </c>
      <c r="N2618" s="156" t="str">
        <f>IF(L2618="","",L2618*VLOOKUP(CONCATENATE(C2618," / ",'Základné údaje'!$D$8),'Priradenie pracov. balíkov'!A:F,6,FALSE))</f>
        <v/>
      </c>
      <c r="O2618" s="164"/>
      <c r="P2618" s="164"/>
    </row>
    <row r="2619" spans="1:16" x14ac:dyDescent="0.2">
      <c r="A2619" s="19"/>
      <c r="B2619" s="164"/>
      <c r="C2619" s="164"/>
      <c r="D2619" s="164"/>
      <c r="E2619" s="164"/>
      <c r="F2619" s="165"/>
      <c r="G2619" s="164"/>
      <c r="H2619" s="166"/>
      <c r="I2619" s="167"/>
      <c r="J2619" s="168" t="str">
        <f>IF(F2619="","",IF(G2619=nepodnik,1,IF(VLOOKUP(G2619,Ciselniky!$G$41:$I$48,3,FALSE)&gt;'Údaje o projekte'!$F$11,'Údaje o projekte'!$F$11,VLOOKUP(G2619,Ciselniky!$G$41:$I$48,3,FALSE))))</f>
        <v/>
      </c>
      <c r="K2619" s="169" t="str">
        <f>IF(J2619="","",IF(G2619="Nerelevantné",E2619*F2619,((E2619*F2619)/VLOOKUP(G2619,Ciselniky!$G$43:$I$48,3,FALSE))*'Dlhodobý majetok (DM)'!I2619)*H2619)</f>
        <v/>
      </c>
      <c r="L2619" s="169" t="str">
        <f>IF(K2619="","",IF('Základné údaje'!$H$8="áno",0,K2619*0.2))</f>
        <v/>
      </c>
      <c r="M2619" s="156" t="str">
        <f>IF(K2619="","",K2619*VLOOKUP(CONCATENATE(C2619," / ",'Základné údaje'!$D$8),'Priradenie pracov. balíkov'!A:F,6,FALSE))</f>
        <v/>
      </c>
      <c r="N2619" s="156" t="str">
        <f>IF(L2619="","",L2619*VLOOKUP(CONCATENATE(C2619," / ",'Základné údaje'!$D$8),'Priradenie pracov. balíkov'!A:F,6,FALSE))</f>
        <v/>
      </c>
      <c r="O2619" s="164"/>
      <c r="P2619" s="164"/>
    </row>
    <row r="2620" spans="1:16" x14ac:dyDescent="0.2">
      <c r="A2620" s="19"/>
      <c r="B2620" s="164"/>
      <c r="C2620" s="164"/>
      <c r="D2620" s="164"/>
      <c r="E2620" s="164"/>
      <c r="F2620" s="165"/>
      <c r="G2620" s="164"/>
      <c r="H2620" s="166"/>
      <c r="I2620" s="167"/>
      <c r="J2620" s="168" t="str">
        <f>IF(F2620="","",IF(G2620=nepodnik,1,IF(VLOOKUP(G2620,Ciselniky!$G$41:$I$48,3,FALSE)&gt;'Údaje o projekte'!$F$11,'Údaje o projekte'!$F$11,VLOOKUP(G2620,Ciselniky!$G$41:$I$48,3,FALSE))))</f>
        <v/>
      </c>
      <c r="K2620" s="169" t="str">
        <f>IF(J2620="","",IF(G2620="Nerelevantné",E2620*F2620,((E2620*F2620)/VLOOKUP(G2620,Ciselniky!$G$43:$I$48,3,FALSE))*'Dlhodobý majetok (DM)'!I2620)*H2620)</f>
        <v/>
      </c>
      <c r="L2620" s="169" t="str">
        <f>IF(K2620="","",IF('Základné údaje'!$H$8="áno",0,K2620*0.2))</f>
        <v/>
      </c>
      <c r="M2620" s="156" t="str">
        <f>IF(K2620="","",K2620*VLOOKUP(CONCATENATE(C2620," / ",'Základné údaje'!$D$8),'Priradenie pracov. balíkov'!A:F,6,FALSE))</f>
        <v/>
      </c>
      <c r="N2620" s="156" t="str">
        <f>IF(L2620="","",L2620*VLOOKUP(CONCATENATE(C2620," / ",'Základné údaje'!$D$8),'Priradenie pracov. balíkov'!A:F,6,FALSE))</f>
        <v/>
      </c>
      <c r="O2620" s="164"/>
      <c r="P2620" s="164"/>
    </row>
    <row r="2621" spans="1:16" x14ac:dyDescent="0.2">
      <c r="A2621" s="19"/>
      <c r="B2621" s="164"/>
      <c r="C2621" s="164"/>
      <c r="D2621" s="164"/>
      <c r="E2621" s="164"/>
      <c r="F2621" s="165"/>
      <c r="G2621" s="164"/>
      <c r="H2621" s="166"/>
      <c r="I2621" s="167"/>
      <c r="J2621" s="168" t="str">
        <f>IF(F2621="","",IF(G2621=nepodnik,1,IF(VLOOKUP(G2621,Ciselniky!$G$41:$I$48,3,FALSE)&gt;'Údaje o projekte'!$F$11,'Údaje o projekte'!$F$11,VLOOKUP(G2621,Ciselniky!$G$41:$I$48,3,FALSE))))</f>
        <v/>
      </c>
      <c r="K2621" s="169" t="str">
        <f>IF(J2621="","",IF(G2621="Nerelevantné",E2621*F2621,((E2621*F2621)/VLOOKUP(G2621,Ciselniky!$G$43:$I$48,3,FALSE))*'Dlhodobý majetok (DM)'!I2621)*H2621)</f>
        <v/>
      </c>
      <c r="L2621" s="169" t="str">
        <f>IF(K2621="","",IF('Základné údaje'!$H$8="áno",0,K2621*0.2))</f>
        <v/>
      </c>
      <c r="M2621" s="156" t="str">
        <f>IF(K2621="","",K2621*VLOOKUP(CONCATENATE(C2621," / ",'Základné údaje'!$D$8),'Priradenie pracov. balíkov'!A:F,6,FALSE))</f>
        <v/>
      </c>
      <c r="N2621" s="156" t="str">
        <f>IF(L2621="","",L2621*VLOOKUP(CONCATENATE(C2621," / ",'Základné údaje'!$D$8),'Priradenie pracov. balíkov'!A:F,6,FALSE))</f>
        <v/>
      </c>
      <c r="O2621" s="164"/>
      <c r="P2621" s="164"/>
    </row>
    <row r="2622" spans="1:16" x14ac:dyDescent="0.2">
      <c r="A2622" s="19"/>
      <c r="B2622" s="164"/>
      <c r="C2622" s="164"/>
      <c r="D2622" s="164"/>
      <c r="E2622" s="164"/>
      <c r="F2622" s="165"/>
      <c r="G2622" s="164"/>
      <c r="H2622" s="166"/>
      <c r="I2622" s="167"/>
      <c r="J2622" s="168" t="str">
        <f>IF(F2622="","",IF(G2622=nepodnik,1,IF(VLOOKUP(G2622,Ciselniky!$G$41:$I$48,3,FALSE)&gt;'Údaje o projekte'!$F$11,'Údaje o projekte'!$F$11,VLOOKUP(G2622,Ciselniky!$G$41:$I$48,3,FALSE))))</f>
        <v/>
      </c>
      <c r="K2622" s="169" t="str">
        <f>IF(J2622="","",IF(G2622="Nerelevantné",E2622*F2622,((E2622*F2622)/VLOOKUP(G2622,Ciselniky!$G$43:$I$48,3,FALSE))*'Dlhodobý majetok (DM)'!I2622)*H2622)</f>
        <v/>
      </c>
      <c r="L2622" s="169" t="str">
        <f>IF(K2622="","",IF('Základné údaje'!$H$8="áno",0,K2622*0.2))</f>
        <v/>
      </c>
      <c r="M2622" s="156" t="str">
        <f>IF(K2622="","",K2622*VLOOKUP(CONCATENATE(C2622," / ",'Základné údaje'!$D$8),'Priradenie pracov. balíkov'!A:F,6,FALSE))</f>
        <v/>
      </c>
      <c r="N2622" s="156" t="str">
        <f>IF(L2622="","",L2622*VLOOKUP(CONCATENATE(C2622," / ",'Základné údaje'!$D$8),'Priradenie pracov. balíkov'!A:F,6,FALSE))</f>
        <v/>
      </c>
      <c r="O2622" s="164"/>
      <c r="P2622" s="164"/>
    </row>
    <row r="2623" spans="1:16" x14ac:dyDescent="0.2">
      <c r="A2623" s="19"/>
      <c r="B2623" s="164"/>
      <c r="C2623" s="164"/>
      <c r="D2623" s="164"/>
      <c r="E2623" s="164"/>
      <c r="F2623" s="165"/>
      <c r="G2623" s="164"/>
      <c r="H2623" s="166"/>
      <c r="I2623" s="167"/>
      <c r="J2623" s="168" t="str">
        <f>IF(F2623="","",IF(G2623=nepodnik,1,IF(VLOOKUP(G2623,Ciselniky!$G$41:$I$48,3,FALSE)&gt;'Údaje o projekte'!$F$11,'Údaje o projekte'!$F$11,VLOOKUP(G2623,Ciselniky!$G$41:$I$48,3,FALSE))))</f>
        <v/>
      </c>
      <c r="K2623" s="169" t="str">
        <f>IF(J2623="","",IF(G2623="Nerelevantné",E2623*F2623,((E2623*F2623)/VLOOKUP(G2623,Ciselniky!$G$43:$I$48,3,FALSE))*'Dlhodobý majetok (DM)'!I2623)*H2623)</f>
        <v/>
      </c>
      <c r="L2623" s="169" t="str">
        <f>IF(K2623="","",IF('Základné údaje'!$H$8="áno",0,K2623*0.2))</f>
        <v/>
      </c>
      <c r="M2623" s="156" t="str">
        <f>IF(K2623="","",K2623*VLOOKUP(CONCATENATE(C2623," / ",'Základné údaje'!$D$8),'Priradenie pracov. balíkov'!A:F,6,FALSE))</f>
        <v/>
      </c>
      <c r="N2623" s="156" t="str">
        <f>IF(L2623="","",L2623*VLOOKUP(CONCATENATE(C2623," / ",'Základné údaje'!$D$8),'Priradenie pracov. balíkov'!A:F,6,FALSE))</f>
        <v/>
      </c>
      <c r="O2623" s="164"/>
      <c r="P2623" s="164"/>
    </row>
    <row r="2624" spans="1:16" x14ac:dyDescent="0.2">
      <c r="A2624" s="19"/>
      <c r="B2624" s="164"/>
      <c r="C2624" s="164"/>
      <c r="D2624" s="164"/>
      <c r="E2624" s="164"/>
      <c r="F2624" s="165"/>
      <c r="G2624" s="164"/>
      <c r="H2624" s="166"/>
      <c r="I2624" s="167"/>
      <c r="J2624" s="168" t="str">
        <f>IF(F2624="","",IF(G2624=nepodnik,1,IF(VLOOKUP(G2624,Ciselniky!$G$41:$I$48,3,FALSE)&gt;'Údaje o projekte'!$F$11,'Údaje o projekte'!$F$11,VLOOKUP(G2624,Ciselniky!$G$41:$I$48,3,FALSE))))</f>
        <v/>
      </c>
      <c r="K2624" s="169" t="str">
        <f>IF(J2624="","",IF(G2624="Nerelevantné",E2624*F2624,((E2624*F2624)/VLOOKUP(G2624,Ciselniky!$G$43:$I$48,3,FALSE))*'Dlhodobý majetok (DM)'!I2624)*H2624)</f>
        <v/>
      </c>
      <c r="L2624" s="169" t="str">
        <f>IF(K2624="","",IF('Základné údaje'!$H$8="áno",0,K2624*0.2))</f>
        <v/>
      </c>
      <c r="M2624" s="156" t="str">
        <f>IF(K2624="","",K2624*VLOOKUP(CONCATENATE(C2624," / ",'Základné údaje'!$D$8),'Priradenie pracov. balíkov'!A:F,6,FALSE))</f>
        <v/>
      </c>
      <c r="N2624" s="156" t="str">
        <f>IF(L2624="","",L2624*VLOOKUP(CONCATENATE(C2624," / ",'Základné údaje'!$D$8),'Priradenie pracov. balíkov'!A:F,6,FALSE))</f>
        <v/>
      </c>
      <c r="O2624" s="164"/>
      <c r="P2624" s="164"/>
    </row>
    <row r="2625" spans="1:16" x14ac:dyDescent="0.2">
      <c r="A2625" s="19"/>
      <c r="B2625" s="164"/>
      <c r="C2625" s="164"/>
      <c r="D2625" s="164"/>
      <c r="E2625" s="164"/>
      <c r="F2625" s="165"/>
      <c r="G2625" s="164"/>
      <c r="H2625" s="166"/>
      <c r="I2625" s="167"/>
      <c r="J2625" s="168" t="str">
        <f>IF(F2625="","",IF(G2625=nepodnik,1,IF(VLOOKUP(G2625,Ciselniky!$G$41:$I$48,3,FALSE)&gt;'Údaje o projekte'!$F$11,'Údaje o projekte'!$F$11,VLOOKUP(G2625,Ciselniky!$G$41:$I$48,3,FALSE))))</f>
        <v/>
      </c>
      <c r="K2625" s="169" t="str">
        <f>IF(J2625="","",IF(G2625="Nerelevantné",E2625*F2625,((E2625*F2625)/VLOOKUP(G2625,Ciselniky!$G$43:$I$48,3,FALSE))*'Dlhodobý majetok (DM)'!I2625)*H2625)</f>
        <v/>
      </c>
      <c r="L2625" s="169" t="str">
        <f>IF(K2625="","",IF('Základné údaje'!$H$8="áno",0,K2625*0.2))</f>
        <v/>
      </c>
      <c r="M2625" s="156" t="str">
        <f>IF(K2625="","",K2625*VLOOKUP(CONCATENATE(C2625," / ",'Základné údaje'!$D$8),'Priradenie pracov. balíkov'!A:F,6,FALSE))</f>
        <v/>
      </c>
      <c r="N2625" s="156" t="str">
        <f>IF(L2625="","",L2625*VLOOKUP(CONCATENATE(C2625," / ",'Základné údaje'!$D$8),'Priradenie pracov. balíkov'!A:F,6,FALSE))</f>
        <v/>
      </c>
      <c r="O2625" s="164"/>
      <c r="P2625" s="164"/>
    </row>
    <row r="2626" spans="1:16" x14ac:dyDescent="0.2">
      <c r="A2626" s="19"/>
      <c r="B2626" s="164"/>
      <c r="C2626" s="164"/>
      <c r="D2626" s="164"/>
      <c r="E2626" s="164"/>
      <c r="F2626" s="165"/>
      <c r="G2626" s="164"/>
      <c r="H2626" s="166"/>
      <c r="I2626" s="167"/>
      <c r="J2626" s="168" t="str">
        <f>IF(F2626="","",IF(G2626=nepodnik,1,IF(VLOOKUP(G2626,Ciselniky!$G$41:$I$48,3,FALSE)&gt;'Údaje o projekte'!$F$11,'Údaje o projekte'!$F$11,VLOOKUP(G2626,Ciselniky!$G$41:$I$48,3,FALSE))))</f>
        <v/>
      </c>
      <c r="K2626" s="169" t="str">
        <f>IF(J2626="","",IF(G2626="Nerelevantné",E2626*F2626,((E2626*F2626)/VLOOKUP(G2626,Ciselniky!$G$43:$I$48,3,FALSE))*'Dlhodobý majetok (DM)'!I2626)*H2626)</f>
        <v/>
      </c>
      <c r="L2626" s="169" t="str">
        <f>IF(K2626="","",IF('Základné údaje'!$H$8="áno",0,K2626*0.2))</f>
        <v/>
      </c>
      <c r="M2626" s="156" t="str">
        <f>IF(K2626="","",K2626*VLOOKUP(CONCATENATE(C2626," / ",'Základné údaje'!$D$8),'Priradenie pracov. balíkov'!A:F,6,FALSE))</f>
        <v/>
      </c>
      <c r="N2626" s="156" t="str">
        <f>IF(L2626="","",L2626*VLOOKUP(CONCATENATE(C2626," / ",'Základné údaje'!$D$8),'Priradenie pracov. balíkov'!A:F,6,FALSE))</f>
        <v/>
      </c>
      <c r="O2626" s="164"/>
      <c r="P2626" s="164"/>
    </row>
    <row r="2627" spans="1:16" x14ac:dyDescent="0.2">
      <c r="A2627" s="19"/>
      <c r="B2627" s="164"/>
      <c r="C2627" s="164"/>
      <c r="D2627" s="164"/>
      <c r="E2627" s="164"/>
      <c r="F2627" s="165"/>
      <c r="G2627" s="164"/>
      <c r="H2627" s="166"/>
      <c r="I2627" s="167"/>
      <c r="J2627" s="168" t="str">
        <f>IF(F2627="","",IF(G2627=nepodnik,1,IF(VLOOKUP(G2627,Ciselniky!$G$41:$I$48,3,FALSE)&gt;'Údaje o projekte'!$F$11,'Údaje o projekte'!$F$11,VLOOKUP(G2627,Ciselniky!$G$41:$I$48,3,FALSE))))</f>
        <v/>
      </c>
      <c r="K2627" s="169" t="str">
        <f>IF(J2627="","",IF(G2627="Nerelevantné",E2627*F2627,((E2627*F2627)/VLOOKUP(G2627,Ciselniky!$G$43:$I$48,3,FALSE))*'Dlhodobý majetok (DM)'!I2627)*H2627)</f>
        <v/>
      </c>
      <c r="L2627" s="169" t="str">
        <f>IF(K2627="","",IF('Základné údaje'!$H$8="áno",0,K2627*0.2))</f>
        <v/>
      </c>
      <c r="M2627" s="156" t="str">
        <f>IF(K2627="","",K2627*VLOOKUP(CONCATENATE(C2627," / ",'Základné údaje'!$D$8),'Priradenie pracov. balíkov'!A:F,6,FALSE))</f>
        <v/>
      </c>
      <c r="N2627" s="156" t="str">
        <f>IF(L2627="","",L2627*VLOOKUP(CONCATENATE(C2627," / ",'Základné údaje'!$D$8),'Priradenie pracov. balíkov'!A:F,6,FALSE))</f>
        <v/>
      </c>
      <c r="O2627" s="164"/>
      <c r="P2627" s="164"/>
    </row>
    <row r="2628" spans="1:16" x14ac:dyDescent="0.2">
      <c r="A2628" s="19"/>
      <c r="B2628" s="164"/>
      <c r="C2628" s="164"/>
      <c r="D2628" s="164"/>
      <c r="E2628" s="164"/>
      <c r="F2628" s="165"/>
      <c r="G2628" s="164"/>
      <c r="H2628" s="166"/>
      <c r="I2628" s="167"/>
      <c r="J2628" s="168" t="str">
        <f>IF(F2628="","",IF(G2628=nepodnik,1,IF(VLOOKUP(G2628,Ciselniky!$G$41:$I$48,3,FALSE)&gt;'Údaje o projekte'!$F$11,'Údaje o projekte'!$F$11,VLOOKUP(G2628,Ciselniky!$G$41:$I$48,3,FALSE))))</f>
        <v/>
      </c>
      <c r="K2628" s="169" t="str">
        <f>IF(J2628="","",IF(G2628="Nerelevantné",E2628*F2628,((E2628*F2628)/VLOOKUP(G2628,Ciselniky!$G$43:$I$48,3,FALSE))*'Dlhodobý majetok (DM)'!I2628)*H2628)</f>
        <v/>
      </c>
      <c r="L2628" s="169" t="str">
        <f>IF(K2628="","",IF('Základné údaje'!$H$8="áno",0,K2628*0.2))</f>
        <v/>
      </c>
      <c r="M2628" s="156" t="str">
        <f>IF(K2628="","",K2628*VLOOKUP(CONCATENATE(C2628," / ",'Základné údaje'!$D$8),'Priradenie pracov. balíkov'!A:F,6,FALSE))</f>
        <v/>
      </c>
      <c r="N2628" s="156" t="str">
        <f>IF(L2628="","",L2628*VLOOKUP(CONCATENATE(C2628," / ",'Základné údaje'!$D$8),'Priradenie pracov. balíkov'!A:F,6,FALSE))</f>
        <v/>
      </c>
      <c r="O2628" s="164"/>
      <c r="P2628" s="164"/>
    </row>
    <row r="2629" spans="1:16" x14ac:dyDescent="0.2">
      <c r="A2629" s="19"/>
      <c r="B2629" s="164"/>
      <c r="C2629" s="164"/>
      <c r="D2629" s="164"/>
      <c r="E2629" s="164"/>
      <c r="F2629" s="165"/>
      <c r="G2629" s="164"/>
      <c r="H2629" s="166"/>
      <c r="I2629" s="167"/>
      <c r="J2629" s="168" t="str">
        <f>IF(F2629="","",IF(G2629=nepodnik,1,IF(VLOOKUP(G2629,Ciselniky!$G$41:$I$48,3,FALSE)&gt;'Údaje o projekte'!$F$11,'Údaje o projekte'!$F$11,VLOOKUP(G2629,Ciselniky!$G$41:$I$48,3,FALSE))))</f>
        <v/>
      </c>
      <c r="K2629" s="169" t="str">
        <f>IF(J2629="","",IF(G2629="Nerelevantné",E2629*F2629,((E2629*F2629)/VLOOKUP(G2629,Ciselniky!$G$43:$I$48,3,FALSE))*'Dlhodobý majetok (DM)'!I2629)*H2629)</f>
        <v/>
      </c>
      <c r="L2629" s="169" t="str">
        <f>IF(K2629="","",IF('Základné údaje'!$H$8="áno",0,K2629*0.2))</f>
        <v/>
      </c>
      <c r="M2629" s="156" t="str">
        <f>IF(K2629="","",K2629*VLOOKUP(CONCATENATE(C2629," / ",'Základné údaje'!$D$8),'Priradenie pracov. balíkov'!A:F,6,FALSE))</f>
        <v/>
      </c>
      <c r="N2629" s="156" t="str">
        <f>IF(L2629="","",L2629*VLOOKUP(CONCATENATE(C2629," / ",'Základné údaje'!$D$8),'Priradenie pracov. balíkov'!A:F,6,FALSE))</f>
        <v/>
      </c>
      <c r="O2629" s="164"/>
      <c r="P2629" s="164"/>
    </row>
    <row r="2630" spans="1:16" x14ac:dyDescent="0.2">
      <c r="A2630" s="19"/>
      <c r="B2630" s="164"/>
      <c r="C2630" s="164"/>
      <c r="D2630" s="164"/>
      <c r="E2630" s="164"/>
      <c r="F2630" s="165"/>
      <c r="G2630" s="164"/>
      <c r="H2630" s="166"/>
      <c r="I2630" s="167"/>
      <c r="J2630" s="168" t="str">
        <f>IF(F2630="","",IF(G2630=nepodnik,1,IF(VLOOKUP(G2630,Ciselniky!$G$41:$I$48,3,FALSE)&gt;'Údaje o projekte'!$F$11,'Údaje o projekte'!$F$11,VLOOKUP(G2630,Ciselniky!$G$41:$I$48,3,FALSE))))</f>
        <v/>
      </c>
      <c r="K2630" s="169" t="str">
        <f>IF(J2630="","",IF(G2630="Nerelevantné",E2630*F2630,((E2630*F2630)/VLOOKUP(G2630,Ciselniky!$G$43:$I$48,3,FALSE))*'Dlhodobý majetok (DM)'!I2630)*H2630)</f>
        <v/>
      </c>
      <c r="L2630" s="169" t="str">
        <f>IF(K2630="","",IF('Základné údaje'!$H$8="áno",0,K2630*0.2))</f>
        <v/>
      </c>
      <c r="M2630" s="156" t="str">
        <f>IF(K2630="","",K2630*VLOOKUP(CONCATENATE(C2630," / ",'Základné údaje'!$D$8),'Priradenie pracov. balíkov'!A:F,6,FALSE))</f>
        <v/>
      </c>
      <c r="N2630" s="156" t="str">
        <f>IF(L2630="","",L2630*VLOOKUP(CONCATENATE(C2630," / ",'Základné údaje'!$D$8),'Priradenie pracov. balíkov'!A:F,6,FALSE))</f>
        <v/>
      </c>
      <c r="O2630" s="164"/>
      <c r="P2630" s="164"/>
    </row>
    <row r="2631" spans="1:16" x14ac:dyDescent="0.2">
      <c r="A2631" s="19"/>
      <c r="B2631" s="164"/>
      <c r="C2631" s="164"/>
      <c r="D2631" s="164"/>
      <c r="E2631" s="164"/>
      <c r="F2631" s="165"/>
      <c r="G2631" s="164"/>
      <c r="H2631" s="166"/>
      <c r="I2631" s="167"/>
      <c r="J2631" s="168" t="str">
        <f>IF(F2631="","",IF(G2631=nepodnik,1,IF(VLOOKUP(G2631,Ciselniky!$G$41:$I$48,3,FALSE)&gt;'Údaje o projekte'!$F$11,'Údaje o projekte'!$F$11,VLOOKUP(G2631,Ciselniky!$G$41:$I$48,3,FALSE))))</f>
        <v/>
      </c>
      <c r="K2631" s="169" t="str">
        <f>IF(J2631="","",IF(G2631="Nerelevantné",E2631*F2631,((E2631*F2631)/VLOOKUP(G2631,Ciselniky!$G$43:$I$48,3,FALSE))*'Dlhodobý majetok (DM)'!I2631)*H2631)</f>
        <v/>
      </c>
      <c r="L2631" s="169" t="str">
        <f>IF(K2631="","",IF('Základné údaje'!$H$8="áno",0,K2631*0.2))</f>
        <v/>
      </c>
      <c r="M2631" s="156" t="str">
        <f>IF(K2631="","",K2631*VLOOKUP(CONCATENATE(C2631," / ",'Základné údaje'!$D$8),'Priradenie pracov. balíkov'!A:F,6,FALSE))</f>
        <v/>
      </c>
      <c r="N2631" s="156" t="str">
        <f>IF(L2631="","",L2631*VLOOKUP(CONCATENATE(C2631," / ",'Základné údaje'!$D$8),'Priradenie pracov. balíkov'!A:F,6,FALSE))</f>
        <v/>
      </c>
      <c r="O2631" s="164"/>
      <c r="P2631" s="164"/>
    </row>
    <row r="2632" spans="1:16" x14ac:dyDescent="0.2">
      <c r="A2632" s="19"/>
      <c r="B2632" s="164"/>
      <c r="C2632" s="164"/>
      <c r="D2632" s="164"/>
      <c r="E2632" s="164"/>
      <c r="F2632" s="165"/>
      <c r="G2632" s="164"/>
      <c r="H2632" s="166"/>
      <c r="I2632" s="167"/>
      <c r="J2632" s="168" t="str">
        <f>IF(F2632="","",IF(G2632=nepodnik,1,IF(VLOOKUP(G2632,Ciselniky!$G$41:$I$48,3,FALSE)&gt;'Údaje o projekte'!$F$11,'Údaje o projekte'!$F$11,VLOOKUP(G2632,Ciselniky!$G$41:$I$48,3,FALSE))))</f>
        <v/>
      </c>
      <c r="K2632" s="169" t="str">
        <f>IF(J2632="","",IF(G2632="Nerelevantné",E2632*F2632,((E2632*F2632)/VLOOKUP(G2632,Ciselniky!$G$43:$I$48,3,FALSE))*'Dlhodobý majetok (DM)'!I2632)*H2632)</f>
        <v/>
      </c>
      <c r="L2632" s="169" t="str">
        <f>IF(K2632="","",IF('Základné údaje'!$H$8="áno",0,K2632*0.2))</f>
        <v/>
      </c>
      <c r="M2632" s="156" t="str">
        <f>IF(K2632="","",K2632*VLOOKUP(CONCATENATE(C2632," / ",'Základné údaje'!$D$8),'Priradenie pracov. balíkov'!A:F,6,FALSE))</f>
        <v/>
      </c>
      <c r="N2632" s="156" t="str">
        <f>IF(L2632="","",L2632*VLOOKUP(CONCATENATE(C2632," / ",'Základné údaje'!$D$8),'Priradenie pracov. balíkov'!A:F,6,FALSE))</f>
        <v/>
      </c>
      <c r="O2632" s="164"/>
      <c r="P2632" s="164"/>
    </row>
    <row r="2633" spans="1:16" x14ac:dyDescent="0.2">
      <c r="A2633" s="19"/>
      <c r="B2633" s="164"/>
      <c r="C2633" s="164"/>
      <c r="D2633" s="164"/>
      <c r="E2633" s="164"/>
      <c r="F2633" s="165"/>
      <c r="G2633" s="164"/>
      <c r="H2633" s="166"/>
      <c r="I2633" s="167"/>
      <c r="J2633" s="168" t="str">
        <f>IF(F2633="","",IF(G2633=nepodnik,1,IF(VLOOKUP(G2633,Ciselniky!$G$41:$I$48,3,FALSE)&gt;'Údaje o projekte'!$F$11,'Údaje o projekte'!$F$11,VLOOKUP(G2633,Ciselniky!$G$41:$I$48,3,FALSE))))</f>
        <v/>
      </c>
      <c r="K2633" s="169" t="str">
        <f>IF(J2633="","",IF(G2633="Nerelevantné",E2633*F2633,((E2633*F2633)/VLOOKUP(G2633,Ciselniky!$G$43:$I$48,3,FALSE))*'Dlhodobý majetok (DM)'!I2633)*H2633)</f>
        <v/>
      </c>
      <c r="L2633" s="169" t="str">
        <f>IF(K2633="","",IF('Základné údaje'!$H$8="áno",0,K2633*0.2))</f>
        <v/>
      </c>
      <c r="M2633" s="156" t="str">
        <f>IF(K2633="","",K2633*VLOOKUP(CONCATENATE(C2633," / ",'Základné údaje'!$D$8),'Priradenie pracov. balíkov'!A:F,6,FALSE))</f>
        <v/>
      </c>
      <c r="N2633" s="156" t="str">
        <f>IF(L2633="","",L2633*VLOOKUP(CONCATENATE(C2633," / ",'Základné údaje'!$D$8),'Priradenie pracov. balíkov'!A:F,6,FALSE))</f>
        <v/>
      </c>
      <c r="O2633" s="164"/>
      <c r="P2633" s="164"/>
    </row>
    <row r="2634" spans="1:16" x14ac:dyDescent="0.2">
      <c r="A2634" s="19"/>
      <c r="B2634" s="164"/>
      <c r="C2634" s="164"/>
      <c r="D2634" s="164"/>
      <c r="E2634" s="164"/>
      <c r="F2634" s="165"/>
      <c r="G2634" s="164"/>
      <c r="H2634" s="166"/>
      <c r="I2634" s="167"/>
      <c r="J2634" s="168" t="str">
        <f>IF(F2634="","",IF(G2634=nepodnik,1,IF(VLOOKUP(G2634,Ciselniky!$G$41:$I$48,3,FALSE)&gt;'Údaje o projekte'!$F$11,'Údaje o projekte'!$F$11,VLOOKUP(G2634,Ciselniky!$G$41:$I$48,3,FALSE))))</f>
        <v/>
      </c>
      <c r="K2634" s="169" t="str">
        <f>IF(J2634="","",IF(G2634="Nerelevantné",E2634*F2634,((E2634*F2634)/VLOOKUP(G2634,Ciselniky!$G$43:$I$48,3,FALSE))*'Dlhodobý majetok (DM)'!I2634)*H2634)</f>
        <v/>
      </c>
      <c r="L2634" s="169" t="str">
        <f>IF(K2634="","",IF('Základné údaje'!$H$8="áno",0,K2634*0.2))</f>
        <v/>
      </c>
      <c r="M2634" s="156" t="str">
        <f>IF(K2634="","",K2634*VLOOKUP(CONCATENATE(C2634," / ",'Základné údaje'!$D$8),'Priradenie pracov. balíkov'!A:F,6,FALSE))</f>
        <v/>
      </c>
      <c r="N2634" s="156" t="str">
        <f>IF(L2634="","",L2634*VLOOKUP(CONCATENATE(C2634," / ",'Základné údaje'!$D$8),'Priradenie pracov. balíkov'!A:F,6,FALSE))</f>
        <v/>
      </c>
      <c r="O2634" s="164"/>
      <c r="P2634" s="164"/>
    </row>
    <row r="2635" spans="1:16" x14ac:dyDescent="0.2">
      <c r="A2635" s="19"/>
      <c r="B2635" s="164"/>
      <c r="C2635" s="164"/>
      <c r="D2635" s="164"/>
      <c r="E2635" s="164"/>
      <c r="F2635" s="165"/>
      <c r="G2635" s="164"/>
      <c r="H2635" s="166"/>
      <c r="I2635" s="167"/>
      <c r="J2635" s="168" t="str">
        <f>IF(F2635="","",IF(G2635=nepodnik,1,IF(VLOOKUP(G2635,Ciselniky!$G$41:$I$48,3,FALSE)&gt;'Údaje o projekte'!$F$11,'Údaje o projekte'!$F$11,VLOOKUP(G2635,Ciselniky!$G$41:$I$48,3,FALSE))))</f>
        <v/>
      </c>
      <c r="K2635" s="169" t="str">
        <f>IF(J2635="","",IF(G2635="Nerelevantné",E2635*F2635,((E2635*F2635)/VLOOKUP(G2635,Ciselniky!$G$43:$I$48,3,FALSE))*'Dlhodobý majetok (DM)'!I2635)*H2635)</f>
        <v/>
      </c>
      <c r="L2635" s="169" t="str">
        <f>IF(K2635="","",IF('Základné údaje'!$H$8="áno",0,K2635*0.2))</f>
        <v/>
      </c>
      <c r="M2635" s="156" t="str">
        <f>IF(K2635="","",K2635*VLOOKUP(CONCATENATE(C2635," / ",'Základné údaje'!$D$8),'Priradenie pracov. balíkov'!A:F,6,FALSE))</f>
        <v/>
      </c>
      <c r="N2635" s="156" t="str">
        <f>IF(L2635="","",L2635*VLOOKUP(CONCATENATE(C2635," / ",'Základné údaje'!$D$8),'Priradenie pracov. balíkov'!A:F,6,FALSE))</f>
        <v/>
      </c>
      <c r="O2635" s="164"/>
      <c r="P2635" s="164"/>
    </row>
    <row r="2636" spans="1:16" x14ac:dyDescent="0.2">
      <c r="A2636" s="19"/>
      <c r="B2636" s="164"/>
      <c r="C2636" s="164"/>
      <c r="D2636" s="164"/>
      <c r="E2636" s="164"/>
      <c r="F2636" s="165"/>
      <c r="G2636" s="164"/>
      <c r="H2636" s="166"/>
      <c r="I2636" s="167"/>
      <c r="J2636" s="168" t="str">
        <f>IF(F2636="","",IF(G2636=nepodnik,1,IF(VLOOKUP(G2636,Ciselniky!$G$41:$I$48,3,FALSE)&gt;'Údaje o projekte'!$F$11,'Údaje o projekte'!$F$11,VLOOKUP(G2636,Ciselniky!$G$41:$I$48,3,FALSE))))</f>
        <v/>
      </c>
      <c r="K2636" s="169" t="str">
        <f>IF(J2636="","",IF(G2636="Nerelevantné",E2636*F2636,((E2636*F2636)/VLOOKUP(G2636,Ciselniky!$G$43:$I$48,3,FALSE))*'Dlhodobý majetok (DM)'!I2636)*H2636)</f>
        <v/>
      </c>
      <c r="L2636" s="169" t="str">
        <f>IF(K2636="","",IF('Základné údaje'!$H$8="áno",0,K2636*0.2))</f>
        <v/>
      </c>
      <c r="M2636" s="156" t="str">
        <f>IF(K2636="","",K2636*VLOOKUP(CONCATENATE(C2636," / ",'Základné údaje'!$D$8),'Priradenie pracov. balíkov'!A:F,6,FALSE))</f>
        <v/>
      </c>
      <c r="N2636" s="156" t="str">
        <f>IF(L2636="","",L2636*VLOOKUP(CONCATENATE(C2636," / ",'Základné údaje'!$D$8),'Priradenie pracov. balíkov'!A:F,6,FALSE))</f>
        <v/>
      </c>
      <c r="O2636" s="164"/>
      <c r="P2636" s="164"/>
    </row>
    <row r="2637" spans="1:16" x14ac:dyDescent="0.2">
      <c r="A2637" s="19"/>
      <c r="B2637" s="164"/>
      <c r="C2637" s="164"/>
      <c r="D2637" s="164"/>
      <c r="E2637" s="164"/>
      <c r="F2637" s="165"/>
      <c r="G2637" s="164"/>
      <c r="H2637" s="166"/>
      <c r="I2637" s="167"/>
      <c r="J2637" s="168" t="str">
        <f>IF(F2637="","",IF(G2637=nepodnik,1,IF(VLOOKUP(G2637,Ciselniky!$G$41:$I$48,3,FALSE)&gt;'Údaje o projekte'!$F$11,'Údaje o projekte'!$F$11,VLOOKUP(G2637,Ciselniky!$G$41:$I$48,3,FALSE))))</f>
        <v/>
      </c>
      <c r="K2637" s="169" t="str">
        <f>IF(J2637="","",IF(G2637="Nerelevantné",E2637*F2637,((E2637*F2637)/VLOOKUP(G2637,Ciselniky!$G$43:$I$48,3,FALSE))*'Dlhodobý majetok (DM)'!I2637)*H2637)</f>
        <v/>
      </c>
      <c r="L2637" s="169" t="str">
        <f>IF(K2637="","",IF('Základné údaje'!$H$8="áno",0,K2637*0.2))</f>
        <v/>
      </c>
      <c r="M2637" s="156" t="str">
        <f>IF(K2637="","",K2637*VLOOKUP(CONCATENATE(C2637," / ",'Základné údaje'!$D$8),'Priradenie pracov. balíkov'!A:F,6,FALSE))</f>
        <v/>
      </c>
      <c r="N2637" s="156" t="str">
        <f>IF(L2637="","",L2637*VLOOKUP(CONCATENATE(C2637," / ",'Základné údaje'!$D$8),'Priradenie pracov. balíkov'!A:F,6,FALSE))</f>
        <v/>
      </c>
      <c r="O2637" s="164"/>
      <c r="P2637" s="164"/>
    </row>
    <row r="2638" spans="1:16" x14ac:dyDescent="0.2">
      <c r="A2638" s="19"/>
      <c r="B2638" s="164"/>
      <c r="C2638" s="164"/>
      <c r="D2638" s="164"/>
      <c r="E2638" s="164"/>
      <c r="F2638" s="165"/>
      <c r="G2638" s="164"/>
      <c r="H2638" s="166"/>
      <c r="I2638" s="167"/>
      <c r="J2638" s="168" t="str">
        <f>IF(F2638="","",IF(G2638=nepodnik,1,IF(VLOOKUP(G2638,Ciselniky!$G$41:$I$48,3,FALSE)&gt;'Údaje o projekte'!$F$11,'Údaje o projekte'!$F$11,VLOOKUP(G2638,Ciselniky!$G$41:$I$48,3,FALSE))))</f>
        <v/>
      </c>
      <c r="K2638" s="169" t="str">
        <f>IF(J2638="","",IF(G2638="Nerelevantné",E2638*F2638,((E2638*F2638)/VLOOKUP(G2638,Ciselniky!$G$43:$I$48,3,FALSE))*'Dlhodobý majetok (DM)'!I2638)*H2638)</f>
        <v/>
      </c>
      <c r="L2638" s="169" t="str">
        <f>IF(K2638="","",IF('Základné údaje'!$H$8="áno",0,K2638*0.2))</f>
        <v/>
      </c>
      <c r="M2638" s="156" t="str">
        <f>IF(K2638="","",K2638*VLOOKUP(CONCATENATE(C2638," / ",'Základné údaje'!$D$8),'Priradenie pracov. balíkov'!A:F,6,FALSE))</f>
        <v/>
      </c>
      <c r="N2638" s="156" t="str">
        <f>IF(L2638="","",L2638*VLOOKUP(CONCATENATE(C2638," / ",'Základné údaje'!$D$8),'Priradenie pracov. balíkov'!A:F,6,FALSE))</f>
        <v/>
      </c>
      <c r="O2638" s="164"/>
      <c r="P2638" s="164"/>
    </row>
    <row r="2639" spans="1:16" x14ac:dyDescent="0.2">
      <c r="A2639" s="19"/>
      <c r="B2639" s="164"/>
      <c r="C2639" s="164"/>
      <c r="D2639" s="164"/>
      <c r="E2639" s="164"/>
      <c r="F2639" s="165"/>
      <c r="G2639" s="164"/>
      <c r="H2639" s="166"/>
      <c r="I2639" s="167"/>
      <c r="J2639" s="168" t="str">
        <f>IF(F2639="","",IF(G2639=nepodnik,1,IF(VLOOKUP(G2639,Ciselniky!$G$41:$I$48,3,FALSE)&gt;'Údaje o projekte'!$F$11,'Údaje o projekte'!$F$11,VLOOKUP(G2639,Ciselniky!$G$41:$I$48,3,FALSE))))</f>
        <v/>
      </c>
      <c r="K2639" s="169" t="str">
        <f>IF(J2639="","",IF(G2639="Nerelevantné",E2639*F2639,((E2639*F2639)/VLOOKUP(G2639,Ciselniky!$G$43:$I$48,3,FALSE))*'Dlhodobý majetok (DM)'!I2639)*H2639)</f>
        <v/>
      </c>
      <c r="L2639" s="169" t="str">
        <f>IF(K2639="","",IF('Základné údaje'!$H$8="áno",0,K2639*0.2))</f>
        <v/>
      </c>
      <c r="M2639" s="156" t="str">
        <f>IF(K2639="","",K2639*VLOOKUP(CONCATENATE(C2639," / ",'Základné údaje'!$D$8),'Priradenie pracov. balíkov'!A:F,6,FALSE))</f>
        <v/>
      </c>
      <c r="N2639" s="156" t="str">
        <f>IF(L2639="","",L2639*VLOOKUP(CONCATENATE(C2639," / ",'Základné údaje'!$D$8),'Priradenie pracov. balíkov'!A:F,6,FALSE))</f>
        <v/>
      </c>
      <c r="O2639" s="164"/>
      <c r="P2639" s="164"/>
    </row>
    <row r="2640" spans="1:16" x14ac:dyDescent="0.2">
      <c r="A2640" s="19"/>
      <c r="B2640" s="164"/>
      <c r="C2640" s="164"/>
      <c r="D2640" s="164"/>
      <c r="E2640" s="164"/>
      <c r="F2640" s="165"/>
      <c r="G2640" s="164"/>
      <c r="H2640" s="166"/>
      <c r="I2640" s="167"/>
      <c r="J2640" s="168" t="str">
        <f>IF(F2640="","",IF(G2640=nepodnik,1,IF(VLOOKUP(G2640,Ciselniky!$G$41:$I$48,3,FALSE)&gt;'Údaje o projekte'!$F$11,'Údaje o projekte'!$F$11,VLOOKUP(G2640,Ciselniky!$G$41:$I$48,3,FALSE))))</f>
        <v/>
      </c>
      <c r="K2640" s="169" t="str">
        <f>IF(J2640="","",IF(G2640="Nerelevantné",E2640*F2640,((E2640*F2640)/VLOOKUP(G2640,Ciselniky!$G$43:$I$48,3,FALSE))*'Dlhodobý majetok (DM)'!I2640)*H2640)</f>
        <v/>
      </c>
      <c r="L2640" s="169" t="str">
        <f>IF(K2640="","",IF('Základné údaje'!$H$8="áno",0,K2640*0.2))</f>
        <v/>
      </c>
      <c r="M2640" s="156" t="str">
        <f>IF(K2640="","",K2640*VLOOKUP(CONCATENATE(C2640," / ",'Základné údaje'!$D$8),'Priradenie pracov. balíkov'!A:F,6,FALSE))</f>
        <v/>
      </c>
      <c r="N2640" s="156" t="str">
        <f>IF(L2640="","",L2640*VLOOKUP(CONCATENATE(C2640," / ",'Základné údaje'!$D$8),'Priradenie pracov. balíkov'!A:F,6,FALSE))</f>
        <v/>
      </c>
      <c r="O2640" s="164"/>
      <c r="P2640" s="164"/>
    </row>
    <row r="2641" spans="1:16" x14ac:dyDescent="0.2">
      <c r="A2641" s="19"/>
      <c r="B2641" s="164"/>
      <c r="C2641" s="164"/>
      <c r="D2641" s="164"/>
      <c r="E2641" s="164"/>
      <c r="F2641" s="165"/>
      <c r="G2641" s="164"/>
      <c r="H2641" s="166"/>
      <c r="I2641" s="167"/>
      <c r="J2641" s="168" t="str">
        <f>IF(F2641="","",IF(G2641=nepodnik,1,IF(VLOOKUP(G2641,Ciselniky!$G$41:$I$48,3,FALSE)&gt;'Údaje o projekte'!$F$11,'Údaje o projekte'!$F$11,VLOOKUP(G2641,Ciselniky!$G$41:$I$48,3,FALSE))))</f>
        <v/>
      </c>
      <c r="K2641" s="169" t="str">
        <f>IF(J2641="","",IF(G2641="Nerelevantné",E2641*F2641,((E2641*F2641)/VLOOKUP(G2641,Ciselniky!$G$43:$I$48,3,FALSE))*'Dlhodobý majetok (DM)'!I2641)*H2641)</f>
        <v/>
      </c>
      <c r="L2641" s="169" t="str">
        <f>IF(K2641="","",IF('Základné údaje'!$H$8="áno",0,K2641*0.2))</f>
        <v/>
      </c>
      <c r="M2641" s="156" t="str">
        <f>IF(K2641="","",K2641*VLOOKUP(CONCATENATE(C2641," / ",'Základné údaje'!$D$8),'Priradenie pracov. balíkov'!A:F,6,FALSE))</f>
        <v/>
      </c>
      <c r="N2641" s="156" t="str">
        <f>IF(L2641="","",L2641*VLOOKUP(CONCATENATE(C2641," / ",'Základné údaje'!$D$8),'Priradenie pracov. balíkov'!A:F,6,FALSE))</f>
        <v/>
      </c>
      <c r="O2641" s="164"/>
      <c r="P2641" s="164"/>
    </row>
    <row r="2642" spans="1:16" x14ac:dyDescent="0.2">
      <c r="A2642" s="19"/>
      <c r="B2642" s="164"/>
      <c r="C2642" s="164"/>
      <c r="D2642" s="164"/>
      <c r="E2642" s="164"/>
      <c r="F2642" s="165"/>
      <c r="G2642" s="164"/>
      <c r="H2642" s="166"/>
      <c r="I2642" s="167"/>
      <c r="J2642" s="168" t="str">
        <f>IF(F2642="","",IF(G2642=nepodnik,1,IF(VLOOKUP(G2642,Ciselniky!$G$41:$I$48,3,FALSE)&gt;'Údaje o projekte'!$F$11,'Údaje o projekte'!$F$11,VLOOKUP(G2642,Ciselniky!$G$41:$I$48,3,FALSE))))</f>
        <v/>
      </c>
      <c r="K2642" s="169" t="str">
        <f>IF(J2642="","",IF(G2642="Nerelevantné",E2642*F2642,((E2642*F2642)/VLOOKUP(G2642,Ciselniky!$G$43:$I$48,3,FALSE))*'Dlhodobý majetok (DM)'!I2642)*H2642)</f>
        <v/>
      </c>
      <c r="L2642" s="169" t="str">
        <f>IF(K2642="","",IF('Základné údaje'!$H$8="áno",0,K2642*0.2))</f>
        <v/>
      </c>
      <c r="M2642" s="156" t="str">
        <f>IF(K2642="","",K2642*VLOOKUP(CONCATENATE(C2642," / ",'Základné údaje'!$D$8),'Priradenie pracov. balíkov'!A:F,6,FALSE))</f>
        <v/>
      </c>
      <c r="N2642" s="156" t="str">
        <f>IF(L2642="","",L2642*VLOOKUP(CONCATENATE(C2642," / ",'Základné údaje'!$D$8),'Priradenie pracov. balíkov'!A:F,6,FALSE))</f>
        <v/>
      </c>
      <c r="O2642" s="164"/>
      <c r="P2642" s="164"/>
    </row>
    <row r="2643" spans="1:16" x14ac:dyDescent="0.2">
      <c r="A2643" s="19"/>
      <c r="B2643" s="164"/>
      <c r="C2643" s="164"/>
      <c r="D2643" s="164"/>
      <c r="E2643" s="164"/>
      <c r="F2643" s="165"/>
      <c r="G2643" s="164"/>
      <c r="H2643" s="166"/>
      <c r="I2643" s="167"/>
      <c r="J2643" s="168" t="str">
        <f>IF(F2643="","",IF(G2643=nepodnik,1,IF(VLOOKUP(G2643,Ciselniky!$G$41:$I$48,3,FALSE)&gt;'Údaje o projekte'!$F$11,'Údaje o projekte'!$F$11,VLOOKUP(G2643,Ciselniky!$G$41:$I$48,3,FALSE))))</f>
        <v/>
      </c>
      <c r="K2643" s="169" t="str">
        <f>IF(J2643="","",IF(G2643="Nerelevantné",E2643*F2643,((E2643*F2643)/VLOOKUP(G2643,Ciselniky!$G$43:$I$48,3,FALSE))*'Dlhodobý majetok (DM)'!I2643)*H2643)</f>
        <v/>
      </c>
      <c r="L2643" s="169" t="str">
        <f>IF(K2643="","",IF('Základné údaje'!$H$8="áno",0,K2643*0.2))</f>
        <v/>
      </c>
      <c r="M2643" s="156" t="str">
        <f>IF(K2643="","",K2643*VLOOKUP(CONCATENATE(C2643," / ",'Základné údaje'!$D$8),'Priradenie pracov. balíkov'!A:F,6,FALSE))</f>
        <v/>
      </c>
      <c r="N2643" s="156" t="str">
        <f>IF(L2643="","",L2643*VLOOKUP(CONCATENATE(C2643," / ",'Základné údaje'!$D$8),'Priradenie pracov. balíkov'!A:F,6,FALSE))</f>
        <v/>
      </c>
      <c r="O2643" s="164"/>
      <c r="P2643" s="164"/>
    </row>
    <row r="2644" spans="1:16" x14ac:dyDescent="0.2">
      <c r="A2644" s="19"/>
      <c r="B2644" s="164"/>
      <c r="C2644" s="164"/>
      <c r="D2644" s="164"/>
      <c r="E2644" s="164"/>
      <c r="F2644" s="165"/>
      <c r="G2644" s="164"/>
      <c r="H2644" s="166"/>
      <c r="I2644" s="167"/>
      <c r="J2644" s="168" t="str">
        <f>IF(F2644="","",IF(G2644=nepodnik,1,IF(VLOOKUP(G2644,Ciselniky!$G$41:$I$48,3,FALSE)&gt;'Údaje o projekte'!$F$11,'Údaje o projekte'!$F$11,VLOOKUP(G2644,Ciselniky!$G$41:$I$48,3,FALSE))))</f>
        <v/>
      </c>
      <c r="K2644" s="169" t="str">
        <f>IF(J2644="","",IF(G2644="Nerelevantné",E2644*F2644,((E2644*F2644)/VLOOKUP(G2644,Ciselniky!$G$43:$I$48,3,FALSE))*'Dlhodobý majetok (DM)'!I2644)*H2644)</f>
        <v/>
      </c>
      <c r="L2644" s="169" t="str">
        <f>IF(K2644="","",IF('Základné údaje'!$H$8="áno",0,K2644*0.2))</f>
        <v/>
      </c>
      <c r="M2644" s="156" t="str">
        <f>IF(K2644="","",K2644*VLOOKUP(CONCATENATE(C2644," / ",'Základné údaje'!$D$8),'Priradenie pracov. balíkov'!A:F,6,FALSE))</f>
        <v/>
      </c>
      <c r="N2644" s="156" t="str">
        <f>IF(L2644="","",L2644*VLOOKUP(CONCATENATE(C2644," / ",'Základné údaje'!$D$8),'Priradenie pracov. balíkov'!A:F,6,FALSE))</f>
        <v/>
      </c>
      <c r="O2644" s="164"/>
      <c r="P2644" s="164"/>
    </row>
    <row r="2645" spans="1:16" x14ac:dyDescent="0.2">
      <c r="A2645" s="19"/>
      <c r="B2645" s="164"/>
      <c r="C2645" s="164"/>
      <c r="D2645" s="164"/>
      <c r="E2645" s="164"/>
      <c r="F2645" s="165"/>
      <c r="G2645" s="164"/>
      <c r="H2645" s="166"/>
      <c r="I2645" s="167"/>
      <c r="J2645" s="168" t="str">
        <f>IF(F2645="","",IF(G2645=nepodnik,1,IF(VLOOKUP(G2645,Ciselniky!$G$41:$I$48,3,FALSE)&gt;'Údaje o projekte'!$F$11,'Údaje o projekte'!$F$11,VLOOKUP(G2645,Ciselniky!$G$41:$I$48,3,FALSE))))</f>
        <v/>
      </c>
      <c r="K2645" s="169" t="str">
        <f>IF(J2645="","",IF(G2645="Nerelevantné",E2645*F2645,((E2645*F2645)/VLOOKUP(G2645,Ciselniky!$G$43:$I$48,3,FALSE))*'Dlhodobý majetok (DM)'!I2645)*H2645)</f>
        <v/>
      </c>
      <c r="L2645" s="169" t="str">
        <f>IF(K2645="","",IF('Základné údaje'!$H$8="áno",0,K2645*0.2))</f>
        <v/>
      </c>
      <c r="M2645" s="156" t="str">
        <f>IF(K2645="","",K2645*VLOOKUP(CONCATENATE(C2645," / ",'Základné údaje'!$D$8),'Priradenie pracov. balíkov'!A:F,6,FALSE))</f>
        <v/>
      </c>
      <c r="N2645" s="156" t="str">
        <f>IF(L2645="","",L2645*VLOOKUP(CONCATENATE(C2645," / ",'Základné údaje'!$D$8),'Priradenie pracov. balíkov'!A:F,6,FALSE))</f>
        <v/>
      </c>
      <c r="O2645" s="164"/>
      <c r="P2645" s="164"/>
    </row>
    <row r="2646" spans="1:16" x14ac:dyDescent="0.2">
      <c r="A2646" s="19"/>
      <c r="B2646" s="164"/>
      <c r="C2646" s="164"/>
      <c r="D2646" s="164"/>
      <c r="E2646" s="164"/>
      <c r="F2646" s="165"/>
      <c r="G2646" s="164"/>
      <c r="H2646" s="166"/>
      <c r="I2646" s="167"/>
      <c r="J2646" s="168" t="str">
        <f>IF(F2646="","",IF(G2646=nepodnik,1,IF(VLOOKUP(G2646,Ciselniky!$G$41:$I$48,3,FALSE)&gt;'Údaje o projekte'!$F$11,'Údaje o projekte'!$F$11,VLOOKUP(G2646,Ciselniky!$G$41:$I$48,3,FALSE))))</f>
        <v/>
      </c>
      <c r="K2646" s="169" t="str">
        <f>IF(J2646="","",IF(G2646="Nerelevantné",E2646*F2646,((E2646*F2646)/VLOOKUP(G2646,Ciselniky!$G$43:$I$48,3,FALSE))*'Dlhodobý majetok (DM)'!I2646)*H2646)</f>
        <v/>
      </c>
      <c r="L2646" s="169" t="str">
        <f>IF(K2646="","",IF('Základné údaje'!$H$8="áno",0,K2646*0.2))</f>
        <v/>
      </c>
      <c r="M2646" s="156" t="str">
        <f>IF(K2646="","",K2646*VLOOKUP(CONCATENATE(C2646," / ",'Základné údaje'!$D$8),'Priradenie pracov. balíkov'!A:F,6,FALSE))</f>
        <v/>
      </c>
      <c r="N2646" s="156" t="str">
        <f>IF(L2646="","",L2646*VLOOKUP(CONCATENATE(C2646," / ",'Základné údaje'!$D$8),'Priradenie pracov. balíkov'!A:F,6,FALSE))</f>
        <v/>
      </c>
      <c r="O2646" s="164"/>
      <c r="P2646" s="164"/>
    </row>
    <row r="2647" spans="1:16" x14ac:dyDescent="0.2">
      <c r="A2647" s="19"/>
      <c r="B2647" s="164"/>
      <c r="C2647" s="164"/>
      <c r="D2647" s="164"/>
      <c r="E2647" s="164"/>
      <c r="F2647" s="165"/>
      <c r="G2647" s="164"/>
      <c r="H2647" s="166"/>
      <c r="I2647" s="167"/>
      <c r="J2647" s="168" t="str">
        <f>IF(F2647="","",IF(G2647=nepodnik,1,IF(VLOOKUP(G2647,Ciselniky!$G$41:$I$48,3,FALSE)&gt;'Údaje o projekte'!$F$11,'Údaje o projekte'!$F$11,VLOOKUP(G2647,Ciselniky!$G$41:$I$48,3,FALSE))))</f>
        <v/>
      </c>
      <c r="K2647" s="169" t="str">
        <f>IF(J2647="","",IF(G2647="Nerelevantné",E2647*F2647,((E2647*F2647)/VLOOKUP(G2647,Ciselniky!$G$43:$I$48,3,FALSE))*'Dlhodobý majetok (DM)'!I2647)*H2647)</f>
        <v/>
      </c>
      <c r="L2647" s="169" t="str">
        <f>IF(K2647="","",IF('Základné údaje'!$H$8="áno",0,K2647*0.2))</f>
        <v/>
      </c>
      <c r="M2647" s="156" t="str">
        <f>IF(K2647="","",K2647*VLOOKUP(CONCATENATE(C2647," / ",'Základné údaje'!$D$8),'Priradenie pracov. balíkov'!A:F,6,FALSE))</f>
        <v/>
      </c>
      <c r="N2647" s="156" t="str">
        <f>IF(L2647="","",L2647*VLOOKUP(CONCATENATE(C2647," / ",'Základné údaje'!$D$8),'Priradenie pracov. balíkov'!A:F,6,FALSE))</f>
        <v/>
      </c>
      <c r="O2647" s="164"/>
      <c r="P2647" s="164"/>
    </row>
    <row r="2648" spans="1:16" x14ac:dyDescent="0.2">
      <c r="A2648" s="19"/>
      <c r="B2648" s="164"/>
      <c r="C2648" s="164"/>
      <c r="D2648" s="164"/>
      <c r="E2648" s="164"/>
      <c r="F2648" s="165"/>
      <c r="G2648" s="164"/>
      <c r="H2648" s="166"/>
      <c r="I2648" s="167"/>
      <c r="J2648" s="168" t="str">
        <f>IF(F2648="","",IF(G2648=nepodnik,1,IF(VLOOKUP(G2648,Ciselniky!$G$41:$I$48,3,FALSE)&gt;'Údaje o projekte'!$F$11,'Údaje o projekte'!$F$11,VLOOKUP(G2648,Ciselniky!$G$41:$I$48,3,FALSE))))</f>
        <v/>
      </c>
      <c r="K2648" s="169" t="str">
        <f>IF(J2648="","",IF(G2648="Nerelevantné",E2648*F2648,((E2648*F2648)/VLOOKUP(G2648,Ciselniky!$G$43:$I$48,3,FALSE))*'Dlhodobý majetok (DM)'!I2648)*H2648)</f>
        <v/>
      </c>
      <c r="L2648" s="169" t="str">
        <f>IF(K2648="","",IF('Základné údaje'!$H$8="áno",0,K2648*0.2))</f>
        <v/>
      </c>
      <c r="M2648" s="156" t="str">
        <f>IF(K2648="","",K2648*VLOOKUP(CONCATENATE(C2648," / ",'Základné údaje'!$D$8),'Priradenie pracov. balíkov'!A:F,6,FALSE))</f>
        <v/>
      </c>
      <c r="N2648" s="156" t="str">
        <f>IF(L2648="","",L2648*VLOOKUP(CONCATENATE(C2648," / ",'Základné údaje'!$D$8),'Priradenie pracov. balíkov'!A:F,6,FALSE))</f>
        <v/>
      </c>
      <c r="O2648" s="164"/>
      <c r="P2648" s="164"/>
    </row>
    <row r="2649" spans="1:16" x14ac:dyDescent="0.2">
      <c r="A2649" s="19"/>
      <c r="B2649" s="164"/>
      <c r="C2649" s="164"/>
      <c r="D2649" s="164"/>
      <c r="E2649" s="164"/>
      <c r="F2649" s="165"/>
      <c r="G2649" s="164"/>
      <c r="H2649" s="166"/>
      <c r="I2649" s="167"/>
      <c r="J2649" s="168" t="str">
        <f>IF(F2649="","",IF(G2649=nepodnik,1,IF(VLOOKUP(G2649,Ciselniky!$G$41:$I$48,3,FALSE)&gt;'Údaje o projekte'!$F$11,'Údaje o projekte'!$F$11,VLOOKUP(G2649,Ciselniky!$G$41:$I$48,3,FALSE))))</f>
        <v/>
      </c>
      <c r="K2649" s="169" t="str">
        <f>IF(J2649="","",IF(G2649="Nerelevantné",E2649*F2649,((E2649*F2649)/VLOOKUP(G2649,Ciselniky!$G$43:$I$48,3,FALSE))*'Dlhodobý majetok (DM)'!I2649)*H2649)</f>
        <v/>
      </c>
      <c r="L2649" s="169" t="str">
        <f>IF(K2649="","",IF('Základné údaje'!$H$8="áno",0,K2649*0.2))</f>
        <v/>
      </c>
      <c r="M2649" s="156" t="str">
        <f>IF(K2649="","",K2649*VLOOKUP(CONCATENATE(C2649," / ",'Základné údaje'!$D$8),'Priradenie pracov. balíkov'!A:F,6,FALSE))</f>
        <v/>
      </c>
      <c r="N2649" s="156" t="str">
        <f>IF(L2649="","",L2649*VLOOKUP(CONCATENATE(C2649," / ",'Základné údaje'!$D$8),'Priradenie pracov. balíkov'!A:F,6,FALSE))</f>
        <v/>
      </c>
      <c r="O2649" s="164"/>
      <c r="P2649" s="164"/>
    </row>
    <row r="2650" spans="1:16" x14ac:dyDescent="0.2">
      <c r="A2650" s="19"/>
      <c r="B2650" s="164"/>
      <c r="C2650" s="164"/>
      <c r="D2650" s="164"/>
      <c r="E2650" s="164"/>
      <c r="F2650" s="165"/>
      <c r="G2650" s="164"/>
      <c r="H2650" s="166"/>
      <c r="I2650" s="167"/>
      <c r="J2650" s="168" t="str">
        <f>IF(F2650="","",IF(G2650=nepodnik,1,IF(VLOOKUP(G2650,Ciselniky!$G$41:$I$48,3,FALSE)&gt;'Údaje o projekte'!$F$11,'Údaje o projekte'!$F$11,VLOOKUP(G2650,Ciselniky!$G$41:$I$48,3,FALSE))))</f>
        <v/>
      </c>
      <c r="K2650" s="169" t="str">
        <f>IF(J2650="","",IF(G2650="Nerelevantné",E2650*F2650,((E2650*F2650)/VLOOKUP(G2650,Ciselniky!$G$43:$I$48,3,FALSE))*'Dlhodobý majetok (DM)'!I2650)*H2650)</f>
        <v/>
      </c>
      <c r="L2650" s="169" t="str">
        <f>IF(K2650="","",IF('Základné údaje'!$H$8="áno",0,K2650*0.2))</f>
        <v/>
      </c>
      <c r="M2650" s="156" t="str">
        <f>IF(K2650="","",K2650*VLOOKUP(CONCATENATE(C2650," / ",'Základné údaje'!$D$8),'Priradenie pracov. balíkov'!A:F,6,FALSE))</f>
        <v/>
      </c>
      <c r="N2650" s="156" t="str">
        <f>IF(L2650="","",L2650*VLOOKUP(CONCATENATE(C2650," / ",'Základné údaje'!$D$8),'Priradenie pracov. balíkov'!A:F,6,FALSE))</f>
        <v/>
      </c>
      <c r="O2650" s="164"/>
      <c r="P2650" s="164"/>
    </row>
    <row r="2651" spans="1:16" x14ac:dyDescent="0.2">
      <c r="A2651" s="19"/>
      <c r="B2651" s="164"/>
      <c r="C2651" s="164"/>
      <c r="D2651" s="164"/>
      <c r="E2651" s="164"/>
      <c r="F2651" s="165"/>
      <c r="G2651" s="164"/>
      <c r="H2651" s="166"/>
      <c r="I2651" s="167"/>
      <c r="J2651" s="168" t="str">
        <f>IF(F2651="","",IF(G2651=nepodnik,1,IF(VLOOKUP(G2651,Ciselniky!$G$41:$I$48,3,FALSE)&gt;'Údaje o projekte'!$F$11,'Údaje o projekte'!$F$11,VLOOKUP(G2651,Ciselniky!$G$41:$I$48,3,FALSE))))</f>
        <v/>
      </c>
      <c r="K2651" s="169" t="str">
        <f>IF(J2651="","",IF(G2651="Nerelevantné",E2651*F2651,((E2651*F2651)/VLOOKUP(G2651,Ciselniky!$G$43:$I$48,3,FALSE))*'Dlhodobý majetok (DM)'!I2651)*H2651)</f>
        <v/>
      </c>
      <c r="L2651" s="169" t="str">
        <f>IF(K2651="","",IF('Základné údaje'!$H$8="áno",0,K2651*0.2))</f>
        <v/>
      </c>
      <c r="M2651" s="156" t="str">
        <f>IF(K2651="","",K2651*VLOOKUP(CONCATENATE(C2651," / ",'Základné údaje'!$D$8),'Priradenie pracov. balíkov'!A:F,6,FALSE))</f>
        <v/>
      </c>
      <c r="N2651" s="156" t="str">
        <f>IF(L2651="","",L2651*VLOOKUP(CONCATENATE(C2651," / ",'Základné údaje'!$D$8),'Priradenie pracov. balíkov'!A:F,6,FALSE))</f>
        <v/>
      </c>
      <c r="O2651" s="164"/>
      <c r="P2651" s="164"/>
    </row>
    <row r="2652" spans="1:16" x14ac:dyDescent="0.2">
      <c r="A2652" s="19"/>
      <c r="B2652" s="164"/>
      <c r="C2652" s="164"/>
      <c r="D2652" s="164"/>
      <c r="E2652" s="164"/>
      <c r="F2652" s="165"/>
      <c r="G2652" s="164"/>
      <c r="H2652" s="166"/>
      <c r="I2652" s="167"/>
      <c r="J2652" s="168" t="str">
        <f>IF(F2652="","",IF(G2652=nepodnik,1,IF(VLOOKUP(G2652,Ciselniky!$G$41:$I$48,3,FALSE)&gt;'Údaje o projekte'!$F$11,'Údaje o projekte'!$F$11,VLOOKUP(G2652,Ciselniky!$G$41:$I$48,3,FALSE))))</f>
        <v/>
      </c>
      <c r="K2652" s="169" t="str">
        <f>IF(J2652="","",IF(G2652="Nerelevantné",E2652*F2652,((E2652*F2652)/VLOOKUP(G2652,Ciselniky!$G$43:$I$48,3,FALSE))*'Dlhodobý majetok (DM)'!I2652)*H2652)</f>
        <v/>
      </c>
      <c r="L2652" s="169" t="str">
        <f>IF(K2652="","",IF('Základné údaje'!$H$8="áno",0,K2652*0.2))</f>
        <v/>
      </c>
      <c r="M2652" s="156" t="str">
        <f>IF(K2652="","",K2652*VLOOKUP(CONCATENATE(C2652," / ",'Základné údaje'!$D$8),'Priradenie pracov. balíkov'!A:F,6,FALSE))</f>
        <v/>
      </c>
      <c r="N2652" s="156" t="str">
        <f>IF(L2652="","",L2652*VLOOKUP(CONCATENATE(C2652," / ",'Základné údaje'!$D$8),'Priradenie pracov. balíkov'!A:F,6,FALSE))</f>
        <v/>
      </c>
      <c r="O2652" s="164"/>
      <c r="P2652" s="164"/>
    </row>
    <row r="2653" spans="1:16" x14ac:dyDescent="0.2">
      <c r="A2653" s="19"/>
      <c r="B2653" s="164"/>
      <c r="C2653" s="164"/>
      <c r="D2653" s="164"/>
      <c r="E2653" s="164"/>
      <c r="F2653" s="165"/>
      <c r="G2653" s="164"/>
      <c r="H2653" s="166"/>
      <c r="I2653" s="167"/>
      <c r="J2653" s="168" t="str">
        <f>IF(F2653="","",IF(G2653=nepodnik,1,IF(VLOOKUP(G2653,Ciselniky!$G$41:$I$48,3,FALSE)&gt;'Údaje o projekte'!$F$11,'Údaje o projekte'!$F$11,VLOOKUP(G2653,Ciselniky!$G$41:$I$48,3,FALSE))))</f>
        <v/>
      </c>
      <c r="K2653" s="169" t="str">
        <f>IF(J2653="","",IF(G2653="Nerelevantné",E2653*F2653,((E2653*F2653)/VLOOKUP(G2653,Ciselniky!$G$43:$I$48,3,FALSE))*'Dlhodobý majetok (DM)'!I2653)*H2653)</f>
        <v/>
      </c>
      <c r="L2653" s="169" t="str">
        <f>IF(K2653="","",IF('Základné údaje'!$H$8="áno",0,K2653*0.2))</f>
        <v/>
      </c>
      <c r="M2653" s="156" t="str">
        <f>IF(K2653="","",K2653*VLOOKUP(CONCATENATE(C2653," / ",'Základné údaje'!$D$8),'Priradenie pracov. balíkov'!A:F,6,FALSE))</f>
        <v/>
      </c>
      <c r="N2653" s="156" t="str">
        <f>IF(L2653="","",L2653*VLOOKUP(CONCATENATE(C2653," / ",'Základné údaje'!$D$8),'Priradenie pracov. balíkov'!A:F,6,FALSE))</f>
        <v/>
      </c>
      <c r="O2653" s="164"/>
      <c r="P2653" s="164"/>
    </row>
    <row r="2654" spans="1:16" x14ac:dyDescent="0.2">
      <c r="A2654" s="19"/>
      <c r="B2654" s="164"/>
      <c r="C2654" s="164"/>
      <c r="D2654" s="164"/>
      <c r="E2654" s="164"/>
      <c r="F2654" s="165"/>
      <c r="G2654" s="164"/>
      <c r="H2654" s="166"/>
      <c r="I2654" s="167"/>
      <c r="J2654" s="168" t="str">
        <f>IF(F2654="","",IF(G2654=nepodnik,1,IF(VLOOKUP(G2654,Ciselniky!$G$41:$I$48,3,FALSE)&gt;'Údaje o projekte'!$F$11,'Údaje o projekte'!$F$11,VLOOKUP(G2654,Ciselniky!$G$41:$I$48,3,FALSE))))</f>
        <v/>
      </c>
      <c r="K2654" s="169" t="str">
        <f>IF(J2654="","",IF(G2654="Nerelevantné",E2654*F2654,((E2654*F2654)/VLOOKUP(G2654,Ciselniky!$G$43:$I$48,3,FALSE))*'Dlhodobý majetok (DM)'!I2654)*H2654)</f>
        <v/>
      </c>
      <c r="L2654" s="169" t="str">
        <f>IF(K2654="","",IF('Základné údaje'!$H$8="áno",0,K2654*0.2))</f>
        <v/>
      </c>
      <c r="M2654" s="156" t="str">
        <f>IF(K2654="","",K2654*VLOOKUP(CONCATENATE(C2654," / ",'Základné údaje'!$D$8),'Priradenie pracov. balíkov'!A:F,6,FALSE))</f>
        <v/>
      </c>
      <c r="N2654" s="156" t="str">
        <f>IF(L2654="","",L2654*VLOOKUP(CONCATENATE(C2654," / ",'Základné údaje'!$D$8),'Priradenie pracov. balíkov'!A:F,6,FALSE))</f>
        <v/>
      </c>
      <c r="O2654" s="164"/>
      <c r="P2654" s="164"/>
    </row>
    <row r="2655" spans="1:16" x14ac:dyDescent="0.2">
      <c r="A2655" s="19"/>
      <c r="B2655" s="164"/>
      <c r="C2655" s="164"/>
      <c r="D2655" s="164"/>
      <c r="E2655" s="164"/>
      <c r="F2655" s="165"/>
      <c r="G2655" s="164"/>
      <c r="H2655" s="166"/>
      <c r="I2655" s="167"/>
      <c r="J2655" s="168" t="str">
        <f>IF(F2655="","",IF(G2655=nepodnik,1,IF(VLOOKUP(G2655,Ciselniky!$G$41:$I$48,3,FALSE)&gt;'Údaje o projekte'!$F$11,'Údaje o projekte'!$F$11,VLOOKUP(G2655,Ciselniky!$G$41:$I$48,3,FALSE))))</f>
        <v/>
      </c>
      <c r="K2655" s="169" t="str">
        <f>IF(J2655="","",IF(G2655="Nerelevantné",E2655*F2655,((E2655*F2655)/VLOOKUP(G2655,Ciselniky!$G$43:$I$48,3,FALSE))*'Dlhodobý majetok (DM)'!I2655)*H2655)</f>
        <v/>
      </c>
      <c r="L2655" s="169" t="str">
        <f>IF(K2655="","",IF('Základné údaje'!$H$8="áno",0,K2655*0.2))</f>
        <v/>
      </c>
      <c r="M2655" s="156" t="str">
        <f>IF(K2655="","",K2655*VLOOKUP(CONCATENATE(C2655," / ",'Základné údaje'!$D$8),'Priradenie pracov. balíkov'!A:F,6,FALSE))</f>
        <v/>
      </c>
      <c r="N2655" s="156" t="str">
        <f>IF(L2655="","",L2655*VLOOKUP(CONCATENATE(C2655," / ",'Základné údaje'!$D$8),'Priradenie pracov. balíkov'!A:F,6,FALSE))</f>
        <v/>
      </c>
      <c r="O2655" s="164"/>
      <c r="P2655" s="164"/>
    </row>
    <row r="2656" spans="1:16" x14ac:dyDescent="0.2">
      <c r="A2656" s="19"/>
      <c r="B2656" s="164"/>
      <c r="C2656" s="164"/>
      <c r="D2656" s="164"/>
      <c r="E2656" s="164"/>
      <c r="F2656" s="165"/>
      <c r="G2656" s="164"/>
      <c r="H2656" s="166"/>
      <c r="I2656" s="167"/>
      <c r="J2656" s="168" t="str">
        <f>IF(F2656="","",IF(G2656=nepodnik,1,IF(VLOOKUP(G2656,Ciselniky!$G$41:$I$48,3,FALSE)&gt;'Údaje o projekte'!$F$11,'Údaje o projekte'!$F$11,VLOOKUP(G2656,Ciselniky!$G$41:$I$48,3,FALSE))))</f>
        <v/>
      </c>
      <c r="K2656" s="169" t="str">
        <f>IF(J2656="","",IF(G2656="Nerelevantné",E2656*F2656,((E2656*F2656)/VLOOKUP(G2656,Ciselniky!$G$43:$I$48,3,FALSE))*'Dlhodobý majetok (DM)'!I2656)*H2656)</f>
        <v/>
      </c>
      <c r="L2656" s="169" t="str">
        <f>IF(K2656="","",IF('Základné údaje'!$H$8="áno",0,K2656*0.2))</f>
        <v/>
      </c>
      <c r="M2656" s="156" t="str">
        <f>IF(K2656="","",K2656*VLOOKUP(CONCATENATE(C2656," / ",'Základné údaje'!$D$8),'Priradenie pracov. balíkov'!A:F,6,FALSE))</f>
        <v/>
      </c>
      <c r="N2656" s="156" t="str">
        <f>IF(L2656="","",L2656*VLOOKUP(CONCATENATE(C2656," / ",'Základné údaje'!$D$8),'Priradenie pracov. balíkov'!A:F,6,FALSE))</f>
        <v/>
      </c>
      <c r="O2656" s="164"/>
      <c r="P2656" s="164"/>
    </row>
    <row r="2657" spans="1:16" x14ac:dyDescent="0.2">
      <c r="A2657" s="19"/>
      <c r="B2657" s="164"/>
      <c r="C2657" s="164"/>
      <c r="D2657" s="164"/>
      <c r="E2657" s="164"/>
      <c r="F2657" s="165"/>
      <c r="G2657" s="164"/>
      <c r="H2657" s="166"/>
      <c r="I2657" s="167"/>
      <c r="J2657" s="168" t="str">
        <f>IF(F2657="","",IF(G2657=nepodnik,1,IF(VLOOKUP(G2657,Ciselniky!$G$41:$I$48,3,FALSE)&gt;'Údaje o projekte'!$F$11,'Údaje o projekte'!$F$11,VLOOKUP(G2657,Ciselniky!$G$41:$I$48,3,FALSE))))</f>
        <v/>
      </c>
      <c r="K2657" s="169" t="str">
        <f>IF(J2657="","",IF(G2657="Nerelevantné",E2657*F2657,((E2657*F2657)/VLOOKUP(G2657,Ciselniky!$G$43:$I$48,3,FALSE))*'Dlhodobý majetok (DM)'!I2657)*H2657)</f>
        <v/>
      </c>
      <c r="L2657" s="169" t="str">
        <f>IF(K2657="","",IF('Základné údaje'!$H$8="áno",0,K2657*0.2))</f>
        <v/>
      </c>
      <c r="M2657" s="156" t="str">
        <f>IF(K2657="","",K2657*VLOOKUP(CONCATENATE(C2657," / ",'Základné údaje'!$D$8),'Priradenie pracov. balíkov'!A:F,6,FALSE))</f>
        <v/>
      </c>
      <c r="N2657" s="156" t="str">
        <f>IF(L2657="","",L2657*VLOOKUP(CONCATENATE(C2657," / ",'Základné údaje'!$D$8),'Priradenie pracov. balíkov'!A:F,6,FALSE))</f>
        <v/>
      </c>
      <c r="O2657" s="164"/>
      <c r="P2657" s="164"/>
    </row>
    <row r="2658" spans="1:16" x14ac:dyDescent="0.2">
      <c r="A2658" s="19"/>
      <c r="B2658" s="164"/>
      <c r="C2658" s="164"/>
      <c r="D2658" s="164"/>
      <c r="E2658" s="164"/>
      <c r="F2658" s="165"/>
      <c r="G2658" s="164"/>
      <c r="H2658" s="166"/>
      <c r="I2658" s="167"/>
      <c r="J2658" s="168" t="str">
        <f>IF(F2658="","",IF(G2658=nepodnik,1,IF(VLOOKUP(G2658,Ciselniky!$G$41:$I$48,3,FALSE)&gt;'Údaje o projekte'!$F$11,'Údaje o projekte'!$F$11,VLOOKUP(G2658,Ciselniky!$G$41:$I$48,3,FALSE))))</f>
        <v/>
      </c>
      <c r="K2658" s="169" t="str">
        <f>IF(J2658="","",IF(G2658="Nerelevantné",E2658*F2658,((E2658*F2658)/VLOOKUP(G2658,Ciselniky!$G$43:$I$48,3,FALSE))*'Dlhodobý majetok (DM)'!I2658)*H2658)</f>
        <v/>
      </c>
      <c r="L2658" s="169" t="str">
        <f>IF(K2658="","",IF('Základné údaje'!$H$8="áno",0,K2658*0.2))</f>
        <v/>
      </c>
      <c r="M2658" s="156" t="str">
        <f>IF(K2658="","",K2658*VLOOKUP(CONCATENATE(C2658," / ",'Základné údaje'!$D$8),'Priradenie pracov. balíkov'!A:F,6,FALSE))</f>
        <v/>
      </c>
      <c r="N2658" s="156" t="str">
        <f>IF(L2658="","",L2658*VLOOKUP(CONCATENATE(C2658," / ",'Základné údaje'!$D$8),'Priradenie pracov. balíkov'!A:F,6,FALSE))</f>
        <v/>
      </c>
      <c r="O2658" s="164"/>
      <c r="P2658" s="164"/>
    </row>
    <row r="2659" spans="1:16" x14ac:dyDescent="0.2">
      <c r="A2659" s="19"/>
      <c r="B2659" s="164"/>
      <c r="C2659" s="164"/>
      <c r="D2659" s="164"/>
      <c r="E2659" s="164"/>
      <c r="F2659" s="165"/>
      <c r="G2659" s="164"/>
      <c r="H2659" s="166"/>
      <c r="I2659" s="167"/>
      <c r="J2659" s="168" t="str">
        <f>IF(F2659="","",IF(G2659=nepodnik,1,IF(VLOOKUP(G2659,Ciselniky!$G$41:$I$48,3,FALSE)&gt;'Údaje o projekte'!$F$11,'Údaje o projekte'!$F$11,VLOOKUP(G2659,Ciselniky!$G$41:$I$48,3,FALSE))))</f>
        <v/>
      </c>
      <c r="K2659" s="169" t="str">
        <f>IF(J2659="","",IF(G2659="Nerelevantné",E2659*F2659,((E2659*F2659)/VLOOKUP(G2659,Ciselniky!$G$43:$I$48,3,FALSE))*'Dlhodobý majetok (DM)'!I2659)*H2659)</f>
        <v/>
      </c>
      <c r="L2659" s="169" t="str">
        <f>IF(K2659="","",IF('Základné údaje'!$H$8="áno",0,K2659*0.2))</f>
        <v/>
      </c>
      <c r="M2659" s="156" t="str">
        <f>IF(K2659="","",K2659*VLOOKUP(CONCATENATE(C2659," / ",'Základné údaje'!$D$8),'Priradenie pracov. balíkov'!A:F,6,FALSE))</f>
        <v/>
      </c>
      <c r="N2659" s="156" t="str">
        <f>IF(L2659="","",L2659*VLOOKUP(CONCATENATE(C2659," / ",'Základné údaje'!$D$8),'Priradenie pracov. balíkov'!A:F,6,FALSE))</f>
        <v/>
      </c>
      <c r="O2659" s="164"/>
      <c r="P2659" s="164"/>
    </row>
    <row r="2660" spans="1:16" x14ac:dyDescent="0.2">
      <c r="A2660" s="19"/>
      <c r="B2660" s="164"/>
      <c r="C2660" s="164"/>
      <c r="D2660" s="164"/>
      <c r="E2660" s="164"/>
      <c r="F2660" s="165"/>
      <c r="G2660" s="164"/>
      <c r="H2660" s="166"/>
      <c r="I2660" s="167"/>
      <c r="J2660" s="168" t="str">
        <f>IF(F2660="","",IF(G2660=nepodnik,1,IF(VLOOKUP(G2660,Ciselniky!$G$41:$I$48,3,FALSE)&gt;'Údaje o projekte'!$F$11,'Údaje o projekte'!$F$11,VLOOKUP(G2660,Ciselniky!$G$41:$I$48,3,FALSE))))</f>
        <v/>
      </c>
      <c r="K2660" s="169" t="str">
        <f>IF(J2660="","",IF(G2660="Nerelevantné",E2660*F2660,((E2660*F2660)/VLOOKUP(G2660,Ciselniky!$G$43:$I$48,3,FALSE))*'Dlhodobý majetok (DM)'!I2660)*H2660)</f>
        <v/>
      </c>
      <c r="L2660" s="169" t="str">
        <f>IF(K2660="","",IF('Základné údaje'!$H$8="áno",0,K2660*0.2))</f>
        <v/>
      </c>
      <c r="M2660" s="156" t="str">
        <f>IF(K2660="","",K2660*VLOOKUP(CONCATENATE(C2660," / ",'Základné údaje'!$D$8),'Priradenie pracov. balíkov'!A:F,6,FALSE))</f>
        <v/>
      </c>
      <c r="N2660" s="156" t="str">
        <f>IF(L2660="","",L2660*VLOOKUP(CONCATENATE(C2660," / ",'Základné údaje'!$D$8),'Priradenie pracov. balíkov'!A:F,6,FALSE))</f>
        <v/>
      </c>
      <c r="O2660" s="164"/>
      <c r="P2660" s="164"/>
    </row>
    <row r="2661" spans="1:16" x14ac:dyDescent="0.2">
      <c r="A2661" s="19"/>
      <c r="B2661" s="164"/>
      <c r="C2661" s="164"/>
      <c r="D2661" s="164"/>
      <c r="E2661" s="164"/>
      <c r="F2661" s="165"/>
      <c r="G2661" s="164"/>
      <c r="H2661" s="166"/>
      <c r="I2661" s="167"/>
      <c r="J2661" s="168" t="str">
        <f>IF(F2661="","",IF(G2661=nepodnik,1,IF(VLOOKUP(G2661,Ciselniky!$G$41:$I$48,3,FALSE)&gt;'Údaje o projekte'!$F$11,'Údaje o projekte'!$F$11,VLOOKUP(G2661,Ciselniky!$G$41:$I$48,3,FALSE))))</f>
        <v/>
      </c>
      <c r="K2661" s="169" t="str">
        <f>IF(J2661="","",IF(G2661="Nerelevantné",E2661*F2661,((E2661*F2661)/VLOOKUP(G2661,Ciselniky!$G$43:$I$48,3,FALSE))*'Dlhodobý majetok (DM)'!I2661)*H2661)</f>
        <v/>
      </c>
      <c r="L2661" s="169" t="str">
        <f>IF(K2661="","",IF('Základné údaje'!$H$8="áno",0,K2661*0.2))</f>
        <v/>
      </c>
      <c r="M2661" s="156" t="str">
        <f>IF(K2661="","",K2661*VLOOKUP(CONCATENATE(C2661," / ",'Základné údaje'!$D$8),'Priradenie pracov. balíkov'!A:F,6,FALSE))</f>
        <v/>
      </c>
      <c r="N2661" s="156" t="str">
        <f>IF(L2661="","",L2661*VLOOKUP(CONCATENATE(C2661," / ",'Základné údaje'!$D$8),'Priradenie pracov. balíkov'!A:F,6,FALSE))</f>
        <v/>
      </c>
      <c r="O2661" s="164"/>
      <c r="P2661" s="164"/>
    </row>
    <row r="2662" spans="1:16" x14ac:dyDescent="0.2">
      <c r="A2662" s="19"/>
      <c r="B2662" s="164"/>
      <c r="C2662" s="164"/>
      <c r="D2662" s="164"/>
      <c r="E2662" s="164"/>
      <c r="F2662" s="165"/>
      <c r="G2662" s="164"/>
      <c r="H2662" s="166"/>
      <c r="I2662" s="167"/>
      <c r="J2662" s="168" t="str">
        <f>IF(F2662="","",IF(G2662=nepodnik,1,IF(VLOOKUP(G2662,Ciselniky!$G$41:$I$48,3,FALSE)&gt;'Údaje o projekte'!$F$11,'Údaje o projekte'!$F$11,VLOOKUP(G2662,Ciselniky!$G$41:$I$48,3,FALSE))))</f>
        <v/>
      </c>
      <c r="K2662" s="169" t="str">
        <f>IF(J2662="","",IF(G2662="Nerelevantné",E2662*F2662,((E2662*F2662)/VLOOKUP(G2662,Ciselniky!$G$43:$I$48,3,FALSE))*'Dlhodobý majetok (DM)'!I2662)*H2662)</f>
        <v/>
      </c>
      <c r="L2662" s="169" t="str">
        <f>IF(K2662="","",IF('Základné údaje'!$H$8="áno",0,K2662*0.2))</f>
        <v/>
      </c>
      <c r="M2662" s="156" t="str">
        <f>IF(K2662="","",K2662*VLOOKUP(CONCATENATE(C2662," / ",'Základné údaje'!$D$8),'Priradenie pracov. balíkov'!A:F,6,FALSE))</f>
        <v/>
      </c>
      <c r="N2662" s="156" t="str">
        <f>IF(L2662="","",L2662*VLOOKUP(CONCATENATE(C2662," / ",'Základné údaje'!$D$8),'Priradenie pracov. balíkov'!A:F,6,FALSE))</f>
        <v/>
      </c>
      <c r="O2662" s="164"/>
      <c r="P2662" s="164"/>
    </row>
    <row r="2663" spans="1:16" x14ac:dyDescent="0.2">
      <c r="A2663" s="19"/>
      <c r="B2663" s="164"/>
      <c r="C2663" s="164"/>
      <c r="D2663" s="164"/>
      <c r="E2663" s="164"/>
      <c r="F2663" s="165"/>
      <c r="G2663" s="164"/>
      <c r="H2663" s="166"/>
      <c r="I2663" s="167"/>
      <c r="J2663" s="168" t="str">
        <f>IF(F2663="","",IF(G2663=nepodnik,1,IF(VLOOKUP(G2663,Ciselniky!$G$41:$I$48,3,FALSE)&gt;'Údaje o projekte'!$F$11,'Údaje o projekte'!$F$11,VLOOKUP(G2663,Ciselniky!$G$41:$I$48,3,FALSE))))</f>
        <v/>
      </c>
      <c r="K2663" s="169" t="str">
        <f>IF(J2663="","",IF(G2663="Nerelevantné",E2663*F2663,((E2663*F2663)/VLOOKUP(G2663,Ciselniky!$G$43:$I$48,3,FALSE))*'Dlhodobý majetok (DM)'!I2663)*H2663)</f>
        <v/>
      </c>
      <c r="L2663" s="169" t="str">
        <f>IF(K2663="","",IF('Základné údaje'!$H$8="áno",0,K2663*0.2))</f>
        <v/>
      </c>
      <c r="M2663" s="156" t="str">
        <f>IF(K2663="","",K2663*VLOOKUP(CONCATENATE(C2663," / ",'Základné údaje'!$D$8),'Priradenie pracov. balíkov'!A:F,6,FALSE))</f>
        <v/>
      </c>
      <c r="N2663" s="156" t="str">
        <f>IF(L2663="","",L2663*VLOOKUP(CONCATENATE(C2663," / ",'Základné údaje'!$D$8),'Priradenie pracov. balíkov'!A:F,6,FALSE))</f>
        <v/>
      </c>
      <c r="O2663" s="164"/>
      <c r="P2663" s="164"/>
    </row>
    <row r="2664" spans="1:16" x14ac:dyDescent="0.2">
      <c r="A2664" s="19"/>
      <c r="B2664" s="164"/>
      <c r="C2664" s="164"/>
      <c r="D2664" s="164"/>
      <c r="E2664" s="164"/>
      <c r="F2664" s="165"/>
      <c r="G2664" s="164"/>
      <c r="H2664" s="166"/>
      <c r="I2664" s="167"/>
      <c r="J2664" s="168" t="str">
        <f>IF(F2664="","",IF(G2664=nepodnik,1,IF(VLOOKUP(G2664,Ciselniky!$G$41:$I$48,3,FALSE)&gt;'Údaje o projekte'!$F$11,'Údaje o projekte'!$F$11,VLOOKUP(G2664,Ciselniky!$G$41:$I$48,3,FALSE))))</f>
        <v/>
      </c>
      <c r="K2664" s="169" t="str">
        <f>IF(J2664="","",IF(G2664="Nerelevantné",E2664*F2664,((E2664*F2664)/VLOOKUP(G2664,Ciselniky!$G$43:$I$48,3,FALSE))*'Dlhodobý majetok (DM)'!I2664)*H2664)</f>
        <v/>
      </c>
      <c r="L2664" s="169" t="str">
        <f>IF(K2664="","",IF('Základné údaje'!$H$8="áno",0,K2664*0.2))</f>
        <v/>
      </c>
      <c r="M2664" s="156" t="str">
        <f>IF(K2664="","",K2664*VLOOKUP(CONCATENATE(C2664," / ",'Základné údaje'!$D$8),'Priradenie pracov. balíkov'!A:F,6,FALSE))</f>
        <v/>
      </c>
      <c r="N2664" s="156" t="str">
        <f>IF(L2664="","",L2664*VLOOKUP(CONCATENATE(C2664," / ",'Základné údaje'!$D$8),'Priradenie pracov. balíkov'!A:F,6,FALSE))</f>
        <v/>
      </c>
      <c r="O2664" s="164"/>
      <c r="P2664" s="164"/>
    </row>
    <row r="2665" spans="1:16" x14ac:dyDescent="0.2">
      <c r="A2665" s="19"/>
      <c r="B2665" s="164"/>
      <c r="C2665" s="164"/>
      <c r="D2665" s="164"/>
      <c r="E2665" s="164"/>
      <c r="F2665" s="165"/>
      <c r="G2665" s="164"/>
      <c r="H2665" s="166"/>
      <c r="I2665" s="167"/>
      <c r="J2665" s="168" t="str">
        <f>IF(F2665="","",IF(G2665=nepodnik,1,IF(VLOOKUP(G2665,Ciselniky!$G$41:$I$48,3,FALSE)&gt;'Údaje o projekte'!$F$11,'Údaje o projekte'!$F$11,VLOOKUP(G2665,Ciselniky!$G$41:$I$48,3,FALSE))))</f>
        <v/>
      </c>
      <c r="K2665" s="169" t="str">
        <f>IF(J2665="","",IF(G2665="Nerelevantné",E2665*F2665,((E2665*F2665)/VLOOKUP(G2665,Ciselniky!$G$43:$I$48,3,FALSE))*'Dlhodobý majetok (DM)'!I2665)*H2665)</f>
        <v/>
      </c>
      <c r="L2665" s="169" t="str">
        <f>IF(K2665="","",IF('Základné údaje'!$H$8="áno",0,K2665*0.2))</f>
        <v/>
      </c>
      <c r="M2665" s="156" t="str">
        <f>IF(K2665="","",K2665*VLOOKUP(CONCATENATE(C2665," / ",'Základné údaje'!$D$8),'Priradenie pracov. balíkov'!A:F,6,FALSE))</f>
        <v/>
      </c>
      <c r="N2665" s="156" t="str">
        <f>IF(L2665="","",L2665*VLOOKUP(CONCATENATE(C2665," / ",'Základné údaje'!$D$8),'Priradenie pracov. balíkov'!A:F,6,FALSE))</f>
        <v/>
      </c>
      <c r="O2665" s="164"/>
      <c r="P2665" s="164"/>
    </row>
    <row r="2666" spans="1:16" x14ac:dyDescent="0.2">
      <c r="A2666" s="19"/>
      <c r="B2666" s="164"/>
      <c r="C2666" s="164"/>
      <c r="D2666" s="164"/>
      <c r="E2666" s="164"/>
      <c r="F2666" s="165"/>
      <c r="G2666" s="164"/>
      <c r="H2666" s="166"/>
      <c r="I2666" s="167"/>
      <c r="J2666" s="168" t="str">
        <f>IF(F2666="","",IF(G2666=nepodnik,1,IF(VLOOKUP(G2666,Ciselniky!$G$41:$I$48,3,FALSE)&gt;'Údaje o projekte'!$F$11,'Údaje o projekte'!$F$11,VLOOKUP(G2666,Ciselniky!$G$41:$I$48,3,FALSE))))</f>
        <v/>
      </c>
      <c r="K2666" s="169" t="str">
        <f>IF(J2666="","",IF(G2666="Nerelevantné",E2666*F2666,((E2666*F2666)/VLOOKUP(G2666,Ciselniky!$G$43:$I$48,3,FALSE))*'Dlhodobý majetok (DM)'!I2666)*H2666)</f>
        <v/>
      </c>
      <c r="L2666" s="169" t="str">
        <f>IF(K2666="","",IF('Základné údaje'!$H$8="áno",0,K2666*0.2))</f>
        <v/>
      </c>
      <c r="M2666" s="156" t="str">
        <f>IF(K2666="","",K2666*VLOOKUP(CONCATENATE(C2666," / ",'Základné údaje'!$D$8),'Priradenie pracov. balíkov'!A:F,6,FALSE))</f>
        <v/>
      </c>
      <c r="N2666" s="156" t="str">
        <f>IF(L2666="","",L2666*VLOOKUP(CONCATENATE(C2666," / ",'Základné údaje'!$D$8),'Priradenie pracov. balíkov'!A:F,6,FALSE))</f>
        <v/>
      </c>
      <c r="O2666" s="164"/>
      <c r="P2666" s="164"/>
    </row>
    <row r="2667" spans="1:16" x14ac:dyDescent="0.2">
      <c r="A2667" s="19"/>
      <c r="B2667" s="164"/>
      <c r="C2667" s="164"/>
      <c r="D2667" s="164"/>
      <c r="E2667" s="164"/>
      <c r="F2667" s="165"/>
      <c r="G2667" s="164"/>
      <c r="H2667" s="166"/>
      <c r="I2667" s="167"/>
      <c r="J2667" s="168" t="str">
        <f>IF(F2667="","",IF(G2667=nepodnik,1,IF(VLOOKUP(G2667,Ciselniky!$G$41:$I$48,3,FALSE)&gt;'Údaje o projekte'!$F$11,'Údaje o projekte'!$F$11,VLOOKUP(G2667,Ciselniky!$G$41:$I$48,3,FALSE))))</f>
        <v/>
      </c>
      <c r="K2667" s="169" t="str">
        <f>IF(J2667="","",IF(G2667="Nerelevantné",E2667*F2667,((E2667*F2667)/VLOOKUP(G2667,Ciselniky!$G$43:$I$48,3,FALSE))*'Dlhodobý majetok (DM)'!I2667)*H2667)</f>
        <v/>
      </c>
      <c r="L2667" s="169" t="str">
        <f>IF(K2667="","",IF('Základné údaje'!$H$8="áno",0,K2667*0.2))</f>
        <v/>
      </c>
      <c r="M2667" s="156" t="str">
        <f>IF(K2667="","",K2667*VLOOKUP(CONCATENATE(C2667," / ",'Základné údaje'!$D$8),'Priradenie pracov. balíkov'!A:F,6,FALSE))</f>
        <v/>
      </c>
      <c r="N2667" s="156" t="str">
        <f>IF(L2667="","",L2667*VLOOKUP(CONCATENATE(C2667," / ",'Základné údaje'!$D$8),'Priradenie pracov. balíkov'!A:F,6,FALSE))</f>
        <v/>
      </c>
      <c r="O2667" s="164"/>
      <c r="P2667" s="164"/>
    </row>
    <row r="2668" spans="1:16" x14ac:dyDescent="0.2">
      <c r="A2668" s="19"/>
      <c r="B2668" s="164"/>
      <c r="C2668" s="164"/>
      <c r="D2668" s="164"/>
      <c r="E2668" s="164"/>
      <c r="F2668" s="165"/>
      <c r="G2668" s="164"/>
      <c r="H2668" s="166"/>
      <c r="I2668" s="167"/>
      <c r="J2668" s="168" t="str">
        <f>IF(F2668="","",IF(G2668=nepodnik,1,IF(VLOOKUP(G2668,Ciselniky!$G$41:$I$48,3,FALSE)&gt;'Údaje o projekte'!$F$11,'Údaje o projekte'!$F$11,VLOOKUP(G2668,Ciselniky!$G$41:$I$48,3,FALSE))))</f>
        <v/>
      </c>
      <c r="K2668" s="169" t="str">
        <f>IF(J2668="","",IF(G2668="Nerelevantné",E2668*F2668,((E2668*F2668)/VLOOKUP(G2668,Ciselniky!$G$43:$I$48,3,FALSE))*'Dlhodobý majetok (DM)'!I2668)*H2668)</f>
        <v/>
      </c>
      <c r="L2668" s="169" t="str">
        <f>IF(K2668="","",IF('Základné údaje'!$H$8="áno",0,K2668*0.2))</f>
        <v/>
      </c>
      <c r="M2668" s="156" t="str">
        <f>IF(K2668="","",K2668*VLOOKUP(CONCATENATE(C2668," / ",'Základné údaje'!$D$8),'Priradenie pracov. balíkov'!A:F,6,FALSE))</f>
        <v/>
      </c>
      <c r="N2668" s="156" t="str">
        <f>IF(L2668="","",L2668*VLOOKUP(CONCATENATE(C2668," / ",'Základné údaje'!$D$8),'Priradenie pracov. balíkov'!A:F,6,FALSE))</f>
        <v/>
      </c>
      <c r="O2668" s="164"/>
      <c r="P2668" s="164"/>
    </row>
    <row r="2669" spans="1:16" x14ac:dyDescent="0.2">
      <c r="A2669" s="19"/>
      <c r="B2669" s="164"/>
      <c r="C2669" s="164"/>
      <c r="D2669" s="164"/>
      <c r="E2669" s="164"/>
      <c r="F2669" s="165"/>
      <c r="G2669" s="164"/>
      <c r="H2669" s="166"/>
      <c r="I2669" s="167"/>
      <c r="J2669" s="168" t="str">
        <f>IF(F2669="","",IF(G2669=nepodnik,1,IF(VLOOKUP(G2669,Ciselniky!$G$41:$I$48,3,FALSE)&gt;'Údaje o projekte'!$F$11,'Údaje o projekte'!$F$11,VLOOKUP(G2669,Ciselniky!$G$41:$I$48,3,FALSE))))</f>
        <v/>
      </c>
      <c r="K2669" s="169" t="str">
        <f>IF(J2669="","",IF(G2669="Nerelevantné",E2669*F2669,((E2669*F2669)/VLOOKUP(G2669,Ciselniky!$G$43:$I$48,3,FALSE))*'Dlhodobý majetok (DM)'!I2669)*H2669)</f>
        <v/>
      </c>
      <c r="L2669" s="169" t="str">
        <f>IF(K2669="","",IF('Základné údaje'!$H$8="áno",0,K2669*0.2))</f>
        <v/>
      </c>
      <c r="M2669" s="156" t="str">
        <f>IF(K2669="","",K2669*VLOOKUP(CONCATENATE(C2669," / ",'Základné údaje'!$D$8),'Priradenie pracov. balíkov'!A:F,6,FALSE))</f>
        <v/>
      </c>
      <c r="N2669" s="156" t="str">
        <f>IF(L2669="","",L2669*VLOOKUP(CONCATENATE(C2669," / ",'Základné údaje'!$D$8),'Priradenie pracov. balíkov'!A:F,6,FALSE))</f>
        <v/>
      </c>
      <c r="O2669" s="164"/>
      <c r="P2669" s="164"/>
    </row>
    <row r="2670" spans="1:16" x14ac:dyDescent="0.2">
      <c r="A2670" s="19"/>
      <c r="B2670" s="164"/>
      <c r="C2670" s="164"/>
      <c r="D2670" s="164"/>
      <c r="E2670" s="164"/>
      <c r="F2670" s="165"/>
      <c r="G2670" s="164"/>
      <c r="H2670" s="166"/>
      <c r="I2670" s="167"/>
      <c r="J2670" s="168" t="str">
        <f>IF(F2670="","",IF(G2670=nepodnik,1,IF(VLOOKUP(G2670,Ciselniky!$G$41:$I$48,3,FALSE)&gt;'Údaje o projekte'!$F$11,'Údaje o projekte'!$F$11,VLOOKUP(G2670,Ciselniky!$G$41:$I$48,3,FALSE))))</f>
        <v/>
      </c>
      <c r="K2670" s="169" t="str">
        <f>IF(J2670="","",IF(G2670="Nerelevantné",E2670*F2670,((E2670*F2670)/VLOOKUP(G2670,Ciselniky!$G$43:$I$48,3,FALSE))*'Dlhodobý majetok (DM)'!I2670)*H2670)</f>
        <v/>
      </c>
      <c r="L2670" s="169" t="str">
        <f>IF(K2670="","",IF('Základné údaje'!$H$8="áno",0,K2670*0.2))</f>
        <v/>
      </c>
      <c r="M2670" s="156" t="str">
        <f>IF(K2670="","",K2670*VLOOKUP(CONCATENATE(C2670," / ",'Základné údaje'!$D$8),'Priradenie pracov. balíkov'!A:F,6,FALSE))</f>
        <v/>
      </c>
      <c r="N2670" s="156" t="str">
        <f>IF(L2670="","",L2670*VLOOKUP(CONCATENATE(C2670," / ",'Základné údaje'!$D$8),'Priradenie pracov. balíkov'!A:F,6,FALSE))</f>
        <v/>
      </c>
      <c r="O2670" s="164"/>
      <c r="P2670" s="164"/>
    </row>
    <row r="2671" spans="1:16" x14ac:dyDescent="0.2">
      <c r="A2671" s="19"/>
      <c r="B2671" s="164"/>
      <c r="C2671" s="164"/>
      <c r="D2671" s="164"/>
      <c r="E2671" s="164"/>
      <c r="F2671" s="165"/>
      <c r="G2671" s="164"/>
      <c r="H2671" s="166"/>
      <c r="I2671" s="167"/>
      <c r="J2671" s="168" t="str">
        <f>IF(F2671="","",IF(G2671=nepodnik,1,IF(VLOOKUP(G2671,Ciselniky!$G$41:$I$48,3,FALSE)&gt;'Údaje o projekte'!$F$11,'Údaje o projekte'!$F$11,VLOOKUP(G2671,Ciselniky!$G$41:$I$48,3,FALSE))))</f>
        <v/>
      </c>
      <c r="K2671" s="169" t="str">
        <f>IF(J2671="","",IF(G2671="Nerelevantné",E2671*F2671,((E2671*F2671)/VLOOKUP(G2671,Ciselniky!$G$43:$I$48,3,FALSE))*'Dlhodobý majetok (DM)'!I2671)*H2671)</f>
        <v/>
      </c>
      <c r="L2671" s="169" t="str">
        <f>IF(K2671="","",IF('Základné údaje'!$H$8="áno",0,K2671*0.2))</f>
        <v/>
      </c>
      <c r="M2671" s="156" t="str">
        <f>IF(K2671="","",K2671*VLOOKUP(CONCATENATE(C2671," / ",'Základné údaje'!$D$8),'Priradenie pracov. balíkov'!A:F,6,FALSE))</f>
        <v/>
      </c>
      <c r="N2671" s="156" t="str">
        <f>IF(L2671="","",L2671*VLOOKUP(CONCATENATE(C2671," / ",'Základné údaje'!$D$8),'Priradenie pracov. balíkov'!A:F,6,FALSE))</f>
        <v/>
      </c>
      <c r="O2671" s="164"/>
      <c r="P2671" s="164"/>
    </row>
    <row r="2672" spans="1:16" x14ac:dyDescent="0.2">
      <c r="A2672" s="19"/>
      <c r="B2672" s="164"/>
      <c r="C2672" s="164"/>
      <c r="D2672" s="164"/>
      <c r="E2672" s="164"/>
      <c r="F2672" s="165"/>
      <c r="G2672" s="164"/>
      <c r="H2672" s="166"/>
      <c r="I2672" s="167"/>
      <c r="J2672" s="168" t="str">
        <f>IF(F2672="","",IF(G2672=nepodnik,1,IF(VLOOKUP(G2672,Ciselniky!$G$41:$I$48,3,FALSE)&gt;'Údaje o projekte'!$F$11,'Údaje o projekte'!$F$11,VLOOKUP(G2672,Ciselniky!$G$41:$I$48,3,FALSE))))</f>
        <v/>
      </c>
      <c r="K2672" s="169" t="str">
        <f>IF(J2672="","",IF(G2672="Nerelevantné",E2672*F2672,((E2672*F2672)/VLOOKUP(G2672,Ciselniky!$G$43:$I$48,3,FALSE))*'Dlhodobý majetok (DM)'!I2672)*H2672)</f>
        <v/>
      </c>
      <c r="L2672" s="169" t="str">
        <f>IF(K2672="","",IF('Základné údaje'!$H$8="áno",0,K2672*0.2))</f>
        <v/>
      </c>
      <c r="M2672" s="156" t="str">
        <f>IF(K2672="","",K2672*VLOOKUP(CONCATENATE(C2672," / ",'Základné údaje'!$D$8),'Priradenie pracov. balíkov'!A:F,6,FALSE))</f>
        <v/>
      </c>
      <c r="N2672" s="156" t="str">
        <f>IF(L2672="","",L2672*VLOOKUP(CONCATENATE(C2672," / ",'Základné údaje'!$D$8),'Priradenie pracov. balíkov'!A:F,6,FALSE))</f>
        <v/>
      </c>
      <c r="O2672" s="164"/>
      <c r="P2672" s="164"/>
    </row>
    <row r="2673" spans="1:16" x14ac:dyDescent="0.2">
      <c r="A2673" s="19"/>
      <c r="B2673" s="164"/>
      <c r="C2673" s="164"/>
      <c r="D2673" s="164"/>
      <c r="E2673" s="164"/>
      <c r="F2673" s="165"/>
      <c r="G2673" s="164"/>
      <c r="H2673" s="166"/>
      <c r="I2673" s="167"/>
      <c r="J2673" s="168" t="str">
        <f>IF(F2673="","",IF(G2673=nepodnik,1,IF(VLOOKUP(G2673,Ciselniky!$G$41:$I$48,3,FALSE)&gt;'Údaje o projekte'!$F$11,'Údaje o projekte'!$F$11,VLOOKUP(G2673,Ciselniky!$G$41:$I$48,3,FALSE))))</f>
        <v/>
      </c>
      <c r="K2673" s="169" t="str">
        <f>IF(J2673="","",IF(G2673="Nerelevantné",E2673*F2673,((E2673*F2673)/VLOOKUP(G2673,Ciselniky!$G$43:$I$48,3,FALSE))*'Dlhodobý majetok (DM)'!I2673)*H2673)</f>
        <v/>
      </c>
      <c r="L2673" s="169" t="str">
        <f>IF(K2673="","",IF('Základné údaje'!$H$8="áno",0,K2673*0.2))</f>
        <v/>
      </c>
      <c r="M2673" s="156" t="str">
        <f>IF(K2673="","",K2673*VLOOKUP(CONCATENATE(C2673," / ",'Základné údaje'!$D$8),'Priradenie pracov. balíkov'!A:F,6,FALSE))</f>
        <v/>
      </c>
      <c r="N2673" s="156" t="str">
        <f>IF(L2673="","",L2673*VLOOKUP(CONCATENATE(C2673," / ",'Základné údaje'!$D$8),'Priradenie pracov. balíkov'!A:F,6,FALSE))</f>
        <v/>
      </c>
      <c r="O2673" s="164"/>
      <c r="P2673" s="164"/>
    </row>
    <row r="2674" spans="1:16" x14ac:dyDescent="0.2">
      <c r="A2674" s="19"/>
      <c r="B2674" s="164"/>
      <c r="C2674" s="164"/>
      <c r="D2674" s="164"/>
      <c r="E2674" s="164"/>
      <c r="F2674" s="165"/>
      <c r="G2674" s="164"/>
      <c r="H2674" s="166"/>
      <c r="I2674" s="167"/>
      <c r="J2674" s="168" t="str">
        <f>IF(F2674="","",IF(G2674=nepodnik,1,IF(VLOOKUP(G2674,Ciselniky!$G$41:$I$48,3,FALSE)&gt;'Údaje o projekte'!$F$11,'Údaje o projekte'!$F$11,VLOOKUP(G2674,Ciselniky!$G$41:$I$48,3,FALSE))))</f>
        <v/>
      </c>
      <c r="K2674" s="169" t="str">
        <f>IF(J2674="","",IF(G2674="Nerelevantné",E2674*F2674,((E2674*F2674)/VLOOKUP(G2674,Ciselniky!$G$43:$I$48,3,FALSE))*'Dlhodobý majetok (DM)'!I2674)*H2674)</f>
        <v/>
      </c>
      <c r="L2674" s="169" t="str">
        <f>IF(K2674="","",IF('Základné údaje'!$H$8="áno",0,K2674*0.2))</f>
        <v/>
      </c>
      <c r="M2674" s="156" t="str">
        <f>IF(K2674="","",K2674*VLOOKUP(CONCATENATE(C2674," / ",'Základné údaje'!$D$8),'Priradenie pracov. balíkov'!A:F,6,FALSE))</f>
        <v/>
      </c>
      <c r="N2674" s="156" t="str">
        <f>IF(L2674="","",L2674*VLOOKUP(CONCATENATE(C2674," / ",'Základné údaje'!$D$8),'Priradenie pracov. balíkov'!A:F,6,FALSE))</f>
        <v/>
      </c>
      <c r="O2674" s="164"/>
      <c r="P2674" s="164"/>
    </row>
    <row r="2675" spans="1:16" x14ac:dyDescent="0.2">
      <c r="A2675" s="19"/>
      <c r="B2675" s="164"/>
      <c r="C2675" s="164"/>
      <c r="D2675" s="164"/>
      <c r="E2675" s="164"/>
      <c r="F2675" s="165"/>
      <c r="G2675" s="164"/>
      <c r="H2675" s="166"/>
      <c r="I2675" s="167"/>
      <c r="J2675" s="168" t="str">
        <f>IF(F2675="","",IF(G2675=nepodnik,1,IF(VLOOKUP(G2675,Ciselniky!$G$41:$I$48,3,FALSE)&gt;'Údaje o projekte'!$F$11,'Údaje o projekte'!$F$11,VLOOKUP(G2675,Ciselniky!$G$41:$I$48,3,FALSE))))</f>
        <v/>
      </c>
      <c r="K2675" s="169" t="str">
        <f>IF(J2675="","",IF(G2675="Nerelevantné",E2675*F2675,((E2675*F2675)/VLOOKUP(G2675,Ciselniky!$G$43:$I$48,3,FALSE))*'Dlhodobý majetok (DM)'!I2675)*H2675)</f>
        <v/>
      </c>
      <c r="L2675" s="169" t="str">
        <f>IF(K2675="","",IF('Základné údaje'!$H$8="áno",0,K2675*0.2))</f>
        <v/>
      </c>
      <c r="M2675" s="156" t="str">
        <f>IF(K2675="","",K2675*VLOOKUP(CONCATENATE(C2675," / ",'Základné údaje'!$D$8),'Priradenie pracov. balíkov'!A:F,6,FALSE))</f>
        <v/>
      </c>
      <c r="N2675" s="156" t="str">
        <f>IF(L2675="","",L2675*VLOOKUP(CONCATENATE(C2675," / ",'Základné údaje'!$D$8),'Priradenie pracov. balíkov'!A:F,6,FALSE))</f>
        <v/>
      </c>
      <c r="O2675" s="164"/>
      <c r="P2675" s="164"/>
    </row>
    <row r="2676" spans="1:16" x14ac:dyDescent="0.2">
      <c r="A2676" s="19"/>
      <c r="B2676" s="164"/>
      <c r="C2676" s="164"/>
      <c r="D2676" s="164"/>
      <c r="E2676" s="164"/>
      <c r="F2676" s="165"/>
      <c r="G2676" s="164"/>
      <c r="H2676" s="166"/>
      <c r="I2676" s="167"/>
      <c r="J2676" s="168" t="str">
        <f>IF(F2676="","",IF(G2676=nepodnik,1,IF(VLOOKUP(G2676,Ciselniky!$G$41:$I$48,3,FALSE)&gt;'Údaje o projekte'!$F$11,'Údaje o projekte'!$F$11,VLOOKUP(G2676,Ciselniky!$G$41:$I$48,3,FALSE))))</f>
        <v/>
      </c>
      <c r="K2676" s="169" t="str">
        <f>IF(J2676="","",IF(G2676="Nerelevantné",E2676*F2676,((E2676*F2676)/VLOOKUP(G2676,Ciselniky!$G$43:$I$48,3,FALSE))*'Dlhodobý majetok (DM)'!I2676)*H2676)</f>
        <v/>
      </c>
      <c r="L2676" s="169" t="str">
        <f>IF(K2676="","",IF('Základné údaje'!$H$8="áno",0,K2676*0.2))</f>
        <v/>
      </c>
      <c r="M2676" s="156" t="str">
        <f>IF(K2676="","",K2676*VLOOKUP(CONCATENATE(C2676," / ",'Základné údaje'!$D$8),'Priradenie pracov. balíkov'!A:F,6,FALSE))</f>
        <v/>
      </c>
      <c r="N2676" s="156" t="str">
        <f>IF(L2676="","",L2676*VLOOKUP(CONCATENATE(C2676," / ",'Základné údaje'!$D$8),'Priradenie pracov. balíkov'!A:F,6,FALSE))</f>
        <v/>
      </c>
      <c r="O2676" s="164"/>
      <c r="P2676" s="164"/>
    </row>
    <row r="2677" spans="1:16" x14ac:dyDescent="0.2">
      <c r="A2677" s="19"/>
      <c r="B2677" s="164"/>
      <c r="C2677" s="164"/>
      <c r="D2677" s="164"/>
      <c r="E2677" s="164"/>
      <c r="F2677" s="165"/>
      <c r="G2677" s="164"/>
      <c r="H2677" s="166"/>
      <c r="I2677" s="167"/>
      <c r="J2677" s="168" t="str">
        <f>IF(F2677="","",IF(G2677=nepodnik,1,IF(VLOOKUP(G2677,Ciselniky!$G$41:$I$48,3,FALSE)&gt;'Údaje o projekte'!$F$11,'Údaje o projekte'!$F$11,VLOOKUP(G2677,Ciselniky!$G$41:$I$48,3,FALSE))))</f>
        <v/>
      </c>
      <c r="K2677" s="169" t="str">
        <f>IF(J2677="","",IF(G2677="Nerelevantné",E2677*F2677,((E2677*F2677)/VLOOKUP(G2677,Ciselniky!$G$43:$I$48,3,FALSE))*'Dlhodobý majetok (DM)'!I2677)*H2677)</f>
        <v/>
      </c>
      <c r="L2677" s="169" t="str">
        <f>IF(K2677="","",IF('Základné údaje'!$H$8="áno",0,K2677*0.2))</f>
        <v/>
      </c>
      <c r="M2677" s="156" t="str">
        <f>IF(K2677="","",K2677*VLOOKUP(CONCATENATE(C2677," / ",'Základné údaje'!$D$8),'Priradenie pracov. balíkov'!A:F,6,FALSE))</f>
        <v/>
      </c>
      <c r="N2677" s="156" t="str">
        <f>IF(L2677="","",L2677*VLOOKUP(CONCATENATE(C2677," / ",'Základné údaje'!$D$8),'Priradenie pracov. balíkov'!A:F,6,FALSE))</f>
        <v/>
      </c>
      <c r="O2677" s="164"/>
      <c r="P2677" s="164"/>
    </row>
    <row r="2678" spans="1:16" x14ac:dyDescent="0.2">
      <c r="A2678" s="19"/>
      <c r="B2678" s="164"/>
      <c r="C2678" s="164"/>
      <c r="D2678" s="164"/>
      <c r="E2678" s="164"/>
      <c r="F2678" s="165"/>
      <c r="G2678" s="164"/>
      <c r="H2678" s="166"/>
      <c r="I2678" s="167"/>
      <c r="J2678" s="168" t="str">
        <f>IF(F2678="","",IF(G2678=nepodnik,1,IF(VLOOKUP(G2678,Ciselniky!$G$41:$I$48,3,FALSE)&gt;'Údaje o projekte'!$F$11,'Údaje o projekte'!$F$11,VLOOKUP(G2678,Ciselniky!$G$41:$I$48,3,FALSE))))</f>
        <v/>
      </c>
      <c r="K2678" s="169" t="str">
        <f>IF(J2678="","",IF(G2678="Nerelevantné",E2678*F2678,((E2678*F2678)/VLOOKUP(G2678,Ciselniky!$G$43:$I$48,3,FALSE))*'Dlhodobý majetok (DM)'!I2678)*H2678)</f>
        <v/>
      </c>
      <c r="L2678" s="169" t="str">
        <f>IF(K2678="","",IF('Základné údaje'!$H$8="áno",0,K2678*0.2))</f>
        <v/>
      </c>
      <c r="M2678" s="156" t="str">
        <f>IF(K2678="","",K2678*VLOOKUP(CONCATENATE(C2678," / ",'Základné údaje'!$D$8),'Priradenie pracov. balíkov'!A:F,6,FALSE))</f>
        <v/>
      </c>
      <c r="N2678" s="156" t="str">
        <f>IF(L2678="","",L2678*VLOOKUP(CONCATENATE(C2678," / ",'Základné údaje'!$D$8),'Priradenie pracov. balíkov'!A:F,6,FALSE))</f>
        <v/>
      </c>
      <c r="O2678" s="164"/>
      <c r="P2678" s="164"/>
    </row>
    <row r="2679" spans="1:16" x14ac:dyDescent="0.2">
      <c r="A2679" s="19"/>
      <c r="B2679" s="164"/>
      <c r="C2679" s="164"/>
      <c r="D2679" s="164"/>
      <c r="E2679" s="164"/>
      <c r="F2679" s="165"/>
      <c r="G2679" s="164"/>
      <c r="H2679" s="166"/>
      <c r="I2679" s="167"/>
      <c r="J2679" s="168" t="str">
        <f>IF(F2679="","",IF(G2679=nepodnik,1,IF(VLOOKUP(G2679,Ciselniky!$G$41:$I$48,3,FALSE)&gt;'Údaje o projekte'!$F$11,'Údaje o projekte'!$F$11,VLOOKUP(G2679,Ciselniky!$G$41:$I$48,3,FALSE))))</f>
        <v/>
      </c>
      <c r="K2679" s="169" t="str">
        <f>IF(J2679="","",IF(G2679="Nerelevantné",E2679*F2679,((E2679*F2679)/VLOOKUP(G2679,Ciselniky!$G$43:$I$48,3,FALSE))*'Dlhodobý majetok (DM)'!I2679)*H2679)</f>
        <v/>
      </c>
      <c r="L2679" s="169" t="str">
        <f>IF(K2679="","",IF('Základné údaje'!$H$8="áno",0,K2679*0.2))</f>
        <v/>
      </c>
      <c r="M2679" s="156" t="str">
        <f>IF(K2679="","",K2679*VLOOKUP(CONCATENATE(C2679," / ",'Základné údaje'!$D$8),'Priradenie pracov. balíkov'!A:F,6,FALSE))</f>
        <v/>
      </c>
      <c r="N2679" s="156" t="str">
        <f>IF(L2679="","",L2679*VLOOKUP(CONCATENATE(C2679," / ",'Základné údaje'!$D$8),'Priradenie pracov. balíkov'!A:F,6,FALSE))</f>
        <v/>
      </c>
      <c r="O2679" s="164"/>
      <c r="P2679" s="164"/>
    </row>
    <row r="2680" spans="1:16" x14ac:dyDescent="0.2">
      <c r="A2680" s="19"/>
      <c r="B2680" s="164"/>
      <c r="C2680" s="164"/>
      <c r="D2680" s="164"/>
      <c r="E2680" s="164"/>
      <c r="F2680" s="165"/>
      <c r="G2680" s="164"/>
      <c r="H2680" s="166"/>
      <c r="I2680" s="167"/>
      <c r="J2680" s="168" t="str">
        <f>IF(F2680="","",IF(G2680=nepodnik,1,IF(VLOOKUP(G2680,Ciselniky!$G$41:$I$48,3,FALSE)&gt;'Údaje o projekte'!$F$11,'Údaje o projekte'!$F$11,VLOOKUP(G2680,Ciselniky!$G$41:$I$48,3,FALSE))))</f>
        <v/>
      </c>
      <c r="K2680" s="169" t="str">
        <f>IF(J2680="","",IF(G2680="Nerelevantné",E2680*F2680,((E2680*F2680)/VLOOKUP(G2680,Ciselniky!$G$43:$I$48,3,FALSE))*'Dlhodobý majetok (DM)'!I2680)*H2680)</f>
        <v/>
      </c>
      <c r="L2680" s="169" t="str">
        <f>IF(K2680="","",IF('Základné údaje'!$H$8="áno",0,K2680*0.2))</f>
        <v/>
      </c>
      <c r="M2680" s="156" t="str">
        <f>IF(K2680="","",K2680*VLOOKUP(CONCATENATE(C2680," / ",'Základné údaje'!$D$8),'Priradenie pracov. balíkov'!A:F,6,FALSE))</f>
        <v/>
      </c>
      <c r="N2680" s="156" t="str">
        <f>IF(L2680="","",L2680*VLOOKUP(CONCATENATE(C2680," / ",'Základné údaje'!$D$8),'Priradenie pracov. balíkov'!A:F,6,FALSE))</f>
        <v/>
      </c>
      <c r="O2680" s="164"/>
      <c r="P2680" s="164"/>
    </row>
    <row r="2681" spans="1:16" x14ac:dyDescent="0.2">
      <c r="A2681" s="19"/>
      <c r="B2681" s="164"/>
      <c r="C2681" s="164"/>
      <c r="D2681" s="164"/>
      <c r="E2681" s="164"/>
      <c r="F2681" s="165"/>
      <c r="G2681" s="164"/>
      <c r="H2681" s="166"/>
      <c r="I2681" s="167"/>
      <c r="J2681" s="168" t="str">
        <f>IF(F2681="","",IF(G2681=nepodnik,1,IF(VLOOKUP(G2681,Ciselniky!$G$41:$I$48,3,FALSE)&gt;'Údaje o projekte'!$F$11,'Údaje o projekte'!$F$11,VLOOKUP(G2681,Ciselniky!$G$41:$I$48,3,FALSE))))</f>
        <v/>
      </c>
      <c r="K2681" s="169" t="str">
        <f>IF(J2681="","",IF(G2681="Nerelevantné",E2681*F2681,((E2681*F2681)/VLOOKUP(G2681,Ciselniky!$G$43:$I$48,3,FALSE))*'Dlhodobý majetok (DM)'!I2681)*H2681)</f>
        <v/>
      </c>
      <c r="L2681" s="169" t="str">
        <f>IF(K2681="","",IF('Základné údaje'!$H$8="áno",0,K2681*0.2))</f>
        <v/>
      </c>
      <c r="M2681" s="156" t="str">
        <f>IF(K2681="","",K2681*VLOOKUP(CONCATENATE(C2681," / ",'Základné údaje'!$D$8),'Priradenie pracov. balíkov'!A:F,6,FALSE))</f>
        <v/>
      </c>
      <c r="N2681" s="156" t="str">
        <f>IF(L2681="","",L2681*VLOOKUP(CONCATENATE(C2681," / ",'Základné údaje'!$D$8),'Priradenie pracov. balíkov'!A:F,6,FALSE))</f>
        <v/>
      </c>
      <c r="O2681" s="164"/>
      <c r="P2681" s="164"/>
    </row>
    <row r="2682" spans="1:16" x14ac:dyDescent="0.2">
      <c r="A2682" s="19"/>
      <c r="B2682" s="164"/>
      <c r="C2682" s="164"/>
      <c r="D2682" s="164"/>
      <c r="E2682" s="164"/>
      <c r="F2682" s="165"/>
      <c r="G2682" s="164"/>
      <c r="H2682" s="166"/>
      <c r="I2682" s="167"/>
      <c r="J2682" s="168" t="str">
        <f>IF(F2682="","",IF(G2682=nepodnik,1,IF(VLOOKUP(G2682,Ciselniky!$G$41:$I$48,3,FALSE)&gt;'Údaje o projekte'!$F$11,'Údaje o projekte'!$F$11,VLOOKUP(G2682,Ciselniky!$G$41:$I$48,3,FALSE))))</f>
        <v/>
      </c>
      <c r="K2682" s="169" t="str">
        <f>IF(J2682="","",IF(G2682="Nerelevantné",E2682*F2682,((E2682*F2682)/VLOOKUP(G2682,Ciselniky!$G$43:$I$48,3,FALSE))*'Dlhodobý majetok (DM)'!I2682)*H2682)</f>
        <v/>
      </c>
      <c r="L2682" s="169" t="str">
        <f>IF(K2682="","",IF('Základné údaje'!$H$8="áno",0,K2682*0.2))</f>
        <v/>
      </c>
      <c r="M2682" s="156" t="str">
        <f>IF(K2682="","",K2682*VLOOKUP(CONCATENATE(C2682," / ",'Základné údaje'!$D$8),'Priradenie pracov. balíkov'!A:F,6,FALSE))</f>
        <v/>
      </c>
      <c r="N2682" s="156" t="str">
        <f>IF(L2682="","",L2682*VLOOKUP(CONCATENATE(C2682," / ",'Základné údaje'!$D$8),'Priradenie pracov. balíkov'!A:F,6,FALSE))</f>
        <v/>
      </c>
      <c r="O2682" s="164"/>
      <c r="P2682" s="164"/>
    </row>
    <row r="2683" spans="1:16" x14ac:dyDescent="0.2">
      <c r="A2683" s="19"/>
      <c r="B2683" s="164"/>
      <c r="C2683" s="164"/>
      <c r="D2683" s="164"/>
      <c r="E2683" s="164"/>
      <c r="F2683" s="165"/>
      <c r="G2683" s="164"/>
      <c r="H2683" s="166"/>
      <c r="I2683" s="167"/>
      <c r="J2683" s="168" t="str">
        <f>IF(F2683="","",IF(G2683=nepodnik,1,IF(VLOOKUP(G2683,Ciselniky!$G$41:$I$48,3,FALSE)&gt;'Údaje o projekte'!$F$11,'Údaje o projekte'!$F$11,VLOOKUP(G2683,Ciselniky!$G$41:$I$48,3,FALSE))))</f>
        <v/>
      </c>
      <c r="K2683" s="169" t="str">
        <f>IF(J2683="","",IF(G2683="Nerelevantné",E2683*F2683,((E2683*F2683)/VLOOKUP(G2683,Ciselniky!$G$43:$I$48,3,FALSE))*'Dlhodobý majetok (DM)'!I2683)*H2683)</f>
        <v/>
      </c>
      <c r="L2683" s="169" t="str">
        <f>IF(K2683="","",IF('Základné údaje'!$H$8="áno",0,K2683*0.2))</f>
        <v/>
      </c>
      <c r="M2683" s="156" t="str">
        <f>IF(K2683="","",K2683*VLOOKUP(CONCATENATE(C2683," / ",'Základné údaje'!$D$8),'Priradenie pracov. balíkov'!A:F,6,FALSE))</f>
        <v/>
      </c>
      <c r="N2683" s="156" t="str">
        <f>IF(L2683="","",L2683*VLOOKUP(CONCATENATE(C2683," / ",'Základné údaje'!$D$8),'Priradenie pracov. balíkov'!A:F,6,FALSE))</f>
        <v/>
      </c>
      <c r="O2683" s="164"/>
      <c r="P2683" s="164"/>
    </row>
    <row r="2684" spans="1:16" x14ac:dyDescent="0.2">
      <c r="A2684" s="19"/>
      <c r="B2684" s="164"/>
      <c r="C2684" s="164"/>
      <c r="D2684" s="164"/>
      <c r="E2684" s="164"/>
      <c r="F2684" s="165"/>
      <c r="G2684" s="164"/>
      <c r="H2684" s="166"/>
      <c r="I2684" s="167"/>
      <c r="J2684" s="168" t="str">
        <f>IF(F2684="","",IF(G2684=nepodnik,1,IF(VLOOKUP(G2684,Ciselniky!$G$41:$I$48,3,FALSE)&gt;'Údaje o projekte'!$F$11,'Údaje o projekte'!$F$11,VLOOKUP(G2684,Ciselniky!$G$41:$I$48,3,FALSE))))</f>
        <v/>
      </c>
      <c r="K2684" s="169" t="str">
        <f>IF(J2684="","",IF(G2684="Nerelevantné",E2684*F2684,((E2684*F2684)/VLOOKUP(G2684,Ciselniky!$G$43:$I$48,3,FALSE))*'Dlhodobý majetok (DM)'!I2684)*H2684)</f>
        <v/>
      </c>
      <c r="L2684" s="169" t="str">
        <f>IF(K2684="","",IF('Základné údaje'!$H$8="áno",0,K2684*0.2))</f>
        <v/>
      </c>
      <c r="M2684" s="156" t="str">
        <f>IF(K2684="","",K2684*VLOOKUP(CONCATENATE(C2684," / ",'Základné údaje'!$D$8),'Priradenie pracov. balíkov'!A:F,6,FALSE))</f>
        <v/>
      </c>
      <c r="N2684" s="156" t="str">
        <f>IF(L2684="","",L2684*VLOOKUP(CONCATENATE(C2684," / ",'Základné údaje'!$D$8),'Priradenie pracov. balíkov'!A:F,6,FALSE))</f>
        <v/>
      </c>
      <c r="O2684" s="164"/>
      <c r="P2684" s="164"/>
    </row>
    <row r="2685" spans="1:16" x14ac:dyDescent="0.2">
      <c r="A2685" s="19"/>
      <c r="B2685" s="164"/>
      <c r="C2685" s="164"/>
      <c r="D2685" s="164"/>
      <c r="E2685" s="164"/>
      <c r="F2685" s="165"/>
      <c r="G2685" s="164"/>
      <c r="H2685" s="166"/>
      <c r="I2685" s="167"/>
      <c r="J2685" s="168" t="str">
        <f>IF(F2685="","",IF(G2685=nepodnik,1,IF(VLOOKUP(G2685,Ciselniky!$G$41:$I$48,3,FALSE)&gt;'Údaje o projekte'!$F$11,'Údaje o projekte'!$F$11,VLOOKUP(G2685,Ciselniky!$G$41:$I$48,3,FALSE))))</f>
        <v/>
      </c>
      <c r="K2685" s="169" t="str">
        <f>IF(J2685="","",IF(G2685="Nerelevantné",E2685*F2685,((E2685*F2685)/VLOOKUP(G2685,Ciselniky!$G$43:$I$48,3,FALSE))*'Dlhodobý majetok (DM)'!I2685)*H2685)</f>
        <v/>
      </c>
      <c r="L2685" s="169" t="str">
        <f>IF(K2685="","",IF('Základné údaje'!$H$8="áno",0,K2685*0.2))</f>
        <v/>
      </c>
      <c r="M2685" s="156" t="str">
        <f>IF(K2685="","",K2685*VLOOKUP(CONCATENATE(C2685," / ",'Základné údaje'!$D$8),'Priradenie pracov. balíkov'!A:F,6,FALSE))</f>
        <v/>
      </c>
      <c r="N2685" s="156" t="str">
        <f>IF(L2685="","",L2685*VLOOKUP(CONCATENATE(C2685," / ",'Základné údaje'!$D$8),'Priradenie pracov. balíkov'!A:F,6,FALSE))</f>
        <v/>
      </c>
      <c r="O2685" s="164"/>
      <c r="P2685" s="164"/>
    </row>
    <row r="2686" spans="1:16" x14ac:dyDescent="0.2">
      <c r="A2686" s="19"/>
      <c r="B2686" s="164"/>
      <c r="C2686" s="164"/>
      <c r="D2686" s="164"/>
      <c r="E2686" s="164"/>
      <c r="F2686" s="165"/>
      <c r="G2686" s="164"/>
      <c r="H2686" s="166"/>
      <c r="I2686" s="167"/>
      <c r="J2686" s="168" t="str">
        <f>IF(F2686="","",IF(G2686=nepodnik,1,IF(VLOOKUP(G2686,Ciselniky!$G$41:$I$48,3,FALSE)&gt;'Údaje o projekte'!$F$11,'Údaje o projekte'!$F$11,VLOOKUP(G2686,Ciselniky!$G$41:$I$48,3,FALSE))))</f>
        <v/>
      </c>
      <c r="K2686" s="169" t="str">
        <f>IF(J2686="","",IF(G2686="Nerelevantné",E2686*F2686,((E2686*F2686)/VLOOKUP(G2686,Ciselniky!$G$43:$I$48,3,FALSE))*'Dlhodobý majetok (DM)'!I2686)*H2686)</f>
        <v/>
      </c>
      <c r="L2686" s="169" t="str">
        <f>IF(K2686="","",IF('Základné údaje'!$H$8="áno",0,K2686*0.2))</f>
        <v/>
      </c>
      <c r="M2686" s="156" t="str">
        <f>IF(K2686="","",K2686*VLOOKUP(CONCATENATE(C2686," / ",'Základné údaje'!$D$8),'Priradenie pracov. balíkov'!A:F,6,FALSE))</f>
        <v/>
      </c>
      <c r="N2686" s="156" t="str">
        <f>IF(L2686="","",L2686*VLOOKUP(CONCATENATE(C2686," / ",'Základné údaje'!$D$8),'Priradenie pracov. balíkov'!A:F,6,FALSE))</f>
        <v/>
      </c>
      <c r="O2686" s="164"/>
      <c r="P2686" s="164"/>
    </row>
    <row r="2687" spans="1:16" x14ac:dyDescent="0.2">
      <c r="A2687" s="19"/>
      <c r="B2687" s="164"/>
      <c r="C2687" s="164"/>
      <c r="D2687" s="164"/>
      <c r="E2687" s="164"/>
      <c r="F2687" s="165"/>
      <c r="G2687" s="164"/>
      <c r="H2687" s="166"/>
      <c r="I2687" s="167"/>
      <c r="J2687" s="168" t="str">
        <f>IF(F2687="","",IF(G2687=nepodnik,1,IF(VLOOKUP(G2687,Ciselniky!$G$41:$I$48,3,FALSE)&gt;'Údaje o projekte'!$F$11,'Údaje o projekte'!$F$11,VLOOKUP(G2687,Ciselniky!$G$41:$I$48,3,FALSE))))</f>
        <v/>
      </c>
      <c r="K2687" s="169" t="str">
        <f>IF(J2687="","",IF(G2687="Nerelevantné",E2687*F2687,((E2687*F2687)/VLOOKUP(G2687,Ciselniky!$G$43:$I$48,3,FALSE))*'Dlhodobý majetok (DM)'!I2687)*H2687)</f>
        <v/>
      </c>
      <c r="L2687" s="169" t="str">
        <f>IF(K2687="","",IF('Základné údaje'!$H$8="áno",0,K2687*0.2))</f>
        <v/>
      </c>
      <c r="M2687" s="156" t="str">
        <f>IF(K2687="","",K2687*VLOOKUP(CONCATENATE(C2687," / ",'Základné údaje'!$D$8),'Priradenie pracov. balíkov'!A:F,6,FALSE))</f>
        <v/>
      </c>
      <c r="N2687" s="156" t="str">
        <f>IF(L2687="","",L2687*VLOOKUP(CONCATENATE(C2687," / ",'Základné údaje'!$D$8),'Priradenie pracov. balíkov'!A:F,6,FALSE))</f>
        <v/>
      </c>
      <c r="O2687" s="164"/>
      <c r="P2687" s="164"/>
    </row>
    <row r="2688" spans="1:16" x14ac:dyDescent="0.2">
      <c r="A2688" s="19"/>
      <c r="B2688" s="164"/>
      <c r="C2688" s="164"/>
      <c r="D2688" s="164"/>
      <c r="E2688" s="164"/>
      <c r="F2688" s="165"/>
      <c r="G2688" s="164"/>
      <c r="H2688" s="166"/>
      <c r="I2688" s="167"/>
      <c r="J2688" s="168" t="str">
        <f>IF(F2688="","",IF(G2688=nepodnik,1,IF(VLOOKUP(G2688,Ciselniky!$G$41:$I$48,3,FALSE)&gt;'Údaje o projekte'!$F$11,'Údaje o projekte'!$F$11,VLOOKUP(G2688,Ciselniky!$G$41:$I$48,3,FALSE))))</f>
        <v/>
      </c>
      <c r="K2688" s="169" t="str">
        <f>IF(J2688="","",IF(G2688="Nerelevantné",E2688*F2688,((E2688*F2688)/VLOOKUP(G2688,Ciselniky!$G$43:$I$48,3,FALSE))*'Dlhodobý majetok (DM)'!I2688)*H2688)</f>
        <v/>
      </c>
      <c r="L2688" s="169" t="str">
        <f>IF(K2688="","",IF('Základné údaje'!$H$8="áno",0,K2688*0.2))</f>
        <v/>
      </c>
      <c r="M2688" s="156" t="str">
        <f>IF(K2688="","",K2688*VLOOKUP(CONCATENATE(C2688," / ",'Základné údaje'!$D$8),'Priradenie pracov. balíkov'!A:F,6,FALSE))</f>
        <v/>
      </c>
      <c r="N2688" s="156" t="str">
        <f>IF(L2688="","",L2688*VLOOKUP(CONCATENATE(C2688," / ",'Základné údaje'!$D$8),'Priradenie pracov. balíkov'!A:F,6,FALSE))</f>
        <v/>
      </c>
      <c r="O2688" s="164"/>
      <c r="P2688" s="164"/>
    </row>
    <row r="2689" spans="1:16" x14ac:dyDescent="0.2">
      <c r="A2689" s="19"/>
      <c r="B2689" s="164"/>
      <c r="C2689" s="164"/>
      <c r="D2689" s="164"/>
      <c r="E2689" s="164"/>
      <c r="F2689" s="165"/>
      <c r="G2689" s="164"/>
      <c r="H2689" s="166"/>
      <c r="I2689" s="167"/>
      <c r="J2689" s="168" t="str">
        <f>IF(F2689="","",IF(G2689=nepodnik,1,IF(VLOOKUP(G2689,Ciselniky!$G$41:$I$48,3,FALSE)&gt;'Údaje o projekte'!$F$11,'Údaje o projekte'!$F$11,VLOOKUP(G2689,Ciselniky!$G$41:$I$48,3,FALSE))))</f>
        <v/>
      </c>
      <c r="K2689" s="169" t="str">
        <f>IF(J2689="","",IF(G2689="Nerelevantné",E2689*F2689,((E2689*F2689)/VLOOKUP(G2689,Ciselniky!$G$43:$I$48,3,FALSE))*'Dlhodobý majetok (DM)'!I2689)*H2689)</f>
        <v/>
      </c>
      <c r="L2689" s="169" t="str">
        <f>IF(K2689="","",IF('Základné údaje'!$H$8="áno",0,K2689*0.2))</f>
        <v/>
      </c>
      <c r="M2689" s="156" t="str">
        <f>IF(K2689="","",K2689*VLOOKUP(CONCATENATE(C2689," / ",'Základné údaje'!$D$8),'Priradenie pracov. balíkov'!A:F,6,FALSE))</f>
        <v/>
      </c>
      <c r="N2689" s="156" t="str">
        <f>IF(L2689="","",L2689*VLOOKUP(CONCATENATE(C2689," / ",'Základné údaje'!$D$8),'Priradenie pracov. balíkov'!A:F,6,FALSE))</f>
        <v/>
      </c>
      <c r="O2689" s="164"/>
      <c r="P2689" s="164"/>
    </row>
    <row r="2690" spans="1:16" x14ac:dyDescent="0.2">
      <c r="A2690" s="19"/>
      <c r="B2690" s="164"/>
      <c r="C2690" s="164"/>
      <c r="D2690" s="164"/>
      <c r="E2690" s="164"/>
      <c r="F2690" s="165"/>
      <c r="G2690" s="164"/>
      <c r="H2690" s="166"/>
      <c r="I2690" s="167"/>
      <c r="J2690" s="168" t="str">
        <f>IF(F2690="","",IF(G2690=nepodnik,1,IF(VLOOKUP(G2690,Ciselniky!$G$41:$I$48,3,FALSE)&gt;'Údaje o projekte'!$F$11,'Údaje o projekte'!$F$11,VLOOKUP(G2690,Ciselniky!$G$41:$I$48,3,FALSE))))</f>
        <v/>
      </c>
      <c r="K2690" s="169" t="str">
        <f>IF(J2690="","",IF(G2690="Nerelevantné",E2690*F2690,((E2690*F2690)/VLOOKUP(G2690,Ciselniky!$G$43:$I$48,3,FALSE))*'Dlhodobý majetok (DM)'!I2690)*H2690)</f>
        <v/>
      </c>
      <c r="L2690" s="169" t="str">
        <f>IF(K2690="","",IF('Základné údaje'!$H$8="áno",0,K2690*0.2))</f>
        <v/>
      </c>
      <c r="M2690" s="156" t="str">
        <f>IF(K2690="","",K2690*VLOOKUP(CONCATENATE(C2690," / ",'Základné údaje'!$D$8),'Priradenie pracov. balíkov'!A:F,6,FALSE))</f>
        <v/>
      </c>
      <c r="N2690" s="156" t="str">
        <f>IF(L2690="","",L2690*VLOOKUP(CONCATENATE(C2690," / ",'Základné údaje'!$D$8),'Priradenie pracov. balíkov'!A:F,6,FALSE))</f>
        <v/>
      </c>
      <c r="O2690" s="164"/>
      <c r="P2690" s="164"/>
    </row>
    <row r="2691" spans="1:16" x14ac:dyDescent="0.2">
      <c r="A2691" s="19"/>
      <c r="B2691" s="164"/>
      <c r="C2691" s="164"/>
      <c r="D2691" s="164"/>
      <c r="E2691" s="164"/>
      <c r="F2691" s="165"/>
      <c r="G2691" s="164"/>
      <c r="H2691" s="166"/>
      <c r="I2691" s="167"/>
      <c r="J2691" s="168" t="str">
        <f>IF(F2691="","",IF(G2691=nepodnik,1,IF(VLOOKUP(G2691,Ciselniky!$G$41:$I$48,3,FALSE)&gt;'Údaje o projekte'!$F$11,'Údaje o projekte'!$F$11,VLOOKUP(G2691,Ciselniky!$G$41:$I$48,3,FALSE))))</f>
        <v/>
      </c>
      <c r="K2691" s="169" t="str">
        <f>IF(J2691="","",IF(G2691="Nerelevantné",E2691*F2691,((E2691*F2691)/VLOOKUP(G2691,Ciselniky!$G$43:$I$48,3,FALSE))*'Dlhodobý majetok (DM)'!I2691)*H2691)</f>
        <v/>
      </c>
      <c r="L2691" s="169" t="str">
        <f>IF(K2691="","",IF('Základné údaje'!$H$8="áno",0,K2691*0.2))</f>
        <v/>
      </c>
      <c r="M2691" s="156" t="str">
        <f>IF(K2691="","",K2691*VLOOKUP(CONCATENATE(C2691," / ",'Základné údaje'!$D$8),'Priradenie pracov. balíkov'!A:F,6,FALSE))</f>
        <v/>
      </c>
      <c r="N2691" s="156" t="str">
        <f>IF(L2691="","",L2691*VLOOKUP(CONCATENATE(C2691," / ",'Základné údaje'!$D$8),'Priradenie pracov. balíkov'!A:F,6,FALSE))</f>
        <v/>
      </c>
      <c r="O2691" s="164"/>
      <c r="P2691" s="164"/>
    </row>
    <row r="2692" spans="1:16" x14ac:dyDescent="0.2">
      <c r="A2692" s="19"/>
      <c r="B2692" s="164"/>
      <c r="C2692" s="164"/>
      <c r="D2692" s="164"/>
      <c r="E2692" s="164"/>
      <c r="F2692" s="165"/>
      <c r="G2692" s="164"/>
      <c r="H2692" s="166"/>
      <c r="I2692" s="167"/>
      <c r="J2692" s="168" t="str">
        <f>IF(F2692="","",IF(G2692=nepodnik,1,IF(VLOOKUP(G2692,Ciselniky!$G$41:$I$48,3,FALSE)&gt;'Údaje o projekte'!$F$11,'Údaje o projekte'!$F$11,VLOOKUP(G2692,Ciselniky!$G$41:$I$48,3,FALSE))))</f>
        <v/>
      </c>
      <c r="K2692" s="169" t="str">
        <f>IF(J2692="","",IF(G2692="Nerelevantné",E2692*F2692,((E2692*F2692)/VLOOKUP(G2692,Ciselniky!$G$43:$I$48,3,FALSE))*'Dlhodobý majetok (DM)'!I2692)*H2692)</f>
        <v/>
      </c>
      <c r="L2692" s="169" t="str">
        <f>IF(K2692="","",IF('Základné údaje'!$H$8="áno",0,K2692*0.2))</f>
        <v/>
      </c>
      <c r="M2692" s="156" t="str">
        <f>IF(K2692="","",K2692*VLOOKUP(CONCATENATE(C2692," / ",'Základné údaje'!$D$8),'Priradenie pracov. balíkov'!A:F,6,FALSE))</f>
        <v/>
      </c>
      <c r="N2692" s="156" t="str">
        <f>IF(L2692="","",L2692*VLOOKUP(CONCATENATE(C2692," / ",'Základné údaje'!$D$8),'Priradenie pracov. balíkov'!A:F,6,FALSE))</f>
        <v/>
      </c>
      <c r="O2692" s="164"/>
      <c r="P2692" s="164"/>
    </row>
    <row r="2693" spans="1:16" x14ac:dyDescent="0.2">
      <c r="A2693" s="19"/>
      <c r="B2693" s="164"/>
      <c r="C2693" s="164"/>
      <c r="D2693" s="164"/>
      <c r="E2693" s="164"/>
      <c r="F2693" s="165"/>
      <c r="G2693" s="164"/>
      <c r="H2693" s="166"/>
      <c r="I2693" s="167"/>
      <c r="J2693" s="168" t="str">
        <f>IF(F2693="","",IF(G2693=nepodnik,1,IF(VLOOKUP(G2693,Ciselniky!$G$41:$I$48,3,FALSE)&gt;'Údaje o projekte'!$F$11,'Údaje o projekte'!$F$11,VLOOKUP(G2693,Ciselniky!$G$41:$I$48,3,FALSE))))</f>
        <v/>
      </c>
      <c r="K2693" s="169" t="str">
        <f>IF(J2693="","",IF(G2693="Nerelevantné",E2693*F2693,((E2693*F2693)/VLOOKUP(G2693,Ciselniky!$G$43:$I$48,3,FALSE))*'Dlhodobý majetok (DM)'!I2693)*H2693)</f>
        <v/>
      </c>
      <c r="L2693" s="169" t="str">
        <f>IF(K2693="","",IF('Základné údaje'!$H$8="áno",0,K2693*0.2))</f>
        <v/>
      </c>
      <c r="M2693" s="156" t="str">
        <f>IF(K2693="","",K2693*VLOOKUP(CONCATENATE(C2693," / ",'Základné údaje'!$D$8),'Priradenie pracov. balíkov'!A:F,6,FALSE))</f>
        <v/>
      </c>
      <c r="N2693" s="156" t="str">
        <f>IF(L2693="","",L2693*VLOOKUP(CONCATENATE(C2693," / ",'Základné údaje'!$D$8),'Priradenie pracov. balíkov'!A:F,6,FALSE))</f>
        <v/>
      </c>
      <c r="O2693" s="164"/>
      <c r="P2693" s="164"/>
    </row>
    <row r="2694" spans="1:16" x14ac:dyDescent="0.2">
      <c r="A2694" s="19"/>
      <c r="B2694" s="164"/>
      <c r="C2694" s="164"/>
      <c r="D2694" s="164"/>
      <c r="E2694" s="164"/>
      <c r="F2694" s="165"/>
      <c r="G2694" s="164"/>
      <c r="H2694" s="166"/>
      <c r="I2694" s="167"/>
      <c r="J2694" s="168" t="str">
        <f>IF(F2694="","",IF(G2694=nepodnik,1,IF(VLOOKUP(G2694,Ciselniky!$G$41:$I$48,3,FALSE)&gt;'Údaje o projekte'!$F$11,'Údaje o projekte'!$F$11,VLOOKUP(G2694,Ciselniky!$G$41:$I$48,3,FALSE))))</f>
        <v/>
      </c>
      <c r="K2694" s="169" t="str">
        <f>IF(J2694="","",IF(G2694="Nerelevantné",E2694*F2694,((E2694*F2694)/VLOOKUP(G2694,Ciselniky!$G$43:$I$48,3,FALSE))*'Dlhodobý majetok (DM)'!I2694)*H2694)</f>
        <v/>
      </c>
      <c r="L2694" s="169" t="str">
        <f>IF(K2694="","",IF('Základné údaje'!$H$8="áno",0,K2694*0.2))</f>
        <v/>
      </c>
      <c r="M2694" s="156" t="str">
        <f>IF(K2694="","",K2694*VLOOKUP(CONCATENATE(C2694," / ",'Základné údaje'!$D$8),'Priradenie pracov. balíkov'!A:F,6,FALSE))</f>
        <v/>
      </c>
      <c r="N2694" s="156" t="str">
        <f>IF(L2694="","",L2694*VLOOKUP(CONCATENATE(C2694," / ",'Základné údaje'!$D$8),'Priradenie pracov. balíkov'!A:F,6,FALSE))</f>
        <v/>
      </c>
      <c r="O2694" s="164"/>
      <c r="P2694" s="164"/>
    </row>
    <row r="2695" spans="1:16" x14ac:dyDescent="0.2">
      <c r="A2695" s="19"/>
      <c r="B2695" s="164"/>
      <c r="C2695" s="164"/>
      <c r="D2695" s="164"/>
      <c r="E2695" s="164"/>
      <c r="F2695" s="165"/>
      <c r="G2695" s="164"/>
      <c r="H2695" s="166"/>
      <c r="I2695" s="167"/>
      <c r="J2695" s="168" t="str">
        <f>IF(F2695="","",IF(G2695=nepodnik,1,IF(VLOOKUP(G2695,Ciselniky!$G$41:$I$48,3,FALSE)&gt;'Údaje o projekte'!$F$11,'Údaje o projekte'!$F$11,VLOOKUP(G2695,Ciselniky!$G$41:$I$48,3,FALSE))))</f>
        <v/>
      </c>
      <c r="K2695" s="169" t="str">
        <f>IF(J2695="","",IF(G2695="Nerelevantné",E2695*F2695,((E2695*F2695)/VLOOKUP(G2695,Ciselniky!$G$43:$I$48,3,FALSE))*'Dlhodobý majetok (DM)'!I2695)*H2695)</f>
        <v/>
      </c>
      <c r="L2695" s="169" t="str">
        <f>IF(K2695="","",IF('Základné údaje'!$H$8="áno",0,K2695*0.2))</f>
        <v/>
      </c>
      <c r="M2695" s="156" t="str">
        <f>IF(K2695="","",K2695*VLOOKUP(CONCATENATE(C2695," / ",'Základné údaje'!$D$8),'Priradenie pracov. balíkov'!A:F,6,FALSE))</f>
        <v/>
      </c>
      <c r="N2695" s="156" t="str">
        <f>IF(L2695="","",L2695*VLOOKUP(CONCATENATE(C2695," / ",'Základné údaje'!$D$8),'Priradenie pracov. balíkov'!A:F,6,FALSE))</f>
        <v/>
      </c>
      <c r="O2695" s="164"/>
      <c r="P2695" s="164"/>
    </row>
    <row r="2696" spans="1:16" x14ac:dyDescent="0.2">
      <c r="A2696" s="19"/>
      <c r="B2696" s="164"/>
      <c r="C2696" s="164"/>
      <c r="D2696" s="164"/>
      <c r="E2696" s="164"/>
      <c r="F2696" s="165"/>
      <c r="G2696" s="164"/>
      <c r="H2696" s="166"/>
      <c r="I2696" s="167"/>
      <c r="J2696" s="168" t="str">
        <f>IF(F2696="","",IF(G2696=nepodnik,1,IF(VLOOKUP(G2696,Ciselniky!$G$41:$I$48,3,FALSE)&gt;'Údaje o projekte'!$F$11,'Údaje o projekte'!$F$11,VLOOKUP(G2696,Ciselniky!$G$41:$I$48,3,FALSE))))</f>
        <v/>
      </c>
      <c r="K2696" s="169" t="str">
        <f>IF(J2696="","",IF(G2696="Nerelevantné",E2696*F2696,((E2696*F2696)/VLOOKUP(G2696,Ciselniky!$G$43:$I$48,3,FALSE))*'Dlhodobý majetok (DM)'!I2696)*H2696)</f>
        <v/>
      </c>
      <c r="L2696" s="169" t="str">
        <f>IF(K2696="","",IF('Základné údaje'!$H$8="áno",0,K2696*0.2))</f>
        <v/>
      </c>
      <c r="M2696" s="156" t="str">
        <f>IF(K2696="","",K2696*VLOOKUP(CONCATENATE(C2696," / ",'Základné údaje'!$D$8),'Priradenie pracov. balíkov'!A:F,6,FALSE))</f>
        <v/>
      </c>
      <c r="N2696" s="156" t="str">
        <f>IF(L2696="","",L2696*VLOOKUP(CONCATENATE(C2696," / ",'Základné údaje'!$D$8),'Priradenie pracov. balíkov'!A:F,6,FALSE))</f>
        <v/>
      </c>
      <c r="O2696" s="164"/>
      <c r="P2696" s="164"/>
    </row>
    <row r="2697" spans="1:16" x14ac:dyDescent="0.2">
      <c r="A2697" s="19"/>
      <c r="B2697" s="164"/>
      <c r="C2697" s="164"/>
      <c r="D2697" s="164"/>
      <c r="E2697" s="164"/>
      <c r="F2697" s="165"/>
      <c r="G2697" s="164"/>
      <c r="H2697" s="166"/>
      <c r="I2697" s="167"/>
      <c r="J2697" s="168" t="str">
        <f>IF(F2697="","",IF(G2697=nepodnik,1,IF(VLOOKUP(G2697,Ciselniky!$G$41:$I$48,3,FALSE)&gt;'Údaje o projekte'!$F$11,'Údaje o projekte'!$F$11,VLOOKUP(G2697,Ciselniky!$G$41:$I$48,3,FALSE))))</f>
        <v/>
      </c>
      <c r="K2697" s="169" t="str">
        <f>IF(J2697="","",IF(G2697="Nerelevantné",E2697*F2697,((E2697*F2697)/VLOOKUP(G2697,Ciselniky!$G$43:$I$48,3,FALSE))*'Dlhodobý majetok (DM)'!I2697)*H2697)</f>
        <v/>
      </c>
      <c r="L2697" s="169" t="str">
        <f>IF(K2697="","",IF('Základné údaje'!$H$8="áno",0,K2697*0.2))</f>
        <v/>
      </c>
      <c r="M2697" s="156" t="str">
        <f>IF(K2697="","",K2697*VLOOKUP(CONCATENATE(C2697," / ",'Základné údaje'!$D$8),'Priradenie pracov. balíkov'!A:F,6,FALSE))</f>
        <v/>
      </c>
      <c r="N2697" s="156" t="str">
        <f>IF(L2697="","",L2697*VLOOKUP(CONCATENATE(C2697," / ",'Základné údaje'!$D$8),'Priradenie pracov. balíkov'!A:F,6,FALSE))</f>
        <v/>
      </c>
      <c r="O2697" s="164"/>
      <c r="P2697" s="164"/>
    </row>
    <row r="2698" spans="1:16" x14ac:dyDescent="0.2">
      <c r="A2698" s="19"/>
      <c r="B2698" s="164"/>
      <c r="C2698" s="164"/>
      <c r="D2698" s="164"/>
      <c r="E2698" s="164"/>
      <c r="F2698" s="165"/>
      <c r="G2698" s="164"/>
      <c r="H2698" s="166"/>
      <c r="I2698" s="167"/>
      <c r="J2698" s="168" t="str">
        <f>IF(F2698="","",IF(G2698=nepodnik,1,IF(VLOOKUP(G2698,Ciselniky!$G$41:$I$48,3,FALSE)&gt;'Údaje o projekte'!$F$11,'Údaje o projekte'!$F$11,VLOOKUP(G2698,Ciselniky!$G$41:$I$48,3,FALSE))))</f>
        <v/>
      </c>
      <c r="K2698" s="169" t="str">
        <f>IF(J2698="","",IF(G2698="Nerelevantné",E2698*F2698,((E2698*F2698)/VLOOKUP(G2698,Ciselniky!$G$43:$I$48,3,FALSE))*'Dlhodobý majetok (DM)'!I2698)*H2698)</f>
        <v/>
      </c>
      <c r="L2698" s="169" t="str">
        <f>IF(K2698="","",IF('Základné údaje'!$H$8="áno",0,K2698*0.2))</f>
        <v/>
      </c>
      <c r="M2698" s="156" t="str">
        <f>IF(K2698="","",K2698*VLOOKUP(CONCATENATE(C2698," / ",'Základné údaje'!$D$8),'Priradenie pracov. balíkov'!A:F,6,FALSE))</f>
        <v/>
      </c>
      <c r="N2698" s="156" t="str">
        <f>IF(L2698="","",L2698*VLOOKUP(CONCATENATE(C2698," / ",'Základné údaje'!$D$8),'Priradenie pracov. balíkov'!A:F,6,FALSE))</f>
        <v/>
      </c>
      <c r="O2698" s="164"/>
      <c r="P2698" s="164"/>
    </row>
    <row r="2699" spans="1:16" x14ac:dyDescent="0.2">
      <c r="A2699" s="19"/>
      <c r="B2699" s="164"/>
      <c r="C2699" s="164"/>
      <c r="D2699" s="164"/>
      <c r="E2699" s="164"/>
      <c r="F2699" s="165"/>
      <c r="G2699" s="164"/>
      <c r="H2699" s="166"/>
      <c r="I2699" s="167"/>
      <c r="J2699" s="168" t="str">
        <f>IF(F2699="","",IF(G2699=nepodnik,1,IF(VLOOKUP(G2699,Ciselniky!$G$41:$I$48,3,FALSE)&gt;'Údaje o projekte'!$F$11,'Údaje o projekte'!$F$11,VLOOKUP(G2699,Ciselniky!$G$41:$I$48,3,FALSE))))</f>
        <v/>
      </c>
      <c r="K2699" s="169" t="str">
        <f>IF(J2699="","",IF(G2699="Nerelevantné",E2699*F2699,((E2699*F2699)/VLOOKUP(G2699,Ciselniky!$G$43:$I$48,3,FALSE))*'Dlhodobý majetok (DM)'!I2699)*H2699)</f>
        <v/>
      </c>
      <c r="L2699" s="169" t="str">
        <f>IF(K2699="","",IF('Základné údaje'!$H$8="áno",0,K2699*0.2))</f>
        <v/>
      </c>
      <c r="M2699" s="156" t="str">
        <f>IF(K2699="","",K2699*VLOOKUP(CONCATENATE(C2699," / ",'Základné údaje'!$D$8),'Priradenie pracov. balíkov'!A:F,6,FALSE))</f>
        <v/>
      </c>
      <c r="N2699" s="156" t="str">
        <f>IF(L2699="","",L2699*VLOOKUP(CONCATENATE(C2699," / ",'Základné údaje'!$D$8),'Priradenie pracov. balíkov'!A:F,6,FALSE))</f>
        <v/>
      </c>
      <c r="O2699" s="164"/>
      <c r="P2699" s="164"/>
    </row>
    <row r="2700" spans="1:16" x14ac:dyDescent="0.2">
      <c r="A2700" s="19"/>
      <c r="B2700" s="164"/>
      <c r="C2700" s="164"/>
      <c r="D2700" s="164"/>
      <c r="E2700" s="164"/>
      <c r="F2700" s="165"/>
      <c r="G2700" s="164"/>
      <c r="H2700" s="166"/>
      <c r="I2700" s="167"/>
      <c r="J2700" s="168" t="str">
        <f>IF(F2700="","",IF(G2700=nepodnik,1,IF(VLOOKUP(G2700,Ciselniky!$G$41:$I$48,3,FALSE)&gt;'Údaje o projekte'!$F$11,'Údaje o projekte'!$F$11,VLOOKUP(G2700,Ciselniky!$G$41:$I$48,3,FALSE))))</f>
        <v/>
      </c>
      <c r="K2700" s="169" t="str">
        <f>IF(J2700="","",IF(G2700="Nerelevantné",E2700*F2700,((E2700*F2700)/VLOOKUP(G2700,Ciselniky!$G$43:$I$48,3,FALSE))*'Dlhodobý majetok (DM)'!I2700)*H2700)</f>
        <v/>
      </c>
      <c r="L2700" s="169" t="str">
        <f>IF(K2700="","",IF('Základné údaje'!$H$8="áno",0,K2700*0.2))</f>
        <v/>
      </c>
      <c r="M2700" s="156" t="str">
        <f>IF(K2700="","",K2700*VLOOKUP(CONCATENATE(C2700," / ",'Základné údaje'!$D$8),'Priradenie pracov. balíkov'!A:F,6,FALSE))</f>
        <v/>
      </c>
      <c r="N2700" s="156" t="str">
        <f>IF(L2700="","",L2700*VLOOKUP(CONCATENATE(C2700," / ",'Základné údaje'!$D$8),'Priradenie pracov. balíkov'!A:F,6,FALSE))</f>
        <v/>
      </c>
      <c r="O2700" s="164"/>
      <c r="P2700" s="164"/>
    </row>
    <row r="2701" spans="1:16" x14ac:dyDescent="0.2">
      <c r="A2701" s="19"/>
      <c r="B2701" s="164"/>
      <c r="C2701" s="164"/>
      <c r="D2701" s="164"/>
      <c r="E2701" s="164"/>
      <c r="F2701" s="165"/>
      <c r="G2701" s="164"/>
      <c r="H2701" s="166"/>
      <c r="I2701" s="167"/>
      <c r="J2701" s="168" t="str">
        <f>IF(F2701="","",IF(G2701=nepodnik,1,IF(VLOOKUP(G2701,Ciselniky!$G$41:$I$48,3,FALSE)&gt;'Údaje o projekte'!$F$11,'Údaje o projekte'!$F$11,VLOOKUP(G2701,Ciselniky!$G$41:$I$48,3,FALSE))))</f>
        <v/>
      </c>
      <c r="K2701" s="169" t="str">
        <f>IF(J2701="","",IF(G2701="Nerelevantné",E2701*F2701,((E2701*F2701)/VLOOKUP(G2701,Ciselniky!$G$43:$I$48,3,FALSE))*'Dlhodobý majetok (DM)'!I2701)*H2701)</f>
        <v/>
      </c>
      <c r="L2701" s="169" t="str">
        <f>IF(K2701="","",IF('Základné údaje'!$H$8="áno",0,K2701*0.2))</f>
        <v/>
      </c>
      <c r="M2701" s="156" t="str">
        <f>IF(K2701="","",K2701*VLOOKUP(CONCATENATE(C2701," / ",'Základné údaje'!$D$8),'Priradenie pracov. balíkov'!A:F,6,FALSE))</f>
        <v/>
      </c>
      <c r="N2701" s="156" t="str">
        <f>IF(L2701="","",L2701*VLOOKUP(CONCATENATE(C2701," / ",'Základné údaje'!$D$8),'Priradenie pracov. balíkov'!A:F,6,FALSE))</f>
        <v/>
      </c>
      <c r="O2701" s="164"/>
      <c r="P2701" s="164"/>
    </row>
    <row r="2702" spans="1:16" x14ac:dyDescent="0.2">
      <c r="A2702" s="19"/>
      <c r="B2702" s="164"/>
      <c r="C2702" s="164"/>
      <c r="D2702" s="164"/>
      <c r="E2702" s="164"/>
      <c r="F2702" s="165"/>
      <c r="G2702" s="164"/>
      <c r="H2702" s="166"/>
      <c r="I2702" s="167"/>
      <c r="J2702" s="168" t="str">
        <f>IF(F2702="","",IF(G2702=nepodnik,1,IF(VLOOKUP(G2702,Ciselniky!$G$41:$I$48,3,FALSE)&gt;'Údaje o projekte'!$F$11,'Údaje o projekte'!$F$11,VLOOKUP(G2702,Ciselniky!$G$41:$I$48,3,FALSE))))</f>
        <v/>
      </c>
      <c r="K2702" s="169" t="str">
        <f>IF(J2702="","",IF(G2702="Nerelevantné",E2702*F2702,((E2702*F2702)/VLOOKUP(G2702,Ciselniky!$G$43:$I$48,3,FALSE))*'Dlhodobý majetok (DM)'!I2702)*H2702)</f>
        <v/>
      </c>
      <c r="L2702" s="169" t="str">
        <f>IF(K2702="","",IF('Základné údaje'!$H$8="áno",0,K2702*0.2))</f>
        <v/>
      </c>
      <c r="M2702" s="156" t="str">
        <f>IF(K2702="","",K2702*VLOOKUP(CONCATENATE(C2702," / ",'Základné údaje'!$D$8),'Priradenie pracov. balíkov'!A:F,6,FALSE))</f>
        <v/>
      </c>
      <c r="N2702" s="156" t="str">
        <f>IF(L2702="","",L2702*VLOOKUP(CONCATENATE(C2702," / ",'Základné údaje'!$D$8),'Priradenie pracov. balíkov'!A:F,6,FALSE))</f>
        <v/>
      </c>
      <c r="O2702" s="164"/>
      <c r="P2702" s="164"/>
    </row>
    <row r="2703" spans="1:16" x14ac:dyDescent="0.2">
      <c r="A2703" s="19"/>
      <c r="B2703" s="164"/>
      <c r="C2703" s="164"/>
      <c r="D2703" s="164"/>
      <c r="E2703" s="164"/>
      <c r="F2703" s="165"/>
      <c r="G2703" s="164"/>
      <c r="H2703" s="166"/>
      <c r="I2703" s="167"/>
      <c r="J2703" s="168" t="str">
        <f>IF(F2703="","",IF(G2703=nepodnik,1,IF(VLOOKUP(G2703,Ciselniky!$G$41:$I$48,3,FALSE)&gt;'Údaje o projekte'!$F$11,'Údaje o projekte'!$F$11,VLOOKUP(G2703,Ciselniky!$G$41:$I$48,3,FALSE))))</f>
        <v/>
      </c>
      <c r="K2703" s="169" t="str">
        <f>IF(J2703="","",IF(G2703="Nerelevantné",E2703*F2703,((E2703*F2703)/VLOOKUP(G2703,Ciselniky!$G$43:$I$48,3,FALSE))*'Dlhodobý majetok (DM)'!I2703)*H2703)</f>
        <v/>
      </c>
      <c r="L2703" s="169" t="str">
        <f>IF(K2703="","",IF('Základné údaje'!$H$8="áno",0,K2703*0.2))</f>
        <v/>
      </c>
      <c r="M2703" s="156" t="str">
        <f>IF(K2703="","",K2703*VLOOKUP(CONCATENATE(C2703," / ",'Základné údaje'!$D$8),'Priradenie pracov. balíkov'!A:F,6,FALSE))</f>
        <v/>
      </c>
      <c r="N2703" s="156" t="str">
        <f>IF(L2703="","",L2703*VLOOKUP(CONCATENATE(C2703," / ",'Základné údaje'!$D$8),'Priradenie pracov. balíkov'!A:F,6,FALSE))</f>
        <v/>
      </c>
      <c r="O2703" s="164"/>
      <c r="P2703" s="164"/>
    </row>
    <row r="2704" spans="1:16" x14ac:dyDescent="0.2">
      <c r="A2704" s="19"/>
      <c r="B2704" s="164"/>
      <c r="C2704" s="164"/>
      <c r="D2704" s="164"/>
      <c r="E2704" s="164"/>
      <c r="F2704" s="165"/>
      <c r="G2704" s="164"/>
      <c r="H2704" s="166"/>
      <c r="I2704" s="167"/>
      <c r="J2704" s="168" t="str">
        <f>IF(F2704="","",IF(G2704=nepodnik,1,IF(VLOOKUP(G2704,Ciselniky!$G$41:$I$48,3,FALSE)&gt;'Údaje o projekte'!$F$11,'Údaje o projekte'!$F$11,VLOOKUP(G2704,Ciselniky!$G$41:$I$48,3,FALSE))))</f>
        <v/>
      </c>
      <c r="K2704" s="169" t="str">
        <f>IF(J2704="","",IF(G2704="Nerelevantné",E2704*F2704,((E2704*F2704)/VLOOKUP(G2704,Ciselniky!$G$43:$I$48,3,FALSE))*'Dlhodobý majetok (DM)'!I2704)*H2704)</f>
        <v/>
      </c>
      <c r="L2704" s="169" t="str">
        <f>IF(K2704="","",IF('Základné údaje'!$H$8="áno",0,K2704*0.2))</f>
        <v/>
      </c>
      <c r="M2704" s="156" t="str">
        <f>IF(K2704="","",K2704*VLOOKUP(CONCATENATE(C2704," / ",'Základné údaje'!$D$8),'Priradenie pracov. balíkov'!A:F,6,FALSE))</f>
        <v/>
      </c>
      <c r="N2704" s="156" t="str">
        <f>IF(L2704="","",L2704*VLOOKUP(CONCATENATE(C2704," / ",'Základné údaje'!$D$8),'Priradenie pracov. balíkov'!A:F,6,FALSE))</f>
        <v/>
      </c>
      <c r="O2704" s="164"/>
      <c r="P2704" s="164"/>
    </row>
    <row r="2705" spans="1:16" x14ac:dyDescent="0.2">
      <c r="A2705" s="19"/>
      <c r="B2705" s="164"/>
      <c r="C2705" s="164"/>
      <c r="D2705" s="164"/>
      <c r="E2705" s="164"/>
      <c r="F2705" s="165"/>
      <c r="G2705" s="164"/>
      <c r="H2705" s="166"/>
      <c r="I2705" s="167"/>
      <c r="J2705" s="168" t="str">
        <f>IF(F2705="","",IF(G2705=nepodnik,1,IF(VLOOKUP(G2705,Ciselniky!$G$41:$I$48,3,FALSE)&gt;'Údaje o projekte'!$F$11,'Údaje o projekte'!$F$11,VLOOKUP(G2705,Ciselniky!$G$41:$I$48,3,FALSE))))</f>
        <v/>
      </c>
      <c r="K2705" s="169" t="str">
        <f>IF(J2705="","",IF(G2705="Nerelevantné",E2705*F2705,((E2705*F2705)/VLOOKUP(G2705,Ciselniky!$G$43:$I$48,3,FALSE))*'Dlhodobý majetok (DM)'!I2705)*H2705)</f>
        <v/>
      </c>
      <c r="L2705" s="169" t="str">
        <f>IF(K2705="","",IF('Základné údaje'!$H$8="áno",0,K2705*0.2))</f>
        <v/>
      </c>
      <c r="M2705" s="156" t="str">
        <f>IF(K2705="","",K2705*VLOOKUP(CONCATENATE(C2705," / ",'Základné údaje'!$D$8),'Priradenie pracov. balíkov'!A:F,6,FALSE))</f>
        <v/>
      </c>
      <c r="N2705" s="156" t="str">
        <f>IF(L2705="","",L2705*VLOOKUP(CONCATENATE(C2705," / ",'Základné údaje'!$D$8),'Priradenie pracov. balíkov'!A:F,6,FALSE))</f>
        <v/>
      </c>
      <c r="O2705" s="164"/>
      <c r="P2705" s="164"/>
    </row>
    <row r="2706" spans="1:16" x14ac:dyDescent="0.2">
      <c r="A2706" s="19"/>
      <c r="B2706" s="164"/>
      <c r="C2706" s="164"/>
      <c r="D2706" s="164"/>
      <c r="E2706" s="164"/>
      <c r="F2706" s="165"/>
      <c r="G2706" s="164"/>
      <c r="H2706" s="166"/>
      <c r="I2706" s="167"/>
      <c r="J2706" s="168" t="str">
        <f>IF(F2706="","",IF(G2706=nepodnik,1,IF(VLOOKUP(G2706,Ciselniky!$G$41:$I$48,3,FALSE)&gt;'Údaje o projekte'!$F$11,'Údaje o projekte'!$F$11,VLOOKUP(G2706,Ciselniky!$G$41:$I$48,3,FALSE))))</f>
        <v/>
      </c>
      <c r="K2706" s="169" t="str">
        <f>IF(J2706="","",IF(G2706="Nerelevantné",E2706*F2706,((E2706*F2706)/VLOOKUP(G2706,Ciselniky!$G$43:$I$48,3,FALSE))*'Dlhodobý majetok (DM)'!I2706)*H2706)</f>
        <v/>
      </c>
      <c r="L2706" s="169" t="str">
        <f>IF(K2706="","",IF('Základné údaje'!$H$8="áno",0,K2706*0.2))</f>
        <v/>
      </c>
      <c r="M2706" s="156" t="str">
        <f>IF(K2706="","",K2706*VLOOKUP(CONCATENATE(C2706," / ",'Základné údaje'!$D$8),'Priradenie pracov. balíkov'!A:F,6,FALSE))</f>
        <v/>
      </c>
      <c r="N2706" s="156" t="str">
        <f>IF(L2706="","",L2706*VLOOKUP(CONCATENATE(C2706," / ",'Základné údaje'!$D$8),'Priradenie pracov. balíkov'!A:F,6,FALSE))</f>
        <v/>
      </c>
      <c r="O2706" s="164"/>
      <c r="P2706" s="164"/>
    </row>
    <row r="2707" spans="1:16" x14ac:dyDescent="0.2">
      <c r="A2707" s="19"/>
      <c r="B2707" s="164"/>
      <c r="C2707" s="164"/>
      <c r="D2707" s="164"/>
      <c r="E2707" s="164"/>
      <c r="F2707" s="165"/>
      <c r="G2707" s="164"/>
      <c r="H2707" s="166"/>
      <c r="I2707" s="167"/>
      <c r="J2707" s="168" t="str">
        <f>IF(F2707="","",IF(G2707=nepodnik,1,IF(VLOOKUP(G2707,Ciselniky!$G$41:$I$48,3,FALSE)&gt;'Údaje o projekte'!$F$11,'Údaje o projekte'!$F$11,VLOOKUP(G2707,Ciselniky!$G$41:$I$48,3,FALSE))))</f>
        <v/>
      </c>
      <c r="K2707" s="169" t="str">
        <f>IF(J2707="","",IF(G2707="Nerelevantné",E2707*F2707,((E2707*F2707)/VLOOKUP(G2707,Ciselniky!$G$43:$I$48,3,FALSE))*'Dlhodobý majetok (DM)'!I2707)*H2707)</f>
        <v/>
      </c>
      <c r="L2707" s="169" t="str">
        <f>IF(K2707="","",IF('Základné údaje'!$H$8="áno",0,K2707*0.2))</f>
        <v/>
      </c>
      <c r="M2707" s="156" t="str">
        <f>IF(K2707="","",K2707*VLOOKUP(CONCATENATE(C2707," / ",'Základné údaje'!$D$8),'Priradenie pracov. balíkov'!A:F,6,FALSE))</f>
        <v/>
      </c>
      <c r="N2707" s="156" t="str">
        <f>IF(L2707="","",L2707*VLOOKUP(CONCATENATE(C2707," / ",'Základné údaje'!$D$8),'Priradenie pracov. balíkov'!A:F,6,FALSE))</f>
        <v/>
      </c>
      <c r="O2707" s="164"/>
      <c r="P2707" s="164"/>
    </row>
    <row r="2708" spans="1:16" x14ac:dyDescent="0.2">
      <c r="A2708" s="19"/>
      <c r="B2708" s="164"/>
      <c r="C2708" s="164"/>
      <c r="D2708" s="164"/>
      <c r="E2708" s="164"/>
      <c r="F2708" s="165"/>
      <c r="G2708" s="164"/>
      <c r="H2708" s="166"/>
      <c r="I2708" s="167"/>
      <c r="J2708" s="168" t="str">
        <f>IF(F2708="","",IF(G2708=nepodnik,1,IF(VLOOKUP(G2708,Ciselniky!$G$41:$I$48,3,FALSE)&gt;'Údaje o projekte'!$F$11,'Údaje o projekte'!$F$11,VLOOKUP(G2708,Ciselniky!$G$41:$I$48,3,FALSE))))</f>
        <v/>
      </c>
      <c r="K2708" s="169" t="str">
        <f>IF(J2708="","",IF(G2708="Nerelevantné",E2708*F2708,((E2708*F2708)/VLOOKUP(G2708,Ciselniky!$G$43:$I$48,3,FALSE))*'Dlhodobý majetok (DM)'!I2708)*H2708)</f>
        <v/>
      </c>
      <c r="L2708" s="169" t="str">
        <f>IF(K2708="","",IF('Základné údaje'!$H$8="áno",0,K2708*0.2))</f>
        <v/>
      </c>
      <c r="M2708" s="156" t="str">
        <f>IF(K2708="","",K2708*VLOOKUP(CONCATENATE(C2708," / ",'Základné údaje'!$D$8),'Priradenie pracov. balíkov'!A:F,6,FALSE))</f>
        <v/>
      </c>
      <c r="N2708" s="156" t="str">
        <f>IF(L2708="","",L2708*VLOOKUP(CONCATENATE(C2708," / ",'Základné údaje'!$D$8),'Priradenie pracov. balíkov'!A:F,6,FALSE))</f>
        <v/>
      </c>
      <c r="O2708" s="164"/>
      <c r="P2708" s="164"/>
    </row>
    <row r="2709" spans="1:16" x14ac:dyDescent="0.2">
      <c r="A2709" s="19"/>
      <c r="B2709" s="164"/>
      <c r="C2709" s="164"/>
      <c r="D2709" s="164"/>
      <c r="E2709" s="164"/>
      <c r="F2709" s="165"/>
      <c r="G2709" s="164"/>
      <c r="H2709" s="166"/>
      <c r="I2709" s="167"/>
      <c r="J2709" s="168" t="str">
        <f>IF(F2709="","",IF(G2709=nepodnik,1,IF(VLOOKUP(G2709,Ciselniky!$G$41:$I$48,3,FALSE)&gt;'Údaje o projekte'!$F$11,'Údaje o projekte'!$F$11,VLOOKUP(G2709,Ciselniky!$G$41:$I$48,3,FALSE))))</f>
        <v/>
      </c>
      <c r="K2709" s="169" t="str">
        <f>IF(J2709="","",IF(G2709="Nerelevantné",E2709*F2709,((E2709*F2709)/VLOOKUP(G2709,Ciselniky!$G$43:$I$48,3,FALSE))*'Dlhodobý majetok (DM)'!I2709)*H2709)</f>
        <v/>
      </c>
      <c r="L2709" s="169" t="str">
        <f>IF(K2709="","",IF('Základné údaje'!$H$8="áno",0,K2709*0.2))</f>
        <v/>
      </c>
      <c r="M2709" s="156" t="str">
        <f>IF(K2709="","",K2709*VLOOKUP(CONCATENATE(C2709," / ",'Základné údaje'!$D$8),'Priradenie pracov. balíkov'!A:F,6,FALSE))</f>
        <v/>
      </c>
      <c r="N2709" s="156" t="str">
        <f>IF(L2709="","",L2709*VLOOKUP(CONCATENATE(C2709," / ",'Základné údaje'!$D$8),'Priradenie pracov. balíkov'!A:F,6,FALSE))</f>
        <v/>
      </c>
      <c r="O2709" s="164"/>
      <c r="P2709" s="164"/>
    </row>
    <row r="2710" spans="1:16" x14ac:dyDescent="0.2">
      <c r="A2710" s="19"/>
      <c r="B2710" s="164"/>
      <c r="C2710" s="164"/>
      <c r="D2710" s="164"/>
      <c r="E2710" s="164"/>
      <c r="F2710" s="165"/>
      <c r="G2710" s="164"/>
      <c r="H2710" s="166"/>
      <c r="I2710" s="167"/>
      <c r="J2710" s="168" t="str">
        <f>IF(F2710="","",IF(G2710=nepodnik,1,IF(VLOOKUP(G2710,Ciselniky!$G$41:$I$48,3,FALSE)&gt;'Údaje o projekte'!$F$11,'Údaje o projekte'!$F$11,VLOOKUP(G2710,Ciselniky!$G$41:$I$48,3,FALSE))))</f>
        <v/>
      </c>
      <c r="K2710" s="169" t="str">
        <f>IF(J2710="","",IF(G2710="Nerelevantné",E2710*F2710,((E2710*F2710)/VLOOKUP(G2710,Ciselniky!$G$43:$I$48,3,FALSE))*'Dlhodobý majetok (DM)'!I2710)*H2710)</f>
        <v/>
      </c>
      <c r="L2710" s="169" t="str">
        <f>IF(K2710="","",IF('Základné údaje'!$H$8="áno",0,K2710*0.2))</f>
        <v/>
      </c>
      <c r="M2710" s="156" t="str">
        <f>IF(K2710="","",K2710*VLOOKUP(CONCATENATE(C2710," / ",'Základné údaje'!$D$8),'Priradenie pracov. balíkov'!A:F,6,FALSE))</f>
        <v/>
      </c>
      <c r="N2710" s="156" t="str">
        <f>IF(L2710="","",L2710*VLOOKUP(CONCATENATE(C2710," / ",'Základné údaje'!$D$8),'Priradenie pracov. balíkov'!A:F,6,FALSE))</f>
        <v/>
      </c>
      <c r="O2710" s="164"/>
      <c r="P2710" s="164"/>
    </row>
    <row r="2711" spans="1:16" x14ac:dyDescent="0.2">
      <c r="A2711" s="19"/>
      <c r="B2711" s="164"/>
      <c r="C2711" s="164"/>
      <c r="D2711" s="164"/>
      <c r="E2711" s="164"/>
      <c r="F2711" s="165"/>
      <c r="G2711" s="164"/>
      <c r="H2711" s="166"/>
      <c r="I2711" s="167"/>
      <c r="J2711" s="168" t="str">
        <f>IF(F2711="","",IF(G2711=nepodnik,1,IF(VLOOKUP(G2711,Ciselniky!$G$41:$I$48,3,FALSE)&gt;'Údaje o projekte'!$F$11,'Údaje o projekte'!$F$11,VLOOKUP(G2711,Ciselniky!$G$41:$I$48,3,FALSE))))</f>
        <v/>
      </c>
      <c r="K2711" s="169" t="str">
        <f>IF(J2711="","",IF(G2711="Nerelevantné",E2711*F2711,((E2711*F2711)/VLOOKUP(G2711,Ciselniky!$G$43:$I$48,3,FALSE))*'Dlhodobý majetok (DM)'!I2711)*H2711)</f>
        <v/>
      </c>
      <c r="L2711" s="169" t="str">
        <f>IF(K2711="","",IF('Základné údaje'!$H$8="áno",0,K2711*0.2))</f>
        <v/>
      </c>
      <c r="M2711" s="156" t="str">
        <f>IF(K2711="","",K2711*VLOOKUP(CONCATENATE(C2711," / ",'Základné údaje'!$D$8),'Priradenie pracov. balíkov'!A:F,6,FALSE))</f>
        <v/>
      </c>
      <c r="N2711" s="156" t="str">
        <f>IF(L2711="","",L2711*VLOOKUP(CONCATENATE(C2711," / ",'Základné údaje'!$D$8),'Priradenie pracov. balíkov'!A:F,6,FALSE))</f>
        <v/>
      </c>
      <c r="O2711" s="164"/>
      <c r="P2711" s="164"/>
    </row>
    <row r="2712" spans="1:16" x14ac:dyDescent="0.2">
      <c r="A2712" s="19"/>
      <c r="B2712" s="164"/>
      <c r="C2712" s="164"/>
      <c r="D2712" s="164"/>
      <c r="E2712" s="164"/>
      <c r="F2712" s="165"/>
      <c r="G2712" s="164"/>
      <c r="H2712" s="166"/>
      <c r="I2712" s="167"/>
      <c r="J2712" s="168" t="str">
        <f>IF(F2712="","",IF(G2712=nepodnik,1,IF(VLOOKUP(G2712,Ciselniky!$G$41:$I$48,3,FALSE)&gt;'Údaje o projekte'!$F$11,'Údaje o projekte'!$F$11,VLOOKUP(G2712,Ciselniky!$G$41:$I$48,3,FALSE))))</f>
        <v/>
      </c>
      <c r="K2712" s="169" t="str">
        <f>IF(J2712="","",IF(G2712="Nerelevantné",E2712*F2712,((E2712*F2712)/VLOOKUP(G2712,Ciselniky!$G$43:$I$48,3,FALSE))*'Dlhodobý majetok (DM)'!I2712)*H2712)</f>
        <v/>
      </c>
      <c r="L2712" s="169" t="str">
        <f>IF(K2712="","",IF('Základné údaje'!$H$8="áno",0,K2712*0.2))</f>
        <v/>
      </c>
      <c r="M2712" s="156" t="str">
        <f>IF(K2712="","",K2712*VLOOKUP(CONCATENATE(C2712," / ",'Základné údaje'!$D$8),'Priradenie pracov. balíkov'!A:F,6,FALSE))</f>
        <v/>
      </c>
      <c r="N2712" s="156" t="str">
        <f>IF(L2712="","",L2712*VLOOKUP(CONCATENATE(C2712," / ",'Základné údaje'!$D$8),'Priradenie pracov. balíkov'!A:F,6,FALSE))</f>
        <v/>
      </c>
      <c r="O2712" s="164"/>
      <c r="P2712" s="164"/>
    </row>
    <row r="2713" spans="1:16" x14ac:dyDescent="0.2">
      <c r="A2713" s="19"/>
      <c r="B2713" s="164"/>
      <c r="C2713" s="164"/>
      <c r="D2713" s="164"/>
      <c r="E2713" s="164"/>
      <c r="F2713" s="165"/>
      <c r="G2713" s="164"/>
      <c r="H2713" s="166"/>
      <c r="I2713" s="167"/>
      <c r="J2713" s="168" t="str">
        <f>IF(F2713="","",IF(G2713=nepodnik,1,IF(VLOOKUP(G2713,Ciselniky!$G$41:$I$48,3,FALSE)&gt;'Údaje o projekte'!$F$11,'Údaje o projekte'!$F$11,VLOOKUP(G2713,Ciselniky!$G$41:$I$48,3,FALSE))))</f>
        <v/>
      </c>
      <c r="K2713" s="169" t="str">
        <f>IF(J2713="","",IF(G2713="Nerelevantné",E2713*F2713,((E2713*F2713)/VLOOKUP(G2713,Ciselniky!$G$43:$I$48,3,FALSE))*'Dlhodobý majetok (DM)'!I2713)*H2713)</f>
        <v/>
      </c>
      <c r="L2713" s="169" t="str">
        <f>IF(K2713="","",IF('Základné údaje'!$H$8="áno",0,K2713*0.2))</f>
        <v/>
      </c>
      <c r="M2713" s="156" t="str">
        <f>IF(K2713="","",K2713*VLOOKUP(CONCATENATE(C2713," / ",'Základné údaje'!$D$8),'Priradenie pracov. balíkov'!A:F,6,FALSE))</f>
        <v/>
      </c>
      <c r="N2713" s="156" t="str">
        <f>IF(L2713="","",L2713*VLOOKUP(CONCATENATE(C2713," / ",'Základné údaje'!$D$8),'Priradenie pracov. balíkov'!A:F,6,FALSE))</f>
        <v/>
      </c>
      <c r="O2713" s="164"/>
      <c r="P2713" s="164"/>
    </row>
    <row r="2714" spans="1:16" x14ac:dyDescent="0.2">
      <c r="A2714" s="19"/>
      <c r="B2714" s="164"/>
      <c r="C2714" s="164"/>
      <c r="D2714" s="164"/>
      <c r="E2714" s="164"/>
      <c r="F2714" s="165"/>
      <c r="G2714" s="164"/>
      <c r="H2714" s="166"/>
      <c r="I2714" s="167"/>
      <c r="J2714" s="168" t="str">
        <f>IF(F2714="","",IF(G2714=nepodnik,1,IF(VLOOKUP(G2714,Ciselniky!$G$41:$I$48,3,FALSE)&gt;'Údaje o projekte'!$F$11,'Údaje o projekte'!$F$11,VLOOKUP(G2714,Ciselniky!$G$41:$I$48,3,FALSE))))</f>
        <v/>
      </c>
      <c r="K2714" s="169" t="str">
        <f>IF(J2714="","",IF(G2714="Nerelevantné",E2714*F2714,((E2714*F2714)/VLOOKUP(G2714,Ciselniky!$G$43:$I$48,3,FALSE))*'Dlhodobý majetok (DM)'!I2714)*H2714)</f>
        <v/>
      </c>
      <c r="L2714" s="169" t="str">
        <f>IF(K2714="","",IF('Základné údaje'!$H$8="áno",0,K2714*0.2))</f>
        <v/>
      </c>
      <c r="M2714" s="156" t="str">
        <f>IF(K2714="","",K2714*VLOOKUP(CONCATENATE(C2714," / ",'Základné údaje'!$D$8),'Priradenie pracov. balíkov'!A:F,6,FALSE))</f>
        <v/>
      </c>
      <c r="N2714" s="156" t="str">
        <f>IF(L2714="","",L2714*VLOOKUP(CONCATENATE(C2714," / ",'Základné údaje'!$D$8),'Priradenie pracov. balíkov'!A:F,6,FALSE))</f>
        <v/>
      </c>
      <c r="O2714" s="164"/>
      <c r="P2714" s="164"/>
    </row>
    <row r="2715" spans="1:16" x14ac:dyDescent="0.2">
      <c r="A2715" s="19"/>
      <c r="B2715" s="164"/>
      <c r="C2715" s="164"/>
      <c r="D2715" s="164"/>
      <c r="E2715" s="164"/>
      <c r="F2715" s="165"/>
      <c r="G2715" s="164"/>
      <c r="H2715" s="166"/>
      <c r="I2715" s="167"/>
      <c r="J2715" s="168" t="str">
        <f>IF(F2715="","",IF(G2715=nepodnik,1,IF(VLOOKUP(G2715,Ciselniky!$G$41:$I$48,3,FALSE)&gt;'Údaje o projekte'!$F$11,'Údaje o projekte'!$F$11,VLOOKUP(G2715,Ciselniky!$G$41:$I$48,3,FALSE))))</f>
        <v/>
      </c>
      <c r="K2715" s="169" t="str">
        <f>IF(J2715="","",IF(G2715="Nerelevantné",E2715*F2715,((E2715*F2715)/VLOOKUP(G2715,Ciselniky!$G$43:$I$48,3,FALSE))*'Dlhodobý majetok (DM)'!I2715)*H2715)</f>
        <v/>
      </c>
      <c r="L2715" s="169" t="str">
        <f>IF(K2715="","",IF('Základné údaje'!$H$8="áno",0,K2715*0.2))</f>
        <v/>
      </c>
      <c r="M2715" s="156" t="str">
        <f>IF(K2715="","",K2715*VLOOKUP(CONCATENATE(C2715," / ",'Základné údaje'!$D$8),'Priradenie pracov. balíkov'!A:F,6,FALSE))</f>
        <v/>
      </c>
      <c r="N2715" s="156" t="str">
        <f>IF(L2715="","",L2715*VLOOKUP(CONCATENATE(C2715," / ",'Základné údaje'!$D$8),'Priradenie pracov. balíkov'!A:F,6,FALSE))</f>
        <v/>
      </c>
      <c r="O2715" s="164"/>
      <c r="P2715" s="164"/>
    </row>
    <row r="2716" spans="1:16" x14ac:dyDescent="0.2">
      <c r="A2716" s="19"/>
      <c r="B2716" s="164"/>
      <c r="C2716" s="164"/>
      <c r="D2716" s="164"/>
      <c r="E2716" s="164"/>
      <c r="F2716" s="165"/>
      <c r="G2716" s="164"/>
      <c r="H2716" s="166"/>
      <c r="I2716" s="167"/>
      <c r="J2716" s="168" t="str">
        <f>IF(F2716="","",IF(G2716=nepodnik,1,IF(VLOOKUP(G2716,Ciselniky!$G$41:$I$48,3,FALSE)&gt;'Údaje o projekte'!$F$11,'Údaje o projekte'!$F$11,VLOOKUP(G2716,Ciselniky!$G$41:$I$48,3,FALSE))))</f>
        <v/>
      </c>
      <c r="K2716" s="169" t="str">
        <f>IF(J2716="","",IF(G2716="Nerelevantné",E2716*F2716,((E2716*F2716)/VLOOKUP(G2716,Ciselniky!$G$43:$I$48,3,FALSE))*'Dlhodobý majetok (DM)'!I2716)*H2716)</f>
        <v/>
      </c>
      <c r="L2716" s="169" t="str">
        <f>IF(K2716="","",IF('Základné údaje'!$H$8="áno",0,K2716*0.2))</f>
        <v/>
      </c>
      <c r="M2716" s="156" t="str">
        <f>IF(K2716="","",K2716*VLOOKUP(CONCATENATE(C2716," / ",'Základné údaje'!$D$8),'Priradenie pracov. balíkov'!A:F,6,FALSE))</f>
        <v/>
      </c>
      <c r="N2716" s="156" t="str">
        <f>IF(L2716="","",L2716*VLOOKUP(CONCATENATE(C2716," / ",'Základné údaje'!$D$8),'Priradenie pracov. balíkov'!A:F,6,FALSE))</f>
        <v/>
      </c>
      <c r="O2716" s="164"/>
      <c r="P2716" s="164"/>
    </row>
    <row r="2717" spans="1:16" x14ac:dyDescent="0.2">
      <c r="A2717" s="19"/>
      <c r="B2717" s="164"/>
      <c r="C2717" s="164"/>
      <c r="D2717" s="164"/>
      <c r="E2717" s="164"/>
      <c r="F2717" s="165"/>
      <c r="G2717" s="164"/>
      <c r="H2717" s="166"/>
      <c r="I2717" s="167"/>
      <c r="J2717" s="168" t="str">
        <f>IF(F2717="","",IF(G2717=nepodnik,1,IF(VLOOKUP(G2717,Ciselniky!$G$41:$I$48,3,FALSE)&gt;'Údaje o projekte'!$F$11,'Údaje o projekte'!$F$11,VLOOKUP(G2717,Ciselniky!$G$41:$I$48,3,FALSE))))</f>
        <v/>
      </c>
      <c r="K2717" s="169" t="str">
        <f>IF(J2717="","",IF(G2717="Nerelevantné",E2717*F2717,((E2717*F2717)/VLOOKUP(G2717,Ciselniky!$G$43:$I$48,3,FALSE))*'Dlhodobý majetok (DM)'!I2717)*H2717)</f>
        <v/>
      </c>
      <c r="L2717" s="169" t="str">
        <f>IF(K2717="","",IF('Základné údaje'!$H$8="áno",0,K2717*0.2))</f>
        <v/>
      </c>
      <c r="M2717" s="156" t="str">
        <f>IF(K2717="","",K2717*VLOOKUP(CONCATENATE(C2717," / ",'Základné údaje'!$D$8),'Priradenie pracov. balíkov'!A:F,6,FALSE))</f>
        <v/>
      </c>
      <c r="N2717" s="156" t="str">
        <f>IF(L2717="","",L2717*VLOOKUP(CONCATENATE(C2717," / ",'Základné údaje'!$D$8),'Priradenie pracov. balíkov'!A:F,6,FALSE))</f>
        <v/>
      </c>
      <c r="O2717" s="164"/>
      <c r="P2717" s="164"/>
    </row>
    <row r="2718" spans="1:16" x14ac:dyDescent="0.2">
      <c r="A2718" s="19"/>
      <c r="B2718" s="164"/>
      <c r="C2718" s="164"/>
      <c r="D2718" s="164"/>
      <c r="E2718" s="164"/>
      <c r="F2718" s="165"/>
      <c r="G2718" s="164"/>
      <c r="H2718" s="166"/>
      <c r="I2718" s="167"/>
      <c r="J2718" s="168" t="str">
        <f>IF(F2718="","",IF(G2718=nepodnik,1,IF(VLOOKUP(G2718,Ciselniky!$G$41:$I$48,3,FALSE)&gt;'Údaje o projekte'!$F$11,'Údaje o projekte'!$F$11,VLOOKUP(G2718,Ciselniky!$G$41:$I$48,3,FALSE))))</f>
        <v/>
      </c>
      <c r="K2718" s="169" t="str">
        <f>IF(J2718="","",IF(G2718="Nerelevantné",E2718*F2718,((E2718*F2718)/VLOOKUP(G2718,Ciselniky!$G$43:$I$48,3,FALSE))*'Dlhodobý majetok (DM)'!I2718)*H2718)</f>
        <v/>
      </c>
      <c r="L2718" s="169" t="str">
        <f>IF(K2718="","",IF('Základné údaje'!$H$8="áno",0,K2718*0.2))</f>
        <v/>
      </c>
      <c r="M2718" s="156" t="str">
        <f>IF(K2718="","",K2718*VLOOKUP(CONCATENATE(C2718," / ",'Základné údaje'!$D$8),'Priradenie pracov. balíkov'!A:F,6,FALSE))</f>
        <v/>
      </c>
      <c r="N2718" s="156" t="str">
        <f>IF(L2718="","",L2718*VLOOKUP(CONCATENATE(C2718," / ",'Základné údaje'!$D$8),'Priradenie pracov. balíkov'!A:F,6,FALSE))</f>
        <v/>
      </c>
      <c r="O2718" s="164"/>
      <c r="P2718" s="164"/>
    </row>
    <row r="2719" spans="1:16" x14ac:dyDescent="0.2">
      <c r="A2719" s="19"/>
      <c r="B2719" s="164"/>
      <c r="C2719" s="164"/>
      <c r="D2719" s="164"/>
      <c r="E2719" s="164"/>
      <c r="F2719" s="165"/>
      <c r="G2719" s="164"/>
      <c r="H2719" s="166"/>
      <c r="I2719" s="167"/>
      <c r="J2719" s="168" t="str">
        <f>IF(F2719="","",IF(G2719=nepodnik,1,IF(VLOOKUP(G2719,Ciselniky!$G$41:$I$48,3,FALSE)&gt;'Údaje o projekte'!$F$11,'Údaje o projekte'!$F$11,VLOOKUP(G2719,Ciselniky!$G$41:$I$48,3,FALSE))))</f>
        <v/>
      </c>
      <c r="K2719" s="169" t="str">
        <f>IF(J2719="","",IF(G2719="Nerelevantné",E2719*F2719,((E2719*F2719)/VLOOKUP(G2719,Ciselniky!$G$43:$I$48,3,FALSE))*'Dlhodobý majetok (DM)'!I2719)*H2719)</f>
        <v/>
      </c>
      <c r="L2719" s="169" t="str">
        <f>IF(K2719="","",IF('Základné údaje'!$H$8="áno",0,K2719*0.2))</f>
        <v/>
      </c>
      <c r="M2719" s="156" t="str">
        <f>IF(K2719="","",K2719*VLOOKUP(CONCATENATE(C2719," / ",'Základné údaje'!$D$8),'Priradenie pracov. balíkov'!A:F,6,FALSE))</f>
        <v/>
      </c>
      <c r="N2719" s="156" t="str">
        <f>IF(L2719="","",L2719*VLOOKUP(CONCATENATE(C2719," / ",'Základné údaje'!$D$8),'Priradenie pracov. balíkov'!A:F,6,FALSE))</f>
        <v/>
      </c>
      <c r="O2719" s="164"/>
      <c r="P2719" s="164"/>
    </row>
    <row r="2720" spans="1:16" x14ac:dyDescent="0.2">
      <c r="A2720" s="19"/>
      <c r="B2720" s="164"/>
      <c r="C2720" s="164"/>
      <c r="D2720" s="164"/>
      <c r="E2720" s="164"/>
      <c r="F2720" s="165"/>
      <c r="G2720" s="164"/>
      <c r="H2720" s="166"/>
      <c r="I2720" s="167"/>
      <c r="J2720" s="168" t="str">
        <f>IF(F2720="","",IF(G2720=nepodnik,1,IF(VLOOKUP(G2720,Ciselniky!$G$41:$I$48,3,FALSE)&gt;'Údaje o projekte'!$F$11,'Údaje o projekte'!$F$11,VLOOKUP(G2720,Ciselniky!$G$41:$I$48,3,FALSE))))</f>
        <v/>
      </c>
      <c r="K2720" s="169" t="str">
        <f>IF(J2720="","",IF(G2720="Nerelevantné",E2720*F2720,((E2720*F2720)/VLOOKUP(G2720,Ciselniky!$G$43:$I$48,3,FALSE))*'Dlhodobý majetok (DM)'!I2720)*H2720)</f>
        <v/>
      </c>
      <c r="L2720" s="169" t="str">
        <f>IF(K2720="","",IF('Základné údaje'!$H$8="áno",0,K2720*0.2))</f>
        <v/>
      </c>
      <c r="M2720" s="156" t="str">
        <f>IF(K2720="","",K2720*VLOOKUP(CONCATENATE(C2720," / ",'Základné údaje'!$D$8),'Priradenie pracov. balíkov'!A:F,6,FALSE))</f>
        <v/>
      </c>
      <c r="N2720" s="156" t="str">
        <f>IF(L2720="","",L2720*VLOOKUP(CONCATENATE(C2720," / ",'Základné údaje'!$D$8),'Priradenie pracov. balíkov'!A:F,6,FALSE))</f>
        <v/>
      </c>
      <c r="O2720" s="164"/>
      <c r="P2720" s="164"/>
    </row>
    <row r="2721" spans="1:16" x14ac:dyDescent="0.2">
      <c r="A2721" s="19"/>
      <c r="B2721" s="164"/>
      <c r="C2721" s="164"/>
      <c r="D2721" s="164"/>
      <c r="E2721" s="164"/>
      <c r="F2721" s="165"/>
      <c r="G2721" s="164"/>
      <c r="H2721" s="166"/>
      <c r="I2721" s="167"/>
      <c r="J2721" s="168" t="str">
        <f>IF(F2721="","",IF(G2721=nepodnik,1,IF(VLOOKUP(G2721,Ciselniky!$G$41:$I$48,3,FALSE)&gt;'Údaje o projekte'!$F$11,'Údaje o projekte'!$F$11,VLOOKUP(G2721,Ciselniky!$G$41:$I$48,3,FALSE))))</f>
        <v/>
      </c>
      <c r="K2721" s="169" t="str">
        <f>IF(J2721="","",IF(G2721="Nerelevantné",E2721*F2721,((E2721*F2721)/VLOOKUP(G2721,Ciselniky!$G$43:$I$48,3,FALSE))*'Dlhodobý majetok (DM)'!I2721)*H2721)</f>
        <v/>
      </c>
      <c r="L2721" s="169" t="str">
        <f>IF(K2721="","",IF('Základné údaje'!$H$8="áno",0,K2721*0.2))</f>
        <v/>
      </c>
      <c r="M2721" s="156" t="str">
        <f>IF(K2721="","",K2721*VLOOKUP(CONCATENATE(C2721," / ",'Základné údaje'!$D$8),'Priradenie pracov. balíkov'!A:F,6,FALSE))</f>
        <v/>
      </c>
      <c r="N2721" s="156" t="str">
        <f>IF(L2721="","",L2721*VLOOKUP(CONCATENATE(C2721," / ",'Základné údaje'!$D$8),'Priradenie pracov. balíkov'!A:F,6,FALSE))</f>
        <v/>
      </c>
      <c r="O2721" s="164"/>
      <c r="P2721" s="164"/>
    </row>
    <row r="2722" spans="1:16" x14ac:dyDescent="0.2">
      <c r="A2722" s="19"/>
      <c r="B2722" s="164"/>
      <c r="C2722" s="164"/>
      <c r="D2722" s="164"/>
      <c r="E2722" s="164"/>
      <c r="F2722" s="165"/>
      <c r="G2722" s="164"/>
      <c r="H2722" s="166"/>
      <c r="I2722" s="167"/>
      <c r="J2722" s="168" t="str">
        <f>IF(F2722="","",IF(G2722=nepodnik,1,IF(VLOOKUP(G2722,Ciselniky!$G$41:$I$48,3,FALSE)&gt;'Údaje o projekte'!$F$11,'Údaje o projekte'!$F$11,VLOOKUP(G2722,Ciselniky!$G$41:$I$48,3,FALSE))))</f>
        <v/>
      </c>
      <c r="K2722" s="169" t="str">
        <f>IF(J2722="","",IF(G2722="Nerelevantné",E2722*F2722,((E2722*F2722)/VLOOKUP(G2722,Ciselniky!$G$43:$I$48,3,FALSE))*'Dlhodobý majetok (DM)'!I2722)*H2722)</f>
        <v/>
      </c>
      <c r="L2722" s="169" t="str">
        <f>IF(K2722="","",IF('Základné údaje'!$H$8="áno",0,K2722*0.2))</f>
        <v/>
      </c>
      <c r="M2722" s="156" t="str">
        <f>IF(K2722="","",K2722*VLOOKUP(CONCATENATE(C2722," / ",'Základné údaje'!$D$8),'Priradenie pracov. balíkov'!A:F,6,FALSE))</f>
        <v/>
      </c>
      <c r="N2722" s="156" t="str">
        <f>IF(L2722="","",L2722*VLOOKUP(CONCATENATE(C2722," / ",'Základné údaje'!$D$8),'Priradenie pracov. balíkov'!A:F,6,FALSE))</f>
        <v/>
      </c>
      <c r="O2722" s="164"/>
      <c r="P2722" s="164"/>
    </row>
    <row r="2723" spans="1:16" x14ac:dyDescent="0.2">
      <c r="A2723" s="19"/>
      <c r="B2723" s="164"/>
      <c r="C2723" s="164"/>
      <c r="D2723" s="164"/>
      <c r="E2723" s="164"/>
      <c r="F2723" s="165"/>
      <c r="G2723" s="164"/>
      <c r="H2723" s="166"/>
      <c r="I2723" s="167"/>
      <c r="J2723" s="168" t="str">
        <f>IF(F2723="","",IF(G2723=nepodnik,1,IF(VLOOKUP(G2723,Ciselniky!$G$41:$I$48,3,FALSE)&gt;'Údaje o projekte'!$F$11,'Údaje o projekte'!$F$11,VLOOKUP(G2723,Ciselniky!$G$41:$I$48,3,FALSE))))</f>
        <v/>
      </c>
      <c r="K2723" s="169" t="str">
        <f>IF(J2723="","",IF(G2723="Nerelevantné",E2723*F2723,((E2723*F2723)/VLOOKUP(G2723,Ciselniky!$G$43:$I$48,3,FALSE))*'Dlhodobý majetok (DM)'!I2723)*H2723)</f>
        <v/>
      </c>
      <c r="L2723" s="169" t="str">
        <f>IF(K2723="","",IF('Základné údaje'!$H$8="áno",0,K2723*0.2))</f>
        <v/>
      </c>
      <c r="M2723" s="156" t="str">
        <f>IF(K2723="","",K2723*VLOOKUP(CONCATENATE(C2723," / ",'Základné údaje'!$D$8),'Priradenie pracov. balíkov'!A:F,6,FALSE))</f>
        <v/>
      </c>
      <c r="N2723" s="156" t="str">
        <f>IF(L2723="","",L2723*VLOOKUP(CONCATENATE(C2723," / ",'Základné údaje'!$D$8),'Priradenie pracov. balíkov'!A:F,6,FALSE))</f>
        <v/>
      </c>
      <c r="O2723" s="164"/>
      <c r="P2723" s="164"/>
    </row>
    <row r="2724" spans="1:16" x14ac:dyDescent="0.2">
      <c r="A2724" s="19"/>
      <c r="B2724" s="164"/>
      <c r="C2724" s="164"/>
      <c r="D2724" s="164"/>
      <c r="E2724" s="164"/>
      <c r="F2724" s="165"/>
      <c r="G2724" s="164"/>
      <c r="H2724" s="166"/>
      <c r="I2724" s="167"/>
      <c r="J2724" s="168" t="str">
        <f>IF(F2724="","",IF(G2724=nepodnik,1,IF(VLOOKUP(G2724,Ciselniky!$G$41:$I$48,3,FALSE)&gt;'Údaje o projekte'!$F$11,'Údaje o projekte'!$F$11,VLOOKUP(G2724,Ciselniky!$G$41:$I$48,3,FALSE))))</f>
        <v/>
      </c>
      <c r="K2724" s="169" t="str">
        <f>IF(J2724="","",IF(G2724="Nerelevantné",E2724*F2724,((E2724*F2724)/VLOOKUP(G2724,Ciselniky!$G$43:$I$48,3,FALSE))*'Dlhodobý majetok (DM)'!I2724)*H2724)</f>
        <v/>
      </c>
      <c r="L2724" s="169" t="str">
        <f>IF(K2724="","",IF('Základné údaje'!$H$8="áno",0,K2724*0.2))</f>
        <v/>
      </c>
      <c r="M2724" s="156" t="str">
        <f>IF(K2724="","",K2724*VLOOKUP(CONCATENATE(C2724," / ",'Základné údaje'!$D$8),'Priradenie pracov. balíkov'!A:F,6,FALSE))</f>
        <v/>
      </c>
      <c r="N2724" s="156" t="str">
        <f>IF(L2724="","",L2724*VLOOKUP(CONCATENATE(C2724," / ",'Základné údaje'!$D$8),'Priradenie pracov. balíkov'!A:F,6,FALSE))</f>
        <v/>
      </c>
      <c r="O2724" s="164"/>
      <c r="P2724" s="164"/>
    </row>
    <row r="2725" spans="1:16" x14ac:dyDescent="0.2">
      <c r="A2725" s="19"/>
      <c r="B2725" s="164"/>
      <c r="C2725" s="164"/>
      <c r="D2725" s="164"/>
      <c r="E2725" s="164"/>
      <c r="F2725" s="165"/>
      <c r="G2725" s="164"/>
      <c r="H2725" s="166"/>
      <c r="I2725" s="167"/>
      <c r="J2725" s="168" t="str">
        <f>IF(F2725="","",IF(G2725=nepodnik,1,IF(VLOOKUP(G2725,Ciselniky!$G$41:$I$48,3,FALSE)&gt;'Údaje o projekte'!$F$11,'Údaje o projekte'!$F$11,VLOOKUP(G2725,Ciselniky!$G$41:$I$48,3,FALSE))))</f>
        <v/>
      </c>
      <c r="K2725" s="169" t="str">
        <f>IF(J2725="","",IF(G2725="Nerelevantné",E2725*F2725,((E2725*F2725)/VLOOKUP(G2725,Ciselniky!$G$43:$I$48,3,FALSE))*'Dlhodobý majetok (DM)'!I2725)*H2725)</f>
        <v/>
      </c>
      <c r="L2725" s="169" t="str">
        <f>IF(K2725="","",IF('Základné údaje'!$H$8="áno",0,K2725*0.2))</f>
        <v/>
      </c>
      <c r="M2725" s="156" t="str">
        <f>IF(K2725="","",K2725*VLOOKUP(CONCATENATE(C2725," / ",'Základné údaje'!$D$8),'Priradenie pracov. balíkov'!A:F,6,FALSE))</f>
        <v/>
      </c>
      <c r="N2725" s="156" t="str">
        <f>IF(L2725="","",L2725*VLOOKUP(CONCATENATE(C2725," / ",'Základné údaje'!$D$8),'Priradenie pracov. balíkov'!A:F,6,FALSE))</f>
        <v/>
      </c>
      <c r="O2725" s="164"/>
      <c r="P2725" s="164"/>
    </row>
    <row r="2726" spans="1:16" x14ac:dyDescent="0.2">
      <c r="A2726" s="19"/>
      <c r="B2726" s="164"/>
      <c r="C2726" s="164"/>
      <c r="D2726" s="164"/>
      <c r="E2726" s="164"/>
      <c r="F2726" s="165"/>
      <c r="G2726" s="164"/>
      <c r="H2726" s="166"/>
      <c r="I2726" s="167"/>
      <c r="J2726" s="168" t="str">
        <f>IF(F2726="","",IF(G2726=nepodnik,1,IF(VLOOKUP(G2726,Ciselniky!$G$41:$I$48,3,FALSE)&gt;'Údaje o projekte'!$F$11,'Údaje o projekte'!$F$11,VLOOKUP(G2726,Ciselniky!$G$41:$I$48,3,FALSE))))</f>
        <v/>
      </c>
      <c r="K2726" s="169" t="str">
        <f>IF(J2726="","",IF(G2726="Nerelevantné",E2726*F2726,((E2726*F2726)/VLOOKUP(G2726,Ciselniky!$G$43:$I$48,3,FALSE))*'Dlhodobý majetok (DM)'!I2726)*H2726)</f>
        <v/>
      </c>
      <c r="L2726" s="169" t="str">
        <f>IF(K2726="","",IF('Základné údaje'!$H$8="áno",0,K2726*0.2))</f>
        <v/>
      </c>
      <c r="M2726" s="156" t="str">
        <f>IF(K2726="","",K2726*VLOOKUP(CONCATENATE(C2726," / ",'Základné údaje'!$D$8),'Priradenie pracov. balíkov'!A:F,6,FALSE))</f>
        <v/>
      </c>
      <c r="N2726" s="156" t="str">
        <f>IF(L2726="","",L2726*VLOOKUP(CONCATENATE(C2726," / ",'Základné údaje'!$D$8),'Priradenie pracov. balíkov'!A:F,6,FALSE))</f>
        <v/>
      </c>
      <c r="O2726" s="164"/>
      <c r="P2726" s="164"/>
    </row>
    <row r="2727" spans="1:16" x14ac:dyDescent="0.2">
      <c r="A2727" s="19"/>
      <c r="B2727" s="164"/>
      <c r="C2727" s="164"/>
      <c r="D2727" s="164"/>
      <c r="E2727" s="164"/>
      <c r="F2727" s="165"/>
      <c r="G2727" s="164"/>
      <c r="H2727" s="166"/>
      <c r="I2727" s="167"/>
      <c r="J2727" s="168" t="str">
        <f>IF(F2727="","",IF(G2727=nepodnik,1,IF(VLOOKUP(G2727,Ciselniky!$G$41:$I$48,3,FALSE)&gt;'Údaje o projekte'!$F$11,'Údaje o projekte'!$F$11,VLOOKUP(G2727,Ciselniky!$G$41:$I$48,3,FALSE))))</f>
        <v/>
      </c>
      <c r="K2727" s="169" t="str">
        <f>IF(J2727="","",IF(G2727="Nerelevantné",E2727*F2727,((E2727*F2727)/VLOOKUP(G2727,Ciselniky!$G$43:$I$48,3,FALSE))*'Dlhodobý majetok (DM)'!I2727)*H2727)</f>
        <v/>
      </c>
      <c r="L2727" s="169" t="str">
        <f>IF(K2727="","",IF('Základné údaje'!$H$8="áno",0,K2727*0.2))</f>
        <v/>
      </c>
      <c r="M2727" s="156" t="str">
        <f>IF(K2727="","",K2727*VLOOKUP(CONCATENATE(C2727," / ",'Základné údaje'!$D$8),'Priradenie pracov. balíkov'!A:F,6,FALSE))</f>
        <v/>
      </c>
      <c r="N2727" s="156" t="str">
        <f>IF(L2727="","",L2727*VLOOKUP(CONCATENATE(C2727," / ",'Základné údaje'!$D$8),'Priradenie pracov. balíkov'!A:F,6,FALSE))</f>
        <v/>
      </c>
      <c r="O2727" s="164"/>
      <c r="P2727" s="164"/>
    </row>
    <row r="2728" spans="1:16" x14ac:dyDescent="0.2">
      <c r="A2728" s="19"/>
      <c r="B2728" s="164"/>
      <c r="C2728" s="164"/>
      <c r="D2728" s="164"/>
      <c r="E2728" s="164"/>
      <c r="F2728" s="165"/>
      <c r="G2728" s="164"/>
      <c r="H2728" s="166"/>
      <c r="I2728" s="167"/>
      <c r="J2728" s="168" t="str">
        <f>IF(F2728="","",IF(G2728=nepodnik,1,IF(VLOOKUP(G2728,Ciselniky!$G$41:$I$48,3,FALSE)&gt;'Údaje o projekte'!$F$11,'Údaje o projekte'!$F$11,VLOOKUP(G2728,Ciselniky!$G$41:$I$48,3,FALSE))))</f>
        <v/>
      </c>
      <c r="K2728" s="169" t="str">
        <f>IF(J2728="","",IF(G2728="Nerelevantné",E2728*F2728,((E2728*F2728)/VLOOKUP(G2728,Ciselniky!$G$43:$I$48,3,FALSE))*'Dlhodobý majetok (DM)'!I2728)*H2728)</f>
        <v/>
      </c>
      <c r="L2728" s="169" t="str">
        <f>IF(K2728="","",IF('Základné údaje'!$H$8="áno",0,K2728*0.2))</f>
        <v/>
      </c>
      <c r="M2728" s="156" t="str">
        <f>IF(K2728="","",K2728*VLOOKUP(CONCATENATE(C2728," / ",'Základné údaje'!$D$8),'Priradenie pracov. balíkov'!A:F,6,FALSE))</f>
        <v/>
      </c>
      <c r="N2728" s="156" t="str">
        <f>IF(L2728="","",L2728*VLOOKUP(CONCATENATE(C2728," / ",'Základné údaje'!$D$8),'Priradenie pracov. balíkov'!A:F,6,FALSE))</f>
        <v/>
      </c>
      <c r="O2728" s="164"/>
      <c r="P2728" s="164"/>
    </row>
    <row r="2729" spans="1:16" x14ac:dyDescent="0.2">
      <c r="A2729" s="19"/>
      <c r="B2729" s="164"/>
      <c r="C2729" s="164"/>
      <c r="D2729" s="164"/>
      <c r="E2729" s="164"/>
      <c r="F2729" s="165"/>
      <c r="G2729" s="164"/>
      <c r="H2729" s="166"/>
      <c r="I2729" s="167"/>
      <c r="J2729" s="168" t="str">
        <f>IF(F2729="","",IF(G2729=nepodnik,1,IF(VLOOKUP(G2729,Ciselniky!$G$41:$I$48,3,FALSE)&gt;'Údaje o projekte'!$F$11,'Údaje o projekte'!$F$11,VLOOKUP(G2729,Ciselniky!$G$41:$I$48,3,FALSE))))</f>
        <v/>
      </c>
      <c r="K2729" s="169" t="str">
        <f>IF(J2729="","",IF(G2729="Nerelevantné",E2729*F2729,((E2729*F2729)/VLOOKUP(G2729,Ciselniky!$G$43:$I$48,3,FALSE))*'Dlhodobý majetok (DM)'!I2729)*H2729)</f>
        <v/>
      </c>
      <c r="L2729" s="169" t="str">
        <f>IF(K2729="","",IF('Základné údaje'!$H$8="áno",0,K2729*0.2))</f>
        <v/>
      </c>
      <c r="M2729" s="156" t="str">
        <f>IF(K2729="","",K2729*VLOOKUP(CONCATENATE(C2729," / ",'Základné údaje'!$D$8),'Priradenie pracov. balíkov'!A:F,6,FALSE))</f>
        <v/>
      </c>
      <c r="N2729" s="156" t="str">
        <f>IF(L2729="","",L2729*VLOOKUP(CONCATENATE(C2729," / ",'Základné údaje'!$D$8),'Priradenie pracov. balíkov'!A:F,6,FALSE))</f>
        <v/>
      </c>
      <c r="O2729" s="164"/>
      <c r="P2729" s="164"/>
    </row>
    <row r="2730" spans="1:16" x14ac:dyDescent="0.2">
      <c r="A2730" s="19"/>
      <c r="B2730" s="164"/>
      <c r="C2730" s="164"/>
      <c r="D2730" s="164"/>
      <c r="E2730" s="164"/>
      <c r="F2730" s="165"/>
      <c r="G2730" s="164"/>
      <c r="H2730" s="166"/>
      <c r="I2730" s="167"/>
      <c r="J2730" s="168" t="str">
        <f>IF(F2730="","",IF(G2730=nepodnik,1,IF(VLOOKUP(G2730,Ciselniky!$G$41:$I$48,3,FALSE)&gt;'Údaje o projekte'!$F$11,'Údaje o projekte'!$F$11,VLOOKUP(G2730,Ciselniky!$G$41:$I$48,3,FALSE))))</f>
        <v/>
      </c>
      <c r="K2730" s="169" t="str">
        <f>IF(J2730="","",IF(G2730="Nerelevantné",E2730*F2730,((E2730*F2730)/VLOOKUP(G2730,Ciselniky!$G$43:$I$48,3,FALSE))*'Dlhodobý majetok (DM)'!I2730)*H2730)</f>
        <v/>
      </c>
      <c r="L2730" s="169" t="str">
        <f>IF(K2730="","",IF('Základné údaje'!$H$8="áno",0,K2730*0.2))</f>
        <v/>
      </c>
      <c r="M2730" s="156" t="str">
        <f>IF(K2730="","",K2730*VLOOKUP(CONCATENATE(C2730," / ",'Základné údaje'!$D$8),'Priradenie pracov. balíkov'!A:F,6,FALSE))</f>
        <v/>
      </c>
      <c r="N2730" s="156" t="str">
        <f>IF(L2730="","",L2730*VLOOKUP(CONCATENATE(C2730," / ",'Základné údaje'!$D$8),'Priradenie pracov. balíkov'!A:F,6,FALSE))</f>
        <v/>
      </c>
      <c r="O2730" s="164"/>
      <c r="P2730" s="164"/>
    </row>
    <row r="2731" spans="1:16" x14ac:dyDescent="0.2">
      <c r="A2731" s="19"/>
      <c r="B2731" s="164"/>
      <c r="C2731" s="164"/>
      <c r="D2731" s="164"/>
      <c r="E2731" s="164"/>
      <c r="F2731" s="165"/>
      <c r="G2731" s="164"/>
      <c r="H2731" s="166"/>
      <c r="I2731" s="167"/>
      <c r="J2731" s="168" t="str">
        <f>IF(F2731="","",IF(G2731=nepodnik,1,IF(VLOOKUP(G2731,Ciselniky!$G$41:$I$48,3,FALSE)&gt;'Údaje o projekte'!$F$11,'Údaje o projekte'!$F$11,VLOOKUP(G2731,Ciselniky!$G$41:$I$48,3,FALSE))))</f>
        <v/>
      </c>
      <c r="K2731" s="169" t="str">
        <f>IF(J2731="","",IF(G2731="Nerelevantné",E2731*F2731,((E2731*F2731)/VLOOKUP(G2731,Ciselniky!$G$43:$I$48,3,FALSE))*'Dlhodobý majetok (DM)'!I2731)*H2731)</f>
        <v/>
      </c>
      <c r="L2731" s="169" t="str">
        <f>IF(K2731="","",IF('Základné údaje'!$H$8="áno",0,K2731*0.2))</f>
        <v/>
      </c>
      <c r="M2731" s="156" t="str">
        <f>IF(K2731="","",K2731*VLOOKUP(CONCATENATE(C2731," / ",'Základné údaje'!$D$8),'Priradenie pracov. balíkov'!A:F,6,FALSE))</f>
        <v/>
      </c>
      <c r="N2731" s="156" t="str">
        <f>IF(L2731="","",L2731*VLOOKUP(CONCATENATE(C2731," / ",'Základné údaje'!$D$8),'Priradenie pracov. balíkov'!A:F,6,FALSE))</f>
        <v/>
      </c>
      <c r="O2731" s="164"/>
      <c r="P2731" s="164"/>
    </row>
    <row r="2732" spans="1:16" x14ac:dyDescent="0.2">
      <c r="A2732" s="19"/>
      <c r="B2732" s="164"/>
      <c r="C2732" s="164"/>
      <c r="D2732" s="164"/>
      <c r="E2732" s="164"/>
      <c r="F2732" s="165"/>
      <c r="G2732" s="164"/>
      <c r="H2732" s="166"/>
      <c r="I2732" s="167"/>
      <c r="J2732" s="168" t="str">
        <f>IF(F2732="","",IF(G2732=nepodnik,1,IF(VLOOKUP(G2732,Ciselniky!$G$41:$I$48,3,FALSE)&gt;'Údaje o projekte'!$F$11,'Údaje o projekte'!$F$11,VLOOKUP(G2732,Ciselniky!$G$41:$I$48,3,FALSE))))</f>
        <v/>
      </c>
      <c r="K2732" s="169" t="str">
        <f>IF(J2732="","",IF(G2732="Nerelevantné",E2732*F2732,((E2732*F2732)/VLOOKUP(G2732,Ciselniky!$G$43:$I$48,3,FALSE))*'Dlhodobý majetok (DM)'!I2732)*H2732)</f>
        <v/>
      </c>
      <c r="L2732" s="169" t="str">
        <f>IF(K2732="","",IF('Základné údaje'!$H$8="áno",0,K2732*0.2))</f>
        <v/>
      </c>
      <c r="M2732" s="156" t="str">
        <f>IF(K2732="","",K2732*VLOOKUP(CONCATENATE(C2732," / ",'Základné údaje'!$D$8),'Priradenie pracov. balíkov'!A:F,6,FALSE))</f>
        <v/>
      </c>
      <c r="N2732" s="156" t="str">
        <f>IF(L2732="","",L2732*VLOOKUP(CONCATENATE(C2732," / ",'Základné údaje'!$D$8),'Priradenie pracov. balíkov'!A:F,6,FALSE))</f>
        <v/>
      </c>
      <c r="O2732" s="164"/>
      <c r="P2732" s="164"/>
    </row>
    <row r="2733" spans="1:16" x14ac:dyDescent="0.2">
      <c r="A2733" s="19"/>
      <c r="B2733" s="164"/>
      <c r="C2733" s="164"/>
      <c r="D2733" s="164"/>
      <c r="E2733" s="164"/>
      <c r="F2733" s="165"/>
      <c r="G2733" s="164"/>
      <c r="H2733" s="166"/>
      <c r="I2733" s="167"/>
      <c r="J2733" s="168" t="str">
        <f>IF(F2733="","",IF(G2733=nepodnik,1,IF(VLOOKUP(G2733,Ciselniky!$G$41:$I$48,3,FALSE)&gt;'Údaje o projekte'!$F$11,'Údaje o projekte'!$F$11,VLOOKUP(G2733,Ciselniky!$G$41:$I$48,3,FALSE))))</f>
        <v/>
      </c>
      <c r="K2733" s="169" t="str">
        <f>IF(J2733="","",IF(G2733="Nerelevantné",E2733*F2733,((E2733*F2733)/VLOOKUP(G2733,Ciselniky!$G$43:$I$48,3,FALSE))*'Dlhodobý majetok (DM)'!I2733)*H2733)</f>
        <v/>
      </c>
      <c r="L2733" s="169" t="str">
        <f>IF(K2733="","",IF('Základné údaje'!$H$8="áno",0,K2733*0.2))</f>
        <v/>
      </c>
      <c r="M2733" s="156" t="str">
        <f>IF(K2733="","",K2733*VLOOKUP(CONCATENATE(C2733," / ",'Základné údaje'!$D$8),'Priradenie pracov. balíkov'!A:F,6,FALSE))</f>
        <v/>
      </c>
      <c r="N2733" s="156" t="str">
        <f>IF(L2733="","",L2733*VLOOKUP(CONCATENATE(C2733," / ",'Základné údaje'!$D$8),'Priradenie pracov. balíkov'!A:F,6,FALSE))</f>
        <v/>
      </c>
      <c r="O2733" s="164"/>
      <c r="P2733" s="164"/>
    </row>
    <row r="2734" spans="1:16" x14ac:dyDescent="0.2">
      <c r="A2734" s="19"/>
      <c r="B2734" s="164"/>
      <c r="C2734" s="164"/>
      <c r="D2734" s="164"/>
      <c r="E2734" s="164"/>
      <c r="F2734" s="165"/>
      <c r="G2734" s="164"/>
      <c r="H2734" s="166"/>
      <c r="I2734" s="167"/>
      <c r="J2734" s="168" t="str">
        <f>IF(F2734="","",IF(G2734=nepodnik,1,IF(VLOOKUP(G2734,Ciselniky!$G$41:$I$48,3,FALSE)&gt;'Údaje o projekte'!$F$11,'Údaje o projekte'!$F$11,VLOOKUP(G2734,Ciselniky!$G$41:$I$48,3,FALSE))))</f>
        <v/>
      </c>
      <c r="K2734" s="169" t="str">
        <f>IF(J2734="","",IF(G2734="Nerelevantné",E2734*F2734,((E2734*F2734)/VLOOKUP(G2734,Ciselniky!$G$43:$I$48,3,FALSE))*'Dlhodobý majetok (DM)'!I2734)*H2734)</f>
        <v/>
      </c>
      <c r="L2734" s="169" t="str">
        <f>IF(K2734="","",IF('Základné údaje'!$H$8="áno",0,K2734*0.2))</f>
        <v/>
      </c>
      <c r="M2734" s="156" t="str">
        <f>IF(K2734="","",K2734*VLOOKUP(CONCATENATE(C2734," / ",'Základné údaje'!$D$8),'Priradenie pracov. balíkov'!A:F,6,FALSE))</f>
        <v/>
      </c>
      <c r="N2734" s="156" t="str">
        <f>IF(L2734="","",L2734*VLOOKUP(CONCATENATE(C2734," / ",'Základné údaje'!$D$8),'Priradenie pracov. balíkov'!A:F,6,FALSE))</f>
        <v/>
      </c>
      <c r="O2734" s="164"/>
      <c r="P2734" s="164"/>
    </row>
    <row r="2735" spans="1:16" x14ac:dyDescent="0.2">
      <c r="A2735" s="19"/>
      <c r="B2735" s="164"/>
      <c r="C2735" s="164"/>
      <c r="D2735" s="164"/>
      <c r="E2735" s="164"/>
      <c r="F2735" s="165"/>
      <c r="G2735" s="164"/>
      <c r="H2735" s="166"/>
      <c r="I2735" s="167"/>
      <c r="J2735" s="168" t="str">
        <f>IF(F2735="","",IF(G2735=nepodnik,1,IF(VLOOKUP(G2735,Ciselniky!$G$41:$I$48,3,FALSE)&gt;'Údaje o projekte'!$F$11,'Údaje o projekte'!$F$11,VLOOKUP(G2735,Ciselniky!$G$41:$I$48,3,FALSE))))</f>
        <v/>
      </c>
      <c r="K2735" s="169" t="str">
        <f>IF(J2735="","",IF(G2735="Nerelevantné",E2735*F2735,((E2735*F2735)/VLOOKUP(G2735,Ciselniky!$G$43:$I$48,3,FALSE))*'Dlhodobý majetok (DM)'!I2735)*H2735)</f>
        <v/>
      </c>
      <c r="L2735" s="169" t="str">
        <f>IF(K2735="","",IF('Základné údaje'!$H$8="áno",0,K2735*0.2))</f>
        <v/>
      </c>
      <c r="M2735" s="156" t="str">
        <f>IF(K2735="","",K2735*VLOOKUP(CONCATENATE(C2735," / ",'Základné údaje'!$D$8),'Priradenie pracov. balíkov'!A:F,6,FALSE))</f>
        <v/>
      </c>
      <c r="N2735" s="156" t="str">
        <f>IF(L2735="","",L2735*VLOOKUP(CONCATENATE(C2735," / ",'Základné údaje'!$D$8),'Priradenie pracov. balíkov'!A:F,6,FALSE))</f>
        <v/>
      </c>
      <c r="O2735" s="164"/>
      <c r="P2735" s="164"/>
    </row>
    <row r="2736" spans="1:16" x14ac:dyDescent="0.2">
      <c r="A2736" s="19"/>
      <c r="B2736" s="164"/>
      <c r="C2736" s="164"/>
      <c r="D2736" s="164"/>
      <c r="E2736" s="164"/>
      <c r="F2736" s="165"/>
      <c r="G2736" s="164"/>
      <c r="H2736" s="166"/>
      <c r="I2736" s="167"/>
      <c r="J2736" s="168" t="str">
        <f>IF(F2736="","",IF(G2736=nepodnik,1,IF(VLOOKUP(G2736,Ciselniky!$G$41:$I$48,3,FALSE)&gt;'Údaje o projekte'!$F$11,'Údaje o projekte'!$F$11,VLOOKUP(G2736,Ciselniky!$G$41:$I$48,3,FALSE))))</f>
        <v/>
      </c>
      <c r="K2736" s="169" t="str">
        <f>IF(J2736="","",IF(G2736="Nerelevantné",E2736*F2736,((E2736*F2736)/VLOOKUP(G2736,Ciselniky!$G$43:$I$48,3,FALSE))*'Dlhodobý majetok (DM)'!I2736)*H2736)</f>
        <v/>
      </c>
      <c r="L2736" s="169" t="str">
        <f>IF(K2736="","",IF('Základné údaje'!$H$8="áno",0,K2736*0.2))</f>
        <v/>
      </c>
      <c r="M2736" s="156" t="str">
        <f>IF(K2736="","",K2736*VLOOKUP(CONCATENATE(C2736," / ",'Základné údaje'!$D$8),'Priradenie pracov. balíkov'!A:F,6,FALSE))</f>
        <v/>
      </c>
      <c r="N2736" s="156" t="str">
        <f>IF(L2736="","",L2736*VLOOKUP(CONCATENATE(C2736," / ",'Základné údaje'!$D$8),'Priradenie pracov. balíkov'!A:F,6,FALSE))</f>
        <v/>
      </c>
      <c r="O2736" s="164"/>
      <c r="P2736" s="164"/>
    </row>
    <row r="2737" spans="1:16" x14ac:dyDescent="0.2">
      <c r="A2737" s="19"/>
      <c r="B2737" s="164"/>
      <c r="C2737" s="164"/>
      <c r="D2737" s="164"/>
      <c r="E2737" s="164"/>
      <c r="F2737" s="165"/>
      <c r="G2737" s="164"/>
      <c r="H2737" s="166"/>
      <c r="I2737" s="167"/>
      <c r="J2737" s="168" t="str">
        <f>IF(F2737="","",IF(G2737=nepodnik,1,IF(VLOOKUP(G2737,Ciselniky!$G$41:$I$48,3,FALSE)&gt;'Údaje o projekte'!$F$11,'Údaje o projekte'!$F$11,VLOOKUP(G2737,Ciselniky!$G$41:$I$48,3,FALSE))))</f>
        <v/>
      </c>
      <c r="K2737" s="169" t="str">
        <f>IF(J2737="","",IF(G2737="Nerelevantné",E2737*F2737,((E2737*F2737)/VLOOKUP(G2737,Ciselniky!$G$43:$I$48,3,FALSE))*'Dlhodobý majetok (DM)'!I2737)*H2737)</f>
        <v/>
      </c>
      <c r="L2737" s="169" t="str">
        <f>IF(K2737="","",IF('Základné údaje'!$H$8="áno",0,K2737*0.2))</f>
        <v/>
      </c>
      <c r="M2737" s="156" t="str">
        <f>IF(K2737="","",K2737*VLOOKUP(CONCATENATE(C2737," / ",'Základné údaje'!$D$8),'Priradenie pracov. balíkov'!A:F,6,FALSE))</f>
        <v/>
      </c>
      <c r="N2737" s="156" t="str">
        <f>IF(L2737="","",L2737*VLOOKUP(CONCATENATE(C2737," / ",'Základné údaje'!$D$8),'Priradenie pracov. balíkov'!A:F,6,FALSE))</f>
        <v/>
      </c>
      <c r="O2737" s="164"/>
      <c r="P2737" s="164"/>
    </row>
    <row r="2738" spans="1:16" x14ac:dyDescent="0.2">
      <c r="A2738" s="19"/>
      <c r="B2738" s="164"/>
      <c r="C2738" s="164"/>
      <c r="D2738" s="164"/>
      <c r="E2738" s="164"/>
      <c r="F2738" s="165"/>
      <c r="G2738" s="164"/>
      <c r="H2738" s="166"/>
      <c r="I2738" s="167"/>
      <c r="J2738" s="168" t="str">
        <f>IF(F2738="","",IF(G2738=nepodnik,1,IF(VLOOKUP(G2738,Ciselniky!$G$41:$I$48,3,FALSE)&gt;'Údaje o projekte'!$F$11,'Údaje o projekte'!$F$11,VLOOKUP(G2738,Ciselniky!$G$41:$I$48,3,FALSE))))</f>
        <v/>
      </c>
      <c r="K2738" s="169" t="str">
        <f>IF(J2738="","",IF(G2738="Nerelevantné",E2738*F2738,((E2738*F2738)/VLOOKUP(G2738,Ciselniky!$G$43:$I$48,3,FALSE))*'Dlhodobý majetok (DM)'!I2738)*H2738)</f>
        <v/>
      </c>
      <c r="L2738" s="169" t="str">
        <f>IF(K2738="","",IF('Základné údaje'!$H$8="áno",0,K2738*0.2))</f>
        <v/>
      </c>
      <c r="M2738" s="156" t="str">
        <f>IF(K2738="","",K2738*VLOOKUP(CONCATENATE(C2738," / ",'Základné údaje'!$D$8),'Priradenie pracov. balíkov'!A:F,6,FALSE))</f>
        <v/>
      </c>
      <c r="N2738" s="156" t="str">
        <f>IF(L2738="","",L2738*VLOOKUP(CONCATENATE(C2738," / ",'Základné údaje'!$D$8),'Priradenie pracov. balíkov'!A:F,6,FALSE))</f>
        <v/>
      </c>
      <c r="O2738" s="164"/>
      <c r="P2738" s="164"/>
    </row>
    <row r="2739" spans="1:16" x14ac:dyDescent="0.2">
      <c r="A2739" s="19"/>
      <c r="B2739" s="164"/>
      <c r="C2739" s="164"/>
      <c r="D2739" s="164"/>
      <c r="E2739" s="164"/>
      <c r="F2739" s="165"/>
      <c r="G2739" s="164"/>
      <c r="H2739" s="166"/>
      <c r="I2739" s="167"/>
      <c r="J2739" s="168" t="str">
        <f>IF(F2739="","",IF(G2739=nepodnik,1,IF(VLOOKUP(G2739,Ciselniky!$G$41:$I$48,3,FALSE)&gt;'Údaje o projekte'!$F$11,'Údaje o projekte'!$F$11,VLOOKUP(G2739,Ciselniky!$G$41:$I$48,3,FALSE))))</f>
        <v/>
      </c>
      <c r="K2739" s="169" t="str">
        <f>IF(J2739="","",IF(G2739="Nerelevantné",E2739*F2739,((E2739*F2739)/VLOOKUP(G2739,Ciselniky!$G$43:$I$48,3,FALSE))*'Dlhodobý majetok (DM)'!I2739)*H2739)</f>
        <v/>
      </c>
      <c r="L2739" s="169" t="str">
        <f>IF(K2739="","",IF('Základné údaje'!$H$8="áno",0,K2739*0.2))</f>
        <v/>
      </c>
      <c r="M2739" s="156" t="str">
        <f>IF(K2739="","",K2739*VLOOKUP(CONCATENATE(C2739," / ",'Základné údaje'!$D$8),'Priradenie pracov. balíkov'!A:F,6,FALSE))</f>
        <v/>
      </c>
      <c r="N2739" s="156" t="str">
        <f>IF(L2739="","",L2739*VLOOKUP(CONCATENATE(C2739," / ",'Základné údaje'!$D$8),'Priradenie pracov. balíkov'!A:F,6,FALSE))</f>
        <v/>
      </c>
      <c r="O2739" s="164"/>
      <c r="P2739" s="164"/>
    </row>
    <row r="2740" spans="1:16" x14ac:dyDescent="0.2">
      <c r="A2740" s="19"/>
      <c r="B2740" s="164"/>
      <c r="C2740" s="164"/>
      <c r="D2740" s="164"/>
      <c r="E2740" s="164"/>
      <c r="F2740" s="165"/>
      <c r="G2740" s="164"/>
      <c r="H2740" s="166"/>
      <c r="I2740" s="167"/>
      <c r="J2740" s="168" t="str">
        <f>IF(F2740="","",IF(G2740=nepodnik,1,IF(VLOOKUP(G2740,Ciselniky!$G$41:$I$48,3,FALSE)&gt;'Údaje o projekte'!$F$11,'Údaje o projekte'!$F$11,VLOOKUP(G2740,Ciselniky!$G$41:$I$48,3,FALSE))))</f>
        <v/>
      </c>
      <c r="K2740" s="169" t="str">
        <f>IF(J2740="","",IF(G2740="Nerelevantné",E2740*F2740,((E2740*F2740)/VLOOKUP(G2740,Ciselniky!$G$43:$I$48,3,FALSE))*'Dlhodobý majetok (DM)'!I2740)*H2740)</f>
        <v/>
      </c>
      <c r="L2740" s="169" t="str">
        <f>IF(K2740="","",IF('Základné údaje'!$H$8="áno",0,K2740*0.2))</f>
        <v/>
      </c>
      <c r="M2740" s="156" t="str">
        <f>IF(K2740="","",K2740*VLOOKUP(CONCATENATE(C2740," / ",'Základné údaje'!$D$8),'Priradenie pracov. balíkov'!A:F,6,FALSE))</f>
        <v/>
      </c>
      <c r="N2740" s="156" t="str">
        <f>IF(L2740="","",L2740*VLOOKUP(CONCATENATE(C2740," / ",'Základné údaje'!$D$8),'Priradenie pracov. balíkov'!A:F,6,FALSE))</f>
        <v/>
      </c>
      <c r="O2740" s="164"/>
      <c r="P2740" s="164"/>
    </row>
    <row r="2741" spans="1:16" x14ac:dyDescent="0.2">
      <c r="A2741" s="19"/>
      <c r="B2741" s="164"/>
      <c r="C2741" s="164"/>
      <c r="D2741" s="164"/>
      <c r="E2741" s="164"/>
      <c r="F2741" s="165"/>
      <c r="G2741" s="164"/>
      <c r="H2741" s="166"/>
      <c r="I2741" s="167"/>
      <c r="J2741" s="168" t="str">
        <f>IF(F2741="","",IF(G2741=nepodnik,1,IF(VLOOKUP(G2741,Ciselniky!$G$41:$I$48,3,FALSE)&gt;'Údaje o projekte'!$F$11,'Údaje o projekte'!$F$11,VLOOKUP(G2741,Ciselniky!$G$41:$I$48,3,FALSE))))</f>
        <v/>
      </c>
      <c r="K2741" s="169" t="str">
        <f>IF(J2741="","",IF(G2741="Nerelevantné",E2741*F2741,((E2741*F2741)/VLOOKUP(G2741,Ciselniky!$G$43:$I$48,3,FALSE))*'Dlhodobý majetok (DM)'!I2741)*H2741)</f>
        <v/>
      </c>
      <c r="L2741" s="169" t="str">
        <f>IF(K2741="","",IF('Základné údaje'!$H$8="áno",0,K2741*0.2))</f>
        <v/>
      </c>
      <c r="M2741" s="156" t="str">
        <f>IF(K2741="","",K2741*VLOOKUP(CONCATENATE(C2741," / ",'Základné údaje'!$D$8),'Priradenie pracov. balíkov'!A:F,6,FALSE))</f>
        <v/>
      </c>
      <c r="N2741" s="156" t="str">
        <f>IF(L2741="","",L2741*VLOOKUP(CONCATENATE(C2741," / ",'Základné údaje'!$D$8),'Priradenie pracov. balíkov'!A:F,6,FALSE))</f>
        <v/>
      </c>
      <c r="O2741" s="164"/>
      <c r="P2741" s="164"/>
    </row>
    <row r="2742" spans="1:16" x14ac:dyDescent="0.2">
      <c r="A2742" s="19"/>
      <c r="B2742" s="164"/>
      <c r="C2742" s="164"/>
      <c r="D2742" s="164"/>
      <c r="E2742" s="164"/>
      <c r="F2742" s="165"/>
      <c r="G2742" s="164"/>
      <c r="H2742" s="166"/>
      <c r="I2742" s="167"/>
      <c r="J2742" s="168" t="str">
        <f>IF(F2742="","",IF(G2742=nepodnik,1,IF(VLOOKUP(G2742,Ciselniky!$G$41:$I$48,3,FALSE)&gt;'Údaje o projekte'!$F$11,'Údaje o projekte'!$F$11,VLOOKUP(G2742,Ciselniky!$G$41:$I$48,3,FALSE))))</f>
        <v/>
      </c>
      <c r="K2742" s="169" t="str">
        <f>IF(J2742="","",IF(G2742="Nerelevantné",E2742*F2742,((E2742*F2742)/VLOOKUP(G2742,Ciselniky!$G$43:$I$48,3,FALSE))*'Dlhodobý majetok (DM)'!I2742)*H2742)</f>
        <v/>
      </c>
      <c r="L2742" s="169" t="str">
        <f>IF(K2742="","",IF('Základné údaje'!$H$8="áno",0,K2742*0.2))</f>
        <v/>
      </c>
      <c r="M2742" s="156" t="str">
        <f>IF(K2742="","",K2742*VLOOKUP(CONCATENATE(C2742," / ",'Základné údaje'!$D$8),'Priradenie pracov. balíkov'!A:F,6,FALSE))</f>
        <v/>
      </c>
      <c r="N2742" s="156" t="str">
        <f>IF(L2742="","",L2742*VLOOKUP(CONCATENATE(C2742," / ",'Základné údaje'!$D$8),'Priradenie pracov. balíkov'!A:F,6,FALSE))</f>
        <v/>
      </c>
      <c r="O2742" s="164"/>
      <c r="P2742" s="164"/>
    </row>
    <row r="2743" spans="1:16" x14ac:dyDescent="0.2">
      <c r="A2743" s="19"/>
      <c r="B2743" s="164"/>
      <c r="C2743" s="164"/>
      <c r="D2743" s="164"/>
      <c r="E2743" s="164"/>
      <c r="F2743" s="165"/>
      <c r="G2743" s="164"/>
      <c r="H2743" s="166"/>
      <c r="I2743" s="167"/>
      <c r="J2743" s="168" t="str">
        <f>IF(F2743="","",IF(G2743=nepodnik,1,IF(VLOOKUP(G2743,Ciselniky!$G$41:$I$48,3,FALSE)&gt;'Údaje o projekte'!$F$11,'Údaje o projekte'!$F$11,VLOOKUP(G2743,Ciselniky!$G$41:$I$48,3,FALSE))))</f>
        <v/>
      </c>
      <c r="K2743" s="169" t="str">
        <f>IF(J2743="","",IF(G2743="Nerelevantné",E2743*F2743,((E2743*F2743)/VLOOKUP(G2743,Ciselniky!$G$43:$I$48,3,FALSE))*'Dlhodobý majetok (DM)'!I2743)*H2743)</f>
        <v/>
      </c>
      <c r="L2743" s="169" t="str">
        <f>IF(K2743="","",IF('Základné údaje'!$H$8="áno",0,K2743*0.2))</f>
        <v/>
      </c>
      <c r="M2743" s="156" t="str">
        <f>IF(K2743="","",K2743*VLOOKUP(CONCATENATE(C2743," / ",'Základné údaje'!$D$8),'Priradenie pracov. balíkov'!A:F,6,FALSE))</f>
        <v/>
      </c>
      <c r="N2743" s="156" t="str">
        <f>IF(L2743="","",L2743*VLOOKUP(CONCATENATE(C2743," / ",'Základné údaje'!$D$8),'Priradenie pracov. balíkov'!A:F,6,FALSE))</f>
        <v/>
      </c>
      <c r="O2743" s="164"/>
      <c r="P2743" s="164"/>
    </row>
    <row r="2744" spans="1:16" x14ac:dyDescent="0.2">
      <c r="A2744" s="19"/>
      <c r="B2744" s="164"/>
      <c r="C2744" s="164"/>
      <c r="D2744" s="164"/>
      <c r="E2744" s="164"/>
      <c r="F2744" s="165"/>
      <c r="G2744" s="164"/>
      <c r="H2744" s="166"/>
      <c r="I2744" s="167"/>
      <c r="J2744" s="168" t="str">
        <f>IF(F2744="","",IF(G2744=nepodnik,1,IF(VLOOKUP(G2744,Ciselniky!$G$41:$I$48,3,FALSE)&gt;'Údaje o projekte'!$F$11,'Údaje o projekte'!$F$11,VLOOKUP(G2744,Ciselniky!$G$41:$I$48,3,FALSE))))</f>
        <v/>
      </c>
      <c r="K2744" s="169" t="str">
        <f>IF(J2744="","",IF(G2744="Nerelevantné",E2744*F2744,((E2744*F2744)/VLOOKUP(G2744,Ciselniky!$G$43:$I$48,3,FALSE))*'Dlhodobý majetok (DM)'!I2744)*H2744)</f>
        <v/>
      </c>
      <c r="L2744" s="169" t="str">
        <f>IF(K2744="","",IF('Základné údaje'!$H$8="áno",0,K2744*0.2))</f>
        <v/>
      </c>
      <c r="M2744" s="156" t="str">
        <f>IF(K2744="","",K2744*VLOOKUP(CONCATENATE(C2744," / ",'Základné údaje'!$D$8),'Priradenie pracov. balíkov'!A:F,6,FALSE))</f>
        <v/>
      </c>
      <c r="N2744" s="156" t="str">
        <f>IF(L2744="","",L2744*VLOOKUP(CONCATENATE(C2744," / ",'Základné údaje'!$D$8),'Priradenie pracov. balíkov'!A:F,6,FALSE))</f>
        <v/>
      </c>
      <c r="O2744" s="164"/>
      <c r="P2744" s="164"/>
    </row>
    <row r="2745" spans="1:16" x14ac:dyDescent="0.2">
      <c r="A2745" s="19"/>
      <c r="B2745" s="164"/>
      <c r="C2745" s="164"/>
      <c r="D2745" s="164"/>
      <c r="E2745" s="164"/>
      <c r="F2745" s="165"/>
      <c r="G2745" s="164"/>
      <c r="H2745" s="166"/>
      <c r="I2745" s="167"/>
      <c r="J2745" s="168" t="str">
        <f>IF(F2745="","",IF(G2745=nepodnik,1,IF(VLOOKUP(G2745,Ciselniky!$G$41:$I$48,3,FALSE)&gt;'Údaje o projekte'!$F$11,'Údaje o projekte'!$F$11,VLOOKUP(G2745,Ciselniky!$G$41:$I$48,3,FALSE))))</f>
        <v/>
      </c>
      <c r="K2745" s="169" t="str">
        <f>IF(J2745="","",IF(G2745="Nerelevantné",E2745*F2745,((E2745*F2745)/VLOOKUP(G2745,Ciselniky!$G$43:$I$48,3,FALSE))*'Dlhodobý majetok (DM)'!I2745)*H2745)</f>
        <v/>
      </c>
      <c r="L2745" s="169" t="str">
        <f>IF(K2745="","",IF('Základné údaje'!$H$8="áno",0,K2745*0.2))</f>
        <v/>
      </c>
      <c r="M2745" s="156" t="str">
        <f>IF(K2745="","",K2745*VLOOKUP(CONCATENATE(C2745," / ",'Základné údaje'!$D$8),'Priradenie pracov. balíkov'!A:F,6,FALSE))</f>
        <v/>
      </c>
      <c r="N2745" s="156" t="str">
        <f>IF(L2745="","",L2745*VLOOKUP(CONCATENATE(C2745," / ",'Základné údaje'!$D$8),'Priradenie pracov. balíkov'!A:F,6,FALSE))</f>
        <v/>
      </c>
      <c r="O2745" s="164"/>
      <c r="P2745" s="164"/>
    </row>
    <row r="2746" spans="1:16" x14ac:dyDescent="0.2">
      <c r="A2746" s="19"/>
      <c r="B2746" s="164"/>
      <c r="C2746" s="164"/>
      <c r="D2746" s="164"/>
      <c r="E2746" s="164"/>
      <c r="F2746" s="165"/>
      <c r="G2746" s="164"/>
      <c r="H2746" s="166"/>
      <c r="I2746" s="167"/>
      <c r="J2746" s="168" t="str">
        <f>IF(F2746="","",IF(G2746=nepodnik,1,IF(VLOOKUP(G2746,Ciselniky!$G$41:$I$48,3,FALSE)&gt;'Údaje o projekte'!$F$11,'Údaje o projekte'!$F$11,VLOOKUP(G2746,Ciselniky!$G$41:$I$48,3,FALSE))))</f>
        <v/>
      </c>
      <c r="K2746" s="169" t="str">
        <f>IF(J2746="","",IF(G2746="Nerelevantné",E2746*F2746,((E2746*F2746)/VLOOKUP(G2746,Ciselniky!$G$43:$I$48,3,FALSE))*'Dlhodobý majetok (DM)'!I2746)*H2746)</f>
        <v/>
      </c>
      <c r="L2746" s="169" t="str">
        <f>IF(K2746="","",IF('Základné údaje'!$H$8="áno",0,K2746*0.2))</f>
        <v/>
      </c>
      <c r="M2746" s="156" t="str">
        <f>IF(K2746="","",K2746*VLOOKUP(CONCATENATE(C2746," / ",'Základné údaje'!$D$8),'Priradenie pracov. balíkov'!A:F,6,FALSE))</f>
        <v/>
      </c>
      <c r="N2746" s="156" t="str">
        <f>IF(L2746="","",L2746*VLOOKUP(CONCATENATE(C2746," / ",'Základné údaje'!$D$8),'Priradenie pracov. balíkov'!A:F,6,FALSE))</f>
        <v/>
      </c>
      <c r="O2746" s="164"/>
      <c r="P2746" s="164"/>
    </row>
    <row r="2747" spans="1:16" x14ac:dyDescent="0.2">
      <c r="A2747" s="19"/>
      <c r="B2747" s="164"/>
      <c r="C2747" s="164"/>
      <c r="D2747" s="164"/>
      <c r="E2747" s="164"/>
      <c r="F2747" s="165"/>
      <c r="G2747" s="164"/>
      <c r="H2747" s="166"/>
      <c r="I2747" s="167"/>
      <c r="J2747" s="168" t="str">
        <f>IF(F2747="","",IF(G2747=nepodnik,1,IF(VLOOKUP(G2747,Ciselniky!$G$41:$I$48,3,FALSE)&gt;'Údaje o projekte'!$F$11,'Údaje o projekte'!$F$11,VLOOKUP(G2747,Ciselniky!$G$41:$I$48,3,FALSE))))</f>
        <v/>
      </c>
      <c r="K2747" s="169" t="str">
        <f>IF(J2747="","",IF(G2747="Nerelevantné",E2747*F2747,((E2747*F2747)/VLOOKUP(G2747,Ciselniky!$G$43:$I$48,3,FALSE))*'Dlhodobý majetok (DM)'!I2747)*H2747)</f>
        <v/>
      </c>
      <c r="L2747" s="169" t="str">
        <f>IF(K2747="","",IF('Základné údaje'!$H$8="áno",0,K2747*0.2))</f>
        <v/>
      </c>
      <c r="M2747" s="156" t="str">
        <f>IF(K2747="","",K2747*VLOOKUP(CONCATENATE(C2747," / ",'Základné údaje'!$D$8),'Priradenie pracov. balíkov'!A:F,6,FALSE))</f>
        <v/>
      </c>
      <c r="N2747" s="156" t="str">
        <f>IF(L2747="","",L2747*VLOOKUP(CONCATENATE(C2747," / ",'Základné údaje'!$D$8),'Priradenie pracov. balíkov'!A:F,6,FALSE))</f>
        <v/>
      </c>
      <c r="O2747" s="164"/>
      <c r="P2747" s="164"/>
    </row>
    <row r="2748" spans="1:16" x14ac:dyDescent="0.2">
      <c r="A2748" s="19"/>
      <c r="B2748" s="164"/>
      <c r="C2748" s="164"/>
      <c r="D2748" s="164"/>
      <c r="E2748" s="164"/>
      <c r="F2748" s="165"/>
      <c r="G2748" s="164"/>
      <c r="H2748" s="166"/>
      <c r="I2748" s="167"/>
      <c r="J2748" s="168" t="str">
        <f>IF(F2748="","",IF(G2748=nepodnik,1,IF(VLOOKUP(G2748,Ciselniky!$G$41:$I$48,3,FALSE)&gt;'Údaje o projekte'!$F$11,'Údaje o projekte'!$F$11,VLOOKUP(G2748,Ciselniky!$G$41:$I$48,3,FALSE))))</f>
        <v/>
      </c>
      <c r="K2748" s="169" t="str">
        <f>IF(J2748="","",IF(G2748="Nerelevantné",E2748*F2748,((E2748*F2748)/VLOOKUP(G2748,Ciselniky!$G$43:$I$48,3,FALSE))*'Dlhodobý majetok (DM)'!I2748)*H2748)</f>
        <v/>
      </c>
      <c r="L2748" s="169" t="str">
        <f>IF(K2748="","",IF('Základné údaje'!$H$8="áno",0,K2748*0.2))</f>
        <v/>
      </c>
      <c r="M2748" s="156" t="str">
        <f>IF(K2748="","",K2748*VLOOKUP(CONCATENATE(C2748," / ",'Základné údaje'!$D$8),'Priradenie pracov. balíkov'!A:F,6,FALSE))</f>
        <v/>
      </c>
      <c r="N2748" s="156" t="str">
        <f>IF(L2748="","",L2748*VLOOKUP(CONCATENATE(C2748," / ",'Základné údaje'!$D$8),'Priradenie pracov. balíkov'!A:F,6,FALSE))</f>
        <v/>
      </c>
      <c r="O2748" s="164"/>
      <c r="P2748" s="164"/>
    </row>
    <row r="2749" spans="1:16" x14ac:dyDescent="0.2">
      <c r="A2749" s="19"/>
      <c r="B2749" s="164"/>
      <c r="C2749" s="164"/>
      <c r="D2749" s="164"/>
      <c r="E2749" s="164"/>
      <c r="F2749" s="165"/>
      <c r="G2749" s="164"/>
      <c r="H2749" s="166"/>
      <c r="I2749" s="167"/>
      <c r="J2749" s="168" t="str">
        <f>IF(F2749="","",IF(G2749=nepodnik,1,IF(VLOOKUP(G2749,Ciselniky!$G$41:$I$48,3,FALSE)&gt;'Údaje o projekte'!$F$11,'Údaje o projekte'!$F$11,VLOOKUP(G2749,Ciselniky!$G$41:$I$48,3,FALSE))))</f>
        <v/>
      </c>
      <c r="K2749" s="169" t="str">
        <f>IF(J2749="","",IF(G2749="Nerelevantné",E2749*F2749,((E2749*F2749)/VLOOKUP(G2749,Ciselniky!$G$43:$I$48,3,FALSE))*'Dlhodobý majetok (DM)'!I2749)*H2749)</f>
        <v/>
      </c>
      <c r="L2749" s="169" t="str">
        <f>IF(K2749="","",IF('Základné údaje'!$H$8="áno",0,K2749*0.2))</f>
        <v/>
      </c>
      <c r="M2749" s="156" t="str">
        <f>IF(K2749="","",K2749*VLOOKUP(CONCATENATE(C2749," / ",'Základné údaje'!$D$8),'Priradenie pracov. balíkov'!A:F,6,FALSE))</f>
        <v/>
      </c>
      <c r="N2749" s="156" t="str">
        <f>IF(L2749="","",L2749*VLOOKUP(CONCATENATE(C2749," / ",'Základné údaje'!$D$8),'Priradenie pracov. balíkov'!A:F,6,FALSE))</f>
        <v/>
      </c>
      <c r="O2749" s="164"/>
      <c r="P2749" s="164"/>
    </row>
    <row r="2750" spans="1:16" x14ac:dyDescent="0.2">
      <c r="A2750" s="19"/>
      <c r="B2750" s="164"/>
      <c r="C2750" s="164"/>
      <c r="D2750" s="164"/>
      <c r="E2750" s="164"/>
      <c r="F2750" s="165"/>
      <c r="G2750" s="164"/>
      <c r="H2750" s="166"/>
      <c r="I2750" s="167"/>
      <c r="J2750" s="168" t="str">
        <f>IF(F2750="","",IF(G2750=nepodnik,1,IF(VLOOKUP(G2750,Ciselniky!$G$41:$I$48,3,FALSE)&gt;'Údaje o projekte'!$F$11,'Údaje o projekte'!$F$11,VLOOKUP(G2750,Ciselniky!$G$41:$I$48,3,FALSE))))</f>
        <v/>
      </c>
      <c r="K2750" s="169" t="str">
        <f>IF(J2750="","",IF(G2750="Nerelevantné",E2750*F2750,((E2750*F2750)/VLOOKUP(G2750,Ciselniky!$G$43:$I$48,3,FALSE))*'Dlhodobý majetok (DM)'!I2750)*H2750)</f>
        <v/>
      </c>
      <c r="L2750" s="169" t="str">
        <f>IF(K2750="","",IF('Základné údaje'!$H$8="áno",0,K2750*0.2))</f>
        <v/>
      </c>
      <c r="M2750" s="156" t="str">
        <f>IF(K2750="","",K2750*VLOOKUP(CONCATENATE(C2750," / ",'Základné údaje'!$D$8),'Priradenie pracov. balíkov'!A:F,6,FALSE))</f>
        <v/>
      </c>
      <c r="N2750" s="156" t="str">
        <f>IF(L2750="","",L2750*VLOOKUP(CONCATENATE(C2750," / ",'Základné údaje'!$D$8),'Priradenie pracov. balíkov'!A:F,6,FALSE))</f>
        <v/>
      </c>
      <c r="O2750" s="164"/>
      <c r="P2750" s="164"/>
    </row>
    <row r="2751" spans="1:16" x14ac:dyDescent="0.2">
      <c r="A2751" s="19"/>
      <c r="B2751" s="164"/>
      <c r="C2751" s="164"/>
      <c r="D2751" s="164"/>
      <c r="E2751" s="164"/>
      <c r="F2751" s="165"/>
      <c r="G2751" s="164"/>
      <c r="H2751" s="166"/>
      <c r="I2751" s="167"/>
      <c r="J2751" s="168" t="str">
        <f>IF(F2751="","",IF(G2751=nepodnik,1,IF(VLOOKUP(G2751,Ciselniky!$G$41:$I$48,3,FALSE)&gt;'Údaje o projekte'!$F$11,'Údaje o projekte'!$F$11,VLOOKUP(G2751,Ciselniky!$G$41:$I$48,3,FALSE))))</f>
        <v/>
      </c>
      <c r="K2751" s="169" t="str">
        <f>IF(J2751="","",IF(G2751="Nerelevantné",E2751*F2751,((E2751*F2751)/VLOOKUP(G2751,Ciselniky!$G$43:$I$48,3,FALSE))*'Dlhodobý majetok (DM)'!I2751)*H2751)</f>
        <v/>
      </c>
      <c r="L2751" s="169" t="str">
        <f>IF(K2751="","",IF('Základné údaje'!$H$8="áno",0,K2751*0.2))</f>
        <v/>
      </c>
      <c r="M2751" s="156" t="str">
        <f>IF(K2751="","",K2751*VLOOKUP(CONCATENATE(C2751," / ",'Základné údaje'!$D$8),'Priradenie pracov. balíkov'!A:F,6,FALSE))</f>
        <v/>
      </c>
      <c r="N2751" s="156" t="str">
        <f>IF(L2751="","",L2751*VLOOKUP(CONCATENATE(C2751," / ",'Základné údaje'!$D$8),'Priradenie pracov. balíkov'!A:F,6,FALSE))</f>
        <v/>
      </c>
      <c r="O2751" s="164"/>
      <c r="P2751" s="164"/>
    </row>
    <row r="2752" spans="1:16" x14ac:dyDescent="0.2">
      <c r="A2752" s="19"/>
      <c r="B2752" s="164"/>
      <c r="C2752" s="164"/>
      <c r="D2752" s="164"/>
      <c r="E2752" s="164"/>
      <c r="F2752" s="165"/>
      <c r="G2752" s="164"/>
      <c r="H2752" s="166"/>
      <c r="I2752" s="167"/>
      <c r="J2752" s="168" t="str">
        <f>IF(F2752="","",IF(G2752=nepodnik,1,IF(VLOOKUP(G2752,Ciselniky!$G$41:$I$48,3,FALSE)&gt;'Údaje o projekte'!$F$11,'Údaje o projekte'!$F$11,VLOOKUP(G2752,Ciselniky!$G$41:$I$48,3,FALSE))))</f>
        <v/>
      </c>
      <c r="K2752" s="169" t="str">
        <f>IF(J2752="","",IF(G2752="Nerelevantné",E2752*F2752,((E2752*F2752)/VLOOKUP(G2752,Ciselniky!$G$43:$I$48,3,FALSE))*'Dlhodobý majetok (DM)'!I2752)*H2752)</f>
        <v/>
      </c>
      <c r="L2752" s="169" t="str">
        <f>IF(K2752="","",IF('Základné údaje'!$H$8="áno",0,K2752*0.2))</f>
        <v/>
      </c>
      <c r="M2752" s="156" t="str">
        <f>IF(K2752="","",K2752*VLOOKUP(CONCATENATE(C2752," / ",'Základné údaje'!$D$8),'Priradenie pracov. balíkov'!A:F,6,FALSE))</f>
        <v/>
      </c>
      <c r="N2752" s="156" t="str">
        <f>IF(L2752="","",L2752*VLOOKUP(CONCATENATE(C2752," / ",'Základné údaje'!$D$8),'Priradenie pracov. balíkov'!A:F,6,FALSE))</f>
        <v/>
      </c>
      <c r="O2752" s="164"/>
      <c r="P2752" s="164"/>
    </row>
    <row r="2753" spans="1:16" x14ac:dyDescent="0.2">
      <c r="A2753" s="19"/>
      <c r="B2753" s="164"/>
      <c r="C2753" s="164"/>
      <c r="D2753" s="164"/>
      <c r="E2753" s="164"/>
      <c r="F2753" s="165"/>
      <c r="G2753" s="164"/>
      <c r="H2753" s="166"/>
      <c r="I2753" s="167"/>
      <c r="J2753" s="168" t="str">
        <f>IF(F2753="","",IF(G2753=nepodnik,1,IF(VLOOKUP(G2753,Ciselniky!$G$41:$I$48,3,FALSE)&gt;'Údaje o projekte'!$F$11,'Údaje o projekte'!$F$11,VLOOKUP(G2753,Ciselniky!$G$41:$I$48,3,FALSE))))</f>
        <v/>
      </c>
      <c r="K2753" s="169" t="str">
        <f>IF(J2753="","",IF(G2753="Nerelevantné",E2753*F2753,((E2753*F2753)/VLOOKUP(G2753,Ciselniky!$G$43:$I$48,3,FALSE))*'Dlhodobý majetok (DM)'!I2753)*H2753)</f>
        <v/>
      </c>
      <c r="L2753" s="169" t="str">
        <f>IF(K2753="","",IF('Základné údaje'!$H$8="áno",0,K2753*0.2))</f>
        <v/>
      </c>
      <c r="M2753" s="156" t="str">
        <f>IF(K2753="","",K2753*VLOOKUP(CONCATENATE(C2753," / ",'Základné údaje'!$D$8),'Priradenie pracov. balíkov'!A:F,6,FALSE))</f>
        <v/>
      </c>
      <c r="N2753" s="156" t="str">
        <f>IF(L2753="","",L2753*VLOOKUP(CONCATENATE(C2753," / ",'Základné údaje'!$D$8),'Priradenie pracov. balíkov'!A:F,6,FALSE))</f>
        <v/>
      </c>
      <c r="O2753" s="164"/>
      <c r="P2753" s="164"/>
    </row>
    <row r="2754" spans="1:16" x14ac:dyDescent="0.2">
      <c r="A2754" s="19"/>
      <c r="B2754" s="164"/>
      <c r="C2754" s="164"/>
      <c r="D2754" s="164"/>
      <c r="E2754" s="164"/>
      <c r="F2754" s="165"/>
      <c r="G2754" s="164"/>
      <c r="H2754" s="166"/>
      <c r="I2754" s="167"/>
      <c r="J2754" s="168" t="str">
        <f>IF(F2754="","",IF(G2754=nepodnik,1,IF(VLOOKUP(G2754,Ciselniky!$G$41:$I$48,3,FALSE)&gt;'Údaje o projekte'!$F$11,'Údaje o projekte'!$F$11,VLOOKUP(G2754,Ciselniky!$G$41:$I$48,3,FALSE))))</f>
        <v/>
      </c>
      <c r="K2754" s="169" t="str">
        <f>IF(J2754="","",IF(G2754="Nerelevantné",E2754*F2754,((E2754*F2754)/VLOOKUP(G2754,Ciselniky!$G$43:$I$48,3,FALSE))*'Dlhodobý majetok (DM)'!I2754)*H2754)</f>
        <v/>
      </c>
      <c r="L2754" s="169" t="str">
        <f>IF(K2754="","",IF('Základné údaje'!$H$8="áno",0,K2754*0.2))</f>
        <v/>
      </c>
      <c r="M2754" s="156" t="str">
        <f>IF(K2754="","",K2754*VLOOKUP(CONCATENATE(C2754," / ",'Základné údaje'!$D$8),'Priradenie pracov. balíkov'!A:F,6,FALSE))</f>
        <v/>
      </c>
      <c r="N2754" s="156" t="str">
        <f>IF(L2754="","",L2754*VLOOKUP(CONCATENATE(C2754," / ",'Základné údaje'!$D$8),'Priradenie pracov. balíkov'!A:F,6,FALSE))</f>
        <v/>
      </c>
      <c r="O2754" s="164"/>
      <c r="P2754" s="164"/>
    </row>
    <row r="2755" spans="1:16" x14ac:dyDescent="0.2">
      <c r="A2755" s="19"/>
      <c r="B2755" s="164"/>
      <c r="C2755" s="164"/>
      <c r="D2755" s="164"/>
      <c r="E2755" s="164"/>
      <c r="F2755" s="165"/>
      <c r="G2755" s="164"/>
      <c r="H2755" s="166"/>
      <c r="I2755" s="167"/>
      <c r="J2755" s="168" t="str">
        <f>IF(F2755="","",IF(G2755=nepodnik,1,IF(VLOOKUP(G2755,Ciselniky!$G$41:$I$48,3,FALSE)&gt;'Údaje o projekte'!$F$11,'Údaje o projekte'!$F$11,VLOOKUP(G2755,Ciselniky!$G$41:$I$48,3,FALSE))))</f>
        <v/>
      </c>
      <c r="K2755" s="169" t="str">
        <f>IF(J2755="","",IF(G2755="Nerelevantné",E2755*F2755,((E2755*F2755)/VLOOKUP(G2755,Ciselniky!$G$43:$I$48,3,FALSE))*'Dlhodobý majetok (DM)'!I2755)*H2755)</f>
        <v/>
      </c>
      <c r="L2755" s="169" t="str">
        <f>IF(K2755="","",IF('Základné údaje'!$H$8="áno",0,K2755*0.2))</f>
        <v/>
      </c>
      <c r="M2755" s="156" t="str">
        <f>IF(K2755="","",K2755*VLOOKUP(CONCATENATE(C2755," / ",'Základné údaje'!$D$8),'Priradenie pracov. balíkov'!A:F,6,FALSE))</f>
        <v/>
      </c>
      <c r="N2755" s="156" t="str">
        <f>IF(L2755="","",L2755*VLOOKUP(CONCATENATE(C2755," / ",'Základné údaje'!$D$8),'Priradenie pracov. balíkov'!A:F,6,FALSE))</f>
        <v/>
      </c>
      <c r="O2755" s="164"/>
      <c r="P2755" s="164"/>
    </row>
    <row r="2756" spans="1:16" x14ac:dyDescent="0.2">
      <c r="A2756" s="19"/>
      <c r="B2756" s="164"/>
      <c r="C2756" s="164"/>
      <c r="D2756" s="164"/>
      <c r="E2756" s="164"/>
      <c r="F2756" s="165"/>
      <c r="G2756" s="164"/>
      <c r="H2756" s="166"/>
      <c r="I2756" s="167"/>
      <c r="J2756" s="168" t="str">
        <f>IF(F2756="","",IF(G2756=nepodnik,1,IF(VLOOKUP(G2756,Ciselniky!$G$41:$I$48,3,FALSE)&gt;'Údaje o projekte'!$F$11,'Údaje o projekte'!$F$11,VLOOKUP(G2756,Ciselniky!$G$41:$I$48,3,FALSE))))</f>
        <v/>
      </c>
      <c r="K2756" s="169" t="str">
        <f>IF(J2756="","",IF(G2756="Nerelevantné",E2756*F2756,((E2756*F2756)/VLOOKUP(G2756,Ciselniky!$G$43:$I$48,3,FALSE))*'Dlhodobý majetok (DM)'!I2756)*H2756)</f>
        <v/>
      </c>
      <c r="L2756" s="169" t="str">
        <f>IF(K2756="","",IF('Základné údaje'!$H$8="áno",0,K2756*0.2))</f>
        <v/>
      </c>
      <c r="M2756" s="156" t="str">
        <f>IF(K2756="","",K2756*VLOOKUP(CONCATENATE(C2756," / ",'Základné údaje'!$D$8),'Priradenie pracov. balíkov'!A:F,6,FALSE))</f>
        <v/>
      </c>
      <c r="N2756" s="156" t="str">
        <f>IF(L2756="","",L2756*VLOOKUP(CONCATENATE(C2756," / ",'Základné údaje'!$D$8),'Priradenie pracov. balíkov'!A:F,6,FALSE))</f>
        <v/>
      </c>
      <c r="O2756" s="164"/>
      <c r="P2756" s="164"/>
    </row>
    <row r="2757" spans="1:16" x14ac:dyDescent="0.2">
      <c r="A2757" s="19"/>
      <c r="B2757" s="164"/>
      <c r="C2757" s="164"/>
      <c r="D2757" s="164"/>
      <c r="E2757" s="164"/>
      <c r="F2757" s="165"/>
      <c r="G2757" s="164"/>
      <c r="H2757" s="166"/>
      <c r="I2757" s="167"/>
      <c r="J2757" s="168" t="str">
        <f>IF(F2757="","",IF(G2757=nepodnik,1,IF(VLOOKUP(G2757,Ciselniky!$G$41:$I$48,3,FALSE)&gt;'Údaje o projekte'!$F$11,'Údaje o projekte'!$F$11,VLOOKUP(G2757,Ciselniky!$G$41:$I$48,3,FALSE))))</f>
        <v/>
      </c>
      <c r="K2757" s="169" t="str">
        <f>IF(J2757="","",IF(G2757="Nerelevantné",E2757*F2757,((E2757*F2757)/VLOOKUP(G2757,Ciselniky!$G$43:$I$48,3,FALSE))*'Dlhodobý majetok (DM)'!I2757)*H2757)</f>
        <v/>
      </c>
      <c r="L2757" s="169" t="str">
        <f>IF(K2757="","",IF('Základné údaje'!$H$8="áno",0,K2757*0.2))</f>
        <v/>
      </c>
      <c r="M2757" s="156" t="str">
        <f>IF(K2757="","",K2757*VLOOKUP(CONCATENATE(C2757," / ",'Základné údaje'!$D$8),'Priradenie pracov. balíkov'!A:F,6,FALSE))</f>
        <v/>
      </c>
      <c r="N2757" s="156" t="str">
        <f>IF(L2757="","",L2757*VLOOKUP(CONCATENATE(C2757," / ",'Základné údaje'!$D$8),'Priradenie pracov. balíkov'!A:F,6,FALSE))</f>
        <v/>
      </c>
      <c r="O2757" s="164"/>
      <c r="P2757" s="164"/>
    </row>
    <row r="2758" spans="1:16" x14ac:dyDescent="0.2">
      <c r="A2758" s="19"/>
      <c r="B2758" s="164"/>
      <c r="C2758" s="164"/>
      <c r="D2758" s="164"/>
      <c r="E2758" s="164"/>
      <c r="F2758" s="165"/>
      <c r="G2758" s="164"/>
      <c r="H2758" s="166"/>
      <c r="I2758" s="167"/>
      <c r="J2758" s="168" t="str">
        <f>IF(F2758="","",IF(G2758=nepodnik,1,IF(VLOOKUP(G2758,Ciselniky!$G$41:$I$48,3,FALSE)&gt;'Údaje o projekte'!$F$11,'Údaje o projekte'!$F$11,VLOOKUP(G2758,Ciselniky!$G$41:$I$48,3,FALSE))))</f>
        <v/>
      </c>
      <c r="K2758" s="169" t="str">
        <f>IF(J2758="","",IF(G2758="Nerelevantné",E2758*F2758,((E2758*F2758)/VLOOKUP(G2758,Ciselniky!$G$43:$I$48,3,FALSE))*'Dlhodobý majetok (DM)'!I2758)*H2758)</f>
        <v/>
      </c>
      <c r="L2758" s="169" t="str">
        <f>IF(K2758="","",IF('Základné údaje'!$H$8="áno",0,K2758*0.2))</f>
        <v/>
      </c>
      <c r="M2758" s="156" t="str">
        <f>IF(K2758="","",K2758*VLOOKUP(CONCATENATE(C2758," / ",'Základné údaje'!$D$8),'Priradenie pracov. balíkov'!A:F,6,FALSE))</f>
        <v/>
      </c>
      <c r="N2758" s="156" t="str">
        <f>IF(L2758="","",L2758*VLOOKUP(CONCATENATE(C2758," / ",'Základné údaje'!$D$8),'Priradenie pracov. balíkov'!A:F,6,FALSE))</f>
        <v/>
      </c>
      <c r="O2758" s="164"/>
      <c r="P2758" s="164"/>
    </row>
    <row r="2759" spans="1:16" x14ac:dyDescent="0.2">
      <c r="A2759" s="19"/>
      <c r="B2759" s="164"/>
      <c r="C2759" s="164"/>
      <c r="D2759" s="164"/>
      <c r="E2759" s="164"/>
      <c r="F2759" s="165"/>
      <c r="G2759" s="164"/>
      <c r="H2759" s="166"/>
      <c r="I2759" s="167"/>
      <c r="J2759" s="168" t="str">
        <f>IF(F2759="","",IF(G2759=nepodnik,1,IF(VLOOKUP(G2759,Ciselniky!$G$41:$I$48,3,FALSE)&gt;'Údaje o projekte'!$F$11,'Údaje o projekte'!$F$11,VLOOKUP(G2759,Ciselniky!$G$41:$I$48,3,FALSE))))</f>
        <v/>
      </c>
      <c r="K2759" s="169" t="str">
        <f>IF(J2759="","",IF(G2759="Nerelevantné",E2759*F2759,((E2759*F2759)/VLOOKUP(G2759,Ciselniky!$G$43:$I$48,3,FALSE))*'Dlhodobý majetok (DM)'!I2759)*H2759)</f>
        <v/>
      </c>
      <c r="L2759" s="169" t="str">
        <f>IF(K2759="","",IF('Základné údaje'!$H$8="áno",0,K2759*0.2))</f>
        <v/>
      </c>
      <c r="M2759" s="156" t="str">
        <f>IF(K2759="","",K2759*VLOOKUP(CONCATENATE(C2759," / ",'Základné údaje'!$D$8),'Priradenie pracov. balíkov'!A:F,6,FALSE))</f>
        <v/>
      </c>
      <c r="N2759" s="156" t="str">
        <f>IF(L2759="","",L2759*VLOOKUP(CONCATENATE(C2759," / ",'Základné údaje'!$D$8),'Priradenie pracov. balíkov'!A:F,6,FALSE))</f>
        <v/>
      </c>
      <c r="O2759" s="164"/>
      <c r="P2759" s="164"/>
    </row>
    <row r="2760" spans="1:16" x14ac:dyDescent="0.2">
      <c r="A2760" s="19"/>
      <c r="B2760" s="164"/>
      <c r="C2760" s="164"/>
      <c r="D2760" s="164"/>
      <c r="E2760" s="164"/>
      <c r="F2760" s="165"/>
      <c r="G2760" s="164"/>
      <c r="H2760" s="166"/>
      <c r="I2760" s="167"/>
      <c r="J2760" s="168" t="str">
        <f>IF(F2760="","",IF(G2760=nepodnik,1,IF(VLOOKUP(G2760,Ciselniky!$G$41:$I$48,3,FALSE)&gt;'Údaje o projekte'!$F$11,'Údaje o projekte'!$F$11,VLOOKUP(G2760,Ciselniky!$G$41:$I$48,3,FALSE))))</f>
        <v/>
      </c>
      <c r="K2760" s="169" t="str">
        <f>IF(J2760="","",IF(G2760="Nerelevantné",E2760*F2760,((E2760*F2760)/VLOOKUP(G2760,Ciselniky!$G$43:$I$48,3,FALSE))*'Dlhodobý majetok (DM)'!I2760)*H2760)</f>
        <v/>
      </c>
      <c r="L2760" s="169" t="str">
        <f>IF(K2760="","",IF('Základné údaje'!$H$8="áno",0,K2760*0.2))</f>
        <v/>
      </c>
      <c r="M2760" s="156" t="str">
        <f>IF(K2760="","",K2760*VLOOKUP(CONCATENATE(C2760," / ",'Základné údaje'!$D$8),'Priradenie pracov. balíkov'!A:F,6,FALSE))</f>
        <v/>
      </c>
      <c r="N2760" s="156" t="str">
        <f>IF(L2760="","",L2760*VLOOKUP(CONCATENATE(C2760," / ",'Základné údaje'!$D$8),'Priradenie pracov. balíkov'!A:F,6,FALSE))</f>
        <v/>
      </c>
      <c r="O2760" s="164"/>
      <c r="P2760" s="164"/>
    </row>
    <row r="2761" spans="1:16" x14ac:dyDescent="0.2">
      <c r="A2761" s="19"/>
      <c r="B2761" s="164"/>
      <c r="C2761" s="164"/>
      <c r="D2761" s="164"/>
      <c r="E2761" s="164"/>
      <c r="F2761" s="165"/>
      <c r="G2761" s="164"/>
      <c r="H2761" s="166"/>
      <c r="I2761" s="167"/>
      <c r="J2761" s="168" t="str">
        <f>IF(F2761="","",IF(G2761=nepodnik,1,IF(VLOOKUP(G2761,Ciselniky!$G$41:$I$48,3,FALSE)&gt;'Údaje o projekte'!$F$11,'Údaje o projekte'!$F$11,VLOOKUP(G2761,Ciselniky!$G$41:$I$48,3,FALSE))))</f>
        <v/>
      </c>
      <c r="K2761" s="169" t="str">
        <f>IF(J2761="","",IF(G2761="Nerelevantné",E2761*F2761,((E2761*F2761)/VLOOKUP(G2761,Ciselniky!$G$43:$I$48,3,FALSE))*'Dlhodobý majetok (DM)'!I2761)*H2761)</f>
        <v/>
      </c>
      <c r="L2761" s="169" t="str">
        <f>IF(K2761="","",IF('Základné údaje'!$H$8="áno",0,K2761*0.2))</f>
        <v/>
      </c>
      <c r="M2761" s="156" t="str">
        <f>IF(K2761="","",K2761*VLOOKUP(CONCATENATE(C2761," / ",'Základné údaje'!$D$8),'Priradenie pracov. balíkov'!A:F,6,FALSE))</f>
        <v/>
      </c>
      <c r="N2761" s="156" t="str">
        <f>IF(L2761="","",L2761*VLOOKUP(CONCATENATE(C2761," / ",'Základné údaje'!$D$8),'Priradenie pracov. balíkov'!A:F,6,FALSE))</f>
        <v/>
      </c>
      <c r="O2761" s="164"/>
      <c r="P2761" s="164"/>
    </row>
    <row r="2762" spans="1:16" x14ac:dyDescent="0.2">
      <c r="A2762" s="19"/>
      <c r="B2762" s="164"/>
      <c r="C2762" s="164"/>
      <c r="D2762" s="164"/>
      <c r="E2762" s="164"/>
      <c r="F2762" s="165"/>
      <c r="G2762" s="164"/>
      <c r="H2762" s="166"/>
      <c r="I2762" s="167"/>
      <c r="J2762" s="168" t="str">
        <f>IF(F2762="","",IF(G2762=nepodnik,1,IF(VLOOKUP(G2762,Ciselniky!$G$41:$I$48,3,FALSE)&gt;'Údaje o projekte'!$F$11,'Údaje o projekte'!$F$11,VLOOKUP(G2762,Ciselniky!$G$41:$I$48,3,FALSE))))</f>
        <v/>
      </c>
      <c r="K2762" s="169" t="str">
        <f>IF(J2762="","",IF(G2762="Nerelevantné",E2762*F2762,((E2762*F2762)/VLOOKUP(G2762,Ciselniky!$G$43:$I$48,3,FALSE))*'Dlhodobý majetok (DM)'!I2762)*H2762)</f>
        <v/>
      </c>
      <c r="L2762" s="169" t="str">
        <f>IF(K2762="","",IF('Základné údaje'!$H$8="áno",0,K2762*0.2))</f>
        <v/>
      </c>
      <c r="M2762" s="156" t="str">
        <f>IF(K2762="","",K2762*VLOOKUP(CONCATENATE(C2762," / ",'Základné údaje'!$D$8),'Priradenie pracov. balíkov'!A:F,6,FALSE))</f>
        <v/>
      </c>
      <c r="N2762" s="156" t="str">
        <f>IF(L2762="","",L2762*VLOOKUP(CONCATENATE(C2762," / ",'Základné údaje'!$D$8),'Priradenie pracov. balíkov'!A:F,6,FALSE))</f>
        <v/>
      </c>
      <c r="O2762" s="164"/>
      <c r="P2762" s="164"/>
    </row>
    <row r="2763" spans="1:16" x14ac:dyDescent="0.2">
      <c r="A2763" s="19"/>
      <c r="B2763" s="164"/>
      <c r="C2763" s="164"/>
      <c r="D2763" s="164"/>
      <c r="E2763" s="164"/>
      <c r="F2763" s="165"/>
      <c r="G2763" s="164"/>
      <c r="H2763" s="166"/>
      <c r="I2763" s="167"/>
      <c r="J2763" s="168" t="str">
        <f>IF(F2763="","",IF(G2763=nepodnik,1,IF(VLOOKUP(G2763,Ciselniky!$G$41:$I$48,3,FALSE)&gt;'Údaje o projekte'!$F$11,'Údaje o projekte'!$F$11,VLOOKUP(G2763,Ciselniky!$G$41:$I$48,3,FALSE))))</f>
        <v/>
      </c>
      <c r="K2763" s="169" t="str">
        <f>IF(J2763="","",IF(G2763="Nerelevantné",E2763*F2763,((E2763*F2763)/VLOOKUP(G2763,Ciselniky!$G$43:$I$48,3,FALSE))*'Dlhodobý majetok (DM)'!I2763)*H2763)</f>
        <v/>
      </c>
      <c r="L2763" s="169" t="str">
        <f>IF(K2763="","",IF('Základné údaje'!$H$8="áno",0,K2763*0.2))</f>
        <v/>
      </c>
      <c r="M2763" s="156" t="str">
        <f>IF(K2763="","",K2763*VLOOKUP(CONCATENATE(C2763," / ",'Základné údaje'!$D$8),'Priradenie pracov. balíkov'!A:F,6,FALSE))</f>
        <v/>
      </c>
      <c r="N2763" s="156" t="str">
        <f>IF(L2763="","",L2763*VLOOKUP(CONCATENATE(C2763," / ",'Základné údaje'!$D$8),'Priradenie pracov. balíkov'!A:F,6,FALSE))</f>
        <v/>
      </c>
      <c r="O2763" s="164"/>
      <c r="P2763" s="164"/>
    </row>
    <row r="2764" spans="1:16" x14ac:dyDescent="0.2">
      <c r="A2764" s="19"/>
      <c r="B2764" s="164"/>
      <c r="C2764" s="164"/>
      <c r="D2764" s="164"/>
      <c r="E2764" s="164"/>
      <c r="F2764" s="165"/>
      <c r="G2764" s="164"/>
      <c r="H2764" s="166"/>
      <c r="I2764" s="167"/>
      <c r="J2764" s="168" t="str">
        <f>IF(F2764="","",IF(G2764=nepodnik,1,IF(VLOOKUP(G2764,Ciselniky!$G$41:$I$48,3,FALSE)&gt;'Údaje o projekte'!$F$11,'Údaje o projekte'!$F$11,VLOOKUP(G2764,Ciselniky!$G$41:$I$48,3,FALSE))))</f>
        <v/>
      </c>
      <c r="K2764" s="169" t="str">
        <f>IF(J2764="","",IF(G2764="Nerelevantné",E2764*F2764,((E2764*F2764)/VLOOKUP(G2764,Ciselniky!$G$43:$I$48,3,FALSE))*'Dlhodobý majetok (DM)'!I2764)*H2764)</f>
        <v/>
      </c>
      <c r="L2764" s="169" t="str">
        <f>IF(K2764="","",IF('Základné údaje'!$H$8="áno",0,K2764*0.2))</f>
        <v/>
      </c>
      <c r="M2764" s="156" t="str">
        <f>IF(K2764="","",K2764*VLOOKUP(CONCATENATE(C2764," / ",'Základné údaje'!$D$8),'Priradenie pracov. balíkov'!A:F,6,FALSE))</f>
        <v/>
      </c>
      <c r="N2764" s="156" t="str">
        <f>IF(L2764="","",L2764*VLOOKUP(CONCATENATE(C2764," / ",'Základné údaje'!$D$8),'Priradenie pracov. balíkov'!A:F,6,FALSE))</f>
        <v/>
      </c>
      <c r="O2764" s="164"/>
      <c r="P2764" s="164"/>
    </row>
    <row r="2765" spans="1:16" x14ac:dyDescent="0.2">
      <c r="A2765" s="19"/>
      <c r="B2765" s="164"/>
      <c r="C2765" s="164"/>
      <c r="D2765" s="164"/>
      <c r="E2765" s="164"/>
      <c r="F2765" s="165"/>
      <c r="G2765" s="164"/>
      <c r="H2765" s="166"/>
      <c r="I2765" s="167"/>
      <c r="J2765" s="168" t="str">
        <f>IF(F2765="","",IF(G2765=nepodnik,1,IF(VLOOKUP(G2765,Ciselniky!$G$41:$I$48,3,FALSE)&gt;'Údaje o projekte'!$F$11,'Údaje o projekte'!$F$11,VLOOKUP(G2765,Ciselniky!$G$41:$I$48,3,FALSE))))</f>
        <v/>
      </c>
      <c r="K2765" s="169" t="str">
        <f>IF(J2765="","",IF(G2765="Nerelevantné",E2765*F2765,((E2765*F2765)/VLOOKUP(G2765,Ciselniky!$G$43:$I$48,3,FALSE))*'Dlhodobý majetok (DM)'!I2765)*H2765)</f>
        <v/>
      </c>
      <c r="L2765" s="169" t="str">
        <f>IF(K2765="","",IF('Základné údaje'!$H$8="áno",0,K2765*0.2))</f>
        <v/>
      </c>
      <c r="M2765" s="156" t="str">
        <f>IF(K2765="","",K2765*VLOOKUP(CONCATENATE(C2765," / ",'Základné údaje'!$D$8),'Priradenie pracov. balíkov'!A:F,6,FALSE))</f>
        <v/>
      </c>
      <c r="N2765" s="156" t="str">
        <f>IF(L2765="","",L2765*VLOOKUP(CONCATENATE(C2765," / ",'Základné údaje'!$D$8),'Priradenie pracov. balíkov'!A:F,6,FALSE))</f>
        <v/>
      </c>
      <c r="O2765" s="164"/>
      <c r="P2765" s="164"/>
    </row>
    <row r="2766" spans="1:16" x14ac:dyDescent="0.2">
      <c r="A2766" s="19"/>
      <c r="B2766" s="164"/>
      <c r="C2766" s="164"/>
      <c r="D2766" s="164"/>
      <c r="E2766" s="164"/>
      <c r="F2766" s="165"/>
      <c r="G2766" s="164"/>
      <c r="H2766" s="166"/>
      <c r="I2766" s="167"/>
      <c r="J2766" s="168" t="str">
        <f>IF(F2766="","",IF(G2766=nepodnik,1,IF(VLOOKUP(G2766,Ciselniky!$G$41:$I$48,3,FALSE)&gt;'Údaje o projekte'!$F$11,'Údaje o projekte'!$F$11,VLOOKUP(G2766,Ciselniky!$G$41:$I$48,3,FALSE))))</f>
        <v/>
      </c>
      <c r="K2766" s="169" t="str">
        <f>IF(J2766="","",IF(G2766="Nerelevantné",E2766*F2766,((E2766*F2766)/VLOOKUP(G2766,Ciselniky!$G$43:$I$48,3,FALSE))*'Dlhodobý majetok (DM)'!I2766)*H2766)</f>
        <v/>
      </c>
      <c r="L2766" s="169" t="str">
        <f>IF(K2766="","",IF('Základné údaje'!$H$8="áno",0,K2766*0.2))</f>
        <v/>
      </c>
      <c r="M2766" s="156" t="str">
        <f>IF(K2766="","",K2766*VLOOKUP(CONCATENATE(C2766," / ",'Základné údaje'!$D$8),'Priradenie pracov. balíkov'!A:F,6,FALSE))</f>
        <v/>
      </c>
      <c r="N2766" s="156" t="str">
        <f>IF(L2766="","",L2766*VLOOKUP(CONCATENATE(C2766," / ",'Základné údaje'!$D$8),'Priradenie pracov. balíkov'!A:F,6,FALSE))</f>
        <v/>
      </c>
      <c r="O2766" s="164"/>
      <c r="P2766" s="164"/>
    </row>
    <row r="2767" spans="1:16" x14ac:dyDescent="0.2">
      <c r="A2767" s="19"/>
      <c r="B2767" s="164"/>
      <c r="C2767" s="164"/>
      <c r="D2767" s="164"/>
      <c r="E2767" s="164"/>
      <c r="F2767" s="165"/>
      <c r="G2767" s="164"/>
      <c r="H2767" s="166"/>
      <c r="I2767" s="167"/>
      <c r="J2767" s="168" t="str">
        <f>IF(F2767="","",IF(G2767=nepodnik,1,IF(VLOOKUP(G2767,Ciselniky!$G$41:$I$48,3,FALSE)&gt;'Údaje o projekte'!$F$11,'Údaje o projekte'!$F$11,VLOOKUP(G2767,Ciselniky!$G$41:$I$48,3,FALSE))))</f>
        <v/>
      </c>
      <c r="K2767" s="169" t="str">
        <f>IF(J2767="","",IF(G2767="Nerelevantné",E2767*F2767,((E2767*F2767)/VLOOKUP(G2767,Ciselniky!$G$43:$I$48,3,FALSE))*'Dlhodobý majetok (DM)'!I2767)*H2767)</f>
        <v/>
      </c>
      <c r="L2767" s="169" t="str">
        <f>IF(K2767="","",IF('Základné údaje'!$H$8="áno",0,K2767*0.2))</f>
        <v/>
      </c>
      <c r="M2767" s="156" t="str">
        <f>IF(K2767="","",K2767*VLOOKUP(CONCATENATE(C2767," / ",'Základné údaje'!$D$8),'Priradenie pracov. balíkov'!A:F,6,FALSE))</f>
        <v/>
      </c>
      <c r="N2767" s="156" t="str">
        <f>IF(L2767="","",L2767*VLOOKUP(CONCATENATE(C2767," / ",'Základné údaje'!$D$8),'Priradenie pracov. balíkov'!A:F,6,FALSE))</f>
        <v/>
      </c>
      <c r="O2767" s="164"/>
      <c r="P2767" s="164"/>
    </row>
    <row r="2768" spans="1:16" x14ac:dyDescent="0.2">
      <c r="A2768" s="19"/>
      <c r="B2768" s="164"/>
      <c r="C2768" s="164"/>
      <c r="D2768" s="164"/>
      <c r="E2768" s="164"/>
      <c r="F2768" s="165"/>
      <c r="G2768" s="164"/>
      <c r="H2768" s="166"/>
      <c r="I2768" s="167"/>
      <c r="J2768" s="168" t="str">
        <f>IF(F2768="","",IF(G2768=nepodnik,1,IF(VLOOKUP(G2768,Ciselniky!$G$41:$I$48,3,FALSE)&gt;'Údaje o projekte'!$F$11,'Údaje o projekte'!$F$11,VLOOKUP(G2768,Ciselniky!$G$41:$I$48,3,FALSE))))</f>
        <v/>
      </c>
      <c r="K2768" s="169" t="str">
        <f>IF(J2768="","",IF(G2768="Nerelevantné",E2768*F2768,((E2768*F2768)/VLOOKUP(G2768,Ciselniky!$G$43:$I$48,3,FALSE))*'Dlhodobý majetok (DM)'!I2768)*H2768)</f>
        <v/>
      </c>
      <c r="L2768" s="169" t="str">
        <f>IF(K2768="","",IF('Základné údaje'!$H$8="áno",0,K2768*0.2))</f>
        <v/>
      </c>
      <c r="M2768" s="156" t="str">
        <f>IF(K2768="","",K2768*VLOOKUP(CONCATENATE(C2768," / ",'Základné údaje'!$D$8),'Priradenie pracov. balíkov'!A:F,6,FALSE))</f>
        <v/>
      </c>
      <c r="N2768" s="156" t="str">
        <f>IF(L2768="","",L2768*VLOOKUP(CONCATENATE(C2768," / ",'Základné údaje'!$D$8),'Priradenie pracov. balíkov'!A:F,6,FALSE))</f>
        <v/>
      </c>
      <c r="O2768" s="164"/>
      <c r="P2768" s="164"/>
    </row>
    <row r="2769" spans="1:16" x14ac:dyDescent="0.2">
      <c r="A2769" s="19"/>
      <c r="B2769" s="164"/>
      <c r="C2769" s="164"/>
      <c r="D2769" s="164"/>
      <c r="E2769" s="164"/>
      <c r="F2769" s="165"/>
      <c r="G2769" s="164"/>
      <c r="H2769" s="166"/>
      <c r="I2769" s="167"/>
      <c r="J2769" s="168" t="str">
        <f>IF(F2769="","",IF(G2769=nepodnik,1,IF(VLOOKUP(G2769,Ciselniky!$G$41:$I$48,3,FALSE)&gt;'Údaje o projekte'!$F$11,'Údaje o projekte'!$F$11,VLOOKUP(G2769,Ciselniky!$G$41:$I$48,3,FALSE))))</f>
        <v/>
      </c>
      <c r="K2769" s="169" t="str">
        <f>IF(J2769="","",IF(G2769="Nerelevantné",E2769*F2769,((E2769*F2769)/VLOOKUP(G2769,Ciselniky!$G$43:$I$48,3,FALSE))*'Dlhodobý majetok (DM)'!I2769)*H2769)</f>
        <v/>
      </c>
      <c r="L2769" s="169" t="str">
        <f>IF(K2769="","",IF('Základné údaje'!$H$8="áno",0,K2769*0.2))</f>
        <v/>
      </c>
      <c r="M2769" s="156" t="str">
        <f>IF(K2769="","",K2769*VLOOKUP(CONCATENATE(C2769," / ",'Základné údaje'!$D$8),'Priradenie pracov. balíkov'!A:F,6,FALSE))</f>
        <v/>
      </c>
      <c r="N2769" s="156" t="str">
        <f>IF(L2769="","",L2769*VLOOKUP(CONCATENATE(C2769," / ",'Základné údaje'!$D$8),'Priradenie pracov. balíkov'!A:F,6,FALSE))</f>
        <v/>
      </c>
      <c r="O2769" s="164"/>
      <c r="P2769" s="164"/>
    </row>
    <row r="2770" spans="1:16" x14ac:dyDescent="0.2">
      <c r="A2770" s="19"/>
      <c r="B2770" s="164"/>
      <c r="C2770" s="164"/>
      <c r="D2770" s="164"/>
      <c r="E2770" s="164"/>
      <c r="F2770" s="165"/>
      <c r="G2770" s="164"/>
      <c r="H2770" s="166"/>
      <c r="I2770" s="167"/>
      <c r="J2770" s="168" t="str">
        <f>IF(F2770="","",IF(G2770=nepodnik,1,IF(VLOOKUP(G2770,Ciselniky!$G$41:$I$48,3,FALSE)&gt;'Údaje o projekte'!$F$11,'Údaje o projekte'!$F$11,VLOOKUP(G2770,Ciselniky!$G$41:$I$48,3,FALSE))))</f>
        <v/>
      </c>
      <c r="K2770" s="169" t="str">
        <f>IF(J2770="","",IF(G2770="Nerelevantné",E2770*F2770,((E2770*F2770)/VLOOKUP(G2770,Ciselniky!$G$43:$I$48,3,FALSE))*'Dlhodobý majetok (DM)'!I2770)*H2770)</f>
        <v/>
      </c>
      <c r="L2770" s="169" t="str">
        <f>IF(K2770="","",IF('Základné údaje'!$H$8="áno",0,K2770*0.2))</f>
        <v/>
      </c>
      <c r="M2770" s="156" t="str">
        <f>IF(K2770="","",K2770*VLOOKUP(CONCATENATE(C2770," / ",'Základné údaje'!$D$8),'Priradenie pracov. balíkov'!A:F,6,FALSE))</f>
        <v/>
      </c>
      <c r="N2770" s="156" t="str">
        <f>IF(L2770="","",L2770*VLOOKUP(CONCATENATE(C2770," / ",'Základné údaje'!$D$8),'Priradenie pracov. balíkov'!A:F,6,FALSE))</f>
        <v/>
      </c>
      <c r="O2770" s="164"/>
      <c r="P2770" s="164"/>
    </row>
    <row r="2771" spans="1:16" x14ac:dyDescent="0.2">
      <c r="A2771" s="19"/>
      <c r="B2771" s="164"/>
      <c r="C2771" s="164"/>
      <c r="D2771" s="164"/>
      <c r="E2771" s="164"/>
      <c r="F2771" s="165"/>
      <c r="G2771" s="164"/>
      <c r="H2771" s="166"/>
      <c r="I2771" s="167"/>
      <c r="J2771" s="168" t="str">
        <f>IF(F2771="","",IF(G2771=nepodnik,1,IF(VLOOKUP(G2771,Ciselniky!$G$41:$I$48,3,FALSE)&gt;'Údaje o projekte'!$F$11,'Údaje o projekte'!$F$11,VLOOKUP(G2771,Ciselniky!$G$41:$I$48,3,FALSE))))</f>
        <v/>
      </c>
      <c r="K2771" s="169" t="str">
        <f>IF(J2771="","",IF(G2771="Nerelevantné",E2771*F2771,((E2771*F2771)/VLOOKUP(G2771,Ciselniky!$G$43:$I$48,3,FALSE))*'Dlhodobý majetok (DM)'!I2771)*H2771)</f>
        <v/>
      </c>
      <c r="L2771" s="169" t="str">
        <f>IF(K2771="","",IF('Základné údaje'!$H$8="áno",0,K2771*0.2))</f>
        <v/>
      </c>
      <c r="M2771" s="156" t="str">
        <f>IF(K2771="","",K2771*VLOOKUP(CONCATENATE(C2771," / ",'Základné údaje'!$D$8),'Priradenie pracov. balíkov'!A:F,6,FALSE))</f>
        <v/>
      </c>
      <c r="N2771" s="156" t="str">
        <f>IF(L2771="","",L2771*VLOOKUP(CONCATENATE(C2771," / ",'Základné údaje'!$D$8),'Priradenie pracov. balíkov'!A:F,6,FALSE))</f>
        <v/>
      </c>
      <c r="O2771" s="164"/>
      <c r="P2771" s="164"/>
    </row>
    <row r="2772" spans="1:16" x14ac:dyDescent="0.2">
      <c r="A2772" s="19"/>
      <c r="B2772" s="164"/>
      <c r="C2772" s="164"/>
      <c r="D2772" s="164"/>
      <c r="E2772" s="164"/>
      <c r="F2772" s="165"/>
      <c r="G2772" s="164"/>
      <c r="H2772" s="166"/>
      <c r="I2772" s="167"/>
      <c r="J2772" s="168" t="str">
        <f>IF(F2772="","",IF(G2772=nepodnik,1,IF(VLOOKUP(G2772,Ciselniky!$G$41:$I$48,3,FALSE)&gt;'Údaje o projekte'!$F$11,'Údaje o projekte'!$F$11,VLOOKUP(G2772,Ciselniky!$G$41:$I$48,3,FALSE))))</f>
        <v/>
      </c>
      <c r="K2772" s="169" t="str">
        <f>IF(J2772="","",IF(G2772="Nerelevantné",E2772*F2772,((E2772*F2772)/VLOOKUP(G2772,Ciselniky!$G$43:$I$48,3,FALSE))*'Dlhodobý majetok (DM)'!I2772)*H2772)</f>
        <v/>
      </c>
      <c r="L2772" s="169" t="str">
        <f>IF(K2772="","",IF('Základné údaje'!$H$8="áno",0,K2772*0.2))</f>
        <v/>
      </c>
      <c r="M2772" s="156" t="str">
        <f>IF(K2772="","",K2772*VLOOKUP(CONCATENATE(C2772," / ",'Základné údaje'!$D$8),'Priradenie pracov. balíkov'!A:F,6,FALSE))</f>
        <v/>
      </c>
      <c r="N2772" s="156" t="str">
        <f>IF(L2772="","",L2772*VLOOKUP(CONCATENATE(C2772," / ",'Základné údaje'!$D$8),'Priradenie pracov. balíkov'!A:F,6,FALSE))</f>
        <v/>
      </c>
      <c r="O2772" s="164"/>
      <c r="P2772" s="164"/>
    </row>
    <row r="2773" spans="1:16" x14ac:dyDescent="0.2">
      <c r="A2773" s="19"/>
      <c r="B2773" s="164"/>
      <c r="C2773" s="164"/>
      <c r="D2773" s="164"/>
      <c r="E2773" s="164"/>
      <c r="F2773" s="165"/>
      <c r="G2773" s="164"/>
      <c r="H2773" s="166"/>
      <c r="I2773" s="167"/>
      <c r="J2773" s="168" t="str">
        <f>IF(F2773="","",IF(G2773=nepodnik,1,IF(VLOOKUP(G2773,Ciselniky!$G$41:$I$48,3,FALSE)&gt;'Údaje o projekte'!$F$11,'Údaje o projekte'!$F$11,VLOOKUP(G2773,Ciselniky!$G$41:$I$48,3,FALSE))))</f>
        <v/>
      </c>
      <c r="K2773" s="169" t="str">
        <f>IF(J2773="","",IF(G2773="Nerelevantné",E2773*F2773,((E2773*F2773)/VLOOKUP(G2773,Ciselniky!$G$43:$I$48,3,FALSE))*'Dlhodobý majetok (DM)'!I2773)*H2773)</f>
        <v/>
      </c>
      <c r="L2773" s="169" t="str">
        <f>IF(K2773="","",IF('Základné údaje'!$H$8="áno",0,K2773*0.2))</f>
        <v/>
      </c>
      <c r="M2773" s="156" t="str">
        <f>IF(K2773="","",K2773*VLOOKUP(CONCATENATE(C2773," / ",'Základné údaje'!$D$8),'Priradenie pracov. balíkov'!A:F,6,FALSE))</f>
        <v/>
      </c>
      <c r="N2773" s="156" t="str">
        <f>IF(L2773="","",L2773*VLOOKUP(CONCATENATE(C2773," / ",'Základné údaje'!$D$8),'Priradenie pracov. balíkov'!A:F,6,FALSE))</f>
        <v/>
      </c>
      <c r="O2773" s="164"/>
      <c r="P2773" s="164"/>
    </row>
    <row r="2774" spans="1:16" x14ac:dyDescent="0.2">
      <c r="A2774" s="19"/>
      <c r="B2774" s="164"/>
      <c r="C2774" s="164"/>
      <c r="D2774" s="164"/>
      <c r="E2774" s="164"/>
      <c r="F2774" s="165"/>
      <c r="G2774" s="164"/>
      <c r="H2774" s="166"/>
      <c r="I2774" s="167"/>
      <c r="J2774" s="168" t="str">
        <f>IF(F2774="","",IF(G2774=nepodnik,1,IF(VLOOKUP(G2774,Ciselniky!$G$41:$I$48,3,FALSE)&gt;'Údaje o projekte'!$F$11,'Údaje o projekte'!$F$11,VLOOKUP(G2774,Ciselniky!$G$41:$I$48,3,FALSE))))</f>
        <v/>
      </c>
      <c r="K2774" s="169" t="str">
        <f>IF(J2774="","",IF(G2774="Nerelevantné",E2774*F2774,((E2774*F2774)/VLOOKUP(G2774,Ciselniky!$G$43:$I$48,3,FALSE))*'Dlhodobý majetok (DM)'!I2774)*H2774)</f>
        <v/>
      </c>
      <c r="L2774" s="169" t="str">
        <f>IF(K2774="","",IF('Základné údaje'!$H$8="áno",0,K2774*0.2))</f>
        <v/>
      </c>
      <c r="M2774" s="156" t="str">
        <f>IF(K2774="","",K2774*VLOOKUP(CONCATENATE(C2774," / ",'Základné údaje'!$D$8),'Priradenie pracov. balíkov'!A:F,6,FALSE))</f>
        <v/>
      </c>
      <c r="N2774" s="156" t="str">
        <f>IF(L2774="","",L2774*VLOOKUP(CONCATENATE(C2774," / ",'Základné údaje'!$D$8),'Priradenie pracov. balíkov'!A:F,6,FALSE))</f>
        <v/>
      </c>
      <c r="O2774" s="164"/>
      <c r="P2774" s="164"/>
    </row>
    <row r="2775" spans="1:16" x14ac:dyDescent="0.2">
      <c r="A2775" s="19"/>
      <c r="B2775" s="164"/>
      <c r="C2775" s="164"/>
      <c r="D2775" s="164"/>
      <c r="E2775" s="164"/>
      <c r="F2775" s="165"/>
      <c r="G2775" s="164"/>
      <c r="H2775" s="166"/>
      <c r="I2775" s="167"/>
      <c r="J2775" s="168" t="str">
        <f>IF(F2775="","",IF(G2775=nepodnik,1,IF(VLOOKUP(G2775,Ciselniky!$G$41:$I$48,3,FALSE)&gt;'Údaje o projekte'!$F$11,'Údaje o projekte'!$F$11,VLOOKUP(G2775,Ciselniky!$G$41:$I$48,3,FALSE))))</f>
        <v/>
      </c>
      <c r="K2775" s="169" t="str">
        <f>IF(J2775="","",IF(G2775="Nerelevantné",E2775*F2775,((E2775*F2775)/VLOOKUP(G2775,Ciselniky!$G$43:$I$48,3,FALSE))*'Dlhodobý majetok (DM)'!I2775)*H2775)</f>
        <v/>
      </c>
      <c r="L2775" s="169" t="str">
        <f>IF(K2775="","",IF('Základné údaje'!$H$8="áno",0,K2775*0.2))</f>
        <v/>
      </c>
      <c r="M2775" s="156" t="str">
        <f>IF(K2775="","",K2775*VLOOKUP(CONCATENATE(C2775," / ",'Základné údaje'!$D$8),'Priradenie pracov. balíkov'!A:F,6,FALSE))</f>
        <v/>
      </c>
      <c r="N2775" s="156" t="str">
        <f>IF(L2775="","",L2775*VLOOKUP(CONCATENATE(C2775," / ",'Základné údaje'!$D$8),'Priradenie pracov. balíkov'!A:F,6,FALSE))</f>
        <v/>
      </c>
      <c r="O2775" s="164"/>
      <c r="P2775" s="164"/>
    </row>
    <row r="2776" spans="1:16" x14ac:dyDescent="0.2">
      <c r="A2776" s="19"/>
      <c r="B2776" s="164"/>
      <c r="C2776" s="164"/>
      <c r="D2776" s="164"/>
      <c r="E2776" s="164"/>
      <c r="F2776" s="165"/>
      <c r="G2776" s="164"/>
      <c r="H2776" s="166"/>
      <c r="I2776" s="167"/>
      <c r="J2776" s="168" t="str">
        <f>IF(F2776="","",IF(G2776=nepodnik,1,IF(VLOOKUP(G2776,Ciselniky!$G$41:$I$48,3,FALSE)&gt;'Údaje o projekte'!$F$11,'Údaje o projekte'!$F$11,VLOOKUP(G2776,Ciselniky!$G$41:$I$48,3,FALSE))))</f>
        <v/>
      </c>
      <c r="K2776" s="169" t="str">
        <f>IF(J2776="","",IF(G2776="Nerelevantné",E2776*F2776,((E2776*F2776)/VLOOKUP(G2776,Ciselniky!$G$43:$I$48,3,FALSE))*'Dlhodobý majetok (DM)'!I2776)*H2776)</f>
        <v/>
      </c>
      <c r="L2776" s="169" t="str">
        <f>IF(K2776="","",IF('Základné údaje'!$H$8="áno",0,K2776*0.2))</f>
        <v/>
      </c>
      <c r="M2776" s="156" t="str">
        <f>IF(K2776="","",K2776*VLOOKUP(CONCATENATE(C2776," / ",'Základné údaje'!$D$8),'Priradenie pracov. balíkov'!A:F,6,FALSE))</f>
        <v/>
      </c>
      <c r="N2776" s="156" t="str">
        <f>IF(L2776="","",L2776*VLOOKUP(CONCATENATE(C2776," / ",'Základné údaje'!$D$8),'Priradenie pracov. balíkov'!A:F,6,FALSE))</f>
        <v/>
      </c>
      <c r="O2776" s="164"/>
      <c r="P2776" s="164"/>
    </row>
    <row r="2777" spans="1:16" x14ac:dyDescent="0.2">
      <c r="A2777" s="19"/>
      <c r="B2777" s="164"/>
      <c r="C2777" s="164"/>
      <c r="D2777" s="164"/>
      <c r="E2777" s="164"/>
      <c r="F2777" s="165"/>
      <c r="G2777" s="164"/>
      <c r="H2777" s="166"/>
      <c r="I2777" s="167"/>
      <c r="J2777" s="168" t="str">
        <f>IF(F2777="","",IF(G2777=nepodnik,1,IF(VLOOKUP(G2777,Ciselniky!$G$41:$I$48,3,FALSE)&gt;'Údaje o projekte'!$F$11,'Údaje o projekte'!$F$11,VLOOKUP(G2777,Ciselniky!$G$41:$I$48,3,FALSE))))</f>
        <v/>
      </c>
      <c r="K2777" s="169" t="str">
        <f>IF(J2777="","",IF(G2777="Nerelevantné",E2777*F2777,((E2777*F2777)/VLOOKUP(G2777,Ciselniky!$G$43:$I$48,3,FALSE))*'Dlhodobý majetok (DM)'!I2777)*H2777)</f>
        <v/>
      </c>
      <c r="L2777" s="169" t="str">
        <f>IF(K2777="","",IF('Základné údaje'!$H$8="áno",0,K2777*0.2))</f>
        <v/>
      </c>
      <c r="M2777" s="156" t="str">
        <f>IF(K2777="","",K2777*VLOOKUP(CONCATENATE(C2777," / ",'Základné údaje'!$D$8),'Priradenie pracov. balíkov'!A:F,6,FALSE))</f>
        <v/>
      </c>
      <c r="N2777" s="156" t="str">
        <f>IF(L2777="","",L2777*VLOOKUP(CONCATENATE(C2777," / ",'Základné údaje'!$D$8),'Priradenie pracov. balíkov'!A:F,6,FALSE))</f>
        <v/>
      </c>
      <c r="O2777" s="164"/>
      <c r="P2777" s="164"/>
    </row>
    <row r="2778" spans="1:16" x14ac:dyDescent="0.2">
      <c r="A2778" s="19"/>
      <c r="B2778" s="164"/>
      <c r="C2778" s="164"/>
      <c r="D2778" s="164"/>
      <c r="E2778" s="164"/>
      <c r="F2778" s="165"/>
      <c r="G2778" s="164"/>
      <c r="H2778" s="166"/>
      <c r="I2778" s="167"/>
      <c r="J2778" s="168" t="str">
        <f>IF(F2778="","",IF(G2778=nepodnik,1,IF(VLOOKUP(G2778,Ciselniky!$G$41:$I$48,3,FALSE)&gt;'Údaje o projekte'!$F$11,'Údaje o projekte'!$F$11,VLOOKUP(G2778,Ciselniky!$G$41:$I$48,3,FALSE))))</f>
        <v/>
      </c>
      <c r="K2778" s="169" t="str">
        <f>IF(J2778="","",IF(G2778="Nerelevantné",E2778*F2778,((E2778*F2778)/VLOOKUP(G2778,Ciselniky!$G$43:$I$48,3,FALSE))*'Dlhodobý majetok (DM)'!I2778)*H2778)</f>
        <v/>
      </c>
      <c r="L2778" s="169" t="str">
        <f>IF(K2778="","",IF('Základné údaje'!$H$8="áno",0,K2778*0.2))</f>
        <v/>
      </c>
      <c r="M2778" s="156" t="str">
        <f>IF(K2778="","",K2778*VLOOKUP(CONCATENATE(C2778," / ",'Základné údaje'!$D$8),'Priradenie pracov. balíkov'!A:F,6,FALSE))</f>
        <v/>
      </c>
      <c r="N2778" s="156" t="str">
        <f>IF(L2778="","",L2778*VLOOKUP(CONCATENATE(C2778," / ",'Základné údaje'!$D$8),'Priradenie pracov. balíkov'!A:F,6,FALSE))</f>
        <v/>
      </c>
      <c r="O2778" s="164"/>
      <c r="P2778" s="164"/>
    </row>
    <row r="2779" spans="1:16" x14ac:dyDescent="0.2">
      <c r="A2779" s="19"/>
      <c r="B2779" s="164"/>
      <c r="C2779" s="164"/>
      <c r="D2779" s="164"/>
      <c r="E2779" s="164"/>
      <c r="F2779" s="165"/>
      <c r="G2779" s="164"/>
      <c r="H2779" s="166"/>
      <c r="I2779" s="167"/>
      <c r="J2779" s="168" t="str">
        <f>IF(F2779="","",IF(G2779=nepodnik,1,IF(VLOOKUP(G2779,Ciselniky!$G$41:$I$48,3,FALSE)&gt;'Údaje o projekte'!$F$11,'Údaje o projekte'!$F$11,VLOOKUP(G2779,Ciselniky!$G$41:$I$48,3,FALSE))))</f>
        <v/>
      </c>
      <c r="K2779" s="169" t="str">
        <f>IF(J2779="","",IF(G2779="Nerelevantné",E2779*F2779,((E2779*F2779)/VLOOKUP(G2779,Ciselniky!$G$43:$I$48,3,FALSE))*'Dlhodobý majetok (DM)'!I2779)*H2779)</f>
        <v/>
      </c>
      <c r="L2779" s="169" t="str">
        <f>IF(K2779="","",IF('Základné údaje'!$H$8="áno",0,K2779*0.2))</f>
        <v/>
      </c>
      <c r="M2779" s="156" t="str">
        <f>IF(K2779="","",K2779*VLOOKUP(CONCATENATE(C2779," / ",'Základné údaje'!$D$8),'Priradenie pracov. balíkov'!A:F,6,FALSE))</f>
        <v/>
      </c>
      <c r="N2779" s="156" t="str">
        <f>IF(L2779="","",L2779*VLOOKUP(CONCATENATE(C2779," / ",'Základné údaje'!$D$8),'Priradenie pracov. balíkov'!A:F,6,FALSE))</f>
        <v/>
      </c>
      <c r="O2779" s="164"/>
      <c r="P2779" s="164"/>
    </row>
    <row r="2780" spans="1:16" x14ac:dyDescent="0.2">
      <c r="A2780" s="19"/>
      <c r="B2780" s="164"/>
      <c r="C2780" s="164"/>
      <c r="D2780" s="164"/>
      <c r="E2780" s="164"/>
      <c r="F2780" s="165"/>
      <c r="G2780" s="164"/>
      <c r="H2780" s="166"/>
      <c r="I2780" s="167"/>
      <c r="J2780" s="168" t="str">
        <f>IF(F2780="","",IF(G2780=nepodnik,1,IF(VLOOKUP(G2780,Ciselniky!$G$41:$I$48,3,FALSE)&gt;'Údaje o projekte'!$F$11,'Údaje o projekte'!$F$11,VLOOKUP(G2780,Ciselniky!$G$41:$I$48,3,FALSE))))</f>
        <v/>
      </c>
      <c r="K2780" s="169" t="str">
        <f>IF(J2780="","",IF(G2780="Nerelevantné",E2780*F2780,((E2780*F2780)/VLOOKUP(G2780,Ciselniky!$G$43:$I$48,3,FALSE))*'Dlhodobý majetok (DM)'!I2780)*H2780)</f>
        <v/>
      </c>
      <c r="L2780" s="169" t="str">
        <f>IF(K2780="","",IF('Základné údaje'!$H$8="áno",0,K2780*0.2))</f>
        <v/>
      </c>
      <c r="M2780" s="156" t="str">
        <f>IF(K2780="","",K2780*VLOOKUP(CONCATENATE(C2780," / ",'Základné údaje'!$D$8),'Priradenie pracov. balíkov'!A:F,6,FALSE))</f>
        <v/>
      </c>
      <c r="N2780" s="156" t="str">
        <f>IF(L2780="","",L2780*VLOOKUP(CONCATENATE(C2780," / ",'Základné údaje'!$D$8),'Priradenie pracov. balíkov'!A:F,6,FALSE))</f>
        <v/>
      </c>
      <c r="O2780" s="164"/>
      <c r="P2780" s="164"/>
    </row>
    <row r="2781" spans="1:16" x14ac:dyDescent="0.2">
      <c r="A2781" s="19"/>
      <c r="B2781" s="164"/>
      <c r="C2781" s="164"/>
      <c r="D2781" s="164"/>
      <c r="E2781" s="164"/>
      <c r="F2781" s="165"/>
      <c r="G2781" s="164"/>
      <c r="H2781" s="166"/>
      <c r="I2781" s="167"/>
      <c r="J2781" s="168" t="str">
        <f>IF(F2781="","",IF(G2781=nepodnik,1,IF(VLOOKUP(G2781,Ciselniky!$G$41:$I$48,3,FALSE)&gt;'Údaje o projekte'!$F$11,'Údaje o projekte'!$F$11,VLOOKUP(G2781,Ciselniky!$G$41:$I$48,3,FALSE))))</f>
        <v/>
      </c>
      <c r="K2781" s="169" t="str">
        <f>IF(J2781="","",IF(G2781="Nerelevantné",E2781*F2781,((E2781*F2781)/VLOOKUP(G2781,Ciselniky!$G$43:$I$48,3,FALSE))*'Dlhodobý majetok (DM)'!I2781)*H2781)</f>
        <v/>
      </c>
      <c r="L2781" s="169" t="str">
        <f>IF(K2781="","",IF('Základné údaje'!$H$8="áno",0,K2781*0.2))</f>
        <v/>
      </c>
      <c r="M2781" s="156" t="str">
        <f>IF(K2781="","",K2781*VLOOKUP(CONCATENATE(C2781," / ",'Základné údaje'!$D$8),'Priradenie pracov. balíkov'!A:F,6,FALSE))</f>
        <v/>
      </c>
      <c r="N2781" s="156" t="str">
        <f>IF(L2781="","",L2781*VLOOKUP(CONCATENATE(C2781," / ",'Základné údaje'!$D$8),'Priradenie pracov. balíkov'!A:F,6,FALSE))</f>
        <v/>
      </c>
      <c r="O2781" s="164"/>
      <c r="P2781" s="164"/>
    </row>
    <row r="2782" spans="1:16" x14ac:dyDescent="0.2">
      <c r="A2782" s="19"/>
      <c r="B2782" s="164"/>
      <c r="C2782" s="164"/>
      <c r="D2782" s="164"/>
      <c r="E2782" s="164"/>
      <c r="F2782" s="165"/>
      <c r="G2782" s="164"/>
      <c r="H2782" s="166"/>
      <c r="I2782" s="167"/>
      <c r="J2782" s="168" t="str">
        <f>IF(F2782="","",IF(G2782=nepodnik,1,IF(VLOOKUP(G2782,Ciselniky!$G$41:$I$48,3,FALSE)&gt;'Údaje o projekte'!$F$11,'Údaje o projekte'!$F$11,VLOOKUP(G2782,Ciselniky!$G$41:$I$48,3,FALSE))))</f>
        <v/>
      </c>
      <c r="K2782" s="169" t="str">
        <f>IF(J2782="","",IF(G2782="Nerelevantné",E2782*F2782,((E2782*F2782)/VLOOKUP(G2782,Ciselniky!$G$43:$I$48,3,FALSE))*'Dlhodobý majetok (DM)'!I2782)*H2782)</f>
        <v/>
      </c>
      <c r="L2782" s="169" t="str">
        <f>IF(K2782="","",IF('Základné údaje'!$H$8="áno",0,K2782*0.2))</f>
        <v/>
      </c>
      <c r="M2782" s="156" t="str">
        <f>IF(K2782="","",K2782*VLOOKUP(CONCATENATE(C2782," / ",'Základné údaje'!$D$8),'Priradenie pracov. balíkov'!A:F,6,FALSE))</f>
        <v/>
      </c>
      <c r="N2782" s="156" t="str">
        <f>IF(L2782="","",L2782*VLOOKUP(CONCATENATE(C2782," / ",'Základné údaje'!$D$8),'Priradenie pracov. balíkov'!A:F,6,FALSE))</f>
        <v/>
      </c>
      <c r="O2782" s="164"/>
      <c r="P2782" s="164"/>
    </row>
    <row r="2783" spans="1:16" x14ac:dyDescent="0.2">
      <c r="A2783" s="19"/>
      <c r="B2783" s="164"/>
      <c r="C2783" s="164"/>
      <c r="D2783" s="164"/>
      <c r="E2783" s="164"/>
      <c r="F2783" s="165"/>
      <c r="G2783" s="164"/>
      <c r="H2783" s="166"/>
      <c r="I2783" s="167"/>
      <c r="J2783" s="168" t="str">
        <f>IF(F2783="","",IF(G2783=nepodnik,1,IF(VLOOKUP(G2783,Ciselniky!$G$41:$I$48,3,FALSE)&gt;'Údaje o projekte'!$F$11,'Údaje o projekte'!$F$11,VLOOKUP(G2783,Ciselniky!$G$41:$I$48,3,FALSE))))</f>
        <v/>
      </c>
      <c r="K2783" s="169" t="str">
        <f>IF(J2783="","",IF(G2783="Nerelevantné",E2783*F2783,((E2783*F2783)/VLOOKUP(G2783,Ciselniky!$G$43:$I$48,3,FALSE))*'Dlhodobý majetok (DM)'!I2783)*H2783)</f>
        <v/>
      </c>
      <c r="L2783" s="169" t="str">
        <f>IF(K2783="","",IF('Základné údaje'!$H$8="áno",0,K2783*0.2))</f>
        <v/>
      </c>
      <c r="M2783" s="156" t="str">
        <f>IF(K2783="","",K2783*VLOOKUP(CONCATENATE(C2783," / ",'Základné údaje'!$D$8),'Priradenie pracov. balíkov'!A:F,6,FALSE))</f>
        <v/>
      </c>
      <c r="N2783" s="156" t="str">
        <f>IF(L2783="","",L2783*VLOOKUP(CONCATENATE(C2783," / ",'Základné údaje'!$D$8),'Priradenie pracov. balíkov'!A:F,6,FALSE))</f>
        <v/>
      </c>
      <c r="O2783" s="164"/>
      <c r="P2783" s="164"/>
    </row>
    <row r="2784" spans="1:16" x14ac:dyDescent="0.2">
      <c r="A2784" s="19"/>
      <c r="B2784" s="164"/>
      <c r="C2784" s="164"/>
      <c r="D2784" s="164"/>
      <c r="E2784" s="164"/>
      <c r="F2784" s="165"/>
      <c r="G2784" s="164"/>
      <c r="H2784" s="166"/>
      <c r="I2784" s="167"/>
      <c r="J2784" s="168" t="str">
        <f>IF(F2784="","",IF(G2784=nepodnik,1,IF(VLOOKUP(G2784,Ciselniky!$G$41:$I$48,3,FALSE)&gt;'Údaje o projekte'!$F$11,'Údaje o projekte'!$F$11,VLOOKUP(G2784,Ciselniky!$G$41:$I$48,3,FALSE))))</f>
        <v/>
      </c>
      <c r="K2784" s="169" t="str">
        <f>IF(J2784="","",IF(G2784="Nerelevantné",E2784*F2784,((E2784*F2784)/VLOOKUP(G2784,Ciselniky!$G$43:$I$48,3,FALSE))*'Dlhodobý majetok (DM)'!I2784)*H2784)</f>
        <v/>
      </c>
      <c r="L2784" s="169" t="str">
        <f>IF(K2784="","",IF('Základné údaje'!$H$8="áno",0,K2784*0.2))</f>
        <v/>
      </c>
      <c r="M2784" s="156" t="str">
        <f>IF(K2784="","",K2784*VLOOKUP(CONCATENATE(C2784," / ",'Základné údaje'!$D$8),'Priradenie pracov. balíkov'!A:F,6,FALSE))</f>
        <v/>
      </c>
      <c r="N2784" s="156" t="str">
        <f>IF(L2784="","",L2784*VLOOKUP(CONCATENATE(C2784," / ",'Základné údaje'!$D$8),'Priradenie pracov. balíkov'!A:F,6,FALSE))</f>
        <v/>
      </c>
      <c r="O2784" s="164"/>
      <c r="P2784" s="164"/>
    </row>
    <row r="2785" spans="1:16" x14ac:dyDescent="0.2">
      <c r="A2785" s="19"/>
      <c r="B2785" s="164"/>
      <c r="C2785" s="164"/>
      <c r="D2785" s="164"/>
      <c r="E2785" s="164"/>
      <c r="F2785" s="165"/>
      <c r="G2785" s="164"/>
      <c r="H2785" s="166"/>
      <c r="I2785" s="167"/>
      <c r="J2785" s="168" t="str">
        <f>IF(F2785="","",IF(G2785=nepodnik,1,IF(VLOOKUP(G2785,Ciselniky!$G$41:$I$48,3,FALSE)&gt;'Údaje o projekte'!$F$11,'Údaje o projekte'!$F$11,VLOOKUP(G2785,Ciselniky!$G$41:$I$48,3,FALSE))))</f>
        <v/>
      </c>
      <c r="K2785" s="169" t="str">
        <f>IF(J2785="","",IF(G2785="Nerelevantné",E2785*F2785,((E2785*F2785)/VLOOKUP(G2785,Ciselniky!$G$43:$I$48,3,FALSE))*'Dlhodobý majetok (DM)'!I2785)*H2785)</f>
        <v/>
      </c>
      <c r="L2785" s="169" t="str">
        <f>IF(K2785="","",IF('Základné údaje'!$H$8="áno",0,K2785*0.2))</f>
        <v/>
      </c>
      <c r="M2785" s="156" t="str">
        <f>IF(K2785="","",K2785*VLOOKUP(CONCATENATE(C2785," / ",'Základné údaje'!$D$8),'Priradenie pracov. balíkov'!A:F,6,FALSE))</f>
        <v/>
      </c>
      <c r="N2785" s="156" t="str">
        <f>IF(L2785="","",L2785*VLOOKUP(CONCATENATE(C2785," / ",'Základné údaje'!$D$8),'Priradenie pracov. balíkov'!A:F,6,FALSE))</f>
        <v/>
      </c>
      <c r="O2785" s="164"/>
      <c r="P2785" s="164"/>
    </row>
    <row r="2786" spans="1:16" x14ac:dyDescent="0.2">
      <c r="A2786" s="19"/>
      <c r="B2786" s="164"/>
      <c r="C2786" s="164"/>
      <c r="D2786" s="164"/>
      <c r="E2786" s="164"/>
      <c r="F2786" s="165"/>
      <c r="G2786" s="164"/>
      <c r="H2786" s="166"/>
      <c r="I2786" s="167"/>
      <c r="J2786" s="168" t="str">
        <f>IF(F2786="","",IF(G2786=nepodnik,1,IF(VLOOKUP(G2786,Ciselniky!$G$41:$I$48,3,FALSE)&gt;'Údaje o projekte'!$F$11,'Údaje o projekte'!$F$11,VLOOKUP(G2786,Ciselniky!$G$41:$I$48,3,FALSE))))</f>
        <v/>
      </c>
      <c r="K2786" s="169" t="str">
        <f>IF(J2786="","",IF(G2786="Nerelevantné",E2786*F2786,((E2786*F2786)/VLOOKUP(G2786,Ciselniky!$G$43:$I$48,3,FALSE))*'Dlhodobý majetok (DM)'!I2786)*H2786)</f>
        <v/>
      </c>
      <c r="L2786" s="169" t="str">
        <f>IF(K2786="","",IF('Základné údaje'!$H$8="áno",0,K2786*0.2))</f>
        <v/>
      </c>
      <c r="M2786" s="156" t="str">
        <f>IF(K2786="","",K2786*VLOOKUP(CONCATENATE(C2786," / ",'Základné údaje'!$D$8),'Priradenie pracov. balíkov'!A:F,6,FALSE))</f>
        <v/>
      </c>
      <c r="N2786" s="156" t="str">
        <f>IF(L2786="","",L2786*VLOOKUP(CONCATENATE(C2786," / ",'Základné údaje'!$D$8),'Priradenie pracov. balíkov'!A:F,6,FALSE))</f>
        <v/>
      </c>
      <c r="O2786" s="164"/>
      <c r="P2786" s="164"/>
    </row>
    <row r="2787" spans="1:16" x14ac:dyDescent="0.2">
      <c r="A2787" s="19"/>
      <c r="B2787" s="164"/>
      <c r="C2787" s="164"/>
      <c r="D2787" s="164"/>
      <c r="E2787" s="164"/>
      <c r="F2787" s="165"/>
      <c r="G2787" s="164"/>
      <c r="H2787" s="166"/>
      <c r="I2787" s="167"/>
      <c r="J2787" s="168" t="str">
        <f>IF(F2787="","",IF(G2787=nepodnik,1,IF(VLOOKUP(G2787,Ciselniky!$G$41:$I$48,3,FALSE)&gt;'Údaje o projekte'!$F$11,'Údaje o projekte'!$F$11,VLOOKUP(G2787,Ciselniky!$G$41:$I$48,3,FALSE))))</f>
        <v/>
      </c>
      <c r="K2787" s="169" t="str">
        <f>IF(J2787="","",IF(G2787="Nerelevantné",E2787*F2787,((E2787*F2787)/VLOOKUP(G2787,Ciselniky!$G$43:$I$48,3,FALSE))*'Dlhodobý majetok (DM)'!I2787)*H2787)</f>
        <v/>
      </c>
      <c r="L2787" s="169" t="str">
        <f>IF(K2787="","",IF('Základné údaje'!$H$8="áno",0,K2787*0.2))</f>
        <v/>
      </c>
      <c r="M2787" s="156" t="str">
        <f>IF(K2787="","",K2787*VLOOKUP(CONCATENATE(C2787," / ",'Základné údaje'!$D$8),'Priradenie pracov. balíkov'!A:F,6,FALSE))</f>
        <v/>
      </c>
      <c r="N2787" s="156" t="str">
        <f>IF(L2787="","",L2787*VLOOKUP(CONCATENATE(C2787," / ",'Základné údaje'!$D$8),'Priradenie pracov. balíkov'!A:F,6,FALSE))</f>
        <v/>
      </c>
      <c r="O2787" s="164"/>
      <c r="P2787" s="164"/>
    </row>
    <row r="2788" spans="1:16" x14ac:dyDescent="0.2">
      <c r="A2788" s="19"/>
      <c r="B2788" s="164"/>
      <c r="C2788" s="164"/>
      <c r="D2788" s="164"/>
      <c r="E2788" s="164"/>
      <c r="F2788" s="165"/>
      <c r="G2788" s="164"/>
      <c r="H2788" s="166"/>
      <c r="I2788" s="167"/>
      <c r="J2788" s="168" t="str">
        <f>IF(F2788="","",IF(G2788=nepodnik,1,IF(VLOOKUP(G2788,Ciselniky!$G$41:$I$48,3,FALSE)&gt;'Údaje o projekte'!$F$11,'Údaje o projekte'!$F$11,VLOOKUP(G2788,Ciselniky!$G$41:$I$48,3,FALSE))))</f>
        <v/>
      </c>
      <c r="K2788" s="169" t="str">
        <f>IF(J2788="","",IF(G2788="Nerelevantné",E2788*F2788,((E2788*F2788)/VLOOKUP(G2788,Ciselniky!$G$43:$I$48,3,FALSE))*'Dlhodobý majetok (DM)'!I2788)*H2788)</f>
        <v/>
      </c>
      <c r="L2788" s="169" t="str">
        <f>IF(K2788="","",IF('Základné údaje'!$H$8="áno",0,K2788*0.2))</f>
        <v/>
      </c>
      <c r="M2788" s="156" t="str">
        <f>IF(K2788="","",K2788*VLOOKUP(CONCATENATE(C2788," / ",'Základné údaje'!$D$8),'Priradenie pracov. balíkov'!A:F,6,FALSE))</f>
        <v/>
      </c>
      <c r="N2788" s="156" t="str">
        <f>IF(L2788="","",L2788*VLOOKUP(CONCATENATE(C2788," / ",'Základné údaje'!$D$8),'Priradenie pracov. balíkov'!A:F,6,FALSE))</f>
        <v/>
      </c>
      <c r="O2788" s="164"/>
      <c r="P2788" s="164"/>
    </row>
    <row r="2789" spans="1:16" x14ac:dyDescent="0.2">
      <c r="A2789" s="19"/>
      <c r="B2789" s="164"/>
      <c r="C2789" s="164"/>
      <c r="D2789" s="164"/>
      <c r="E2789" s="164"/>
      <c r="F2789" s="165"/>
      <c r="G2789" s="164"/>
      <c r="H2789" s="166"/>
      <c r="I2789" s="167"/>
      <c r="J2789" s="168" t="str">
        <f>IF(F2789="","",IF(G2789=nepodnik,1,IF(VLOOKUP(G2789,Ciselniky!$G$41:$I$48,3,FALSE)&gt;'Údaje o projekte'!$F$11,'Údaje o projekte'!$F$11,VLOOKUP(G2789,Ciselniky!$G$41:$I$48,3,FALSE))))</f>
        <v/>
      </c>
      <c r="K2789" s="169" t="str">
        <f>IF(J2789="","",IF(G2789="Nerelevantné",E2789*F2789,((E2789*F2789)/VLOOKUP(G2789,Ciselniky!$G$43:$I$48,3,FALSE))*'Dlhodobý majetok (DM)'!I2789)*H2789)</f>
        <v/>
      </c>
      <c r="L2789" s="169" t="str">
        <f>IF(K2789="","",IF('Základné údaje'!$H$8="áno",0,K2789*0.2))</f>
        <v/>
      </c>
      <c r="M2789" s="156" t="str">
        <f>IF(K2789="","",K2789*VLOOKUP(CONCATENATE(C2789," / ",'Základné údaje'!$D$8),'Priradenie pracov. balíkov'!A:F,6,FALSE))</f>
        <v/>
      </c>
      <c r="N2789" s="156" t="str">
        <f>IF(L2789="","",L2789*VLOOKUP(CONCATENATE(C2789," / ",'Základné údaje'!$D$8),'Priradenie pracov. balíkov'!A:F,6,FALSE))</f>
        <v/>
      </c>
      <c r="O2789" s="164"/>
      <c r="P2789" s="164"/>
    </row>
    <row r="2790" spans="1:16" x14ac:dyDescent="0.2">
      <c r="A2790" s="19"/>
      <c r="B2790" s="164"/>
      <c r="C2790" s="164"/>
      <c r="D2790" s="164"/>
      <c r="E2790" s="164"/>
      <c r="F2790" s="165"/>
      <c r="G2790" s="164"/>
      <c r="H2790" s="166"/>
      <c r="I2790" s="167"/>
      <c r="J2790" s="168" t="str">
        <f>IF(F2790="","",IF(G2790=nepodnik,1,IF(VLOOKUP(G2790,Ciselniky!$G$41:$I$48,3,FALSE)&gt;'Údaje o projekte'!$F$11,'Údaje o projekte'!$F$11,VLOOKUP(G2790,Ciselniky!$G$41:$I$48,3,FALSE))))</f>
        <v/>
      </c>
      <c r="K2790" s="169" t="str">
        <f>IF(J2790="","",IF(G2790="Nerelevantné",E2790*F2790,((E2790*F2790)/VLOOKUP(G2790,Ciselniky!$G$43:$I$48,3,FALSE))*'Dlhodobý majetok (DM)'!I2790)*H2790)</f>
        <v/>
      </c>
      <c r="L2790" s="169" t="str">
        <f>IF(K2790="","",IF('Základné údaje'!$H$8="áno",0,K2790*0.2))</f>
        <v/>
      </c>
      <c r="M2790" s="156" t="str">
        <f>IF(K2790="","",K2790*VLOOKUP(CONCATENATE(C2790," / ",'Základné údaje'!$D$8),'Priradenie pracov. balíkov'!A:F,6,FALSE))</f>
        <v/>
      </c>
      <c r="N2790" s="156" t="str">
        <f>IF(L2790="","",L2790*VLOOKUP(CONCATENATE(C2790," / ",'Základné údaje'!$D$8),'Priradenie pracov. balíkov'!A:F,6,FALSE))</f>
        <v/>
      </c>
      <c r="O2790" s="164"/>
      <c r="P2790" s="164"/>
    </row>
    <row r="2791" spans="1:16" x14ac:dyDescent="0.2">
      <c r="A2791" s="19"/>
      <c r="B2791" s="164"/>
      <c r="C2791" s="164"/>
      <c r="D2791" s="164"/>
      <c r="E2791" s="164"/>
      <c r="F2791" s="165"/>
      <c r="G2791" s="164"/>
      <c r="H2791" s="166"/>
      <c r="I2791" s="167"/>
      <c r="J2791" s="168" t="str">
        <f>IF(F2791="","",IF(G2791=nepodnik,1,IF(VLOOKUP(G2791,Ciselniky!$G$41:$I$48,3,FALSE)&gt;'Údaje o projekte'!$F$11,'Údaje o projekte'!$F$11,VLOOKUP(G2791,Ciselniky!$G$41:$I$48,3,FALSE))))</f>
        <v/>
      </c>
      <c r="K2791" s="169" t="str">
        <f>IF(J2791="","",IF(G2791="Nerelevantné",E2791*F2791,((E2791*F2791)/VLOOKUP(G2791,Ciselniky!$G$43:$I$48,3,FALSE))*'Dlhodobý majetok (DM)'!I2791)*H2791)</f>
        <v/>
      </c>
      <c r="L2791" s="169" t="str">
        <f>IF(K2791="","",IF('Základné údaje'!$H$8="áno",0,K2791*0.2))</f>
        <v/>
      </c>
      <c r="M2791" s="156" t="str">
        <f>IF(K2791="","",K2791*VLOOKUP(CONCATENATE(C2791," / ",'Základné údaje'!$D$8),'Priradenie pracov. balíkov'!A:F,6,FALSE))</f>
        <v/>
      </c>
      <c r="N2791" s="156" t="str">
        <f>IF(L2791="","",L2791*VLOOKUP(CONCATENATE(C2791," / ",'Základné údaje'!$D$8),'Priradenie pracov. balíkov'!A:F,6,FALSE))</f>
        <v/>
      </c>
      <c r="O2791" s="164"/>
      <c r="P2791" s="164"/>
    </row>
    <row r="2792" spans="1:16" x14ac:dyDescent="0.2">
      <c r="A2792" s="19"/>
      <c r="B2792" s="164"/>
      <c r="C2792" s="164"/>
      <c r="D2792" s="164"/>
      <c r="E2792" s="164"/>
      <c r="F2792" s="165"/>
      <c r="G2792" s="164"/>
      <c r="H2792" s="166"/>
      <c r="I2792" s="167"/>
      <c r="J2792" s="168" t="str">
        <f>IF(F2792="","",IF(G2792=nepodnik,1,IF(VLOOKUP(G2792,Ciselniky!$G$41:$I$48,3,FALSE)&gt;'Údaje o projekte'!$F$11,'Údaje o projekte'!$F$11,VLOOKUP(G2792,Ciselniky!$G$41:$I$48,3,FALSE))))</f>
        <v/>
      </c>
      <c r="K2792" s="169" t="str">
        <f>IF(J2792="","",IF(G2792="Nerelevantné",E2792*F2792,((E2792*F2792)/VLOOKUP(G2792,Ciselniky!$G$43:$I$48,3,FALSE))*'Dlhodobý majetok (DM)'!I2792)*H2792)</f>
        <v/>
      </c>
      <c r="L2792" s="169" t="str">
        <f>IF(K2792="","",IF('Základné údaje'!$H$8="áno",0,K2792*0.2))</f>
        <v/>
      </c>
      <c r="M2792" s="156" t="str">
        <f>IF(K2792="","",K2792*VLOOKUP(CONCATENATE(C2792," / ",'Základné údaje'!$D$8),'Priradenie pracov. balíkov'!A:F,6,FALSE))</f>
        <v/>
      </c>
      <c r="N2792" s="156" t="str">
        <f>IF(L2792="","",L2792*VLOOKUP(CONCATENATE(C2792," / ",'Základné údaje'!$D$8),'Priradenie pracov. balíkov'!A:F,6,FALSE))</f>
        <v/>
      </c>
      <c r="O2792" s="164"/>
      <c r="P2792" s="164"/>
    </row>
    <row r="2793" spans="1:16" x14ac:dyDescent="0.2">
      <c r="A2793" s="19"/>
      <c r="B2793" s="164"/>
      <c r="C2793" s="164"/>
      <c r="D2793" s="164"/>
      <c r="E2793" s="164"/>
      <c r="F2793" s="165"/>
      <c r="G2793" s="164"/>
      <c r="H2793" s="166"/>
      <c r="I2793" s="167"/>
      <c r="J2793" s="168" t="str">
        <f>IF(F2793="","",IF(G2793=nepodnik,1,IF(VLOOKUP(G2793,Ciselniky!$G$41:$I$48,3,FALSE)&gt;'Údaje o projekte'!$F$11,'Údaje o projekte'!$F$11,VLOOKUP(G2793,Ciselniky!$G$41:$I$48,3,FALSE))))</f>
        <v/>
      </c>
      <c r="K2793" s="169" t="str">
        <f>IF(J2793="","",IF(G2793="Nerelevantné",E2793*F2793,((E2793*F2793)/VLOOKUP(G2793,Ciselniky!$G$43:$I$48,3,FALSE))*'Dlhodobý majetok (DM)'!I2793)*H2793)</f>
        <v/>
      </c>
      <c r="L2793" s="169" t="str">
        <f>IF(K2793="","",IF('Základné údaje'!$H$8="áno",0,K2793*0.2))</f>
        <v/>
      </c>
      <c r="M2793" s="156" t="str">
        <f>IF(K2793="","",K2793*VLOOKUP(CONCATENATE(C2793," / ",'Základné údaje'!$D$8),'Priradenie pracov. balíkov'!A:F,6,FALSE))</f>
        <v/>
      </c>
      <c r="N2793" s="156" t="str">
        <f>IF(L2793="","",L2793*VLOOKUP(CONCATENATE(C2793," / ",'Základné údaje'!$D$8),'Priradenie pracov. balíkov'!A:F,6,FALSE))</f>
        <v/>
      </c>
      <c r="O2793" s="164"/>
      <c r="P2793" s="164"/>
    </row>
    <row r="2794" spans="1:16" x14ac:dyDescent="0.2">
      <c r="A2794" s="19"/>
      <c r="B2794" s="164"/>
      <c r="C2794" s="164"/>
      <c r="D2794" s="164"/>
      <c r="E2794" s="164"/>
      <c r="F2794" s="165"/>
      <c r="G2794" s="164"/>
      <c r="H2794" s="166"/>
      <c r="I2794" s="167"/>
      <c r="J2794" s="168" t="str">
        <f>IF(F2794="","",IF(G2794=nepodnik,1,IF(VLOOKUP(G2794,Ciselniky!$G$41:$I$48,3,FALSE)&gt;'Údaje o projekte'!$F$11,'Údaje o projekte'!$F$11,VLOOKUP(G2794,Ciselniky!$G$41:$I$48,3,FALSE))))</f>
        <v/>
      </c>
      <c r="K2794" s="169" t="str">
        <f>IF(J2794="","",IF(G2794="Nerelevantné",E2794*F2794,((E2794*F2794)/VLOOKUP(G2794,Ciselniky!$G$43:$I$48,3,FALSE))*'Dlhodobý majetok (DM)'!I2794)*H2794)</f>
        <v/>
      </c>
      <c r="L2794" s="169" t="str">
        <f>IF(K2794="","",IF('Základné údaje'!$H$8="áno",0,K2794*0.2))</f>
        <v/>
      </c>
      <c r="M2794" s="156" t="str">
        <f>IF(K2794="","",K2794*VLOOKUP(CONCATENATE(C2794," / ",'Základné údaje'!$D$8),'Priradenie pracov. balíkov'!A:F,6,FALSE))</f>
        <v/>
      </c>
      <c r="N2794" s="156" t="str">
        <f>IF(L2794="","",L2794*VLOOKUP(CONCATENATE(C2794," / ",'Základné údaje'!$D$8),'Priradenie pracov. balíkov'!A:F,6,FALSE))</f>
        <v/>
      </c>
      <c r="O2794" s="164"/>
      <c r="P2794" s="164"/>
    </row>
    <row r="2795" spans="1:16" x14ac:dyDescent="0.2">
      <c r="A2795" s="19"/>
      <c r="B2795" s="164"/>
      <c r="C2795" s="164"/>
      <c r="D2795" s="164"/>
      <c r="E2795" s="164"/>
      <c r="F2795" s="165"/>
      <c r="G2795" s="164"/>
      <c r="H2795" s="166"/>
      <c r="I2795" s="167"/>
      <c r="J2795" s="168" t="str">
        <f>IF(F2795="","",IF(G2795=nepodnik,1,IF(VLOOKUP(G2795,Ciselniky!$G$41:$I$48,3,FALSE)&gt;'Údaje o projekte'!$F$11,'Údaje o projekte'!$F$11,VLOOKUP(G2795,Ciselniky!$G$41:$I$48,3,FALSE))))</f>
        <v/>
      </c>
      <c r="K2795" s="169" t="str">
        <f>IF(J2795="","",IF(G2795="Nerelevantné",E2795*F2795,((E2795*F2795)/VLOOKUP(G2795,Ciselniky!$G$43:$I$48,3,FALSE))*'Dlhodobý majetok (DM)'!I2795)*H2795)</f>
        <v/>
      </c>
      <c r="L2795" s="169" t="str">
        <f>IF(K2795="","",IF('Základné údaje'!$H$8="áno",0,K2795*0.2))</f>
        <v/>
      </c>
      <c r="M2795" s="156" t="str">
        <f>IF(K2795="","",K2795*VLOOKUP(CONCATENATE(C2795," / ",'Základné údaje'!$D$8),'Priradenie pracov. balíkov'!A:F,6,FALSE))</f>
        <v/>
      </c>
      <c r="N2795" s="156" t="str">
        <f>IF(L2795="","",L2795*VLOOKUP(CONCATENATE(C2795," / ",'Základné údaje'!$D$8),'Priradenie pracov. balíkov'!A:F,6,FALSE))</f>
        <v/>
      </c>
      <c r="O2795" s="164"/>
      <c r="P2795" s="164"/>
    </row>
    <row r="2796" spans="1:16" x14ac:dyDescent="0.2">
      <c r="A2796" s="19"/>
      <c r="B2796" s="164"/>
      <c r="C2796" s="164"/>
      <c r="D2796" s="164"/>
      <c r="E2796" s="164"/>
      <c r="F2796" s="165"/>
      <c r="G2796" s="164"/>
      <c r="H2796" s="166"/>
      <c r="I2796" s="167"/>
      <c r="J2796" s="168" t="str">
        <f>IF(F2796="","",IF(G2796=nepodnik,1,IF(VLOOKUP(G2796,Ciselniky!$G$41:$I$48,3,FALSE)&gt;'Údaje o projekte'!$F$11,'Údaje o projekte'!$F$11,VLOOKUP(G2796,Ciselniky!$G$41:$I$48,3,FALSE))))</f>
        <v/>
      </c>
      <c r="K2796" s="169" t="str">
        <f>IF(J2796="","",IF(G2796="Nerelevantné",E2796*F2796,((E2796*F2796)/VLOOKUP(G2796,Ciselniky!$G$43:$I$48,3,FALSE))*'Dlhodobý majetok (DM)'!I2796)*H2796)</f>
        <v/>
      </c>
      <c r="L2796" s="169" t="str">
        <f>IF(K2796="","",IF('Základné údaje'!$H$8="áno",0,K2796*0.2))</f>
        <v/>
      </c>
      <c r="M2796" s="156" t="str">
        <f>IF(K2796="","",K2796*VLOOKUP(CONCATENATE(C2796," / ",'Základné údaje'!$D$8),'Priradenie pracov. balíkov'!A:F,6,FALSE))</f>
        <v/>
      </c>
      <c r="N2796" s="156" t="str">
        <f>IF(L2796="","",L2796*VLOOKUP(CONCATENATE(C2796," / ",'Základné údaje'!$D$8),'Priradenie pracov. balíkov'!A:F,6,FALSE))</f>
        <v/>
      </c>
      <c r="O2796" s="164"/>
      <c r="P2796" s="164"/>
    </row>
    <row r="2797" spans="1:16" x14ac:dyDescent="0.2">
      <c r="A2797" s="19"/>
      <c r="B2797" s="164"/>
      <c r="C2797" s="164"/>
      <c r="D2797" s="164"/>
      <c r="E2797" s="164"/>
      <c r="F2797" s="165"/>
      <c r="G2797" s="164"/>
      <c r="H2797" s="166"/>
      <c r="I2797" s="167"/>
      <c r="J2797" s="168" t="str">
        <f>IF(F2797="","",IF(G2797=nepodnik,1,IF(VLOOKUP(G2797,Ciselniky!$G$41:$I$48,3,FALSE)&gt;'Údaje o projekte'!$F$11,'Údaje o projekte'!$F$11,VLOOKUP(G2797,Ciselniky!$G$41:$I$48,3,FALSE))))</f>
        <v/>
      </c>
      <c r="K2797" s="169" t="str">
        <f>IF(J2797="","",IF(G2797="Nerelevantné",E2797*F2797,((E2797*F2797)/VLOOKUP(G2797,Ciselniky!$G$43:$I$48,3,FALSE))*'Dlhodobý majetok (DM)'!I2797)*H2797)</f>
        <v/>
      </c>
      <c r="L2797" s="169" t="str">
        <f>IF(K2797="","",IF('Základné údaje'!$H$8="áno",0,K2797*0.2))</f>
        <v/>
      </c>
      <c r="M2797" s="156" t="str">
        <f>IF(K2797="","",K2797*VLOOKUP(CONCATENATE(C2797," / ",'Základné údaje'!$D$8),'Priradenie pracov. balíkov'!A:F,6,FALSE))</f>
        <v/>
      </c>
      <c r="N2797" s="156" t="str">
        <f>IF(L2797="","",L2797*VLOOKUP(CONCATENATE(C2797," / ",'Základné údaje'!$D$8),'Priradenie pracov. balíkov'!A:F,6,FALSE))</f>
        <v/>
      </c>
      <c r="O2797" s="164"/>
      <c r="P2797" s="164"/>
    </row>
    <row r="2798" spans="1:16" x14ac:dyDescent="0.2">
      <c r="A2798" s="19"/>
      <c r="B2798" s="164"/>
      <c r="C2798" s="164"/>
      <c r="D2798" s="164"/>
      <c r="E2798" s="164"/>
      <c r="F2798" s="165"/>
      <c r="G2798" s="164"/>
      <c r="H2798" s="166"/>
      <c r="I2798" s="167"/>
      <c r="J2798" s="168" t="str">
        <f>IF(F2798="","",IF(G2798=nepodnik,1,IF(VLOOKUP(G2798,Ciselniky!$G$41:$I$48,3,FALSE)&gt;'Údaje o projekte'!$F$11,'Údaje o projekte'!$F$11,VLOOKUP(G2798,Ciselniky!$G$41:$I$48,3,FALSE))))</f>
        <v/>
      </c>
      <c r="K2798" s="169" t="str">
        <f>IF(J2798="","",IF(G2798="Nerelevantné",E2798*F2798,((E2798*F2798)/VLOOKUP(G2798,Ciselniky!$G$43:$I$48,3,FALSE))*'Dlhodobý majetok (DM)'!I2798)*H2798)</f>
        <v/>
      </c>
      <c r="L2798" s="169" t="str">
        <f>IF(K2798="","",IF('Základné údaje'!$H$8="áno",0,K2798*0.2))</f>
        <v/>
      </c>
      <c r="M2798" s="156" t="str">
        <f>IF(K2798="","",K2798*VLOOKUP(CONCATENATE(C2798," / ",'Základné údaje'!$D$8),'Priradenie pracov. balíkov'!A:F,6,FALSE))</f>
        <v/>
      </c>
      <c r="N2798" s="156" t="str">
        <f>IF(L2798="","",L2798*VLOOKUP(CONCATENATE(C2798," / ",'Základné údaje'!$D$8),'Priradenie pracov. balíkov'!A:F,6,FALSE))</f>
        <v/>
      </c>
      <c r="O2798" s="164"/>
      <c r="P2798" s="164"/>
    </row>
    <row r="2799" spans="1:16" x14ac:dyDescent="0.2">
      <c r="A2799" s="19"/>
      <c r="B2799" s="164"/>
      <c r="C2799" s="164"/>
      <c r="D2799" s="164"/>
      <c r="E2799" s="164"/>
      <c r="F2799" s="165"/>
      <c r="G2799" s="164"/>
      <c r="H2799" s="166"/>
      <c r="I2799" s="167"/>
      <c r="J2799" s="168" t="str">
        <f>IF(F2799="","",IF(G2799=nepodnik,1,IF(VLOOKUP(G2799,Ciselniky!$G$41:$I$48,3,FALSE)&gt;'Údaje o projekte'!$F$11,'Údaje o projekte'!$F$11,VLOOKUP(G2799,Ciselniky!$G$41:$I$48,3,FALSE))))</f>
        <v/>
      </c>
      <c r="K2799" s="169" t="str">
        <f>IF(J2799="","",IF(G2799="Nerelevantné",E2799*F2799,((E2799*F2799)/VLOOKUP(G2799,Ciselniky!$G$43:$I$48,3,FALSE))*'Dlhodobý majetok (DM)'!I2799)*H2799)</f>
        <v/>
      </c>
      <c r="L2799" s="169" t="str">
        <f>IF(K2799="","",IF('Základné údaje'!$H$8="áno",0,K2799*0.2))</f>
        <v/>
      </c>
      <c r="M2799" s="156" t="str">
        <f>IF(K2799="","",K2799*VLOOKUP(CONCATENATE(C2799," / ",'Základné údaje'!$D$8),'Priradenie pracov. balíkov'!A:F,6,FALSE))</f>
        <v/>
      </c>
      <c r="N2799" s="156" t="str">
        <f>IF(L2799="","",L2799*VLOOKUP(CONCATENATE(C2799," / ",'Základné údaje'!$D$8),'Priradenie pracov. balíkov'!A:F,6,FALSE))</f>
        <v/>
      </c>
      <c r="O2799" s="164"/>
      <c r="P2799" s="164"/>
    </row>
    <row r="2800" spans="1:16" x14ac:dyDescent="0.2">
      <c r="A2800" s="19"/>
      <c r="B2800" s="164"/>
      <c r="C2800" s="164"/>
      <c r="D2800" s="164"/>
      <c r="E2800" s="164"/>
      <c r="F2800" s="165"/>
      <c r="G2800" s="164"/>
      <c r="H2800" s="166"/>
      <c r="I2800" s="167"/>
      <c r="J2800" s="168" t="str">
        <f>IF(F2800="","",IF(G2800=nepodnik,1,IF(VLOOKUP(G2800,Ciselniky!$G$41:$I$48,3,FALSE)&gt;'Údaje o projekte'!$F$11,'Údaje o projekte'!$F$11,VLOOKUP(G2800,Ciselniky!$G$41:$I$48,3,FALSE))))</f>
        <v/>
      </c>
      <c r="K2800" s="169" t="str">
        <f>IF(J2800="","",IF(G2800="Nerelevantné",E2800*F2800,((E2800*F2800)/VLOOKUP(G2800,Ciselniky!$G$43:$I$48,3,FALSE))*'Dlhodobý majetok (DM)'!I2800)*H2800)</f>
        <v/>
      </c>
      <c r="L2800" s="169" t="str">
        <f>IF(K2800="","",IF('Základné údaje'!$H$8="áno",0,K2800*0.2))</f>
        <v/>
      </c>
      <c r="M2800" s="156" t="str">
        <f>IF(K2800="","",K2800*VLOOKUP(CONCATENATE(C2800," / ",'Základné údaje'!$D$8),'Priradenie pracov. balíkov'!A:F,6,FALSE))</f>
        <v/>
      </c>
      <c r="N2800" s="156" t="str">
        <f>IF(L2800="","",L2800*VLOOKUP(CONCATENATE(C2800," / ",'Základné údaje'!$D$8),'Priradenie pracov. balíkov'!A:F,6,FALSE))</f>
        <v/>
      </c>
      <c r="O2800" s="164"/>
      <c r="P2800" s="164"/>
    </row>
    <row r="2801" spans="1:16" x14ac:dyDescent="0.2">
      <c r="A2801" s="19"/>
      <c r="B2801" s="164"/>
      <c r="C2801" s="164"/>
      <c r="D2801" s="164"/>
      <c r="E2801" s="164"/>
      <c r="F2801" s="165"/>
      <c r="G2801" s="164"/>
      <c r="H2801" s="166"/>
      <c r="I2801" s="167"/>
      <c r="J2801" s="168" t="str">
        <f>IF(F2801="","",IF(G2801=nepodnik,1,IF(VLOOKUP(G2801,Ciselniky!$G$41:$I$48,3,FALSE)&gt;'Údaje o projekte'!$F$11,'Údaje o projekte'!$F$11,VLOOKUP(G2801,Ciselniky!$G$41:$I$48,3,FALSE))))</f>
        <v/>
      </c>
      <c r="K2801" s="169" t="str">
        <f>IF(J2801="","",IF(G2801="Nerelevantné",E2801*F2801,((E2801*F2801)/VLOOKUP(G2801,Ciselniky!$G$43:$I$48,3,FALSE))*'Dlhodobý majetok (DM)'!I2801)*H2801)</f>
        <v/>
      </c>
      <c r="L2801" s="169" t="str">
        <f>IF(K2801="","",IF('Základné údaje'!$H$8="áno",0,K2801*0.2))</f>
        <v/>
      </c>
      <c r="M2801" s="156" t="str">
        <f>IF(K2801="","",K2801*VLOOKUP(CONCATENATE(C2801," / ",'Základné údaje'!$D$8),'Priradenie pracov. balíkov'!A:F,6,FALSE))</f>
        <v/>
      </c>
      <c r="N2801" s="156" t="str">
        <f>IF(L2801="","",L2801*VLOOKUP(CONCATENATE(C2801," / ",'Základné údaje'!$D$8),'Priradenie pracov. balíkov'!A:F,6,FALSE))</f>
        <v/>
      </c>
      <c r="O2801" s="164"/>
      <c r="P2801" s="164"/>
    </row>
    <row r="2802" spans="1:16" x14ac:dyDescent="0.2">
      <c r="A2802" s="19"/>
      <c r="B2802" s="164"/>
      <c r="C2802" s="164"/>
      <c r="D2802" s="164"/>
      <c r="E2802" s="164"/>
      <c r="F2802" s="165"/>
      <c r="G2802" s="164"/>
      <c r="H2802" s="166"/>
      <c r="I2802" s="167"/>
      <c r="J2802" s="168" t="str">
        <f>IF(F2802="","",IF(G2802=nepodnik,1,IF(VLOOKUP(G2802,Ciselniky!$G$41:$I$48,3,FALSE)&gt;'Údaje o projekte'!$F$11,'Údaje o projekte'!$F$11,VLOOKUP(G2802,Ciselniky!$G$41:$I$48,3,FALSE))))</f>
        <v/>
      </c>
      <c r="K2802" s="169" t="str">
        <f>IF(J2802="","",IF(G2802="Nerelevantné",E2802*F2802,((E2802*F2802)/VLOOKUP(G2802,Ciselniky!$G$43:$I$48,3,FALSE))*'Dlhodobý majetok (DM)'!I2802)*H2802)</f>
        <v/>
      </c>
      <c r="L2802" s="169" t="str">
        <f>IF(K2802="","",IF('Základné údaje'!$H$8="áno",0,K2802*0.2))</f>
        <v/>
      </c>
      <c r="M2802" s="156" t="str">
        <f>IF(K2802="","",K2802*VLOOKUP(CONCATENATE(C2802," / ",'Základné údaje'!$D$8),'Priradenie pracov. balíkov'!A:F,6,FALSE))</f>
        <v/>
      </c>
      <c r="N2802" s="156" t="str">
        <f>IF(L2802="","",L2802*VLOOKUP(CONCATENATE(C2802," / ",'Základné údaje'!$D$8),'Priradenie pracov. balíkov'!A:F,6,FALSE))</f>
        <v/>
      </c>
      <c r="O2802" s="164"/>
      <c r="P2802" s="164"/>
    </row>
    <row r="2803" spans="1:16" x14ac:dyDescent="0.2">
      <c r="A2803" s="19"/>
      <c r="B2803" s="164"/>
      <c r="C2803" s="164"/>
      <c r="D2803" s="164"/>
      <c r="E2803" s="164"/>
      <c r="F2803" s="165"/>
      <c r="G2803" s="164"/>
      <c r="H2803" s="166"/>
      <c r="I2803" s="167"/>
      <c r="J2803" s="168" t="str">
        <f>IF(F2803="","",IF(G2803=nepodnik,1,IF(VLOOKUP(G2803,Ciselniky!$G$41:$I$48,3,FALSE)&gt;'Údaje o projekte'!$F$11,'Údaje o projekte'!$F$11,VLOOKUP(G2803,Ciselniky!$G$41:$I$48,3,FALSE))))</f>
        <v/>
      </c>
      <c r="K2803" s="169" t="str">
        <f>IF(J2803="","",IF(G2803="Nerelevantné",E2803*F2803,((E2803*F2803)/VLOOKUP(G2803,Ciselniky!$G$43:$I$48,3,FALSE))*'Dlhodobý majetok (DM)'!I2803)*H2803)</f>
        <v/>
      </c>
      <c r="L2803" s="169" t="str">
        <f>IF(K2803="","",IF('Základné údaje'!$H$8="áno",0,K2803*0.2))</f>
        <v/>
      </c>
      <c r="M2803" s="156" t="str">
        <f>IF(K2803="","",K2803*VLOOKUP(CONCATENATE(C2803," / ",'Základné údaje'!$D$8),'Priradenie pracov. balíkov'!A:F,6,FALSE))</f>
        <v/>
      </c>
      <c r="N2803" s="156" t="str">
        <f>IF(L2803="","",L2803*VLOOKUP(CONCATENATE(C2803," / ",'Základné údaje'!$D$8),'Priradenie pracov. balíkov'!A:F,6,FALSE))</f>
        <v/>
      </c>
      <c r="O2803" s="164"/>
      <c r="P2803" s="164"/>
    </row>
    <row r="2804" spans="1:16" x14ac:dyDescent="0.2">
      <c r="A2804" s="19"/>
      <c r="B2804" s="164"/>
      <c r="C2804" s="164"/>
      <c r="D2804" s="164"/>
      <c r="E2804" s="164"/>
      <c r="F2804" s="165"/>
      <c r="G2804" s="164"/>
      <c r="H2804" s="166"/>
      <c r="I2804" s="167"/>
      <c r="J2804" s="168" t="str">
        <f>IF(F2804="","",IF(G2804=nepodnik,1,IF(VLOOKUP(G2804,Ciselniky!$G$41:$I$48,3,FALSE)&gt;'Údaje o projekte'!$F$11,'Údaje o projekte'!$F$11,VLOOKUP(G2804,Ciselniky!$G$41:$I$48,3,FALSE))))</f>
        <v/>
      </c>
      <c r="K2804" s="169" t="str">
        <f>IF(J2804="","",IF(G2804="Nerelevantné",E2804*F2804,((E2804*F2804)/VLOOKUP(G2804,Ciselniky!$G$43:$I$48,3,FALSE))*'Dlhodobý majetok (DM)'!I2804)*H2804)</f>
        <v/>
      </c>
      <c r="L2804" s="169" t="str">
        <f>IF(K2804="","",IF('Základné údaje'!$H$8="áno",0,K2804*0.2))</f>
        <v/>
      </c>
      <c r="M2804" s="156" t="str">
        <f>IF(K2804="","",K2804*VLOOKUP(CONCATENATE(C2804," / ",'Základné údaje'!$D$8),'Priradenie pracov. balíkov'!A:F,6,FALSE))</f>
        <v/>
      </c>
      <c r="N2804" s="156" t="str">
        <f>IF(L2804="","",L2804*VLOOKUP(CONCATENATE(C2804," / ",'Základné údaje'!$D$8),'Priradenie pracov. balíkov'!A:F,6,FALSE))</f>
        <v/>
      </c>
      <c r="O2804" s="164"/>
      <c r="P2804" s="164"/>
    </row>
    <row r="2805" spans="1:16" x14ac:dyDescent="0.2">
      <c r="A2805" s="19"/>
      <c r="B2805" s="164"/>
      <c r="C2805" s="164"/>
      <c r="D2805" s="164"/>
      <c r="E2805" s="164"/>
      <c r="F2805" s="165"/>
      <c r="G2805" s="164"/>
      <c r="H2805" s="166"/>
      <c r="I2805" s="167"/>
      <c r="J2805" s="168" t="str">
        <f>IF(F2805="","",IF(G2805=nepodnik,1,IF(VLOOKUP(G2805,Ciselniky!$G$41:$I$48,3,FALSE)&gt;'Údaje o projekte'!$F$11,'Údaje o projekte'!$F$11,VLOOKUP(G2805,Ciselniky!$G$41:$I$48,3,FALSE))))</f>
        <v/>
      </c>
      <c r="K2805" s="169" t="str">
        <f>IF(J2805="","",IF(G2805="Nerelevantné",E2805*F2805,((E2805*F2805)/VLOOKUP(G2805,Ciselniky!$G$43:$I$48,3,FALSE))*'Dlhodobý majetok (DM)'!I2805)*H2805)</f>
        <v/>
      </c>
      <c r="L2805" s="169" t="str">
        <f>IF(K2805="","",IF('Základné údaje'!$H$8="áno",0,K2805*0.2))</f>
        <v/>
      </c>
      <c r="M2805" s="156" t="str">
        <f>IF(K2805="","",K2805*VLOOKUP(CONCATENATE(C2805," / ",'Základné údaje'!$D$8),'Priradenie pracov. balíkov'!A:F,6,FALSE))</f>
        <v/>
      </c>
      <c r="N2805" s="156" t="str">
        <f>IF(L2805="","",L2805*VLOOKUP(CONCATENATE(C2805," / ",'Základné údaje'!$D$8),'Priradenie pracov. balíkov'!A:F,6,FALSE))</f>
        <v/>
      </c>
      <c r="O2805" s="164"/>
      <c r="P2805" s="164"/>
    </row>
    <row r="2806" spans="1:16" x14ac:dyDescent="0.2">
      <c r="A2806" s="19"/>
      <c r="B2806" s="164"/>
      <c r="C2806" s="164"/>
      <c r="D2806" s="164"/>
      <c r="E2806" s="164"/>
      <c r="F2806" s="165"/>
      <c r="G2806" s="164"/>
      <c r="H2806" s="166"/>
      <c r="I2806" s="167"/>
      <c r="J2806" s="168" t="str">
        <f>IF(F2806="","",IF(G2806=nepodnik,1,IF(VLOOKUP(G2806,Ciselniky!$G$41:$I$48,3,FALSE)&gt;'Údaje o projekte'!$F$11,'Údaje o projekte'!$F$11,VLOOKUP(G2806,Ciselniky!$G$41:$I$48,3,FALSE))))</f>
        <v/>
      </c>
      <c r="K2806" s="169" t="str">
        <f>IF(J2806="","",IF(G2806="Nerelevantné",E2806*F2806,((E2806*F2806)/VLOOKUP(G2806,Ciselniky!$G$43:$I$48,3,FALSE))*'Dlhodobý majetok (DM)'!I2806)*H2806)</f>
        <v/>
      </c>
      <c r="L2806" s="169" t="str">
        <f>IF(K2806="","",IF('Základné údaje'!$H$8="áno",0,K2806*0.2))</f>
        <v/>
      </c>
      <c r="M2806" s="156" t="str">
        <f>IF(K2806="","",K2806*VLOOKUP(CONCATENATE(C2806," / ",'Základné údaje'!$D$8),'Priradenie pracov. balíkov'!A:F,6,FALSE))</f>
        <v/>
      </c>
      <c r="N2806" s="156" t="str">
        <f>IF(L2806="","",L2806*VLOOKUP(CONCATENATE(C2806," / ",'Základné údaje'!$D$8),'Priradenie pracov. balíkov'!A:F,6,FALSE))</f>
        <v/>
      </c>
      <c r="O2806" s="164"/>
      <c r="P2806" s="164"/>
    </row>
    <row r="2807" spans="1:16" x14ac:dyDescent="0.2">
      <c r="A2807" s="19"/>
      <c r="B2807" s="164"/>
      <c r="C2807" s="164"/>
      <c r="D2807" s="164"/>
      <c r="E2807" s="164"/>
      <c r="F2807" s="165"/>
      <c r="G2807" s="164"/>
      <c r="H2807" s="166"/>
      <c r="I2807" s="167"/>
      <c r="J2807" s="168" t="str">
        <f>IF(F2807="","",IF(G2807=nepodnik,1,IF(VLOOKUP(G2807,Ciselniky!$G$41:$I$48,3,FALSE)&gt;'Údaje o projekte'!$F$11,'Údaje o projekte'!$F$11,VLOOKUP(G2807,Ciselniky!$G$41:$I$48,3,FALSE))))</f>
        <v/>
      </c>
      <c r="K2807" s="169" t="str">
        <f>IF(J2807="","",IF(G2807="Nerelevantné",E2807*F2807,((E2807*F2807)/VLOOKUP(G2807,Ciselniky!$G$43:$I$48,3,FALSE))*'Dlhodobý majetok (DM)'!I2807)*H2807)</f>
        <v/>
      </c>
      <c r="L2807" s="169" t="str">
        <f>IF(K2807="","",IF('Základné údaje'!$H$8="áno",0,K2807*0.2))</f>
        <v/>
      </c>
      <c r="M2807" s="156" t="str">
        <f>IF(K2807="","",K2807*VLOOKUP(CONCATENATE(C2807," / ",'Základné údaje'!$D$8),'Priradenie pracov. balíkov'!A:F,6,FALSE))</f>
        <v/>
      </c>
      <c r="N2807" s="156" t="str">
        <f>IF(L2807="","",L2807*VLOOKUP(CONCATENATE(C2807," / ",'Základné údaje'!$D$8),'Priradenie pracov. balíkov'!A:F,6,FALSE))</f>
        <v/>
      </c>
      <c r="O2807" s="164"/>
      <c r="P2807" s="164"/>
    </row>
    <row r="2808" spans="1:16" x14ac:dyDescent="0.2">
      <c r="A2808" s="19"/>
      <c r="B2808" s="164"/>
      <c r="C2808" s="164"/>
      <c r="D2808" s="164"/>
      <c r="E2808" s="164"/>
      <c r="F2808" s="165"/>
      <c r="G2808" s="164"/>
      <c r="H2808" s="166"/>
      <c r="I2808" s="167"/>
      <c r="J2808" s="168" t="str">
        <f>IF(F2808="","",IF(G2808=nepodnik,1,IF(VLOOKUP(G2808,Ciselniky!$G$41:$I$48,3,FALSE)&gt;'Údaje o projekte'!$F$11,'Údaje o projekte'!$F$11,VLOOKUP(G2808,Ciselniky!$G$41:$I$48,3,FALSE))))</f>
        <v/>
      </c>
      <c r="K2808" s="169" t="str">
        <f>IF(J2808="","",IF(G2808="Nerelevantné",E2808*F2808,((E2808*F2808)/VLOOKUP(G2808,Ciselniky!$G$43:$I$48,3,FALSE))*'Dlhodobý majetok (DM)'!I2808)*H2808)</f>
        <v/>
      </c>
      <c r="L2808" s="169" t="str">
        <f>IF(K2808="","",IF('Základné údaje'!$H$8="áno",0,K2808*0.2))</f>
        <v/>
      </c>
      <c r="M2808" s="156" t="str">
        <f>IF(K2808="","",K2808*VLOOKUP(CONCATENATE(C2808," / ",'Základné údaje'!$D$8),'Priradenie pracov. balíkov'!A:F,6,FALSE))</f>
        <v/>
      </c>
      <c r="N2808" s="156" t="str">
        <f>IF(L2808="","",L2808*VLOOKUP(CONCATENATE(C2808," / ",'Základné údaje'!$D$8),'Priradenie pracov. balíkov'!A:F,6,FALSE))</f>
        <v/>
      </c>
      <c r="O2808" s="164"/>
      <c r="P2808" s="164"/>
    </row>
    <row r="2809" spans="1:16" x14ac:dyDescent="0.2">
      <c r="A2809" s="19"/>
      <c r="B2809" s="164"/>
      <c r="C2809" s="164"/>
      <c r="D2809" s="164"/>
      <c r="E2809" s="164"/>
      <c r="F2809" s="165"/>
      <c r="G2809" s="164"/>
      <c r="H2809" s="166"/>
      <c r="I2809" s="167"/>
      <c r="J2809" s="168" t="str">
        <f>IF(F2809="","",IF(G2809=nepodnik,1,IF(VLOOKUP(G2809,Ciselniky!$G$41:$I$48,3,FALSE)&gt;'Údaje o projekte'!$F$11,'Údaje o projekte'!$F$11,VLOOKUP(G2809,Ciselniky!$G$41:$I$48,3,FALSE))))</f>
        <v/>
      </c>
      <c r="K2809" s="169" t="str">
        <f>IF(J2809="","",IF(G2809="Nerelevantné",E2809*F2809,((E2809*F2809)/VLOOKUP(G2809,Ciselniky!$G$43:$I$48,3,FALSE))*'Dlhodobý majetok (DM)'!I2809)*H2809)</f>
        <v/>
      </c>
      <c r="L2809" s="169" t="str">
        <f>IF(K2809="","",IF('Základné údaje'!$H$8="áno",0,K2809*0.2))</f>
        <v/>
      </c>
      <c r="M2809" s="156" t="str">
        <f>IF(K2809="","",K2809*VLOOKUP(CONCATENATE(C2809," / ",'Základné údaje'!$D$8),'Priradenie pracov. balíkov'!A:F,6,FALSE))</f>
        <v/>
      </c>
      <c r="N2809" s="156" t="str">
        <f>IF(L2809="","",L2809*VLOOKUP(CONCATENATE(C2809," / ",'Základné údaje'!$D$8),'Priradenie pracov. balíkov'!A:F,6,FALSE))</f>
        <v/>
      </c>
      <c r="O2809" s="164"/>
      <c r="P2809" s="164"/>
    </row>
    <row r="2810" spans="1:16" x14ac:dyDescent="0.2">
      <c r="A2810" s="19"/>
      <c r="B2810" s="164"/>
      <c r="C2810" s="164"/>
      <c r="D2810" s="164"/>
      <c r="E2810" s="164"/>
      <c r="F2810" s="165"/>
      <c r="G2810" s="164"/>
      <c r="H2810" s="166"/>
      <c r="I2810" s="167"/>
      <c r="J2810" s="168" t="str">
        <f>IF(F2810="","",IF(G2810=nepodnik,1,IF(VLOOKUP(G2810,Ciselniky!$G$41:$I$48,3,FALSE)&gt;'Údaje o projekte'!$F$11,'Údaje o projekte'!$F$11,VLOOKUP(G2810,Ciselniky!$G$41:$I$48,3,FALSE))))</f>
        <v/>
      </c>
      <c r="K2810" s="169" t="str">
        <f>IF(J2810="","",IF(G2810="Nerelevantné",E2810*F2810,((E2810*F2810)/VLOOKUP(G2810,Ciselniky!$G$43:$I$48,3,FALSE))*'Dlhodobý majetok (DM)'!I2810)*H2810)</f>
        <v/>
      </c>
      <c r="L2810" s="169" t="str">
        <f>IF(K2810="","",IF('Základné údaje'!$H$8="áno",0,K2810*0.2))</f>
        <v/>
      </c>
      <c r="M2810" s="156" t="str">
        <f>IF(K2810="","",K2810*VLOOKUP(CONCATENATE(C2810," / ",'Základné údaje'!$D$8),'Priradenie pracov. balíkov'!A:F,6,FALSE))</f>
        <v/>
      </c>
      <c r="N2810" s="156" t="str">
        <f>IF(L2810="","",L2810*VLOOKUP(CONCATENATE(C2810," / ",'Základné údaje'!$D$8),'Priradenie pracov. balíkov'!A:F,6,FALSE))</f>
        <v/>
      </c>
      <c r="O2810" s="164"/>
      <c r="P2810" s="164"/>
    </row>
    <row r="2811" spans="1:16" x14ac:dyDescent="0.2">
      <c r="A2811" s="19"/>
      <c r="B2811" s="164"/>
      <c r="C2811" s="164"/>
      <c r="D2811" s="164"/>
      <c r="E2811" s="164"/>
      <c r="F2811" s="165"/>
      <c r="G2811" s="164"/>
      <c r="H2811" s="166"/>
      <c r="I2811" s="167"/>
      <c r="J2811" s="168" t="str">
        <f>IF(F2811="","",IF(G2811=nepodnik,1,IF(VLOOKUP(G2811,Ciselniky!$G$41:$I$48,3,FALSE)&gt;'Údaje o projekte'!$F$11,'Údaje o projekte'!$F$11,VLOOKUP(G2811,Ciselniky!$G$41:$I$48,3,FALSE))))</f>
        <v/>
      </c>
      <c r="K2811" s="169" t="str">
        <f>IF(J2811="","",IF(G2811="Nerelevantné",E2811*F2811,((E2811*F2811)/VLOOKUP(G2811,Ciselniky!$G$43:$I$48,3,FALSE))*'Dlhodobý majetok (DM)'!I2811)*H2811)</f>
        <v/>
      </c>
      <c r="L2811" s="169" t="str">
        <f>IF(K2811="","",IF('Základné údaje'!$H$8="áno",0,K2811*0.2))</f>
        <v/>
      </c>
      <c r="M2811" s="156" t="str">
        <f>IF(K2811="","",K2811*VLOOKUP(CONCATENATE(C2811," / ",'Základné údaje'!$D$8),'Priradenie pracov. balíkov'!A:F,6,FALSE))</f>
        <v/>
      </c>
      <c r="N2811" s="156" t="str">
        <f>IF(L2811="","",L2811*VLOOKUP(CONCATENATE(C2811," / ",'Základné údaje'!$D$8),'Priradenie pracov. balíkov'!A:F,6,FALSE))</f>
        <v/>
      </c>
      <c r="O2811" s="164"/>
      <c r="P2811" s="164"/>
    </row>
    <row r="2812" spans="1:16" x14ac:dyDescent="0.2">
      <c r="A2812" s="19"/>
      <c r="B2812" s="164"/>
      <c r="C2812" s="164"/>
      <c r="D2812" s="164"/>
      <c r="E2812" s="164"/>
      <c r="F2812" s="165"/>
      <c r="G2812" s="164"/>
      <c r="H2812" s="166"/>
      <c r="I2812" s="167"/>
      <c r="J2812" s="168" t="str">
        <f>IF(F2812="","",IF(G2812=nepodnik,1,IF(VLOOKUP(G2812,Ciselniky!$G$41:$I$48,3,FALSE)&gt;'Údaje o projekte'!$F$11,'Údaje o projekte'!$F$11,VLOOKUP(G2812,Ciselniky!$G$41:$I$48,3,FALSE))))</f>
        <v/>
      </c>
      <c r="K2812" s="169" t="str">
        <f>IF(J2812="","",IF(G2812="Nerelevantné",E2812*F2812,((E2812*F2812)/VLOOKUP(G2812,Ciselniky!$G$43:$I$48,3,FALSE))*'Dlhodobý majetok (DM)'!I2812)*H2812)</f>
        <v/>
      </c>
      <c r="L2812" s="169" t="str">
        <f>IF(K2812="","",IF('Základné údaje'!$H$8="áno",0,K2812*0.2))</f>
        <v/>
      </c>
      <c r="M2812" s="156" t="str">
        <f>IF(K2812="","",K2812*VLOOKUP(CONCATENATE(C2812," / ",'Základné údaje'!$D$8),'Priradenie pracov. balíkov'!A:F,6,FALSE))</f>
        <v/>
      </c>
      <c r="N2812" s="156" t="str">
        <f>IF(L2812="","",L2812*VLOOKUP(CONCATENATE(C2812," / ",'Základné údaje'!$D$8),'Priradenie pracov. balíkov'!A:F,6,FALSE))</f>
        <v/>
      </c>
      <c r="O2812" s="164"/>
      <c r="P2812" s="164"/>
    </row>
    <row r="2813" spans="1:16" x14ac:dyDescent="0.2">
      <c r="A2813" s="19"/>
      <c r="B2813" s="164"/>
      <c r="C2813" s="164"/>
      <c r="D2813" s="164"/>
      <c r="E2813" s="164"/>
      <c r="F2813" s="165"/>
      <c r="G2813" s="164"/>
      <c r="H2813" s="166"/>
      <c r="I2813" s="167"/>
      <c r="J2813" s="168" t="str">
        <f>IF(F2813="","",IF(G2813=nepodnik,1,IF(VLOOKUP(G2813,Ciselniky!$G$41:$I$48,3,FALSE)&gt;'Údaje o projekte'!$F$11,'Údaje o projekte'!$F$11,VLOOKUP(G2813,Ciselniky!$G$41:$I$48,3,FALSE))))</f>
        <v/>
      </c>
      <c r="K2813" s="169" t="str">
        <f>IF(J2813="","",IF(G2813="Nerelevantné",E2813*F2813,((E2813*F2813)/VLOOKUP(G2813,Ciselniky!$G$43:$I$48,3,FALSE))*'Dlhodobý majetok (DM)'!I2813)*H2813)</f>
        <v/>
      </c>
      <c r="L2813" s="169" t="str">
        <f>IF(K2813="","",IF('Základné údaje'!$H$8="áno",0,K2813*0.2))</f>
        <v/>
      </c>
      <c r="M2813" s="156" t="str">
        <f>IF(K2813="","",K2813*VLOOKUP(CONCATENATE(C2813," / ",'Základné údaje'!$D$8),'Priradenie pracov. balíkov'!A:F,6,FALSE))</f>
        <v/>
      </c>
      <c r="N2813" s="156" t="str">
        <f>IF(L2813="","",L2813*VLOOKUP(CONCATENATE(C2813," / ",'Základné údaje'!$D$8),'Priradenie pracov. balíkov'!A:F,6,FALSE))</f>
        <v/>
      </c>
      <c r="O2813" s="164"/>
      <c r="P2813" s="164"/>
    </row>
    <row r="2814" spans="1:16" x14ac:dyDescent="0.2">
      <c r="A2814" s="19"/>
      <c r="B2814" s="164"/>
      <c r="C2814" s="164"/>
      <c r="D2814" s="164"/>
      <c r="E2814" s="164"/>
      <c r="F2814" s="165"/>
      <c r="G2814" s="164"/>
      <c r="H2814" s="166"/>
      <c r="I2814" s="167"/>
      <c r="J2814" s="168" t="str">
        <f>IF(F2814="","",IF(G2814=nepodnik,1,IF(VLOOKUP(G2814,Ciselniky!$G$41:$I$48,3,FALSE)&gt;'Údaje o projekte'!$F$11,'Údaje o projekte'!$F$11,VLOOKUP(G2814,Ciselniky!$G$41:$I$48,3,FALSE))))</f>
        <v/>
      </c>
      <c r="K2814" s="169" t="str">
        <f>IF(J2814="","",IF(G2814="Nerelevantné",E2814*F2814,((E2814*F2814)/VLOOKUP(G2814,Ciselniky!$G$43:$I$48,3,FALSE))*'Dlhodobý majetok (DM)'!I2814)*H2814)</f>
        <v/>
      </c>
      <c r="L2814" s="169" t="str">
        <f>IF(K2814="","",IF('Základné údaje'!$H$8="áno",0,K2814*0.2))</f>
        <v/>
      </c>
      <c r="M2814" s="156" t="str">
        <f>IF(K2814="","",K2814*VLOOKUP(CONCATENATE(C2814," / ",'Základné údaje'!$D$8),'Priradenie pracov. balíkov'!A:F,6,FALSE))</f>
        <v/>
      </c>
      <c r="N2814" s="156" t="str">
        <f>IF(L2814="","",L2814*VLOOKUP(CONCATENATE(C2814," / ",'Základné údaje'!$D$8),'Priradenie pracov. balíkov'!A:F,6,FALSE))</f>
        <v/>
      </c>
      <c r="O2814" s="164"/>
      <c r="P2814" s="164"/>
    </row>
    <row r="2815" spans="1:16" x14ac:dyDescent="0.2">
      <c r="A2815" s="19"/>
      <c r="B2815" s="164"/>
      <c r="C2815" s="164"/>
      <c r="D2815" s="164"/>
      <c r="E2815" s="164"/>
      <c r="F2815" s="165"/>
      <c r="G2815" s="164"/>
      <c r="H2815" s="166"/>
      <c r="I2815" s="167"/>
      <c r="J2815" s="168" t="str">
        <f>IF(F2815="","",IF(G2815=nepodnik,1,IF(VLOOKUP(G2815,Ciselniky!$G$41:$I$48,3,FALSE)&gt;'Údaje o projekte'!$F$11,'Údaje o projekte'!$F$11,VLOOKUP(G2815,Ciselniky!$G$41:$I$48,3,FALSE))))</f>
        <v/>
      </c>
      <c r="K2815" s="169" t="str">
        <f>IF(J2815="","",IF(G2815="Nerelevantné",E2815*F2815,((E2815*F2815)/VLOOKUP(G2815,Ciselniky!$G$43:$I$48,3,FALSE))*'Dlhodobý majetok (DM)'!I2815)*H2815)</f>
        <v/>
      </c>
      <c r="L2815" s="169" t="str">
        <f>IF(K2815="","",IF('Základné údaje'!$H$8="áno",0,K2815*0.2))</f>
        <v/>
      </c>
      <c r="M2815" s="156" t="str">
        <f>IF(K2815="","",K2815*VLOOKUP(CONCATENATE(C2815," / ",'Základné údaje'!$D$8),'Priradenie pracov. balíkov'!A:F,6,FALSE))</f>
        <v/>
      </c>
      <c r="N2815" s="156" t="str">
        <f>IF(L2815="","",L2815*VLOOKUP(CONCATENATE(C2815," / ",'Základné údaje'!$D$8),'Priradenie pracov. balíkov'!A:F,6,FALSE))</f>
        <v/>
      </c>
      <c r="O2815" s="164"/>
      <c r="P2815" s="164"/>
    </row>
    <row r="2816" spans="1:16" x14ac:dyDescent="0.2">
      <c r="A2816" s="19"/>
      <c r="B2816" s="164"/>
      <c r="C2816" s="164"/>
      <c r="D2816" s="164"/>
      <c r="E2816" s="164"/>
      <c r="F2816" s="165"/>
      <c r="G2816" s="164"/>
      <c r="H2816" s="166"/>
      <c r="I2816" s="167"/>
      <c r="J2816" s="168" t="str">
        <f>IF(F2816="","",IF(G2816=nepodnik,1,IF(VLOOKUP(G2816,Ciselniky!$G$41:$I$48,3,FALSE)&gt;'Údaje o projekte'!$F$11,'Údaje o projekte'!$F$11,VLOOKUP(G2816,Ciselniky!$G$41:$I$48,3,FALSE))))</f>
        <v/>
      </c>
      <c r="K2816" s="169" t="str">
        <f>IF(J2816="","",IF(G2816="Nerelevantné",E2816*F2816,((E2816*F2816)/VLOOKUP(G2816,Ciselniky!$G$43:$I$48,3,FALSE))*'Dlhodobý majetok (DM)'!I2816)*H2816)</f>
        <v/>
      </c>
      <c r="L2816" s="169" t="str">
        <f>IF(K2816="","",IF('Základné údaje'!$H$8="áno",0,K2816*0.2))</f>
        <v/>
      </c>
      <c r="M2816" s="156" t="str">
        <f>IF(K2816="","",K2816*VLOOKUP(CONCATENATE(C2816," / ",'Základné údaje'!$D$8),'Priradenie pracov. balíkov'!A:F,6,FALSE))</f>
        <v/>
      </c>
      <c r="N2816" s="156" t="str">
        <f>IF(L2816="","",L2816*VLOOKUP(CONCATENATE(C2816," / ",'Základné údaje'!$D$8),'Priradenie pracov. balíkov'!A:F,6,FALSE))</f>
        <v/>
      </c>
      <c r="O2816" s="164"/>
      <c r="P2816" s="164"/>
    </row>
    <row r="2817" spans="1:16" x14ac:dyDescent="0.2">
      <c r="A2817" s="19"/>
      <c r="B2817" s="164"/>
      <c r="C2817" s="164"/>
      <c r="D2817" s="164"/>
      <c r="E2817" s="164"/>
      <c r="F2817" s="165"/>
      <c r="G2817" s="164"/>
      <c r="H2817" s="166"/>
      <c r="I2817" s="167"/>
      <c r="J2817" s="168" t="str">
        <f>IF(F2817="","",IF(G2817=nepodnik,1,IF(VLOOKUP(G2817,Ciselniky!$G$41:$I$48,3,FALSE)&gt;'Údaje o projekte'!$F$11,'Údaje o projekte'!$F$11,VLOOKUP(G2817,Ciselniky!$G$41:$I$48,3,FALSE))))</f>
        <v/>
      </c>
      <c r="K2817" s="169" t="str">
        <f>IF(J2817="","",IF(G2817="Nerelevantné",E2817*F2817,((E2817*F2817)/VLOOKUP(G2817,Ciselniky!$G$43:$I$48,3,FALSE))*'Dlhodobý majetok (DM)'!I2817)*H2817)</f>
        <v/>
      </c>
      <c r="L2817" s="169" t="str">
        <f>IF(K2817="","",IF('Základné údaje'!$H$8="áno",0,K2817*0.2))</f>
        <v/>
      </c>
      <c r="M2817" s="156" t="str">
        <f>IF(K2817="","",K2817*VLOOKUP(CONCATENATE(C2817," / ",'Základné údaje'!$D$8),'Priradenie pracov. balíkov'!A:F,6,FALSE))</f>
        <v/>
      </c>
      <c r="N2817" s="156" t="str">
        <f>IF(L2817="","",L2817*VLOOKUP(CONCATENATE(C2817," / ",'Základné údaje'!$D$8),'Priradenie pracov. balíkov'!A:F,6,FALSE))</f>
        <v/>
      </c>
      <c r="O2817" s="164"/>
      <c r="P2817" s="164"/>
    </row>
    <row r="2818" spans="1:16" x14ac:dyDescent="0.2">
      <c r="A2818" s="19"/>
      <c r="B2818" s="164"/>
      <c r="C2818" s="164"/>
      <c r="D2818" s="164"/>
      <c r="E2818" s="164"/>
      <c r="F2818" s="165"/>
      <c r="G2818" s="164"/>
      <c r="H2818" s="166"/>
      <c r="I2818" s="167"/>
      <c r="J2818" s="168" t="str">
        <f>IF(F2818="","",IF(G2818=nepodnik,1,IF(VLOOKUP(G2818,Ciselniky!$G$41:$I$48,3,FALSE)&gt;'Údaje o projekte'!$F$11,'Údaje o projekte'!$F$11,VLOOKUP(G2818,Ciselniky!$G$41:$I$48,3,FALSE))))</f>
        <v/>
      </c>
      <c r="K2818" s="169" t="str">
        <f>IF(J2818="","",IF(G2818="Nerelevantné",E2818*F2818,((E2818*F2818)/VLOOKUP(G2818,Ciselniky!$G$43:$I$48,3,FALSE))*'Dlhodobý majetok (DM)'!I2818)*H2818)</f>
        <v/>
      </c>
      <c r="L2818" s="169" t="str">
        <f>IF(K2818="","",IF('Základné údaje'!$H$8="áno",0,K2818*0.2))</f>
        <v/>
      </c>
      <c r="M2818" s="156" t="str">
        <f>IF(K2818="","",K2818*VLOOKUP(CONCATENATE(C2818," / ",'Základné údaje'!$D$8),'Priradenie pracov. balíkov'!A:F,6,FALSE))</f>
        <v/>
      </c>
      <c r="N2818" s="156" t="str">
        <f>IF(L2818="","",L2818*VLOOKUP(CONCATENATE(C2818," / ",'Základné údaje'!$D$8),'Priradenie pracov. balíkov'!A:F,6,FALSE))</f>
        <v/>
      </c>
      <c r="O2818" s="164"/>
      <c r="P2818" s="164"/>
    </row>
    <row r="2819" spans="1:16" x14ac:dyDescent="0.2">
      <c r="A2819" s="19"/>
      <c r="B2819" s="164"/>
      <c r="C2819" s="164"/>
      <c r="D2819" s="164"/>
      <c r="E2819" s="164"/>
      <c r="F2819" s="165"/>
      <c r="G2819" s="164"/>
      <c r="H2819" s="166"/>
      <c r="I2819" s="167"/>
      <c r="J2819" s="168" t="str">
        <f>IF(F2819="","",IF(G2819=nepodnik,1,IF(VLOOKUP(G2819,Ciselniky!$G$41:$I$48,3,FALSE)&gt;'Údaje o projekte'!$F$11,'Údaje o projekte'!$F$11,VLOOKUP(G2819,Ciselniky!$G$41:$I$48,3,FALSE))))</f>
        <v/>
      </c>
      <c r="K2819" s="169" t="str">
        <f>IF(J2819="","",IF(G2819="Nerelevantné",E2819*F2819,((E2819*F2819)/VLOOKUP(G2819,Ciselniky!$G$43:$I$48,3,FALSE))*'Dlhodobý majetok (DM)'!I2819)*H2819)</f>
        <v/>
      </c>
      <c r="L2819" s="169" t="str">
        <f>IF(K2819="","",IF('Základné údaje'!$H$8="áno",0,K2819*0.2))</f>
        <v/>
      </c>
      <c r="M2819" s="156" t="str">
        <f>IF(K2819="","",K2819*VLOOKUP(CONCATENATE(C2819," / ",'Základné údaje'!$D$8),'Priradenie pracov. balíkov'!A:F,6,FALSE))</f>
        <v/>
      </c>
      <c r="N2819" s="156" t="str">
        <f>IF(L2819="","",L2819*VLOOKUP(CONCATENATE(C2819," / ",'Základné údaje'!$D$8),'Priradenie pracov. balíkov'!A:F,6,FALSE))</f>
        <v/>
      </c>
      <c r="O2819" s="164"/>
      <c r="P2819" s="164"/>
    </row>
    <row r="2820" spans="1:16" x14ac:dyDescent="0.2">
      <c r="A2820" s="19"/>
      <c r="B2820" s="164"/>
      <c r="C2820" s="164"/>
      <c r="D2820" s="164"/>
      <c r="E2820" s="164"/>
      <c r="F2820" s="165"/>
      <c r="G2820" s="164"/>
      <c r="H2820" s="166"/>
      <c r="I2820" s="167"/>
      <c r="J2820" s="168" t="str">
        <f>IF(F2820="","",IF(G2820=nepodnik,1,IF(VLOOKUP(G2820,Ciselniky!$G$41:$I$48,3,FALSE)&gt;'Údaje o projekte'!$F$11,'Údaje o projekte'!$F$11,VLOOKUP(G2820,Ciselniky!$G$41:$I$48,3,FALSE))))</f>
        <v/>
      </c>
      <c r="K2820" s="169" t="str">
        <f>IF(J2820="","",IF(G2820="Nerelevantné",E2820*F2820,((E2820*F2820)/VLOOKUP(G2820,Ciselniky!$G$43:$I$48,3,FALSE))*'Dlhodobý majetok (DM)'!I2820)*H2820)</f>
        <v/>
      </c>
      <c r="L2820" s="169" t="str">
        <f>IF(K2820="","",IF('Základné údaje'!$H$8="áno",0,K2820*0.2))</f>
        <v/>
      </c>
      <c r="M2820" s="156" t="str">
        <f>IF(K2820="","",K2820*VLOOKUP(CONCATENATE(C2820," / ",'Základné údaje'!$D$8),'Priradenie pracov. balíkov'!A:F,6,FALSE))</f>
        <v/>
      </c>
      <c r="N2820" s="156" t="str">
        <f>IF(L2820="","",L2820*VLOOKUP(CONCATENATE(C2820," / ",'Základné údaje'!$D$8),'Priradenie pracov. balíkov'!A:F,6,FALSE))</f>
        <v/>
      </c>
      <c r="O2820" s="164"/>
      <c r="P2820" s="164"/>
    </row>
    <row r="2821" spans="1:16" x14ac:dyDescent="0.2">
      <c r="A2821" s="19"/>
      <c r="B2821" s="164"/>
      <c r="C2821" s="164"/>
      <c r="D2821" s="164"/>
      <c r="E2821" s="164"/>
      <c r="F2821" s="165"/>
      <c r="G2821" s="164"/>
      <c r="H2821" s="166"/>
      <c r="I2821" s="167"/>
      <c r="J2821" s="168" t="str">
        <f>IF(F2821="","",IF(G2821=nepodnik,1,IF(VLOOKUP(G2821,Ciselniky!$G$41:$I$48,3,FALSE)&gt;'Údaje o projekte'!$F$11,'Údaje o projekte'!$F$11,VLOOKUP(G2821,Ciselniky!$G$41:$I$48,3,FALSE))))</f>
        <v/>
      </c>
      <c r="K2821" s="169" t="str">
        <f>IF(J2821="","",IF(G2821="Nerelevantné",E2821*F2821,((E2821*F2821)/VLOOKUP(G2821,Ciselniky!$G$43:$I$48,3,FALSE))*'Dlhodobý majetok (DM)'!I2821)*H2821)</f>
        <v/>
      </c>
      <c r="L2821" s="169" t="str">
        <f>IF(K2821="","",IF('Základné údaje'!$H$8="áno",0,K2821*0.2))</f>
        <v/>
      </c>
      <c r="M2821" s="156" t="str">
        <f>IF(K2821="","",K2821*VLOOKUP(CONCATENATE(C2821," / ",'Základné údaje'!$D$8),'Priradenie pracov. balíkov'!A:F,6,FALSE))</f>
        <v/>
      </c>
      <c r="N2821" s="156" t="str">
        <f>IF(L2821="","",L2821*VLOOKUP(CONCATENATE(C2821," / ",'Základné údaje'!$D$8),'Priradenie pracov. balíkov'!A:F,6,FALSE))</f>
        <v/>
      </c>
      <c r="O2821" s="164"/>
      <c r="P2821" s="164"/>
    </row>
    <row r="2822" spans="1:16" x14ac:dyDescent="0.2">
      <c r="A2822" s="19"/>
      <c r="B2822" s="164"/>
      <c r="C2822" s="164"/>
      <c r="D2822" s="164"/>
      <c r="E2822" s="164"/>
      <c r="F2822" s="165"/>
      <c r="G2822" s="164"/>
      <c r="H2822" s="166"/>
      <c r="I2822" s="167"/>
      <c r="J2822" s="168" t="str">
        <f>IF(F2822="","",IF(G2822=nepodnik,1,IF(VLOOKUP(G2822,Ciselniky!$G$41:$I$48,3,FALSE)&gt;'Údaje o projekte'!$F$11,'Údaje o projekte'!$F$11,VLOOKUP(G2822,Ciselniky!$G$41:$I$48,3,FALSE))))</f>
        <v/>
      </c>
      <c r="K2822" s="169" t="str">
        <f>IF(J2822="","",IF(G2822="Nerelevantné",E2822*F2822,((E2822*F2822)/VLOOKUP(G2822,Ciselniky!$G$43:$I$48,3,FALSE))*'Dlhodobý majetok (DM)'!I2822)*H2822)</f>
        <v/>
      </c>
      <c r="L2822" s="169" t="str">
        <f>IF(K2822="","",IF('Základné údaje'!$H$8="áno",0,K2822*0.2))</f>
        <v/>
      </c>
      <c r="M2822" s="156" t="str">
        <f>IF(K2822="","",K2822*VLOOKUP(CONCATENATE(C2822," / ",'Základné údaje'!$D$8),'Priradenie pracov. balíkov'!A:F,6,FALSE))</f>
        <v/>
      </c>
      <c r="N2822" s="156" t="str">
        <f>IF(L2822="","",L2822*VLOOKUP(CONCATENATE(C2822," / ",'Základné údaje'!$D$8),'Priradenie pracov. balíkov'!A:F,6,FALSE))</f>
        <v/>
      </c>
      <c r="O2822" s="164"/>
      <c r="P2822" s="164"/>
    </row>
    <row r="2823" spans="1:16" x14ac:dyDescent="0.2">
      <c r="A2823" s="19"/>
      <c r="B2823" s="164"/>
      <c r="C2823" s="164"/>
      <c r="D2823" s="164"/>
      <c r="E2823" s="164"/>
      <c r="F2823" s="165"/>
      <c r="G2823" s="164"/>
      <c r="H2823" s="166"/>
      <c r="I2823" s="167"/>
      <c r="J2823" s="168" t="str">
        <f>IF(F2823="","",IF(G2823=nepodnik,1,IF(VLOOKUP(G2823,Ciselniky!$G$41:$I$48,3,FALSE)&gt;'Údaje o projekte'!$F$11,'Údaje o projekte'!$F$11,VLOOKUP(G2823,Ciselniky!$G$41:$I$48,3,FALSE))))</f>
        <v/>
      </c>
      <c r="K2823" s="169" t="str">
        <f>IF(J2823="","",IF(G2823="Nerelevantné",E2823*F2823,((E2823*F2823)/VLOOKUP(G2823,Ciselniky!$G$43:$I$48,3,FALSE))*'Dlhodobý majetok (DM)'!I2823)*H2823)</f>
        <v/>
      </c>
      <c r="L2823" s="169" t="str">
        <f>IF(K2823="","",IF('Základné údaje'!$H$8="áno",0,K2823*0.2))</f>
        <v/>
      </c>
      <c r="M2823" s="156" t="str">
        <f>IF(K2823="","",K2823*VLOOKUP(CONCATENATE(C2823," / ",'Základné údaje'!$D$8),'Priradenie pracov. balíkov'!A:F,6,FALSE))</f>
        <v/>
      </c>
      <c r="N2823" s="156" t="str">
        <f>IF(L2823="","",L2823*VLOOKUP(CONCATENATE(C2823," / ",'Základné údaje'!$D$8),'Priradenie pracov. balíkov'!A:F,6,FALSE))</f>
        <v/>
      </c>
      <c r="O2823" s="164"/>
      <c r="P2823" s="164"/>
    </row>
    <row r="2824" spans="1:16" x14ac:dyDescent="0.2">
      <c r="A2824" s="19"/>
      <c r="B2824" s="164"/>
      <c r="C2824" s="164"/>
      <c r="D2824" s="164"/>
      <c r="E2824" s="164"/>
      <c r="F2824" s="165"/>
      <c r="G2824" s="164"/>
      <c r="H2824" s="166"/>
      <c r="I2824" s="167"/>
      <c r="J2824" s="168" t="str">
        <f>IF(F2824="","",IF(G2824=nepodnik,1,IF(VLOOKUP(G2824,Ciselniky!$G$41:$I$48,3,FALSE)&gt;'Údaje o projekte'!$F$11,'Údaje o projekte'!$F$11,VLOOKUP(G2824,Ciselniky!$G$41:$I$48,3,FALSE))))</f>
        <v/>
      </c>
      <c r="K2824" s="169" t="str">
        <f>IF(J2824="","",IF(G2824="Nerelevantné",E2824*F2824,((E2824*F2824)/VLOOKUP(G2824,Ciselniky!$G$43:$I$48,3,FALSE))*'Dlhodobý majetok (DM)'!I2824)*H2824)</f>
        <v/>
      </c>
      <c r="L2824" s="169" t="str">
        <f>IF(K2824="","",IF('Základné údaje'!$H$8="áno",0,K2824*0.2))</f>
        <v/>
      </c>
      <c r="M2824" s="156" t="str">
        <f>IF(K2824="","",K2824*VLOOKUP(CONCATENATE(C2824," / ",'Základné údaje'!$D$8),'Priradenie pracov. balíkov'!A:F,6,FALSE))</f>
        <v/>
      </c>
      <c r="N2824" s="156" t="str">
        <f>IF(L2824="","",L2824*VLOOKUP(CONCATENATE(C2824," / ",'Základné údaje'!$D$8),'Priradenie pracov. balíkov'!A:F,6,FALSE))</f>
        <v/>
      </c>
      <c r="O2824" s="164"/>
      <c r="P2824" s="164"/>
    </row>
    <row r="2825" spans="1:16" x14ac:dyDescent="0.2">
      <c r="A2825" s="19"/>
      <c r="B2825" s="164"/>
      <c r="C2825" s="164"/>
      <c r="D2825" s="164"/>
      <c r="E2825" s="164"/>
      <c r="F2825" s="165"/>
      <c r="G2825" s="164"/>
      <c r="H2825" s="166"/>
      <c r="I2825" s="167"/>
      <c r="J2825" s="168" t="str">
        <f>IF(F2825="","",IF(G2825=nepodnik,1,IF(VLOOKUP(G2825,Ciselniky!$G$41:$I$48,3,FALSE)&gt;'Údaje o projekte'!$F$11,'Údaje o projekte'!$F$11,VLOOKUP(G2825,Ciselniky!$G$41:$I$48,3,FALSE))))</f>
        <v/>
      </c>
      <c r="K2825" s="169" t="str">
        <f>IF(J2825="","",IF(G2825="Nerelevantné",E2825*F2825,((E2825*F2825)/VLOOKUP(G2825,Ciselniky!$G$43:$I$48,3,FALSE))*'Dlhodobý majetok (DM)'!I2825)*H2825)</f>
        <v/>
      </c>
      <c r="L2825" s="169" t="str">
        <f>IF(K2825="","",IF('Základné údaje'!$H$8="áno",0,K2825*0.2))</f>
        <v/>
      </c>
      <c r="M2825" s="156" t="str">
        <f>IF(K2825="","",K2825*VLOOKUP(CONCATENATE(C2825," / ",'Základné údaje'!$D$8),'Priradenie pracov. balíkov'!A:F,6,FALSE))</f>
        <v/>
      </c>
      <c r="N2825" s="156" t="str">
        <f>IF(L2825="","",L2825*VLOOKUP(CONCATENATE(C2825," / ",'Základné údaje'!$D$8),'Priradenie pracov. balíkov'!A:F,6,FALSE))</f>
        <v/>
      </c>
      <c r="O2825" s="164"/>
      <c r="P2825" s="164"/>
    </row>
    <row r="2826" spans="1:16" x14ac:dyDescent="0.2">
      <c r="A2826" s="19"/>
      <c r="B2826" s="164"/>
      <c r="C2826" s="164"/>
      <c r="D2826" s="164"/>
      <c r="E2826" s="164"/>
      <c r="F2826" s="165"/>
      <c r="G2826" s="164"/>
      <c r="H2826" s="166"/>
      <c r="I2826" s="167"/>
      <c r="J2826" s="168" t="str">
        <f>IF(F2826="","",IF(G2826=nepodnik,1,IF(VLOOKUP(G2826,Ciselniky!$G$41:$I$48,3,FALSE)&gt;'Údaje o projekte'!$F$11,'Údaje o projekte'!$F$11,VLOOKUP(G2826,Ciselniky!$G$41:$I$48,3,FALSE))))</f>
        <v/>
      </c>
      <c r="K2826" s="169" t="str">
        <f>IF(J2826="","",IF(G2826="Nerelevantné",E2826*F2826,((E2826*F2826)/VLOOKUP(G2826,Ciselniky!$G$43:$I$48,3,FALSE))*'Dlhodobý majetok (DM)'!I2826)*H2826)</f>
        <v/>
      </c>
      <c r="L2826" s="169" t="str">
        <f>IF(K2826="","",IF('Základné údaje'!$H$8="áno",0,K2826*0.2))</f>
        <v/>
      </c>
      <c r="M2826" s="156" t="str">
        <f>IF(K2826="","",K2826*VLOOKUP(CONCATENATE(C2826," / ",'Základné údaje'!$D$8),'Priradenie pracov. balíkov'!A:F,6,FALSE))</f>
        <v/>
      </c>
      <c r="N2826" s="156" t="str">
        <f>IF(L2826="","",L2826*VLOOKUP(CONCATENATE(C2826," / ",'Základné údaje'!$D$8),'Priradenie pracov. balíkov'!A:F,6,FALSE))</f>
        <v/>
      </c>
      <c r="O2826" s="164"/>
      <c r="P2826" s="164"/>
    </row>
    <row r="2827" spans="1:16" x14ac:dyDescent="0.2">
      <c r="A2827" s="19"/>
      <c r="B2827" s="164"/>
      <c r="C2827" s="164"/>
      <c r="D2827" s="164"/>
      <c r="E2827" s="164"/>
      <c r="F2827" s="165"/>
      <c r="G2827" s="164"/>
      <c r="H2827" s="166"/>
      <c r="I2827" s="167"/>
      <c r="J2827" s="168" t="str">
        <f>IF(F2827="","",IF(G2827=nepodnik,1,IF(VLOOKUP(G2827,Ciselniky!$G$41:$I$48,3,FALSE)&gt;'Údaje o projekte'!$F$11,'Údaje o projekte'!$F$11,VLOOKUP(G2827,Ciselniky!$G$41:$I$48,3,FALSE))))</f>
        <v/>
      </c>
      <c r="K2827" s="169" t="str">
        <f>IF(J2827="","",IF(G2827="Nerelevantné",E2827*F2827,((E2827*F2827)/VLOOKUP(G2827,Ciselniky!$G$43:$I$48,3,FALSE))*'Dlhodobý majetok (DM)'!I2827)*H2827)</f>
        <v/>
      </c>
      <c r="L2827" s="169" t="str">
        <f>IF(K2827="","",IF('Základné údaje'!$H$8="áno",0,K2827*0.2))</f>
        <v/>
      </c>
      <c r="M2827" s="156" t="str">
        <f>IF(K2827="","",K2827*VLOOKUP(CONCATENATE(C2827," / ",'Základné údaje'!$D$8),'Priradenie pracov. balíkov'!A:F,6,FALSE))</f>
        <v/>
      </c>
      <c r="N2827" s="156" t="str">
        <f>IF(L2827="","",L2827*VLOOKUP(CONCATENATE(C2827," / ",'Základné údaje'!$D$8),'Priradenie pracov. balíkov'!A:F,6,FALSE))</f>
        <v/>
      </c>
      <c r="O2827" s="164"/>
      <c r="P2827" s="164"/>
    </row>
    <row r="2828" spans="1:16" x14ac:dyDescent="0.2">
      <c r="A2828" s="19"/>
      <c r="B2828" s="164"/>
      <c r="C2828" s="164"/>
      <c r="D2828" s="164"/>
      <c r="E2828" s="164"/>
      <c r="F2828" s="165"/>
      <c r="G2828" s="164"/>
      <c r="H2828" s="166"/>
      <c r="I2828" s="167"/>
      <c r="J2828" s="168" t="str">
        <f>IF(F2828="","",IF(G2828=nepodnik,1,IF(VLOOKUP(G2828,Ciselniky!$G$41:$I$48,3,FALSE)&gt;'Údaje o projekte'!$F$11,'Údaje o projekte'!$F$11,VLOOKUP(G2828,Ciselniky!$G$41:$I$48,3,FALSE))))</f>
        <v/>
      </c>
      <c r="K2828" s="169" t="str">
        <f>IF(J2828="","",IF(G2828="Nerelevantné",E2828*F2828,((E2828*F2828)/VLOOKUP(G2828,Ciselniky!$G$43:$I$48,3,FALSE))*'Dlhodobý majetok (DM)'!I2828)*H2828)</f>
        <v/>
      </c>
      <c r="L2828" s="169" t="str">
        <f>IF(K2828="","",IF('Základné údaje'!$H$8="áno",0,K2828*0.2))</f>
        <v/>
      </c>
      <c r="M2828" s="156" t="str">
        <f>IF(K2828="","",K2828*VLOOKUP(CONCATENATE(C2828," / ",'Základné údaje'!$D$8),'Priradenie pracov. balíkov'!A:F,6,FALSE))</f>
        <v/>
      </c>
      <c r="N2828" s="156" t="str">
        <f>IF(L2828="","",L2828*VLOOKUP(CONCATENATE(C2828," / ",'Základné údaje'!$D$8),'Priradenie pracov. balíkov'!A:F,6,FALSE))</f>
        <v/>
      </c>
      <c r="O2828" s="164"/>
      <c r="P2828" s="164"/>
    </row>
    <row r="2829" spans="1:16" x14ac:dyDescent="0.2">
      <c r="A2829" s="19"/>
      <c r="B2829" s="164"/>
      <c r="C2829" s="164"/>
      <c r="D2829" s="164"/>
      <c r="E2829" s="164"/>
      <c r="F2829" s="165"/>
      <c r="G2829" s="164"/>
      <c r="H2829" s="166"/>
      <c r="I2829" s="167"/>
      <c r="J2829" s="168" t="str">
        <f>IF(F2829="","",IF(G2829=nepodnik,1,IF(VLOOKUP(G2829,Ciselniky!$G$41:$I$48,3,FALSE)&gt;'Údaje o projekte'!$F$11,'Údaje o projekte'!$F$11,VLOOKUP(G2829,Ciselniky!$G$41:$I$48,3,FALSE))))</f>
        <v/>
      </c>
      <c r="K2829" s="169" t="str">
        <f>IF(J2829="","",IF(G2829="Nerelevantné",E2829*F2829,((E2829*F2829)/VLOOKUP(G2829,Ciselniky!$G$43:$I$48,3,FALSE))*'Dlhodobý majetok (DM)'!I2829)*H2829)</f>
        <v/>
      </c>
      <c r="L2829" s="169" t="str">
        <f>IF(K2829="","",IF('Základné údaje'!$H$8="áno",0,K2829*0.2))</f>
        <v/>
      </c>
      <c r="M2829" s="156" t="str">
        <f>IF(K2829="","",K2829*VLOOKUP(CONCATENATE(C2829," / ",'Základné údaje'!$D$8),'Priradenie pracov. balíkov'!A:F,6,FALSE))</f>
        <v/>
      </c>
      <c r="N2829" s="156" t="str">
        <f>IF(L2829="","",L2829*VLOOKUP(CONCATENATE(C2829," / ",'Základné údaje'!$D$8),'Priradenie pracov. balíkov'!A:F,6,FALSE))</f>
        <v/>
      </c>
      <c r="O2829" s="164"/>
      <c r="P2829" s="164"/>
    </row>
    <row r="2830" spans="1:16" x14ac:dyDescent="0.2">
      <c r="A2830" s="19"/>
      <c r="B2830" s="164"/>
      <c r="C2830" s="164"/>
      <c r="D2830" s="164"/>
      <c r="E2830" s="164"/>
      <c r="F2830" s="165"/>
      <c r="G2830" s="164"/>
      <c r="H2830" s="166"/>
      <c r="I2830" s="167"/>
      <c r="J2830" s="168" t="str">
        <f>IF(F2830="","",IF(G2830=nepodnik,1,IF(VLOOKUP(G2830,Ciselniky!$G$41:$I$48,3,FALSE)&gt;'Údaje o projekte'!$F$11,'Údaje o projekte'!$F$11,VLOOKUP(G2830,Ciselniky!$G$41:$I$48,3,FALSE))))</f>
        <v/>
      </c>
      <c r="K2830" s="169" t="str">
        <f>IF(J2830="","",IF(G2830="Nerelevantné",E2830*F2830,((E2830*F2830)/VLOOKUP(G2830,Ciselniky!$G$43:$I$48,3,FALSE))*'Dlhodobý majetok (DM)'!I2830)*H2830)</f>
        <v/>
      </c>
      <c r="L2830" s="169" t="str">
        <f>IF(K2830="","",IF('Základné údaje'!$H$8="áno",0,K2830*0.2))</f>
        <v/>
      </c>
      <c r="M2830" s="156" t="str">
        <f>IF(K2830="","",K2830*VLOOKUP(CONCATENATE(C2830," / ",'Základné údaje'!$D$8),'Priradenie pracov. balíkov'!A:F,6,FALSE))</f>
        <v/>
      </c>
      <c r="N2830" s="156" t="str">
        <f>IF(L2830="","",L2830*VLOOKUP(CONCATENATE(C2830," / ",'Základné údaje'!$D$8),'Priradenie pracov. balíkov'!A:F,6,FALSE))</f>
        <v/>
      </c>
      <c r="O2830" s="164"/>
      <c r="P2830" s="164"/>
    </row>
    <row r="2831" spans="1:16" x14ac:dyDescent="0.2">
      <c r="A2831" s="19"/>
      <c r="B2831" s="164"/>
      <c r="C2831" s="164"/>
      <c r="D2831" s="164"/>
      <c r="E2831" s="164"/>
      <c r="F2831" s="165"/>
      <c r="G2831" s="164"/>
      <c r="H2831" s="166"/>
      <c r="I2831" s="167"/>
      <c r="J2831" s="168" t="str">
        <f>IF(F2831="","",IF(G2831=nepodnik,1,IF(VLOOKUP(G2831,Ciselniky!$G$41:$I$48,3,FALSE)&gt;'Údaje o projekte'!$F$11,'Údaje o projekte'!$F$11,VLOOKUP(G2831,Ciselniky!$G$41:$I$48,3,FALSE))))</f>
        <v/>
      </c>
      <c r="K2831" s="169" t="str">
        <f>IF(J2831="","",IF(G2831="Nerelevantné",E2831*F2831,((E2831*F2831)/VLOOKUP(G2831,Ciselniky!$G$43:$I$48,3,FALSE))*'Dlhodobý majetok (DM)'!I2831)*H2831)</f>
        <v/>
      </c>
      <c r="L2831" s="169" t="str">
        <f>IF(K2831="","",IF('Základné údaje'!$H$8="áno",0,K2831*0.2))</f>
        <v/>
      </c>
      <c r="M2831" s="156" t="str">
        <f>IF(K2831="","",K2831*VLOOKUP(CONCATENATE(C2831," / ",'Základné údaje'!$D$8),'Priradenie pracov. balíkov'!A:F,6,FALSE))</f>
        <v/>
      </c>
      <c r="N2831" s="156" t="str">
        <f>IF(L2831="","",L2831*VLOOKUP(CONCATENATE(C2831," / ",'Základné údaje'!$D$8),'Priradenie pracov. balíkov'!A:F,6,FALSE))</f>
        <v/>
      </c>
      <c r="O2831" s="164"/>
      <c r="P2831" s="164"/>
    </row>
    <row r="2832" spans="1:16" x14ac:dyDescent="0.2">
      <c r="A2832" s="19"/>
      <c r="B2832" s="164"/>
      <c r="C2832" s="164"/>
      <c r="D2832" s="164"/>
      <c r="E2832" s="164"/>
      <c r="F2832" s="165"/>
      <c r="G2832" s="164"/>
      <c r="H2832" s="166"/>
      <c r="I2832" s="167"/>
      <c r="J2832" s="168" t="str">
        <f>IF(F2832="","",IF(G2832=nepodnik,1,IF(VLOOKUP(G2832,Ciselniky!$G$41:$I$48,3,FALSE)&gt;'Údaje o projekte'!$F$11,'Údaje o projekte'!$F$11,VLOOKUP(G2832,Ciselniky!$G$41:$I$48,3,FALSE))))</f>
        <v/>
      </c>
      <c r="K2832" s="169" t="str">
        <f>IF(J2832="","",IF(G2832="Nerelevantné",E2832*F2832,((E2832*F2832)/VLOOKUP(G2832,Ciselniky!$G$43:$I$48,3,FALSE))*'Dlhodobý majetok (DM)'!I2832)*H2832)</f>
        <v/>
      </c>
      <c r="L2832" s="169" t="str">
        <f>IF(K2832="","",IF('Základné údaje'!$H$8="áno",0,K2832*0.2))</f>
        <v/>
      </c>
      <c r="M2832" s="156" t="str">
        <f>IF(K2832="","",K2832*VLOOKUP(CONCATENATE(C2832," / ",'Základné údaje'!$D$8),'Priradenie pracov. balíkov'!A:F,6,FALSE))</f>
        <v/>
      </c>
      <c r="N2832" s="156" t="str">
        <f>IF(L2832="","",L2832*VLOOKUP(CONCATENATE(C2832," / ",'Základné údaje'!$D$8),'Priradenie pracov. balíkov'!A:F,6,FALSE))</f>
        <v/>
      </c>
      <c r="O2832" s="164"/>
      <c r="P2832" s="164"/>
    </row>
    <row r="2833" spans="1:16" x14ac:dyDescent="0.2">
      <c r="A2833" s="19"/>
      <c r="B2833" s="164"/>
      <c r="C2833" s="164"/>
      <c r="D2833" s="164"/>
      <c r="E2833" s="164"/>
      <c r="F2833" s="165"/>
      <c r="G2833" s="164"/>
      <c r="H2833" s="166"/>
      <c r="I2833" s="167"/>
      <c r="J2833" s="168" t="str">
        <f>IF(F2833="","",IF(G2833=nepodnik,1,IF(VLOOKUP(G2833,Ciselniky!$G$41:$I$48,3,FALSE)&gt;'Údaje o projekte'!$F$11,'Údaje o projekte'!$F$11,VLOOKUP(G2833,Ciselniky!$G$41:$I$48,3,FALSE))))</f>
        <v/>
      </c>
      <c r="K2833" s="169" t="str">
        <f>IF(J2833="","",IF(G2833="Nerelevantné",E2833*F2833,((E2833*F2833)/VLOOKUP(G2833,Ciselniky!$G$43:$I$48,3,FALSE))*'Dlhodobý majetok (DM)'!I2833)*H2833)</f>
        <v/>
      </c>
      <c r="L2833" s="169" t="str">
        <f>IF(K2833="","",IF('Základné údaje'!$H$8="áno",0,K2833*0.2))</f>
        <v/>
      </c>
      <c r="M2833" s="156" t="str">
        <f>IF(K2833="","",K2833*VLOOKUP(CONCATENATE(C2833," / ",'Základné údaje'!$D$8),'Priradenie pracov. balíkov'!A:F,6,FALSE))</f>
        <v/>
      </c>
      <c r="N2833" s="156" t="str">
        <f>IF(L2833="","",L2833*VLOOKUP(CONCATENATE(C2833," / ",'Základné údaje'!$D$8),'Priradenie pracov. balíkov'!A:F,6,FALSE))</f>
        <v/>
      </c>
      <c r="O2833" s="164"/>
      <c r="P2833" s="164"/>
    </row>
    <row r="2834" spans="1:16" x14ac:dyDescent="0.2">
      <c r="A2834" s="19"/>
      <c r="B2834" s="164"/>
      <c r="C2834" s="164"/>
      <c r="D2834" s="164"/>
      <c r="E2834" s="164"/>
      <c r="F2834" s="165"/>
      <c r="G2834" s="164"/>
      <c r="H2834" s="166"/>
      <c r="I2834" s="167"/>
      <c r="J2834" s="168" t="str">
        <f>IF(F2834="","",IF(G2834=nepodnik,1,IF(VLOOKUP(G2834,Ciselniky!$G$41:$I$48,3,FALSE)&gt;'Údaje o projekte'!$F$11,'Údaje o projekte'!$F$11,VLOOKUP(G2834,Ciselniky!$G$41:$I$48,3,FALSE))))</f>
        <v/>
      </c>
      <c r="K2834" s="169" t="str">
        <f>IF(J2834="","",IF(G2834="Nerelevantné",E2834*F2834,((E2834*F2834)/VLOOKUP(G2834,Ciselniky!$G$43:$I$48,3,FALSE))*'Dlhodobý majetok (DM)'!I2834)*H2834)</f>
        <v/>
      </c>
      <c r="L2834" s="169" t="str">
        <f>IF(K2834="","",IF('Základné údaje'!$H$8="áno",0,K2834*0.2))</f>
        <v/>
      </c>
      <c r="M2834" s="156" t="str">
        <f>IF(K2834="","",K2834*VLOOKUP(CONCATENATE(C2834," / ",'Základné údaje'!$D$8),'Priradenie pracov. balíkov'!A:F,6,FALSE))</f>
        <v/>
      </c>
      <c r="N2834" s="156" t="str">
        <f>IF(L2834="","",L2834*VLOOKUP(CONCATENATE(C2834," / ",'Základné údaje'!$D$8),'Priradenie pracov. balíkov'!A:F,6,FALSE))</f>
        <v/>
      </c>
      <c r="O2834" s="164"/>
      <c r="P2834" s="164"/>
    </row>
    <row r="2835" spans="1:16" x14ac:dyDescent="0.2">
      <c r="A2835" s="19"/>
      <c r="B2835" s="164"/>
      <c r="C2835" s="164"/>
      <c r="D2835" s="164"/>
      <c r="E2835" s="164"/>
      <c r="F2835" s="165"/>
      <c r="G2835" s="164"/>
      <c r="H2835" s="166"/>
      <c r="I2835" s="167"/>
      <c r="J2835" s="168" t="str">
        <f>IF(F2835="","",IF(G2835=nepodnik,1,IF(VLOOKUP(G2835,Ciselniky!$G$41:$I$48,3,FALSE)&gt;'Údaje o projekte'!$F$11,'Údaje o projekte'!$F$11,VLOOKUP(G2835,Ciselniky!$G$41:$I$48,3,FALSE))))</f>
        <v/>
      </c>
      <c r="K2835" s="169" t="str">
        <f>IF(J2835="","",IF(G2835="Nerelevantné",E2835*F2835,((E2835*F2835)/VLOOKUP(G2835,Ciselniky!$G$43:$I$48,3,FALSE))*'Dlhodobý majetok (DM)'!I2835)*H2835)</f>
        <v/>
      </c>
      <c r="L2835" s="169" t="str">
        <f>IF(K2835="","",IF('Základné údaje'!$H$8="áno",0,K2835*0.2))</f>
        <v/>
      </c>
      <c r="M2835" s="156" t="str">
        <f>IF(K2835="","",K2835*VLOOKUP(CONCATENATE(C2835," / ",'Základné údaje'!$D$8),'Priradenie pracov. balíkov'!A:F,6,FALSE))</f>
        <v/>
      </c>
      <c r="N2835" s="156" t="str">
        <f>IF(L2835="","",L2835*VLOOKUP(CONCATENATE(C2835," / ",'Základné údaje'!$D$8),'Priradenie pracov. balíkov'!A:F,6,FALSE))</f>
        <v/>
      </c>
      <c r="O2835" s="164"/>
      <c r="P2835" s="164"/>
    </row>
    <row r="2836" spans="1:16" x14ac:dyDescent="0.2">
      <c r="A2836" s="19"/>
      <c r="B2836" s="164"/>
      <c r="C2836" s="164"/>
      <c r="D2836" s="164"/>
      <c r="E2836" s="164"/>
      <c r="F2836" s="165"/>
      <c r="G2836" s="164"/>
      <c r="H2836" s="166"/>
      <c r="I2836" s="167"/>
      <c r="J2836" s="168" t="str">
        <f>IF(F2836="","",IF(G2836=nepodnik,1,IF(VLOOKUP(G2836,Ciselniky!$G$41:$I$48,3,FALSE)&gt;'Údaje o projekte'!$F$11,'Údaje o projekte'!$F$11,VLOOKUP(G2836,Ciselniky!$G$41:$I$48,3,FALSE))))</f>
        <v/>
      </c>
      <c r="K2836" s="169" t="str">
        <f>IF(J2836="","",IF(G2836="Nerelevantné",E2836*F2836,((E2836*F2836)/VLOOKUP(G2836,Ciselniky!$G$43:$I$48,3,FALSE))*'Dlhodobý majetok (DM)'!I2836)*H2836)</f>
        <v/>
      </c>
      <c r="L2836" s="169" t="str">
        <f>IF(K2836="","",IF('Základné údaje'!$H$8="áno",0,K2836*0.2))</f>
        <v/>
      </c>
      <c r="M2836" s="156" t="str">
        <f>IF(K2836="","",K2836*VLOOKUP(CONCATENATE(C2836," / ",'Základné údaje'!$D$8),'Priradenie pracov. balíkov'!A:F,6,FALSE))</f>
        <v/>
      </c>
      <c r="N2836" s="156" t="str">
        <f>IF(L2836="","",L2836*VLOOKUP(CONCATENATE(C2836," / ",'Základné údaje'!$D$8),'Priradenie pracov. balíkov'!A:F,6,FALSE))</f>
        <v/>
      </c>
      <c r="O2836" s="164"/>
      <c r="P2836" s="164"/>
    </row>
    <row r="2837" spans="1:16" x14ac:dyDescent="0.2">
      <c r="A2837" s="19"/>
      <c r="B2837" s="164"/>
      <c r="C2837" s="164"/>
      <c r="D2837" s="164"/>
      <c r="E2837" s="164"/>
      <c r="F2837" s="165"/>
      <c r="G2837" s="164"/>
      <c r="H2837" s="166"/>
      <c r="I2837" s="167"/>
      <c r="J2837" s="168" t="str">
        <f>IF(F2837="","",IF(G2837=nepodnik,1,IF(VLOOKUP(G2837,Ciselniky!$G$41:$I$48,3,FALSE)&gt;'Údaje o projekte'!$F$11,'Údaje o projekte'!$F$11,VLOOKUP(G2837,Ciselniky!$G$41:$I$48,3,FALSE))))</f>
        <v/>
      </c>
      <c r="K2837" s="169" t="str">
        <f>IF(J2837="","",IF(G2837="Nerelevantné",E2837*F2837,((E2837*F2837)/VLOOKUP(G2837,Ciselniky!$G$43:$I$48,3,FALSE))*'Dlhodobý majetok (DM)'!I2837)*H2837)</f>
        <v/>
      </c>
      <c r="L2837" s="169" t="str">
        <f>IF(K2837="","",IF('Základné údaje'!$H$8="áno",0,K2837*0.2))</f>
        <v/>
      </c>
      <c r="M2837" s="156" t="str">
        <f>IF(K2837="","",K2837*VLOOKUP(CONCATENATE(C2837," / ",'Základné údaje'!$D$8),'Priradenie pracov. balíkov'!A:F,6,FALSE))</f>
        <v/>
      </c>
      <c r="N2837" s="156" t="str">
        <f>IF(L2837="","",L2837*VLOOKUP(CONCATENATE(C2837," / ",'Základné údaje'!$D$8),'Priradenie pracov. balíkov'!A:F,6,FALSE))</f>
        <v/>
      </c>
      <c r="O2837" s="164"/>
      <c r="P2837" s="164"/>
    </row>
    <row r="2838" spans="1:16" x14ac:dyDescent="0.2">
      <c r="A2838" s="19"/>
      <c r="B2838" s="164"/>
      <c r="C2838" s="164"/>
      <c r="D2838" s="164"/>
      <c r="E2838" s="164"/>
      <c r="F2838" s="165"/>
      <c r="G2838" s="164"/>
      <c r="H2838" s="166"/>
      <c r="I2838" s="167"/>
      <c r="J2838" s="168" t="str">
        <f>IF(F2838="","",IF(G2838=nepodnik,1,IF(VLOOKUP(G2838,Ciselniky!$G$41:$I$48,3,FALSE)&gt;'Údaje o projekte'!$F$11,'Údaje o projekte'!$F$11,VLOOKUP(G2838,Ciselniky!$G$41:$I$48,3,FALSE))))</f>
        <v/>
      </c>
      <c r="K2838" s="169" t="str">
        <f>IF(J2838="","",IF(G2838="Nerelevantné",E2838*F2838,((E2838*F2838)/VLOOKUP(G2838,Ciselniky!$G$43:$I$48,3,FALSE))*'Dlhodobý majetok (DM)'!I2838)*H2838)</f>
        <v/>
      </c>
      <c r="L2838" s="169" t="str">
        <f>IF(K2838="","",IF('Základné údaje'!$H$8="áno",0,K2838*0.2))</f>
        <v/>
      </c>
      <c r="M2838" s="156" t="str">
        <f>IF(K2838="","",K2838*VLOOKUP(CONCATENATE(C2838," / ",'Základné údaje'!$D$8),'Priradenie pracov. balíkov'!A:F,6,FALSE))</f>
        <v/>
      </c>
      <c r="N2838" s="156" t="str">
        <f>IF(L2838="","",L2838*VLOOKUP(CONCATENATE(C2838," / ",'Základné údaje'!$D$8),'Priradenie pracov. balíkov'!A:F,6,FALSE))</f>
        <v/>
      </c>
      <c r="O2838" s="164"/>
      <c r="P2838" s="164"/>
    </row>
    <row r="2839" spans="1:16" x14ac:dyDescent="0.2">
      <c r="A2839" s="19"/>
      <c r="B2839" s="164"/>
      <c r="C2839" s="164"/>
      <c r="D2839" s="164"/>
      <c r="E2839" s="164"/>
      <c r="F2839" s="165"/>
      <c r="G2839" s="164"/>
      <c r="H2839" s="166"/>
      <c r="I2839" s="167"/>
      <c r="J2839" s="168" t="str">
        <f>IF(F2839="","",IF(G2839=nepodnik,1,IF(VLOOKUP(G2839,Ciselniky!$G$41:$I$48,3,FALSE)&gt;'Údaje o projekte'!$F$11,'Údaje o projekte'!$F$11,VLOOKUP(G2839,Ciselniky!$G$41:$I$48,3,FALSE))))</f>
        <v/>
      </c>
      <c r="K2839" s="169" t="str">
        <f>IF(J2839="","",IF(G2839="Nerelevantné",E2839*F2839,((E2839*F2839)/VLOOKUP(G2839,Ciselniky!$G$43:$I$48,3,FALSE))*'Dlhodobý majetok (DM)'!I2839)*H2839)</f>
        <v/>
      </c>
      <c r="L2839" s="169" t="str">
        <f>IF(K2839="","",IF('Základné údaje'!$H$8="áno",0,K2839*0.2))</f>
        <v/>
      </c>
      <c r="M2839" s="156" t="str">
        <f>IF(K2839="","",K2839*VLOOKUP(CONCATENATE(C2839," / ",'Základné údaje'!$D$8),'Priradenie pracov. balíkov'!A:F,6,FALSE))</f>
        <v/>
      </c>
      <c r="N2839" s="156" t="str">
        <f>IF(L2839="","",L2839*VLOOKUP(CONCATENATE(C2839," / ",'Základné údaje'!$D$8),'Priradenie pracov. balíkov'!A:F,6,FALSE))</f>
        <v/>
      </c>
      <c r="O2839" s="164"/>
      <c r="P2839" s="164"/>
    </row>
    <row r="2840" spans="1:16" x14ac:dyDescent="0.2">
      <c r="A2840" s="19"/>
      <c r="B2840" s="164"/>
      <c r="C2840" s="164"/>
      <c r="D2840" s="164"/>
      <c r="E2840" s="164"/>
      <c r="F2840" s="165"/>
      <c r="G2840" s="164"/>
      <c r="H2840" s="166"/>
      <c r="I2840" s="167"/>
      <c r="J2840" s="168" t="str">
        <f>IF(F2840="","",IF(G2840=nepodnik,1,IF(VLOOKUP(G2840,Ciselniky!$G$41:$I$48,3,FALSE)&gt;'Údaje o projekte'!$F$11,'Údaje o projekte'!$F$11,VLOOKUP(G2840,Ciselniky!$G$41:$I$48,3,FALSE))))</f>
        <v/>
      </c>
      <c r="K2840" s="169" t="str">
        <f>IF(J2840="","",IF(G2840="Nerelevantné",E2840*F2840,((E2840*F2840)/VLOOKUP(G2840,Ciselniky!$G$43:$I$48,3,FALSE))*'Dlhodobý majetok (DM)'!I2840)*H2840)</f>
        <v/>
      </c>
      <c r="L2840" s="169" t="str">
        <f>IF(K2840="","",IF('Základné údaje'!$H$8="áno",0,K2840*0.2))</f>
        <v/>
      </c>
      <c r="M2840" s="156" t="str">
        <f>IF(K2840="","",K2840*VLOOKUP(CONCATENATE(C2840," / ",'Základné údaje'!$D$8),'Priradenie pracov. balíkov'!A:F,6,FALSE))</f>
        <v/>
      </c>
      <c r="N2840" s="156" t="str">
        <f>IF(L2840="","",L2840*VLOOKUP(CONCATENATE(C2840," / ",'Základné údaje'!$D$8),'Priradenie pracov. balíkov'!A:F,6,FALSE))</f>
        <v/>
      </c>
      <c r="O2840" s="164"/>
      <c r="P2840" s="164"/>
    </row>
    <row r="2841" spans="1:16" x14ac:dyDescent="0.2">
      <c r="A2841" s="19"/>
      <c r="B2841" s="164"/>
      <c r="C2841" s="164"/>
      <c r="D2841" s="164"/>
      <c r="E2841" s="164"/>
      <c r="F2841" s="165"/>
      <c r="G2841" s="164"/>
      <c r="H2841" s="166"/>
      <c r="I2841" s="167"/>
      <c r="J2841" s="168" t="str">
        <f>IF(F2841="","",IF(G2841=nepodnik,1,IF(VLOOKUP(G2841,Ciselniky!$G$41:$I$48,3,FALSE)&gt;'Údaje o projekte'!$F$11,'Údaje o projekte'!$F$11,VLOOKUP(G2841,Ciselniky!$G$41:$I$48,3,FALSE))))</f>
        <v/>
      </c>
      <c r="K2841" s="169" t="str">
        <f>IF(J2841="","",IF(G2841="Nerelevantné",E2841*F2841,((E2841*F2841)/VLOOKUP(G2841,Ciselniky!$G$43:$I$48,3,FALSE))*'Dlhodobý majetok (DM)'!I2841)*H2841)</f>
        <v/>
      </c>
      <c r="L2841" s="169" t="str">
        <f>IF(K2841="","",IF('Základné údaje'!$H$8="áno",0,K2841*0.2))</f>
        <v/>
      </c>
      <c r="M2841" s="156" t="str">
        <f>IF(K2841="","",K2841*VLOOKUP(CONCATENATE(C2841," / ",'Základné údaje'!$D$8),'Priradenie pracov. balíkov'!A:F,6,FALSE))</f>
        <v/>
      </c>
      <c r="N2841" s="156" t="str">
        <f>IF(L2841="","",L2841*VLOOKUP(CONCATENATE(C2841," / ",'Základné údaje'!$D$8),'Priradenie pracov. balíkov'!A:F,6,FALSE))</f>
        <v/>
      </c>
      <c r="O2841" s="164"/>
      <c r="P2841" s="164"/>
    </row>
    <row r="2842" spans="1:16" x14ac:dyDescent="0.2">
      <c r="A2842" s="19"/>
      <c r="B2842" s="164"/>
      <c r="C2842" s="164"/>
      <c r="D2842" s="164"/>
      <c r="E2842" s="164"/>
      <c r="F2842" s="165"/>
      <c r="G2842" s="164"/>
      <c r="H2842" s="166"/>
      <c r="I2842" s="167"/>
      <c r="J2842" s="168" t="str">
        <f>IF(F2842="","",IF(G2842=nepodnik,1,IF(VLOOKUP(G2842,Ciselniky!$G$41:$I$48,3,FALSE)&gt;'Údaje o projekte'!$F$11,'Údaje o projekte'!$F$11,VLOOKUP(G2842,Ciselniky!$G$41:$I$48,3,FALSE))))</f>
        <v/>
      </c>
      <c r="K2842" s="169" t="str">
        <f>IF(J2842="","",IF(G2842="Nerelevantné",E2842*F2842,((E2842*F2842)/VLOOKUP(G2842,Ciselniky!$G$43:$I$48,3,FALSE))*'Dlhodobý majetok (DM)'!I2842)*H2842)</f>
        <v/>
      </c>
      <c r="L2842" s="169" t="str">
        <f>IF(K2842="","",IF('Základné údaje'!$H$8="áno",0,K2842*0.2))</f>
        <v/>
      </c>
      <c r="M2842" s="156" t="str">
        <f>IF(K2842="","",K2842*VLOOKUP(CONCATENATE(C2842," / ",'Základné údaje'!$D$8),'Priradenie pracov. balíkov'!A:F,6,FALSE))</f>
        <v/>
      </c>
      <c r="N2842" s="156" t="str">
        <f>IF(L2842="","",L2842*VLOOKUP(CONCATENATE(C2842," / ",'Základné údaje'!$D$8),'Priradenie pracov. balíkov'!A:F,6,FALSE))</f>
        <v/>
      </c>
      <c r="O2842" s="164"/>
      <c r="P2842" s="164"/>
    </row>
    <row r="2843" spans="1:16" x14ac:dyDescent="0.2">
      <c r="A2843" s="19"/>
      <c r="B2843" s="164"/>
      <c r="C2843" s="164"/>
      <c r="D2843" s="164"/>
      <c r="E2843" s="164"/>
      <c r="F2843" s="165"/>
      <c r="G2843" s="164"/>
      <c r="H2843" s="166"/>
      <c r="I2843" s="167"/>
      <c r="J2843" s="168" t="str">
        <f>IF(F2843="","",IF(G2843=nepodnik,1,IF(VLOOKUP(G2843,Ciselniky!$G$41:$I$48,3,FALSE)&gt;'Údaje o projekte'!$F$11,'Údaje o projekte'!$F$11,VLOOKUP(G2843,Ciselniky!$G$41:$I$48,3,FALSE))))</f>
        <v/>
      </c>
      <c r="K2843" s="169" t="str">
        <f>IF(J2843="","",IF(G2843="Nerelevantné",E2843*F2843,((E2843*F2843)/VLOOKUP(G2843,Ciselniky!$G$43:$I$48,3,FALSE))*'Dlhodobý majetok (DM)'!I2843)*H2843)</f>
        <v/>
      </c>
      <c r="L2843" s="169" t="str">
        <f>IF(K2843="","",IF('Základné údaje'!$H$8="áno",0,K2843*0.2))</f>
        <v/>
      </c>
      <c r="M2843" s="156" t="str">
        <f>IF(K2843="","",K2843*VLOOKUP(CONCATENATE(C2843," / ",'Základné údaje'!$D$8),'Priradenie pracov. balíkov'!A:F,6,FALSE))</f>
        <v/>
      </c>
      <c r="N2843" s="156" t="str">
        <f>IF(L2843="","",L2843*VLOOKUP(CONCATENATE(C2843," / ",'Základné údaje'!$D$8),'Priradenie pracov. balíkov'!A:F,6,FALSE))</f>
        <v/>
      </c>
      <c r="O2843" s="164"/>
      <c r="P2843" s="164"/>
    </row>
    <row r="2844" spans="1:16" x14ac:dyDescent="0.2">
      <c r="A2844" s="19"/>
      <c r="B2844" s="164"/>
      <c r="C2844" s="164"/>
      <c r="D2844" s="164"/>
      <c r="E2844" s="164"/>
      <c r="F2844" s="165"/>
      <c r="G2844" s="164"/>
      <c r="H2844" s="166"/>
      <c r="I2844" s="167"/>
      <c r="J2844" s="168" t="str">
        <f>IF(F2844="","",IF(G2844=nepodnik,1,IF(VLOOKUP(G2844,Ciselniky!$G$41:$I$48,3,FALSE)&gt;'Údaje o projekte'!$F$11,'Údaje o projekte'!$F$11,VLOOKUP(G2844,Ciselniky!$G$41:$I$48,3,FALSE))))</f>
        <v/>
      </c>
      <c r="K2844" s="169" t="str">
        <f>IF(J2844="","",IF(G2844="Nerelevantné",E2844*F2844,((E2844*F2844)/VLOOKUP(G2844,Ciselniky!$G$43:$I$48,3,FALSE))*'Dlhodobý majetok (DM)'!I2844)*H2844)</f>
        <v/>
      </c>
      <c r="L2844" s="169" t="str">
        <f>IF(K2844="","",IF('Základné údaje'!$H$8="áno",0,K2844*0.2))</f>
        <v/>
      </c>
      <c r="M2844" s="156" t="str">
        <f>IF(K2844="","",K2844*VLOOKUP(CONCATENATE(C2844," / ",'Základné údaje'!$D$8),'Priradenie pracov. balíkov'!A:F,6,FALSE))</f>
        <v/>
      </c>
      <c r="N2844" s="156" t="str">
        <f>IF(L2844="","",L2844*VLOOKUP(CONCATENATE(C2844," / ",'Základné údaje'!$D$8),'Priradenie pracov. balíkov'!A:F,6,FALSE))</f>
        <v/>
      </c>
      <c r="O2844" s="164"/>
      <c r="P2844" s="164"/>
    </row>
    <row r="2845" spans="1:16" x14ac:dyDescent="0.2">
      <c r="A2845" s="19"/>
      <c r="B2845" s="164"/>
      <c r="C2845" s="164"/>
      <c r="D2845" s="164"/>
      <c r="E2845" s="164"/>
      <c r="F2845" s="165"/>
      <c r="G2845" s="164"/>
      <c r="H2845" s="166"/>
      <c r="I2845" s="167"/>
      <c r="J2845" s="168" t="str">
        <f>IF(F2845="","",IF(G2845=nepodnik,1,IF(VLOOKUP(G2845,Ciselniky!$G$41:$I$48,3,FALSE)&gt;'Údaje o projekte'!$F$11,'Údaje o projekte'!$F$11,VLOOKUP(G2845,Ciselniky!$G$41:$I$48,3,FALSE))))</f>
        <v/>
      </c>
      <c r="K2845" s="169" t="str">
        <f>IF(J2845="","",IF(G2845="Nerelevantné",E2845*F2845,((E2845*F2845)/VLOOKUP(G2845,Ciselniky!$G$43:$I$48,3,FALSE))*'Dlhodobý majetok (DM)'!I2845)*H2845)</f>
        <v/>
      </c>
      <c r="L2845" s="169" t="str">
        <f>IF(K2845="","",IF('Základné údaje'!$H$8="áno",0,K2845*0.2))</f>
        <v/>
      </c>
      <c r="M2845" s="156" t="str">
        <f>IF(K2845="","",K2845*VLOOKUP(CONCATENATE(C2845," / ",'Základné údaje'!$D$8),'Priradenie pracov. balíkov'!A:F,6,FALSE))</f>
        <v/>
      </c>
      <c r="N2845" s="156" t="str">
        <f>IF(L2845="","",L2845*VLOOKUP(CONCATENATE(C2845," / ",'Základné údaje'!$D$8),'Priradenie pracov. balíkov'!A:F,6,FALSE))</f>
        <v/>
      </c>
      <c r="O2845" s="164"/>
      <c r="P2845" s="164"/>
    </row>
    <row r="2846" spans="1:16" x14ac:dyDescent="0.2">
      <c r="A2846" s="19"/>
      <c r="B2846" s="164"/>
      <c r="C2846" s="164"/>
      <c r="D2846" s="164"/>
      <c r="E2846" s="164"/>
      <c r="F2846" s="165"/>
      <c r="G2846" s="164"/>
      <c r="H2846" s="166"/>
      <c r="I2846" s="167"/>
      <c r="J2846" s="168" t="str">
        <f>IF(F2846="","",IF(G2846=nepodnik,1,IF(VLOOKUP(G2846,Ciselniky!$G$41:$I$48,3,FALSE)&gt;'Údaje o projekte'!$F$11,'Údaje o projekte'!$F$11,VLOOKUP(G2846,Ciselniky!$G$41:$I$48,3,FALSE))))</f>
        <v/>
      </c>
      <c r="K2846" s="169" t="str">
        <f>IF(J2846="","",IF(G2846="Nerelevantné",E2846*F2846,((E2846*F2846)/VLOOKUP(G2846,Ciselniky!$G$43:$I$48,3,FALSE))*'Dlhodobý majetok (DM)'!I2846)*H2846)</f>
        <v/>
      </c>
      <c r="L2846" s="169" t="str">
        <f>IF(K2846="","",IF('Základné údaje'!$H$8="áno",0,K2846*0.2))</f>
        <v/>
      </c>
      <c r="M2846" s="156" t="str">
        <f>IF(K2846="","",K2846*VLOOKUP(CONCATENATE(C2846," / ",'Základné údaje'!$D$8),'Priradenie pracov. balíkov'!A:F,6,FALSE))</f>
        <v/>
      </c>
      <c r="N2846" s="156" t="str">
        <f>IF(L2846="","",L2846*VLOOKUP(CONCATENATE(C2846," / ",'Základné údaje'!$D$8),'Priradenie pracov. balíkov'!A:F,6,FALSE))</f>
        <v/>
      </c>
      <c r="O2846" s="164"/>
      <c r="P2846" s="164"/>
    </row>
    <row r="2847" spans="1:16" x14ac:dyDescent="0.2">
      <c r="A2847" s="19"/>
      <c r="B2847" s="164"/>
      <c r="C2847" s="164"/>
      <c r="D2847" s="164"/>
      <c r="E2847" s="164"/>
      <c r="F2847" s="165"/>
      <c r="G2847" s="164"/>
      <c r="H2847" s="166"/>
      <c r="I2847" s="167"/>
      <c r="J2847" s="168" t="str">
        <f>IF(F2847="","",IF(G2847=nepodnik,1,IF(VLOOKUP(G2847,Ciselniky!$G$41:$I$48,3,FALSE)&gt;'Údaje o projekte'!$F$11,'Údaje o projekte'!$F$11,VLOOKUP(G2847,Ciselniky!$G$41:$I$48,3,FALSE))))</f>
        <v/>
      </c>
      <c r="K2847" s="169" t="str">
        <f>IF(J2847="","",IF(G2847="Nerelevantné",E2847*F2847,((E2847*F2847)/VLOOKUP(G2847,Ciselniky!$G$43:$I$48,3,FALSE))*'Dlhodobý majetok (DM)'!I2847)*H2847)</f>
        <v/>
      </c>
      <c r="L2847" s="169" t="str">
        <f>IF(K2847="","",IF('Základné údaje'!$H$8="áno",0,K2847*0.2))</f>
        <v/>
      </c>
      <c r="M2847" s="156" t="str">
        <f>IF(K2847="","",K2847*VLOOKUP(CONCATENATE(C2847," / ",'Základné údaje'!$D$8),'Priradenie pracov. balíkov'!A:F,6,FALSE))</f>
        <v/>
      </c>
      <c r="N2847" s="156" t="str">
        <f>IF(L2847="","",L2847*VLOOKUP(CONCATENATE(C2847," / ",'Základné údaje'!$D$8),'Priradenie pracov. balíkov'!A:F,6,FALSE))</f>
        <v/>
      </c>
      <c r="O2847" s="164"/>
      <c r="P2847" s="164"/>
    </row>
    <row r="2848" spans="1:16" x14ac:dyDescent="0.2">
      <c r="A2848" s="19"/>
      <c r="B2848" s="164"/>
      <c r="C2848" s="164"/>
      <c r="D2848" s="164"/>
      <c r="E2848" s="164"/>
      <c r="F2848" s="165"/>
      <c r="G2848" s="164"/>
      <c r="H2848" s="166"/>
      <c r="I2848" s="167"/>
      <c r="J2848" s="168" t="str">
        <f>IF(F2848="","",IF(G2848=nepodnik,1,IF(VLOOKUP(G2848,Ciselniky!$G$41:$I$48,3,FALSE)&gt;'Údaje o projekte'!$F$11,'Údaje o projekte'!$F$11,VLOOKUP(G2848,Ciselniky!$G$41:$I$48,3,FALSE))))</f>
        <v/>
      </c>
      <c r="K2848" s="169" t="str">
        <f>IF(J2848="","",IF(G2848="Nerelevantné",E2848*F2848,((E2848*F2848)/VLOOKUP(G2848,Ciselniky!$G$43:$I$48,3,FALSE))*'Dlhodobý majetok (DM)'!I2848)*H2848)</f>
        <v/>
      </c>
      <c r="L2848" s="169" t="str">
        <f>IF(K2848="","",IF('Základné údaje'!$H$8="áno",0,K2848*0.2))</f>
        <v/>
      </c>
      <c r="M2848" s="156" t="str">
        <f>IF(K2848="","",K2848*VLOOKUP(CONCATENATE(C2848," / ",'Základné údaje'!$D$8),'Priradenie pracov. balíkov'!A:F,6,FALSE))</f>
        <v/>
      </c>
      <c r="N2848" s="156" t="str">
        <f>IF(L2848="","",L2848*VLOOKUP(CONCATENATE(C2848," / ",'Základné údaje'!$D$8),'Priradenie pracov. balíkov'!A:F,6,FALSE))</f>
        <v/>
      </c>
      <c r="O2848" s="164"/>
      <c r="P2848" s="164"/>
    </row>
    <row r="2849" spans="1:16" x14ac:dyDescent="0.2">
      <c r="A2849" s="19"/>
      <c r="B2849" s="164"/>
      <c r="C2849" s="164"/>
      <c r="D2849" s="164"/>
      <c r="E2849" s="164"/>
      <c r="F2849" s="165"/>
      <c r="G2849" s="164"/>
      <c r="H2849" s="166"/>
      <c r="I2849" s="167"/>
      <c r="J2849" s="168" t="str">
        <f>IF(F2849="","",IF(G2849=nepodnik,1,IF(VLOOKUP(G2849,Ciselniky!$G$41:$I$48,3,FALSE)&gt;'Údaje o projekte'!$F$11,'Údaje o projekte'!$F$11,VLOOKUP(G2849,Ciselniky!$G$41:$I$48,3,FALSE))))</f>
        <v/>
      </c>
      <c r="K2849" s="169" t="str">
        <f>IF(J2849="","",IF(G2849="Nerelevantné",E2849*F2849,((E2849*F2849)/VLOOKUP(G2849,Ciselniky!$G$43:$I$48,3,FALSE))*'Dlhodobý majetok (DM)'!I2849)*H2849)</f>
        <v/>
      </c>
      <c r="L2849" s="169" t="str">
        <f>IF(K2849="","",IF('Základné údaje'!$H$8="áno",0,K2849*0.2))</f>
        <v/>
      </c>
      <c r="M2849" s="156" t="str">
        <f>IF(K2849="","",K2849*VLOOKUP(CONCATENATE(C2849," / ",'Základné údaje'!$D$8),'Priradenie pracov. balíkov'!A:F,6,FALSE))</f>
        <v/>
      </c>
      <c r="N2849" s="156" t="str">
        <f>IF(L2849="","",L2849*VLOOKUP(CONCATENATE(C2849," / ",'Základné údaje'!$D$8),'Priradenie pracov. balíkov'!A:F,6,FALSE))</f>
        <v/>
      </c>
      <c r="O2849" s="164"/>
      <c r="P2849" s="164"/>
    </row>
    <row r="2850" spans="1:16" x14ac:dyDescent="0.2">
      <c r="A2850" s="19"/>
      <c r="B2850" s="164"/>
      <c r="C2850" s="164"/>
      <c r="D2850" s="164"/>
      <c r="E2850" s="164"/>
      <c r="F2850" s="165"/>
      <c r="G2850" s="164"/>
      <c r="H2850" s="166"/>
      <c r="I2850" s="167"/>
      <c r="J2850" s="168" t="str">
        <f>IF(F2850="","",IF(G2850=nepodnik,1,IF(VLOOKUP(G2850,Ciselniky!$G$41:$I$48,3,FALSE)&gt;'Údaje o projekte'!$F$11,'Údaje o projekte'!$F$11,VLOOKUP(G2850,Ciselniky!$G$41:$I$48,3,FALSE))))</f>
        <v/>
      </c>
      <c r="K2850" s="169" t="str">
        <f>IF(J2850="","",IF(G2850="Nerelevantné",E2850*F2850,((E2850*F2850)/VLOOKUP(G2850,Ciselniky!$G$43:$I$48,3,FALSE))*'Dlhodobý majetok (DM)'!I2850)*H2850)</f>
        <v/>
      </c>
      <c r="L2850" s="169" t="str">
        <f>IF(K2850="","",IF('Základné údaje'!$H$8="áno",0,K2850*0.2))</f>
        <v/>
      </c>
      <c r="M2850" s="156" t="str">
        <f>IF(K2850="","",K2850*VLOOKUP(CONCATENATE(C2850," / ",'Základné údaje'!$D$8),'Priradenie pracov. balíkov'!A:F,6,FALSE))</f>
        <v/>
      </c>
      <c r="N2850" s="156" t="str">
        <f>IF(L2850="","",L2850*VLOOKUP(CONCATENATE(C2850," / ",'Základné údaje'!$D$8),'Priradenie pracov. balíkov'!A:F,6,FALSE))</f>
        <v/>
      </c>
      <c r="O2850" s="164"/>
      <c r="P2850" s="164"/>
    </row>
    <row r="2851" spans="1:16" x14ac:dyDescent="0.2">
      <c r="A2851" s="19"/>
      <c r="B2851" s="164"/>
      <c r="C2851" s="164"/>
      <c r="D2851" s="164"/>
      <c r="E2851" s="164"/>
      <c r="F2851" s="165"/>
      <c r="G2851" s="164"/>
      <c r="H2851" s="166"/>
      <c r="I2851" s="167"/>
      <c r="J2851" s="168" t="str">
        <f>IF(F2851="","",IF(G2851=nepodnik,1,IF(VLOOKUP(G2851,Ciselniky!$G$41:$I$48,3,FALSE)&gt;'Údaje o projekte'!$F$11,'Údaje o projekte'!$F$11,VLOOKUP(G2851,Ciselniky!$G$41:$I$48,3,FALSE))))</f>
        <v/>
      </c>
      <c r="K2851" s="169" t="str">
        <f>IF(J2851="","",IF(G2851="Nerelevantné",E2851*F2851,((E2851*F2851)/VLOOKUP(G2851,Ciselniky!$G$43:$I$48,3,FALSE))*'Dlhodobý majetok (DM)'!I2851)*H2851)</f>
        <v/>
      </c>
      <c r="L2851" s="169" t="str">
        <f>IF(K2851="","",IF('Základné údaje'!$H$8="áno",0,K2851*0.2))</f>
        <v/>
      </c>
      <c r="M2851" s="156" t="str">
        <f>IF(K2851="","",K2851*VLOOKUP(CONCATENATE(C2851," / ",'Základné údaje'!$D$8),'Priradenie pracov. balíkov'!A:F,6,FALSE))</f>
        <v/>
      </c>
      <c r="N2851" s="156" t="str">
        <f>IF(L2851="","",L2851*VLOOKUP(CONCATENATE(C2851," / ",'Základné údaje'!$D$8),'Priradenie pracov. balíkov'!A:F,6,FALSE))</f>
        <v/>
      </c>
      <c r="O2851" s="164"/>
      <c r="P2851" s="164"/>
    </row>
    <row r="2852" spans="1:16" x14ac:dyDescent="0.2">
      <c r="A2852" s="19"/>
      <c r="B2852" s="164"/>
      <c r="C2852" s="164"/>
      <c r="D2852" s="164"/>
      <c r="E2852" s="164"/>
      <c r="F2852" s="165"/>
      <c r="G2852" s="164"/>
      <c r="H2852" s="166"/>
      <c r="I2852" s="167"/>
      <c r="J2852" s="168" t="str">
        <f>IF(F2852="","",IF(G2852=nepodnik,1,IF(VLOOKUP(G2852,Ciselniky!$G$41:$I$48,3,FALSE)&gt;'Údaje o projekte'!$F$11,'Údaje o projekte'!$F$11,VLOOKUP(G2852,Ciselniky!$G$41:$I$48,3,FALSE))))</f>
        <v/>
      </c>
      <c r="K2852" s="169" t="str">
        <f>IF(J2852="","",IF(G2852="Nerelevantné",E2852*F2852,((E2852*F2852)/VLOOKUP(G2852,Ciselniky!$G$43:$I$48,3,FALSE))*'Dlhodobý majetok (DM)'!I2852)*H2852)</f>
        <v/>
      </c>
      <c r="L2852" s="169" t="str">
        <f>IF(K2852="","",IF('Základné údaje'!$H$8="áno",0,K2852*0.2))</f>
        <v/>
      </c>
      <c r="M2852" s="156" t="str">
        <f>IF(K2852="","",K2852*VLOOKUP(CONCATENATE(C2852," / ",'Základné údaje'!$D$8),'Priradenie pracov. balíkov'!A:F,6,FALSE))</f>
        <v/>
      </c>
      <c r="N2852" s="156" t="str">
        <f>IF(L2852="","",L2852*VLOOKUP(CONCATENATE(C2852," / ",'Základné údaje'!$D$8),'Priradenie pracov. balíkov'!A:F,6,FALSE))</f>
        <v/>
      </c>
      <c r="O2852" s="164"/>
      <c r="P2852" s="164"/>
    </row>
    <row r="2853" spans="1:16" x14ac:dyDescent="0.2">
      <c r="A2853" s="19"/>
      <c r="B2853" s="164"/>
      <c r="C2853" s="164"/>
      <c r="D2853" s="164"/>
      <c r="E2853" s="164"/>
      <c r="F2853" s="165"/>
      <c r="G2853" s="164"/>
      <c r="H2853" s="166"/>
      <c r="I2853" s="167"/>
      <c r="J2853" s="168" t="str">
        <f>IF(F2853="","",IF(G2853=nepodnik,1,IF(VLOOKUP(G2853,Ciselniky!$G$41:$I$48,3,FALSE)&gt;'Údaje o projekte'!$F$11,'Údaje o projekte'!$F$11,VLOOKUP(G2853,Ciselniky!$G$41:$I$48,3,FALSE))))</f>
        <v/>
      </c>
      <c r="K2853" s="169" t="str">
        <f>IF(J2853="","",IF(G2853="Nerelevantné",E2853*F2853,((E2853*F2853)/VLOOKUP(G2853,Ciselniky!$G$43:$I$48,3,FALSE))*'Dlhodobý majetok (DM)'!I2853)*H2853)</f>
        <v/>
      </c>
      <c r="L2853" s="169" t="str">
        <f>IF(K2853="","",IF('Základné údaje'!$H$8="áno",0,K2853*0.2))</f>
        <v/>
      </c>
      <c r="M2853" s="156" t="str">
        <f>IF(K2853="","",K2853*VLOOKUP(CONCATENATE(C2853," / ",'Základné údaje'!$D$8),'Priradenie pracov. balíkov'!A:F,6,FALSE))</f>
        <v/>
      </c>
      <c r="N2853" s="156" t="str">
        <f>IF(L2853="","",L2853*VLOOKUP(CONCATENATE(C2853," / ",'Základné údaje'!$D$8),'Priradenie pracov. balíkov'!A:F,6,FALSE))</f>
        <v/>
      </c>
      <c r="O2853" s="164"/>
      <c r="P2853" s="164"/>
    </row>
    <row r="2854" spans="1:16" x14ac:dyDescent="0.2">
      <c r="A2854" s="19"/>
      <c r="B2854" s="164"/>
      <c r="C2854" s="164"/>
      <c r="D2854" s="164"/>
      <c r="E2854" s="164"/>
      <c r="F2854" s="165"/>
      <c r="G2854" s="164"/>
      <c r="H2854" s="166"/>
      <c r="I2854" s="167"/>
      <c r="J2854" s="168" t="str">
        <f>IF(F2854="","",IF(G2854=nepodnik,1,IF(VLOOKUP(G2854,Ciselniky!$G$41:$I$48,3,FALSE)&gt;'Údaje o projekte'!$F$11,'Údaje o projekte'!$F$11,VLOOKUP(G2854,Ciselniky!$G$41:$I$48,3,FALSE))))</f>
        <v/>
      </c>
      <c r="K2854" s="169" t="str">
        <f>IF(J2854="","",IF(G2854="Nerelevantné",E2854*F2854,((E2854*F2854)/VLOOKUP(G2854,Ciselniky!$G$43:$I$48,3,FALSE))*'Dlhodobý majetok (DM)'!I2854)*H2854)</f>
        <v/>
      </c>
      <c r="L2854" s="169" t="str">
        <f>IF(K2854="","",IF('Základné údaje'!$H$8="áno",0,K2854*0.2))</f>
        <v/>
      </c>
      <c r="M2854" s="156" t="str">
        <f>IF(K2854="","",K2854*VLOOKUP(CONCATENATE(C2854," / ",'Základné údaje'!$D$8),'Priradenie pracov. balíkov'!A:F,6,FALSE))</f>
        <v/>
      </c>
      <c r="N2854" s="156" t="str">
        <f>IF(L2854="","",L2854*VLOOKUP(CONCATENATE(C2854," / ",'Základné údaje'!$D$8),'Priradenie pracov. balíkov'!A:F,6,FALSE))</f>
        <v/>
      </c>
      <c r="O2854" s="164"/>
      <c r="P2854" s="164"/>
    </row>
    <row r="2855" spans="1:16" x14ac:dyDescent="0.2">
      <c r="A2855" s="19"/>
      <c r="B2855" s="164"/>
      <c r="C2855" s="164"/>
      <c r="D2855" s="164"/>
      <c r="E2855" s="164"/>
      <c r="F2855" s="165"/>
      <c r="G2855" s="164"/>
      <c r="H2855" s="166"/>
      <c r="I2855" s="167"/>
      <c r="J2855" s="168" t="str">
        <f>IF(F2855="","",IF(G2855=nepodnik,1,IF(VLOOKUP(G2855,Ciselniky!$G$41:$I$48,3,FALSE)&gt;'Údaje o projekte'!$F$11,'Údaje o projekte'!$F$11,VLOOKUP(G2855,Ciselniky!$G$41:$I$48,3,FALSE))))</f>
        <v/>
      </c>
      <c r="K2855" s="169" t="str">
        <f>IF(J2855="","",IF(G2855="Nerelevantné",E2855*F2855,((E2855*F2855)/VLOOKUP(G2855,Ciselniky!$G$43:$I$48,3,FALSE))*'Dlhodobý majetok (DM)'!I2855)*H2855)</f>
        <v/>
      </c>
      <c r="L2855" s="169" t="str">
        <f>IF(K2855="","",IF('Základné údaje'!$H$8="áno",0,K2855*0.2))</f>
        <v/>
      </c>
      <c r="M2855" s="156" t="str">
        <f>IF(K2855="","",K2855*VLOOKUP(CONCATENATE(C2855," / ",'Základné údaje'!$D$8),'Priradenie pracov. balíkov'!A:F,6,FALSE))</f>
        <v/>
      </c>
      <c r="N2855" s="156" t="str">
        <f>IF(L2855="","",L2855*VLOOKUP(CONCATENATE(C2855," / ",'Základné údaje'!$D$8),'Priradenie pracov. balíkov'!A:F,6,FALSE))</f>
        <v/>
      </c>
      <c r="O2855" s="164"/>
      <c r="P2855" s="164"/>
    </row>
    <row r="2856" spans="1:16" x14ac:dyDescent="0.2">
      <c r="A2856" s="19"/>
      <c r="B2856" s="164"/>
      <c r="C2856" s="164"/>
      <c r="D2856" s="164"/>
      <c r="E2856" s="164"/>
      <c r="F2856" s="165"/>
      <c r="G2856" s="164"/>
      <c r="H2856" s="166"/>
      <c r="I2856" s="167"/>
      <c r="J2856" s="168" t="str">
        <f>IF(F2856="","",IF(G2856=nepodnik,1,IF(VLOOKUP(G2856,Ciselniky!$G$41:$I$48,3,FALSE)&gt;'Údaje o projekte'!$F$11,'Údaje o projekte'!$F$11,VLOOKUP(G2856,Ciselniky!$G$41:$I$48,3,FALSE))))</f>
        <v/>
      </c>
      <c r="K2856" s="169" t="str">
        <f>IF(J2856="","",IF(G2856="Nerelevantné",E2856*F2856,((E2856*F2856)/VLOOKUP(G2856,Ciselniky!$G$43:$I$48,3,FALSE))*'Dlhodobý majetok (DM)'!I2856)*H2856)</f>
        <v/>
      </c>
      <c r="L2856" s="169" t="str">
        <f>IF(K2856="","",IF('Základné údaje'!$H$8="áno",0,K2856*0.2))</f>
        <v/>
      </c>
      <c r="M2856" s="156" t="str">
        <f>IF(K2856="","",K2856*VLOOKUP(CONCATENATE(C2856," / ",'Základné údaje'!$D$8),'Priradenie pracov. balíkov'!A:F,6,FALSE))</f>
        <v/>
      </c>
      <c r="N2856" s="156" t="str">
        <f>IF(L2856="","",L2856*VLOOKUP(CONCATENATE(C2856," / ",'Základné údaje'!$D$8),'Priradenie pracov. balíkov'!A:F,6,FALSE))</f>
        <v/>
      </c>
      <c r="O2856" s="164"/>
      <c r="P2856" s="164"/>
    </row>
    <row r="2857" spans="1:16" x14ac:dyDescent="0.2">
      <c r="A2857" s="19"/>
      <c r="B2857" s="164"/>
      <c r="C2857" s="164"/>
      <c r="D2857" s="164"/>
      <c r="E2857" s="164"/>
      <c r="F2857" s="165"/>
      <c r="G2857" s="164"/>
      <c r="H2857" s="166"/>
      <c r="I2857" s="167"/>
      <c r="J2857" s="168" t="str">
        <f>IF(F2857="","",IF(G2857=nepodnik,1,IF(VLOOKUP(G2857,Ciselniky!$G$41:$I$48,3,FALSE)&gt;'Údaje o projekte'!$F$11,'Údaje o projekte'!$F$11,VLOOKUP(G2857,Ciselniky!$G$41:$I$48,3,FALSE))))</f>
        <v/>
      </c>
      <c r="K2857" s="169" t="str">
        <f>IF(J2857="","",IF(G2857="Nerelevantné",E2857*F2857,((E2857*F2857)/VLOOKUP(G2857,Ciselniky!$G$43:$I$48,3,FALSE))*'Dlhodobý majetok (DM)'!I2857)*H2857)</f>
        <v/>
      </c>
      <c r="L2857" s="169" t="str">
        <f>IF(K2857="","",IF('Základné údaje'!$H$8="áno",0,K2857*0.2))</f>
        <v/>
      </c>
      <c r="M2857" s="156" t="str">
        <f>IF(K2857="","",K2857*VLOOKUP(CONCATENATE(C2857," / ",'Základné údaje'!$D$8),'Priradenie pracov. balíkov'!A:F,6,FALSE))</f>
        <v/>
      </c>
      <c r="N2857" s="156" t="str">
        <f>IF(L2857="","",L2857*VLOOKUP(CONCATENATE(C2857," / ",'Základné údaje'!$D$8),'Priradenie pracov. balíkov'!A:F,6,FALSE))</f>
        <v/>
      </c>
      <c r="O2857" s="164"/>
      <c r="P2857" s="164"/>
    </row>
    <row r="2858" spans="1:16" x14ac:dyDescent="0.2">
      <c r="A2858" s="19"/>
      <c r="B2858" s="164"/>
      <c r="C2858" s="164"/>
      <c r="D2858" s="164"/>
      <c r="E2858" s="164"/>
      <c r="F2858" s="165"/>
      <c r="G2858" s="164"/>
      <c r="H2858" s="166"/>
      <c r="I2858" s="167"/>
      <c r="J2858" s="168" t="str">
        <f>IF(F2858="","",IF(G2858=nepodnik,1,IF(VLOOKUP(G2858,Ciselniky!$G$41:$I$48,3,FALSE)&gt;'Údaje o projekte'!$F$11,'Údaje o projekte'!$F$11,VLOOKUP(G2858,Ciselniky!$G$41:$I$48,3,FALSE))))</f>
        <v/>
      </c>
      <c r="K2858" s="169" t="str">
        <f>IF(J2858="","",IF(G2858="Nerelevantné",E2858*F2858,((E2858*F2858)/VLOOKUP(G2858,Ciselniky!$G$43:$I$48,3,FALSE))*'Dlhodobý majetok (DM)'!I2858)*H2858)</f>
        <v/>
      </c>
      <c r="L2858" s="169" t="str">
        <f>IF(K2858="","",IF('Základné údaje'!$H$8="áno",0,K2858*0.2))</f>
        <v/>
      </c>
      <c r="M2858" s="156" t="str">
        <f>IF(K2858="","",K2858*VLOOKUP(CONCATENATE(C2858," / ",'Základné údaje'!$D$8),'Priradenie pracov. balíkov'!A:F,6,FALSE))</f>
        <v/>
      </c>
      <c r="N2858" s="156" t="str">
        <f>IF(L2858="","",L2858*VLOOKUP(CONCATENATE(C2858," / ",'Základné údaje'!$D$8),'Priradenie pracov. balíkov'!A:F,6,FALSE))</f>
        <v/>
      </c>
      <c r="O2858" s="164"/>
      <c r="P2858" s="164"/>
    </row>
    <row r="2859" spans="1:16" x14ac:dyDescent="0.2">
      <c r="A2859" s="19"/>
      <c r="B2859" s="164"/>
      <c r="C2859" s="164"/>
      <c r="D2859" s="164"/>
      <c r="E2859" s="164"/>
      <c r="F2859" s="165"/>
      <c r="G2859" s="164"/>
      <c r="H2859" s="166"/>
      <c r="I2859" s="167"/>
      <c r="J2859" s="168" t="str">
        <f>IF(F2859="","",IF(G2859=nepodnik,1,IF(VLOOKUP(G2859,Ciselniky!$G$41:$I$48,3,FALSE)&gt;'Údaje o projekte'!$F$11,'Údaje o projekte'!$F$11,VLOOKUP(G2859,Ciselniky!$G$41:$I$48,3,FALSE))))</f>
        <v/>
      </c>
      <c r="K2859" s="169" t="str">
        <f>IF(J2859="","",IF(G2859="Nerelevantné",E2859*F2859,((E2859*F2859)/VLOOKUP(G2859,Ciselniky!$G$43:$I$48,3,FALSE))*'Dlhodobý majetok (DM)'!I2859)*H2859)</f>
        <v/>
      </c>
      <c r="L2859" s="169" t="str">
        <f>IF(K2859="","",IF('Základné údaje'!$H$8="áno",0,K2859*0.2))</f>
        <v/>
      </c>
      <c r="M2859" s="156" t="str">
        <f>IF(K2859="","",K2859*VLOOKUP(CONCATENATE(C2859," / ",'Základné údaje'!$D$8),'Priradenie pracov. balíkov'!A:F,6,FALSE))</f>
        <v/>
      </c>
      <c r="N2859" s="156" t="str">
        <f>IF(L2859="","",L2859*VLOOKUP(CONCATENATE(C2859," / ",'Základné údaje'!$D$8),'Priradenie pracov. balíkov'!A:F,6,FALSE))</f>
        <v/>
      </c>
      <c r="O2859" s="164"/>
      <c r="P2859" s="164"/>
    </row>
    <row r="2860" spans="1:16" x14ac:dyDescent="0.2">
      <c r="A2860" s="19"/>
      <c r="B2860" s="164"/>
      <c r="C2860" s="164"/>
      <c r="D2860" s="164"/>
      <c r="E2860" s="164"/>
      <c r="F2860" s="165"/>
      <c r="G2860" s="164"/>
      <c r="H2860" s="166"/>
      <c r="I2860" s="167"/>
      <c r="J2860" s="168" t="str">
        <f>IF(F2860="","",IF(G2860=nepodnik,1,IF(VLOOKUP(G2860,Ciselniky!$G$41:$I$48,3,FALSE)&gt;'Údaje o projekte'!$F$11,'Údaje o projekte'!$F$11,VLOOKUP(G2860,Ciselniky!$G$41:$I$48,3,FALSE))))</f>
        <v/>
      </c>
      <c r="K2860" s="169" t="str">
        <f>IF(J2860="","",IF(G2860="Nerelevantné",E2860*F2860,((E2860*F2860)/VLOOKUP(G2860,Ciselniky!$G$43:$I$48,3,FALSE))*'Dlhodobý majetok (DM)'!I2860)*H2860)</f>
        <v/>
      </c>
      <c r="L2860" s="169" t="str">
        <f>IF(K2860="","",IF('Základné údaje'!$H$8="áno",0,K2860*0.2))</f>
        <v/>
      </c>
      <c r="M2860" s="156" t="str">
        <f>IF(K2860="","",K2860*VLOOKUP(CONCATENATE(C2860," / ",'Základné údaje'!$D$8),'Priradenie pracov. balíkov'!A:F,6,FALSE))</f>
        <v/>
      </c>
      <c r="N2860" s="156" t="str">
        <f>IF(L2860="","",L2860*VLOOKUP(CONCATENATE(C2860," / ",'Základné údaje'!$D$8),'Priradenie pracov. balíkov'!A:F,6,FALSE))</f>
        <v/>
      </c>
      <c r="O2860" s="164"/>
      <c r="P2860" s="164"/>
    </row>
    <row r="2861" spans="1:16" x14ac:dyDescent="0.2">
      <c r="A2861" s="19"/>
      <c r="B2861" s="164"/>
      <c r="C2861" s="164"/>
      <c r="D2861" s="164"/>
      <c r="E2861" s="164"/>
      <c r="F2861" s="165"/>
      <c r="G2861" s="164"/>
      <c r="H2861" s="166"/>
      <c r="I2861" s="167"/>
      <c r="J2861" s="168" t="str">
        <f>IF(F2861="","",IF(G2861=nepodnik,1,IF(VLOOKUP(G2861,Ciselniky!$G$41:$I$48,3,FALSE)&gt;'Údaje o projekte'!$F$11,'Údaje o projekte'!$F$11,VLOOKUP(G2861,Ciselniky!$G$41:$I$48,3,FALSE))))</f>
        <v/>
      </c>
      <c r="K2861" s="169" t="str">
        <f>IF(J2861="","",IF(G2861="Nerelevantné",E2861*F2861,((E2861*F2861)/VLOOKUP(G2861,Ciselniky!$G$43:$I$48,3,FALSE))*'Dlhodobý majetok (DM)'!I2861)*H2861)</f>
        <v/>
      </c>
      <c r="L2861" s="169" t="str">
        <f>IF(K2861="","",IF('Základné údaje'!$H$8="áno",0,K2861*0.2))</f>
        <v/>
      </c>
      <c r="M2861" s="156" t="str">
        <f>IF(K2861="","",K2861*VLOOKUP(CONCATENATE(C2861," / ",'Základné údaje'!$D$8),'Priradenie pracov. balíkov'!A:F,6,FALSE))</f>
        <v/>
      </c>
      <c r="N2861" s="156" t="str">
        <f>IF(L2861="","",L2861*VLOOKUP(CONCATENATE(C2861," / ",'Základné údaje'!$D$8),'Priradenie pracov. balíkov'!A:F,6,FALSE))</f>
        <v/>
      </c>
      <c r="O2861" s="164"/>
      <c r="P2861" s="164"/>
    </row>
    <row r="2862" spans="1:16" x14ac:dyDescent="0.2">
      <c r="A2862" s="19"/>
      <c r="B2862" s="164"/>
      <c r="C2862" s="164"/>
      <c r="D2862" s="164"/>
      <c r="E2862" s="164"/>
      <c r="F2862" s="165"/>
      <c r="G2862" s="164"/>
      <c r="H2862" s="166"/>
      <c r="I2862" s="167"/>
      <c r="J2862" s="168" t="str">
        <f>IF(F2862="","",IF(G2862=nepodnik,1,IF(VLOOKUP(G2862,Ciselniky!$G$41:$I$48,3,FALSE)&gt;'Údaje o projekte'!$F$11,'Údaje o projekte'!$F$11,VLOOKUP(G2862,Ciselniky!$G$41:$I$48,3,FALSE))))</f>
        <v/>
      </c>
      <c r="K2862" s="169" t="str">
        <f>IF(J2862="","",IF(G2862="Nerelevantné",E2862*F2862,((E2862*F2862)/VLOOKUP(G2862,Ciselniky!$G$43:$I$48,3,FALSE))*'Dlhodobý majetok (DM)'!I2862)*H2862)</f>
        <v/>
      </c>
      <c r="L2862" s="169" t="str">
        <f>IF(K2862="","",IF('Základné údaje'!$H$8="áno",0,K2862*0.2))</f>
        <v/>
      </c>
      <c r="M2862" s="156" t="str">
        <f>IF(K2862="","",K2862*VLOOKUP(CONCATENATE(C2862," / ",'Základné údaje'!$D$8),'Priradenie pracov. balíkov'!A:F,6,FALSE))</f>
        <v/>
      </c>
      <c r="N2862" s="156" t="str">
        <f>IF(L2862="","",L2862*VLOOKUP(CONCATENATE(C2862," / ",'Základné údaje'!$D$8),'Priradenie pracov. balíkov'!A:F,6,FALSE))</f>
        <v/>
      </c>
      <c r="O2862" s="164"/>
      <c r="P2862" s="164"/>
    </row>
    <row r="2863" spans="1:16" x14ac:dyDescent="0.2">
      <c r="A2863" s="19"/>
      <c r="B2863" s="164"/>
      <c r="C2863" s="164"/>
      <c r="D2863" s="164"/>
      <c r="E2863" s="164"/>
      <c r="F2863" s="165"/>
      <c r="G2863" s="164"/>
      <c r="H2863" s="166"/>
      <c r="I2863" s="167"/>
      <c r="J2863" s="168" t="str">
        <f>IF(F2863="","",IF(G2863=nepodnik,1,IF(VLOOKUP(G2863,Ciselniky!$G$41:$I$48,3,FALSE)&gt;'Údaje o projekte'!$F$11,'Údaje o projekte'!$F$11,VLOOKUP(G2863,Ciselniky!$G$41:$I$48,3,FALSE))))</f>
        <v/>
      </c>
      <c r="K2863" s="169" t="str">
        <f>IF(J2863="","",IF(G2863="Nerelevantné",E2863*F2863,((E2863*F2863)/VLOOKUP(G2863,Ciselniky!$G$43:$I$48,3,FALSE))*'Dlhodobý majetok (DM)'!I2863)*H2863)</f>
        <v/>
      </c>
      <c r="L2863" s="169" t="str">
        <f>IF(K2863="","",IF('Základné údaje'!$H$8="áno",0,K2863*0.2))</f>
        <v/>
      </c>
      <c r="M2863" s="156" t="str">
        <f>IF(K2863="","",K2863*VLOOKUP(CONCATENATE(C2863," / ",'Základné údaje'!$D$8),'Priradenie pracov. balíkov'!A:F,6,FALSE))</f>
        <v/>
      </c>
      <c r="N2863" s="156" t="str">
        <f>IF(L2863="","",L2863*VLOOKUP(CONCATENATE(C2863," / ",'Základné údaje'!$D$8),'Priradenie pracov. balíkov'!A:F,6,FALSE))</f>
        <v/>
      </c>
      <c r="O2863" s="164"/>
      <c r="P2863" s="164"/>
    </row>
    <row r="2864" spans="1:16" x14ac:dyDescent="0.2">
      <c r="A2864" s="19"/>
      <c r="B2864" s="164"/>
      <c r="C2864" s="164"/>
      <c r="D2864" s="164"/>
      <c r="E2864" s="164"/>
      <c r="F2864" s="165"/>
      <c r="G2864" s="164"/>
      <c r="H2864" s="166"/>
      <c r="I2864" s="167"/>
      <c r="J2864" s="168" t="str">
        <f>IF(F2864="","",IF(G2864=nepodnik,1,IF(VLOOKUP(G2864,Ciselniky!$G$41:$I$48,3,FALSE)&gt;'Údaje o projekte'!$F$11,'Údaje o projekte'!$F$11,VLOOKUP(G2864,Ciselniky!$G$41:$I$48,3,FALSE))))</f>
        <v/>
      </c>
      <c r="K2864" s="169" t="str">
        <f>IF(J2864="","",IF(G2864="Nerelevantné",E2864*F2864,((E2864*F2864)/VLOOKUP(G2864,Ciselniky!$G$43:$I$48,3,FALSE))*'Dlhodobý majetok (DM)'!I2864)*H2864)</f>
        <v/>
      </c>
      <c r="L2864" s="169" t="str">
        <f>IF(K2864="","",IF('Základné údaje'!$H$8="áno",0,K2864*0.2))</f>
        <v/>
      </c>
      <c r="M2864" s="156" t="str">
        <f>IF(K2864="","",K2864*VLOOKUP(CONCATENATE(C2864," / ",'Základné údaje'!$D$8),'Priradenie pracov. balíkov'!A:F,6,FALSE))</f>
        <v/>
      </c>
      <c r="N2864" s="156" t="str">
        <f>IF(L2864="","",L2864*VLOOKUP(CONCATENATE(C2864," / ",'Základné údaje'!$D$8),'Priradenie pracov. balíkov'!A:F,6,FALSE))</f>
        <v/>
      </c>
      <c r="O2864" s="164"/>
      <c r="P2864" s="164"/>
    </row>
    <row r="2865" spans="1:16" x14ac:dyDescent="0.2">
      <c r="A2865" s="19"/>
      <c r="B2865" s="164"/>
      <c r="C2865" s="164"/>
      <c r="D2865" s="164"/>
      <c r="E2865" s="164"/>
      <c r="F2865" s="165"/>
      <c r="G2865" s="164"/>
      <c r="H2865" s="166"/>
      <c r="I2865" s="167"/>
      <c r="J2865" s="168" t="str">
        <f>IF(F2865="","",IF(G2865=nepodnik,1,IF(VLOOKUP(G2865,Ciselniky!$G$41:$I$48,3,FALSE)&gt;'Údaje o projekte'!$F$11,'Údaje o projekte'!$F$11,VLOOKUP(G2865,Ciselniky!$G$41:$I$48,3,FALSE))))</f>
        <v/>
      </c>
      <c r="K2865" s="169" t="str">
        <f>IF(J2865="","",IF(G2865="Nerelevantné",E2865*F2865,((E2865*F2865)/VLOOKUP(G2865,Ciselniky!$G$43:$I$48,3,FALSE))*'Dlhodobý majetok (DM)'!I2865)*H2865)</f>
        <v/>
      </c>
      <c r="L2865" s="169" t="str">
        <f>IF(K2865="","",IF('Základné údaje'!$H$8="áno",0,K2865*0.2))</f>
        <v/>
      </c>
      <c r="M2865" s="156" t="str">
        <f>IF(K2865="","",K2865*VLOOKUP(CONCATENATE(C2865," / ",'Základné údaje'!$D$8),'Priradenie pracov. balíkov'!A:F,6,FALSE))</f>
        <v/>
      </c>
      <c r="N2865" s="156" t="str">
        <f>IF(L2865="","",L2865*VLOOKUP(CONCATENATE(C2865," / ",'Základné údaje'!$D$8),'Priradenie pracov. balíkov'!A:F,6,FALSE))</f>
        <v/>
      </c>
      <c r="O2865" s="164"/>
      <c r="P2865" s="164"/>
    </row>
    <row r="2866" spans="1:16" x14ac:dyDescent="0.2">
      <c r="A2866" s="19"/>
      <c r="B2866" s="164"/>
      <c r="C2866" s="164"/>
      <c r="D2866" s="164"/>
      <c r="E2866" s="164"/>
      <c r="F2866" s="165"/>
      <c r="G2866" s="164"/>
      <c r="H2866" s="166"/>
      <c r="I2866" s="167"/>
      <c r="J2866" s="168" t="str">
        <f>IF(F2866="","",IF(G2866=nepodnik,1,IF(VLOOKUP(G2866,Ciselniky!$G$41:$I$48,3,FALSE)&gt;'Údaje o projekte'!$F$11,'Údaje o projekte'!$F$11,VLOOKUP(G2866,Ciselniky!$G$41:$I$48,3,FALSE))))</f>
        <v/>
      </c>
      <c r="K2866" s="169" t="str">
        <f>IF(J2866="","",IF(G2866="Nerelevantné",E2866*F2866,((E2866*F2866)/VLOOKUP(G2866,Ciselniky!$G$43:$I$48,3,FALSE))*'Dlhodobý majetok (DM)'!I2866)*H2866)</f>
        <v/>
      </c>
      <c r="L2866" s="169" t="str">
        <f>IF(K2866="","",IF('Základné údaje'!$H$8="áno",0,K2866*0.2))</f>
        <v/>
      </c>
      <c r="M2866" s="156" t="str">
        <f>IF(K2866="","",K2866*VLOOKUP(CONCATENATE(C2866," / ",'Základné údaje'!$D$8),'Priradenie pracov. balíkov'!A:F,6,FALSE))</f>
        <v/>
      </c>
      <c r="N2866" s="156" t="str">
        <f>IF(L2866="","",L2866*VLOOKUP(CONCATENATE(C2866," / ",'Základné údaje'!$D$8),'Priradenie pracov. balíkov'!A:F,6,FALSE))</f>
        <v/>
      </c>
      <c r="O2866" s="164"/>
      <c r="P2866" s="164"/>
    </row>
    <row r="2867" spans="1:16" x14ac:dyDescent="0.2">
      <c r="A2867" s="19"/>
      <c r="B2867" s="164"/>
      <c r="C2867" s="164"/>
      <c r="D2867" s="164"/>
      <c r="E2867" s="164"/>
      <c r="F2867" s="165"/>
      <c r="G2867" s="164"/>
      <c r="H2867" s="166"/>
      <c r="I2867" s="167"/>
      <c r="J2867" s="168" t="str">
        <f>IF(F2867="","",IF(G2867=nepodnik,1,IF(VLOOKUP(G2867,Ciselniky!$G$41:$I$48,3,FALSE)&gt;'Údaje o projekte'!$F$11,'Údaje o projekte'!$F$11,VLOOKUP(G2867,Ciselniky!$G$41:$I$48,3,FALSE))))</f>
        <v/>
      </c>
      <c r="K2867" s="169" t="str">
        <f>IF(J2867="","",IF(G2867="Nerelevantné",E2867*F2867,((E2867*F2867)/VLOOKUP(G2867,Ciselniky!$G$43:$I$48,3,FALSE))*'Dlhodobý majetok (DM)'!I2867)*H2867)</f>
        <v/>
      </c>
      <c r="L2867" s="169" t="str">
        <f>IF(K2867="","",IF('Základné údaje'!$H$8="áno",0,K2867*0.2))</f>
        <v/>
      </c>
      <c r="M2867" s="156" t="str">
        <f>IF(K2867="","",K2867*VLOOKUP(CONCATENATE(C2867," / ",'Základné údaje'!$D$8),'Priradenie pracov. balíkov'!A:F,6,FALSE))</f>
        <v/>
      </c>
      <c r="N2867" s="156" t="str">
        <f>IF(L2867="","",L2867*VLOOKUP(CONCATENATE(C2867," / ",'Základné údaje'!$D$8),'Priradenie pracov. balíkov'!A:F,6,FALSE))</f>
        <v/>
      </c>
      <c r="O2867" s="164"/>
      <c r="P2867" s="164"/>
    </row>
    <row r="2868" spans="1:16" x14ac:dyDescent="0.2">
      <c r="A2868" s="19"/>
      <c r="B2868" s="164"/>
      <c r="C2868" s="164"/>
      <c r="D2868" s="164"/>
      <c r="E2868" s="164"/>
      <c r="F2868" s="165"/>
      <c r="G2868" s="164"/>
      <c r="H2868" s="166"/>
      <c r="I2868" s="167"/>
      <c r="J2868" s="168" t="str">
        <f>IF(F2868="","",IF(G2868=nepodnik,1,IF(VLOOKUP(G2868,Ciselniky!$G$41:$I$48,3,FALSE)&gt;'Údaje o projekte'!$F$11,'Údaje o projekte'!$F$11,VLOOKUP(G2868,Ciselniky!$G$41:$I$48,3,FALSE))))</f>
        <v/>
      </c>
      <c r="K2868" s="169" t="str">
        <f>IF(J2868="","",IF(G2868="Nerelevantné",E2868*F2868,((E2868*F2868)/VLOOKUP(G2868,Ciselniky!$G$43:$I$48,3,FALSE))*'Dlhodobý majetok (DM)'!I2868)*H2868)</f>
        <v/>
      </c>
      <c r="L2868" s="169" t="str">
        <f>IF(K2868="","",IF('Základné údaje'!$H$8="áno",0,K2868*0.2))</f>
        <v/>
      </c>
      <c r="M2868" s="156" t="str">
        <f>IF(K2868="","",K2868*VLOOKUP(CONCATENATE(C2868," / ",'Základné údaje'!$D$8),'Priradenie pracov. balíkov'!A:F,6,FALSE))</f>
        <v/>
      </c>
      <c r="N2868" s="156" t="str">
        <f>IF(L2868="","",L2868*VLOOKUP(CONCATENATE(C2868," / ",'Základné údaje'!$D$8),'Priradenie pracov. balíkov'!A:F,6,FALSE))</f>
        <v/>
      </c>
      <c r="O2868" s="164"/>
      <c r="P2868" s="164"/>
    </row>
    <row r="2869" spans="1:16" x14ac:dyDescent="0.2">
      <c r="A2869" s="19"/>
      <c r="B2869" s="164"/>
      <c r="C2869" s="164"/>
      <c r="D2869" s="164"/>
      <c r="E2869" s="164"/>
      <c r="F2869" s="165"/>
      <c r="G2869" s="164"/>
      <c r="H2869" s="166"/>
      <c r="I2869" s="167"/>
      <c r="J2869" s="168" t="str">
        <f>IF(F2869="","",IF(G2869=nepodnik,1,IF(VLOOKUP(G2869,Ciselniky!$G$41:$I$48,3,FALSE)&gt;'Údaje o projekte'!$F$11,'Údaje o projekte'!$F$11,VLOOKUP(G2869,Ciselniky!$G$41:$I$48,3,FALSE))))</f>
        <v/>
      </c>
      <c r="K2869" s="169" t="str">
        <f>IF(J2869="","",IF(G2869="Nerelevantné",E2869*F2869,((E2869*F2869)/VLOOKUP(G2869,Ciselniky!$G$43:$I$48,3,FALSE))*'Dlhodobý majetok (DM)'!I2869)*H2869)</f>
        <v/>
      </c>
      <c r="L2869" s="169" t="str">
        <f>IF(K2869="","",IF('Základné údaje'!$H$8="áno",0,K2869*0.2))</f>
        <v/>
      </c>
      <c r="M2869" s="156" t="str">
        <f>IF(K2869="","",K2869*VLOOKUP(CONCATENATE(C2869," / ",'Základné údaje'!$D$8),'Priradenie pracov. balíkov'!A:F,6,FALSE))</f>
        <v/>
      </c>
      <c r="N2869" s="156" t="str">
        <f>IF(L2869="","",L2869*VLOOKUP(CONCATENATE(C2869," / ",'Základné údaje'!$D$8),'Priradenie pracov. balíkov'!A:F,6,FALSE))</f>
        <v/>
      </c>
      <c r="O2869" s="164"/>
      <c r="P2869" s="164"/>
    </row>
    <row r="2870" spans="1:16" x14ac:dyDescent="0.2">
      <c r="A2870" s="19"/>
      <c r="B2870" s="164"/>
      <c r="C2870" s="164"/>
      <c r="D2870" s="164"/>
      <c r="E2870" s="164"/>
      <c r="F2870" s="165"/>
      <c r="G2870" s="164"/>
      <c r="H2870" s="166"/>
      <c r="I2870" s="167"/>
      <c r="J2870" s="168" t="str">
        <f>IF(F2870="","",IF(G2870=nepodnik,1,IF(VLOOKUP(G2870,Ciselniky!$G$41:$I$48,3,FALSE)&gt;'Údaje o projekte'!$F$11,'Údaje o projekte'!$F$11,VLOOKUP(G2870,Ciselniky!$G$41:$I$48,3,FALSE))))</f>
        <v/>
      </c>
      <c r="K2870" s="169" t="str">
        <f>IF(J2870="","",IF(G2870="Nerelevantné",E2870*F2870,((E2870*F2870)/VLOOKUP(G2870,Ciselniky!$G$43:$I$48,3,FALSE))*'Dlhodobý majetok (DM)'!I2870)*H2870)</f>
        <v/>
      </c>
      <c r="L2870" s="169" t="str">
        <f>IF(K2870="","",IF('Základné údaje'!$H$8="áno",0,K2870*0.2))</f>
        <v/>
      </c>
      <c r="M2870" s="156" t="str">
        <f>IF(K2870="","",K2870*VLOOKUP(CONCATENATE(C2870," / ",'Základné údaje'!$D$8),'Priradenie pracov. balíkov'!A:F,6,FALSE))</f>
        <v/>
      </c>
      <c r="N2870" s="156" t="str">
        <f>IF(L2870="","",L2870*VLOOKUP(CONCATENATE(C2870," / ",'Základné údaje'!$D$8),'Priradenie pracov. balíkov'!A:F,6,FALSE))</f>
        <v/>
      </c>
      <c r="O2870" s="164"/>
      <c r="P2870" s="164"/>
    </row>
    <row r="2871" spans="1:16" x14ac:dyDescent="0.2">
      <c r="A2871" s="19"/>
      <c r="B2871" s="164"/>
      <c r="C2871" s="164"/>
      <c r="D2871" s="164"/>
      <c r="E2871" s="164"/>
      <c r="F2871" s="165"/>
      <c r="G2871" s="164"/>
      <c r="H2871" s="166"/>
      <c r="I2871" s="167"/>
      <c r="J2871" s="168" t="str">
        <f>IF(F2871="","",IF(G2871=nepodnik,1,IF(VLOOKUP(G2871,Ciselniky!$G$41:$I$48,3,FALSE)&gt;'Údaje o projekte'!$F$11,'Údaje o projekte'!$F$11,VLOOKUP(G2871,Ciselniky!$G$41:$I$48,3,FALSE))))</f>
        <v/>
      </c>
      <c r="K2871" s="169" t="str">
        <f>IF(J2871="","",IF(G2871="Nerelevantné",E2871*F2871,((E2871*F2871)/VLOOKUP(G2871,Ciselniky!$G$43:$I$48,3,FALSE))*'Dlhodobý majetok (DM)'!I2871)*H2871)</f>
        <v/>
      </c>
      <c r="L2871" s="169" t="str">
        <f>IF(K2871="","",IF('Základné údaje'!$H$8="áno",0,K2871*0.2))</f>
        <v/>
      </c>
      <c r="M2871" s="156" t="str">
        <f>IF(K2871="","",K2871*VLOOKUP(CONCATENATE(C2871," / ",'Základné údaje'!$D$8),'Priradenie pracov. balíkov'!A:F,6,FALSE))</f>
        <v/>
      </c>
      <c r="N2871" s="156" t="str">
        <f>IF(L2871="","",L2871*VLOOKUP(CONCATENATE(C2871," / ",'Základné údaje'!$D$8),'Priradenie pracov. balíkov'!A:F,6,FALSE))</f>
        <v/>
      </c>
      <c r="O2871" s="164"/>
      <c r="P2871" s="164"/>
    </row>
    <row r="2872" spans="1:16" x14ac:dyDescent="0.2">
      <c r="A2872" s="19"/>
      <c r="B2872" s="164"/>
      <c r="C2872" s="164"/>
      <c r="D2872" s="164"/>
      <c r="E2872" s="164"/>
      <c r="F2872" s="165"/>
      <c r="G2872" s="164"/>
      <c r="H2872" s="166"/>
      <c r="I2872" s="167"/>
      <c r="J2872" s="168" t="str">
        <f>IF(F2872="","",IF(G2872=nepodnik,1,IF(VLOOKUP(G2872,Ciselniky!$G$41:$I$48,3,FALSE)&gt;'Údaje o projekte'!$F$11,'Údaje o projekte'!$F$11,VLOOKUP(G2872,Ciselniky!$G$41:$I$48,3,FALSE))))</f>
        <v/>
      </c>
      <c r="K2872" s="169" t="str">
        <f>IF(J2872="","",IF(G2872="Nerelevantné",E2872*F2872,((E2872*F2872)/VLOOKUP(G2872,Ciselniky!$G$43:$I$48,3,FALSE))*'Dlhodobý majetok (DM)'!I2872)*H2872)</f>
        <v/>
      </c>
      <c r="L2872" s="169" t="str">
        <f>IF(K2872="","",IF('Základné údaje'!$H$8="áno",0,K2872*0.2))</f>
        <v/>
      </c>
      <c r="M2872" s="156" t="str">
        <f>IF(K2872="","",K2872*VLOOKUP(CONCATENATE(C2872," / ",'Základné údaje'!$D$8),'Priradenie pracov. balíkov'!A:F,6,FALSE))</f>
        <v/>
      </c>
      <c r="N2872" s="156" t="str">
        <f>IF(L2872="","",L2872*VLOOKUP(CONCATENATE(C2872," / ",'Základné údaje'!$D$8),'Priradenie pracov. balíkov'!A:F,6,FALSE))</f>
        <v/>
      </c>
      <c r="O2872" s="164"/>
      <c r="P2872" s="164"/>
    </row>
    <row r="2873" spans="1:16" x14ac:dyDescent="0.2">
      <c r="A2873" s="19"/>
      <c r="B2873" s="164"/>
      <c r="C2873" s="164"/>
      <c r="D2873" s="164"/>
      <c r="E2873" s="164"/>
      <c r="F2873" s="165"/>
      <c r="G2873" s="164"/>
      <c r="H2873" s="166"/>
      <c r="I2873" s="167"/>
      <c r="J2873" s="168" t="str">
        <f>IF(F2873="","",IF(G2873=nepodnik,1,IF(VLOOKUP(G2873,Ciselniky!$G$41:$I$48,3,FALSE)&gt;'Údaje o projekte'!$F$11,'Údaje o projekte'!$F$11,VLOOKUP(G2873,Ciselniky!$G$41:$I$48,3,FALSE))))</f>
        <v/>
      </c>
      <c r="K2873" s="169" t="str">
        <f>IF(J2873="","",IF(G2873="Nerelevantné",E2873*F2873,((E2873*F2873)/VLOOKUP(G2873,Ciselniky!$G$43:$I$48,3,FALSE))*'Dlhodobý majetok (DM)'!I2873)*H2873)</f>
        <v/>
      </c>
      <c r="L2873" s="169" t="str">
        <f>IF(K2873="","",IF('Základné údaje'!$H$8="áno",0,K2873*0.2))</f>
        <v/>
      </c>
      <c r="M2873" s="156" t="str">
        <f>IF(K2873="","",K2873*VLOOKUP(CONCATENATE(C2873," / ",'Základné údaje'!$D$8),'Priradenie pracov. balíkov'!A:F,6,FALSE))</f>
        <v/>
      </c>
      <c r="N2873" s="156" t="str">
        <f>IF(L2873="","",L2873*VLOOKUP(CONCATENATE(C2873," / ",'Základné údaje'!$D$8),'Priradenie pracov. balíkov'!A:F,6,FALSE))</f>
        <v/>
      </c>
      <c r="O2873" s="164"/>
      <c r="P2873" s="164"/>
    </row>
    <row r="2874" spans="1:16" x14ac:dyDescent="0.2">
      <c r="A2874" s="19"/>
      <c r="B2874" s="164"/>
      <c r="C2874" s="164"/>
      <c r="D2874" s="164"/>
      <c r="E2874" s="164"/>
      <c r="F2874" s="165"/>
      <c r="G2874" s="164"/>
      <c r="H2874" s="166"/>
      <c r="I2874" s="167"/>
      <c r="J2874" s="168" t="str">
        <f>IF(F2874="","",IF(G2874=nepodnik,1,IF(VLOOKUP(G2874,Ciselniky!$G$41:$I$48,3,FALSE)&gt;'Údaje o projekte'!$F$11,'Údaje o projekte'!$F$11,VLOOKUP(G2874,Ciselniky!$G$41:$I$48,3,FALSE))))</f>
        <v/>
      </c>
      <c r="K2874" s="169" t="str">
        <f>IF(J2874="","",IF(G2874="Nerelevantné",E2874*F2874,((E2874*F2874)/VLOOKUP(G2874,Ciselniky!$G$43:$I$48,3,FALSE))*'Dlhodobý majetok (DM)'!I2874)*H2874)</f>
        <v/>
      </c>
      <c r="L2874" s="169" t="str">
        <f>IF(K2874="","",IF('Základné údaje'!$H$8="áno",0,K2874*0.2))</f>
        <v/>
      </c>
      <c r="M2874" s="156" t="str">
        <f>IF(K2874="","",K2874*VLOOKUP(CONCATENATE(C2874," / ",'Základné údaje'!$D$8),'Priradenie pracov. balíkov'!A:F,6,FALSE))</f>
        <v/>
      </c>
      <c r="N2874" s="156" t="str">
        <f>IF(L2874="","",L2874*VLOOKUP(CONCATENATE(C2874," / ",'Základné údaje'!$D$8),'Priradenie pracov. balíkov'!A:F,6,FALSE))</f>
        <v/>
      </c>
      <c r="O2874" s="164"/>
      <c r="P2874" s="164"/>
    </row>
    <row r="2875" spans="1:16" x14ac:dyDescent="0.2">
      <c r="A2875" s="19"/>
      <c r="B2875" s="164"/>
      <c r="C2875" s="164"/>
      <c r="D2875" s="164"/>
      <c r="E2875" s="164"/>
      <c r="F2875" s="165"/>
      <c r="G2875" s="164"/>
      <c r="H2875" s="166"/>
      <c r="I2875" s="167"/>
      <c r="J2875" s="168" t="str">
        <f>IF(F2875="","",IF(G2875=nepodnik,1,IF(VLOOKUP(G2875,Ciselniky!$G$41:$I$48,3,FALSE)&gt;'Údaje o projekte'!$F$11,'Údaje o projekte'!$F$11,VLOOKUP(G2875,Ciselniky!$G$41:$I$48,3,FALSE))))</f>
        <v/>
      </c>
      <c r="K2875" s="169" t="str">
        <f>IF(J2875="","",IF(G2875="Nerelevantné",E2875*F2875,((E2875*F2875)/VLOOKUP(G2875,Ciselniky!$G$43:$I$48,3,FALSE))*'Dlhodobý majetok (DM)'!I2875)*H2875)</f>
        <v/>
      </c>
      <c r="L2875" s="169" t="str">
        <f>IF(K2875="","",IF('Základné údaje'!$H$8="áno",0,K2875*0.2))</f>
        <v/>
      </c>
      <c r="M2875" s="156" t="str">
        <f>IF(K2875="","",K2875*VLOOKUP(CONCATENATE(C2875," / ",'Základné údaje'!$D$8),'Priradenie pracov. balíkov'!A:F,6,FALSE))</f>
        <v/>
      </c>
      <c r="N2875" s="156" t="str">
        <f>IF(L2875="","",L2875*VLOOKUP(CONCATENATE(C2875," / ",'Základné údaje'!$D$8),'Priradenie pracov. balíkov'!A:F,6,FALSE))</f>
        <v/>
      </c>
      <c r="O2875" s="164"/>
      <c r="P2875" s="164"/>
    </row>
    <row r="2876" spans="1:16" x14ac:dyDescent="0.2">
      <c r="A2876" s="19"/>
      <c r="B2876" s="164"/>
      <c r="C2876" s="164"/>
      <c r="D2876" s="164"/>
      <c r="E2876" s="164"/>
      <c r="F2876" s="165"/>
      <c r="G2876" s="164"/>
      <c r="H2876" s="166"/>
      <c r="I2876" s="167"/>
      <c r="J2876" s="168" t="str">
        <f>IF(F2876="","",IF(G2876=nepodnik,1,IF(VLOOKUP(G2876,Ciselniky!$G$41:$I$48,3,FALSE)&gt;'Údaje o projekte'!$F$11,'Údaje o projekte'!$F$11,VLOOKUP(G2876,Ciselniky!$G$41:$I$48,3,FALSE))))</f>
        <v/>
      </c>
      <c r="K2876" s="169" t="str">
        <f>IF(J2876="","",IF(G2876="Nerelevantné",E2876*F2876,((E2876*F2876)/VLOOKUP(G2876,Ciselniky!$G$43:$I$48,3,FALSE))*'Dlhodobý majetok (DM)'!I2876)*H2876)</f>
        <v/>
      </c>
      <c r="L2876" s="169" t="str">
        <f>IF(K2876="","",IF('Základné údaje'!$H$8="áno",0,K2876*0.2))</f>
        <v/>
      </c>
      <c r="M2876" s="156" t="str">
        <f>IF(K2876="","",K2876*VLOOKUP(CONCATENATE(C2876," / ",'Základné údaje'!$D$8),'Priradenie pracov. balíkov'!A:F,6,FALSE))</f>
        <v/>
      </c>
      <c r="N2876" s="156" t="str">
        <f>IF(L2876="","",L2876*VLOOKUP(CONCATENATE(C2876," / ",'Základné údaje'!$D$8),'Priradenie pracov. balíkov'!A:F,6,FALSE))</f>
        <v/>
      </c>
      <c r="O2876" s="164"/>
      <c r="P2876" s="164"/>
    </row>
    <row r="2877" spans="1:16" x14ac:dyDescent="0.2">
      <c r="A2877" s="19"/>
      <c r="B2877" s="164"/>
      <c r="C2877" s="164"/>
      <c r="D2877" s="164"/>
      <c r="E2877" s="164"/>
      <c r="F2877" s="165"/>
      <c r="G2877" s="164"/>
      <c r="H2877" s="166"/>
      <c r="I2877" s="167"/>
      <c r="J2877" s="168" t="str">
        <f>IF(F2877="","",IF(G2877=nepodnik,1,IF(VLOOKUP(G2877,Ciselniky!$G$41:$I$48,3,FALSE)&gt;'Údaje o projekte'!$F$11,'Údaje o projekte'!$F$11,VLOOKUP(G2877,Ciselniky!$G$41:$I$48,3,FALSE))))</f>
        <v/>
      </c>
      <c r="K2877" s="169" t="str">
        <f>IF(J2877="","",IF(G2877="Nerelevantné",E2877*F2877,((E2877*F2877)/VLOOKUP(G2877,Ciselniky!$G$43:$I$48,3,FALSE))*'Dlhodobý majetok (DM)'!I2877)*H2877)</f>
        <v/>
      </c>
      <c r="L2877" s="169" t="str">
        <f>IF(K2877="","",IF('Základné údaje'!$H$8="áno",0,K2877*0.2))</f>
        <v/>
      </c>
      <c r="M2877" s="156" t="str">
        <f>IF(K2877="","",K2877*VLOOKUP(CONCATENATE(C2877," / ",'Základné údaje'!$D$8),'Priradenie pracov. balíkov'!A:F,6,FALSE))</f>
        <v/>
      </c>
      <c r="N2877" s="156" t="str">
        <f>IF(L2877="","",L2877*VLOOKUP(CONCATENATE(C2877," / ",'Základné údaje'!$D$8),'Priradenie pracov. balíkov'!A:F,6,FALSE))</f>
        <v/>
      </c>
      <c r="O2877" s="164"/>
      <c r="P2877" s="164"/>
    </row>
    <row r="2878" spans="1:16" x14ac:dyDescent="0.2">
      <c r="A2878" s="19"/>
      <c r="B2878" s="164"/>
      <c r="C2878" s="164"/>
      <c r="D2878" s="164"/>
      <c r="E2878" s="164"/>
      <c r="F2878" s="165"/>
      <c r="G2878" s="164"/>
      <c r="H2878" s="166"/>
      <c r="I2878" s="167"/>
      <c r="J2878" s="168" t="str">
        <f>IF(F2878="","",IF(G2878=nepodnik,1,IF(VLOOKUP(G2878,Ciselniky!$G$41:$I$48,3,FALSE)&gt;'Údaje o projekte'!$F$11,'Údaje o projekte'!$F$11,VLOOKUP(G2878,Ciselniky!$G$41:$I$48,3,FALSE))))</f>
        <v/>
      </c>
      <c r="K2878" s="169" t="str">
        <f>IF(J2878="","",IF(G2878="Nerelevantné",E2878*F2878,((E2878*F2878)/VLOOKUP(G2878,Ciselniky!$G$43:$I$48,3,FALSE))*'Dlhodobý majetok (DM)'!I2878)*H2878)</f>
        <v/>
      </c>
      <c r="L2878" s="169" t="str">
        <f>IF(K2878="","",IF('Základné údaje'!$H$8="áno",0,K2878*0.2))</f>
        <v/>
      </c>
      <c r="M2878" s="156" t="str">
        <f>IF(K2878="","",K2878*VLOOKUP(CONCATENATE(C2878," / ",'Základné údaje'!$D$8),'Priradenie pracov. balíkov'!A:F,6,FALSE))</f>
        <v/>
      </c>
      <c r="N2878" s="156" t="str">
        <f>IF(L2878="","",L2878*VLOOKUP(CONCATENATE(C2878," / ",'Základné údaje'!$D$8),'Priradenie pracov. balíkov'!A:F,6,FALSE))</f>
        <v/>
      </c>
      <c r="O2878" s="164"/>
      <c r="P2878" s="164"/>
    </row>
    <row r="2879" spans="1:16" x14ac:dyDescent="0.2">
      <c r="A2879" s="19"/>
      <c r="B2879" s="164"/>
      <c r="C2879" s="164"/>
      <c r="D2879" s="164"/>
      <c r="E2879" s="164"/>
      <c r="F2879" s="165"/>
      <c r="G2879" s="164"/>
      <c r="H2879" s="166"/>
      <c r="I2879" s="167"/>
      <c r="J2879" s="168" t="str">
        <f>IF(F2879="","",IF(G2879=nepodnik,1,IF(VLOOKUP(G2879,Ciselniky!$G$41:$I$48,3,FALSE)&gt;'Údaje o projekte'!$F$11,'Údaje o projekte'!$F$11,VLOOKUP(G2879,Ciselniky!$G$41:$I$48,3,FALSE))))</f>
        <v/>
      </c>
      <c r="K2879" s="169" t="str">
        <f>IF(J2879="","",IF(G2879="Nerelevantné",E2879*F2879,((E2879*F2879)/VLOOKUP(G2879,Ciselniky!$G$43:$I$48,3,FALSE))*'Dlhodobý majetok (DM)'!I2879)*H2879)</f>
        <v/>
      </c>
      <c r="L2879" s="169" t="str">
        <f>IF(K2879="","",IF('Základné údaje'!$H$8="áno",0,K2879*0.2))</f>
        <v/>
      </c>
      <c r="M2879" s="156" t="str">
        <f>IF(K2879="","",K2879*VLOOKUP(CONCATENATE(C2879," / ",'Základné údaje'!$D$8),'Priradenie pracov. balíkov'!A:F,6,FALSE))</f>
        <v/>
      </c>
      <c r="N2879" s="156" t="str">
        <f>IF(L2879="","",L2879*VLOOKUP(CONCATENATE(C2879," / ",'Základné údaje'!$D$8),'Priradenie pracov. balíkov'!A:F,6,FALSE))</f>
        <v/>
      </c>
      <c r="O2879" s="164"/>
      <c r="P2879" s="164"/>
    </row>
    <row r="2880" spans="1:16" x14ac:dyDescent="0.2">
      <c r="A2880" s="19"/>
      <c r="B2880" s="164"/>
      <c r="C2880" s="164"/>
      <c r="D2880" s="164"/>
      <c r="E2880" s="164"/>
      <c r="F2880" s="165"/>
      <c r="G2880" s="164"/>
      <c r="H2880" s="166"/>
      <c r="I2880" s="167"/>
      <c r="J2880" s="168" t="str">
        <f>IF(F2880="","",IF(G2880=nepodnik,1,IF(VLOOKUP(G2880,Ciselniky!$G$41:$I$48,3,FALSE)&gt;'Údaje o projekte'!$F$11,'Údaje o projekte'!$F$11,VLOOKUP(G2880,Ciselniky!$G$41:$I$48,3,FALSE))))</f>
        <v/>
      </c>
      <c r="K2880" s="169" t="str">
        <f>IF(J2880="","",IF(G2880="Nerelevantné",E2880*F2880,((E2880*F2880)/VLOOKUP(G2880,Ciselniky!$G$43:$I$48,3,FALSE))*'Dlhodobý majetok (DM)'!I2880)*H2880)</f>
        <v/>
      </c>
      <c r="L2880" s="169" t="str">
        <f>IF(K2880="","",IF('Základné údaje'!$H$8="áno",0,K2880*0.2))</f>
        <v/>
      </c>
      <c r="M2880" s="156" t="str">
        <f>IF(K2880="","",K2880*VLOOKUP(CONCATENATE(C2880," / ",'Základné údaje'!$D$8),'Priradenie pracov. balíkov'!A:F,6,FALSE))</f>
        <v/>
      </c>
      <c r="N2880" s="156" t="str">
        <f>IF(L2880="","",L2880*VLOOKUP(CONCATENATE(C2880," / ",'Základné údaje'!$D$8),'Priradenie pracov. balíkov'!A:F,6,FALSE))</f>
        <v/>
      </c>
      <c r="O2880" s="164"/>
      <c r="P2880" s="164"/>
    </row>
    <row r="2881" spans="1:16" x14ac:dyDescent="0.2">
      <c r="A2881" s="19"/>
      <c r="B2881" s="164"/>
      <c r="C2881" s="164"/>
      <c r="D2881" s="164"/>
      <c r="E2881" s="164"/>
      <c r="F2881" s="165"/>
      <c r="G2881" s="164"/>
      <c r="H2881" s="166"/>
      <c r="I2881" s="167"/>
      <c r="J2881" s="168" t="str">
        <f>IF(F2881="","",IF(G2881=nepodnik,1,IF(VLOOKUP(G2881,Ciselniky!$G$41:$I$48,3,FALSE)&gt;'Údaje o projekte'!$F$11,'Údaje o projekte'!$F$11,VLOOKUP(G2881,Ciselniky!$G$41:$I$48,3,FALSE))))</f>
        <v/>
      </c>
      <c r="K2881" s="169" t="str">
        <f>IF(J2881="","",IF(G2881="Nerelevantné",E2881*F2881,((E2881*F2881)/VLOOKUP(G2881,Ciselniky!$G$43:$I$48,3,FALSE))*'Dlhodobý majetok (DM)'!I2881)*H2881)</f>
        <v/>
      </c>
      <c r="L2881" s="169" t="str">
        <f>IF(K2881="","",IF('Základné údaje'!$H$8="áno",0,K2881*0.2))</f>
        <v/>
      </c>
      <c r="M2881" s="156" t="str">
        <f>IF(K2881="","",K2881*VLOOKUP(CONCATENATE(C2881," / ",'Základné údaje'!$D$8),'Priradenie pracov. balíkov'!A:F,6,FALSE))</f>
        <v/>
      </c>
      <c r="N2881" s="156" t="str">
        <f>IF(L2881="","",L2881*VLOOKUP(CONCATENATE(C2881," / ",'Základné údaje'!$D$8),'Priradenie pracov. balíkov'!A:F,6,FALSE))</f>
        <v/>
      </c>
      <c r="O2881" s="164"/>
      <c r="P2881" s="164"/>
    </row>
    <row r="2882" spans="1:16" x14ac:dyDescent="0.2">
      <c r="A2882" s="19"/>
      <c r="B2882" s="164"/>
      <c r="C2882" s="164"/>
      <c r="D2882" s="164"/>
      <c r="E2882" s="164"/>
      <c r="F2882" s="165"/>
      <c r="G2882" s="164"/>
      <c r="H2882" s="166"/>
      <c r="I2882" s="167"/>
      <c r="J2882" s="168" t="str">
        <f>IF(F2882="","",IF(G2882=nepodnik,1,IF(VLOOKUP(G2882,Ciselniky!$G$41:$I$48,3,FALSE)&gt;'Údaje o projekte'!$F$11,'Údaje o projekte'!$F$11,VLOOKUP(G2882,Ciselniky!$G$41:$I$48,3,FALSE))))</f>
        <v/>
      </c>
      <c r="K2882" s="169" t="str">
        <f>IF(J2882="","",IF(G2882="Nerelevantné",E2882*F2882,((E2882*F2882)/VLOOKUP(G2882,Ciselniky!$G$43:$I$48,3,FALSE))*'Dlhodobý majetok (DM)'!I2882)*H2882)</f>
        <v/>
      </c>
      <c r="L2882" s="169" t="str">
        <f>IF(K2882="","",IF('Základné údaje'!$H$8="áno",0,K2882*0.2))</f>
        <v/>
      </c>
      <c r="M2882" s="156" t="str">
        <f>IF(K2882="","",K2882*VLOOKUP(CONCATENATE(C2882," / ",'Základné údaje'!$D$8),'Priradenie pracov. balíkov'!A:F,6,FALSE))</f>
        <v/>
      </c>
      <c r="N2882" s="156" t="str">
        <f>IF(L2882="","",L2882*VLOOKUP(CONCATENATE(C2882," / ",'Základné údaje'!$D$8),'Priradenie pracov. balíkov'!A:F,6,FALSE))</f>
        <v/>
      </c>
      <c r="O2882" s="164"/>
      <c r="P2882" s="164"/>
    </row>
    <row r="2883" spans="1:16" x14ac:dyDescent="0.2">
      <c r="A2883" s="19"/>
      <c r="B2883" s="164"/>
      <c r="C2883" s="164"/>
      <c r="D2883" s="164"/>
      <c r="E2883" s="164"/>
      <c r="F2883" s="165"/>
      <c r="G2883" s="164"/>
      <c r="H2883" s="166"/>
      <c r="I2883" s="167"/>
      <c r="J2883" s="168" t="str">
        <f>IF(F2883="","",IF(G2883=nepodnik,1,IF(VLOOKUP(G2883,Ciselniky!$G$41:$I$48,3,FALSE)&gt;'Údaje o projekte'!$F$11,'Údaje o projekte'!$F$11,VLOOKUP(G2883,Ciselniky!$G$41:$I$48,3,FALSE))))</f>
        <v/>
      </c>
      <c r="K2883" s="169" t="str">
        <f>IF(J2883="","",IF(G2883="Nerelevantné",E2883*F2883,((E2883*F2883)/VLOOKUP(G2883,Ciselniky!$G$43:$I$48,3,FALSE))*'Dlhodobý majetok (DM)'!I2883)*H2883)</f>
        <v/>
      </c>
      <c r="L2883" s="169" t="str">
        <f>IF(K2883="","",IF('Základné údaje'!$H$8="áno",0,K2883*0.2))</f>
        <v/>
      </c>
      <c r="M2883" s="156" t="str">
        <f>IF(K2883="","",K2883*VLOOKUP(CONCATENATE(C2883," / ",'Základné údaje'!$D$8),'Priradenie pracov. balíkov'!A:F,6,FALSE))</f>
        <v/>
      </c>
      <c r="N2883" s="156" t="str">
        <f>IF(L2883="","",L2883*VLOOKUP(CONCATENATE(C2883," / ",'Základné údaje'!$D$8),'Priradenie pracov. balíkov'!A:F,6,FALSE))</f>
        <v/>
      </c>
      <c r="O2883" s="164"/>
      <c r="P2883" s="164"/>
    </row>
    <row r="2884" spans="1:16" x14ac:dyDescent="0.2">
      <c r="A2884" s="19"/>
      <c r="B2884" s="164"/>
      <c r="C2884" s="164"/>
      <c r="D2884" s="164"/>
      <c r="E2884" s="164"/>
      <c r="F2884" s="165"/>
      <c r="G2884" s="164"/>
      <c r="H2884" s="166"/>
      <c r="I2884" s="167"/>
      <c r="J2884" s="168" t="str">
        <f>IF(F2884="","",IF(G2884=nepodnik,1,IF(VLOOKUP(G2884,Ciselniky!$G$41:$I$48,3,FALSE)&gt;'Údaje o projekte'!$F$11,'Údaje o projekte'!$F$11,VLOOKUP(G2884,Ciselniky!$G$41:$I$48,3,FALSE))))</f>
        <v/>
      </c>
      <c r="K2884" s="169" t="str">
        <f>IF(J2884="","",IF(G2884="Nerelevantné",E2884*F2884,((E2884*F2884)/VLOOKUP(G2884,Ciselniky!$G$43:$I$48,3,FALSE))*'Dlhodobý majetok (DM)'!I2884)*H2884)</f>
        <v/>
      </c>
      <c r="L2884" s="169" t="str">
        <f>IF(K2884="","",IF('Základné údaje'!$H$8="áno",0,K2884*0.2))</f>
        <v/>
      </c>
      <c r="M2884" s="156" t="str">
        <f>IF(K2884="","",K2884*VLOOKUP(CONCATENATE(C2884," / ",'Základné údaje'!$D$8),'Priradenie pracov. balíkov'!A:F,6,FALSE))</f>
        <v/>
      </c>
      <c r="N2884" s="156" t="str">
        <f>IF(L2884="","",L2884*VLOOKUP(CONCATENATE(C2884," / ",'Základné údaje'!$D$8),'Priradenie pracov. balíkov'!A:F,6,FALSE))</f>
        <v/>
      </c>
      <c r="O2884" s="164"/>
      <c r="P2884" s="164"/>
    </row>
    <row r="2885" spans="1:16" x14ac:dyDescent="0.2">
      <c r="A2885" s="19"/>
      <c r="B2885" s="164"/>
      <c r="C2885" s="164"/>
      <c r="D2885" s="164"/>
      <c r="E2885" s="164"/>
      <c r="F2885" s="165"/>
      <c r="G2885" s="164"/>
      <c r="H2885" s="166"/>
      <c r="I2885" s="167"/>
      <c r="J2885" s="168" t="str">
        <f>IF(F2885="","",IF(G2885=nepodnik,1,IF(VLOOKUP(G2885,Ciselniky!$G$41:$I$48,3,FALSE)&gt;'Údaje o projekte'!$F$11,'Údaje o projekte'!$F$11,VLOOKUP(G2885,Ciselniky!$G$41:$I$48,3,FALSE))))</f>
        <v/>
      </c>
      <c r="K2885" s="169" t="str">
        <f>IF(J2885="","",IF(G2885="Nerelevantné",E2885*F2885,((E2885*F2885)/VLOOKUP(G2885,Ciselniky!$G$43:$I$48,3,FALSE))*'Dlhodobý majetok (DM)'!I2885)*H2885)</f>
        <v/>
      </c>
      <c r="L2885" s="169" t="str">
        <f>IF(K2885="","",IF('Základné údaje'!$H$8="áno",0,K2885*0.2))</f>
        <v/>
      </c>
      <c r="M2885" s="156" t="str">
        <f>IF(K2885="","",K2885*VLOOKUP(CONCATENATE(C2885," / ",'Základné údaje'!$D$8),'Priradenie pracov. balíkov'!A:F,6,FALSE))</f>
        <v/>
      </c>
      <c r="N2885" s="156" t="str">
        <f>IF(L2885="","",L2885*VLOOKUP(CONCATENATE(C2885," / ",'Základné údaje'!$D$8),'Priradenie pracov. balíkov'!A:F,6,FALSE))</f>
        <v/>
      </c>
      <c r="O2885" s="164"/>
      <c r="P2885" s="164"/>
    </row>
    <row r="2886" spans="1:16" x14ac:dyDescent="0.2">
      <c r="A2886" s="19"/>
      <c r="B2886" s="164"/>
      <c r="C2886" s="164"/>
      <c r="D2886" s="164"/>
      <c r="E2886" s="164"/>
      <c r="F2886" s="165"/>
      <c r="G2886" s="164"/>
      <c r="H2886" s="166"/>
      <c r="I2886" s="167"/>
      <c r="J2886" s="168" t="str">
        <f>IF(F2886="","",IF(G2886=nepodnik,1,IF(VLOOKUP(G2886,Ciselniky!$G$41:$I$48,3,FALSE)&gt;'Údaje o projekte'!$F$11,'Údaje o projekte'!$F$11,VLOOKUP(G2886,Ciselniky!$G$41:$I$48,3,FALSE))))</f>
        <v/>
      </c>
      <c r="K2886" s="169" t="str">
        <f>IF(J2886="","",IF(G2886="Nerelevantné",E2886*F2886,((E2886*F2886)/VLOOKUP(G2886,Ciselniky!$G$43:$I$48,3,FALSE))*'Dlhodobý majetok (DM)'!I2886)*H2886)</f>
        <v/>
      </c>
      <c r="L2886" s="169" t="str">
        <f>IF(K2886="","",IF('Základné údaje'!$H$8="áno",0,K2886*0.2))</f>
        <v/>
      </c>
      <c r="M2886" s="156" t="str">
        <f>IF(K2886="","",K2886*VLOOKUP(CONCATENATE(C2886," / ",'Základné údaje'!$D$8),'Priradenie pracov. balíkov'!A:F,6,FALSE))</f>
        <v/>
      </c>
      <c r="N2886" s="156" t="str">
        <f>IF(L2886="","",L2886*VLOOKUP(CONCATENATE(C2886," / ",'Základné údaje'!$D$8),'Priradenie pracov. balíkov'!A:F,6,FALSE))</f>
        <v/>
      </c>
      <c r="O2886" s="164"/>
      <c r="P2886" s="164"/>
    </row>
    <row r="2887" spans="1:16" x14ac:dyDescent="0.2">
      <c r="A2887" s="19"/>
      <c r="B2887" s="164"/>
      <c r="C2887" s="164"/>
      <c r="D2887" s="164"/>
      <c r="E2887" s="164"/>
      <c r="F2887" s="165"/>
      <c r="G2887" s="164"/>
      <c r="H2887" s="166"/>
      <c r="I2887" s="167"/>
      <c r="J2887" s="168" t="str">
        <f>IF(F2887="","",IF(G2887=nepodnik,1,IF(VLOOKUP(G2887,Ciselniky!$G$41:$I$48,3,FALSE)&gt;'Údaje o projekte'!$F$11,'Údaje o projekte'!$F$11,VLOOKUP(G2887,Ciselniky!$G$41:$I$48,3,FALSE))))</f>
        <v/>
      </c>
      <c r="K2887" s="169" t="str">
        <f>IF(J2887="","",IF(G2887="Nerelevantné",E2887*F2887,((E2887*F2887)/VLOOKUP(G2887,Ciselniky!$G$43:$I$48,3,FALSE))*'Dlhodobý majetok (DM)'!I2887)*H2887)</f>
        <v/>
      </c>
      <c r="L2887" s="169" t="str">
        <f>IF(K2887="","",IF('Základné údaje'!$H$8="áno",0,K2887*0.2))</f>
        <v/>
      </c>
      <c r="M2887" s="156" t="str">
        <f>IF(K2887="","",K2887*VLOOKUP(CONCATENATE(C2887," / ",'Základné údaje'!$D$8),'Priradenie pracov. balíkov'!A:F,6,FALSE))</f>
        <v/>
      </c>
      <c r="N2887" s="156" t="str">
        <f>IF(L2887="","",L2887*VLOOKUP(CONCATENATE(C2887," / ",'Základné údaje'!$D$8),'Priradenie pracov. balíkov'!A:F,6,FALSE))</f>
        <v/>
      </c>
      <c r="O2887" s="164"/>
      <c r="P2887" s="164"/>
    </row>
    <row r="2888" spans="1:16" x14ac:dyDescent="0.2">
      <c r="A2888" s="19"/>
      <c r="B2888" s="164"/>
      <c r="C2888" s="164"/>
      <c r="D2888" s="164"/>
      <c r="E2888" s="164"/>
      <c r="F2888" s="165"/>
      <c r="G2888" s="164"/>
      <c r="H2888" s="166"/>
      <c r="I2888" s="167"/>
      <c r="J2888" s="168" t="str">
        <f>IF(F2888="","",IF(G2888=nepodnik,1,IF(VLOOKUP(G2888,Ciselniky!$G$41:$I$48,3,FALSE)&gt;'Údaje o projekte'!$F$11,'Údaje o projekte'!$F$11,VLOOKUP(G2888,Ciselniky!$G$41:$I$48,3,FALSE))))</f>
        <v/>
      </c>
      <c r="K2888" s="169" t="str">
        <f>IF(J2888="","",IF(G2888="Nerelevantné",E2888*F2888,((E2888*F2888)/VLOOKUP(G2888,Ciselniky!$G$43:$I$48,3,FALSE))*'Dlhodobý majetok (DM)'!I2888)*H2888)</f>
        <v/>
      </c>
      <c r="L2888" s="169" t="str">
        <f>IF(K2888="","",IF('Základné údaje'!$H$8="áno",0,K2888*0.2))</f>
        <v/>
      </c>
      <c r="M2888" s="156" t="str">
        <f>IF(K2888="","",K2888*VLOOKUP(CONCATENATE(C2888," / ",'Základné údaje'!$D$8),'Priradenie pracov. balíkov'!A:F,6,FALSE))</f>
        <v/>
      </c>
      <c r="N2888" s="156" t="str">
        <f>IF(L2888="","",L2888*VLOOKUP(CONCATENATE(C2888," / ",'Základné údaje'!$D$8),'Priradenie pracov. balíkov'!A:F,6,FALSE))</f>
        <v/>
      </c>
      <c r="O2888" s="164"/>
      <c r="P2888" s="164"/>
    </row>
    <row r="2889" spans="1:16" x14ac:dyDescent="0.2">
      <c r="A2889" s="19"/>
      <c r="B2889" s="164"/>
      <c r="C2889" s="164"/>
      <c r="D2889" s="164"/>
      <c r="E2889" s="164"/>
      <c r="F2889" s="165"/>
      <c r="G2889" s="164"/>
      <c r="H2889" s="166"/>
      <c r="I2889" s="167"/>
      <c r="J2889" s="168" t="str">
        <f>IF(F2889="","",IF(G2889=nepodnik,1,IF(VLOOKUP(G2889,Ciselniky!$G$41:$I$48,3,FALSE)&gt;'Údaje o projekte'!$F$11,'Údaje o projekte'!$F$11,VLOOKUP(G2889,Ciselniky!$G$41:$I$48,3,FALSE))))</f>
        <v/>
      </c>
      <c r="K2889" s="169" t="str">
        <f>IF(J2889="","",IF(G2889="Nerelevantné",E2889*F2889,((E2889*F2889)/VLOOKUP(G2889,Ciselniky!$G$43:$I$48,3,FALSE))*'Dlhodobý majetok (DM)'!I2889)*H2889)</f>
        <v/>
      </c>
      <c r="L2889" s="169" t="str">
        <f>IF(K2889="","",IF('Základné údaje'!$H$8="áno",0,K2889*0.2))</f>
        <v/>
      </c>
      <c r="M2889" s="156" t="str">
        <f>IF(K2889="","",K2889*VLOOKUP(CONCATENATE(C2889," / ",'Základné údaje'!$D$8),'Priradenie pracov. balíkov'!A:F,6,FALSE))</f>
        <v/>
      </c>
      <c r="N2889" s="156" t="str">
        <f>IF(L2889="","",L2889*VLOOKUP(CONCATENATE(C2889," / ",'Základné údaje'!$D$8),'Priradenie pracov. balíkov'!A:F,6,FALSE))</f>
        <v/>
      </c>
      <c r="O2889" s="164"/>
      <c r="P2889" s="164"/>
    </row>
    <row r="2890" spans="1:16" x14ac:dyDescent="0.2">
      <c r="A2890" s="19"/>
      <c r="B2890" s="164"/>
      <c r="C2890" s="164"/>
      <c r="D2890" s="164"/>
      <c r="E2890" s="164"/>
      <c r="F2890" s="165"/>
      <c r="G2890" s="164"/>
      <c r="H2890" s="166"/>
      <c r="I2890" s="167"/>
      <c r="J2890" s="168" t="str">
        <f>IF(F2890="","",IF(G2890=nepodnik,1,IF(VLOOKUP(G2890,Ciselniky!$G$41:$I$48,3,FALSE)&gt;'Údaje o projekte'!$F$11,'Údaje o projekte'!$F$11,VLOOKUP(G2890,Ciselniky!$G$41:$I$48,3,FALSE))))</f>
        <v/>
      </c>
      <c r="K2890" s="169" t="str">
        <f>IF(J2890="","",IF(G2890="Nerelevantné",E2890*F2890,((E2890*F2890)/VLOOKUP(G2890,Ciselniky!$G$43:$I$48,3,FALSE))*'Dlhodobý majetok (DM)'!I2890)*H2890)</f>
        <v/>
      </c>
      <c r="L2890" s="169" t="str">
        <f>IF(K2890="","",IF('Základné údaje'!$H$8="áno",0,K2890*0.2))</f>
        <v/>
      </c>
      <c r="M2890" s="156" t="str">
        <f>IF(K2890="","",K2890*VLOOKUP(CONCATENATE(C2890," / ",'Základné údaje'!$D$8),'Priradenie pracov. balíkov'!A:F,6,FALSE))</f>
        <v/>
      </c>
      <c r="N2890" s="156" t="str">
        <f>IF(L2890="","",L2890*VLOOKUP(CONCATENATE(C2890," / ",'Základné údaje'!$D$8),'Priradenie pracov. balíkov'!A:F,6,FALSE))</f>
        <v/>
      </c>
      <c r="O2890" s="164"/>
      <c r="P2890" s="164"/>
    </row>
    <row r="2891" spans="1:16" x14ac:dyDescent="0.2">
      <c r="A2891" s="19"/>
      <c r="B2891" s="164"/>
      <c r="C2891" s="164"/>
      <c r="D2891" s="164"/>
      <c r="E2891" s="164"/>
      <c r="F2891" s="165"/>
      <c r="G2891" s="164"/>
      <c r="H2891" s="166"/>
      <c r="I2891" s="167"/>
      <c r="J2891" s="168" t="str">
        <f>IF(F2891="","",IF(G2891=nepodnik,1,IF(VLOOKUP(G2891,Ciselniky!$G$41:$I$48,3,FALSE)&gt;'Údaje o projekte'!$F$11,'Údaje o projekte'!$F$11,VLOOKUP(G2891,Ciselniky!$G$41:$I$48,3,FALSE))))</f>
        <v/>
      </c>
      <c r="K2891" s="169" t="str">
        <f>IF(J2891="","",IF(G2891="Nerelevantné",E2891*F2891,((E2891*F2891)/VLOOKUP(G2891,Ciselniky!$G$43:$I$48,3,FALSE))*'Dlhodobý majetok (DM)'!I2891)*H2891)</f>
        <v/>
      </c>
      <c r="L2891" s="169" t="str">
        <f>IF(K2891="","",IF('Základné údaje'!$H$8="áno",0,K2891*0.2))</f>
        <v/>
      </c>
      <c r="M2891" s="156" t="str">
        <f>IF(K2891="","",K2891*VLOOKUP(CONCATENATE(C2891," / ",'Základné údaje'!$D$8),'Priradenie pracov. balíkov'!A:F,6,FALSE))</f>
        <v/>
      </c>
      <c r="N2891" s="156" t="str">
        <f>IF(L2891="","",L2891*VLOOKUP(CONCATENATE(C2891," / ",'Základné údaje'!$D$8),'Priradenie pracov. balíkov'!A:F,6,FALSE))</f>
        <v/>
      </c>
      <c r="O2891" s="164"/>
      <c r="P2891" s="164"/>
    </row>
    <row r="2892" spans="1:16" x14ac:dyDescent="0.2">
      <c r="A2892" s="19"/>
      <c r="B2892" s="164"/>
      <c r="C2892" s="164"/>
      <c r="D2892" s="164"/>
      <c r="E2892" s="164"/>
      <c r="F2892" s="165"/>
      <c r="G2892" s="164"/>
      <c r="H2892" s="166"/>
      <c r="I2892" s="167"/>
      <c r="J2892" s="168" t="str">
        <f>IF(F2892="","",IF(G2892=nepodnik,1,IF(VLOOKUP(G2892,Ciselniky!$G$41:$I$48,3,FALSE)&gt;'Údaje o projekte'!$F$11,'Údaje o projekte'!$F$11,VLOOKUP(G2892,Ciselniky!$G$41:$I$48,3,FALSE))))</f>
        <v/>
      </c>
      <c r="K2892" s="169" t="str">
        <f>IF(J2892="","",IF(G2892="Nerelevantné",E2892*F2892,((E2892*F2892)/VLOOKUP(G2892,Ciselniky!$G$43:$I$48,3,FALSE))*'Dlhodobý majetok (DM)'!I2892)*H2892)</f>
        <v/>
      </c>
      <c r="L2892" s="169" t="str">
        <f>IF(K2892="","",IF('Základné údaje'!$H$8="áno",0,K2892*0.2))</f>
        <v/>
      </c>
      <c r="M2892" s="156" t="str">
        <f>IF(K2892="","",K2892*VLOOKUP(CONCATENATE(C2892," / ",'Základné údaje'!$D$8),'Priradenie pracov. balíkov'!A:F,6,FALSE))</f>
        <v/>
      </c>
      <c r="N2892" s="156" t="str">
        <f>IF(L2892="","",L2892*VLOOKUP(CONCATENATE(C2892," / ",'Základné údaje'!$D$8),'Priradenie pracov. balíkov'!A:F,6,FALSE))</f>
        <v/>
      </c>
      <c r="O2892" s="164"/>
      <c r="P2892" s="164"/>
    </row>
    <row r="2893" spans="1:16" x14ac:dyDescent="0.2">
      <c r="A2893" s="19"/>
      <c r="B2893" s="164"/>
      <c r="C2893" s="164"/>
      <c r="D2893" s="164"/>
      <c r="E2893" s="164"/>
      <c r="F2893" s="165"/>
      <c r="G2893" s="164"/>
      <c r="H2893" s="166"/>
      <c r="I2893" s="167"/>
      <c r="J2893" s="168" t="str">
        <f>IF(F2893="","",IF(G2893=nepodnik,1,IF(VLOOKUP(G2893,Ciselniky!$G$41:$I$48,3,FALSE)&gt;'Údaje o projekte'!$F$11,'Údaje o projekte'!$F$11,VLOOKUP(G2893,Ciselniky!$G$41:$I$48,3,FALSE))))</f>
        <v/>
      </c>
      <c r="K2893" s="169" t="str">
        <f>IF(J2893="","",IF(G2893="Nerelevantné",E2893*F2893,((E2893*F2893)/VLOOKUP(G2893,Ciselniky!$G$43:$I$48,3,FALSE))*'Dlhodobý majetok (DM)'!I2893)*H2893)</f>
        <v/>
      </c>
      <c r="L2893" s="169" t="str">
        <f>IF(K2893="","",IF('Základné údaje'!$H$8="áno",0,K2893*0.2))</f>
        <v/>
      </c>
      <c r="M2893" s="156" t="str">
        <f>IF(K2893="","",K2893*VLOOKUP(CONCATENATE(C2893," / ",'Základné údaje'!$D$8),'Priradenie pracov. balíkov'!A:F,6,FALSE))</f>
        <v/>
      </c>
      <c r="N2893" s="156" t="str">
        <f>IF(L2893="","",L2893*VLOOKUP(CONCATENATE(C2893," / ",'Základné údaje'!$D$8),'Priradenie pracov. balíkov'!A:F,6,FALSE))</f>
        <v/>
      </c>
      <c r="O2893" s="164"/>
      <c r="P2893" s="164"/>
    </row>
    <row r="2894" spans="1:16" x14ac:dyDescent="0.2">
      <c r="A2894" s="19"/>
      <c r="B2894" s="164"/>
      <c r="C2894" s="164"/>
      <c r="D2894" s="164"/>
      <c r="E2894" s="164"/>
      <c r="F2894" s="165"/>
      <c r="G2894" s="164"/>
      <c r="H2894" s="166"/>
      <c r="I2894" s="167"/>
      <c r="J2894" s="168" t="str">
        <f>IF(F2894="","",IF(G2894=nepodnik,1,IF(VLOOKUP(G2894,Ciselniky!$G$41:$I$48,3,FALSE)&gt;'Údaje o projekte'!$F$11,'Údaje o projekte'!$F$11,VLOOKUP(G2894,Ciselniky!$G$41:$I$48,3,FALSE))))</f>
        <v/>
      </c>
      <c r="K2894" s="169" t="str">
        <f>IF(J2894="","",IF(G2894="Nerelevantné",E2894*F2894,((E2894*F2894)/VLOOKUP(G2894,Ciselniky!$G$43:$I$48,3,FALSE))*'Dlhodobý majetok (DM)'!I2894)*H2894)</f>
        <v/>
      </c>
      <c r="L2894" s="169" t="str">
        <f>IF(K2894="","",IF('Základné údaje'!$H$8="áno",0,K2894*0.2))</f>
        <v/>
      </c>
      <c r="M2894" s="156" t="str">
        <f>IF(K2894="","",K2894*VLOOKUP(CONCATENATE(C2894," / ",'Základné údaje'!$D$8),'Priradenie pracov. balíkov'!A:F,6,FALSE))</f>
        <v/>
      </c>
      <c r="N2894" s="156" t="str">
        <f>IF(L2894="","",L2894*VLOOKUP(CONCATENATE(C2894," / ",'Základné údaje'!$D$8),'Priradenie pracov. balíkov'!A:F,6,FALSE))</f>
        <v/>
      </c>
      <c r="O2894" s="164"/>
      <c r="P2894" s="164"/>
    </row>
    <row r="2895" spans="1:16" x14ac:dyDescent="0.2">
      <c r="A2895" s="19"/>
      <c r="B2895" s="164"/>
      <c r="C2895" s="164"/>
      <c r="D2895" s="164"/>
      <c r="E2895" s="164"/>
      <c r="F2895" s="165"/>
      <c r="G2895" s="164"/>
      <c r="H2895" s="166"/>
      <c r="I2895" s="167"/>
      <c r="J2895" s="168" t="str">
        <f>IF(F2895="","",IF(G2895=nepodnik,1,IF(VLOOKUP(G2895,Ciselniky!$G$41:$I$48,3,FALSE)&gt;'Údaje o projekte'!$F$11,'Údaje o projekte'!$F$11,VLOOKUP(G2895,Ciselniky!$G$41:$I$48,3,FALSE))))</f>
        <v/>
      </c>
      <c r="K2895" s="169" t="str">
        <f>IF(J2895="","",IF(G2895="Nerelevantné",E2895*F2895,((E2895*F2895)/VLOOKUP(G2895,Ciselniky!$G$43:$I$48,3,FALSE))*'Dlhodobý majetok (DM)'!I2895)*H2895)</f>
        <v/>
      </c>
      <c r="L2895" s="169" t="str">
        <f>IF(K2895="","",IF('Základné údaje'!$H$8="áno",0,K2895*0.2))</f>
        <v/>
      </c>
      <c r="M2895" s="156" t="str">
        <f>IF(K2895="","",K2895*VLOOKUP(CONCATENATE(C2895," / ",'Základné údaje'!$D$8),'Priradenie pracov. balíkov'!A:F,6,FALSE))</f>
        <v/>
      </c>
      <c r="N2895" s="156" t="str">
        <f>IF(L2895="","",L2895*VLOOKUP(CONCATENATE(C2895," / ",'Základné údaje'!$D$8),'Priradenie pracov. balíkov'!A:F,6,FALSE))</f>
        <v/>
      </c>
      <c r="O2895" s="164"/>
      <c r="P2895" s="164"/>
    </row>
    <row r="2896" spans="1:16" x14ac:dyDescent="0.2">
      <c r="A2896" s="19"/>
      <c r="B2896" s="164"/>
      <c r="C2896" s="164"/>
      <c r="D2896" s="164"/>
      <c r="E2896" s="164"/>
      <c r="F2896" s="165"/>
      <c r="G2896" s="164"/>
      <c r="H2896" s="166"/>
      <c r="I2896" s="167"/>
      <c r="J2896" s="168" t="str">
        <f>IF(F2896="","",IF(G2896=nepodnik,1,IF(VLOOKUP(G2896,Ciselniky!$G$41:$I$48,3,FALSE)&gt;'Údaje o projekte'!$F$11,'Údaje o projekte'!$F$11,VLOOKUP(G2896,Ciselniky!$G$41:$I$48,3,FALSE))))</f>
        <v/>
      </c>
      <c r="K2896" s="169" t="str">
        <f>IF(J2896="","",IF(G2896="Nerelevantné",E2896*F2896,((E2896*F2896)/VLOOKUP(G2896,Ciselniky!$G$43:$I$48,3,FALSE))*'Dlhodobý majetok (DM)'!I2896)*H2896)</f>
        <v/>
      </c>
      <c r="L2896" s="169" t="str">
        <f>IF(K2896="","",IF('Základné údaje'!$H$8="áno",0,K2896*0.2))</f>
        <v/>
      </c>
      <c r="M2896" s="156" t="str">
        <f>IF(K2896="","",K2896*VLOOKUP(CONCATENATE(C2896," / ",'Základné údaje'!$D$8),'Priradenie pracov. balíkov'!A:F,6,FALSE))</f>
        <v/>
      </c>
      <c r="N2896" s="156" t="str">
        <f>IF(L2896="","",L2896*VLOOKUP(CONCATENATE(C2896," / ",'Základné údaje'!$D$8),'Priradenie pracov. balíkov'!A:F,6,FALSE))</f>
        <v/>
      </c>
      <c r="O2896" s="164"/>
      <c r="P2896" s="164"/>
    </row>
    <row r="2897" spans="1:16" x14ac:dyDescent="0.2">
      <c r="A2897" s="19"/>
      <c r="B2897" s="164"/>
      <c r="C2897" s="164"/>
      <c r="D2897" s="164"/>
      <c r="E2897" s="164"/>
      <c r="F2897" s="165"/>
      <c r="G2897" s="164"/>
      <c r="H2897" s="166"/>
      <c r="I2897" s="167"/>
      <c r="J2897" s="168" t="str">
        <f>IF(F2897="","",IF(G2897=nepodnik,1,IF(VLOOKUP(G2897,Ciselniky!$G$41:$I$48,3,FALSE)&gt;'Údaje o projekte'!$F$11,'Údaje o projekte'!$F$11,VLOOKUP(G2897,Ciselniky!$G$41:$I$48,3,FALSE))))</f>
        <v/>
      </c>
      <c r="K2897" s="169" t="str">
        <f>IF(J2897="","",IF(G2897="Nerelevantné",E2897*F2897,((E2897*F2897)/VLOOKUP(G2897,Ciselniky!$G$43:$I$48,3,FALSE))*'Dlhodobý majetok (DM)'!I2897)*H2897)</f>
        <v/>
      </c>
      <c r="L2897" s="169" t="str">
        <f>IF(K2897="","",IF('Základné údaje'!$H$8="áno",0,K2897*0.2))</f>
        <v/>
      </c>
      <c r="M2897" s="156" t="str">
        <f>IF(K2897="","",K2897*VLOOKUP(CONCATENATE(C2897," / ",'Základné údaje'!$D$8),'Priradenie pracov. balíkov'!A:F,6,FALSE))</f>
        <v/>
      </c>
      <c r="N2897" s="156" t="str">
        <f>IF(L2897="","",L2897*VLOOKUP(CONCATENATE(C2897," / ",'Základné údaje'!$D$8),'Priradenie pracov. balíkov'!A:F,6,FALSE))</f>
        <v/>
      </c>
      <c r="O2897" s="164"/>
      <c r="P2897" s="164"/>
    </row>
    <row r="2898" spans="1:16" x14ac:dyDescent="0.2">
      <c r="A2898" s="19"/>
      <c r="B2898" s="164"/>
      <c r="C2898" s="164"/>
      <c r="D2898" s="164"/>
      <c r="E2898" s="164"/>
      <c r="F2898" s="165"/>
      <c r="G2898" s="164"/>
      <c r="H2898" s="166"/>
      <c r="I2898" s="167"/>
      <c r="J2898" s="168" t="str">
        <f>IF(F2898="","",IF(G2898=nepodnik,1,IF(VLOOKUP(G2898,Ciselniky!$G$41:$I$48,3,FALSE)&gt;'Údaje o projekte'!$F$11,'Údaje o projekte'!$F$11,VLOOKUP(G2898,Ciselniky!$G$41:$I$48,3,FALSE))))</f>
        <v/>
      </c>
      <c r="K2898" s="169" t="str">
        <f>IF(J2898="","",IF(G2898="Nerelevantné",E2898*F2898,((E2898*F2898)/VLOOKUP(G2898,Ciselniky!$G$43:$I$48,3,FALSE))*'Dlhodobý majetok (DM)'!I2898)*H2898)</f>
        <v/>
      </c>
      <c r="L2898" s="169" t="str">
        <f>IF(K2898="","",IF('Základné údaje'!$H$8="áno",0,K2898*0.2))</f>
        <v/>
      </c>
      <c r="M2898" s="156" t="str">
        <f>IF(K2898="","",K2898*VLOOKUP(CONCATENATE(C2898," / ",'Základné údaje'!$D$8),'Priradenie pracov. balíkov'!A:F,6,FALSE))</f>
        <v/>
      </c>
      <c r="N2898" s="156" t="str">
        <f>IF(L2898="","",L2898*VLOOKUP(CONCATENATE(C2898," / ",'Základné údaje'!$D$8),'Priradenie pracov. balíkov'!A:F,6,FALSE))</f>
        <v/>
      </c>
      <c r="O2898" s="164"/>
      <c r="P2898" s="164"/>
    </row>
    <row r="2899" spans="1:16" x14ac:dyDescent="0.2">
      <c r="A2899" s="19"/>
      <c r="B2899" s="164"/>
      <c r="C2899" s="164"/>
      <c r="D2899" s="164"/>
      <c r="E2899" s="164"/>
      <c r="F2899" s="165"/>
      <c r="G2899" s="164"/>
      <c r="H2899" s="166"/>
      <c r="I2899" s="167"/>
      <c r="J2899" s="168" t="str">
        <f>IF(F2899="","",IF(G2899=nepodnik,1,IF(VLOOKUP(G2899,Ciselniky!$G$41:$I$48,3,FALSE)&gt;'Údaje o projekte'!$F$11,'Údaje o projekte'!$F$11,VLOOKUP(G2899,Ciselniky!$G$41:$I$48,3,FALSE))))</f>
        <v/>
      </c>
      <c r="K2899" s="169" t="str">
        <f>IF(J2899="","",IF(G2899="Nerelevantné",E2899*F2899,((E2899*F2899)/VLOOKUP(G2899,Ciselniky!$G$43:$I$48,3,FALSE))*'Dlhodobý majetok (DM)'!I2899)*H2899)</f>
        <v/>
      </c>
      <c r="L2899" s="169" t="str">
        <f>IF(K2899="","",IF('Základné údaje'!$H$8="áno",0,K2899*0.2))</f>
        <v/>
      </c>
      <c r="M2899" s="156" t="str">
        <f>IF(K2899="","",K2899*VLOOKUP(CONCATENATE(C2899," / ",'Základné údaje'!$D$8),'Priradenie pracov. balíkov'!A:F,6,FALSE))</f>
        <v/>
      </c>
      <c r="N2899" s="156" t="str">
        <f>IF(L2899="","",L2899*VLOOKUP(CONCATENATE(C2899," / ",'Základné údaje'!$D$8),'Priradenie pracov. balíkov'!A:F,6,FALSE))</f>
        <v/>
      </c>
      <c r="O2899" s="164"/>
      <c r="P2899" s="164"/>
    </row>
    <row r="2900" spans="1:16" x14ac:dyDescent="0.2">
      <c r="A2900" s="19"/>
      <c r="B2900" s="164"/>
      <c r="C2900" s="164"/>
      <c r="D2900" s="164"/>
      <c r="E2900" s="164"/>
      <c r="F2900" s="165"/>
      <c r="G2900" s="164"/>
      <c r="H2900" s="166"/>
      <c r="I2900" s="167"/>
      <c r="J2900" s="168" t="str">
        <f>IF(F2900="","",IF(G2900=nepodnik,1,IF(VLOOKUP(G2900,Ciselniky!$G$41:$I$48,3,FALSE)&gt;'Údaje o projekte'!$F$11,'Údaje o projekte'!$F$11,VLOOKUP(G2900,Ciselniky!$G$41:$I$48,3,FALSE))))</f>
        <v/>
      </c>
      <c r="K2900" s="169" t="str">
        <f>IF(J2900="","",IF(G2900="Nerelevantné",E2900*F2900,((E2900*F2900)/VLOOKUP(G2900,Ciselniky!$G$43:$I$48,3,FALSE))*'Dlhodobý majetok (DM)'!I2900)*H2900)</f>
        <v/>
      </c>
      <c r="L2900" s="169" t="str">
        <f>IF(K2900="","",IF('Základné údaje'!$H$8="áno",0,K2900*0.2))</f>
        <v/>
      </c>
      <c r="M2900" s="156" t="str">
        <f>IF(K2900="","",K2900*VLOOKUP(CONCATENATE(C2900," / ",'Základné údaje'!$D$8),'Priradenie pracov. balíkov'!A:F,6,FALSE))</f>
        <v/>
      </c>
      <c r="N2900" s="156" t="str">
        <f>IF(L2900="","",L2900*VLOOKUP(CONCATENATE(C2900," / ",'Základné údaje'!$D$8),'Priradenie pracov. balíkov'!A:F,6,FALSE))</f>
        <v/>
      </c>
      <c r="O2900" s="164"/>
      <c r="P2900" s="164"/>
    </row>
    <row r="2901" spans="1:16" x14ac:dyDescent="0.2">
      <c r="A2901" s="19"/>
      <c r="B2901" s="164"/>
      <c r="C2901" s="164"/>
      <c r="D2901" s="164"/>
      <c r="E2901" s="164"/>
      <c r="F2901" s="165"/>
      <c r="G2901" s="164"/>
      <c r="H2901" s="166"/>
      <c r="I2901" s="167"/>
      <c r="J2901" s="168" t="str">
        <f>IF(F2901="","",IF(G2901=nepodnik,1,IF(VLOOKUP(G2901,Ciselniky!$G$41:$I$48,3,FALSE)&gt;'Údaje o projekte'!$F$11,'Údaje o projekte'!$F$11,VLOOKUP(G2901,Ciselniky!$G$41:$I$48,3,FALSE))))</f>
        <v/>
      </c>
      <c r="K2901" s="169" t="str">
        <f>IF(J2901="","",IF(G2901="Nerelevantné",E2901*F2901,((E2901*F2901)/VLOOKUP(G2901,Ciselniky!$G$43:$I$48,3,FALSE))*'Dlhodobý majetok (DM)'!I2901)*H2901)</f>
        <v/>
      </c>
      <c r="L2901" s="169" t="str">
        <f>IF(K2901="","",IF('Základné údaje'!$H$8="áno",0,K2901*0.2))</f>
        <v/>
      </c>
      <c r="M2901" s="156" t="str">
        <f>IF(K2901="","",K2901*VLOOKUP(CONCATENATE(C2901," / ",'Základné údaje'!$D$8),'Priradenie pracov. balíkov'!A:F,6,FALSE))</f>
        <v/>
      </c>
      <c r="N2901" s="156" t="str">
        <f>IF(L2901="","",L2901*VLOOKUP(CONCATENATE(C2901," / ",'Základné údaje'!$D$8),'Priradenie pracov. balíkov'!A:F,6,FALSE))</f>
        <v/>
      </c>
      <c r="O2901" s="164"/>
      <c r="P2901" s="164"/>
    </row>
    <row r="2902" spans="1:16" x14ac:dyDescent="0.2">
      <c r="A2902" s="19"/>
      <c r="B2902" s="164"/>
      <c r="C2902" s="164"/>
      <c r="D2902" s="164"/>
      <c r="E2902" s="164"/>
      <c r="F2902" s="165"/>
      <c r="G2902" s="164"/>
      <c r="H2902" s="166"/>
      <c r="I2902" s="167"/>
      <c r="J2902" s="168" t="str">
        <f>IF(F2902="","",IF(G2902=nepodnik,1,IF(VLOOKUP(G2902,Ciselniky!$G$41:$I$48,3,FALSE)&gt;'Údaje o projekte'!$F$11,'Údaje o projekte'!$F$11,VLOOKUP(G2902,Ciselniky!$G$41:$I$48,3,FALSE))))</f>
        <v/>
      </c>
      <c r="K2902" s="169" t="str">
        <f>IF(J2902="","",IF(G2902="Nerelevantné",E2902*F2902,((E2902*F2902)/VLOOKUP(G2902,Ciselniky!$G$43:$I$48,3,FALSE))*'Dlhodobý majetok (DM)'!I2902)*H2902)</f>
        <v/>
      </c>
      <c r="L2902" s="169" t="str">
        <f>IF(K2902="","",IF('Základné údaje'!$H$8="áno",0,K2902*0.2))</f>
        <v/>
      </c>
      <c r="M2902" s="156" t="str">
        <f>IF(K2902="","",K2902*VLOOKUP(CONCATENATE(C2902," / ",'Základné údaje'!$D$8),'Priradenie pracov. balíkov'!A:F,6,FALSE))</f>
        <v/>
      </c>
      <c r="N2902" s="156" t="str">
        <f>IF(L2902="","",L2902*VLOOKUP(CONCATENATE(C2902," / ",'Základné údaje'!$D$8),'Priradenie pracov. balíkov'!A:F,6,FALSE))</f>
        <v/>
      </c>
      <c r="O2902" s="164"/>
      <c r="P2902" s="164"/>
    </row>
    <row r="2903" spans="1:16" x14ac:dyDescent="0.2">
      <c r="A2903" s="19"/>
      <c r="B2903" s="164"/>
      <c r="C2903" s="164"/>
      <c r="D2903" s="164"/>
      <c r="E2903" s="164"/>
      <c r="F2903" s="165"/>
      <c r="G2903" s="164"/>
      <c r="H2903" s="166"/>
      <c r="I2903" s="167"/>
      <c r="J2903" s="168" t="str">
        <f>IF(F2903="","",IF(G2903=nepodnik,1,IF(VLOOKUP(G2903,Ciselniky!$G$41:$I$48,3,FALSE)&gt;'Údaje o projekte'!$F$11,'Údaje o projekte'!$F$11,VLOOKUP(G2903,Ciselniky!$G$41:$I$48,3,FALSE))))</f>
        <v/>
      </c>
      <c r="K2903" s="169" t="str">
        <f>IF(J2903="","",IF(G2903="Nerelevantné",E2903*F2903,((E2903*F2903)/VLOOKUP(G2903,Ciselniky!$G$43:$I$48,3,FALSE))*'Dlhodobý majetok (DM)'!I2903)*H2903)</f>
        <v/>
      </c>
      <c r="L2903" s="169" t="str">
        <f>IF(K2903="","",IF('Základné údaje'!$H$8="áno",0,K2903*0.2))</f>
        <v/>
      </c>
      <c r="M2903" s="156" t="str">
        <f>IF(K2903="","",K2903*VLOOKUP(CONCATENATE(C2903," / ",'Základné údaje'!$D$8),'Priradenie pracov. balíkov'!A:F,6,FALSE))</f>
        <v/>
      </c>
      <c r="N2903" s="156" t="str">
        <f>IF(L2903="","",L2903*VLOOKUP(CONCATENATE(C2903," / ",'Základné údaje'!$D$8),'Priradenie pracov. balíkov'!A:F,6,FALSE))</f>
        <v/>
      </c>
      <c r="O2903" s="164"/>
      <c r="P2903" s="164"/>
    </row>
    <row r="2904" spans="1:16" x14ac:dyDescent="0.2">
      <c r="A2904" s="19"/>
      <c r="B2904" s="164"/>
      <c r="C2904" s="164"/>
      <c r="D2904" s="164"/>
      <c r="E2904" s="164"/>
      <c r="F2904" s="165"/>
      <c r="G2904" s="164"/>
      <c r="H2904" s="166"/>
      <c r="I2904" s="167"/>
      <c r="J2904" s="168" t="str">
        <f>IF(F2904="","",IF(G2904=nepodnik,1,IF(VLOOKUP(G2904,Ciselniky!$G$41:$I$48,3,FALSE)&gt;'Údaje o projekte'!$F$11,'Údaje o projekte'!$F$11,VLOOKUP(G2904,Ciselniky!$G$41:$I$48,3,FALSE))))</f>
        <v/>
      </c>
      <c r="K2904" s="169" t="str">
        <f>IF(J2904="","",IF(G2904="Nerelevantné",E2904*F2904,((E2904*F2904)/VLOOKUP(G2904,Ciselniky!$G$43:$I$48,3,FALSE))*'Dlhodobý majetok (DM)'!I2904)*H2904)</f>
        <v/>
      </c>
      <c r="L2904" s="169" t="str">
        <f>IF(K2904="","",IF('Základné údaje'!$H$8="áno",0,K2904*0.2))</f>
        <v/>
      </c>
      <c r="M2904" s="156" t="str">
        <f>IF(K2904="","",K2904*VLOOKUP(CONCATENATE(C2904," / ",'Základné údaje'!$D$8),'Priradenie pracov. balíkov'!A:F,6,FALSE))</f>
        <v/>
      </c>
      <c r="N2904" s="156" t="str">
        <f>IF(L2904="","",L2904*VLOOKUP(CONCATENATE(C2904," / ",'Základné údaje'!$D$8),'Priradenie pracov. balíkov'!A:F,6,FALSE))</f>
        <v/>
      </c>
      <c r="O2904" s="164"/>
      <c r="P2904" s="164"/>
    </row>
    <row r="2905" spans="1:16" x14ac:dyDescent="0.2">
      <c r="A2905" s="19"/>
      <c r="B2905" s="164"/>
      <c r="C2905" s="164"/>
      <c r="D2905" s="164"/>
      <c r="E2905" s="164"/>
      <c r="F2905" s="165"/>
      <c r="G2905" s="164"/>
      <c r="H2905" s="166"/>
      <c r="I2905" s="167"/>
      <c r="J2905" s="168" t="str">
        <f>IF(F2905="","",IF(G2905=nepodnik,1,IF(VLOOKUP(G2905,Ciselniky!$G$41:$I$48,3,FALSE)&gt;'Údaje o projekte'!$F$11,'Údaje o projekte'!$F$11,VLOOKUP(G2905,Ciselniky!$G$41:$I$48,3,FALSE))))</f>
        <v/>
      </c>
      <c r="K2905" s="169" t="str">
        <f>IF(J2905="","",IF(G2905="Nerelevantné",E2905*F2905,((E2905*F2905)/VLOOKUP(G2905,Ciselniky!$G$43:$I$48,3,FALSE))*'Dlhodobý majetok (DM)'!I2905)*H2905)</f>
        <v/>
      </c>
      <c r="L2905" s="169" t="str">
        <f>IF(K2905="","",IF('Základné údaje'!$H$8="áno",0,K2905*0.2))</f>
        <v/>
      </c>
      <c r="M2905" s="156" t="str">
        <f>IF(K2905="","",K2905*VLOOKUP(CONCATENATE(C2905," / ",'Základné údaje'!$D$8),'Priradenie pracov. balíkov'!A:F,6,FALSE))</f>
        <v/>
      </c>
      <c r="N2905" s="156" t="str">
        <f>IF(L2905="","",L2905*VLOOKUP(CONCATENATE(C2905," / ",'Základné údaje'!$D$8),'Priradenie pracov. balíkov'!A:F,6,FALSE))</f>
        <v/>
      </c>
      <c r="O2905" s="164"/>
      <c r="P2905" s="164"/>
    </row>
    <row r="2906" spans="1:16" x14ac:dyDescent="0.2">
      <c r="A2906" s="19"/>
      <c r="B2906" s="164"/>
      <c r="C2906" s="164"/>
      <c r="D2906" s="164"/>
      <c r="E2906" s="164"/>
      <c r="F2906" s="165"/>
      <c r="G2906" s="164"/>
      <c r="H2906" s="166"/>
      <c r="I2906" s="167"/>
      <c r="J2906" s="168" t="str">
        <f>IF(F2906="","",IF(G2906=nepodnik,1,IF(VLOOKUP(G2906,Ciselniky!$G$41:$I$48,3,FALSE)&gt;'Údaje o projekte'!$F$11,'Údaje o projekte'!$F$11,VLOOKUP(G2906,Ciselniky!$G$41:$I$48,3,FALSE))))</f>
        <v/>
      </c>
      <c r="K2906" s="169" t="str">
        <f>IF(J2906="","",IF(G2906="Nerelevantné",E2906*F2906,((E2906*F2906)/VLOOKUP(G2906,Ciselniky!$G$43:$I$48,3,FALSE))*'Dlhodobý majetok (DM)'!I2906)*H2906)</f>
        <v/>
      </c>
      <c r="L2906" s="169" t="str">
        <f>IF(K2906="","",IF('Základné údaje'!$H$8="áno",0,K2906*0.2))</f>
        <v/>
      </c>
      <c r="M2906" s="156" t="str">
        <f>IF(K2906="","",K2906*VLOOKUP(CONCATENATE(C2906," / ",'Základné údaje'!$D$8),'Priradenie pracov. balíkov'!A:F,6,FALSE))</f>
        <v/>
      </c>
      <c r="N2906" s="156" t="str">
        <f>IF(L2906="","",L2906*VLOOKUP(CONCATENATE(C2906," / ",'Základné údaje'!$D$8),'Priradenie pracov. balíkov'!A:F,6,FALSE))</f>
        <v/>
      </c>
      <c r="O2906" s="164"/>
      <c r="P2906" s="164"/>
    </row>
    <row r="2907" spans="1:16" x14ac:dyDescent="0.2">
      <c r="A2907" s="19"/>
      <c r="B2907" s="164"/>
      <c r="C2907" s="164"/>
      <c r="D2907" s="164"/>
      <c r="E2907" s="164"/>
      <c r="F2907" s="165"/>
      <c r="G2907" s="164"/>
      <c r="H2907" s="166"/>
      <c r="I2907" s="167"/>
      <c r="J2907" s="168" t="str">
        <f>IF(F2907="","",IF(G2907=nepodnik,1,IF(VLOOKUP(G2907,Ciselniky!$G$41:$I$48,3,FALSE)&gt;'Údaje o projekte'!$F$11,'Údaje o projekte'!$F$11,VLOOKUP(G2907,Ciselniky!$G$41:$I$48,3,FALSE))))</f>
        <v/>
      </c>
      <c r="K2907" s="169" t="str">
        <f>IF(J2907="","",IF(G2907="Nerelevantné",E2907*F2907,((E2907*F2907)/VLOOKUP(G2907,Ciselniky!$G$43:$I$48,3,FALSE))*'Dlhodobý majetok (DM)'!I2907)*H2907)</f>
        <v/>
      </c>
      <c r="L2907" s="169" t="str">
        <f>IF(K2907="","",IF('Základné údaje'!$H$8="áno",0,K2907*0.2))</f>
        <v/>
      </c>
      <c r="M2907" s="156" t="str">
        <f>IF(K2907="","",K2907*VLOOKUP(CONCATENATE(C2907," / ",'Základné údaje'!$D$8),'Priradenie pracov. balíkov'!A:F,6,FALSE))</f>
        <v/>
      </c>
      <c r="N2907" s="156" t="str">
        <f>IF(L2907="","",L2907*VLOOKUP(CONCATENATE(C2907," / ",'Základné údaje'!$D$8),'Priradenie pracov. balíkov'!A:F,6,FALSE))</f>
        <v/>
      </c>
      <c r="O2907" s="164"/>
      <c r="P2907" s="164"/>
    </row>
    <row r="2908" spans="1:16" x14ac:dyDescent="0.2">
      <c r="A2908" s="19"/>
      <c r="B2908" s="164"/>
      <c r="C2908" s="164"/>
      <c r="D2908" s="164"/>
      <c r="E2908" s="164"/>
      <c r="F2908" s="165"/>
      <c r="G2908" s="164"/>
      <c r="H2908" s="166"/>
      <c r="I2908" s="167"/>
      <c r="J2908" s="168" t="str">
        <f>IF(F2908="","",IF(G2908=nepodnik,1,IF(VLOOKUP(G2908,Ciselniky!$G$41:$I$48,3,FALSE)&gt;'Údaje o projekte'!$F$11,'Údaje o projekte'!$F$11,VLOOKUP(G2908,Ciselniky!$G$41:$I$48,3,FALSE))))</f>
        <v/>
      </c>
      <c r="K2908" s="169" t="str">
        <f>IF(J2908="","",IF(G2908="Nerelevantné",E2908*F2908,((E2908*F2908)/VLOOKUP(G2908,Ciselniky!$G$43:$I$48,3,FALSE))*'Dlhodobý majetok (DM)'!I2908)*H2908)</f>
        <v/>
      </c>
      <c r="L2908" s="169" t="str">
        <f>IF(K2908="","",IF('Základné údaje'!$H$8="áno",0,K2908*0.2))</f>
        <v/>
      </c>
      <c r="M2908" s="156" t="str">
        <f>IF(K2908="","",K2908*VLOOKUP(CONCATENATE(C2908," / ",'Základné údaje'!$D$8),'Priradenie pracov. balíkov'!A:F,6,FALSE))</f>
        <v/>
      </c>
      <c r="N2908" s="156" t="str">
        <f>IF(L2908="","",L2908*VLOOKUP(CONCATENATE(C2908," / ",'Základné údaje'!$D$8),'Priradenie pracov. balíkov'!A:F,6,FALSE))</f>
        <v/>
      </c>
      <c r="O2908" s="164"/>
      <c r="P2908" s="164"/>
    </row>
    <row r="2909" spans="1:16" x14ac:dyDescent="0.2">
      <c r="A2909" s="19"/>
      <c r="B2909" s="164"/>
      <c r="C2909" s="164"/>
      <c r="D2909" s="164"/>
      <c r="E2909" s="164"/>
      <c r="F2909" s="165"/>
      <c r="G2909" s="164"/>
      <c r="H2909" s="166"/>
      <c r="I2909" s="167"/>
      <c r="J2909" s="168" t="str">
        <f>IF(F2909="","",IF(G2909=nepodnik,1,IF(VLOOKUP(G2909,Ciselniky!$G$41:$I$48,3,FALSE)&gt;'Údaje o projekte'!$F$11,'Údaje o projekte'!$F$11,VLOOKUP(G2909,Ciselniky!$G$41:$I$48,3,FALSE))))</f>
        <v/>
      </c>
      <c r="K2909" s="169" t="str">
        <f>IF(J2909="","",IF(G2909="Nerelevantné",E2909*F2909,((E2909*F2909)/VLOOKUP(G2909,Ciselniky!$G$43:$I$48,3,FALSE))*'Dlhodobý majetok (DM)'!I2909)*H2909)</f>
        <v/>
      </c>
      <c r="L2909" s="169" t="str">
        <f>IF(K2909="","",IF('Základné údaje'!$H$8="áno",0,K2909*0.2))</f>
        <v/>
      </c>
      <c r="M2909" s="156" t="str">
        <f>IF(K2909="","",K2909*VLOOKUP(CONCATENATE(C2909," / ",'Základné údaje'!$D$8),'Priradenie pracov. balíkov'!A:F,6,FALSE))</f>
        <v/>
      </c>
      <c r="N2909" s="156" t="str">
        <f>IF(L2909="","",L2909*VLOOKUP(CONCATENATE(C2909," / ",'Základné údaje'!$D$8),'Priradenie pracov. balíkov'!A:F,6,FALSE))</f>
        <v/>
      </c>
      <c r="O2909" s="164"/>
      <c r="P2909" s="164"/>
    </row>
    <row r="2910" spans="1:16" x14ac:dyDescent="0.2">
      <c r="A2910" s="19"/>
      <c r="B2910" s="164"/>
      <c r="C2910" s="164"/>
      <c r="D2910" s="164"/>
      <c r="E2910" s="164"/>
      <c r="F2910" s="165"/>
      <c r="G2910" s="164"/>
      <c r="H2910" s="166"/>
      <c r="I2910" s="167"/>
      <c r="J2910" s="168" t="str">
        <f>IF(F2910="","",IF(G2910=nepodnik,1,IF(VLOOKUP(G2910,Ciselniky!$G$41:$I$48,3,FALSE)&gt;'Údaje o projekte'!$F$11,'Údaje o projekte'!$F$11,VLOOKUP(G2910,Ciselniky!$G$41:$I$48,3,FALSE))))</f>
        <v/>
      </c>
      <c r="K2910" s="169" t="str">
        <f>IF(J2910="","",IF(G2910="Nerelevantné",E2910*F2910,((E2910*F2910)/VLOOKUP(G2910,Ciselniky!$G$43:$I$48,3,FALSE))*'Dlhodobý majetok (DM)'!I2910)*H2910)</f>
        <v/>
      </c>
      <c r="L2910" s="169" t="str">
        <f>IF(K2910="","",IF('Základné údaje'!$H$8="áno",0,K2910*0.2))</f>
        <v/>
      </c>
      <c r="M2910" s="156" t="str">
        <f>IF(K2910="","",K2910*VLOOKUP(CONCATENATE(C2910," / ",'Základné údaje'!$D$8),'Priradenie pracov. balíkov'!A:F,6,FALSE))</f>
        <v/>
      </c>
      <c r="N2910" s="156" t="str">
        <f>IF(L2910="","",L2910*VLOOKUP(CONCATENATE(C2910," / ",'Základné údaje'!$D$8),'Priradenie pracov. balíkov'!A:F,6,FALSE))</f>
        <v/>
      </c>
      <c r="O2910" s="164"/>
      <c r="P2910" s="164"/>
    </row>
    <row r="2911" spans="1:16" x14ac:dyDescent="0.2">
      <c r="A2911" s="19"/>
      <c r="B2911" s="164"/>
      <c r="C2911" s="164"/>
      <c r="D2911" s="164"/>
      <c r="E2911" s="164"/>
      <c r="F2911" s="165"/>
      <c r="G2911" s="164"/>
      <c r="H2911" s="166"/>
      <c r="I2911" s="167"/>
      <c r="J2911" s="168" t="str">
        <f>IF(F2911="","",IF(G2911=nepodnik,1,IF(VLOOKUP(G2911,Ciselniky!$G$41:$I$48,3,FALSE)&gt;'Údaje o projekte'!$F$11,'Údaje o projekte'!$F$11,VLOOKUP(G2911,Ciselniky!$G$41:$I$48,3,FALSE))))</f>
        <v/>
      </c>
      <c r="K2911" s="169" t="str">
        <f>IF(J2911="","",IF(G2911="Nerelevantné",E2911*F2911,((E2911*F2911)/VLOOKUP(G2911,Ciselniky!$G$43:$I$48,3,FALSE))*'Dlhodobý majetok (DM)'!I2911)*H2911)</f>
        <v/>
      </c>
      <c r="L2911" s="169" t="str">
        <f>IF(K2911="","",IF('Základné údaje'!$H$8="áno",0,K2911*0.2))</f>
        <v/>
      </c>
      <c r="M2911" s="156" t="str">
        <f>IF(K2911="","",K2911*VLOOKUP(CONCATENATE(C2911," / ",'Základné údaje'!$D$8),'Priradenie pracov. balíkov'!A:F,6,FALSE))</f>
        <v/>
      </c>
      <c r="N2911" s="156" t="str">
        <f>IF(L2911="","",L2911*VLOOKUP(CONCATENATE(C2911," / ",'Základné údaje'!$D$8),'Priradenie pracov. balíkov'!A:F,6,FALSE))</f>
        <v/>
      </c>
      <c r="O2911" s="164"/>
      <c r="P2911" s="164"/>
    </row>
    <row r="2912" spans="1:16" x14ac:dyDescent="0.2">
      <c r="A2912" s="19"/>
      <c r="B2912" s="164"/>
      <c r="C2912" s="164"/>
      <c r="D2912" s="164"/>
      <c r="E2912" s="164"/>
      <c r="F2912" s="165"/>
      <c r="G2912" s="164"/>
      <c r="H2912" s="166"/>
      <c r="I2912" s="167"/>
      <c r="J2912" s="168" t="str">
        <f>IF(F2912="","",IF(G2912=nepodnik,1,IF(VLOOKUP(G2912,Ciselniky!$G$41:$I$48,3,FALSE)&gt;'Údaje o projekte'!$F$11,'Údaje o projekte'!$F$11,VLOOKUP(G2912,Ciselniky!$G$41:$I$48,3,FALSE))))</f>
        <v/>
      </c>
      <c r="K2912" s="169" t="str">
        <f>IF(J2912="","",IF(G2912="Nerelevantné",E2912*F2912,((E2912*F2912)/VLOOKUP(G2912,Ciselniky!$G$43:$I$48,3,FALSE))*'Dlhodobý majetok (DM)'!I2912)*H2912)</f>
        <v/>
      </c>
      <c r="L2912" s="169" t="str">
        <f>IF(K2912="","",IF('Základné údaje'!$H$8="áno",0,K2912*0.2))</f>
        <v/>
      </c>
      <c r="M2912" s="156" t="str">
        <f>IF(K2912="","",K2912*VLOOKUP(CONCATENATE(C2912," / ",'Základné údaje'!$D$8),'Priradenie pracov. balíkov'!A:F,6,FALSE))</f>
        <v/>
      </c>
      <c r="N2912" s="156" t="str">
        <f>IF(L2912="","",L2912*VLOOKUP(CONCATENATE(C2912," / ",'Základné údaje'!$D$8),'Priradenie pracov. balíkov'!A:F,6,FALSE))</f>
        <v/>
      </c>
      <c r="O2912" s="164"/>
      <c r="P2912" s="164"/>
    </row>
    <row r="2913" spans="1:16" x14ac:dyDescent="0.2">
      <c r="A2913" s="19"/>
      <c r="B2913" s="164"/>
      <c r="C2913" s="164"/>
      <c r="D2913" s="164"/>
      <c r="E2913" s="164"/>
      <c r="F2913" s="165"/>
      <c r="G2913" s="164"/>
      <c r="H2913" s="166"/>
      <c r="I2913" s="167"/>
      <c r="J2913" s="168" t="str">
        <f>IF(F2913="","",IF(G2913=nepodnik,1,IF(VLOOKUP(G2913,Ciselniky!$G$41:$I$48,3,FALSE)&gt;'Údaje o projekte'!$F$11,'Údaje o projekte'!$F$11,VLOOKUP(G2913,Ciselniky!$G$41:$I$48,3,FALSE))))</f>
        <v/>
      </c>
      <c r="K2913" s="169" t="str">
        <f>IF(J2913="","",IF(G2913="Nerelevantné",E2913*F2913,((E2913*F2913)/VLOOKUP(G2913,Ciselniky!$G$43:$I$48,3,FALSE))*'Dlhodobý majetok (DM)'!I2913)*H2913)</f>
        <v/>
      </c>
      <c r="L2913" s="169" t="str">
        <f>IF(K2913="","",IF('Základné údaje'!$H$8="áno",0,K2913*0.2))</f>
        <v/>
      </c>
      <c r="M2913" s="156" t="str">
        <f>IF(K2913="","",K2913*VLOOKUP(CONCATENATE(C2913," / ",'Základné údaje'!$D$8),'Priradenie pracov. balíkov'!A:F,6,FALSE))</f>
        <v/>
      </c>
      <c r="N2913" s="156" t="str">
        <f>IF(L2913="","",L2913*VLOOKUP(CONCATENATE(C2913," / ",'Základné údaje'!$D$8),'Priradenie pracov. balíkov'!A:F,6,FALSE))</f>
        <v/>
      </c>
      <c r="O2913" s="164"/>
      <c r="P2913" s="164"/>
    </row>
    <row r="2914" spans="1:16" x14ac:dyDescent="0.2">
      <c r="A2914" s="19"/>
      <c r="B2914" s="164"/>
      <c r="C2914" s="164"/>
      <c r="D2914" s="164"/>
      <c r="E2914" s="164"/>
      <c r="F2914" s="165"/>
      <c r="G2914" s="164"/>
      <c r="H2914" s="166"/>
      <c r="I2914" s="167"/>
      <c r="J2914" s="168" t="str">
        <f>IF(F2914="","",IF(G2914=nepodnik,1,IF(VLOOKUP(G2914,Ciselniky!$G$41:$I$48,3,FALSE)&gt;'Údaje o projekte'!$F$11,'Údaje o projekte'!$F$11,VLOOKUP(G2914,Ciselniky!$G$41:$I$48,3,FALSE))))</f>
        <v/>
      </c>
      <c r="K2914" s="169" t="str">
        <f>IF(J2914="","",IF(G2914="Nerelevantné",E2914*F2914,((E2914*F2914)/VLOOKUP(G2914,Ciselniky!$G$43:$I$48,3,FALSE))*'Dlhodobý majetok (DM)'!I2914)*H2914)</f>
        <v/>
      </c>
      <c r="L2914" s="169" t="str">
        <f>IF(K2914="","",IF('Základné údaje'!$H$8="áno",0,K2914*0.2))</f>
        <v/>
      </c>
      <c r="M2914" s="156" t="str">
        <f>IF(K2914="","",K2914*VLOOKUP(CONCATENATE(C2914," / ",'Základné údaje'!$D$8),'Priradenie pracov. balíkov'!A:F,6,FALSE))</f>
        <v/>
      </c>
      <c r="N2914" s="156" t="str">
        <f>IF(L2914="","",L2914*VLOOKUP(CONCATENATE(C2914," / ",'Základné údaje'!$D$8),'Priradenie pracov. balíkov'!A:F,6,FALSE))</f>
        <v/>
      </c>
      <c r="O2914" s="164"/>
      <c r="P2914" s="164"/>
    </row>
    <row r="2915" spans="1:16" x14ac:dyDescent="0.2">
      <c r="A2915" s="19"/>
      <c r="B2915" s="164"/>
      <c r="C2915" s="164"/>
      <c r="D2915" s="164"/>
      <c r="E2915" s="164"/>
      <c r="F2915" s="165"/>
      <c r="G2915" s="164"/>
      <c r="H2915" s="166"/>
      <c r="I2915" s="167"/>
      <c r="J2915" s="168" t="str">
        <f>IF(F2915="","",IF(G2915=nepodnik,1,IF(VLOOKUP(G2915,Ciselniky!$G$41:$I$48,3,FALSE)&gt;'Údaje o projekte'!$F$11,'Údaje o projekte'!$F$11,VLOOKUP(G2915,Ciselniky!$G$41:$I$48,3,FALSE))))</f>
        <v/>
      </c>
      <c r="K2915" s="169" t="str">
        <f>IF(J2915="","",IF(G2915="Nerelevantné",E2915*F2915,((E2915*F2915)/VLOOKUP(G2915,Ciselniky!$G$43:$I$48,3,FALSE))*'Dlhodobý majetok (DM)'!I2915)*H2915)</f>
        <v/>
      </c>
      <c r="L2915" s="169" t="str">
        <f>IF(K2915="","",IF('Základné údaje'!$H$8="áno",0,K2915*0.2))</f>
        <v/>
      </c>
      <c r="M2915" s="156" t="str">
        <f>IF(K2915="","",K2915*VLOOKUP(CONCATENATE(C2915," / ",'Základné údaje'!$D$8),'Priradenie pracov. balíkov'!A:F,6,FALSE))</f>
        <v/>
      </c>
      <c r="N2915" s="156" t="str">
        <f>IF(L2915="","",L2915*VLOOKUP(CONCATENATE(C2915," / ",'Základné údaje'!$D$8),'Priradenie pracov. balíkov'!A:F,6,FALSE))</f>
        <v/>
      </c>
      <c r="O2915" s="164"/>
      <c r="P2915" s="164"/>
    </row>
    <row r="2916" spans="1:16" x14ac:dyDescent="0.2">
      <c r="A2916" s="19"/>
      <c r="B2916" s="164"/>
      <c r="C2916" s="164"/>
      <c r="D2916" s="164"/>
      <c r="E2916" s="164"/>
      <c r="F2916" s="165"/>
      <c r="G2916" s="164"/>
      <c r="H2916" s="166"/>
      <c r="I2916" s="167"/>
      <c r="J2916" s="168" t="str">
        <f>IF(F2916="","",IF(G2916=nepodnik,1,IF(VLOOKUP(G2916,Ciselniky!$G$41:$I$48,3,FALSE)&gt;'Údaje o projekte'!$F$11,'Údaje o projekte'!$F$11,VLOOKUP(G2916,Ciselniky!$G$41:$I$48,3,FALSE))))</f>
        <v/>
      </c>
      <c r="K2916" s="169" t="str">
        <f>IF(J2916="","",IF(G2916="Nerelevantné",E2916*F2916,((E2916*F2916)/VLOOKUP(G2916,Ciselniky!$G$43:$I$48,3,FALSE))*'Dlhodobý majetok (DM)'!I2916)*H2916)</f>
        <v/>
      </c>
      <c r="L2916" s="169" t="str">
        <f>IF(K2916="","",IF('Základné údaje'!$H$8="áno",0,K2916*0.2))</f>
        <v/>
      </c>
      <c r="M2916" s="156" t="str">
        <f>IF(K2916="","",K2916*VLOOKUP(CONCATENATE(C2916," / ",'Základné údaje'!$D$8),'Priradenie pracov. balíkov'!A:F,6,FALSE))</f>
        <v/>
      </c>
      <c r="N2916" s="156" t="str">
        <f>IF(L2916="","",L2916*VLOOKUP(CONCATENATE(C2916," / ",'Základné údaje'!$D$8),'Priradenie pracov. balíkov'!A:F,6,FALSE))</f>
        <v/>
      </c>
      <c r="O2916" s="164"/>
      <c r="P2916" s="164"/>
    </row>
    <row r="2917" spans="1:16" x14ac:dyDescent="0.2">
      <c r="A2917" s="19"/>
      <c r="B2917" s="164"/>
      <c r="C2917" s="164"/>
      <c r="D2917" s="164"/>
      <c r="E2917" s="164"/>
      <c r="F2917" s="165"/>
      <c r="G2917" s="164"/>
      <c r="H2917" s="166"/>
      <c r="I2917" s="167"/>
      <c r="J2917" s="168" t="str">
        <f>IF(F2917="","",IF(G2917=nepodnik,1,IF(VLOOKUP(G2917,Ciselniky!$G$41:$I$48,3,FALSE)&gt;'Údaje o projekte'!$F$11,'Údaje o projekte'!$F$11,VLOOKUP(G2917,Ciselniky!$G$41:$I$48,3,FALSE))))</f>
        <v/>
      </c>
      <c r="K2917" s="169" t="str">
        <f>IF(J2917="","",IF(G2917="Nerelevantné",E2917*F2917,((E2917*F2917)/VLOOKUP(G2917,Ciselniky!$G$43:$I$48,3,FALSE))*'Dlhodobý majetok (DM)'!I2917)*H2917)</f>
        <v/>
      </c>
      <c r="L2917" s="169" t="str">
        <f>IF(K2917="","",IF('Základné údaje'!$H$8="áno",0,K2917*0.2))</f>
        <v/>
      </c>
      <c r="M2917" s="156" t="str">
        <f>IF(K2917="","",K2917*VLOOKUP(CONCATENATE(C2917," / ",'Základné údaje'!$D$8),'Priradenie pracov. balíkov'!A:F,6,FALSE))</f>
        <v/>
      </c>
      <c r="N2917" s="156" t="str">
        <f>IF(L2917="","",L2917*VLOOKUP(CONCATENATE(C2917," / ",'Základné údaje'!$D$8),'Priradenie pracov. balíkov'!A:F,6,FALSE))</f>
        <v/>
      </c>
      <c r="O2917" s="164"/>
      <c r="P2917" s="164"/>
    </row>
    <row r="2918" spans="1:16" x14ac:dyDescent="0.2">
      <c r="A2918" s="19"/>
      <c r="B2918" s="164"/>
      <c r="C2918" s="164"/>
      <c r="D2918" s="164"/>
      <c r="E2918" s="164"/>
      <c r="F2918" s="165"/>
      <c r="G2918" s="164"/>
      <c r="H2918" s="166"/>
      <c r="I2918" s="167"/>
      <c r="J2918" s="168" t="str">
        <f>IF(F2918="","",IF(G2918=nepodnik,1,IF(VLOOKUP(G2918,Ciselniky!$G$41:$I$48,3,FALSE)&gt;'Údaje o projekte'!$F$11,'Údaje o projekte'!$F$11,VLOOKUP(G2918,Ciselniky!$G$41:$I$48,3,FALSE))))</f>
        <v/>
      </c>
      <c r="K2918" s="169" t="str">
        <f>IF(J2918="","",IF(G2918="Nerelevantné",E2918*F2918,((E2918*F2918)/VLOOKUP(G2918,Ciselniky!$G$43:$I$48,3,FALSE))*'Dlhodobý majetok (DM)'!I2918)*H2918)</f>
        <v/>
      </c>
      <c r="L2918" s="169" t="str">
        <f>IF(K2918="","",IF('Základné údaje'!$H$8="áno",0,K2918*0.2))</f>
        <v/>
      </c>
      <c r="M2918" s="156" t="str">
        <f>IF(K2918="","",K2918*VLOOKUP(CONCATENATE(C2918," / ",'Základné údaje'!$D$8),'Priradenie pracov. balíkov'!A:F,6,FALSE))</f>
        <v/>
      </c>
      <c r="N2918" s="156" t="str">
        <f>IF(L2918="","",L2918*VLOOKUP(CONCATENATE(C2918," / ",'Základné údaje'!$D$8),'Priradenie pracov. balíkov'!A:F,6,FALSE))</f>
        <v/>
      </c>
      <c r="O2918" s="164"/>
      <c r="P2918" s="164"/>
    </row>
    <row r="2919" spans="1:16" x14ac:dyDescent="0.2">
      <c r="A2919" s="19"/>
      <c r="B2919" s="164"/>
      <c r="C2919" s="164"/>
      <c r="D2919" s="164"/>
      <c r="E2919" s="164"/>
      <c r="F2919" s="165"/>
      <c r="G2919" s="164"/>
      <c r="H2919" s="166"/>
      <c r="I2919" s="167"/>
      <c r="J2919" s="168" t="str">
        <f>IF(F2919="","",IF(G2919=nepodnik,1,IF(VLOOKUP(G2919,Ciselniky!$G$41:$I$48,3,FALSE)&gt;'Údaje o projekte'!$F$11,'Údaje o projekte'!$F$11,VLOOKUP(G2919,Ciselniky!$G$41:$I$48,3,FALSE))))</f>
        <v/>
      </c>
      <c r="K2919" s="169" t="str">
        <f>IF(J2919="","",IF(G2919="Nerelevantné",E2919*F2919,((E2919*F2919)/VLOOKUP(G2919,Ciselniky!$G$43:$I$48,3,FALSE))*'Dlhodobý majetok (DM)'!I2919)*H2919)</f>
        <v/>
      </c>
      <c r="L2919" s="169" t="str">
        <f>IF(K2919="","",IF('Základné údaje'!$H$8="áno",0,K2919*0.2))</f>
        <v/>
      </c>
      <c r="M2919" s="156" t="str">
        <f>IF(K2919="","",K2919*VLOOKUP(CONCATENATE(C2919," / ",'Základné údaje'!$D$8),'Priradenie pracov. balíkov'!A:F,6,FALSE))</f>
        <v/>
      </c>
      <c r="N2919" s="156" t="str">
        <f>IF(L2919="","",L2919*VLOOKUP(CONCATENATE(C2919," / ",'Základné údaje'!$D$8),'Priradenie pracov. balíkov'!A:F,6,FALSE))</f>
        <v/>
      </c>
      <c r="O2919" s="164"/>
      <c r="P2919" s="164"/>
    </row>
    <row r="2920" spans="1:16" x14ac:dyDescent="0.2">
      <c r="A2920" s="19"/>
      <c r="B2920" s="164"/>
      <c r="C2920" s="164"/>
      <c r="D2920" s="164"/>
      <c r="E2920" s="164"/>
      <c r="F2920" s="165"/>
      <c r="G2920" s="164"/>
      <c r="H2920" s="166"/>
      <c r="I2920" s="167"/>
      <c r="J2920" s="168" t="str">
        <f>IF(F2920="","",IF(G2920=nepodnik,1,IF(VLOOKUP(G2920,Ciselniky!$G$41:$I$48,3,FALSE)&gt;'Údaje o projekte'!$F$11,'Údaje o projekte'!$F$11,VLOOKUP(G2920,Ciselniky!$G$41:$I$48,3,FALSE))))</f>
        <v/>
      </c>
      <c r="K2920" s="169" t="str">
        <f>IF(J2920="","",IF(G2920="Nerelevantné",E2920*F2920,((E2920*F2920)/VLOOKUP(G2920,Ciselniky!$G$43:$I$48,3,FALSE))*'Dlhodobý majetok (DM)'!I2920)*H2920)</f>
        <v/>
      </c>
      <c r="L2920" s="169" t="str">
        <f>IF(K2920="","",IF('Základné údaje'!$H$8="áno",0,K2920*0.2))</f>
        <v/>
      </c>
      <c r="M2920" s="156" t="str">
        <f>IF(K2920="","",K2920*VLOOKUP(CONCATENATE(C2920," / ",'Základné údaje'!$D$8),'Priradenie pracov. balíkov'!A:F,6,FALSE))</f>
        <v/>
      </c>
      <c r="N2920" s="156" t="str">
        <f>IF(L2920="","",L2920*VLOOKUP(CONCATENATE(C2920," / ",'Základné údaje'!$D$8),'Priradenie pracov. balíkov'!A:F,6,FALSE))</f>
        <v/>
      </c>
      <c r="O2920" s="164"/>
      <c r="P2920" s="164"/>
    </row>
    <row r="2921" spans="1:16" x14ac:dyDescent="0.2">
      <c r="A2921" s="19"/>
      <c r="B2921" s="164"/>
      <c r="C2921" s="164"/>
      <c r="D2921" s="164"/>
      <c r="E2921" s="164"/>
      <c r="F2921" s="165"/>
      <c r="G2921" s="164"/>
      <c r="H2921" s="166"/>
      <c r="I2921" s="167"/>
      <c r="J2921" s="168" t="str">
        <f>IF(F2921="","",IF(G2921=nepodnik,1,IF(VLOOKUP(G2921,Ciselniky!$G$41:$I$48,3,FALSE)&gt;'Údaje o projekte'!$F$11,'Údaje o projekte'!$F$11,VLOOKUP(G2921,Ciselniky!$G$41:$I$48,3,FALSE))))</f>
        <v/>
      </c>
      <c r="K2921" s="169" t="str">
        <f>IF(J2921="","",IF(G2921="Nerelevantné",E2921*F2921,((E2921*F2921)/VLOOKUP(G2921,Ciselniky!$G$43:$I$48,3,FALSE))*'Dlhodobý majetok (DM)'!I2921)*H2921)</f>
        <v/>
      </c>
      <c r="L2921" s="169" t="str">
        <f>IF(K2921="","",IF('Základné údaje'!$H$8="áno",0,K2921*0.2))</f>
        <v/>
      </c>
      <c r="M2921" s="156" t="str">
        <f>IF(K2921="","",K2921*VLOOKUP(CONCATENATE(C2921," / ",'Základné údaje'!$D$8),'Priradenie pracov. balíkov'!A:F,6,FALSE))</f>
        <v/>
      </c>
      <c r="N2921" s="156" t="str">
        <f>IF(L2921="","",L2921*VLOOKUP(CONCATENATE(C2921," / ",'Základné údaje'!$D$8),'Priradenie pracov. balíkov'!A:F,6,FALSE))</f>
        <v/>
      </c>
      <c r="O2921" s="164"/>
      <c r="P2921" s="164"/>
    </row>
    <row r="2922" spans="1:16" x14ac:dyDescent="0.2">
      <c r="A2922" s="19"/>
      <c r="B2922" s="164"/>
      <c r="C2922" s="164"/>
      <c r="D2922" s="164"/>
      <c r="E2922" s="164"/>
      <c r="F2922" s="165"/>
      <c r="G2922" s="164"/>
      <c r="H2922" s="166"/>
      <c r="I2922" s="167"/>
      <c r="J2922" s="168" t="str">
        <f>IF(F2922="","",IF(G2922=nepodnik,1,IF(VLOOKUP(G2922,Ciselniky!$G$41:$I$48,3,FALSE)&gt;'Údaje o projekte'!$F$11,'Údaje o projekte'!$F$11,VLOOKUP(G2922,Ciselniky!$G$41:$I$48,3,FALSE))))</f>
        <v/>
      </c>
      <c r="K2922" s="169" t="str">
        <f>IF(J2922="","",IF(G2922="Nerelevantné",E2922*F2922,((E2922*F2922)/VLOOKUP(G2922,Ciselniky!$G$43:$I$48,3,FALSE))*'Dlhodobý majetok (DM)'!I2922)*H2922)</f>
        <v/>
      </c>
      <c r="L2922" s="169" t="str">
        <f>IF(K2922="","",IF('Základné údaje'!$H$8="áno",0,K2922*0.2))</f>
        <v/>
      </c>
      <c r="M2922" s="156" t="str">
        <f>IF(K2922="","",K2922*VLOOKUP(CONCATENATE(C2922," / ",'Základné údaje'!$D$8),'Priradenie pracov. balíkov'!A:F,6,FALSE))</f>
        <v/>
      </c>
      <c r="N2922" s="156" t="str">
        <f>IF(L2922="","",L2922*VLOOKUP(CONCATENATE(C2922," / ",'Základné údaje'!$D$8),'Priradenie pracov. balíkov'!A:F,6,FALSE))</f>
        <v/>
      </c>
      <c r="O2922" s="164"/>
      <c r="P2922" s="164"/>
    </row>
    <row r="2923" spans="1:16" x14ac:dyDescent="0.2">
      <c r="A2923" s="19"/>
      <c r="B2923" s="164"/>
      <c r="C2923" s="164"/>
      <c r="D2923" s="164"/>
      <c r="E2923" s="164"/>
      <c r="F2923" s="165"/>
      <c r="G2923" s="164"/>
      <c r="H2923" s="166"/>
      <c r="I2923" s="167"/>
      <c r="J2923" s="168" t="str">
        <f>IF(F2923="","",IF(G2923=nepodnik,1,IF(VLOOKUP(G2923,Ciselniky!$G$41:$I$48,3,FALSE)&gt;'Údaje o projekte'!$F$11,'Údaje o projekte'!$F$11,VLOOKUP(G2923,Ciselniky!$G$41:$I$48,3,FALSE))))</f>
        <v/>
      </c>
      <c r="K2923" s="169" t="str">
        <f>IF(J2923="","",IF(G2923="Nerelevantné",E2923*F2923,((E2923*F2923)/VLOOKUP(G2923,Ciselniky!$G$43:$I$48,3,FALSE))*'Dlhodobý majetok (DM)'!I2923)*H2923)</f>
        <v/>
      </c>
      <c r="L2923" s="169" t="str">
        <f>IF(K2923="","",IF('Základné údaje'!$H$8="áno",0,K2923*0.2))</f>
        <v/>
      </c>
      <c r="M2923" s="156" t="str">
        <f>IF(K2923="","",K2923*VLOOKUP(CONCATENATE(C2923," / ",'Základné údaje'!$D$8),'Priradenie pracov. balíkov'!A:F,6,FALSE))</f>
        <v/>
      </c>
      <c r="N2923" s="156" t="str">
        <f>IF(L2923="","",L2923*VLOOKUP(CONCATENATE(C2923," / ",'Základné údaje'!$D$8),'Priradenie pracov. balíkov'!A:F,6,FALSE))</f>
        <v/>
      </c>
      <c r="O2923" s="164"/>
      <c r="P2923" s="164"/>
    </row>
    <row r="2924" spans="1:16" x14ac:dyDescent="0.2">
      <c r="A2924" s="19"/>
      <c r="B2924" s="164"/>
      <c r="C2924" s="164"/>
      <c r="D2924" s="164"/>
      <c r="E2924" s="164"/>
      <c r="F2924" s="165"/>
      <c r="G2924" s="164"/>
      <c r="H2924" s="166"/>
      <c r="I2924" s="167"/>
      <c r="J2924" s="168" t="str">
        <f>IF(F2924="","",IF(G2924=nepodnik,1,IF(VLOOKUP(G2924,Ciselniky!$G$41:$I$48,3,FALSE)&gt;'Údaje o projekte'!$F$11,'Údaje o projekte'!$F$11,VLOOKUP(G2924,Ciselniky!$G$41:$I$48,3,FALSE))))</f>
        <v/>
      </c>
      <c r="K2924" s="169" t="str">
        <f>IF(J2924="","",IF(G2924="Nerelevantné",E2924*F2924,((E2924*F2924)/VLOOKUP(G2924,Ciselniky!$G$43:$I$48,3,FALSE))*'Dlhodobý majetok (DM)'!I2924)*H2924)</f>
        <v/>
      </c>
      <c r="L2924" s="169" t="str">
        <f>IF(K2924="","",IF('Základné údaje'!$H$8="áno",0,K2924*0.2))</f>
        <v/>
      </c>
      <c r="M2924" s="156" t="str">
        <f>IF(K2924="","",K2924*VLOOKUP(CONCATENATE(C2924," / ",'Základné údaje'!$D$8),'Priradenie pracov. balíkov'!A:F,6,FALSE))</f>
        <v/>
      </c>
      <c r="N2924" s="156" t="str">
        <f>IF(L2924="","",L2924*VLOOKUP(CONCATENATE(C2924," / ",'Základné údaje'!$D$8),'Priradenie pracov. balíkov'!A:F,6,FALSE))</f>
        <v/>
      </c>
      <c r="O2924" s="164"/>
      <c r="P2924" s="164"/>
    </row>
    <row r="2925" spans="1:16" x14ac:dyDescent="0.2">
      <c r="A2925" s="19"/>
      <c r="B2925" s="164"/>
      <c r="C2925" s="164"/>
      <c r="D2925" s="164"/>
      <c r="E2925" s="164"/>
      <c r="F2925" s="165"/>
      <c r="G2925" s="164"/>
      <c r="H2925" s="166"/>
      <c r="I2925" s="167"/>
      <c r="J2925" s="168" t="str">
        <f>IF(F2925="","",IF(G2925=nepodnik,1,IF(VLOOKUP(G2925,Ciselniky!$G$41:$I$48,3,FALSE)&gt;'Údaje o projekte'!$F$11,'Údaje o projekte'!$F$11,VLOOKUP(G2925,Ciselniky!$G$41:$I$48,3,FALSE))))</f>
        <v/>
      </c>
      <c r="K2925" s="169" t="str">
        <f>IF(J2925="","",IF(G2925="Nerelevantné",E2925*F2925,((E2925*F2925)/VLOOKUP(G2925,Ciselniky!$G$43:$I$48,3,FALSE))*'Dlhodobý majetok (DM)'!I2925)*H2925)</f>
        <v/>
      </c>
      <c r="L2925" s="169" t="str">
        <f>IF(K2925="","",IF('Základné údaje'!$H$8="áno",0,K2925*0.2))</f>
        <v/>
      </c>
      <c r="M2925" s="156" t="str">
        <f>IF(K2925="","",K2925*VLOOKUP(CONCATENATE(C2925," / ",'Základné údaje'!$D$8),'Priradenie pracov. balíkov'!A:F,6,FALSE))</f>
        <v/>
      </c>
      <c r="N2925" s="156" t="str">
        <f>IF(L2925="","",L2925*VLOOKUP(CONCATENATE(C2925," / ",'Základné údaje'!$D$8),'Priradenie pracov. balíkov'!A:F,6,FALSE))</f>
        <v/>
      </c>
      <c r="O2925" s="164"/>
      <c r="P2925" s="164"/>
    </row>
    <row r="2926" spans="1:16" x14ac:dyDescent="0.2">
      <c r="A2926" s="19"/>
      <c r="B2926" s="164"/>
      <c r="C2926" s="164"/>
      <c r="D2926" s="164"/>
      <c r="E2926" s="164"/>
      <c r="F2926" s="165"/>
      <c r="G2926" s="164"/>
      <c r="H2926" s="166"/>
      <c r="I2926" s="167"/>
      <c r="J2926" s="168" t="str">
        <f>IF(F2926="","",IF(G2926=nepodnik,1,IF(VLOOKUP(G2926,Ciselniky!$G$41:$I$48,3,FALSE)&gt;'Údaje o projekte'!$F$11,'Údaje o projekte'!$F$11,VLOOKUP(G2926,Ciselniky!$G$41:$I$48,3,FALSE))))</f>
        <v/>
      </c>
      <c r="K2926" s="169" t="str">
        <f>IF(J2926="","",IF(G2926="Nerelevantné",E2926*F2926,((E2926*F2926)/VLOOKUP(G2926,Ciselniky!$G$43:$I$48,3,FALSE))*'Dlhodobý majetok (DM)'!I2926)*H2926)</f>
        <v/>
      </c>
      <c r="L2926" s="169" t="str">
        <f>IF(K2926="","",IF('Základné údaje'!$H$8="áno",0,K2926*0.2))</f>
        <v/>
      </c>
      <c r="M2926" s="156" t="str">
        <f>IF(K2926="","",K2926*VLOOKUP(CONCATENATE(C2926," / ",'Základné údaje'!$D$8),'Priradenie pracov. balíkov'!A:F,6,FALSE))</f>
        <v/>
      </c>
      <c r="N2926" s="156" t="str">
        <f>IF(L2926="","",L2926*VLOOKUP(CONCATENATE(C2926," / ",'Základné údaje'!$D$8),'Priradenie pracov. balíkov'!A:F,6,FALSE))</f>
        <v/>
      </c>
      <c r="O2926" s="164"/>
      <c r="P2926" s="164"/>
    </row>
    <row r="2927" spans="1:16" x14ac:dyDescent="0.2">
      <c r="A2927" s="19"/>
      <c r="B2927" s="164"/>
      <c r="C2927" s="164"/>
      <c r="D2927" s="164"/>
      <c r="E2927" s="164"/>
      <c r="F2927" s="165"/>
      <c r="G2927" s="164"/>
      <c r="H2927" s="166"/>
      <c r="I2927" s="167"/>
      <c r="J2927" s="168" t="str">
        <f>IF(F2927="","",IF(G2927=nepodnik,1,IF(VLOOKUP(G2927,Ciselniky!$G$41:$I$48,3,FALSE)&gt;'Údaje o projekte'!$F$11,'Údaje o projekte'!$F$11,VLOOKUP(G2927,Ciselniky!$G$41:$I$48,3,FALSE))))</f>
        <v/>
      </c>
      <c r="K2927" s="169" t="str">
        <f>IF(J2927="","",IF(G2927="Nerelevantné",E2927*F2927,((E2927*F2927)/VLOOKUP(G2927,Ciselniky!$G$43:$I$48,3,FALSE))*'Dlhodobý majetok (DM)'!I2927)*H2927)</f>
        <v/>
      </c>
      <c r="L2927" s="169" t="str">
        <f>IF(K2927="","",IF('Základné údaje'!$H$8="áno",0,K2927*0.2))</f>
        <v/>
      </c>
      <c r="M2927" s="156" t="str">
        <f>IF(K2927="","",K2927*VLOOKUP(CONCATENATE(C2927," / ",'Základné údaje'!$D$8),'Priradenie pracov. balíkov'!A:F,6,FALSE))</f>
        <v/>
      </c>
      <c r="N2927" s="156" t="str">
        <f>IF(L2927="","",L2927*VLOOKUP(CONCATENATE(C2927," / ",'Základné údaje'!$D$8),'Priradenie pracov. balíkov'!A:F,6,FALSE))</f>
        <v/>
      </c>
      <c r="O2927" s="164"/>
      <c r="P2927" s="164"/>
    </row>
    <row r="2928" spans="1:16" x14ac:dyDescent="0.2">
      <c r="A2928" s="19"/>
      <c r="B2928" s="164"/>
      <c r="C2928" s="164"/>
      <c r="D2928" s="164"/>
      <c r="E2928" s="164"/>
      <c r="F2928" s="165"/>
      <c r="G2928" s="164"/>
      <c r="H2928" s="166"/>
      <c r="I2928" s="167"/>
      <c r="J2928" s="168" t="str">
        <f>IF(F2928="","",IF(G2928=nepodnik,1,IF(VLOOKUP(G2928,Ciselniky!$G$41:$I$48,3,FALSE)&gt;'Údaje o projekte'!$F$11,'Údaje o projekte'!$F$11,VLOOKUP(G2928,Ciselniky!$G$41:$I$48,3,FALSE))))</f>
        <v/>
      </c>
      <c r="K2928" s="169" t="str">
        <f>IF(J2928="","",IF(G2928="Nerelevantné",E2928*F2928,((E2928*F2928)/VLOOKUP(G2928,Ciselniky!$G$43:$I$48,3,FALSE))*'Dlhodobý majetok (DM)'!I2928)*H2928)</f>
        <v/>
      </c>
      <c r="L2928" s="169" t="str">
        <f>IF(K2928="","",IF('Základné údaje'!$H$8="áno",0,K2928*0.2))</f>
        <v/>
      </c>
      <c r="M2928" s="156" t="str">
        <f>IF(K2928="","",K2928*VLOOKUP(CONCATENATE(C2928," / ",'Základné údaje'!$D$8),'Priradenie pracov. balíkov'!A:F,6,FALSE))</f>
        <v/>
      </c>
      <c r="N2928" s="156" t="str">
        <f>IF(L2928="","",L2928*VLOOKUP(CONCATENATE(C2928," / ",'Základné údaje'!$D$8),'Priradenie pracov. balíkov'!A:F,6,FALSE))</f>
        <v/>
      </c>
      <c r="O2928" s="164"/>
      <c r="P2928" s="164"/>
    </row>
    <row r="2929" spans="1:16" x14ac:dyDescent="0.2">
      <c r="A2929" s="19"/>
      <c r="B2929" s="164"/>
      <c r="C2929" s="164"/>
      <c r="D2929" s="164"/>
      <c r="E2929" s="164"/>
      <c r="F2929" s="165"/>
      <c r="G2929" s="164"/>
      <c r="H2929" s="166"/>
      <c r="I2929" s="167"/>
      <c r="J2929" s="168" t="str">
        <f>IF(F2929="","",IF(G2929=nepodnik,1,IF(VLOOKUP(G2929,Ciselniky!$G$41:$I$48,3,FALSE)&gt;'Údaje o projekte'!$F$11,'Údaje o projekte'!$F$11,VLOOKUP(G2929,Ciselniky!$G$41:$I$48,3,FALSE))))</f>
        <v/>
      </c>
      <c r="K2929" s="169" t="str">
        <f>IF(J2929="","",IF(G2929="Nerelevantné",E2929*F2929,((E2929*F2929)/VLOOKUP(G2929,Ciselniky!$G$43:$I$48,3,FALSE))*'Dlhodobý majetok (DM)'!I2929)*H2929)</f>
        <v/>
      </c>
      <c r="L2929" s="169" t="str">
        <f>IF(K2929="","",IF('Základné údaje'!$H$8="áno",0,K2929*0.2))</f>
        <v/>
      </c>
      <c r="M2929" s="156" t="str">
        <f>IF(K2929="","",K2929*VLOOKUP(CONCATENATE(C2929," / ",'Základné údaje'!$D$8),'Priradenie pracov. balíkov'!A:F,6,FALSE))</f>
        <v/>
      </c>
      <c r="N2929" s="156" t="str">
        <f>IF(L2929="","",L2929*VLOOKUP(CONCATENATE(C2929," / ",'Základné údaje'!$D$8),'Priradenie pracov. balíkov'!A:F,6,FALSE))</f>
        <v/>
      </c>
      <c r="O2929" s="164"/>
      <c r="P2929" s="164"/>
    </row>
    <row r="2930" spans="1:16" x14ac:dyDescent="0.2">
      <c r="A2930" s="19"/>
      <c r="B2930" s="164"/>
      <c r="C2930" s="164"/>
      <c r="D2930" s="164"/>
      <c r="E2930" s="164"/>
      <c r="F2930" s="165"/>
      <c r="G2930" s="164"/>
      <c r="H2930" s="166"/>
      <c r="I2930" s="167"/>
      <c r="J2930" s="168" t="str">
        <f>IF(F2930="","",IF(G2930=nepodnik,1,IF(VLOOKUP(G2930,Ciselniky!$G$41:$I$48,3,FALSE)&gt;'Údaje o projekte'!$F$11,'Údaje o projekte'!$F$11,VLOOKUP(G2930,Ciselniky!$G$41:$I$48,3,FALSE))))</f>
        <v/>
      </c>
      <c r="K2930" s="169" t="str">
        <f>IF(J2930="","",IF(G2930="Nerelevantné",E2930*F2930,((E2930*F2930)/VLOOKUP(G2930,Ciselniky!$G$43:$I$48,3,FALSE))*'Dlhodobý majetok (DM)'!I2930)*H2930)</f>
        <v/>
      </c>
      <c r="L2930" s="169" t="str">
        <f>IF(K2930="","",IF('Základné údaje'!$H$8="áno",0,K2930*0.2))</f>
        <v/>
      </c>
      <c r="M2930" s="156" t="str">
        <f>IF(K2930="","",K2930*VLOOKUP(CONCATENATE(C2930," / ",'Základné údaje'!$D$8),'Priradenie pracov. balíkov'!A:F,6,FALSE))</f>
        <v/>
      </c>
      <c r="N2930" s="156" t="str">
        <f>IF(L2930="","",L2930*VLOOKUP(CONCATENATE(C2930," / ",'Základné údaje'!$D$8),'Priradenie pracov. balíkov'!A:F,6,FALSE))</f>
        <v/>
      </c>
      <c r="O2930" s="164"/>
      <c r="P2930" s="164"/>
    </row>
    <row r="2931" spans="1:16" x14ac:dyDescent="0.2">
      <c r="A2931" s="19"/>
      <c r="B2931" s="164"/>
      <c r="C2931" s="164"/>
      <c r="D2931" s="164"/>
      <c r="E2931" s="164"/>
      <c r="F2931" s="165"/>
      <c r="G2931" s="164"/>
      <c r="H2931" s="166"/>
      <c r="I2931" s="167"/>
      <c r="J2931" s="168" t="str">
        <f>IF(F2931="","",IF(G2931=nepodnik,1,IF(VLOOKUP(G2931,Ciselniky!$G$41:$I$48,3,FALSE)&gt;'Údaje o projekte'!$F$11,'Údaje o projekte'!$F$11,VLOOKUP(G2931,Ciselniky!$G$41:$I$48,3,FALSE))))</f>
        <v/>
      </c>
      <c r="K2931" s="169" t="str">
        <f>IF(J2931="","",IF(G2931="Nerelevantné",E2931*F2931,((E2931*F2931)/VLOOKUP(G2931,Ciselniky!$G$43:$I$48,3,FALSE))*'Dlhodobý majetok (DM)'!I2931)*H2931)</f>
        <v/>
      </c>
      <c r="L2931" s="169" t="str">
        <f>IF(K2931="","",IF('Základné údaje'!$H$8="áno",0,K2931*0.2))</f>
        <v/>
      </c>
      <c r="M2931" s="156" t="str">
        <f>IF(K2931="","",K2931*VLOOKUP(CONCATENATE(C2931," / ",'Základné údaje'!$D$8),'Priradenie pracov. balíkov'!A:F,6,FALSE))</f>
        <v/>
      </c>
      <c r="N2931" s="156" t="str">
        <f>IF(L2931="","",L2931*VLOOKUP(CONCATENATE(C2931," / ",'Základné údaje'!$D$8),'Priradenie pracov. balíkov'!A:F,6,FALSE))</f>
        <v/>
      </c>
      <c r="O2931" s="164"/>
      <c r="P2931" s="164"/>
    </row>
    <row r="2932" spans="1:16" x14ac:dyDescent="0.2">
      <c r="A2932" s="19"/>
      <c r="B2932" s="164"/>
      <c r="C2932" s="164"/>
      <c r="D2932" s="164"/>
      <c r="E2932" s="164"/>
      <c r="F2932" s="165"/>
      <c r="G2932" s="164"/>
      <c r="H2932" s="166"/>
      <c r="I2932" s="167"/>
      <c r="J2932" s="168" t="str">
        <f>IF(F2932="","",IF(G2932=nepodnik,1,IF(VLOOKUP(G2932,Ciselniky!$G$41:$I$48,3,FALSE)&gt;'Údaje o projekte'!$F$11,'Údaje o projekte'!$F$11,VLOOKUP(G2932,Ciselniky!$G$41:$I$48,3,FALSE))))</f>
        <v/>
      </c>
      <c r="K2932" s="169" t="str">
        <f>IF(J2932="","",IF(G2932="Nerelevantné",E2932*F2932,((E2932*F2932)/VLOOKUP(G2932,Ciselniky!$G$43:$I$48,3,FALSE))*'Dlhodobý majetok (DM)'!I2932)*H2932)</f>
        <v/>
      </c>
      <c r="L2932" s="169" t="str">
        <f>IF(K2932="","",IF('Základné údaje'!$H$8="áno",0,K2932*0.2))</f>
        <v/>
      </c>
      <c r="M2932" s="156" t="str">
        <f>IF(K2932="","",K2932*VLOOKUP(CONCATENATE(C2932," / ",'Základné údaje'!$D$8),'Priradenie pracov. balíkov'!A:F,6,FALSE))</f>
        <v/>
      </c>
      <c r="N2932" s="156" t="str">
        <f>IF(L2932="","",L2932*VLOOKUP(CONCATENATE(C2932," / ",'Základné údaje'!$D$8),'Priradenie pracov. balíkov'!A:F,6,FALSE))</f>
        <v/>
      </c>
      <c r="O2932" s="164"/>
      <c r="P2932" s="164"/>
    </row>
    <row r="2933" spans="1:16" x14ac:dyDescent="0.2">
      <c r="A2933" s="19"/>
      <c r="B2933" s="164"/>
      <c r="C2933" s="164"/>
      <c r="D2933" s="164"/>
      <c r="E2933" s="164"/>
      <c r="F2933" s="165"/>
      <c r="G2933" s="164"/>
      <c r="H2933" s="166"/>
      <c r="I2933" s="167"/>
      <c r="J2933" s="168" t="str">
        <f>IF(F2933="","",IF(G2933=nepodnik,1,IF(VLOOKUP(G2933,Ciselniky!$G$41:$I$48,3,FALSE)&gt;'Údaje o projekte'!$F$11,'Údaje o projekte'!$F$11,VLOOKUP(G2933,Ciselniky!$G$41:$I$48,3,FALSE))))</f>
        <v/>
      </c>
      <c r="K2933" s="169" t="str">
        <f>IF(J2933="","",IF(G2933="Nerelevantné",E2933*F2933,((E2933*F2933)/VLOOKUP(G2933,Ciselniky!$G$43:$I$48,3,FALSE))*'Dlhodobý majetok (DM)'!I2933)*H2933)</f>
        <v/>
      </c>
      <c r="L2933" s="169" t="str">
        <f>IF(K2933="","",IF('Základné údaje'!$H$8="áno",0,K2933*0.2))</f>
        <v/>
      </c>
      <c r="M2933" s="156" t="str">
        <f>IF(K2933="","",K2933*VLOOKUP(CONCATENATE(C2933," / ",'Základné údaje'!$D$8),'Priradenie pracov. balíkov'!A:F,6,FALSE))</f>
        <v/>
      </c>
      <c r="N2933" s="156" t="str">
        <f>IF(L2933="","",L2933*VLOOKUP(CONCATENATE(C2933," / ",'Základné údaje'!$D$8),'Priradenie pracov. balíkov'!A:F,6,FALSE))</f>
        <v/>
      </c>
      <c r="O2933" s="164"/>
      <c r="P2933" s="164"/>
    </row>
    <row r="2934" spans="1:16" x14ac:dyDescent="0.2">
      <c r="A2934" s="19"/>
      <c r="B2934" s="164"/>
      <c r="C2934" s="164"/>
      <c r="D2934" s="164"/>
      <c r="E2934" s="164"/>
      <c r="F2934" s="165"/>
      <c r="G2934" s="164"/>
      <c r="H2934" s="166"/>
      <c r="I2934" s="167"/>
      <c r="J2934" s="168" t="str">
        <f>IF(F2934="","",IF(G2934=nepodnik,1,IF(VLOOKUP(G2934,Ciselniky!$G$41:$I$48,3,FALSE)&gt;'Údaje o projekte'!$F$11,'Údaje o projekte'!$F$11,VLOOKUP(G2934,Ciselniky!$G$41:$I$48,3,FALSE))))</f>
        <v/>
      </c>
      <c r="K2934" s="169" t="str">
        <f>IF(J2934="","",IF(G2934="Nerelevantné",E2934*F2934,((E2934*F2934)/VLOOKUP(G2934,Ciselniky!$G$43:$I$48,3,FALSE))*'Dlhodobý majetok (DM)'!I2934)*H2934)</f>
        <v/>
      </c>
      <c r="L2934" s="169" t="str">
        <f>IF(K2934="","",IF('Základné údaje'!$H$8="áno",0,K2934*0.2))</f>
        <v/>
      </c>
      <c r="M2934" s="156" t="str">
        <f>IF(K2934="","",K2934*VLOOKUP(CONCATENATE(C2934," / ",'Základné údaje'!$D$8),'Priradenie pracov. balíkov'!A:F,6,FALSE))</f>
        <v/>
      </c>
      <c r="N2934" s="156" t="str">
        <f>IF(L2934="","",L2934*VLOOKUP(CONCATENATE(C2934," / ",'Základné údaje'!$D$8),'Priradenie pracov. balíkov'!A:F,6,FALSE))</f>
        <v/>
      </c>
      <c r="O2934" s="164"/>
      <c r="P2934" s="164"/>
    </row>
    <row r="2935" spans="1:16" x14ac:dyDescent="0.2">
      <c r="A2935" s="19"/>
      <c r="B2935" s="164"/>
      <c r="C2935" s="164"/>
      <c r="D2935" s="164"/>
      <c r="E2935" s="164"/>
      <c r="F2935" s="165"/>
      <c r="G2935" s="164"/>
      <c r="H2935" s="166"/>
      <c r="I2935" s="167"/>
      <c r="J2935" s="168" t="str">
        <f>IF(F2935="","",IF(G2935=nepodnik,1,IF(VLOOKUP(G2935,Ciselniky!$G$41:$I$48,3,FALSE)&gt;'Údaje o projekte'!$F$11,'Údaje o projekte'!$F$11,VLOOKUP(G2935,Ciselniky!$G$41:$I$48,3,FALSE))))</f>
        <v/>
      </c>
      <c r="K2935" s="169" t="str">
        <f>IF(J2935="","",IF(G2935="Nerelevantné",E2935*F2935,((E2935*F2935)/VLOOKUP(G2935,Ciselniky!$G$43:$I$48,3,FALSE))*'Dlhodobý majetok (DM)'!I2935)*H2935)</f>
        <v/>
      </c>
      <c r="L2935" s="169" t="str">
        <f>IF(K2935="","",IF('Základné údaje'!$H$8="áno",0,K2935*0.2))</f>
        <v/>
      </c>
      <c r="M2935" s="156" t="str">
        <f>IF(K2935="","",K2935*VLOOKUP(CONCATENATE(C2935," / ",'Základné údaje'!$D$8),'Priradenie pracov. balíkov'!A:F,6,FALSE))</f>
        <v/>
      </c>
      <c r="N2935" s="156" t="str">
        <f>IF(L2935="","",L2935*VLOOKUP(CONCATENATE(C2935," / ",'Základné údaje'!$D$8),'Priradenie pracov. balíkov'!A:F,6,FALSE))</f>
        <v/>
      </c>
      <c r="O2935" s="164"/>
      <c r="P2935" s="164"/>
    </row>
    <row r="2936" spans="1:16" x14ac:dyDescent="0.2">
      <c r="A2936" s="19"/>
      <c r="B2936" s="164"/>
      <c r="C2936" s="164"/>
      <c r="D2936" s="164"/>
      <c r="E2936" s="164"/>
      <c r="F2936" s="165"/>
      <c r="G2936" s="164"/>
      <c r="H2936" s="166"/>
      <c r="I2936" s="167"/>
      <c r="J2936" s="168" t="str">
        <f>IF(F2936="","",IF(G2936=nepodnik,1,IF(VLOOKUP(G2936,Ciselniky!$G$41:$I$48,3,FALSE)&gt;'Údaje o projekte'!$F$11,'Údaje o projekte'!$F$11,VLOOKUP(G2936,Ciselniky!$G$41:$I$48,3,FALSE))))</f>
        <v/>
      </c>
      <c r="K2936" s="169" t="str">
        <f>IF(J2936="","",IF(G2936="Nerelevantné",E2936*F2936,((E2936*F2936)/VLOOKUP(G2936,Ciselniky!$G$43:$I$48,3,FALSE))*'Dlhodobý majetok (DM)'!I2936)*H2936)</f>
        <v/>
      </c>
      <c r="L2936" s="169" t="str">
        <f>IF(K2936="","",IF('Základné údaje'!$H$8="áno",0,K2936*0.2))</f>
        <v/>
      </c>
      <c r="M2936" s="156" t="str">
        <f>IF(K2936="","",K2936*VLOOKUP(CONCATENATE(C2936," / ",'Základné údaje'!$D$8),'Priradenie pracov. balíkov'!A:F,6,FALSE))</f>
        <v/>
      </c>
      <c r="N2936" s="156" t="str">
        <f>IF(L2936="","",L2936*VLOOKUP(CONCATENATE(C2936," / ",'Základné údaje'!$D$8),'Priradenie pracov. balíkov'!A:F,6,FALSE))</f>
        <v/>
      </c>
      <c r="O2936" s="164"/>
      <c r="P2936" s="164"/>
    </row>
    <row r="2937" spans="1:16" x14ac:dyDescent="0.2">
      <c r="A2937" s="19"/>
      <c r="B2937" s="164"/>
      <c r="C2937" s="164"/>
      <c r="D2937" s="164"/>
      <c r="E2937" s="164"/>
      <c r="F2937" s="165"/>
      <c r="G2937" s="164"/>
      <c r="H2937" s="166"/>
      <c r="I2937" s="167"/>
      <c r="J2937" s="168" t="str">
        <f>IF(F2937="","",IF(G2937=nepodnik,1,IF(VLOOKUP(G2937,Ciselniky!$G$41:$I$48,3,FALSE)&gt;'Údaje o projekte'!$F$11,'Údaje o projekte'!$F$11,VLOOKUP(G2937,Ciselniky!$G$41:$I$48,3,FALSE))))</f>
        <v/>
      </c>
      <c r="K2937" s="169" t="str">
        <f>IF(J2937="","",IF(G2937="Nerelevantné",E2937*F2937,((E2937*F2937)/VLOOKUP(G2937,Ciselniky!$G$43:$I$48,3,FALSE))*'Dlhodobý majetok (DM)'!I2937)*H2937)</f>
        <v/>
      </c>
      <c r="L2937" s="169" t="str">
        <f>IF(K2937="","",IF('Základné údaje'!$H$8="áno",0,K2937*0.2))</f>
        <v/>
      </c>
      <c r="M2937" s="156" t="str">
        <f>IF(K2937="","",K2937*VLOOKUP(CONCATENATE(C2937," / ",'Základné údaje'!$D$8),'Priradenie pracov. balíkov'!A:F,6,FALSE))</f>
        <v/>
      </c>
      <c r="N2937" s="156" t="str">
        <f>IF(L2937="","",L2937*VLOOKUP(CONCATENATE(C2937," / ",'Základné údaje'!$D$8),'Priradenie pracov. balíkov'!A:F,6,FALSE))</f>
        <v/>
      </c>
      <c r="O2937" s="164"/>
      <c r="P2937" s="164"/>
    </row>
    <row r="2938" spans="1:16" x14ac:dyDescent="0.2">
      <c r="A2938" s="19"/>
      <c r="B2938" s="164"/>
      <c r="C2938" s="164"/>
      <c r="D2938" s="164"/>
      <c r="E2938" s="164"/>
      <c r="F2938" s="165"/>
      <c r="G2938" s="164"/>
      <c r="H2938" s="166"/>
      <c r="I2938" s="167"/>
      <c r="J2938" s="168" t="str">
        <f>IF(F2938="","",IF(G2938=nepodnik,1,IF(VLOOKUP(G2938,Ciselniky!$G$41:$I$48,3,FALSE)&gt;'Údaje o projekte'!$F$11,'Údaje o projekte'!$F$11,VLOOKUP(G2938,Ciselniky!$G$41:$I$48,3,FALSE))))</f>
        <v/>
      </c>
      <c r="K2938" s="169" t="str">
        <f>IF(J2938="","",IF(G2938="Nerelevantné",E2938*F2938,((E2938*F2938)/VLOOKUP(G2938,Ciselniky!$G$43:$I$48,3,FALSE))*'Dlhodobý majetok (DM)'!I2938)*H2938)</f>
        <v/>
      </c>
      <c r="L2938" s="169" t="str">
        <f>IF(K2938="","",IF('Základné údaje'!$H$8="áno",0,K2938*0.2))</f>
        <v/>
      </c>
      <c r="M2938" s="156" t="str">
        <f>IF(K2938="","",K2938*VLOOKUP(CONCATENATE(C2938," / ",'Základné údaje'!$D$8),'Priradenie pracov. balíkov'!A:F,6,FALSE))</f>
        <v/>
      </c>
      <c r="N2938" s="156" t="str">
        <f>IF(L2938="","",L2938*VLOOKUP(CONCATENATE(C2938," / ",'Základné údaje'!$D$8),'Priradenie pracov. balíkov'!A:F,6,FALSE))</f>
        <v/>
      </c>
      <c r="O2938" s="164"/>
      <c r="P2938" s="164"/>
    </row>
    <row r="2939" spans="1:16" x14ac:dyDescent="0.2">
      <c r="A2939" s="19"/>
      <c r="B2939" s="164"/>
      <c r="C2939" s="164"/>
      <c r="D2939" s="164"/>
      <c r="E2939" s="164"/>
      <c r="F2939" s="165"/>
      <c r="G2939" s="164"/>
      <c r="H2939" s="166"/>
      <c r="I2939" s="167"/>
      <c r="J2939" s="168" t="str">
        <f>IF(F2939="","",IF(G2939=nepodnik,1,IF(VLOOKUP(G2939,Ciselniky!$G$41:$I$48,3,FALSE)&gt;'Údaje o projekte'!$F$11,'Údaje o projekte'!$F$11,VLOOKUP(G2939,Ciselniky!$G$41:$I$48,3,FALSE))))</f>
        <v/>
      </c>
      <c r="K2939" s="169" t="str">
        <f>IF(J2939="","",IF(G2939="Nerelevantné",E2939*F2939,((E2939*F2939)/VLOOKUP(G2939,Ciselniky!$G$43:$I$48,3,FALSE))*'Dlhodobý majetok (DM)'!I2939)*H2939)</f>
        <v/>
      </c>
      <c r="L2939" s="169" t="str">
        <f>IF(K2939="","",IF('Základné údaje'!$H$8="áno",0,K2939*0.2))</f>
        <v/>
      </c>
      <c r="M2939" s="156" t="str">
        <f>IF(K2939="","",K2939*VLOOKUP(CONCATENATE(C2939," / ",'Základné údaje'!$D$8),'Priradenie pracov. balíkov'!A:F,6,FALSE))</f>
        <v/>
      </c>
      <c r="N2939" s="156" t="str">
        <f>IF(L2939="","",L2939*VLOOKUP(CONCATENATE(C2939," / ",'Základné údaje'!$D$8),'Priradenie pracov. balíkov'!A:F,6,FALSE))</f>
        <v/>
      </c>
      <c r="O2939" s="164"/>
      <c r="P2939" s="164"/>
    </row>
    <row r="2940" spans="1:16" x14ac:dyDescent="0.2">
      <c r="A2940" s="19"/>
      <c r="B2940" s="164"/>
      <c r="C2940" s="164"/>
      <c r="D2940" s="164"/>
      <c r="E2940" s="164"/>
      <c r="F2940" s="165"/>
      <c r="G2940" s="164"/>
      <c r="H2940" s="166"/>
      <c r="I2940" s="167"/>
      <c r="J2940" s="168" t="str">
        <f>IF(F2940="","",IF(G2940=nepodnik,1,IF(VLOOKUP(G2940,Ciselniky!$G$41:$I$48,3,FALSE)&gt;'Údaje o projekte'!$F$11,'Údaje o projekte'!$F$11,VLOOKUP(G2940,Ciselniky!$G$41:$I$48,3,FALSE))))</f>
        <v/>
      </c>
      <c r="K2940" s="169" t="str">
        <f>IF(J2940="","",IF(G2940="Nerelevantné",E2940*F2940,((E2940*F2940)/VLOOKUP(G2940,Ciselniky!$G$43:$I$48,3,FALSE))*'Dlhodobý majetok (DM)'!I2940)*H2940)</f>
        <v/>
      </c>
      <c r="L2940" s="169" t="str">
        <f>IF(K2940="","",IF('Základné údaje'!$H$8="áno",0,K2940*0.2))</f>
        <v/>
      </c>
      <c r="M2940" s="156" t="str">
        <f>IF(K2940="","",K2940*VLOOKUP(CONCATENATE(C2940," / ",'Základné údaje'!$D$8),'Priradenie pracov. balíkov'!A:F,6,FALSE))</f>
        <v/>
      </c>
      <c r="N2940" s="156" t="str">
        <f>IF(L2940="","",L2940*VLOOKUP(CONCATENATE(C2940," / ",'Základné údaje'!$D$8),'Priradenie pracov. balíkov'!A:F,6,FALSE))</f>
        <v/>
      </c>
      <c r="O2940" s="164"/>
      <c r="P2940" s="164"/>
    </row>
    <row r="2941" spans="1:16" x14ac:dyDescent="0.2">
      <c r="A2941" s="19"/>
      <c r="B2941" s="164"/>
      <c r="C2941" s="164"/>
      <c r="D2941" s="164"/>
      <c r="E2941" s="164"/>
      <c r="F2941" s="165"/>
      <c r="G2941" s="164"/>
      <c r="H2941" s="166"/>
      <c r="I2941" s="167"/>
      <c r="J2941" s="168" t="str">
        <f>IF(F2941="","",IF(G2941=nepodnik,1,IF(VLOOKUP(G2941,Ciselniky!$G$41:$I$48,3,FALSE)&gt;'Údaje o projekte'!$F$11,'Údaje o projekte'!$F$11,VLOOKUP(G2941,Ciselniky!$G$41:$I$48,3,FALSE))))</f>
        <v/>
      </c>
      <c r="K2941" s="169" t="str">
        <f>IF(J2941="","",IF(G2941="Nerelevantné",E2941*F2941,((E2941*F2941)/VLOOKUP(G2941,Ciselniky!$G$43:$I$48,3,FALSE))*'Dlhodobý majetok (DM)'!I2941)*H2941)</f>
        <v/>
      </c>
      <c r="L2941" s="169" t="str">
        <f>IF(K2941="","",IF('Základné údaje'!$H$8="áno",0,K2941*0.2))</f>
        <v/>
      </c>
      <c r="M2941" s="156" t="str">
        <f>IF(K2941="","",K2941*VLOOKUP(CONCATENATE(C2941," / ",'Základné údaje'!$D$8),'Priradenie pracov. balíkov'!A:F,6,FALSE))</f>
        <v/>
      </c>
      <c r="N2941" s="156" t="str">
        <f>IF(L2941="","",L2941*VLOOKUP(CONCATENATE(C2941," / ",'Základné údaje'!$D$8),'Priradenie pracov. balíkov'!A:F,6,FALSE))</f>
        <v/>
      </c>
      <c r="O2941" s="164"/>
      <c r="P2941" s="164"/>
    </row>
    <row r="2942" spans="1:16" x14ac:dyDescent="0.2">
      <c r="A2942" s="19"/>
      <c r="B2942" s="164"/>
      <c r="C2942" s="164"/>
      <c r="D2942" s="164"/>
      <c r="E2942" s="164"/>
      <c r="F2942" s="165"/>
      <c r="G2942" s="164"/>
      <c r="H2942" s="166"/>
      <c r="I2942" s="167"/>
      <c r="J2942" s="168" t="str">
        <f>IF(F2942="","",IF(G2942=nepodnik,1,IF(VLOOKUP(G2942,Ciselniky!$G$41:$I$48,3,FALSE)&gt;'Údaje o projekte'!$F$11,'Údaje o projekte'!$F$11,VLOOKUP(G2942,Ciselniky!$G$41:$I$48,3,FALSE))))</f>
        <v/>
      </c>
      <c r="K2942" s="169" t="str">
        <f>IF(J2942="","",IF(G2942="Nerelevantné",E2942*F2942,((E2942*F2942)/VLOOKUP(G2942,Ciselniky!$G$43:$I$48,3,FALSE))*'Dlhodobý majetok (DM)'!I2942)*H2942)</f>
        <v/>
      </c>
      <c r="L2942" s="169" t="str">
        <f>IF(K2942="","",IF('Základné údaje'!$H$8="áno",0,K2942*0.2))</f>
        <v/>
      </c>
      <c r="M2942" s="156" t="str">
        <f>IF(K2942="","",K2942*VLOOKUP(CONCATENATE(C2942," / ",'Základné údaje'!$D$8),'Priradenie pracov. balíkov'!A:F,6,FALSE))</f>
        <v/>
      </c>
      <c r="N2942" s="156" t="str">
        <f>IF(L2942="","",L2942*VLOOKUP(CONCATENATE(C2942," / ",'Základné údaje'!$D$8),'Priradenie pracov. balíkov'!A:F,6,FALSE))</f>
        <v/>
      </c>
      <c r="O2942" s="164"/>
      <c r="P2942" s="164"/>
    </row>
    <row r="2943" spans="1:16" x14ac:dyDescent="0.2">
      <c r="A2943" s="19"/>
      <c r="B2943" s="164"/>
      <c r="C2943" s="164"/>
      <c r="D2943" s="164"/>
      <c r="E2943" s="164"/>
      <c r="F2943" s="165"/>
      <c r="G2943" s="164"/>
      <c r="H2943" s="166"/>
      <c r="I2943" s="167"/>
      <c r="J2943" s="168" t="str">
        <f>IF(F2943="","",IF(G2943=nepodnik,1,IF(VLOOKUP(G2943,Ciselniky!$G$41:$I$48,3,FALSE)&gt;'Údaje o projekte'!$F$11,'Údaje o projekte'!$F$11,VLOOKUP(G2943,Ciselniky!$G$41:$I$48,3,FALSE))))</f>
        <v/>
      </c>
      <c r="K2943" s="169" t="str">
        <f>IF(J2943="","",IF(G2943="Nerelevantné",E2943*F2943,((E2943*F2943)/VLOOKUP(G2943,Ciselniky!$G$43:$I$48,3,FALSE))*'Dlhodobý majetok (DM)'!I2943)*H2943)</f>
        <v/>
      </c>
      <c r="L2943" s="169" t="str">
        <f>IF(K2943="","",IF('Základné údaje'!$H$8="áno",0,K2943*0.2))</f>
        <v/>
      </c>
      <c r="M2943" s="156" t="str">
        <f>IF(K2943="","",K2943*VLOOKUP(CONCATENATE(C2943," / ",'Základné údaje'!$D$8),'Priradenie pracov. balíkov'!A:F,6,FALSE))</f>
        <v/>
      </c>
      <c r="N2943" s="156" t="str">
        <f>IF(L2943="","",L2943*VLOOKUP(CONCATENATE(C2943," / ",'Základné údaje'!$D$8),'Priradenie pracov. balíkov'!A:F,6,FALSE))</f>
        <v/>
      </c>
      <c r="O2943" s="164"/>
      <c r="P2943" s="164"/>
    </row>
    <row r="2944" spans="1:16" x14ac:dyDescent="0.2">
      <c r="A2944" s="19"/>
      <c r="B2944" s="164"/>
      <c r="C2944" s="164"/>
      <c r="D2944" s="164"/>
      <c r="E2944" s="164"/>
      <c r="F2944" s="165"/>
      <c r="G2944" s="164"/>
      <c r="H2944" s="166"/>
      <c r="I2944" s="167"/>
      <c r="J2944" s="168" t="str">
        <f>IF(F2944="","",IF(G2944=nepodnik,1,IF(VLOOKUP(G2944,Ciselniky!$G$41:$I$48,3,FALSE)&gt;'Údaje o projekte'!$F$11,'Údaje o projekte'!$F$11,VLOOKUP(G2944,Ciselniky!$G$41:$I$48,3,FALSE))))</f>
        <v/>
      </c>
      <c r="K2944" s="169" t="str">
        <f>IF(J2944="","",IF(G2944="Nerelevantné",E2944*F2944,((E2944*F2944)/VLOOKUP(G2944,Ciselniky!$G$43:$I$48,3,FALSE))*'Dlhodobý majetok (DM)'!I2944)*H2944)</f>
        <v/>
      </c>
      <c r="L2944" s="169" t="str">
        <f>IF(K2944="","",IF('Základné údaje'!$H$8="áno",0,K2944*0.2))</f>
        <v/>
      </c>
      <c r="M2944" s="156" t="str">
        <f>IF(K2944="","",K2944*VLOOKUP(CONCATENATE(C2944," / ",'Základné údaje'!$D$8),'Priradenie pracov. balíkov'!A:F,6,FALSE))</f>
        <v/>
      </c>
      <c r="N2944" s="156" t="str">
        <f>IF(L2944="","",L2944*VLOOKUP(CONCATENATE(C2944," / ",'Základné údaje'!$D$8),'Priradenie pracov. balíkov'!A:F,6,FALSE))</f>
        <v/>
      </c>
      <c r="O2944" s="164"/>
      <c r="P2944" s="164"/>
    </row>
    <row r="2945" spans="1:16" x14ac:dyDescent="0.2">
      <c r="A2945" s="19"/>
      <c r="B2945" s="164"/>
      <c r="C2945" s="164"/>
      <c r="D2945" s="164"/>
      <c r="E2945" s="164"/>
      <c r="F2945" s="165"/>
      <c r="G2945" s="164"/>
      <c r="H2945" s="166"/>
      <c r="I2945" s="167"/>
      <c r="J2945" s="168" t="str">
        <f>IF(F2945="","",IF(G2945=nepodnik,1,IF(VLOOKUP(G2945,Ciselniky!$G$41:$I$48,3,FALSE)&gt;'Údaje o projekte'!$F$11,'Údaje o projekte'!$F$11,VLOOKUP(G2945,Ciselniky!$G$41:$I$48,3,FALSE))))</f>
        <v/>
      </c>
      <c r="K2945" s="169" t="str">
        <f>IF(J2945="","",IF(G2945="Nerelevantné",E2945*F2945,((E2945*F2945)/VLOOKUP(G2945,Ciselniky!$G$43:$I$48,3,FALSE))*'Dlhodobý majetok (DM)'!I2945)*H2945)</f>
        <v/>
      </c>
      <c r="L2945" s="169" t="str">
        <f>IF(K2945="","",IF('Základné údaje'!$H$8="áno",0,K2945*0.2))</f>
        <v/>
      </c>
      <c r="M2945" s="156" t="str">
        <f>IF(K2945="","",K2945*VLOOKUP(CONCATENATE(C2945," / ",'Základné údaje'!$D$8),'Priradenie pracov. balíkov'!A:F,6,FALSE))</f>
        <v/>
      </c>
      <c r="N2945" s="156" t="str">
        <f>IF(L2945="","",L2945*VLOOKUP(CONCATENATE(C2945," / ",'Základné údaje'!$D$8),'Priradenie pracov. balíkov'!A:F,6,FALSE))</f>
        <v/>
      </c>
      <c r="O2945" s="164"/>
      <c r="P2945" s="164"/>
    </row>
    <row r="2946" spans="1:16" x14ac:dyDescent="0.2">
      <c r="A2946" s="19"/>
      <c r="B2946" s="164"/>
      <c r="C2946" s="164"/>
      <c r="D2946" s="164"/>
      <c r="E2946" s="164"/>
      <c r="F2946" s="165"/>
      <c r="G2946" s="164"/>
      <c r="H2946" s="166"/>
      <c r="I2946" s="167"/>
      <c r="J2946" s="168" t="str">
        <f>IF(F2946="","",IF(G2946=nepodnik,1,IF(VLOOKUP(G2946,Ciselniky!$G$41:$I$48,3,FALSE)&gt;'Údaje o projekte'!$F$11,'Údaje o projekte'!$F$11,VLOOKUP(G2946,Ciselniky!$G$41:$I$48,3,FALSE))))</f>
        <v/>
      </c>
      <c r="K2946" s="169" t="str">
        <f>IF(J2946="","",IF(G2946="Nerelevantné",E2946*F2946,((E2946*F2946)/VLOOKUP(G2946,Ciselniky!$G$43:$I$48,3,FALSE))*'Dlhodobý majetok (DM)'!I2946)*H2946)</f>
        <v/>
      </c>
      <c r="L2946" s="169" t="str">
        <f>IF(K2946="","",IF('Základné údaje'!$H$8="áno",0,K2946*0.2))</f>
        <v/>
      </c>
      <c r="M2946" s="156" t="str">
        <f>IF(K2946="","",K2946*VLOOKUP(CONCATENATE(C2946," / ",'Základné údaje'!$D$8),'Priradenie pracov. balíkov'!A:F,6,FALSE))</f>
        <v/>
      </c>
      <c r="N2946" s="156" t="str">
        <f>IF(L2946="","",L2946*VLOOKUP(CONCATENATE(C2946," / ",'Základné údaje'!$D$8),'Priradenie pracov. balíkov'!A:F,6,FALSE))</f>
        <v/>
      </c>
      <c r="O2946" s="164"/>
      <c r="P2946" s="164"/>
    </row>
    <row r="2947" spans="1:16" x14ac:dyDescent="0.2">
      <c r="A2947" s="19"/>
      <c r="B2947" s="164"/>
      <c r="C2947" s="164"/>
      <c r="D2947" s="164"/>
      <c r="E2947" s="164"/>
      <c r="F2947" s="165"/>
      <c r="G2947" s="164"/>
      <c r="H2947" s="166"/>
      <c r="I2947" s="167"/>
      <c r="J2947" s="168" t="str">
        <f>IF(F2947="","",IF(G2947=nepodnik,1,IF(VLOOKUP(G2947,Ciselniky!$G$41:$I$48,3,FALSE)&gt;'Údaje o projekte'!$F$11,'Údaje o projekte'!$F$11,VLOOKUP(G2947,Ciselniky!$G$41:$I$48,3,FALSE))))</f>
        <v/>
      </c>
      <c r="K2947" s="169" t="str">
        <f>IF(J2947="","",IF(G2947="Nerelevantné",E2947*F2947,((E2947*F2947)/VLOOKUP(G2947,Ciselniky!$G$43:$I$48,3,FALSE))*'Dlhodobý majetok (DM)'!I2947)*H2947)</f>
        <v/>
      </c>
      <c r="L2947" s="169" t="str">
        <f>IF(K2947="","",IF('Základné údaje'!$H$8="áno",0,K2947*0.2))</f>
        <v/>
      </c>
      <c r="M2947" s="156" t="str">
        <f>IF(K2947="","",K2947*VLOOKUP(CONCATENATE(C2947," / ",'Základné údaje'!$D$8),'Priradenie pracov. balíkov'!A:F,6,FALSE))</f>
        <v/>
      </c>
      <c r="N2947" s="156" t="str">
        <f>IF(L2947="","",L2947*VLOOKUP(CONCATENATE(C2947," / ",'Základné údaje'!$D$8),'Priradenie pracov. balíkov'!A:F,6,FALSE))</f>
        <v/>
      </c>
      <c r="O2947" s="164"/>
      <c r="P2947" s="164"/>
    </row>
    <row r="2948" spans="1:16" x14ac:dyDescent="0.2">
      <c r="A2948" s="19"/>
      <c r="B2948" s="164"/>
      <c r="C2948" s="164"/>
      <c r="D2948" s="164"/>
      <c r="E2948" s="164"/>
      <c r="F2948" s="165"/>
      <c r="G2948" s="164"/>
      <c r="H2948" s="166"/>
      <c r="I2948" s="167"/>
      <c r="J2948" s="168" t="str">
        <f>IF(F2948="","",IF(G2948=nepodnik,1,IF(VLOOKUP(G2948,Ciselniky!$G$41:$I$48,3,FALSE)&gt;'Údaje o projekte'!$F$11,'Údaje o projekte'!$F$11,VLOOKUP(G2948,Ciselniky!$G$41:$I$48,3,FALSE))))</f>
        <v/>
      </c>
      <c r="K2948" s="169" t="str">
        <f>IF(J2948="","",IF(G2948="Nerelevantné",E2948*F2948,((E2948*F2948)/VLOOKUP(G2948,Ciselniky!$G$43:$I$48,3,FALSE))*'Dlhodobý majetok (DM)'!I2948)*H2948)</f>
        <v/>
      </c>
      <c r="L2948" s="169" t="str">
        <f>IF(K2948="","",IF('Základné údaje'!$H$8="áno",0,K2948*0.2))</f>
        <v/>
      </c>
      <c r="M2948" s="156" t="str">
        <f>IF(K2948="","",K2948*VLOOKUP(CONCATENATE(C2948," / ",'Základné údaje'!$D$8),'Priradenie pracov. balíkov'!A:F,6,FALSE))</f>
        <v/>
      </c>
      <c r="N2948" s="156" t="str">
        <f>IF(L2948="","",L2948*VLOOKUP(CONCATENATE(C2948," / ",'Základné údaje'!$D$8),'Priradenie pracov. balíkov'!A:F,6,FALSE))</f>
        <v/>
      </c>
      <c r="O2948" s="164"/>
      <c r="P2948" s="164"/>
    </row>
    <row r="2949" spans="1:16" x14ac:dyDescent="0.2">
      <c r="A2949" s="19"/>
      <c r="B2949" s="164"/>
      <c r="C2949" s="164"/>
      <c r="D2949" s="164"/>
      <c r="E2949" s="164"/>
      <c r="F2949" s="165"/>
      <c r="G2949" s="164"/>
      <c r="H2949" s="166"/>
      <c r="I2949" s="167"/>
      <c r="J2949" s="168" t="str">
        <f>IF(F2949="","",IF(G2949=nepodnik,1,IF(VLOOKUP(G2949,Ciselniky!$G$41:$I$48,3,FALSE)&gt;'Údaje o projekte'!$F$11,'Údaje o projekte'!$F$11,VLOOKUP(G2949,Ciselniky!$G$41:$I$48,3,FALSE))))</f>
        <v/>
      </c>
      <c r="K2949" s="169" t="str">
        <f>IF(J2949="","",IF(G2949="Nerelevantné",E2949*F2949,((E2949*F2949)/VLOOKUP(G2949,Ciselniky!$G$43:$I$48,3,FALSE))*'Dlhodobý majetok (DM)'!I2949)*H2949)</f>
        <v/>
      </c>
      <c r="L2949" s="169" t="str">
        <f>IF(K2949="","",IF('Základné údaje'!$H$8="áno",0,K2949*0.2))</f>
        <v/>
      </c>
      <c r="M2949" s="156" t="str">
        <f>IF(K2949="","",K2949*VLOOKUP(CONCATENATE(C2949," / ",'Základné údaje'!$D$8),'Priradenie pracov. balíkov'!A:F,6,FALSE))</f>
        <v/>
      </c>
      <c r="N2949" s="156" t="str">
        <f>IF(L2949="","",L2949*VLOOKUP(CONCATENATE(C2949," / ",'Základné údaje'!$D$8),'Priradenie pracov. balíkov'!A:F,6,FALSE))</f>
        <v/>
      </c>
      <c r="O2949" s="164"/>
      <c r="P2949" s="164"/>
    </row>
    <row r="2950" spans="1:16" x14ac:dyDescent="0.2">
      <c r="A2950" s="19"/>
      <c r="B2950" s="164"/>
      <c r="C2950" s="164"/>
      <c r="D2950" s="164"/>
      <c r="E2950" s="164"/>
      <c r="F2950" s="165"/>
      <c r="G2950" s="164"/>
      <c r="H2950" s="166"/>
      <c r="I2950" s="167"/>
      <c r="J2950" s="168" t="str">
        <f>IF(F2950="","",IF(G2950=nepodnik,1,IF(VLOOKUP(G2950,Ciselniky!$G$41:$I$48,3,FALSE)&gt;'Údaje o projekte'!$F$11,'Údaje o projekte'!$F$11,VLOOKUP(G2950,Ciselniky!$G$41:$I$48,3,FALSE))))</f>
        <v/>
      </c>
      <c r="K2950" s="169" t="str">
        <f>IF(J2950="","",IF(G2950="Nerelevantné",E2950*F2950,((E2950*F2950)/VLOOKUP(G2950,Ciselniky!$G$43:$I$48,3,FALSE))*'Dlhodobý majetok (DM)'!I2950)*H2950)</f>
        <v/>
      </c>
      <c r="L2950" s="169" t="str">
        <f>IF(K2950="","",IF('Základné údaje'!$H$8="áno",0,K2950*0.2))</f>
        <v/>
      </c>
      <c r="M2950" s="156" t="str">
        <f>IF(K2950="","",K2950*VLOOKUP(CONCATENATE(C2950," / ",'Základné údaje'!$D$8),'Priradenie pracov. balíkov'!A:F,6,FALSE))</f>
        <v/>
      </c>
      <c r="N2950" s="156" t="str">
        <f>IF(L2950="","",L2950*VLOOKUP(CONCATENATE(C2950," / ",'Základné údaje'!$D$8),'Priradenie pracov. balíkov'!A:F,6,FALSE))</f>
        <v/>
      </c>
      <c r="O2950" s="164"/>
      <c r="P2950" s="164"/>
    </row>
    <row r="2951" spans="1:16" x14ac:dyDescent="0.2">
      <c r="A2951" s="19"/>
      <c r="B2951" s="164"/>
      <c r="C2951" s="164"/>
      <c r="D2951" s="164"/>
      <c r="E2951" s="164"/>
      <c r="F2951" s="165"/>
      <c r="G2951" s="164"/>
      <c r="H2951" s="166"/>
      <c r="I2951" s="167"/>
      <c r="J2951" s="168" t="str">
        <f>IF(F2951="","",IF(G2951=nepodnik,1,IF(VLOOKUP(G2951,Ciselniky!$G$41:$I$48,3,FALSE)&gt;'Údaje o projekte'!$F$11,'Údaje o projekte'!$F$11,VLOOKUP(G2951,Ciselniky!$G$41:$I$48,3,FALSE))))</f>
        <v/>
      </c>
      <c r="K2951" s="169" t="str">
        <f>IF(J2951="","",IF(G2951="Nerelevantné",E2951*F2951,((E2951*F2951)/VLOOKUP(G2951,Ciselniky!$G$43:$I$48,3,FALSE))*'Dlhodobý majetok (DM)'!I2951)*H2951)</f>
        <v/>
      </c>
      <c r="L2951" s="169" t="str">
        <f>IF(K2951="","",IF('Základné údaje'!$H$8="áno",0,K2951*0.2))</f>
        <v/>
      </c>
      <c r="M2951" s="156" t="str">
        <f>IF(K2951="","",K2951*VLOOKUP(CONCATENATE(C2951," / ",'Základné údaje'!$D$8),'Priradenie pracov. balíkov'!A:F,6,FALSE))</f>
        <v/>
      </c>
      <c r="N2951" s="156" t="str">
        <f>IF(L2951="","",L2951*VLOOKUP(CONCATENATE(C2951," / ",'Základné údaje'!$D$8),'Priradenie pracov. balíkov'!A:F,6,FALSE))</f>
        <v/>
      </c>
      <c r="O2951" s="164"/>
      <c r="P2951" s="164"/>
    </row>
    <row r="2952" spans="1:16" x14ac:dyDescent="0.2">
      <c r="A2952" s="19"/>
      <c r="B2952" s="164"/>
      <c r="C2952" s="164"/>
      <c r="D2952" s="164"/>
      <c r="E2952" s="164"/>
      <c r="F2952" s="165"/>
      <c r="G2952" s="164"/>
      <c r="H2952" s="166"/>
      <c r="I2952" s="167"/>
      <c r="J2952" s="168" t="str">
        <f>IF(F2952="","",IF(G2952=nepodnik,1,IF(VLOOKUP(G2952,Ciselniky!$G$41:$I$48,3,FALSE)&gt;'Údaje o projekte'!$F$11,'Údaje o projekte'!$F$11,VLOOKUP(G2952,Ciselniky!$G$41:$I$48,3,FALSE))))</f>
        <v/>
      </c>
      <c r="K2952" s="169" t="str">
        <f>IF(J2952="","",IF(G2952="Nerelevantné",E2952*F2952,((E2952*F2952)/VLOOKUP(G2952,Ciselniky!$G$43:$I$48,3,FALSE))*'Dlhodobý majetok (DM)'!I2952)*H2952)</f>
        <v/>
      </c>
      <c r="L2952" s="169" t="str">
        <f>IF(K2952="","",IF('Základné údaje'!$H$8="áno",0,K2952*0.2))</f>
        <v/>
      </c>
      <c r="M2952" s="156" t="str">
        <f>IF(K2952="","",K2952*VLOOKUP(CONCATENATE(C2952," / ",'Základné údaje'!$D$8),'Priradenie pracov. balíkov'!A:F,6,FALSE))</f>
        <v/>
      </c>
      <c r="N2952" s="156" t="str">
        <f>IF(L2952="","",L2952*VLOOKUP(CONCATENATE(C2952," / ",'Základné údaje'!$D$8),'Priradenie pracov. balíkov'!A:F,6,FALSE))</f>
        <v/>
      </c>
      <c r="O2952" s="164"/>
      <c r="P2952" s="164"/>
    </row>
    <row r="2953" spans="1:16" x14ac:dyDescent="0.2">
      <c r="A2953" s="19"/>
      <c r="B2953" s="164"/>
      <c r="C2953" s="164"/>
      <c r="D2953" s="164"/>
      <c r="E2953" s="164"/>
      <c r="F2953" s="165"/>
      <c r="G2953" s="164"/>
      <c r="H2953" s="166"/>
      <c r="I2953" s="167"/>
      <c r="J2953" s="168" t="str">
        <f>IF(F2953="","",IF(G2953=nepodnik,1,IF(VLOOKUP(G2953,Ciselniky!$G$41:$I$48,3,FALSE)&gt;'Údaje o projekte'!$F$11,'Údaje o projekte'!$F$11,VLOOKUP(G2953,Ciselniky!$G$41:$I$48,3,FALSE))))</f>
        <v/>
      </c>
      <c r="K2953" s="169" t="str">
        <f>IF(J2953="","",IF(G2953="Nerelevantné",E2953*F2953,((E2953*F2953)/VLOOKUP(G2953,Ciselniky!$G$43:$I$48,3,FALSE))*'Dlhodobý majetok (DM)'!I2953)*H2953)</f>
        <v/>
      </c>
      <c r="L2953" s="169" t="str">
        <f>IF(K2953="","",IF('Základné údaje'!$H$8="áno",0,K2953*0.2))</f>
        <v/>
      </c>
      <c r="M2953" s="156" t="str">
        <f>IF(K2953="","",K2953*VLOOKUP(CONCATENATE(C2953," / ",'Základné údaje'!$D$8),'Priradenie pracov. balíkov'!A:F,6,FALSE))</f>
        <v/>
      </c>
      <c r="N2953" s="156" t="str">
        <f>IF(L2953="","",L2953*VLOOKUP(CONCATENATE(C2953," / ",'Základné údaje'!$D$8),'Priradenie pracov. balíkov'!A:F,6,FALSE))</f>
        <v/>
      </c>
      <c r="O2953" s="164"/>
      <c r="P2953" s="164"/>
    </row>
    <row r="2954" spans="1:16" x14ac:dyDescent="0.2">
      <c r="A2954" s="19"/>
      <c r="B2954" s="164"/>
      <c r="C2954" s="164"/>
      <c r="D2954" s="164"/>
      <c r="E2954" s="164"/>
      <c r="F2954" s="165"/>
      <c r="G2954" s="164"/>
      <c r="H2954" s="166"/>
      <c r="I2954" s="167"/>
      <c r="J2954" s="168" t="str">
        <f>IF(F2954="","",IF(G2954=nepodnik,1,IF(VLOOKUP(G2954,Ciselniky!$G$41:$I$48,3,FALSE)&gt;'Údaje o projekte'!$F$11,'Údaje o projekte'!$F$11,VLOOKUP(G2954,Ciselniky!$G$41:$I$48,3,FALSE))))</f>
        <v/>
      </c>
      <c r="K2954" s="169" t="str">
        <f>IF(J2954="","",IF(G2954="Nerelevantné",E2954*F2954,((E2954*F2954)/VLOOKUP(G2954,Ciselniky!$G$43:$I$48,3,FALSE))*'Dlhodobý majetok (DM)'!I2954)*H2954)</f>
        <v/>
      </c>
      <c r="L2954" s="169" t="str">
        <f>IF(K2954="","",IF('Základné údaje'!$H$8="áno",0,K2954*0.2))</f>
        <v/>
      </c>
      <c r="M2954" s="156" t="str">
        <f>IF(K2954="","",K2954*VLOOKUP(CONCATENATE(C2954," / ",'Základné údaje'!$D$8),'Priradenie pracov. balíkov'!A:F,6,FALSE))</f>
        <v/>
      </c>
      <c r="N2954" s="156" t="str">
        <f>IF(L2954="","",L2954*VLOOKUP(CONCATENATE(C2954," / ",'Základné údaje'!$D$8),'Priradenie pracov. balíkov'!A:F,6,FALSE))</f>
        <v/>
      </c>
      <c r="O2954" s="164"/>
      <c r="P2954" s="164"/>
    </row>
    <row r="2955" spans="1:16" x14ac:dyDescent="0.2">
      <c r="A2955" s="19"/>
      <c r="B2955" s="164"/>
      <c r="C2955" s="164"/>
      <c r="D2955" s="164"/>
      <c r="E2955" s="164"/>
      <c r="F2955" s="165"/>
      <c r="G2955" s="164"/>
      <c r="H2955" s="166"/>
      <c r="I2955" s="167"/>
      <c r="J2955" s="168" t="str">
        <f>IF(F2955="","",IF(G2955=nepodnik,1,IF(VLOOKUP(G2955,Ciselniky!$G$41:$I$48,3,FALSE)&gt;'Údaje o projekte'!$F$11,'Údaje o projekte'!$F$11,VLOOKUP(G2955,Ciselniky!$G$41:$I$48,3,FALSE))))</f>
        <v/>
      </c>
      <c r="K2955" s="169" t="str">
        <f>IF(J2955="","",IF(G2955="Nerelevantné",E2955*F2955,((E2955*F2955)/VLOOKUP(G2955,Ciselniky!$G$43:$I$48,3,FALSE))*'Dlhodobý majetok (DM)'!I2955)*H2955)</f>
        <v/>
      </c>
      <c r="L2955" s="169" t="str">
        <f>IF(K2955="","",IF('Základné údaje'!$H$8="áno",0,K2955*0.2))</f>
        <v/>
      </c>
      <c r="M2955" s="156" t="str">
        <f>IF(K2955="","",K2955*VLOOKUP(CONCATENATE(C2955," / ",'Základné údaje'!$D$8),'Priradenie pracov. balíkov'!A:F,6,FALSE))</f>
        <v/>
      </c>
      <c r="N2955" s="156" t="str">
        <f>IF(L2955="","",L2955*VLOOKUP(CONCATENATE(C2955," / ",'Základné údaje'!$D$8),'Priradenie pracov. balíkov'!A:F,6,FALSE))</f>
        <v/>
      </c>
      <c r="O2955" s="164"/>
      <c r="P2955" s="164"/>
    </row>
    <row r="2956" spans="1:16" x14ac:dyDescent="0.2">
      <c r="A2956" s="19"/>
      <c r="B2956" s="164"/>
      <c r="C2956" s="164"/>
      <c r="D2956" s="164"/>
      <c r="E2956" s="164"/>
      <c r="F2956" s="165"/>
      <c r="G2956" s="164"/>
      <c r="H2956" s="166"/>
      <c r="I2956" s="167"/>
      <c r="J2956" s="168" t="str">
        <f>IF(F2956="","",IF(G2956=nepodnik,1,IF(VLOOKUP(G2956,Ciselniky!$G$41:$I$48,3,FALSE)&gt;'Údaje o projekte'!$F$11,'Údaje o projekte'!$F$11,VLOOKUP(G2956,Ciselniky!$G$41:$I$48,3,FALSE))))</f>
        <v/>
      </c>
      <c r="K2956" s="169" t="str">
        <f>IF(J2956="","",IF(G2956="Nerelevantné",E2956*F2956,((E2956*F2956)/VLOOKUP(G2956,Ciselniky!$G$43:$I$48,3,FALSE))*'Dlhodobý majetok (DM)'!I2956)*H2956)</f>
        <v/>
      </c>
      <c r="L2956" s="169" t="str">
        <f>IF(K2956="","",IF('Základné údaje'!$H$8="áno",0,K2956*0.2))</f>
        <v/>
      </c>
      <c r="M2956" s="156" t="str">
        <f>IF(K2956="","",K2956*VLOOKUP(CONCATENATE(C2956," / ",'Základné údaje'!$D$8),'Priradenie pracov. balíkov'!A:F,6,FALSE))</f>
        <v/>
      </c>
      <c r="N2956" s="156" t="str">
        <f>IF(L2956="","",L2956*VLOOKUP(CONCATENATE(C2956," / ",'Základné údaje'!$D$8),'Priradenie pracov. balíkov'!A:F,6,FALSE))</f>
        <v/>
      </c>
      <c r="O2956" s="164"/>
      <c r="P2956" s="164"/>
    </row>
    <row r="2957" spans="1:16" x14ac:dyDescent="0.2">
      <c r="A2957" s="19"/>
      <c r="B2957" s="164"/>
      <c r="C2957" s="164"/>
      <c r="D2957" s="164"/>
      <c r="E2957" s="164"/>
      <c r="F2957" s="165"/>
      <c r="G2957" s="164"/>
      <c r="H2957" s="166"/>
      <c r="I2957" s="167"/>
      <c r="J2957" s="168" t="str">
        <f>IF(F2957="","",IF(G2957=nepodnik,1,IF(VLOOKUP(G2957,Ciselniky!$G$41:$I$48,3,FALSE)&gt;'Údaje o projekte'!$F$11,'Údaje o projekte'!$F$11,VLOOKUP(G2957,Ciselniky!$G$41:$I$48,3,FALSE))))</f>
        <v/>
      </c>
      <c r="K2957" s="169" t="str">
        <f>IF(J2957="","",IF(G2957="Nerelevantné",E2957*F2957,((E2957*F2957)/VLOOKUP(G2957,Ciselniky!$G$43:$I$48,3,FALSE))*'Dlhodobý majetok (DM)'!I2957)*H2957)</f>
        <v/>
      </c>
      <c r="L2957" s="169" t="str">
        <f>IF(K2957="","",IF('Základné údaje'!$H$8="áno",0,K2957*0.2))</f>
        <v/>
      </c>
      <c r="M2957" s="156" t="str">
        <f>IF(K2957="","",K2957*VLOOKUP(CONCATENATE(C2957," / ",'Základné údaje'!$D$8),'Priradenie pracov. balíkov'!A:F,6,FALSE))</f>
        <v/>
      </c>
      <c r="N2957" s="156" t="str">
        <f>IF(L2957="","",L2957*VLOOKUP(CONCATENATE(C2957," / ",'Základné údaje'!$D$8),'Priradenie pracov. balíkov'!A:F,6,FALSE))</f>
        <v/>
      </c>
      <c r="O2957" s="164"/>
      <c r="P2957" s="164"/>
    </row>
    <row r="2958" spans="1:16" x14ac:dyDescent="0.2">
      <c r="A2958" s="19"/>
      <c r="B2958" s="164"/>
      <c r="C2958" s="164"/>
      <c r="D2958" s="164"/>
      <c r="E2958" s="164"/>
      <c r="F2958" s="165"/>
      <c r="G2958" s="164"/>
      <c r="H2958" s="166"/>
      <c r="I2958" s="167"/>
      <c r="J2958" s="168" t="str">
        <f>IF(F2958="","",IF(G2958=nepodnik,1,IF(VLOOKUP(G2958,Ciselniky!$G$41:$I$48,3,FALSE)&gt;'Údaje o projekte'!$F$11,'Údaje o projekte'!$F$11,VLOOKUP(G2958,Ciselniky!$G$41:$I$48,3,FALSE))))</f>
        <v/>
      </c>
      <c r="K2958" s="169" t="str">
        <f>IF(J2958="","",IF(G2958="Nerelevantné",E2958*F2958,((E2958*F2958)/VLOOKUP(G2958,Ciselniky!$G$43:$I$48,3,FALSE))*'Dlhodobý majetok (DM)'!I2958)*H2958)</f>
        <v/>
      </c>
      <c r="L2958" s="169" t="str">
        <f>IF(K2958="","",IF('Základné údaje'!$H$8="áno",0,K2958*0.2))</f>
        <v/>
      </c>
      <c r="M2958" s="156" t="str">
        <f>IF(K2958="","",K2958*VLOOKUP(CONCATENATE(C2958," / ",'Základné údaje'!$D$8),'Priradenie pracov. balíkov'!A:F,6,FALSE))</f>
        <v/>
      </c>
      <c r="N2958" s="156" t="str">
        <f>IF(L2958="","",L2958*VLOOKUP(CONCATENATE(C2958," / ",'Základné údaje'!$D$8),'Priradenie pracov. balíkov'!A:F,6,FALSE))</f>
        <v/>
      </c>
      <c r="O2958" s="164"/>
      <c r="P2958" s="164"/>
    </row>
    <row r="2959" spans="1:16" x14ac:dyDescent="0.2">
      <c r="A2959" s="19"/>
      <c r="B2959" s="164"/>
      <c r="C2959" s="164"/>
      <c r="D2959" s="164"/>
      <c r="E2959" s="164"/>
      <c r="F2959" s="165"/>
      <c r="G2959" s="164"/>
      <c r="H2959" s="166"/>
      <c r="I2959" s="167"/>
      <c r="J2959" s="168" t="str">
        <f>IF(F2959="","",IF(G2959=nepodnik,1,IF(VLOOKUP(G2959,Ciselniky!$G$41:$I$48,3,FALSE)&gt;'Údaje o projekte'!$F$11,'Údaje o projekte'!$F$11,VLOOKUP(G2959,Ciselniky!$G$41:$I$48,3,FALSE))))</f>
        <v/>
      </c>
      <c r="K2959" s="169" t="str">
        <f>IF(J2959="","",IF(G2959="Nerelevantné",E2959*F2959,((E2959*F2959)/VLOOKUP(G2959,Ciselniky!$G$43:$I$48,3,FALSE))*'Dlhodobý majetok (DM)'!I2959)*H2959)</f>
        <v/>
      </c>
      <c r="L2959" s="169" t="str">
        <f>IF(K2959="","",IF('Základné údaje'!$H$8="áno",0,K2959*0.2))</f>
        <v/>
      </c>
      <c r="M2959" s="156" t="str">
        <f>IF(K2959="","",K2959*VLOOKUP(CONCATENATE(C2959," / ",'Základné údaje'!$D$8),'Priradenie pracov. balíkov'!A:F,6,FALSE))</f>
        <v/>
      </c>
      <c r="N2959" s="156" t="str">
        <f>IF(L2959="","",L2959*VLOOKUP(CONCATENATE(C2959," / ",'Základné údaje'!$D$8),'Priradenie pracov. balíkov'!A:F,6,FALSE))</f>
        <v/>
      </c>
      <c r="O2959" s="164"/>
      <c r="P2959" s="164"/>
    </row>
    <row r="2960" spans="1:16" x14ac:dyDescent="0.2">
      <c r="A2960" s="19"/>
      <c r="B2960" s="164"/>
      <c r="C2960" s="164"/>
      <c r="D2960" s="164"/>
      <c r="E2960" s="164"/>
      <c r="F2960" s="165"/>
      <c r="G2960" s="164"/>
      <c r="H2960" s="166"/>
      <c r="I2960" s="167"/>
      <c r="J2960" s="168" t="str">
        <f>IF(F2960="","",IF(G2960=nepodnik,1,IF(VLOOKUP(G2960,Ciselniky!$G$41:$I$48,3,FALSE)&gt;'Údaje o projekte'!$F$11,'Údaje o projekte'!$F$11,VLOOKUP(G2960,Ciselniky!$G$41:$I$48,3,FALSE))))</f>
        <v/>
      </c>
      <c r="K2960" s="169" t="str">
        <f>IF(J2960="","",IF(G2960="Nerelevantné",E2960*F2960,((E2960*F2960)/VLOOKUP(G2960,Ciselniky!$G$43:$I$48,3,FALSE))*'Dlhodobý majetok (DM)'!I2960)*H2960)</f>
        <v/>
      </c>
      <c r="L2960" s="169" t="str">
        <f>IF(K2960="","",IF('Základné údaje'!$H$8="áno",0,K2960*0.2))</f>
        <v/>
      </c>
      <c r="M2960" s="156" t="str">
        <f>IF(K2960="","",K2960*VLOOKUP(CONCATENATE(C2960," / ",'Základné údaje'!$D$8),'Priradenie pracov. balíkov'!A:F,6,FALSE))</f>
        <v/>
      </c>
      <c r="N2960" s="156" t="str">
        <f>IF(L2960="","",L2960*VLOOKUP(CONCATENATE(C2960," / ",'Základné údaje'!$D$8),'Priradenie pracov. balíkov'!A:F,6,FALSE))</f>
        <v/>
      </c>
      <c r="O2960" s="164"/>
      <c r="P2960" s="164"/>
    </row>
    <row r="2961" spans="1:16" x14ac:dyDescent="0.2">
      <c r="A2961" s="19"/>
      <c r="B2961" s="164"/>
      <c r="C2961" s="164"/>
      <c r="D2961" s="164"/>
      <c r="E2961" s="164"/>
      <c r="F2961" s="165"/>
      <c r="G2961" s="164"/>
      <c r="H2961" s="166"/>
      <c r="I2961" s="167"/>
      <c r="J2961" s="168" t="str">
        <f>IF(F2961="","",IF(G2961=nepodnik,1,IF(VLOOKUP(G2961,Ciselniky!$G$41:$I$48,3,FALSE)&gt;'Údaje o projekte'!$F$11,'Údaje o projekte'!$F$11,VLOOKUP(G2961,Ciselniky!$G$41:$I$48,3,FALSE))))</f>
        <v/>
      </c>
      <c r="K2961" s="169" t="str">
        <f>IF(J2961="","",IF(G2961="Nerelevantné",E2961*F2961,((E2961*F2961)/VLOOKUP(G2961,Ciselniky!$G$43:$I$48,3,FALSE))*'Dlhodobý majetok (DM)'!I2961)*H2961)</f>
        <v/>
      </c>
      <c r="L2961" s="169" t="str">
        <f>IF(K2961="","",IF('Základné údaje'!$H$8="áno",0,K2961*0.2))</f>
        <v/>
      </c>
      <c r="M2961" s="156" t="str">
        <f>IF(K2961="","",K2961*VLOOKUP(CONCATENATE(C2961," / ",'Základné údaje'!$D$8),'Priradenie pracov. balíkov'!A:F,6,FALSE))</f>
        <v/>
      </c>
      <c r="N2961" s="156" t="str">
        <f>IF(L2961="","",L2961*VLOOKUP(CONCATENATE(C2961," / ",'Základné údaje'!$D$8),'Priradenie pracov. balíkov'!A:F,6,FALSE))</f>
        <v/>
      </c>
      <c r="O2961" s="164"/>
      <c r="P2961" s="164"/>
    </row>
    <row r="2962" spans="1:16" x14ac:dyDescent="0.2">
      <c r="A2962" s="19"/>
      <c r="B2962" s="164"/>
      <c r="C2962" s="164"/>
      <c r="D2962" s="164"/>
      <c r="E2962" s="164"/>
      <c r="F2962" s="165"/>
      <c r="G2962" s="164"/>
      <c r="H2962" s="166"/>
      <c r="I2962" s="167"/>
      <c r="J2962" s="168" t="str">
        <f>IF(F2962="","",IF(G2962=nepodnik,1,IF(VLOOKUP(G2962,Ciselniky!$G$41:$I$48,3,FALSE)&gt;'Údaje o projekte'!$F$11,'Údaje o projekte'!$F$11,VLOOKUP(G2962,Ciselniky!$G$41:$I$48,3,FALSE))))</f>
        <v/>
      </c>
      <c r="K2962" s="169" t="str">
        <f>IF(J2962="","",IF(G2962="Nerelevantné",E2962*F2962,((E2962*F2962)/VLOOKUP(G2962,Ciselniky!$G$43:$I$48,3,FALSE))*'Dlhodobý majetok (DM)'!I2962)*H2962)</f>
        <v/>
      </c>
      <c r="L2962" s="169" t="str">
        <f>IF(K2962="","",IF('Základné údaje'!$H$8="áno",0,K2962*0.2))</f>
        <v/>
      </c>
      <c r="M2962" s="156" t="str">
        <f>IF(K2962="","",K2962*VLOOKUP(CONCATENATE(C2962," / ",'Základné údaje'!$D$8),'Priradenie pracov. balíkov'!A:F,6,FALSE))</f>
        <v/>
      </c>
      <c r="N2962" s="156" t="str">
        <f>IF(L2962="","",L2962*VLOOKUP(CONCATENATE(C2962," / ",'Základné údaje'!$D$8),'Priradenie pracov. balíkov'!A:F,6,FALSE))</f>
        <v/>
      </c>
      <c r="O2962" s="164"/>
      <c r="P2962" s="164"/>
    </row>
    <row r="2963" spans="1:16" x14ac:dyDescent="0.2">
      <c r="A2963" s="19"/>
      <c r="B2963" s="164"/>
      <c r="C2963" s="164"/>
      <c r="D2963" s="164"/>
      <c r="E2963" s="164"/>
      <c r="F2963" s="165"/>
      <c r="G2963" s="164"/>
      <c r="H2963" s="166"/>
      <c r="I2963" s="167"/>
      <c r="J2963" s="168" t="str">
        <f>IF(F2963="","",IF(G2963=nepodnik,1,IF(VLOOKUP(G2963,Ciselniky!$G$41:$I$48,3,FALSE)&gt;'Údaje o projekte'!$F$11,'Údaje o projekte'!$F$11,VLOOKUP(G2963,Ciselniky!$G$41:$I$48,3,FALSE))))</f>
        <v/>
      </c>
      <c r="K2963" s="169" t="str">
        <f>IF(J2963="","",IF(G2963="Nerelevantné",E2963*F2963,((E2963*F2963)/VLOOKUP(G2963,Ciselniky!$G$43:$I$48,3,FALSE))*'Dlhodobý majetok (DM)'!I2963)*H2963)</f>
        <v/>
      </c>
      <c r="L2963" s="169" t="str">
        <f>IF(K2963="","",IF('Základné údaje'!$H$8="áno",0,K2963*0.2))</f>
        <v/>
      </c>
      <c r="M2963" s="156" t="str">
        <f>IF(K2963="","",K2963*VLOOKUP(CONCATENATE(C2963," / ",'Základné údaje'!$D$8),'Priradenie pracov. balíkov'!A:F,6,FALSE))</f>
        <v/>
      </c>
      <c r="N2963" s="156" t="str">
        <f>IF(L2963="","",L2963*VLOOKUP(CONCATENATE(C2963," / ",'Základné údaje'!$D$8),'Priradenie pracov. balíkov'!A:F,6,FALSE))</f>
        <v/>
      </c>
      <c r="O2963" s="164"/>
      <c r="P2963" s="164"/>
    </row>
    <row r="2964" spans="1:16" x14ac:dyDescent="0.2">
      <c r="A2964" s="19"/>
      <c r="B2964" s="164"/>
      <c r="C2964" s="164"/>
      <c r="D2964" s="164"/>
      <c r="E2964" s="164"/>
      <c r="F2964" s="165"/>
      <c r="G2964" s="164"/>
      <c r="H2964" s="166"/>
      <c r="I2964" s="167"/>
      <c r="J2964" s="168" t="str">
        <f>IF(F2964="","",IF(G2964=nepodnik,1,IF(VLOOKUP(G2964,Ciselniky!$G$41:$I$48,3,FALSE)&gt;'Údaje o projekte'!$F$11,'Údaje o projekte'!$F$11,VLOOKUP(G2964,Ciselniky!$G$41:$I$48,3,FALSE))))</f>
        <v/>
      </c>
      <c r="K2964" s="169" t="str">
        <f>IF(J2964="","",IF(G2964="Nerelevantné",E2964*F2964,((E2964*F2964)/VLOOKUP(G2964,Ciselniky!$G$43:$I$48,3,FALSE))*'Dlhodobý majetok (DM)'!I2964)*H2964)</f>
        <v/>
      </c>
      <c r="L2964" s="169" t="str">
        <f>IF(K2964="","",IF('Základné údaje'!$H$8="áno",0,K2964*0.2))</f>
        <v/>
      </c>
      <c r="M2964" s="156" t="str">
        <f>IF(K2964="","",K2964*VLOOKUP(CONCATENATE(C2964," / ",'Základné údaje'!$D$8),'Priradenie pracov. balíkov'!A:F,6,FALSE))</f>
        <v/>
      </c>
      <c r="N2964" s="156" t="str">
        <f>IF(L2964="","",L2964*VLOOKUP(CONCATENATE(C2964," / ",'Základné údaje'!$D$8),'Priradenie pracov. balíkov'!A:F,6,FALSE))</f>
        <v/>
      </c>
      <c r="O2964" s="164"/>
      <c r="P2964" s="164"/>
    </row>
    <row r="2965" spans="1:16" x14ac:dyDescent="0.2">
      <c r="A2965" s="19"/>
      <c r="B2965" s="164"/>
      <c r="C2965" s="164"/>
      <c r="D2965" s="164"/>
      <c r="E2965" s="164"/>
      <c r="F2965" s="165"/>
      <c r="G2965" s="164"/>
      <c r="H2965" s="166"/>
      <c r="I2965" s="167"/>
      <c r="J2965" s="168" t="str">
        <f>IF(F2965="","",IF(G2965=nepodnik,1,IF(VLOOKUP(G2965,Ciselniky!$G$41:$I$48,3,FALSE)&gt;'Údaje o projekte'!$F$11,'Údaje o projekte'!$F$11,VLOOKUP(G2965,Ciselniky!$G$41:$I$48,3,FALSE))))</f>
        <v/>
      </c>
      <c r="K2965" s="169" t="str">
        <f>IF(J2965="","",IF(G2965="Nerelevantné",E2965*F2965,((E2965*F2965)/VLOOKUP(G2965,Ciselniky!$G$43:$I$48,3,FALSE))*'Dlhodobý majetok (DM)'!I2965)*H2965)</f>
        <v/>
      </c>
      <c r="L2965" s="169" t="str">
        <f>IF(K2965="","",IF('Základné údaje'!$H$8="áno",0,K2965*0.2))</f>
        <v/>
      </c>
      <c r="M2965" s="156" t="str">
        <f>IF(K2965="","",K2965*VLOOKUP(CONCATENATE(C2965," / ",'Základné údaje'!$D$8),'Priradenie pracov. balíkov'!A:F,6,FALSE))</f>
        <v/>
      </c>
      <c r="N2965" s="156" t="str">
        <f>IF(L2965="","",L2965*VLOOKUP(CONCATENATE(C2965," / ",'Základné údaje'!$D$8),'Priradenie pracov. balíkov'!A:F,6,FALSE))</f>
        <v/>
      </c>
      <c r="O2965" s="164"/>
      <c r="P2965" s="164"/>
    </row>
    <row r="2966" spans="1:16" x14ac:dyDescent="0.2">
      <c r="A2966" s="19"/>
      <c r="B2966" s="164"/>
      <c r="C2966" s="164"/>
      <c r="D2966" s="164"/>
      <c r="E2966" s="164"/>
      <c r="F2966" s="165"/>
      <c r="G2966" s="164"/>
      <c r="H2966" s="166"/>
      <c r="I2966" s="167"/>
      <c r="J2966" s="168" t="str">
        <f>IF(F2966="","",IF(G2966=nepodnik,1,IF(VLOOKUP(G2966,Ciselniky!$G$41:$I$48,3,FALSE)&gt;'Údaje o projekte'!$F$11,'Údaje o projekte'!$F$11,VLOOKUP(G2966,Ciselniky!$G$41:$I$48,3,FALSE))))</f>
        <v/>
      </c>
      <c r="K2966" s="169" t="str">
        <f>IF(J2966="","",IF(G2966="Nerelevantné",E2966*F2966,((E2966*F2966)/VLOOKUP(G2966,Ciselniky!$G$43:$I$48,3,FALSE))*'Dlhodobý majetok (DM)'!I2966)*H2966)</f>
        <v/>
      </c>
      <c r="L2966" s="169" t="str">
        <f>IF(K2966="","",IF('Základné údaje'!$H$8="áno",0,K2966*0.2))</f>
        <v/>
      </c>
      <c r="M2966" s="156" t="str">
        <f>IF(K2966="","",K2966*VLOOKUP(CONCATENATE(C2966," / ",'Základné údaje'!$D$8),'Priradenie pracov. balíkov'!A:F,6,FALSE))</f>
        <v/>
      </c>
      <c r="N2966" s="156" t="str">
        <f>IF(L2966="","",L2966*VLOOKUP(CONCATENATE(C2966," / ",'Základné údaje'!$D$8),'Priradenie pracov. balíkov'!A:F,6,FALSE))</f>
        <v/>
      </c>
      <c r="O2966" s="164"/>
      <c r="P2966" s="164"/>
    </row>
    <row r="2967" spans="1:16" x14ac:dyDescent="0.2">
      <c r="A2967" s="19"/>
      <c r="B2967" s="164"/>
      <c r="C2967" s="164"/>
      <c r="D2967" s="164"/>
      <c r="E2967" s="164"/>
      <c r="F2967" s="165"/>
      <c r="G2967" s="164"/>
      <c r="H2967" s="166"/>
      <c r="I2967" s="167"/>
      <c r="J2967" s="168" t="str">
        <f>IF(F2967="","",IF(G2967=nepodnik,1,IF(VLOOKUP(G2967,Ciselniky!$G$41:$I$48,3,FALSE)&gt;'Údaje o projekte'!$F$11,'Údaje o projekte'!$F$11,VLOOKUP(G2967,Ciselniky!$G$41:$I$48,3,FALSE))))</f>
        <v/>
      </c>
      <c r="K2967" s="169" t="str">
        <f>IF(J2967="","",IF(G2967="Nerelevantné",E2967*F2967,((E2967*F2967)/VLOOKUP(G2967,Ciselniky!$G$43:$I$48,3,FALSE))*'Dlhodobý majetok (DM)'!I2967)*H2967)</f>
        <v/>
      </c>
      <c r="L2967" s="169" t="str">
        <f>IF(K2967="","",IF('Základné údaje'!$H$8="áno",0,K2967*0.2))</f>
        <v/>
      </c>
      <c r="M2967" s="156" t="str">
        <f>IF(K2967="","",K2967*VLOOKUP(CONCATENATE(C2967," / ",'Základné údaje'!$D$8),'Priradenie pracov. balíkov'!A:F,6,FALSE))</f>
        <v/>
      </c>
      <c r="N2967" s="156" t="str">
        <f>IF(L2967="","",L2967*VLOOKUP(CONCATENATE(C2967," / ",'Základné údaje'!$D$8),'Priradenie pracov. balíkov'!A:F,6,FALSE))</f>
        <v/>
      </c>
      <c r="O2967" s="164"/>
      <c r="P2967" s="164"/>
    </row>
    <row r="2968" spans="1:16" x14ac:dyDescent="0.2">
      <c r="A2968" s="19"/>
      <c r="B2968" s="164"/>
      <c r="C2968" s="164"/>
      <c r="D2968" s="164"/>
      <c r="E2968" s="164"/>
      <c r="F2968" s="165"/>
      <c r="G2968" s="164"/>
      <c r="H2968" s="166"/>
      <c r="I2968" s="167"/>
      <c r="J2968" s="168" t="str">
        <f>IF(F2968="","",IF(G2968=nepodnik,1,IF(VLOOKUP(G2968,Ciselniky!$G$41:$I$48,3,FALSE)&gt;'Údaje o projekte'!$F$11,'Údaje o projekte'!$F$11,VLOOKUP(G2968,Ciselniky!$G$41:$I$48,3,FALSE))))</f>
        <v/>
      </c>
      <c r="K2968" s="169" t="str">
        <f>IF(J2968="","",IF(G2968="Nerelevantné",E2968*F2968,((E2968*F2968)/VLOOKUP(G2968,Ciselniky!$G$43:$I$48,3,FALSE))*'Dlhodobý majetok (DM)'!I2968)*H2968)</f>
        <v/>
      </c>
      <c r="L2968" s="169" t="str">
        <f>IF(K2968="","",IF('Základné údaje'!$H$8="áno",0,K2968*0.2))</f>
        <v/>
      </c>
      <c r="M2968" s="156" t="str">
        <f>IF(K2968="","",K2968*VLOOKUP(CONCATENATE(C2968," / ",'Základné údaje'!$D$8),'Priradenie pracov. balíkov'!A:F,6,FALSE))</f>
        <v/>
      </c>
      <c r="N2968" s="156" t="str">
        <f>IF(L2968="","",L2968*VLOOKUP(CONCATENATE(C2968," / ",'Základné údaje'!$D$8),'Priradenie pracov. balíkov'!A:F,6,FALSE))</f>
        <v/>
      </c>
      <c r="O2968" s="164"/>
      <c r="P2968" s="164"/>
    </row>
    <row r="2969" spans="1:16" x14ac:dyDescent="0.2">
      <c r="A2969" s="19"/>
      <c r="B2969" s="164"/>
      <c r="C2969" s="164"/>
      <c r="D2969" s="164"/>
      <c r="E2969" s="164"/>
      <c r="F2969" s="165"/>
      <c r="G2969" s="164"/>
      <c r="H2969" s="166"/>
      <c r="I2969" s="167"/>
      <c r="J2969" s="168" t="str">
        <f>IF(F2969="","",IF(G2969=nepodnik,1,IF(VLOOKUP(G2969,Ciselniky!$G$41:$I$48,3,FALSE)&gt;'Údaje o projekte'!$F$11,'Údaje o projekte'!$F$11,VLOOKUP(G2969,Ciselniky!$G$41:$I$48,3,FALSE))))</f>
        <v/>
      </c>
      <c r="K2969" s="169" t="str">
        <f>IF(J2969="","",IF(G2969="Nerelevantné",E2969*F2969,((E2969*F2969)/VLOOKUP(G2969,Ciselniky!$G$43:$I$48,3,FALSE))*'Dlhodobý majetok (DM)'!I2969)*H2969)</f>
        <v/>
      </c>
      <c r="L2969" s="169" t="str">
        <f>IF(K2969="","",IF('Základné údaje'!$H$8="áno",0,K2969*0.2))</f>
        <v/>
      </c>
      <c r="M2969" s="156" t="str">
        <f>IF(K2969="","",K2969*VLOOKUP(CONCATENATE(C2969," / ",'Základné údaje'!$D$8),'Priradenie pracov. balíkov'!A:F,6,FALSE))</f>
        <v/>
      </c>
      <c r="N2969" s="156" t="str">
        <f>IF(L2969="","",L2969*VLOOKUP(CONCATENATE(C2969," / ",'Základné údaje'!$D$8),'Priradenie pracov. balíkov'!A:F,6,FALSE))</f>
        <v/>
      </c>
      <c r="O2969" s="164"/>
      <c r="P2969" s="164"/>
    </row>
    <row r="2970" spans="1:16" x14ac:dyDescent="0.2">
      <c r="A2970" s="19"/>
      <c r="B2970" s="164"/>
      <c r="C2970" s="164"/>
      <c r="D2970" s="164"/>
      <c r="E2970" s="164"/>
      <c r="F2970" s="165"/>
      <c r="G2970" s="164"/>
      <c r="H2970" s="166"/>
      <c r="I2970" s="167"/>
      <c r="J2970" s="168" t="str">
        <f>IF(F2970="","",IF(G2970=nepodnik,1,IF(VLOOKUP(G2970,Ciselniky!$G$41:$I$48,3,FALSE)&gt;'Údaje o projekte'!$F$11,'Údaje o projekte'!$F$11,VLOOKUP(G2970,Ciselniky!$G$41:$I$48,3,FALSE))))</f>
        <v/>
      </c>
      <c r="K2970" s="169" t="str">
        <f>IF(J2970="","",IF(G2970="Nerelevantné",E2970*F2970,((E2970*F2970)/VLOOKUP(G2970,Ciselniky!$G$43:$I$48,3,FALSE))*'Dlhodobý majetok (DM)'!I2970)*H2970)</f>
        <v/>
      </c>
      <c r="L2970" s="169" t="str">
        <f>IF(K2970="","",IF('Základné údaje'!$H$8="áno",0,K2970*0.2))</f>
        <v/>
      </c>
      <c r="M2970" s="156" t="str">
        <f>IF(K2970="","",K2970*VLOOKUP(CONCATENATE(C2970," / ",'Základné údaje'!$D$8),'Priradenie pracov. balíkov'!A:F,6,FALSE))</f>
        <v/>
      </c>
      <c r="N2970" s="156" t="str">
        <f>IF(L2970="","",L2970*VLOOKUP(CONCATENATE(C2970," / ",'Základné údaje'!$D$8),'Priradenie pracov. balíkov'!A:F,6,FALSE))</f>
        <v/>
      </c>
      <c r="O2970" s="164"/>
      <c r="P2970" s="164"/>
    </row>
    <row r="2971" spans="1:16" x14ac:dyDescent="0.2">
      <c r="A2971" s="19"/>
      <c r="B2971" s="164"/>
      <c r="C2971" s="164"/>
      <c r="D2971" s="164"/>
      <c r="E2971" s="164"/>
      <c r="F2971" s="165"/>
      <c r="G2971" s="164"/>
      <c r="H2971" s="166"/>
      <c r="I2971" s="167"/>
      <c r="J2971" s="168" t="str">
        <f>IF(F2971="","",IF(G2971=nepodnik,1,IF(VLOOKUP(G2971,Ciselniky!$G$41:$I$48,3,FALSE)&gt;'Údaje o projekte'!$F$11,'Údaje o projekte'!$F$11,VLOOKUP(G2971,Ciselniky!$G$41:$I$48,3,FALSE))))</f>
        <v/>
      </c>
      <c r="K2971" s="169" t="str">
        <f>IF(J2971="","",IF(G2971="Nerelevantné",E2971*F2971,((E2971*F2971)/VLOOKUP(G2971,Ciselniky!$G$43:$I$48,3,FALSE))*'Dlhodobý majetok (DM)'!I2971)*H2971)</f>
        <v/>
      </c>
      <c r="L2971" s="169" t="str">
        <f>IF(K2971="","",IF('Základné údaje'!$H$8="áno",0,K2971*0.2))</f>
        <v/>
      </c>
      <c r="M2971" s="156" t="str">
        <f>IF(K2971="","",K2971*VLOOKUP(CONCATENATE(C2971," / ",'Základné údaje'!$D$8),'Priradenie pracov. balíkov'!A:F,6,FALSE))</f>
        <v/>
      </c>
      <c r="N2971" s="156" t="str">
        <f>IF(L2971="","",L2971*VLOOKUP(CONCATENATE(C2971," / ",'Základné údaje'!$D$8),'Priradenie pracov. balíkov'!A:F,6,FALSE))</f>
        <v/>
      </c>
      <c r="O2971" s="164"/>
      <c r="P2971" s="164"/>
    </row>
    <row r="2972" spans="1:16" x14ac:dyDescent="0.2">
      <c r="A2972" s="19"/>
      <c r="B2972" s="164"/>
      <c r="C2972" s="164"/>
      <c r="D2972" s="164"/>
      <c r="E2972" s="164"/>
      <c r="F2972" s="165"/>
      <c r="G2972" s="164"/>
      <c r="H2972" s="166"/>
      <c r="I2972" s="167"/>
      <c r="J2972" s="168" t="str">
        <f>IF(F2972="","",IF(G2972=nepodnik,1,IF(VLOOKUP(G2972,Ciselniky!$G$41:$I$48,3,FALSE)&gt;'Údaje o projekte'!$F$11,'Údaje o projekte'!$F$11,VLOOKUP(G2972,Ciselniky!$G$41:$I$48,3,FALSE))))</f>
        <v/>
      </c>
      <c r="K2972" s="169" t="str">
        <f>IF(J2972="","",IF(G2972="Nerelevantné",E2972*F2972,((E2972*F2972)/VLOOKUP(G2972,Ciselniky!$G$43:$I$48,3,FALSE))*'Dlhodobý majetok (DM)'!I2972)*H2972)</f>
        <v/>
      </c>
      <c r="L2972" s="169" t="str">
        <f>IF(K2972="","",IF('Základné údaje'!$H$8="áno",0,K2972*0.2))</f>
        <v/>
      </c>
      <c r="M2972" s="156" t="str">
        <f>IF(K2972="","",K2972*VLOOKUP(CONCATENATE(C2972," / ",'Základné údaje'!$D$8),'Priradenie pracov. balíkov'!A:F,6,FALSE))</f>
        <v/>
      </c>
      <c r="N2972" s="156" t="str">
        <f>IF(L2972="","",L2972*VLOOKUP(CONCATENATE(C2972," / ",'Základné údaje'!$D$8),'Priradenie pracov. balíkov'!A:F,6,FALSE))</f>
        <v/>
      </c>
      <c r="O2972" s="164"/>
      <c r="P2972" s="164"/>
    </row>
    <row r="2973" spans="1:16" x14ac:dyDescent="0.2">
      <c r="A2973" s="19"/>
      <c r="B2973" s="164"/>
      <c r="C2973" s="164"/>
      <c r="D2973" s="164"/>
      <c r="E2973" s="164"/>
      <c r="F2973" s="165"/>
      <c r="G2973" s="164"/>
      <c r="H2973" s="166"/>
      <c r="I2973" s="167"/>
      <c r="J2973" s="168" t="str">
        <f>IF(F2973="","",IF(G2973=nepodnik,1,IF(VLOOKUP(G2973,Ciselniky!$G$41:$I$48,3,FALSE)&gt;'Údaje o projekte'!$F$11,'Údaje o projekte'!$F$11,VLOOKUP(G2973,Ciselniky!$G$41:$I$48,3,FALSE))))</f>
        <v/>
      </c>
      <c r="K2973" s="169" t="str">
        <f>IF(J2973="","",IF(G2973="Nerelevantné",E2973*F2973,((E2973*F2973)/VLOOKUP(G2973,Ciselniky!$G$43:$I$48,3,FALSE))*'Dlhodobý majetok (DM)'!I2973)*H2973)</f>
        <v/>
      </c>
      <c r="L2973" s="169" t="str">
        <f>IF(K2973="","",IF('Základné údaje'!$H$8="áno",0,K2973*0.2))</f>
        <v/>
      </c>
      <c r="M2973" s="156" t="str">
        <f>IF(K2973="","",K2973*VLOOKUP(CONCATENATE(C2973," / ",'Základné údaje'!$D$8),'Priradenie pracov. balíkov'!A:F,6,FALSE))</f>
        <v/>
      </c>
      <c r="N2973" s="156" t="str">
        <f>IF(L2973="","",L2973*VLOOKUP(CONCATENATE(C2973," / ",'Základné údaje'!$D$8),'Priradenie pracov. balíkov'!A:F,6,FALSE))</f>
        <v/>
      </c>
      <c r="O2973" s="164"/>
      <c r="P2973" s="164"/>
    </row>
    <row r="2974" spans="1:16" x14ac:dyDescent="0.2">
      <c r="A2974" s="19"/>
      <c r="B2974" s="164"/>
      <c r="C2974" s="164"/>
      <c r="D2974" s="164"/>
      <c r="E2974" s="164"/>
      <c r="F2974" s="165"/>
      <c r="G2974" s="164"/>
      <c r="H2974" s="166"/>
      <c r="I2974" s="167"/>
      <c r="J2974" s="168" t="str">
        <f>IF(F2974="","",IF(G2974=nepodnik,1,IF(VLOOKUP(G2974,Ciselniky!$G$41:$I$48,3,FALSE)&gt;'Údaje o projekte'!$F$11,'Údaje o projekte'!$F$11,VLOOKUP(G2974,Ciselniky!$G$41:$I$48,3,FALSE))))</f>
        <v/>
      </c>
      <c r="K2974" s="169" t="str">
        <f>IF(J2974="","",IF(G2974="Nerelevantné",E2974*F2974,((E2974*F2974)/VLOOKUP(G2974,Ciselniky!$G$43:$I$48,3,FALSE))*'Dlhodobý majetok (DM)'!I2974)*H2974)</f>
        <v/>
      </c>
      <c r="L2974" s="169" t="str">
        <f>IF(K2974="","",IF('Základné údaje'!$H$8="áno",0,K2974*0.2))</f>
        <v/>
      </c>
      <c r="M2974" s="156" t="str">
        <f>IF(K2974="","",K2974*VLOOKUP(CONCATENATE(C2974," / ",'Základné údaje'!$D$8),'Priradenie pracov. balíkov'!A:F,6,FALSE))</f>
        <v/>
      </c>
      <c r="N2974" s="156" t="str">
        <f>IF(L2974="","",L2974*VLOOKUP(CONCATENATE(C2974," / ",'Základné údaje'!$D$8),'Priradenie pracov. balíkov'!A:F,6,FALSE))</f>
        <v/>
      </c>
      <c r="O2974" s="164"/>
      <c r="P2974" s="164"/>
    </row>
    <row r="2975" spans="1:16" x14ac:dyDescent="0.2">
      <c r="A2975" s="19"/>
      <c r="B2975" s="164"/>
      <c r="C2975" s="164"/>
      <c r="D2975" s="164"/>
      <c r="E2975" s="164"/>
      <c r="F2975" s="165"/>
      <c r="G2975" s="164"/>
      <c r="H2975" s="166"/>
      <c r="I2975" s="167"/>
      <c r="J2975" s="168" t="str">
        <f>IF(F2975="","",IF(G2975=nepodnik,1,IF(VLOOKUP(G2975,Ciselniky!$G$41:$I$48,3,FALSE)&gt;'Údaje o projekte'!$F$11,'Údaje o projekte'!$F$11,VLOOKUP(G2975,Ciselniky!$G$41:$I$48,3,FALSE))))</f>
        <v/>
      </c>
      <c r="K2975" s="169" t="str">
        <f>IF(J2975="","",IF(G2975="Nerelevantné",E2975*F2975,((E2975*F2975)/VLOOKUP(G2975,Ciselniky!$G$43:$I$48,3,FALSE))*'Dlhodobý majetok (DM)'!I2975)*H2975)</f>
        <v/>
      </c>
      <c r="L2975" s="169" t="str">
        <f>IF(K2975="","",IF('Základné údaje'!$H$8="áno",0,K2975*0.2))</f>
        <v/>
      </c>
      <c r="M2975" s="156" t="str">
        <f>IF(K2975="","",K2975*VLOOKUP(CONCATENATE(C2975," / ",'Základné údaje'!$D$8),'Priradenie pracov. balíkov'!A:F,6,FALSE))</f>
        <v/>
      </c>
      <c r="N2975" s="156" t="str">
        <f>IF(L2975="","",L2975*VLOOKUP(CONCATENATE(C2975," / ",'Základné údaje'!$D$8),'Priradenie pracov. balíkov'!A:F,6,FALSE))</f>
        <v/>
      </c>
      <c r="O2975" s="164"/>
      <c r="P2975" s="164"/>
    </row>
    <row r="2976" spans="1:16" x14ac:dyDescent="0.2">
      <c r="A2976" s="19"/>
      <c r="B2976" s="164"/>
      <c r="C2976" s="164"/>
      <c r="D2976" s="164"/>
      <c r="E2976" s="164"/>
      <c r="F2976" s="165"/>
      <c r="G2976" s="164"/>
      <c r="H2976" s="166"/>
      <c r="I2976" s="167"/>
      <c r="J2976" s="168" t="str">
        <f>IF(F2976="","",IF(G2976=nepodnik,1,IF(VLOOKUP(G2976,Ciselniky!$G$41:$I$48,3,FALSE)&gt;'Údaje o projekte'!$F$11,'Údaje o projekte'!$F$11,VLOOKUP(G2976,Ciselniky!$G$41:$I$48,3,FALSE))))</f>
        <v/>
      </c>
      <c r="K2976" s="169" t="str">
        <f>IF(J2976="","",IF(G2976="Nerelevantné",E2976*F2976,((E2976*F2976)/VLOOKUP(G2976,Ciselniky!$G$43:$I$48,3,FALSE))*'Dlhodobý majetok (DM)'!I2976)*H2976)</f>
        <v/>
      </c>
      <c r="L2976" s="169" t="str">
        <f>IF(K2976="","",IF('Základné údaje'!$H$8="áno",0,K2976*0.2))</f>
        <v/>
      </c>
      <c r="M2976" s="156" t="str">
        <f>IF(K2976="","",K2976*VLOOKUP(CONCATENATE(C2976," / ",'Základné údaje'!$D$8),'Priradenie pracov. balíkov'!A:F,6,FALSE))</f>
        <v/>
      </c>
      <c r="N2976" s="156" t="str">
        <f>IF(L2976="","",L2976*VLOOKUP(CONCATENATE(C2976," / ",'Základné údaje'!$D$8),'Priradenie pracov. balíkov'!A:F,6,FALSE))</f>
        <v/>
      </c>
      <c r="O2976" s="164"/>
      <c r="P2976" s="164"/>
    </row>
    <row r="2977" spans="1:16" x14ac:dyDescent="0.2">
      <c r="A2977" s="19"/>
      <c r="B2977" s="164"/>
      <c r="C2977" s="164"/>
      <c r="D2977" s="164"/>
      <c r="E2977" s="164"/>
      <c r="F2977" s="165"/>
      <c r="G2977" s="164"/>
      <c r="H2977" s="166"/>
      <c r="I2977" s="167"/>
      <c r="J2977" s="168" t="str">
        <f>IF(F2977="","",IF(G2977=nepodnik,1,IF(VLOOKUP(G2977,Ciselniky!$G$41:$I$48,3,FALSE)&gt;'Údaje o projekte'!$F$11,'Údaje o projekte'!$F$11,VLOOKUP(G2977,Ciselniky!$G$41:$I$48,3,FALSE))))</f>
        <v/>
      </c>
      <c r="K2977" s="169" t="str">
        <f>IF(J2977="","",IF(G2977="Nerelevantné",E2977*F2977,((E2977*F2977)/VLOOKUP(G2977,Ciselniky!$G$43:$I$48,3,FALSE))*'Dlhodobý majetok (DM)'!I2977)*H2977)</f>
        <v/>
      </c>
      <c r="L2977" s="169" t="str">
        <f>IF(K2977="","",IF('Základné údaje'!$H$8="áno",0,K2977*0.2))</f>
        <v/>
      </c>
      <c r="M2977" s="156" t="str">
        <f>IF(K2977="","",K2977*VLOOKUP(CONCATENATE(C2977," / ",'Základné údaje'!$D$8),'Priradenie pracov. balíkov'!A:F,6,FALSE))</f>
        <v/>
      </c>
      <c r="N2977" s="156" t="str">
        <f>IF(L2977="","",L2977*VLOOKUP(CONCATENATE(C2977," / ",'Základné údaje'!$D$8),'Priradenie pracov. balíkov'!A:F,6,FALSE))</f>
        <v/>
      </c>
      <c r="O2977" s="164"/>
      <c r="P2977" s="164"/>
    </row>
    <row r="2978" spans="1:16" x14ac:dyDescent="0.2">
      <c r="A2978" s="19"/>
      <c r="B2978" s="164"/>
      <c r="C2978" s="164"/>
      <c r="D2978" s="164"/>
      <c r="E2978" s="164"/>
      <c r="F2978" s="165"/>
      <c r="G2978" s="164"/>
      <c r="H2978" s="166"/>
      <c r="I2978" s="167"/>
      <c r="J2978" s="168" t="str">
        <f>IF(F2978="","",IF(G2978=nepodnik,1,IF(VLOOKUP(G2978,Ciselniky!$G$41:$I$48,3,FALSE)&gt;'Údaje o projekte'!$F$11,'Údaje o projekte'!$F$11,VLOOKUP(G2978,Ciselniky!$G$41:$I$48,3,FALSE))))</f>
        <v/>
      </c>
      <c r="K2978" s="169" t="str">
        <f>IF(J2978="","",IF(G2978="Nerelevantné",E2978*F2978,((E2978*F2978)/VLOOKUP(G2978,Ciselniky!$G$43:$I$48,3,FALSE))*'Dlhodobý majetok (DM)'!I2978)*H2978)</f>
        <v/>
      </c>
      <c r="L2978" s="169" t="str">
        <f>IF(K2978="","",IF('Základné údaje'!$H$8="áno",0,K2978*0.2))</f>
        <v/>
      </c>
      <c r="M2978" s="156" t="str">
        <f>IF(K2978="","",K2978*VLOOKUP(CONCATENATE(C2978," / ",'Základné údaje'!$D$8),'Priradenie pracov. balíkov'!A:F,6,FALSE))</f>
        <v/>
      </c>
      <c r="N2978" s="156" t="str">
        <f>IF(L2978="","",L2978*VLOOKUP(CONCATENATE(C2978," / ",'Základné údaje'!$D$8),'Priradenie pracov. balíkov'!A:F,6,FALSE))</f>
        <v/>
      </c>
      <c r="O2978" s="164"/>
      <c r="P2978" s="164"/>
    </row>
    <row r="2979" spans="1:16" x14ac:dyDescent="0.2">
      <c r="A2979" s="19"/>
      <c r="B2979" s="164"/>
      <c r="C2979" s="164"/>
      <c r="D2979" s="164"/>
      <c r="E2979" s="164"/>
      <c r="F2979" s="165"/>
      <c r="G2979" s="164"/>
      <c r="H2979" s="166"/>
      <c r="I2979" s="167"/>
      <c r="J2979" s="168" t="str">
        <f>IF(F2979="","",IF(G2979=nepodnik,1,IF(VLOOKUP(G2979,Ciselniky!$G$41:$I$48,3,FALSE)&gt;'Údaje o projekte'!$F$11,'Údaje o projekte'!$F$11,VLOOKUP(G2979,Ciselniky!$G$41:$I$48,3,FALSE))))</f>
        <v/>
      </c>
      <c r="K2979" s="169" t="str">
        <f>IF(J2979="","",IF(G2979="Nerelevantné",E2979*F2979,((E2979*F2979)/VLOOKUP(G2979,Ciselniky!$G$43:$I$48,3,FALSE))*'Dlhodobý majetok (DM)'!I2979)*H2979)</f>
        <v/>
      </c>
      <c r="L2979" s="169" t="str">
        <f>IF(K2979="","",IF('Základné údaje'!$H$8="áno",0,K2979*0.2))</f>
        <v/>
      </c>
      <c r="M2979" s="156" t="str">
        <f>IF(K2979="","",K2979*VLOOKUP(CONCATENATE(C2979," / ",'Základné údaje'!$D$8),'Priradenie pracov. balíkov'!A:F,6,FALSE))</f>
        <v/>
      </c>
      <c r="N2979" s="156" t="str">
        <f>IF(L2979="","",L2979*VLOOKUP(CONCATENATE(C2979," / ",'Základné údaje'!$D$8),'Priradenie pracov. balíkov'!A:F,6,FALSE))</f>
        <v/>
      </c>
      <c r="O2979" s="164"/>
      <c r="P2979" s="164"/>
    </row>
    <row r="2980" spans="1:16" x14ac:dyDescent="0.2">
      <c r="A2980" s="19"/>
      <c r="B2980" s="164"/>
      <c r="C2980" s="164"/>
      <c r="D2980" s="164"/>
      <c r="E2980" s="164"/>
      <c r="F2980" s="165"/>
      <c r="G2980" s="164"/>
      <c r="H2980" s="166"/>
      <c r="I2980" s="167"/>
      <c r="J2980" s="168" t="str">
        <f>IF(F2980="","",IF(G2980=nepodnik,1,IF(VLOOKUP(G2980,Ciselniky!$G$41:$I$48,3,FALSE)&gt;'Údaje o projekte'!$F$11,'Údaje o projekte'!$F$11,VLOOKUP(G2980,Ciselniky!$G$41:$I$48,3,FALSE))))</f>
        <v/>
      </c>
      <c r="K2980" s="169" t="str">
        <f>IF(J2980="","",IF(G2980="Nerelevantné",E2980*F2980,((E2980*F2980)/VLOOKUP(G2980,Ciselniky!$G$43:$I$48,3,FALSE))*'Dlhodobý majetok (DM)'!I2980)*H2980)</f>
        <v/>
      </c>
      <c r="L2980" s="169" t="str">
        <f>IF(K2980="","",IF('Základné údaje'!$H$8="áno",0,K2980*0.2))</f>
        <v/>
      </c>
      <c r="M2980" s="156" t="str">
        <f>IF(K2980="","",K2980*VLOOKUP(CONCATENATE(C2980," / ",'Základné údaje'!$D$8),'Priradenie pracov. balíkov'!A:F,6,FALSE))</f>
        <v/>
      </c>
      <c r="N2980" s="156" t="str">
        <f>IF(L2980="","",L2980*VLOOKUP(CONCATENATE(C2980," / ",'Základné údaje'!$D$8),'Priradenie pracov. balíkov'!A:F,6,FALSE))</f>
        <v/>
      </c>
      <c r="O2980" s="164"/>
      <c r="P2980" s="164"/>
    </row>
    <row r="2981" spans="1:16" x14ac:dyDescent="0.2">
      <c r="A2981" s="19"/>
      <c r="B2981" s="164"/>
      <c r="C2981" s="164"/>
      <c r="D2981" s="164"/>
      <c r="E2981" s="164"/>
      <c r="F2981" s="165"/>
      <c r="G2981" s="164"/>
      <c r="H2981" s="166"/>
      <c r="I2981" s="167"/>
      <c r="J2981" s="168" t="str">
        <f>IF(F2981="","",IF(G2981=nepodnik,1,IF(VLOOKUP(G2981,Ciselniky!$G$41:$I$48,3,FALSE)&gt;'Údaje o projekte'!$F$11,'Údaje o projekte'!$F$11,VLOOKUP(G2981,Ciselniky!$G$41:$I$48,3,FALSE))))</f>
        <v/>
      </c>
      <c r="K2981" s="169" t="str">
        <f>IF(J2981="","",IF(G2981="Nerelevantné",E2981*F2981,((E2981*F2981)/VLOOKUP(G2981,Ciselniky!$G$43:$I$48,3,FALSE))*'Dlhodobý majetok (DM)'!I2981)*H2981)</f>
        <v/>
      </c>
      <c r="L2981" s="169" t="str">
        <f>IF(K2981="","",IF('Základné údaje'!$H$8="áno",0,K2981*0.2))</f>
        <v/>
      </c>
      <c r="M2981" s="156" t="str">
        <f>IF(K2981="","",K2981*VLOOKUP(CONCATENATE(C2981," / ",'Základné údaje'!$D$8),'Priradenie pracov. balíkov'!A:F,6,FALSE))</f>
        <v/>
      </c>
      <c r="N2981" s="156" t="str">
        <f>IF(L2981="","",L2981*VLOOKUP(CONCATENATE(C2981," / ",'Základné údaje'!$D$8),'Priradenie pracov. balíkov'!A:F,6,FALSE))</f>
        <v/>
      </c>
      <c r="O2981" s="164"/>
      <c r="P2981" s="164"/>
    </row>
    <row r="2982" spans="1:16" x14ac:dyDescent="0.2">
      <c r="A2982" s="19"/>
      <c r="B2982" s="164"/>
      <c r="C2982" s="164"/>
      <c r="D2982" s="164"/>
      <c r="E2982" s="164"/>
      <c r="F2982" s="165"/>
      <c r="G2982" s="164"/>
      <c r="H2982" s="166"/>
      <c r="I2982" s="167"/>
      <c r="J2982" s="168" t="str">
        <f>IF(F2982="","",IF(G2982=nepodnik,1,IF(VLOOKUP(G2982,Ciselniky!$G$41:$I$48,3,FALSE)&gt;'Údaje o projekte'!$F$11,'Údaje o projekte'!$F$11,VLOOKUP(G2982,Ciselniky!$G$41:$I$48,3,FALSE))))</f>
        <v/>
      </c>
      <c r="K2982" s="169" t="str">
        <f>IF(J2982="","",IF(G2982="Nerelevantné",E2982*F2982,((E2982*F2982)/VLOOKUP(G2982,Ciselniky!$G$43:$I$48,3,FALSE))*'Dlhodobý majetok (DM)'!I2982)*H2982)</f>
        <v/>
      </c>
      <c r="L2982" s="169" t="str">
        <f>IF(K2982="","",IF('Základné údaje'!$H$8="áno",0,K2982*0.2))</f>
        <v/>
      </c>
      <c r="M2982" s="156" t="str">
        <f>IF(K2982="","",K2982*VLOOKUP(CONCATENATE(C2982," / ",'Základné údaje'!$D$8),'Priradenie pracov. balíkov'!A:F,6,FALSE))</f>
        <v/>
      </c>
      <c r="N2982" s="156" t="str">
        <f>IF(L2982="","",L2982*VLOOKUP(CONCATENATE(C2982," / ",'Základné údaje'!$D$8),'Priradenie pracov. balíkov'!A:F,6,FALSE))</f>
        <v/>
      </c>
      <c r="O2982" s="164"/>
      <c r="P2982" s="164"/>
    </row>
    <row r="2983" spans="1:16" x14ac:dyDescent="0.2">
      <c r="A2983" s="19"/>
      <c r="B2983" s="164"/>
      <c r="C2983" s="164"/>
      <c r="D2983" s="164"/>
      <c r="E2983" s="164"/>
      <c r="F2983" s="165"/>
      <c r="G2983" s="164"/>
      <c r="H2983" s="166"/>
      <c r="I2983" s="167"/>
      <c r="J2983" s="168" t="str">
        <f>IF(F2983="","",IF(G2983=nepodnik,1,IF(VLOOKUP(G2983,Ciselniky!$G$41:$I$48,3,FALSE)&gt;'Údaje o projekte'!$F$11,'Údaje o projekte'!$F$11,VLOOKUP(G2983,Ciselniky!$G$41:$I$48,3,FALSE))))</f>
        <v/>
      </c>
      <c r="K2983" s="169" t="str">
        <f>IF(J2983="","",IF(G2983="Nerelevantné",E2983*F2983,((E2983*F2983)/VLOOKUP(G2983,Ciselniky!$G$43:$I$48,3,FALSE))*'Dlhodobý majetok (DM)'!I2983)*H2983)</f>
        <v/>
      </c>
      <c r="L2983" s="169" t="str">
        <f>IF(K2983="","",IF('Základné údaje'!$H$8="áno",0,K2983*0.2))</f>
        <v/>
      </c>
      <c r="M2983" s="156" t="str">
        <f>IF(K2983="","",K2983*VLOOKUP(CONCATENATE(C2983," / ",'Základné údaje'!$D$8),'Priradenie pracov. balíkov'!A:F,6,FALSE))</f>
        <v/>
      </c>
      <c r="N2983" s="156" t="str">
        <f>IF(L2983="","",L2983*VLOOKUP(CONCATENATE(C2983," / ",'Základné údaje'!$D$8),'Priradenie pracov. balíkov'!A:F,6,FALSE))</f>
        <v/>
      </c>
      <c r="O2983" s="164"/>
      <c r="P2983" s="164"/>
    </row>
    <row r="2984" spans="1:16" x14ac:dyDescent="0.2">
      <c r="A2984" s="19"/>
      <c r="B2984" s="164"/>
      <c r="C2984" s="164"/>
      <c r="D2984" s="164"/>
      <c r="E2984" s="164"/>
      <c r="F2984" s="165"/>
      <c r="G2984" s="164"/>
      <c r="H2984" s="166"/>
      <c r="I2984" s="167"/>
      <c r="J2984" s="168" t="str">
        <f>IF(F2984="","",IF(G2984=nepodnik,1,IF(VLOOKUP(G2984,Ciselniky!$G$41:$I$48,3,FALSE)&gt;'Údaje o projekte'!$F$11,'Údaje o projekte'!$F$11,VLOOKUP(G2984,Ciselniky!$G$41:$I$48,3,FALSE))))</f>
        <v/>
      </c>
      <c r="K2984" s="169" t="str">
        <f>IF(J2984="","",IF(G2984="Nerelevantné",E2984*F2984,((E2984*F2984)/VLOOKUP(G2984,Ciselniky!$G$43:$I$48,3,FALSE))*'Dlhodobý majetok (DM)'!I2984)*H2984)</f>
        <v/>
      </c>
      <c r="L2984" s="169" t="str">
        <f>IF(K2984="","",IF('Základné údaje'!$H$8="áno",0,K2984*0.2))</f>
        <v/>
      </c>
      <c r="M2984" s="156" t="str">
        <f>IF(K2984="","",K2984*VLOOKUP(CONCATENATE(C2984," / ",'Základné údaje'!$D$8),'Priradenie pracov. balíkov'!A:F,6,FALSE))</f>
        <v/>
      </c>
      <c r="N2984" s="156" t="str">
        <f>IF(L2984="","",L2984*VLOOKUP(CONCATENATE(C2984," / ",'Základné údaje'!$D$8),'Priradenie pracov. balíkov'!A:F,6,FALSE))</f>
        <v/>
      </c>
      <c r="O2984" s="164"/>
      <c r="P2984" s="164"/>
    </row>
    <row r="2985" spans="1:16" x14ac:dyDescent="0.2">
      <c r="A2985" s="19"/>
      <c r="B2985" s="164"/>
      <c r="C2985" s="164"/>
      <c r="D2985" s="164"/>
      <c r="E2985" s="164"/>
      <c r="F2985" s="165"/>
      <c r="G2985" s="164"/>
      <c r="H2985" s="166"/>
      <c r="I2985" s="167"/>
      <c r="J2985" s="168" t="str">
        <f>IF(F2985="","",IF(G2985=nepodnik,1,IF(VLOOKUP(G2985,Ciselniky!$G$41:$I$48,3,FALSE)&gt;'Údaje o projekte'!$F$11,'Údaje o projekte'!$F$11,VLOOKUP(G2985,Ciselniky!$G$41:$I$48,3,FALSE))))</f>
        <v/>
      </c>
      <c r="K2985" s="169" t="str">
        <f>IF(J2985="","",IF(G2985="Nerelevantné",E2985*F2985,((E2985*F2985)/VLOOKUP(G2985,Ciselniky!$G$43:$I$48,3,FALSE))*'Dlhodobý majetok (DM)'!I2985)*H2985)</f>
        <v/>
      </c>
      <c r="L2985" s="169" t="str">
        <f>IF(K2985="","",IF('Základné údaje'!$H$8="áno",0,K2985*0.2))</f>
        <v/>
      </c>
      <c r="M2985" s="156" t="str">
        <f>IF(K2985="","",K2985*VLOOKUP(CONCATENATE(C2985," / ",'Základné údaje'!$D$8),'Priradenie pracov. balíkov'!A:F,6,FALSE))</f>
        <v/>
      </c>
      <c r="N2985" s="156" t="str">
        <f>IF(L2985="","",L2985*VLOOKUP(CONCATENATE(C2985," / ",'Základné údaje'!$D$8),'Priradenie pracov. balíkov'!A:F,6,FALSE))</f>
        <v/>
      </c>
      <c r="O2985" s="164"/>
      <c r="P2985" s="164"/>
    </row>
    <row r="2986" spans="1:16" x14ac:dyDescent="0.2">
      <c r="A2986" s="19"/>
      <c r="B2986" s="164"/>
      <c r="C2986" s="164"/>
      <c r="D2986" s="164"/>
      <c r="E2986" s="164"/>
      <c r="F2986" s="165"/>
      <c r="G2986" s="164"/>
      <c r="H2986" s="166"/>
      <c r="I2986" s="167"/>
      <c r="J2986" s="168" t="str">
        <f>IF(F2986="","",IF(G2986=nepodnik,1,IF(VLOOKUP(G2986,Ciselniky!$G$41:$I$48,3,FALSE)&gt;'Údaje o projekte'!$F$11,'Údaje o projekte'!$F$11,VLOOKUP(G2986,Ciselniky!$G$41:$I$48,3,FALSE))))</f>
        <v/>
      </c>
      <c r="K2986" s="169" t="str">
        <f>IF(J2986="","",IF(G2986="Nerelevantné",E2986*F2986,((E2986*F2986)/VLOOKUP(G2986,Ciselniky!$G$43:$I$48,3,FALSE))*'Dlhodobý majetok (DM)'!I2986)*H2986)</f>
        <v/>
      </c>
      <c r="L2986" s="169" t="str">
        <f>IF(K2986="","",IF('Základné údaje'!$H$8="áno",0,K2986*0.2))</f>
        <v/>
      </c>
      <c r="M2986" s="156" t="str">
        <f>IF(K2986="","",K2986*VLOOKUP(CONCATENATE(C2986," / ",'Základné údaje'!$D$8),'Priradenie pracov. balíkov'!A:F,6,FALSE))</f>
        <v/>
      </c>
      <c r="N2986" s="156" t="str">
        <f>IF(L2986="","",L2986*VLOOKUP(CONCATENATE(C2986," / ",'Základné údaje'!$D$8),'Priradenie pracov. balíkov'!A:F,6,FALSE))</f>
        <v/>
      </c>
      <c r="O2986" s="164"/>
      <c r="P2986" s="164"/>
    </row>
    <row r="2987" spans="1:16" x14ac:dyDescent="0.2">
      <c r="A2987" s="19"/>
      <c r="B2987" s="164"/>
      <c r="C2987" s="164"/>
      <c r="D2987" s="164"/>
      <c r="E2987" s="164"/>
      <c r="F2987" s="165"/>
      <c r="G2987" s="164"/>
      <c r="H2987" s="166"/>
      <c r="I2987" s="167"/>
      <c r="J2987" s="168" t="str">
        <f>IF(F2987="","",IF(G2987=nepodnik,1,IF(VLOOKUP(G2987,Ciselniky!$G$41:$I$48,3,FALSE)&gt;'Údaje o projekte'!$F$11,'Údaje o projekte'!$F$11,VLOOKUP(G2987,Ciselniky!$G$41:$I$48,3,FALSE))))</f>
        <v/>
      </c>
      <c r="K2987" s="169" t="str">
        <f>IF(J2987="","",IF(G2987="Nerelevantné",E2987*F2987,((E2987*F2987)/VLOOKUP(G2987,Ciselniky!$G$43:$I$48,3,FALSE))*'Dlhodobý majetok (DM)'!I2987)*H2987)</f>
        <v/>
      </c>
      <c r="L2987" s="169" t="str">
        <f>IF(K2987="","",IF('Základné údaje'!$H$8="áno",0,K2987*0.2))</f>
        <v/>
      </c>
      <c r="M2987" s="156" t="str">
        <f>IF(K2987="","",K2987*VLOOKUP(CONCATENATE(C2987," / ",'Základné údaje'!$D$8),'Priradenie pracov. balíkov'!A:F,6,FALSE))</f>
        <v/>
      </c>
      <c r="N2987" s="156" t="str">
        <f>IF(L2987="","",L2987*VLOOKUP(CONCATENATE(C2987," / ",'Základné údaje'!$D$8),'Priradenie pracov. balíkov'!A:F,6,FALSE))</f>
        <v/>
      </c>
      <c r="O2987" s="164"/>
      <c r="P2987" s="164"/>
    </row>
    <row r="2988" spans="1:16" x14ac:dyDescent="0.2">
      <c r="A2988" s="19"/>
      <c r="B2988" s="164"/>
      <c r="C2988" s="164"/>
      <c r="D2988" s="164"/>
      <c r="E2988" s="164"/>
      <c r="F2988" s="165"/>
      <c r="G2988" s="164"/>
      <c r="H2988" s="166"/>
      <c r="I2988" s="167"/>
      <c r="J2988" s="168" t="str">
        <f>IF(F2988="","",IF(G2988=nepodnik,1,IF(VLOOKUP(G2988,Ciselniky!$G$41:$I$48,3,FALSE)&gt;'Údaje o projekte'!$F$11,'Údaje o projekte'!$F$11,VLOOKUP(G2988,Ciselniky!$G$41:$I$48,3,FALSE))))</f>
        <v/>
      </c>
      <c r="K2988" s="169" t="str">
        <f>IF(J2988="","",IF(G2988="Nerelevantné",E2988*F2988,((E2988*F2988)/VLOOKUP(G2988,Ciselniky!$G$43:$I$48,3,FALSE))*'Dlhodobý majetok (DM)'!I2988)*H2988)</f>
        <v/>
      </c>
      <c r="L2988" s="169" t="str">
        <f>IF(K2988="","",IF('Základné údaje'!$H$8="áno",0,K2988*0.2))</f>
        <v/>
      </c>
      <c r="M2988" s="156" t="str">
        <f>IF(K2988="","",K2988*VLOOKUP(CONCATENATE(C2988," / ",'Základné údaje'!$D$8),'Priradenie pracov. balíkov'!A:F,6,FALSE))</f>
        <v/>
      </c>
      <c r="N2988" s="156" t="str">
        <f>IF(L2988="","",L2988*VLOOKUP(CONCATENATE(C2988," / ",'Základné údaje'!$D$8),'Priradenie pracov. balíkov'!A:F,6,FALSE))</f>
        <v/>
      </c>
      <c r="O2988" s="164"/>
      <c r="P2988" s="164"/>
    </row>
    <row r="2989" spans="1:16" x14ac:dyDescent="0.2">
      <c r="A2989" s="19"/>
      <c r="B2989" s="164"/>
      <c r="C2989" s="164"/>
      <c r="D2989" s="164"/>
      <c r="E2989" s="164"/>
      <c r="F2989" s="165"/>
      <c r="G2989" s="164"/>
      <c r="H2989" s="166"/>
      <c r="I2989" s="167"/>
      <c r="J2989" s="168" t="str">
        <f>IF(F2989="","",IF(G2989=nepodnik,1,IF(VLOOKUP(G2989,Ciselniky!$G$41:$I$48,3,FALSE)&gt;'Údaje o projekte'!$F$11,'Údaje o projekte'!$F$11,VLOOKUP(G2989,Ciselniky!$G$41:$I$48,3,FALSE))))</f>
        <v/>
      </c>
      <c r="K2989" s="169" t="str">
        <f>IF(J2989="","",IF(G2989="Nerelevantné",E2989*F2989,((E2989*F2989)/VLOOKUP(G2989,Ciselniky!$G$43:$I$48,3,FALSE))*'Dlhodobý majetok (DM)'!I2989)*H2989)</f>
        <v/>
      </c>
      <c r="L2989" s="169" t="str">
        <f>IF(K2989="","",IF('Základné údaje'!$H$8="áno",0,K2989*0.2))</f>
        <v/>
      </c>
      <c r="M2989" s="156" t="str">
        <f>IF(K2989="","",K2989*VLOOKUP(CONCATENATE(C2989," / ",'Základné údaje'!$D$8),'Priradenie pracov. balíkov'!A:F,6,FALSE))</f>
        <v/>
      </c>
      <c r="N2989" s="156" t="str">
        <f>IF(L2989="","",L2989*VLOOKUP(CONCATENATE(C2989," / ",'Základné údaje'!$D$8),'Priradenie pracov. balíkov'!A:F,6,FALSE))</f>
        <v/>
      </c>
      <c r="O2989" s="164"/>
      <c r="P2989" s="164"/>
    </row>
    <row r="2990" spans="1:16" x14ac:dyDescent="0.2">
      <c r="A2990" s="19"/>
      <c r="B2990" s="164"/>
      <c r="C2990" s="164"/>
      <c r="D2990" s="164"/>
      <c r="E2990" s="164"/>
      <c r="F2990" s="165"/>
      <c r="G2990" s="164"/>
      <c r="H2990" s="166"/>
      <c r="I2990" s="167"/>
      <c r="J2990" s="168" t="str">
        <f>IF(F2990="","",IF(G2990=nepodnik,1,IF(VLOOKUP(G2990,Ciselniky!$G$41:$I$48,3,FALSE)&gt;'Údaje o projekte'!$F$11,'Údaje o projekte'!$F$11,VLOOKUP(G2990,Ciselniky!$G$41:$I$48,3,FALSE))))</f>
        <v/>
      </c>
      <c r="K2990" s="169" t="str">
        <f>IF(J2990="","",IF(G2990="Nerelevantné",E2990*F2990,((E2990*F2990)/VLOOKUP(G2990,Ciselniky!$G$43:$I$48,3,FALSE))*'Dlhodobý majetok (DM)'!I2990)*H2990)</f>
        <v/>
      </c>
      <c r="L2990" s="169" t="str">
        <f>IF(K2990="","",IF('Základné údaje'!$H$8="áno",0,K2990*0.2))</f>
        <v/>
      </c>
      <c r="M2990" s="156" t="str">
        <f>IF(K2990="","",K2990*VLOOKUP(CONCATENATE(C2990," / ",'Základné údaje'!$D$8),'Priradenie pracov. balíkov'!A:F,6,FALSE))</f>
        <v/>
      </c>
      <c r="N2990" s="156" t="str">
        <f>IF(L2990="","",L2990*VLOOKUP(CONCATENATE(C2990," / ",'Základné údaje'!$D$8),'Priradenie pracov. balíkov'!A:F,6,FALSE))</f>
        <v/>
      </c>
      <c r="O2990" s="164"/>
      <c r="P2990" s="164"/>
    </row>
    <row r="2991" spans="1:16" x14ac:dyDescent="0.2">
      <c r="A2991" s="19"/>
      <c r="B2991" s="164"/>
      <c r="C2991" s="164"/>
      <c r="D2991" s="164"/>
      <c r="E2991" s="164"/>
      <c r="F2991" s="165"/>
      <c r="G2991" s="164"/>
      <c r="H2991" s="166"/>
      <c r="I2991" s="167"/>
      <c r="J2991" s="168" t="str">
        <f>IF(F2991="","",IF(G2991=nepodnik,1,IF(VLOOKUP(G2991,Ciselniky!$G$41:$I$48,3,FALSE)&gt;'Údaje o projekte'!$F$11,'Údaje o projekte'!$F$11,VLOOKUP(G2991,Ciselniky!$G$41:$I$48,3,FALSE))))</f>
        <v/>
      </c>
      <c r="K2991" s="169" t="str">
        <f>IF(J2991="","",IF(G2991="Nerelevantné",E2991*F2991,((E2991*F2991)/VLOOKUP(G2991,Ciselniky!$G$43:$I$48,3,FALSE))*'Dlhodobý majetok (DM)'!I2991)*H2991)</f>
        <v/>
      </c>
      <c r="L2991" s="169" t="str">
        <f>IF(K2991="","",IF('Základné údaje'!$H$8="áno",0,K2991*0.2))</f>
        <v/>
      </c>
      <c r="M2991" s="156" t="str">
        <f>IF(K2991="","",K2991*VLOOKUP(CONCATENATE(C2991," / ",'Základné údaje'!$D$8),'Priradenie pracov. balíkov'!A:F,6,FALSE))</f>
        <v/>
      </c>
      <c r="N2991" s="156" t="str">
        <f>IF(L2991="","",L2991*VLOOKUP(CONCATENATE(C2991," / ",'Základné údaje'!$D$8),'Priradenie pracov. balíkov'!A:F,6,FALSE))</f>
        <v/>
      </c>
      <c r="O2991" s="164"/>
      <c r="P2991" s="164"/>
    </row>
    <row r="2992" spans="1:16" x14ac:dyDescent="0.2">
      <c r="A2992" s="19"/>
      <c r="B2992" s="164"/>
      <c r="C2992" s="164"/>
      <c r="D2992" s="164"/>
      <c r="E2992" s="164"/>
      <c r="F2992" s="165"/>
      <c r="G2992" s="164"/>
      <c r="H2992" s="166"/>
      <c r="I2992" s="167"/>
      <c r="J2992" s="168" t="str">
        <f>IF(F2992="","",IF(G2992=nepodnik,1,IF(VLOOKUP(G2992,Ciselniky!$G$41:$I$48,3,FALSE)&gt;'Údaje o projekte'!$F$11,'Údaje o projekte'!$F$11,VLOOKUP(G2992,Ciselniky!$G$41:$I$48,3,FALSE))))</f>
        <v/>
      </c>
      <c r="K2992" s="169" t="str">
        <f>IF(J2992="","",IF(G2992="Nerelevantné",E2992*F2992,((E2992*F2992)/VLOOKUP(G2992,Ciselniky!$G$43:$I$48,3,FALSE))*'Dlhodobý majetok (DM)'!I2992)*H2992)</f>
        <v/>
      </c>
      <c r="L2992" s="169" t="str">
        <f>IF(K2992="","",IF('Základné údaje'!$H$8="áno",0,K2992*0.2))</f>
        <v/>
      </c>
      <c r="M2992" s="156" t="str">
        <f>IF(K2992="","",K2992*VLOOKUP(CONCATENATE(C2992," / ",'Základné údaje'!$D$8),'Priradenie pracov. balíkov'!A:F,6,FALSE))</f>
        <v/>
      </c>
      <c r="N2992" s="156" t="str">
        <f>IF(L2992="","",L2992*VLOOKUP(CONCATENATE(C2992," / ",'Základné údaje'!$D$8),'Priradenie pracov. balíkov'!A:F,6,FALSE))</f>
        <v/>
      </c>
      <c r="O2992" s="164"/>
      <c r="P2992" s="164"/>
    </row>
    <row r="2993" spans="1:16" x14ac:dyDescent="0.2">
      <c r="A2993" s="19"/>
      <c r="B2993" s="164"/>
      <c r="C2993" s="164"/>
      <c r="D2993" s="164"/>
      <c r="E2993" s="164"/>
      <c r="F2993" s="165"/>
      <c r="G2993" s="164"/>
      <c r="H2993" s="166"/>
      <c r="I2993" s="167"/>
      <c r="J2993" s="168" t="str">
        <f>IF(F2993="","",IF(G2993=nepodnik,1,IF(VLOOKUP(G2993,Ciselniky!$G$41:$I$48,3,FALSE)&gt;'Údaje o projekte'!$F$11,'Údaje o projekte'!$F$11,VLOOKUP(G2993,Ciselniky!$G$41:$I$48,3,FALSE))))</f>
        <v/>
      </c>
      <c r="K2993" s="169" t="str">
        <f>IF(J2993="","",IF(G2993="Nerelevantné",E2993*F2993,((E2993*F2993)/VLOOKUP(G2993,Ciselniky!$G$43:$I$48,3,FALSE))*'Dlhodobý majetok (DM)'!I2993)*H2993)</f>
        <v/>
      </c>
      <c r="L2993" s="169" t="str">
        <f>IF(K2993="","",IF('Základné údaje'!$H$8="áno",0,K2993*0.2))</f>
        <v/>
      </c>
      <c r="M2993" s="156" t="str">
        <f>IF(K2993="","",K2993*VLOOKUP(CONCATENATE(C2993," / ",'Základné údaje'!$D$8),'Priradenie pracov. balíkov'!A:F,6,FALSE))</f>
        <v/>
      </c>
      <c r="N2993" s="156" t="str">
        <f>IF(L2993="","",L2993*VLOOKUP(CONCATENATE(C2993," / ",'Základné údaje'!$D$8),'Priradenie pracov. balíkov'!A:F,6,FALSE))</f>
        <v/>
      </c>
      <c r="O2993" s="164"/>
      <c r="P2993" s="164"/>
    </row>
    <row r="2994" spans="1:16" x14ac:dyDescent="0.2">
      <c r="A2994" s="19"/>
      <c r="B2994" s="164"/>
      <c r="C2994" s="164"/>
      <c r="D2994" s="164"/>
      <c r="E2994" s="164"/>
      <c r="F2994" s="165"/>
      <c r="G2994" s="164"/>
      <c r="H2994" s="166"/>
      <c r="I2994" s="167"/>
      <c r="J2994" s="168" t="str">
        <f>IF(F2994="","",IF(G2994=nepodnik,1,IF(VLOOKUP(G2994,Ciselniky!$G$41:$I$48,3,FALSE)&gt;'Údaje o projekte'!$F$11,'Údaje o projekte'!$F$11,VLOOKUP(G2994,Ciselniky!$G$41:$I$48,3,FALSE))))</f>
        <v/>
      </c>
      <c r="K2994" s="169" t="str">
        <f>IF(J2994="","",IF(G2994="Nerelevantné",E2994*F2994,((E2994*F2994)/VLOOKUP(G2994,Ciselniky!$G$43:$I$48,3,FALSE))*'Dlhodobý majetok (DM)'!I2994)*H2994)</f>
        <v/>
      </c>
      <c r="L2994" s="169" t="str">
        <f>IF(K2994="","",IF('Základné údaje'!$H$8="áno",0,K2994*0.2))</f>
        <v/>
      </c>
      <c r="M2994" s="156" t="str">
        <f>IF(K2994="","",K2994*VLOOKUP(CONCATENATE(C2994," / ",'Základné údaje'!$D$8),'Priradenie pracov. balíkov'!A:F,6,FALSE))</f>
        <v/>
      </c>
      <c r="N2994" s="156" t="str">
        <f>IF(L2994="","",L2994*VLOOKUP(CONCATENATE(C2994," / ",'Základné údaje'!$D$8),'Priradenie pracov. balíkov'!A:F,6,FALSE))</f>
        <v/>
      </c>
      <c r="O2994" s="164"/>
      <c r="P2994" s="164"/>
    </row>
    <row r="2995" spans="1:16" x14ac:dyDescent="0.2">
      <c r="A2995" s="19"/>
      <c r="B2995" s="164"/>
      <c r="C2995" s="164"/>
      <c r="D2995" s="164"/>
      <c r="E2995" s="164"/>
      <c r="F2995" s="165"/>
      <c r="G2995" s="164"/>
      <c r="H2995" s="166"/>
      <c r="I2995" s="167"/>
      <c r="J2995" s="168" t="str">
        <f>IF(F2995="","",IF(G2995=nepodnik,1,IF(VLOOKUP(G2995,Ciselniky!$G$41:$I$48,3,FALSE)&gt;'Údaje o projekte'!$F$11,'Údaje o projekte'!$F$11,VLOOKUP(G2995,Ciselniky!$G$41:$I$48,3,FALSE))))</f>
        <v/>
      </c>
      <c r="K2995" s="169" t="str">
        <f>IF(J2995="","",IF(G2995="Nerelevantné",E2995*F2995,((E2995*F2995)/VLOOKUP(G2995,Ciselniky!$G$43:$I$48,3,FALSE))*'Dlhodobý majetok (DM)'!I2995)*H2995)</f>
        <v/>
      </c>
      <c r="L2995" s="169" t="str">
        <f>IF(K2995="","",IF('Základné údaje'!$H$8="áno",0,K2995*0.2))</f>
        <v/>
      </c>
      <c r="M2995" s="156" t="str">
        <f>IF(K2995="","",K2995*VLOOKUP(CONCATENATE(C2995," / ",'Základné údaje'!$D$8),'Priradenie pracov. balíkov'!A:F,6,FALSE))</f>
        <v/>
      </c>
      <c r="N2995" s="156" t="str">
        <f>IF(L2995="","",L2995*VLOOKUP(CONCATENATE(C2995," / ",'Základné údaje'!$D$8),'Priradenie pracov. balíkov'!A:F,6,FALSE))</f>
        <v/>
      </c>
      <c r="O2995" s="164"/>
      <c r="P2995" s="164"/>
    </row>
    <row r="2996" spans="1:16" x14ac:dyDescent="0.2">
      <c r="A2996" s="19"/>
      <c r="B2996" s="164"/>
      <c r="C2996" s="164"/>
      <c r="D2996" s="164"/>
      <c r="E2996" s="164"/>
      <c r="F2996" s="165"/>
      <c r="G2996" s="164"/>
      <c r="H2996" s="166"/>
      <c r="I2996" s="167"/>
      <c r="J2996" s="168" t="str">
        <f>IF(F2996="","",IF(G2996=nepodnik,1,IF(VLOOKUP(G2996,Ciselniky!$G$41:$I$48,3,FALSE)&gt;'Údaje o projekte'!$F$11,'Údaje o projekte'!$F$11,VLOOKUP(G2996,Ciselniky!$G$41:$I$48,3,FALSE))))</f>
        <v/>
      </c>
      <c r="K2996" s="169" t="str">
        <f>IF(J2996="","",IF(G2996="Nerelevantné",E2996*F2996,((E2996*F2996)/VLOOKUP(G2996,Ciselniky!$G$43:$I$48,3,FALSE))*'Dlhodobý majetok (DM)'!I2996)*H2996)</f>
        <v/>
      </c>
      <c r="L2996" s="169" t="str">
        <f>IF(K2996="","",IF('Základné údaje'!$H$8="áno",0,K2996*0.2))</f>
        <v/>
      </c>
      <c r="M2996" s="156" t="str">
        <f>IF(K2996="","",K2996*VLOOKUP(CONCATENATE(C2996," / ",'Základné údaje'!$D$8),'Priradenie pracov. balíkov'!A:F,6,FALSE))</f>
        <v/>
      </c>
      <c r="N2996" s="156" t="str">
        <f>IF(L2996="","",L2996*VLOOKUP(CONCATENATE(C2996," / ",'Základné údaje'!$D$8),'Priradenie pracov. balíkov'!A:F,6,FALSE))</f>
        <v/>
      </c>
      <c r="O2996" s="164"/>
      <c r="P2996" s="164"/>
    </row>
    <row r="2997" spans="1:16" x14ac:dyDescent="0.2">
      <c r="A2997" s="19"/>
      <c r="B2997" s="164"/>
      <c r="C2997" s="164"/>
      <c r="D2997" s="164"/>
      <c r="E2997" s="164"/>
      <c r="F2997" s="165"/>
      <c r="G2997" s="164"/>
      <c r="H2997" s="166"/>
      <c r="I2997" s="167"/>
      <c r="J2997" s="168" t="str">
        <f>IF(F2997="","",IF(G2997=nepodnik,1,IF(VLOOKUP(G2997,Ciselniky!$G$41:$I$48,3,FALSE)&gt;'Údaje o projekte'!$F$11,'Údaje o projekte'!$F$11,VLOOKUP(G2997,Ciselniky!$G$41:$I$48,3,FALSE))))</f>
        <v/>
      </c>
      <c r="K2997" s="169" t="str">
        <f>IF(J2997="","",IF(G2997="Nerelevantné",E2997*F2997,((E2997*F2997)/VLOOKUP(G2997,Ciselniky!$G$43:$I$48,3,FALSE))*'Dlhodobý majetok (DM)'!I2997)*H2997)</f>
        <v/>
      </c>
      <c r="L2997" s="169" t="str">
        <f>IF(K2997="","",IF('Základné údaje'!$H$8="áno",0,K2997*0.2))</f>
        <v/>
      </c>
      <c r="M2997" s="156" t="str">
        <f>IF(K2997="","",K2997*VLOOKUP(CONCATENATE(C2997," / ",'Základné údaje'!$D$8),'Priradenie pracov. balíkov'!A:F,6,FALSE))</f>
        <v/>
      </c>
      <c r="N2997" s="156" t="str">
        <f>IF(L2997="","",L2997*VLOOKUP(CONCATENATE(C2997," / ",'Základné údaje'!$D$8),'Priradenie pracov. balíkov'!A:F,6,FALSE))</f>
        <v/>
      </c>
      <c r="O2997" s="164"/>
      <c r="P2997" s="164"/>
    </row>
    <row r="2998" spans="1:16" x14ac:dyDescent="0.2">
      <c r="A2998" s="19"/>
      <c r="B2998" s="164"/>
      <c r="C2998" s="164"/>
      <c r="D2998" s="164"/>
      <c r="E2998" s="164"/>
      <c r="F2998" s="165"/>
      <c r="G2998" s="164"/>
      <c r="H2998" s="166"/>
      <c r="I2998" s="167"/>
      <c r="J2998" s="168" t="str">
        <f>IF(F2998="","",IF(G2998=nepodnik,1,IF(VLOOKUP(G2998,Ciselniky!$G$41:$I$48,3,FALSE)&gt;'Údaje o projekte'!$F$11,'Údaje o projekte'!$F$11,VLOOKUP(G2998,Ciselniky!$G$41:$I$48,3,FALSE))))</f>
        <v/>
      </c>
      <c r="K2998" s="169" t="str">
        <f>IF(J2998="","",IF(G2998="Nerelevantné",E2998*F2998,((E2998*F2998)/VLOOKUP(G2998,Ciselniky!$G$43:$I$48,3,FALSE))*'Dlhodobý majetok (DM)'!I2998)*H2998)</f>
        <v/>
      </c>
      <c r="L2998" s="169" t="str">
        <f>IF(K2998="","",IF('Základné údaje'!$H$8="áno",0,K2998*0.2))</f>
        <v/>
      </c>
      <c r="M2998" s="156" t="str">
        <f>IF(K2998="","",K2998*VLOOKUP(CONCATENATE(C2998," / ",'Základné údaje'!$D$8),'Priradenie pracov. balíkov'!A:F,6,FALSE))</f>
        <v/>
      </c>
      <c r="N2998" s="156" t="str">
        <f>IF(L2998="","",L2998*VLOOKUP(CONCATENATE(C2998," / ",'Základné údaje'!$D$8),'Priradenie pracov. balíkov'!A:F,6,FALSE))</f>
        <v/>
      </c>
      <c r="O2998" s="164"/>
      <c r="P2998" s="164"/>
    </row>
    <row r="2999" spans="1:16" x14ac:dyDescent="0.2">
      <c r="A2999" s="19"/>
      <c r="B2999" s="164"/>
      <c r="C2999" s="164"/>
      <c r="D2999" s="164"/>
      <c r="E2999" s="164"/>
      <c r="F2999" s="165"/>
      <c r="G2999" s="164"/>
      <c r="H2999" s="166"/>
      <c r="I2999" s="167"/>
      <c r="J2999" s="168" t="str">
        <f>IF(F2999="","",IF(G2999=nepodnik,1,IF(VLOOKUP(G2999,Ciselniky!$G$41:$I$48,3,FALSE)&gt;'Údaje o projekte'!$F$11,'Údaje o projekte'!$F$11,VLOOKUP(G2999,Ciselniky!$G$41:$I$48,3,FALSE))))</f>
        <v/>
      </c>
      <c r="K2999" s="169" t="str">
        <f>IF(J2999="","",IF(G2999="Nerelevantné",E2999*F2999,((E2999*F2999)/VLOOKUP(G2999,Ciselniky!$G$43:$I$48,3,FALSE))*'Dlhodobý majetok (DM)'!I2999)*H2999)</f>
        <v/>
      </c>
      <c r="L2999" s="169" t="str">
        <f>IF(K2999="","",IF('Základné údaje'!$H$8="áno",0,K2999*0.2))</f>
        <v/>
      </c>
      <c r="M2999" s="156" t="str">
        <f>IF(K2999="","",K2999*VLOOKUP(CONCATENATE(C2999," / ",'Základné údaje'!$D$8),'Priradenie pracov. balíkov'!A:F,6,FALSE))</f>
        <v/>
      </c>
      <c r="N2999" s="156" t="str">
        <f>IF(L2999="","",L2999*VLOOKUP(CONCATENATE(C2999," / ",'Základné údaje'!$D$8),'Priradenie pracov. balíkov'!A:F,6,FALSE))</f>
        <v/>
      </c>
      <c r="O2999" s="164"/>
      <c r="P2999" s="164"/>
    </row>
    <row r="3000" spans="1:16" x14ac:dyDescent="0.2">
      <c r="A3000" s="19"/>
      <c r="B3000" s="164"/>
      <c r="C3000" s="164"/>
      <c r="D3000" s="164"/>
      <c r="E3000" s="164"/>
      <c r="F3000" s="165"/>
      <c r="G3000" s="164"/>
      <c r="H3000" s="166"/>
      <c r="I3000" s="167"/>
      <c r="J3000" s="168" t="str">
        <f>IF(F3000="","",IF(G3000=nepodnik,1,IF(VLOOKUP(G3000,Ciselniky!$G$41:$I$48,3,FALSE)&gt;'Údaje o projekte'!$F$11,'Údaje o projekte'!$F$11,VLOOKUP(G3000,Ciselniky!$G$41:$I$48,3,FALSE))))</f>
        <v/>
      </c>
      <c r="K3000" s="169" t="str">
        <f>IF(J3000="","",IF(G3000="Nerelevantné",E3000*F3000,((E3000*F3000)/VLOOKUP(G3000,Ciselniky!$G$43:$I$48,3,FALSE))*'Dlhodobý majetok (DM)'!I3000)*H3000)</f>
        <v/>
      </c>
      <c r="L3000" s="169" t="str">
        <f>IF(K3000="","",IF('Základné údaje'!$H$8="áno",0,K3000*0.2))</f>
        <v/>
      </c>
      <c r="M3000" s="156" t="str">
        <f>IF(K3000="","",K3000*VLOOKUP(CONCATENATE(C3000," / ",'Základné údaje'!$D$8),'Priradenie pracov. balíkov'!A:F,6,FALSE))</f>
        <v/>
      </c>
      <c r="N3000" s="156" t="str">
        <f>IF(L3000="","",L3000*VLOOKUP(CONCATENATE(C3000," / ",'Základné údaje'!$D$8),'Priradenie pracov. balíkov'!A:F,6,FALSE))</f>
        <v/>
      </c>
      <c r="O3000" s="164"/>
      <c r="P3000" s="164"/>
    </row>
    <row r="3001" spans="1:16" x14ac:dyDescent="0.2">
      <c r="A3001" s="19"/>
      <c r="B3001" s="164"/>
      <c r="C3001" s="164"/>
      <c r="D3001" s="164"/>
      <c r="E3001" s="164"/>
      <c r="F3001" s="165"/>
      <c r="G3001" s="164"/>
      <c r="H3001" s="166"/>
      <c r="I3001" s="167"/>
      <c r="J3001" s="168" t="str">
        <f>IF(F3001="","",IF(G3001=nepodnik,1,IF(VLOOKUP(G3001,Ciselniky!$G$41:$I$48,3,FALSE)&gt;'Údaje o projekte'!$F$11,'Údaje o projekte'!$F$11,VLOOKUP(G3001,Ciselniky!$G$41:$I$48,3,FALSE))))</f>
        <v/>
      </c>
      <c r="K3001" s="169" t="str">
        <f>IF(J3001="","",IF(G3001="Nerelevantné",E3001*F3001,((E3001*F3001)/VLOOKUP(G3001,Ciselniky!$G$43:$I$48,3,FALSE))*'Dlhodobý majetok (DM)'!I3001)*H3001)</f>
        <v/>
      </c>
      <c r="L3001" s="169" t="str">
        <f>IF(K3001="","",IF('Základné údaje'!$H$8="áno",0,K3001*0.2))</f>
        <v/>
      </c>
      <c r="M3001" s="156" t="str">
        <f>IF(K3001="","",K3001*VLOOKUP(CONCATENATE(C3001," / ",'Základné údaje'!$D$8),'Priradenie pracov. balíkov'!A:F,6,FALSE))</f>
        <v/>
      </c>
      <c r="N3001" s="156" t="str">
        <f>IF(L3001="","",L3001*VLOOKUP(CONCATENATE(C3001," / ",'Základné údaje'!$D$8),'Priradenie pracov. balíkov'!A:F,6,FALSE))</f>
        <v/>
      </c>
      <c r="O3001" s="164"/>
      <c r="P3001" s="164"/>
    </row>
  </sheetData>
  <sheetProtection sheet="1" objects="1" scenarios="1" formatColumns="0" sort="0" autoFilter="0"/>
  <autoFilter ref="B2:P2" xr:uid="{00000000-0009-0000-0000-000006000000}"/>
  <mergeCells count="1">
    <mergeCell ref="A1:P1"/>
  </mergeCells>
  <conditionalFormatting sqref="I3:I1048576">
    <cfRule type="expression" dxfId="52" priority="1">
      <formula>IF(I3&gt;J3,TRUE,FALLS)</formula>
    </cfRule>
  </conditionalFormatting>
  <dataValidations count="1">
    <dataValidation operator="equal" allowBlank="1" showInputMessage="1" showErrorMessage="1" sqref="E3:E3001" xr:uid="{00000000-0002-0000-0600-000000000000}"/>
  </dataValidations>
  <pageMargins left="0.7" right="0.7" top="0.75" bottom="0.75" header="0.3" footer="0.3"/>
  <pageSetup paperSize="9" orientation="portrait" r:id="rId1"/>
  <ignoredErrors>
    <ignoredError sqref="J3:N3001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600-000001000000}">
          <x14:formula1>
            <xm:f>INDIRECT(Ciselniky!$D$37)</xm:f>
          </x14:formula1>
          <xm:sqref>G3:G3001</xm:sqref>
        </x14:dataValidation>
        <x14:dataValidation type="list" allowBlank="1" showInputMessage="1" showErrorMessage="1" xr:uid="{00000000-0002-0000-0600-000002000000}">
          <x14:formula1>
            <xm:f>Ciselniky!$B$38:$B$138</xm:f>
          </x14:formula1>
          <xm:sqref>C3:C3001</xm:sqref>
        </x14:dataValidation>
        <x14:dataValidation type="list" allowBlank="1" showInputMessage="1" showErrorMessage="1" xr:uid="{00000000-0002-0000-0600-000003000000}">
          <x14:formula1>
            <xm:f>Ciselniky!$E$39:$E$41</xm:f>
          </x14:formula1>
          <xm:sqref>D3:D3001</xm:sqref>
        </x14:dataValidation>
        <x14:dataValidation type="list" allowBlank="1" showInputMessage="1" showErrorMessage="1" xr:uid="{00000000-0002-0000-0600-000004000000}">
          <x14:formula1>
            <xm:f>Ciselniky!$D$77:$D$78</xm:f>
          </x14:formula1>
          <xm:sqref>P3:P3001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árok7">
    <tabColor rgb="FF00B0F0"/>
  </sheetPr>
  <dimension ref="A1:G83"/>
  <sheetViews>
    <sheetView topLeftCell="B1" workbookViewId="0">
      <selection activeCell="D5" sqref="D5"/>
    </sheetView>
  </sheetViews>
  <sheetFormatPr defaultColWidth="9.140625" defaultRowHeight="12.75" x14ac:dyDescent="0.2"/>
  <cols>
    <col min="1" max="1" width="0" style="30" hidden="1" customWidth="1"/>
    <col min="2" max="5" width="21" style="30" customWidth="1"/>
    <col min="6" max="6" width="14.42578125" style="30" customWidth="1"/>
    <col min="7" max="7" width="16.85546875" style="30" customWidth="1"/>
    <col min="8" max="16384" width="9.140625" style="30"/>
  </cols>
  <sheetData>
    <row r="1" spans="1:7" x14ac:dyDescent="0.2">
      <c r="A1"/>
      <c r="B1" s="459" t="s">
        <v>217</v>
      </c>
      <c r="C1" s="459"/>
      <c r="D1" s="459"/>
      <c r="E1" s="459"/>
      <c r="F1" s="459"/>
      <c r="G1" s="459"/>
    </row>
    <row r="2" spans="1:7" ht="115.5" customHeight="1" thickBot="1" x14ac:dyDescent="0.25">
      <c r="A2" t="s">
        <v>218</v>
      </c>
      <c r="B2" s="137" t="s">
        <v>67</v>
      </c>
      <c r="C2" s="137" t="s">
        <v>219</v>
      </c>
      <c r="D2" s="137" t="s">
        <v>97</v>
      </c>
      <c r="E2" s="137" t="s">
        <v>220</v>
      </c>
      <c r="F2" s="137" t="s">
        <v>221</v>
      </c>
      <c r="G2" s="137" t="s">
        <v>222</v>
      </c>
    </row>
    <row r="3" spans="1:7" x14ac:dyDescent="0.2">
      <c r="A3" s="109">
        <v>4</v>
      </c>
      <c r="B3" s="113" t="str">
        <f>IF(VLOOKUP(A3,'Pracovné balíky'!E:F,2,FALSE)="","",VLOOKUP(A3,'Pracovné balíky'!E:F,2,FALSE))</f>
        <v/>
      </c>
      <c r="C3" s="106" t="s">
        <v>223</v>
      </c>
      <c r="D3" s="149"/>
      <c r="E3" s="153" t="str">
        <f>IF(B3="","",D3*VLOOKUP(CONCATENATE(B3," / ",'Základné údaje'!$D$8),'Priradenie pracov. balíkov'!A:F,6,FALSE))</f>
        <v/>
      </c>
      <c r="F3" s="154" t="str">
        <f>IF(D3="","",IF('Základné údaje'!$H$8="nie",D3*0.2,0))</f>
        <v/>
      </c>
      <c r="G3" s="155" t="str">
        <f>IF(E3="","",IF('Základné údaje'!$H$8="nie",E3*0.2,0))</f>
        <v/>
      </c>
    </row>
    <row r="4" spans="1:7" ht="13.5" customHeight="1" x14ac:dyDescent="0.2">
      <c r="A4" s="110">
        <f>A3</f>
        <v>4</v>
      </c>
      <c r="B4" s="114" t="str">
        <f>IF(VLOOKUP(A4,'Pracovné balíky'!E:F,2,FALSE)="","",VLOOKUP(A4,'Pracovné balíky'!E:F,2,FALSE))</f>
        <v/>
      </c>
      <c r="C4" s="27" t="s">
        <v>224</v>
      </c>
      <c r="D4" s="150"/>
      <c r="E4" s="156" t="str">
        <f>IF(B4="","",D4*VLOOKUP(CONCATENATE(B4," / ",'Základné údaje'!$D$8),'Priradenie pracov. balíkov'!A:F,6,FALSE))</f>
        <v/>
      </c>
      <c r="F4" s="157" t="str">
        <f>IF(D4="","",IF('Základné údaje'!$H$8="nie",D4*0.2,0))</f>
        <v/>
      </c>
      <c r="G4" s="158" t="str">
        <f>IF(E4="","",IF('Základné údaje'!$H$8="nie",E4*0.2,0))</f>
        <v/>
      </c>
    </row>
    <row r="5" spans="1:7" ht="13.5" customHeight="1" thickBot="1" x14ac:dyDescent="0.25">
      <c r="A5" s="111">
        <f>A4</f>
        <v>4</v>
      </c>
      <c r="B5" s="115" t="str">
        <f>IF(VLOOKUP(A5,'Pracovné balíky'!E:F,2,FALSE)="","",VLOOKUP(A5,'Pracovné balíky'!E:F,2,FALSE))</f>
        <v/>
      </c>
      <c r="C5" s="107" t="s">
        <v>225</v>
      </c>
      <c r="D5" s="151"/>
      <c r="E5" s="159" t="str">
        <f>IF(B5="","",D5*VLOOKUP(CONCATENATE(B5," / ",'Základné údaje'!$D$8),'Priradenie pracov. balíkov'!A:F,6,FALSE))</f>
        <v/>
      </c>
      <c r="F5" s="160" t="str">
        <f>IF(D5="","",IF('Základné údaje'!$H$8="nie",D5*0.2,0))</f>
        <v/>
      </c>
      <c r="G5" s="161" t="str">
        <f>IF(E5="","",IF('Základné údaje'!$H$8="nie",E5*0.2,0))</f>
        <v/>
      </c>
    </row>
    <row r="6" spans="1:7" x14ac:dyDescent="0.2">
      <c r="A6" s="103">
        <f>A5+1</f>
        <v>5</v>
      </c>
      <c r="B6" s="112" t="str">
        <f>IF(VLOOKUP(A6,'Pracovné balíky'!E:F,2,FALSE)="","",VLOOKUP(A6,'Pracovné balíky'!E:F,2,FALSE))</f>
        <v/>
      </c>
      <c r="C6" s="112" t="s">
        <v>223</v>
      </c>
      <c r="D6" s="152"/>
      <c r="E6" s="153" t="str">
        <f>IF(B6="","",D6*VLOOKUP(CONCATENATE(B6," / ",'Základné údaje'!$D$8),'Priradenie pracov. balíkov'!A:F,6,FALSE))</f>
        <v/>
      </c>
      <c r="F6" s="162" t="str">
        <f>IF(D6="","",IF('Základné údaje'!$H$8="nie",D6*0.2,0))</f>
        <v/>
      </c>
      <c r="G6" s="163" t="str">
        <f>IF(E6="","",IF('Základné údaje'!$H$8="nie",E6*0.2,0))</f>
        <v/>
      </c>
    </row>
    <row r="7" spans="1:7" ht="13.5" customHeight="1" x14ac:dyDescent="0.2">
      <c r="A7" s="104">
        <f>A6</f>
        <v>5</v>
      </c>
      <c r="B7" s="27" t="str">
        <f>IF(VLOOKUP(A7,'Pracovné balíky'!E:F,2,FALSE)="","",VLOOKUP(A7,'Pracovné balíky'!E:F,2,FALSE))</f>
        <v/>
      </c>
      <c r="C7" s="27" t="s">
        <v>224</v>
      </c>
      <c r="D7" s="150"/>
      <c r="E7" s="156" t="str">
        <f>IF(B7="","",D7*VLOOKUP(CONCATENATE(B7," / ",'Základné údaje'!$D$8),'Priradenie pracov. balíkov'!A:F,6,FALSE))</f>
        <v/>
      </c>
      <c r="F7" s="157" t="str">
        <f>IF(D7="","",IF('Základné údaje'!$H$8="nie",D7*0.2,0))</f>
        <v/>
      </c>
      <c r="G7" s="158" t="str">
        <f>IF(E7="","",IF('Základné údaje'!$H$8="nie",E7*0.2,0))</f>
        <v/>
      </c>
    </row>
    <row r="8" spans="1:7" ht="13.5" customHeight="1" thickBot="1" x14ac:dyDescent="0.25">
      <c r="A8" s="105">
        <f>A7</f>
        <v>5</v>
      </c>
      <c r="B8" s="107" t="str">
        <f>IF(VLOOKUP(A8,'Pracovné balíky'!E:F,2,FALSE)="","",VLOOKUP(A8,'Pracovné balíky'!E:F,2,FALSE))</f>
        <v/>
      </c>
      <c r="C8" s="107" t="s">
        <v>225</v>
      </c>
      <c r="D8" s="151"/>
      <c r="E8" s="159" t="str">
        <f>IF(B8="","",D8*VLOOKUP(CONCATENATE(B8," / ",'Základné údaje'!$D$8),'Priradenie pracov. balíkov'!A:F,6,FALSE))</f>
        <v/>
      </c>
      <c r="F8" s="160" t="str">
        <f>IF(D8="","",IF('Základné údaje'!$H$8="nie",D8*0.2,0))</f>
        <v/>
      </c>
      <c r="G8" s="161" t="str">
        <f>IF(E8="","",IF('Základné údaje'!$H$8="nie",E8*0.2,0))</f>
        <v/>
      </c>
    </row>
    <row r="9" spans="1:7" x14ac:dyDescent="0.2">
      <c r="A9" s="103">
        <f>A8+1</f>
        <v>6</v>
      </c>
      <c r="B9" s="106" t="str">
        <f>IF(VLOOKUP(A9,'Pracovné balíky'!E:F,2,FALSE)="","",VLOOKUP(A9,'Pracovné balíky'!E:F,2,FALSE))</f>
        <v/>
      </c>
      <c r="C9" s="106" t="s">
        <v>223</v>
      </c>
      <c r="D9" s="149"/>
      <c r="E9" s="153" t="str">
        <f>IF(B9="","",D9*VLOOKUP(CONCATENATE(B9," / ",'Základné údaje'!$D$8),'Priradenie pracov. balíkov'!A:F,6,FALSE))</f>
        <v/>
      </c>
      <c r="F9" s="154" t="str">
        <f>IF(D9="","",IF('Základné údaje'!$H$8="nie",D9*0.2,0))</f>
        <v/>
      </c>
      <c r="G9" s="155" t="str">
        <f>IF(E9="","",IF('Základné údaje'!$H$8="nie",E9*0.2,0))</f>
        <v/>
      </c>
    </row>
    <row r="10" spans="1:7" ht="13.5" customHeight="1" x14ac:dyDescent="0.2">
      <c r="A10" s="104">
        <f>A9</f>
        <v>6</v>
      </c>
      <c r="B10" s="27" t="str">
        <f>IF(VLOOKUP(A10,'Pracovné balíky'!E:F,2,FALSE)="","",VLOOKUP(A10,'Pracovné balíky'!E:F,2,FALSE))</f>
        <v/>
      </c>
      <c r="C10" s="27" t="s">
        <v>224</v>
      </c>
      <c r="D10" s="150"/>
      <c r="E10" s="156" t="str">
        <f>IF(B10="","",D10*VLOOKUP(CONCATENATE(B10," / ",'Základné údaje'!$D$8),'Priradenie pracov. balíkov'!A:F,6,FALSE))</f>
        <v/>
      </c>
      <c r="F10" s="157" t="str">
        <f>IF(D10="","",IF('Základné údaje'!$H$8="nie",D10*0.2,0))</f>
        <v/>
      </c>
      <c r="G10" s="158" t="str">
        <f>IF(E10="","",IF('Základné údaje'!$H$8="nie",E10*0.2,0))</f>
        <v/>
      </c>
    </row>
    <row r="11" spans="1:7" ht="13.5" customHeight="1" thickBot="1" x14ac:dyDescent="0.25">
      <c r="A11" s="105">
        <f>A10</f>
        <v>6</v>
      </c>
      <c r="B11" s="107" t="str">
        <f>IF(VLOOKUP(A11,'Pracovné balíky'!E:F,2,FALSE)="","",VLOOKUP(A11,'Pracovné balíky'!E:F,2,FALSE))</f>
        <v/>
      </c>
      <c r="C11" s="107" t="s">
        <v>225</v>
      </c>
      <c r="D11" s="151"/>
      <c r="E11" s="159" t="str">
        <f>IF(B11="","",D11*VLOOKUP(CONCATENATE(B11," / ",'Základné údaje'!$D$8),'Priradenie pracov. balíkov'!A:F,6,FALSE))</f>
        <v/>
      </c>
      <c r="F11" s="160" t="str">
        <f>IF(D11="","",IF('Základné údaje'!$H$8="nie",D11*0.2,0))</f>
        <v/>
      </c>
      <c r="G11" s="161" t="str">
        <f>IF(E11="","",IF('Základné údaje'!$H$8="nie",E11*0.2,0))</f>
        <v/>
      </c>
    </row>
    <row r="12" spans="1:7" x14ac:dyDescent="0.2">
      <c r="A12" s="103">
        <f>A11+1</f>
        <v>7</v>
      </c>
      <c r="B12" s="106" t="str">
        <f>IF(VLOOKUP(A12,'Pracovné balíky'!E:F,2,FALSE)="","",VLOOKUP(A12,'Pracovné balíky'!E:F,2,FALSE))</f>
        <v/>
      </c>
      <c r="C12" s="106" t="s">
        <v>223</v>
      </c>
      <c r="D12" s="149"/>
      <c r="E12" s="153" t="str">
        <f>IF(B12="","",D12*VLOOKUP(CONCATENATE(B12," / ",'Základné údaje'!$D$8),'Priradenie pracov. balíkov'!A:F,6,FALSE))</f>
        <v/>
      </c>
      <c r="F12" s="154" t="str">
        <f>IF(D12="","",IF('Základné údaje'!$H$8="nie",D12*0.2,0))</f>
        <v/>
      </c>
      <c r="G12" s="155" t="str">
        <f>IF(E12="","",IF('Základné údaje'!$H$8="nie",E12*0.2,0))</f>
        <v/>
      </c>
    </row>
    <row r="13" spans="1:7" ht="13.5" customHeight="1" x14ac:dyDescent="0.2">
      <c r="A13" s="104">
        <f>A12</f>
        <v>7</v>
      </c>
      <c r="B13" s="27" t="str">
        <f>IF(VLOOKUP(A13,'Pracovné balíky'!E:F,2,FALSE)="","",VLOOKUP(A13,'Pracovné balíky'!E:F,2,FALSE))</f>
        <v/>
      </c>
      <c r="C13" s="27" t="s">
        <v>224</v>
      </c>
      <c r="D13" s="150"/>
      <c r="E13" s="156" t="str">
        <f>IF(B13="","",D13*VLOOKUP(CONCATENATE(B13," / ",'Základné údaje'!$D$8),'Priradenie pracov. balíkov'!A:F,6,FALSE))</f>
        <v/>
      </c>
      <c r="F13" s="157" t="str">
        <f>IF(D13="","",IF('Základné údaje'!$H$8="nie",D13*0.2,0))</f>
        <v/>
      </c>
      <c r="G13" s="158" t="str">
        <f>IF(E13="","",IF('Základné údaje'!$H$8="nie",E13*0.2,0))</f>
        <v/>
      </c>
    </row>
    <row r="14" spans="1:7" ht="13.5" customHeight="1" thickBot="1" x14ac:dyDescent="0.25">
      <c r="A14" s="105">
        <f>A13</f>
        <v>7</v>
      </c>
      <c r="B14" s="107" t="str">
        <f>IF(VLOOKUP(A14,'Pracovné balíky'!E:F,2,FALSE)="","",VLOOKUP(A14,'Pracovné balíky'!E:F,2,FALSE))</f>
        <v/>
      </c>
      <c r="C14" s="107" t="s">
        <v>225</v>
      </c>
      <c r="D14" s="151"/>
      <c r="E14" s="159" t="str">
        <f>IF(B14="","",D14*VLOOKUP(CONCATENATE(B14," / ",'Základné údaje'!$D$8),'Priradenie pracov. balíkov'!A:F,6,FALSE))</f>
        <v/>
      </c>
      <c r="F14" s="160" t="str">
        <f>IF(D14="","",IF('Základné údaje'!$H$8="nie",D14*0.2,0))</f>
        <v/>
      </c>
      <c r="G14" s="161" t="str">
        <f>IF(E14="","",IF('Základné údaje'!$H$8="nie",E14*0.2,0))</f>
        <v/>
      </c>
    </row>
    <row r="15" spans="1:7" x14ac:dyDescent="0.2">
      <c r="A15" s="103">
        <f>A14+1</f>
        <v>8</v>
      </c>
      <c r="B15" s="106" t="str">
        <f>IF(VLOOKUP(A15,'Pracovné balíky'!E:F,2,FALSE)="","",VLOOKUP(A15,'Pracovné balíky'!E:F,2,FALSE))</f>
        <v/>
      </c>
      <c r="C15" s="106" t="s">
        <v>223</v>
      </c>
      <c r="D15" s="149"/>
      <c r="E15" s="153" t="str">
        <f>IF(B15="","",D15*VLOOKUP(CONCATENATE(B15," / ",'Základné údaje'!$D$8),'Priradenie pracov. balíkov'!A:F,6,FALSE))</f>
        <v/>
      </c>
      <c r="F15" s="154" t="str">
        <f>IF(D15="","",IF('Základné údaje'!$H$8="nie",D15*0.2,0))</f>
        <v/>
      </c>
      <c r="G15" s="155" t="str">
        <f>IF(E15="","",IF('Základné údaje'!$H$8="nie",E15*0.2,0))</f>
        <v/>
      </c>
    </row>
    <row r="16" spans="1:7" ht="13.5" customHeight="1" x14ac:dyDescent="0.2">
      <c r="A16" s="104">
        <f>A15</f>
        <v>8</v>
      </c>
      <c r="B16" s="27" t="str">
        <f>IF(VLOOKUP(A16,'Pracovné balíky'!E:F,2,FALSE)="","",VLOOKUP(A16,'Pracovné balíky'!E:F,2,FALSE))</f>
        <v/>
      </c>
      <c r="C16" s="27" t="s">
        <v>224</v>
      </c>
      <c r="D16" s="150"/>
      <c r="E16" s="156" t="str">
        <f>IF(B16="","",D16*VLOOKUP(CONCATENATE(B16," / ",'Základné údaje'!$D$8),'Priradenie pracov. balíkov'!A:F,6,FALSE))</f>
        <v/>
      </c>
      <c r="F16" s="157" t="str">
        <f>IF(D16="","",IF('Základné údaje'!$H$8="nie",D16*0.2,0))</f>
        <v/>
      </c>
      <c r="G16" s="158" t="str">
        <f>IF(E16="","",IF('Základné údaje'!$H$8="nie",E16*0.2,0))</f>
        <v/>
      </c>
    </row>
    <row r="17" spans="1:7" ht="13.5" customHeight="1" thickBot="1" x14ac:dyDescent="0.25">
      <c r="A17" s="105">
        <f>A16</f>
        <v>8</v>
      </c>
      <c r="B17" s="107" t="str">
        <f>IF(VLOOKUP(A17,'Pracovné balíky'!E:F,2,FALSE)="","",VLOOKUP(A17,'Pracovné balíky'!E:F,2,FALSE))</f>
        <v/>
      </c>
      <c r="C17" s="107" t="s">
        <v>225</v>
      </c>
      <c r="D17" s="151"/>
      <c r="E17" s="159" t="str">
        <f>IF(B17="","",D17*VLOOKUP(CONCATENATE(B17," / ",'Základné údaje'!$D$8),'Priradenie pracov. balíkov'!A:F,6,FALSE))</f>
        <v/>
      </c>
      <c r="F17" s="160" t="str">
        <f>IF(D17="","",IF('Základné údaje'!$H$8="nie",D17*0.2,0))</f>
        <v/>
      </c>
      <c r="G17" s="161" t="str">
        <f>IF(E17="","",IF('Základné údaje'!$H$8="nie",E17*0.2,0))</f>
        <v/>
      </c>
    </row>
    <row r="18" spans="1:7" x14ac:dyDescent="0.2">
      <c r="A18" s="103">
        <f>A17+1</f>
        <v>9</v>
      </c>
      <c r="B18" s="106" t="str">
        <f>IF(VLOOKUP(A18,'Pracovné balíky'!E:F,2,FALSE)="","",VLOOKUP(A18,'Pracovné balíky'!E:F,2,FALSE))</f>
        <v/>
      </c>
      <c r="C18" s="106" t="s">
        <v>223</v>
      </c>
      <c r="D18" s="149"/>
      <c r="E18" s="153" t="str">
        <f>IF(B18="","",D18*VLOOKUP(CONCATENATE(B18," / ",'Základné údaje'!$D$8),'Priradenie pracov. balíkov'!A:F,6,FALSE))</f>
        <v/>
      </c>
      <c r="F18" s="154" t="str">
        <f>IF(D18="","",IF('Základné údaje'!$H$8="nie",D18*0.2,0))</f>
        <v/>
      </c>
      <c r="G18" s="155" t="str">
        <f>IF(E18="","",IF('Základné údaje'!$H$8="nie",E18*0.2,0))</f>
        <v/>
      </c>
    </row>
    <row r="19" spans="1:7" ht="13.5" customHeight="1" x14ac:dyDescent="0.2">
      <c r="A19" s="104">
        <f>A18</f>
        <v>9</v>
      </c>
      <c r="B19" s="27" t="str">
        <f>IF(VLOOKUP(A19,'Pracovné balíky'!E:F,2,FALSE)="","",VLOOKUP(A19,'Pracovné balíky'!E:F,2,FALSE))</f>
        <v/>
      </c>
      <c r="C19" s="27" t="s">
        <v>224</v>
      </c>
      <c r="D19" s="150"/>
      <c r="E19" s="156" t="str">
        <f>IF(B19="","",D19*VLOOKUP(CONCATENATE(B19," / ",'Základné údaje'!$D$8),'Priradenie pracov. balíkov'!A:F,6,FALSE))</f>
        <v/>
      </c>
      <c r="F19" s="157" t="str">
        <f>IF(D19="","",IF('Základné údaje'!$H$8="nie",D19*0.2,0))</f>
        <v/>
      </c>
      <c r="G19" s="158" t="str">
        <f>IF(E19="","",IF('Základné údaje'!$H$8="nie",E19*0.2,0))</f>
        <v/>
      </c>
    </row>
    <row r="20" spans="1:7" ht="13.5" customHeight="1" thickBot="1" x14ac:dyDescent="0.25">
      <c r="A20" s="105">
        <f>A19</f>
        <v>9</v>
      </c>
      <c r="B20" s="107" t="str">
        <f>IF(VLOOKUP(A20,'Pracovné balíky'!E:F,2,FALSE)="","",VLOOKUP(A20,'Pracovné balíky'!E:F,2,FALSE))</f>
        <v/>
      </c>
      <c r="C20" s="107" t="s">
        <v>225</v>
      </c>
      <c r="D20" s="151"/>
      <c r="E20" s="159" t="str">
        <f>IF(B20="","",D20*VLOOKUP(CONCATENATE(B20," / ",'Základné údaje'!$D$8),'Priradenie pracov. balíkov'!A:F,6,FALSE))</f>
        <v/>
      </c>
      <c r="F20" s="160" t="str">
        <f>IF(D20="","",IF('Základné údaje'!$H$8="nie",D20*0.2,0))</f>
        <v/>
      </c>
      <c r="G20" s="161" t="str">
        <f>IF(E20="","",IF('Základné údaje'!$H$8="nie",E20*0.2,0))</f>
        <v/>
      </c>
    </row>
    <row r="21" spans="1:7" x14ac:dyDescent="0.2">
      <c r="A21" s="103">
        <f>A20+1</f>
        <v>10</v>
      </c>
      <c r="B21" s="106" t="str">
        <f>IF(VLOOKUP(A21,'Pracovné balíky'!E:F,2,FALSE)="","",VLOOKUP(A21,'Pracovné balíky'!E:F,2,FALSE))</f>
        <v/>
      </c>
      <c r="C21" s="106" t="s">
        <v>223</v>
      </c>
      <c r="D21" s="149"/>
      <c r="E21" s="153" t="str">
        <f>IF(B21="","",D21*VLOOKUP(CONCATENATE(B21," / ",'Základné údaje'!$D$8),'Priradenie pracov. balíkov'!A:F,6,FALSE))</f>
        <v/>
      </c>
      <c r="F21" s="154" t="str">
        <f>IF(D21="","",IF('Základné údaje'!$H$8="nie",D21*0.2,0))</f>
        <v/>
      </c>
      <c r="G21" s="155" t="str">
        <f>IF(E21="","",IF('Základné údaje'!$H$8="nie",E21*0.2,0))</f>
        <v/>
      </c>
    </row>
    <row r="22" spans="1:7" ht="13.5" customHeight="1" x14ac:dyDescent="0.2">
      <c r="A22" s="104">
        <f>A21</f>
        <v>10</v>
      </c>
      <c r="B22" s="27" t="str">
        <f>IF(VLOOKUP(A22,'Pracovné balíky'!E:F,2,FALSE)="","",VLOOKUP(A22,'Pracovné balíky'!E:F,2,FALSE))</f>
        <v/>
      </c>
      <c r="C22" s="27" t="s">
        <v>224</v>
      </c>
      <c r="D22" s="150"/>
      <c r="E22" s="156" t="str">
        <f>IF(B22="","",D22*VLOOKUP(CONCATENATE(B22," / ",'Základné údaje'!$D$8),'Priradenie pracov. balíkov'!A:F,6,FALSE))</f>
        <v/>
      </c>
      <c r="F22" s="157" t="str">
        <f>IF(D22="","",IF('Základné údaje'!$H$8="nie",D22*0.2,0))</f>
        <v/>
      </c>
      <c r="G22" s="158" t="str">
        <f>IF(E22="","",IF('Základné údaje'!$H$8="nie",E22*0.2,0))</f>
        <v/>
      </c>
    </row>
    <row r="23" spans="1:7" ht="13.5" customHeight="1" thickBot="1" x14ac:dyDescent="0.25">
      <c r="A23" s="105">
        <f>A22</f>
        <v>10</v>
      </c>
      <c r="B23" s="107" t="str">
        <f>IF(VLOOKUP(A23,'Pracovné balíky'!E:F,2,FALSE)="","",VLOOKUP(A23,'Pracovné balíky'!E:F,2,FALSE))</f>
        <v/>
      </c>
      <c r="C23" s="107" t="s">
        <v>225</v>
      </c>
      <c r="D23" s="151"/>
      <c r="E23" s="159" t="str">
        <f>IF(B23="","",D23*VLOOKUP(CONCATENATE(B23," / ",'Základné údaje'!$D$8),'Priradenie pracov. balíkov'!A:F,6,FALSE))</f>
        <v/>
      </c>
      <c r="F23" s="160" t="str">
        <f>IF(D23="","",IF('Základné údaje'!$H$8="nie",D23*0.2,0))</f>
        <v/>
      </c>
      <c r="G23" s="161" t="str">
        <f>IF(E23="","",IF('Základné údaje'!$H$8="nie",E23*0.2,0))</f>
        <v/>
      </c>
    </row>
    <row r="24" spans="1:7" x14ac:dyDescent="0.2">
      <c r="A24" s="103">
        <f>A23+1</f>
        <v>11</v>
      </c>
      <c r="B24" s="106" t="str">
        <f>IF(VLOOKUP(A24,'Pracovné balíky'!E:F,2,FALSE)="","",VLOOKUP(A24,'Pracovné balíky'!E:F,2,FALSE))</f>
        <v/>
      </c>
      <c r="C24" s="106" t="s">
        <v>223</v>
      </c>
      <c r="D24" s="149"/>
      <c r="E24" s="153" t="str">
        <f>IF(B24="","",D24*VLOOKUP(CONCATENATE(B24," / ",'Základné údaje'!$D$8),'Priradenie pracov. balíkov'!A:F,6,FALSE))</f>
        <v/>
      </c>
      <c r="F24" s="154" t="str">
        <f>IF(D24="","",IF('Základné údaje'!$H$8="nie",D24*0.2,0))</f>
        <v/>
      </c>
      <c r="G24" s="155" t="str">
        <f>IF(E24="","",IF('Základné údaje'!$H$8="nie",E24*0.2,0))</f>
        <v/>
      </c>
    </row>
    <row r="25" spans="1:7" ht="13.5" customHeight="1" x14ac:dyDescent="0.2">
      <c r="A25" s="104">
        <f>A24</f>
        <v>11</v>
      </c>
      <c r="B25" s="27" t="str">
        <f>IF(VLOOKUP(A25,'Pracovné balíky'!E:F,2,FALSE)="","",VLOOKUP(A25,'Pracovné balíky'!E:F,2,FALSE))</f>
        <v/>
      </c>
      <c r="C25" s="27" t="s">
        <v>224</v>
      </c>
      <c r="D25" s="150"/>
      <c r="E25" s="156" t="str">
        <f>IF(B25="","",D25*VLOOKUP(CONCATENATE(B25," / ",'Základné údaje'!$D$8),'Priradenie pracov. balíkov'!A:F,6,FALSE))</f>
        <v/>
      </c>
      <c r="F25" s="157" t="str">
        <f>IF(D25="","",IF('Základné údaje'!$H$8="nie",D25*0.2,0))</f>
        <v/>
      </c>
      <c r="G25" s="158" t="str">
        <f>IF(E25="","",IF('Základné údaje'!$H$8="nie",E25*0.2,0))</f>
        <v/>
      </c>
    </row>
    <row r="26" spans="1:7" ht="13.5" customHeight="1" thickBot="1" x14ac:dyDescent="0.25">
      <c r="A26" s="105">
        <f>A25</f>
        <v>11</v>
      </c>
      <c r="B26" s="107" t="str">
        <f>IF(VLOOKUP(A26,'Pracovné balíky'!E:F,2,FALSE)="","",VLOOKUP(A26,'Pracovné balíky'!E:F,2,FALSE))</f>
        <v/>
      </c>
      <c r="C26" s="107" t="s">
        <v>225</v>
      </c>
      <c r="D26" s="151"/>
      <c r="E26" s="159" t="str">
        <f>IF(B26="","",D26*VLOOKUP(CONCATENATE(B26," / ",'Základné údaje'!$D$8),'Priradenie pracov. balíkov'!A:F,6,FALSE))</f>
        <v/>
      </c>
      <c r="F26" s="160" t="str">
        <f>IF(D26="","",IF('Základné údaje'!$H$8="nie",D26*0.2,0))</f>
        <v/>
      </c>
      <c r="G26" s="161" t="str">
        <f>IF(E26="","",IF('Základné údaje'!$H$8="nie",E26*0.2,0))</f>
        <v/>
      </c>
    </row>
    <row r="27" spans="1:7" x14ac:dyDescent="0.2">
      <c r="A27" s="103">
        <f>A26+1</f>
        <v>12</v>
      </c>
      <c r="B27" s="106" t="str">
        <f>IF(VLOOKUP(A27,'Pracovné balíky'!E:F,2,FALSE)="","",VLOOKUP(A27,'Pracovné balíky'!E:F,2,FALSE))</f>
        <v/>
      </c>
      <c r="C27" s="106" t="s">
        <v>223</v>
      </c>
      <c r="D27" s="149"/>
      <c r="E27" s="153" t="str">
        <f>IF(B27="","",D27*VLOOKUP(CONCATENATE(B27," / ",'Základné údaje'!$D$8),'Priradenie pracov. balíkov'!A:F,6,FALSE))</f>
        <v/>
      </c>
      <c r="F27" s="154" t="str">
        <f>IF(D27="","",IF('Základné údaje'!$H$8="nie",D27*0.2,0))</f>
        <v/>
      </c>
      <c r="G27" s="155" t="str">
        <f>IF(E27="","",IF('Základné údaje'!$H$8="nie",E27*0.2,0))</f>
        <v/>
      </c>
    </row>
    <row r="28" spans="1:7" ht="13.5" customHeight="1" x14ac:dyDescent="0.2">
      <c r="A28" s="104">
        <f>A27</f>
        <v>12</v>
      </c>
      <c r="B28" s="27" t="str">
        <f>IF(VLOOKUP(A28,'Pracovné balíky'!E:F,2,FALSE)="","",VLOOKUP(A28,'Pracovné balíky'!E:F,2,FALSE))</f>
        <v/>
      </c>
      <c r="C28" s="27" t="s">
        <v>224</v>
      </c>
      <c r="D28" s="150"/>
      <c r="E28" s="156" t="str">
        <f>IF(B28="","",D28*VLOOKUP(CONCATENATE(B28," / ",'Základné údaje'!$D$8),'Priradenie pracov. balíkov'!A:F,6,FALSE))</f>
        <v/>
      </c>
      <c r="F28" s="157" t="str">
        <f>IF(D28="","",IF('Základné údaje'!$H$8="nie",D28*0.2,0))</f>
        <v/>
      </c>
      <c r="G28" s="158" t="str">
        <f>IF(E28="","",IF('Základné údaje'!$H$8="nie",E28*0.2,0))</f>
        <v/>
      </c>
    </row>
    <row r="29" spans="1:7" ht="13.5" customHeight="1" thickBot="1" x14ac:dyDescent="0.25">
      <c r="A29" s="105">
        <f>A28</f>
        <v>12</v>
      </c>
      <c r="B29" s="107" t="str">
        <f>IF(VLOOKUP(A29,'Pracovné balíky'!E:F,2,FALSE)="","",VLOOKUP(A29,'Pracovné balíky'!E:F,2,FALSE))</f>
        <v/>
      </c>
      <c r="C29" s="107" t="s">
        <v>225</v>
      </c>
      <c r="D29" s="151"/>
      <c r="E29" s="159" t="str">
        <f>IF(B29="","",D29*VLOOKUP(CONCATENATE(B29," / ",'Základné údaje'!$D$8),'Priradenie pracov. balíkov'!A:F,6,FALSE))</f>
        <v/>
      </c>
      <c r="F29" s="160" t="str">
        <f>IF(D29="","",IF('Základné údaje'!$H$8="nie",D29*0.2,0))</f>
        <v/>
      </c>
      <c r="G29" s="161" t="str">
        <f>IF(E29="","",IF('Základné údaje'!$H$8="nie",E29*0.2,0))</f>
        <v/>
      </c>
    </row>
    <row r="30" spans="1:7" x14ac:dyDescent="0.2">
      <c r="A30" s="103">
        <f>A29+1</f>
        <v>13</v>
      </c>
      <c r="B30" s="106" t="str">
        <f>IF(VLOOKUP(A30,'Pracovné balíky'!E:F,2,FALSE)="","",VLOOKUP(A30,'Pracovné balíky'!E:F,2,FALSE))</f>
        <v/>
      </c>
      <c r="C30" s="106" t="s">
        <v>223</v>
      </c>
      <c r="D30" s="149"/>
      <c r="E30" s="153" t="str">
        <f>IF(B30="","",D30*VLOOKUP(CONCATENATE(B30," / ",'Základné údaje'!$D$8),'Priradenie pracov. balíkov'!A:F,6,FALSE))</f>
        <v/>
      </c>
      <c r="F30" s="154" t="str">
        <f>IF(D30="","",IF('Základné údaje'!$H$8="nie",D30*0.2,0))</f>
        <v/>
      </c>
      <c r="G30" s="155" t="str">
        <f>IF(E30="","",IF('Základné údaje'!$H$8="nie",E30*0.2,0))</f>
        <v/>
      </c>
    </row>
    <row r="31" spans="1:7" ht="13.5" customHeight="1" x14ac:dyDescent="0.2">
      <c r="A31" s="104">
        <f>A30</f>
        <v>13</v>
      </c>
      <c r="B31" s="27" t="str">
        <f>IF(VLOOKUP(A31,'Pracovné balíky'!E:F,2,FALSE)="","",VLOOKUP(A31,'Pracovné balíky'!E:F,2,FALSE))</f>
        <v/>
      </c>
      <c r="C31" s="27" t="s">
        <v>224</v>
      </c>
      <c r="D31" s="150"/>
      <c r="E31" s="156" t="str">
        <f>IF(B31="","",D31*VLOOKUP(CONCATENATE(B31," / ",'Základné údaje'!$D$8),'Priradenie pracov. balíkov'!A:F,6,FALSE))</f>
        <v/>
      </c>
      <c r="F31" s="157" t="str">
        <f>IF(D31="","",IF('Základné údaje'!$H$8="nie",D31*0.2,0))</f>
        <v/>
      </c>
      <c r="G31" s="158" t="str">
        <f>IF(E31="","",IF('Základné údaje'!$H$8="nie",E31*0.2,0))</f>
        <v/>
      </c>
    </row>
    <row r="32" spans="1:7" ht="13.5" customHeight="1" thickBot="1" x14ac:dyDescent="0.25">
      <c r="A32" s="105">
        <f>A31</f>
        <v>13</v>
      </c>
      <c r="B32" s="107" t="str">
        <f>IF(VLOOKUP(A32,'Pracovné balíky'!E:F,2,FALSE)="","",VLOOKUP(A32,'Pracovné balíky'!E:F,2,FALSE))</f>
        <v/>
      </c>
      <c r="C32" s="107" t="s">
        <v>225</v>
      </c>
      <c r="D32" s="151"/>
      <c r="E32" s="159" t="str">
        <f>IF(B32="","",D32*VLOOKUP(CONCATENATE(B32," / ",'Základné údaje'!$D$8),'Priradenie pracov. balíkov'!A:F,6,FALSE))</f>
        <v/>
      </c>
      <c r="F32" s="160" t="str">
        <f>IF(D32="","",IF('Základné údaje'!$H$8="nie",D32*0.2,0))</f>
        <v/>
      </c>
      <c r="G32" s="161" t="str">
        <f>IF(E32="","",IF('Základné údaje'!$H$8="nie",E32*0.2,0))</f>
        <v/>
      </c>
    </row>
    <row r="33" spans="1:7" x14ac:dyDescent="0.2">
      <c r="A33" s="103">
        <f>A32+1</f>
        <v>14</v>
      </c>
      <c r="B33" s="106" t="str">
        <f>IF(VLOOKUP(A33,'Pracovné balíky'!E:F,2,FALSE)="","",VLOOKUP(A33,'Pracovné balíky'!E:F,2,FALSE))</f>
        <v/>
      </c>
      <c r="C33" s="106" t="s">
        <v>223</v>
      </c>
      <c r="D33" s="149"/>
      <c r="E33" s="153" t="str">
        <f>IF(B33="","",D33*VLOOKUP(CONCATENATE(B33," / ",'Základné údaje'!$D$8),'Priradenie pracov. balíkov'!A:F,6,FALSE))</f>
        <v/>
      </c>
      <c r="F33" s="154" t="str">
        <f>IF(D33="","",IF('Základné údaje'!$H$8="nie",D33*0.2,0))</f>
        <v/>
      </c>
      <c r="G33" s="155" t="str">
        <f>IF(E33="","",IF('Základné údaje'!$H$8="nie",E33*0.2,0))</f>
        <v/>
      </c>
    </row>
    <row r="34" spans="1:7" ht="13.5" customHeight="1" x14ac:dyDescent="0.2">
      <c r="A34" s="104">
        <f>A33</f>
        <v>14</v>
      </c>
      <c r="B34" s="27" t="str">
        <f>IF(VLOOKUP(A34,'Pracovné balíky'!E:F,2,FALSE)="","",VLOOKUP(A34,'Pracovné balíky'!E:F,2,FALSE))</f>
        <v/>
      </c>
      <c r="C34" s="27" t="s">
        <v>224</v>
      </c>
      <c r="D34" s="150"/>
      <c r="E34" s="156" t="str">
        <f>IF(B34="","",D34*VLOOKUP(CONCATENATE(B34," / ",'Základné údaje'!$D$8),'Priradenie pracov. balíkov'!A:F,6,FALSE))</f>
        <v/>
      </c>
      <c r="F34" s="157" t="str">
        <f>IF(D34="","",IF('Základné údaje'!$H$8="nie",D34*0.2,0))</f>
        <v/>
      </c>
      <c r="G34" s="158" t="str">
        <f>IF(E34="","",IF('Základné údaje'!$H$8="nie",E34*0.2,0))</f>
        <v/>
      </c>
    </row>
    <row r="35" spans="1:7" ht="13.5" customHeight="1" thickBot="1" x14ac:dyDescent="0.25">
      <c r="A35" s="105">
        <f>A34</f>
        <v>14</v>
      </c>
      <c r="B35" s="107" t="str">
        <f>IF(VLOOKUP(A35,'Pracovné balíky'!E:F,2,FALSE)="","",VLOOKUP(A35,'Pracovné balíky'!E:F,2,FALSE))</f>
        <v/>
      </c>
      <c r="C35" s="107" t="s">
        <v>225</v>
      </c>
      <c r="D35" s="151"/>
      <c r="E35" s="159" t="str">
        <f>IF(B35="","",D35*VLOOKUP(CONCATENATE(B35," / ",'Základné údaje'!$D$8),'Priradenie pracov. balíkov'!A:F,6,FALSE))</f>
        <v/>
      </c>
      <c r="F35" s="160" t="str">
        <f>IF(D35="","",IF('Základné údaje'!$H$8="nie",D35*0.2,0))</f>
        <v/>
      </c>
      <c r="G35" s="161" t="str">
        <f>IF(E35="","",IF('Základné údaje'!$H$8="nie",E35*0.2,0))</f>
        <v/>
      </c>
    </row>
    <row r="36" spans="1:7" x14ac:dyDescent="0.2">
      <c r="A36" s="103">
        <f>A35+1</f>
        <v>15</v>
      </c>
      <c r="B36" s="106" t="str">
        <f>IF(VLOOKUP(A36,'Pracovné balíky'!E:F,2,FALSE)="","",VLOOKUP(A36,'Pracovné balíky'!E:F,2,FALSE))</f>
        <v/>
      </c>
      <c r="C36" s="106" t="s">
        <v>223</v>
      </c>
      <c r="D36" s="149"/>
      <c r="E36" s="153" t="str">
        <f>IF(B36="","",D36*VLOOKUP(CONCATENATE(B36," / ",'Základné údaje'!$D$8),'Priradenie pracov. balíkov'!A:F,6,FALSE))</f>
        <v/>
      </c>
      <c r="F36" s="154" t="str">
        <f>IF(D36="","",IF('Základné údaje'!$H$8="nie",D36*0.2,0))</f>
        <v/>
      </c>
      <c r="G36" s="155" t="str">
        <f>IF(E36="","",IF('Základné údaje'!$H$8="nie",E36*0.2,0))</f>
        <v/>
      </c>
    </row>
    <row r="37" spans="1:7" ht="13.5" customHeight="1" x14ac:dyDescent="0.2">
      <c r="A37" s="104">
        <f>A36</f>
        <v>15</v>
      </c>
      <c r="B37" s="27" t="str">
        <f>IF(VLOOKUP(A37,'Pracovné balíky'!E:F,2,FALSE)="","",VLOOKUP(A37,'Pracovné balíky'!E:F,2,FALSE))</f>
        <v/>
      </c>
      <c r="C37" s="27" t="s">
        <v>224</v>
      </c>
      <c r="D37" s="150"/>
      <c r="E37" s="156" t="str">
        <f>IF(B37="","",D37*VLOOKUP(CONCATENATE(B37," / ",'Základné údaje'!$D$8),'Priradenie pracov. balíkov'!A:F,6,FALSE))</f>
        <v/>
      </c>
      <c r="F37" s="157" t="str">
        <f>IF(D37="","",IF('Základné údaje'!$H$8="nie",D37*0.2,0))</f>
        <v/>
      </c>
      <c r="G37" s="158" t="str">
        <f>IF(E37="","",IF('Základné údaje'!$H$8="nie",E37*0.2,0))</f>
        <v/>
      </c>
    </row>
    <row r="38" spans="1:7" ht="13.5" customHeight="1" thickBot="1" x14ac:dyDescent="0.25">
      <c r="A38" s="105">
        <f>A37</f>
        <v>15</v>
      </c>
      <c r="B38" s="107" t="str">
        <f>IF(VLOOKUP(A38,'Pracovné balíky'!E:F,2,FALSE)="","",VLOOKUP(A38,'Pracovné balíky'!E:F,2,FALSE))</f>
        <v/>
      </c>
      <c r="C38" s="107" t="s">
        <v>225</v>
      </c>
      <c r="D38" s="151"/>
      <c r="E38" s="159" t="str">
        <f>IF(B38="","",D38*VLOOKUP(CONCATENATE(B38," / ",'Základné údaje'!$D$8),'Priradenie pracov. balíkov'!A:F,6,FALSE))</f>
        <v/>
      </c>
      <c r="F38" s="160" t="str">
        <f>IF(D38="","",IF('Základné údaje'!$H$8="nie",D38*0.2,0))</f>
        <v/>
      </c>
      <c r="G38" s="161" t="str">
        <f>IF(E38="","",IF('Základné údaje'!$H$8="nie",E38*0.2,0))</f>
        <v/>
      </c>
    </row>
    <row r="39" spans="1:7" x14ac:dyDescent="0.2">
      <c r="A39" s="103">
        <f>A38+1</f>
        <v>16</v>
      </c>
      <c r="B39" s="106" t="str">
        <f>IF(VLOOKUP(A39,'Pracovné balíky'!E:F,2,FALSE)="","",VLOOKUP(A39,'Pracovné balíky'!E:F,2,FALSE))</f>
        <v/>
      </c>
      <c r="C39" s="106" t="s">
        <v>223</v>
      </c>
      <c r="D39" s="149"/>
      <c r="E39" s="153" t="str">
        <f>IF(B39="","",D39*VLOOKUP(CONCATENATE(B39," / ",'Základné údaje'!$D$8),'Priradenie pracov. balíkov'!A:F,6,FALSE))</f>
        <v/>
      </c>
      <c r="F39" s="154" t="str">
        <f>IF(D39="","",IF('Základné údaje'!$H$8="nie",D39*0.2,0))</f>
        <v/>
      </c>
      <c r="G39" s="155" t="str">
        <f>IF(E39="","",IF('Základné údaje'!$H$8="nie",E39*0.2,0))</f>
        <v/>
      </c>
    </row>
    <row r="40" spans="1:7" ht="13.5" customHeight="1" x14ac:dyDescent="0.2">
      <c r="A40" s="104">
        <f>A39</f>
        <v>16</v>
      </c>
      <c r="B40" s="27" t="str">
        <f>IF(VLOOKUP(A40,'Pracovné balíky'!E:F,2,FALSE)="","",VLOOKUP(A40,'Pracovné balíky'!E:F,2,FALSE))</f>
        <v/>
      </c>
      <c r="C40" s="27" t="s">
        <v>224</v>
      </c>
      <c r="D40" s="150"/>
      <c r="E40" s="156" t="str">
        <f>IF(B40="","",D40*VLOOKUP(CONCATENATE(B40," / ",'Základné údaje'!$D$8),'Priradenie pracov. balíkov'!A:F,6,FALSE))</f>
        <v/>
      </c>
      <c r="F40" s="157" t="str">
        <f>IF(D40="","",IF('Základné údaje'!$H$8="nie",D40*0.2,0))</f>
        <v/>
      </c>
      <c r="G40" s="158" t="str">
        <f>IF(E40="","",IF('Základné údaje'!$H$8="nie",E40*0.2,0))</f>
        <v/>
      </c>
    </row>
    <row r="41" spans="1:7" ht="13.5" customHeight="1" thickBot="1" x14ac:dyDescent="0.25">
      <c r="A41" s="105">
        <f>A40</f>
        <v>16</v>
      </c>
      <c r="B41" s="107" t="str">
        <f>IF(VLOOKUP(A41,'Pracovné balíky'!E:F,2,FALSE)="","",VLOOKUP(A41,'Pracovné balíky'!E:F,2,FALSE))</f>
        <v/>
      </c>
      <c r="C41" s="107" t="s">
        <v>225</v>
      </c>
      <c r="D41" s="151"/>
      <c r="E41" s="159" t="str">
        <f>IF(B41="","",D41*VLOOKUP(CONCATENATE(B41," / ",'Základné údaje'!$D$8),'Priradenie pracov. balíkov'!A:F,6,FALSE))</f>
        <v/>
      </c>
      <c r="F41" s="160" t="str">
        <f>IF(D41="","",IF('Základné údaje'!$H$8="nie",D41*0.2,0))</f>
        <v/>
      </c>
      <c r="G41" s="161" t="str">
        <f>IF(E41="","",IF('Základné údaje'!$H$8="nie",E41*0.2,0))</f>
        <v/>
      </c>
    </row>
    <row r="42" spans="1:7" x14ac:dyDescent="0.2">
      <c r="A42" s="103">
        <f>A41+1</f>
        <v>17</v>
      </c>
      <c r="B42" s="106" t="str">
        <f>IF(VLOOKUP(A42,'Pracovné balíky'!E:F,2,FALSE)="","",VLOOKUP(A42,'Pracovné balíky'!E:F,2,FALSE))</f>
        <v/>
      </c>
      <c r="C42" s="106" t="s">
        <v>223</v>
      </c>
      <c r="D42" s="149"/>
      <c r="E42" s="153" t="str">
        <f>IF(B42="","",D42*VLOOKUP(CONCATENATE(B42," / ",'Základné údaje'!$D$8),'Priradenie pracov. balíkov'!A:F,6,FALSE))</f>
        <v/>
      </c>
      <c r="F42" s="154" t="str">
        <f>IF(D42="","",IF('Základné údaje'!$H$8="nie",D42*0.2,0))</f>
        <v/>
      </c>
      <c r="G42" s="155" t="str">
        <f>IF(E42="","",IF('Základné údaje'!$H$8="nie",E42*0.2,0))</f>
        <v/>
      </c>
    </row>
    <row r="43" spans="1:7" ht="13.5" customHeight="1" x14ac:dyDescent="0.2">
      <c r="A43" s="104">
        <f>A42</f>
        <v>17</v>
      </c>
      <c r="B43" s="27" t="str">
        <f>IF(VLOOKUP(A43,'Pracovné balíky'!E:F,2,FALSE)="","",VLOOKUP(A43,'Pracovné balíky'!E:F,2,FALSE))</f>
        <v/>
      </c>
      <c r="C43" s="27" t="s">
        <v>224</v>
      </c>
      <c r="D43" s="150"/>
      <c r="E43" s="156" t="str">
        <f>IF(B43="","",D43*VLOOKUP(CONCATENATE(B43," / ",'Základné údaje'!$D$8),'Priradenie pracov. balíkov'!A:F,6,FALSE))</f>
        <v/>
      </c>
      <c r="F43" s="157" t="str">
        <f>IF(D43="","",IF('Základné údaje'!$H$8="nie",D43*0.2,0))</f>
        <v/>
      </c>
      <c r="G43" s="158" t="str">
        <f>IF(E43="","",IF('Základné údaje'!$H$8="nie",E43*0.2,0))</f>
        <v/>
      </c>
    </row>
    <row r="44" spans="1:7" ht="13.5" customHeight="1" thickBot="1" x14ac:dyDescent="0.25">
      <c r="A44" s="105">
        <f>A43</f>
        <v>17</v>
      </c>
      <c r="B44" s="107" t="str">
        <f>IF(VLOOKUP(A44,'Pracovné balíky'!E:F,2,FALSE)="","",VLOOKUP(A44,'Pracovné balíky'!E:F,2,FALSE))</f>
        <v/>
      </c>
      <c r="C44" s="107" t="s">
        <v>225</v>
      </c>
      <c r="D44" s="151"/>
      <c r="E44" s="159" t="str">
        <f>IF(B44="","",D44*VLOOKUP(CONCATENATE(B44," / ",'Základné údaje'!$D$8),'Priradenie pracov. balíkov'!A:F,6,FALSE))</f>
        <v/>
      </c>
      <c r="F44" s="160" t="str">
        <f>IF(D44="","",IF('Základné údaje'!$H$8="nie",D44*0.2,0))</f>
        <v/>
      </c>
      <c r="G44" s="161" t="str">
        <f>IF(E44="","",IF('Základné údaje'!$H$8="nie",E44*0.2,0))</f>
        <v/>
      </c>
    </row>
    <row r="45" spans="1:7" x14ac:dyDescent="0.2">
      <c r="A45" s="103">
        <f>A44+1</f>
        <v>18</v>
      </c>
      <c r="B45" s="106" t="str">
        <f>IF(VLOOKUP(A45,'Pracovné balíky'!E:F,2,FALSE)="","",VLOOKUP(A45,'Pracovné balíky'!E:F,2,FALSE))</f>
        <v/>
      </c>
      <c r="C45" s="106" t="s">
        <v>223</v>
      </c>
      <c r="D45" s="149"/>
      <c r="E45" s="153" t="str">
        <f>IF(B45="","",D45*VLOOKUP(CONCATENATE(B45," / ",'Základné údaje'!$D$8),'Priradenie pracov. balíkov'!A:F,6,FALSE))</f>
        <v/>
      </c>
      <c r="F45" s="154" t="str">
        <f>IF(D45="","",IF('Základné údaje'!$H$8="nie",D45*0.2,0))</f>
        <v/>
      </c>
      <c r="G45" s="155" t="str">
        <f>IF(E45="","",IF('Základné údaje'!$H$8="nie",E45*0.2,0))</f>
        <v/>
      </c>
    </row>
    <row r="46" spans="1:7" ht="13.5" customHeight="1" x14ac:dyDescent="0.2">
      <c r="A46" s="104">
        <f>A45</f>
        <v>18</v>
      </c>
      <c r="B46" s="27" t="str">
        <f>IF(VLOOKUP(A46,'Pracovné balíky'!E:F,2,FALSE)="","",VLOOKUP(A46,'Pracovné balíky'!E:F,2,FALSE))</f>
        <v/>
      </c>
      <c r="C46" s="27" t="s">
        <v>224</v>
      </c>
      <c r="D46" s="150"/>
      <c r="E46" s="156" t="str">
        <f>IF(B46="","",D46*VLOOKUP(CONCATENATE(B46," / ",'Základné údaje'!$D$8),'Priradenie pracov. balíkov'!A:F,6,FALSE))</f>
        <v/>
      </c>
      <c r="F46" s="157" t="str">
        <f>IF(D46="","",IF('Základné údaje'!$H$8="nie",D46*0.2,0))</f>
        <v/>
      </c>
      <c r="G46" s="158" t="str">
        <f>IF(E46="","",IF('Základné údaje'!$H$8="nie",E46*0.2,0))</f>
        <v/>
      </c>
    </row>
    <row r="47" spans="1:7" ht="13.5" customHeight="1" thickBot="1" x14ac:dyDescent="0.25">
      <c r="A47" s="105">
        <f>A46</f>
        <v>18</v>
      </c>
      <c r="B47" s="107" t="str">
        <f>IF(VLOOKUP(A47,'Pracovné balíky'!E:F,2,FALSE)="","",VLOOKUP(A47,'Pracovné balíky'!E:F,2,FALSE))</f>
        <v/>
      </c>
      <c r="C47" s="107" t="s">
        <v>225</v>
      </c>
      <c r="D47" s="151"/>
      <c r="E47" s="159" t="str">
        <f>IF(B47="","",D47*VLOOKUP(CONCATENATE(B47," / ",'Základné údaje'!$D$8),'Priradenie pracov. balíkov'!A:F,6,FALSE))</f>
        <v/>
      </c>
      <c r="F47" s="160" t="str">
        <f>IF(D47="","",IF('Základné údaje'!$H$8="nie",D47*0.2,0))</f>
        <v/>
      </c>
      <c r="G47" s="161" t="str">
        <f>IF(E47="","",IF('Základné údaje'!$H$8="nie",E47*0.2,0))</f>
        <v/>
      </c>
    </row>
    <row r="48" spans="1:7" x14ac:dyDescent="0.2">
      <c r="A48" s="103">
        <f>A47+1</f>
        <v>19</v>
      </c>
      <c r="B48" s="106" t="str">
        <f>IF(VLOOKUP(A48,'Pracovné balíky'!E:F,2,FALSE)="","",VLOOKUP(A48,'Pracovné balíky'!E:F,2,FALSE))</f>
        <v/>
      </c>
      <c r="C48" s="106" t="s">
        <v>223</v>
      </c>
      <c r="D48" s="149"/>
      <c r="E48" s="153" t="str">
        <f>IF(B48="","",D48*VLOOKUP(CONCATENATE(B48," / ",'Základné údaje'!$D$8),'Priradenie pracov. balíkov'!A:F,6,FALSE))</f>
        <v/>
      </c>
      <c r="F48" s="154" t="str">
        <f>IF(D48="","",IF('Základné údaje'!$H$8="nie",D48*0.2,0))</f>
        <v/>
      </c>
      <c r="G48" s="155" t="str">
        <f>IF(E48="","",IF('Základné údaje'!$H$8="nie",E48*0.2,0))</f>
        <v/>
      </c>
    </row>
    <row r="49" spans="1:7" ht="13.5" customHeight="1" x14ac:dyDescent="0.2">
      <c r="A49" s="104">
        <f>A48</f>
        <v>19</v>
      </c>
      <c r="B49" s="27" t="str">
        <f>IF(VLOOKUP(A49,'Pracovné balíky'!E:F,2,FALSE)="","",VLOOKUP(A49,'Pracovné balíky'!E:F,2,FALSE))</f>
        <v/>
      </c>
      <c r="C49" s="27" t="s">
        <v>224</v>
      </c>
      <c r="D49" s="150"/>
      <c r="E49" s="156" t="str">
        <f>IF(B49="","",D49*VLOOKUP(CONCATENATE(B49," / ",'Základné údaje'!$D$8),'Priradenie pracov. balíkov'!A:F,6,FALSE))</f>
        <v/>
      </c>
      <c r="F49" s="157" t="str">
        <f>IF(D49="","",IF('Základné údaje'!$H$8="nie",D49*0.2,0))</f>
        <v/>
      </c>
      <c r="G49" s="158" t="str">
        <f>IF(E49="","",IF('Základné údaje'!$H$8="nie",E49*0.2,0))</f>
        <v/>
      </c>
    </row>
    <row r="50" spans="1:7" ht="13.5" customHeight="1" thickBot="1" x14ac:dyDescent="0.25">
      <c r="A50" s="105">
        <f>A49</f>
        <v>19</v>
      </c>
      <c r="B50" s="107" t="str">
        <f>IF(VLOOKUP(A50,'Pracovné balíky'!E:F,2,FALSE)="","",VLOOKUP(A50,'Pracovné balíky'!E:F,2,FALSE))</f>
        <v/>
      </c>
      <c r="C50" s="107" t="s">
        <v>225</v>
      </c>
      <c r="D50" s="151"/>
      <c r="E50" s="159" t="str">
        <f>IF(B50="","",D50*VLOOKUP(CONCATENATE(B50," / ",'Základné údaje'!$D$8),'Priradenie pracov. balíkov'!A:F,6,FALSE))</f>
        <v/>
      </c>
      <c r="F50" s="160" t="str">
        <f>IF(D50="","",IF('Základné údaje'!$H$8="nie",D50*0.2,0))</f>
        <v/>
      </c>
      <c r="G50" s="161" t="str">
        <f>IF(E50="","",IF('Základné údaje'!$H$8="nie",E50*0.2,0))</f>
        <v/>
      </c>
    </row>
    <row r="51" spans="1:7" x14ac:dyDescent="0.2">
      <c r="A51" s="103">
        <f>A50+1</f>
        <v>20</v>
      </c>
      <c r="B51" s="106" t="str">
        <f>IF(VLOOKUP(A51,'Pracovné balíky'!E:F,2,FALSE)="","",VLOOKUP(A51,'Pracovné balíky'!E:F,2,FALSE))</f>
        <v/>
      </c>
      <c r="C51" s="106" t="s">
        <v>223</v>
      </c>
      <c r="D51" s="149"/>
      <c r="E51" s="153" t="str">
        <f>IF(B51="","",D51*VLOOKUP(CONCATENATE(B51," / ",'Základné údaje'!$D$8),'Priradenie pracov. balíkov'!A:F,6,FALSE))</f>
        <v/>
      </c>
      <c r="F51" s="154" t="str">
        <f>IF(D51="","",IF('Základné údaje'!$H$8="nie",D51*0.2,0))</f>
        <v/>
      </c>
      <c r="G51" s="155" t="str">
        <f>IF(E51="","",IF('Základné údaje'!$H$8="nie",E51*0.2,0))</f>
        <v/>
      </c>
    </row>
    <row r="52" spans="1:7" ht="13.5" customHeight="1" x14ac:dyDescent="0.2">
      <c r="A52" s="104">
        <f>A51</f>
        <v>20</v>
      </c>
      <c r="B52" s="27" t="str">
        <f>IF(VLOOKUP(A52,'Pracovné balíky'!E:F,2,FALSE)="","",VLOOKUP(A52,'Pracovné balíky'!E:F,2,FALSE))</f>
        <v/>
      </c>
      <c r="C52" s="27" t="s">
        <v>224</v>
      </c>
      <c r="D52" s="150"/>
      <c r="E52" s="156" t="str">
        <f>IF(B52="","",D52*VLOOKUP(CONCATENATE(B52," / ",'Základné údaje'!$D$8),'Priradenie pracov. balíkov'!A:F,6,FALSE))</f>
        <v/>
      </c>
      <c r="F52" s="157" t="str">
        <f>IF(D52="","",IF('Základné údaje'!$H$8="nie",D52*0.2,0))</f>
        <v/>
      </c>
      <c r="G52" s="158" t="str">
        <f>IF(E52="","",IF('Základné údaje'!$H$8="nie",E52*0.2,0))</f>
        <v/>
      </c>
    </row>
    <row r="53" spans="1:7" ht="13.5" customHeight="1" thickBot="1" x14ac:dyDescent="0.25">
      <c r="A53" s="105">
        <f>A52</f>
        <v>20</v>
      </c>
      <c r="B53" s="107" t="str">
        <f>IF(VLOOKUP(A53,'Pracovné balíky'!E:F,2,FALSE)="","",VLOOKUP(A53,'Pracovné balíky'!E:F,2,FALSE))</f>
        <v/>
      </c>
      <c r="C53" s="107" t="s">
        <v>225</v>
      </c>
      <c r="D53" s="151"/>
      <c r="E53" s="159" t="str">
        <f>IF(B53="","",D53*VLOOKUP(CONCATENATE(B53," / ",'Základné údaje'!$D$8),'Priradenie pracov. balíkov'!A:F,6,FALSE))</f>
        <v/>
      </c>
      <c r="F53" s="160" t="str">
        <f>IF(D53="","",IF('Základné údaje'!$H$8="nie",D53*0.2,0))</f>
        <v/>
      </c>
      <c r="G53" s="161" t="str">
        <f>IF(E53="","",IF('Základné údaje'!$H$8="nie",E53*0.2,0))</f>
        <v/>
      </c>
    </row>
    <row r="54" spans="1:7" x14ac:dyDescent="0.2">
      <c r="A54" s="103">
        <f>A53+1</f>
        <v>21</v>
      </c>
      <c r="B54" s="106" t="str">
        <f>IF(VLOOKUP(A54,'Pracovné balíky'!E:F,2,FALSE)="","",VLOOKUP(A54,'Pracovné balíky'!E:F,2,FALSE))</f>
        <v/>
      </c>
      <c r="C54" s="106" t="s">
        <v>223</v>
      </c>
      <c r="D54" s="149"/>
      <c r="E54" s="153" t="str">
        <f>IF(B54="","",D54*VLOOKUP(CONCATENATE(B54," / ",'Základné údaje'!$D$8),'Priradenie pracov. balíkov'!A:F,6,FALSE))</f>
        <v/>
      </c>
      <c r="F54" s="154" t="str">
        <f>IF(D54="","",IF('Základné údaje'!$H$8="nie",D54*0.2,0))</f>
        <v/>
      </c>
      <c r="G54" s="155" t="str">
        <f>IF(E54="","",IF('Základné údaje'!$H$8="nie",E54*0.2,0))</f>
        <v/>
      </c>
    </row>
    <row r="55" spans="1:7" ht="13.5" customHeight="1" x14ac:dyDescent="0.2">
      <c r="A55" s="104">
        <f>A54</f>
        <v>21</v>
      </c>
      <c r="B55" s="27" t="str">
        <f>IF(VLOOKUP(A55,'Pracovné balíky'!E:F,2,FALSE)="","",VLOOKUP(A55,'Pracovné balíky'!E:F,2,FALSE))</f>
        <v/>
      </c>
      <c r="C55" s="27" t="s">
        <v>224</v>
      </c>
      <c r="D55" s="150"/>
      <c r="E55" s="156" t="str">
        <f>IF(B55="","",D55*VLOOKUP(CONCATENATE(B55," / ",'Základné údaje'!$D$8),'Priradenie pracov. balíkov'!A:F,6,FALSE))</f>
        <v/>
      </c>
      <c r="F55" s="157" t="str">
        <f>IF(D55="","",IF('Základné údaje'!$H$8="nie",D55*0.2,0))</f>
        <v/>
      </c>
      <c r="G55" s="158" t="str">
        <f>IF(E55="","",IF('Základné údaje'!$H$8="nie",E55*0.2,0))</f>
        <v/>
      </c>
    </row>
    <row r="56" spans="1:7" ht="13.5" customHeight="1" thickBot="1" x14ac:dyDescent="0.25">
      <c r="A56" s="105">
        <f>A55</f>
        <v>21</v>
      </c>
      <c r="B56" s="107" t="str">
        <f>IF(VLOOKUP(A56,'Pracovné balíky'!E:F,2,FALSE)="","",VLOOKUP(A56,'Pracovné balíky'!E:F,2,FALSE))</f>
        <v/>
      </c>
      <c r="C56" s="107" t="s">
        <v>225</v>
      </c>
      <c r="D56" s="151"/>
      <c r="E56" s="159" t="str">
        <f>IF(B56="","",D56*VLOOKUP(CONCATENATE(B56," / ",'Základné údaje'!$D$8),'Priradenie pracov. balíkov'!A:F,6,FALSE))</f>
        <v/>
      </c>
      <c r="F56" s="160" t="str">
        <f>IF(D56="","",IF('Základné údaje'!$H$8="nie",D56*0.2,0))</f>
        <v/>
      </c>
      <c r="G56" s="161" t="str">
        <f>IF(E56="","",IF('Základné údaje'!$H$8="nie",E56*0.2,0))</f>
        <v/>
      </c>
    </row>
    <row r="57" spans="1:7" x14ac:dyDescent="0.2">
      <c r="A57" s="103">
        <f>A56+1</f>
        <v>22</v>
      </c>
      <c r="B57" s="106" t="str">
        <f>IF(VLOOKUP(A57,'Pracovné balíky'!E:F,2,FALSE)="","",VLOOKUP(A57,'Pracovné balíky'!E:F,2,FALSE))</f>
        <v/>
      </c>
      <c r="C57" s="106" t="s">
        <v>223</v>
      </c>
      <c r="D57" s="149"/>
      <c r="E57" s="153" t="str">
        <f>IF(B57="","",D57*VLOOKUP(CONCATENATE(B57," / ",'Základné údaje'!$D$8),'Priradenie pracov. balíkov'!A:F,6,FALSE))</f>
        <v/>
      </c>
      <c r="F57" s="154" t="str">
        <f>IF(D57="","",IF('Základné údaje'!$H$8="nie",D57*0.2,0))</f>
        <v/>
      </c>
      <c r="G57" s="155" t="str">
        <f>IF(E57="","",IF('Základné údaje'!$H$8="nie",E57*0.2,0))</f>
        <v/>
      </c>
    </row>
    <row r="58" spans="1:7" ht="13.5" customHeight="1" x14ac:dyDescent="0.2">
      <c r="A58" s="104">
        <f>A57</f>
        <v>22</v>
      </c>
      <c r="B58" s="27" t="str">
        <f>IF(VLOOKUP(A58,'Pracovné balíky'!E:F,2,FALSE)="","",VLOOKUP(A58,'Pracovné balíky'!E:F,2,FALSE))</f>
        <v/>
      </c>
      <c r="C58" s="27" t="s">
        <v>224</v>
      </c>
      <c r="D58" s="150"/>
      <c r="E58" s="156" t="str">
        <f>IF(B58="","",D58*VLOOKUP(CONCATENATE(B58," / ",'Základné údaje'!$D$8),'Priradenie pracov. balíkov'!A:F,6,FALSE))</f>
        <v/>
      </c>
      <c r="F58" s="157" t="str">
        <f>IF(D58="","",IF('Základné údaje'!$H$8="nie",D58*0.2,0))</f>
        <v/>
      </c>
      <c r="G58" s="158" t="str">
        <f>IF(E58="","",IF('Základné údaje'!$H$8="nie",E58*0.2,0))</f>
        <v/>
      </c>
    </row>
    <row r="59" spans="1:7" ht="13.5" customHeight="1" thickBot="1" x14ac:dyDescent="0.25">
      <c r="A59" s="105">
        <f>A58</f>
        <v>22</v>
      </c>
      <c r="B59" s="107" t="str">
        <f>IF(VLOOKUP(A59,'Pracovné balíky'!E:F,2,FALSE)="","",VLOOKUP(A59,'Pracovné balíky'!E:F,2,FALSE))</f>
        <v/>
      </c>
      <c r="C59" s="107" t="s">
        <v>225</v>
      </c>
      <c r="D59" s="151"/>
      <c r="E59" s="159" t="str">
        <f>IF(B59="","",D59*VLOOKUP(CONCATENATE(B59," / ",'Základné údaje'!$D$8),'Priradenie pracov. balíkov'!A:F,6,FALSE))</f>
        <v/>
      </c>
      <c r="F59" s="160" t="str">
        <f>IF(D59="","",IF('Základné údaje'!$H$8="nie",D59*0.2,0))</f>
        <v/>
      </c>
      <c r="G59" s="161" t="str">
        <f>IF(E59="","",IF('Základné údaje'!$H$8="nie",E59*0.2,0))</f>
        <v/>
      </c>
    </row>
    <row r="60" spans="1:7" x14ac:dyDescent="0.2">
      <c r="A60" s="103">
        <f>A59+1</f>
        <v>23</v>
      </c>
      <c r="B60" s="106" t="str">
        <f>IF(VLOOKUP(A60,'Pracovné balíky'!E:F,2,FALSE)="","",VLOOKUP(A60,'Pracovné balíky'!E:F,2,FALSE))</f>
        <v/>
      </c>
      <c r="C60" s="106" t="s">
        <v>223</v>
      </c>
      <c r="D60" s="149"/>
      <c r="E60" s="153" t="str">
        <f>IF(B60="","",D60*VLOOKUP(CONCATENATE(B60," / ",'Základné údaje'!$D$8),'Priradenie pracov. balíkov'!A:F,6,FALSE))</f>
        <v/>
      </c>
      <c r="F60" s="154" t="str">
        <f>IF(D60="","",IF('Základné údaje'!$H$8="nie",D60*0.2,0))</f>
        <v/>
      </c>
      <c r="G60" s="155" t="str">
        <f>IF(E60="","",IF('Základné údaje'!$H$8="nie",E60*0.2,0))</f>
        <v/>
      </c>
    </row>
    <row r="61" spans="1:7" ht="13.5" customHeight="1" x14ac:dyDescent="0.2">
      <c r="A61" s="104">
        <f>A60</f>
        <v>23</v>
      </c>
      <c r="B61" s="27" t="str">
        <f>IF(VLOOKUP(A61,'Pracovné balíky'!E:F,2,FALSE)="","",VLOOKUP(A61,'Pracovné balíky'!E:F,2,FALSE))</f>
        <v/>
      </c>
      <c r="C61" s="27" t="s">
        <v>224</v>
      </c>
      <c r="D61" s="150"/>
      <c r="E61" s="156" t="str">
        <f>IF(B61="","",D61*VLOOKUP(CONCATENATE(B61," / ",'Základné údaje'!$D$8),'Priradenie pracov. balíkov'!A:F,6,FALSE))</f>
        <v/>
      </c>
      <c r="F61" s="157" t="str">
        <f>IF(D61="","",IF('Základné údaje'!$H$8="nie",D61*0.2,0))</f>
        <v/>
      </c>
      <c r="G61" s="158" t="str">
        <f>IF(E61="","",IF('Základné údaje'!$H$8="nie",E61*0.2,0))</f>
        <v/>
      </c>
    </row>
    <row r="62" spans="1:7" ht="13.5" customHeight="1" thickBot="1" x14ac:dyDescent="0.25">
      <c r="A62" s="105">
        <f>A61</f>
        <v>23</v>
      </c>
      <c r="B62" s="107" t="str">
        <f>IF(VLOOKUP(A62,'Pracovné balíky'!E:F,2,FALSE)="","",VLOOKUP(A62,'Pracovné balíky'!E:F,2,FALSE))</f>
        <v/>
      </c>
      <c r="C62" s="107" t="s">
        <v>225</v>
      </c>
      <c r="D62" s="151"/>
      <c r="E62" s="159" t="str">
        <f>IF(B62="","",D62*VLOOKUP(CONCATENATE(B62," / ",'Základné údaje'!$D$8),'Priradenie pracov. balíkov'!A:F,6,FALSE))</f>
        <v/>
      </c>
      <c r="F62" s="160" t="str">
        <f>IF(D62="","",IF('Základné údaje'!$H$8="nie",D62*0.2,0))</f>
        <v/>
      </c>
      <c r="G62" s="161" t="str">
        <f>IF(E62="","",IF('Základné údaje'!$H$8="nie",E62*0.2,0))</f>
        <v/>
      </c>
    </row>
    <row r="63" spans="1:7" x14ac:dyDescent="0.2">
      <c r="A63" s="103">
        <f>A62+1</f>
        <v>24</v>
      </c>
      <c r="B63" s="106" t="str">
        <f>IF(VLOOKUP(A63,'Pracovné balíky'!E:F,2,FALSE)="","",VLOOKUP(A63,'Pracovné balíky'!E:F,2,FALSE))</f>
        <v/>
      </c>
      <c r="C63" s="106" t="s">
        <v>223</v>
      </c>
      <c r="D63" s="149"/>
      <c r="E63" s="153" t="str">
        <f>IF(B63="","",D63*VLOOKUP(CONCATENATE(B63," / ",'Základné údaje'!$D$8),'Priradenie pracov. balíkov'!A:F,6,FALSE))</f>
        <v/>
      </c>
      <c r="F63" s="154" t="str">
        <f>IF(D63="","",IF('Základné údaje'!$H$8="nie",D63*0.2,0))</f>
        <v/>
      </c>
      <c r="G63" s="155" t="str">
        <f>IF(E63="","",IF('Základné údaje'!$H$8="nie",E63*0.2,0))</f>
        <v/>
      </c>
    </row>
    <row r="64" spans="1:7" ht="13.5" customHeight="1" x14ac:dyDescent="0.2">
      <c r="A64" s="104">
        <f>A63</f>
        <v>24</v>
      </c>
      <c r="B64" s="27" t="str">
        <f>IF(VLOOKUP(A64,'Pracovné balíky'!E:F,2,FALSE)="","",VLOOKUP(A64,'Pracovné balíky'!E:F,2,FALSE))</f>
        <v/>
      </c>
      <c r="C64" s="27" t="s">
        <v>224</v>
      </c>
      <c r="D64" s="150"/>
      <c r="E64" s="156" t="str">
        <f>IF(B64="","",D64*VLOOKUP(CONCATENATE(B64," / ",'Základné údaje'!$D$8),'Priradenie pracov. balíkov'!A:F,6,FALSE))</f>
        <v/>
      </c>
      <c r="F64" s="157" t="str">
        <f>IF(D64="","",IF('Základné údaje'!$H$8="nie",D64*0.2,0))</f>
        <v/>
      </c>
      <c r="G64" s="158" t="str">
        <f>IF(E64="","",IF('Základné údaje'!$H$8="nie",E64*0.2,0))</f>
        <v/>
      </c>
    </row>
    <row r="65" spans="1:7" ht="13.5" customHeight="1" thickBot="1" x14ac:dyDescent="0.25">
      <c r="A65" s="105">
        <f>A64</f>
        <v>24</v>
      </c>
      <c r="B65" s="107" t="str">
        <f>IF(VLOOKUP(A65,'Pracovné balíky'!E:F,2,FALSE)="","",VLOOKUP(A65,'Pracovné balíky'!E:F,2,FALSE))</f>
        <v/>
      </c>
      <c r="C65" s="107" t="s">
        <v>225</v>
      </c>
      <c r="D65" s="151"/>
      <c r="E65" s="159" t="str">
        <f>IF(B65="","",D65*VLOOKUP(CONCATENATE(B65," / ",'Základné údaje'!$D$8),'Priradenie pracov. balíkov'!A:F,6,FALSE))</f>
        <v/>
      </c>
      <c r="F65" s="160" t="str">
        <f>IF(D65="","",IF('Základné údaje'!$H$8="nie",D65*0.2,0))</f>
        <v/>
      </c>
      <c r="G65" s="161" t="str">
        <f>IF(E65="","",IF('Základné údaje'!$H$8="nie",E65*0.2,0))</f>
        <v/>
      </c>
    </row>
    <row r="66" spans="1:7" x14ac:dyDescent="0.2">
      <c r="A66" s="103">
        <f>A65+1</f>
        <v>25</v>
      </c>
      <c r="B66" s="106" t="str">
        <f>IF(VLOOKUP(A66,'Pracovné balíky'!E:F,2,FALSE)="","",VLOOKUP(A66,'Pracovné balíky'!E:F,2,FALSE))</f>
        <v/>
      </c>
      <c r="C66" s="106" t="s">
        <v>223</v>
      </c>
      <c r="D66" s="149"/>
      <c r="E66" s="153" t="str">
        <f>IF(B66="","",D66*VLOOKUP(CONCATENATE(B66," / ",'Základné údaje'!$D$8),'Priradenie pracov. balíkov'!A:F,6,FALSE))</f>
        <v/>
      </c>
      <c r="F66" s="154" t="str">
        <f>IF(D66="","",IF('Základné údaje'!$H$8="nie",D66*0.2,0))</f>
        <v/>
      </c>
      <c r="G66" s="155" t="str">
        <f>IF(E66="","",IF('Základné údaje'!$H$8="nie",E66*0.2,0))</f>
        <v/>
      </c>
    </row>
    <row r="67" spans="1:7" ht="13.5" customHeight="1" x14ac:dyDescent="0.2">
      <c r="A67" s="104">
        <f>A66</f>
        <v>25</v>
      </c>
      <c r="B67" s="27" t="str">
        <f>IF(VLOOKUP(A67,'Pracovné balíky'!E:F,2,FALSE)="","",VLOOKUP(A67,'Pracovné balíky'!E:F,2,FALSE))</f>
        <v/>
      </c>
      <c r="C67" s="27" t="s">
        <v>224</v>
      </c>
      <c r="D67" s="150"/>
      <c r="E67" s="156" t="str">
        <f>IF(B67="","",D67*VLOOKUP(CONCATENATE(B67," / ",'Základné údaje'!$D$8),'Priradenie pracov. balíkov'!A:F,6,FALSE))</f>
        <v/>
      </c>
      <c r="F67" s="157" t="str">
        <f>IF(D67="","",IF('Základné údaje'!$H$8="nie",D67*0.2,0))</f>
        <v/>
      </c>
      <c r="G67" s="158" t="str">
        <f>IF(E67="","",IF('Základné údaje'!$H$8="nie",E67*0.2,0))</f>
        <v/>
      </c>
    </row>
    <row r="68" spans="1:7" ht="13.5" customHeight="1" thickBot="1" x14ac:dyDescent="0.25">
      <c r="A68" s="105">
        <f>A67</f>
        <v>25</v>
      </c>
      <c r="B68" s="107" t="str">
        <f>IF(VLOOKUP(A68,'Pracovné balíky'!E:F,2,FALSE)="","",VLOOKUP(A68,'Pracovné balíky'!E:F,2,FALSE))</f>
        <v/>
      </c>
      <c r="C68" s="107" t="s">
        <v>225</v>
      </c>
      <c r="D68" s="151"/>
      <c r="E68" s="159" t="str">
        <f>IF(B68="","",D68*VLOOKUP(CONCATENATE(B68," / ",'Základné údaje'!$D$8),'Priradenie pracov. balíkov'!A:F,6,FALSE))</f>
        <v/>
      </c>
      <c r="F68" s="160" t="str">
        <f>IF(D68="","",IF('Základné údaje'!$H$8="nie",D68*0.2,0))</f>
        <v/>
      </c>
      <c r="G68" s="161" t="str">
        <f>IF(E68="","",IF('Základné údaje'!$H$8="nie",E68*0.2,0))</f>
        <v/>
      </c>
    </row>
    <row r="69" spans="1:7" x14ac:dyDescent="0.2">
      <c r="A69" s="103">
        <f>A68+1</f>
        <v>26</v>
      </c>
      <c r="B69" s="106" t="str">
        <f>IF(VLOOKUP(A69,'Pracovné balíky'!E:F,2,FALSE)="","",VLOOKUP(A69,'Pracovné balíky'!E:F,2,FALSE))</f>
        <v/>
      </c>
      <c r="C69" s="106" t="s">
        <v>223</v>
      </c>
      <c r="D69" s="149"/>
      <c r="E69" s="153" t="str">
        <f>IF(B69="","",D69*VLOOKUP(CONCATENATE(B69," / ",'Základné údaje'!$D$8),'Priradenie pracov. balíkov'!A:F,6,FALSE))</f>
        <v/>
      </c>
      <c r="F69" s="154" t="str">
        <f>IF(D69="","",IF('Základné údaje'!$H$8="nie",D69*0.2,0))</f>
        <v/>
      </c>
      <c r="G69" s="155" t="str">
        <f>IF(E69="","",IF('Základné údaje'!$H$8="nie",E69*0.2,0))</f>
        <v/>
      </c>
    </row>
    <row r="70" spans="1:7" ht="13.5" customHeight="1" x14ac:dyDescent="0.2">
      <c r="A70" s="104">
        <f>A69</f>
        <v>26</v>
      </c>
      <c r="B70" s="27" t="str">
        <f>IF(VLOOKUP(A70,'Pracovné balíky'!E:F,2,FALSE)="","",VLOOKUP(A70,'Pracovné balíky'!E:F,2,FALSE))</f>
        <v/>
      </c>
      <c r="C70" s="27" t="s">
        <v>224</v>
      </c>
      <c r="D70" s="150"/>
      <c r="E70" s="156" t="str">
        <f>IF(B70="","",D70*VLOOKUP(CONCATENATE(B70," / ",'Základné údaje'!$D$8),'Priradenie pracov. balíkov'!A:F,6,FALSE))</f>
        <v/>
      </c>
      <c r="F70" s="157" t="str">
        <f>IF(D70="","",IF('Základné údaje'!$H$8="nie",D70*0.2,0))</f>
        <v/>
      </c>
      <c r="G70" s="158" t="str">
        <f>IF(E70="","",IF('Základné údaje'!$H$8="nie",E70*0.2,0))</f>
        <v/>
      </c>
    </row>
    <row r="71" spans="1:7" ht="13.5" customHeight="1" thickBot="1" x14ac:dyDescent="0.25">
      <c r="A71" s="105">
        <f>A70</f>
        <v>26</v>
      </c>
      <c r="B71" s="107" t="str">
        <f>IF(VLOOKUP(A71,'Pracovné balíky'!E:F,2,FALSE)="","",VLOOKUP(A71,'Pracovné balíky'!E:F,2,FALSE))</f>
        <v/>
      </c>
      <c r="C71" s="107" t="s">
        <v>225</v>
      </c>
      <c r="D71" s="151"/>
      <c r="E71" s="159" t="str">
        <f>IF(B71="","",D71*VLOOKUP(CONCATENATE(B71," / ",'Základné údaje'!$D$8),'Priradenie pracov. balíkov'!A:F,6,FALSE))</f>
        <v/>
      </c>
      <c r="F71" s="160" t="str">
        <f>IF(D71="","",IF('Základné údaje'!$H$8="nie",D71*0.2,0))</f>
        <v/>
      </c>
      <c r="G71" s="161" t="str">
        <f>IF(E71="","",IF('Základné údaje'!$H$8="nie",E71*0.2,0))</f>
        <v/>
      </c>
    </row>
    <row r="72" spans="1:7" x14ac:dyDescent="0.2">
      <c r="A72" s="103">
        <f>A71+1</f>
        <v>27</v>
      </c>
      <c r="B72" s="106" t="str">
        <f>IF(VLOOKUP(A72,'Pracovné balíky'!E:F,2,FALSE)="","",VLOOKUP(A72,'Pracovné balíky'!E:F,2,FALSE))</f>
        <v/>
      </c>
      <c r="C72" s="106" t="s">
        <v>223</v>
      </c>
      <c r="D72" s="149"/>
      <c r="E72" s="153" t="str">
        <f>IF(B72="","",D72*VLOOKUP(CONCATENATE(B72," / ",'Základné údaje'!$D$8),'Priradenie pracov. balíkov'!A:F,6,FALSE))</f>
        <v/>
      </c>
      <c r="F72" s="154" t="str">
        <f>IF(D72="","",IF('Základné údaje'!$H$8="nie",D72*0.2,0))</f>
        <v/>
      </c>
      <c r="G72" s="155" t="str">
        <f>IF(E72="","",IF('Základné údaje'!$H$8="nie",E72*0.2,0))</f>
        <v/>
      </c>
    </row>
    <row r="73" spans="1:7" ht="13.5" customHeight="1" x14ac:dyDescent="0.2">
      <c r="A73" s="104">
        <f>A72</f>
        <v>27</v>
      </c>
      <c r="B73" s="27" t="str">
        <f>IF(VLOOKUP(A73,'Pracovné balíky'!E:F,2,FALSE)="","",VLOOKUP(A73,'Pracovné balíky'!E:F,2,FALSE))</f>
        <v/>
      </c>
      <c r="C73" s="27" t="s">
        <v>224</v>
      </c>
      <c r="D73" s="150"/>
      <c r="E73" s="156" t="str">
        <f>IF(B73="","",D73*VLOOKUP(CONCATENATE(B73," / ",'Základné údaje'!$D$8),'Priradenie pracov. balíkov'!A:F,6,FALSE))</f>
        <v/>
      </c>
      <c r="F73" s="157" t="str">
        <f>IF(D73="","",IF('Základné údaje'!$H$8="nie",D73*0.2,0))</f>
        <v/>
      </c>
      <c r="G73" s="158" t="str">
        <f>IF(E73="","",IF('Základné údaje'!$H$8="nie",E73*0.2,0))</f>
        <v/>
      </c>
    </row>
    <row r="74" spans="1:7" ht="13.5" customHeight="1" thickBot="1" x14ac:dyDescent="0.25">
      <c r="A74" s="105">
        <f>A73</f>
        <v>27</v>
      </c>
      <c r="B74" s="107" t="str">
        <f>IF(VLOOKUP(A74,'Pracovné balíky'!E:F,2,FALSE)="","",VLOOKUP(A74,'Pracovné balíky'!E:F,2,FALSE))</f>
        <v/>
      </c>
      <c r="C74" s="107" t="s">
        <v>225</v>
      </c>
      <c r="D74" s="151"/>
      <c r="E74" s="159" t="str">
        <f>IF(B74="","",D74*VLOOKUP(CONCATENATE(B74," / ",'Základné údaje'!$D$8),'Priradenie pracov. balíkov'!A:F,6,FALSE))</f>
        <v/>
      </c>
      <c r="F74" s="160" t="str">
        <f>IF(D74="","",IF('Základné údaje'!$H$8="nie",D74*0.2,0))</f>
        <v/>
      </c>
      <c r="G74" s="161" t="str">
        <f>IF(E74="","",IF('Základné údaje'!$H$8="nie",E74*0.2,0))</f>
        <v/>
      </c>
    </row>
    <row r="75" spans="1:7" x14ac:dyDescent="0.2">
      <c r="A75" s="103">
        <f>A74+1</f>
        <v>28</v>
      </c>
      <c r="B75" s="106" t="str">
        <f>IF(VLOOKUP(A75,'Pracovné balíky'!E:F,2,FALSE)="","",VLOOKUP(A75,'Pracovné balíky'!E:F,2,FALSE))</f>
        <v/>
      </c>
      <c r="C75" s="106" t="s">
        <v>223</v>
      </c>
      <c r="D75" s="149"/>
      <c r="E75" s="153" t="str">
        <f>IF(B75="","",D75*VLOOKUP(CONCATENATE(B75," / ",'Základné údaje'!$D$8),'Priradenie pracov. balíkov'!A:F,6,FALSE))</f>
        <v/>
      </c>
      <c r="F75" s="154" t="str">
        <f>IF(D75="","",IF('Základné údaje'!$H$8="nie",D75*0.2,0))</f>
        <v/>
      </c>
      <c r="G75" s="155" t="str">
        <f>IF(E75="","",IF('Základné údaje'!$H$8="nie",E75*0.2,0))</f>
        <v/>
      </c>
    </row>
    <row r="76" spans="1:7" ht="13.5" customHeight="1" x14ac:dyDescent="0.2">
      <c r="A76" s="104">
        <f>A75</f>
        <v>28</v>
      </c>
      <c r="B76" s="27" t="str">
        <f>IF(VLOOKUP(A76,'Pracovné balíky'!E:F,2,FALSE)="","",VLOOKUP(A76,'Pracovné balíky'!E:F,2,FALSE))</f>
        <v/>
      </c>
      <c r="C76" s="27" t="s">
        <v>224</v>
      </c>
      <c r="D76" s="150"/>
      <c r="E76" s="156" t="str">
        <f>IF(B76="","",D76*VLOOKUP(CONCATENATE(B76," / ",'Základné údaje'!$D$8),'Priradenie pracov. balíkov'!A:F,6,FALSE))</f>
        <v/>
      </c>
      <c r="F76" s="157" t="str">
        <f>IF(D76="","",IF('Základné údaje'!$H$8="nie",D76*0.2,0))</f>
        <v/>
      </c>
      <c r="G76" s="158" t="str">
        <f>IF(E76="","",IF('Základné údaje'!$H$8="nie",E76*0.2,0))</f>
        <v/>
      </c>
    </row>
    <row r="77" spans="1:7" ht="13.5" customHeight="1" thickBot="1" x14ac:dyDescent="0.25">
      <c r="A77" s="105">
        <f>A76</f>
        <v>28</v>
      </c>
      <c r="B77" s="107" t="str">
        <f>IF(VLOOKUP(A77,'Pracovné balíky'!E:F,2,FALSE)="","",VLOOKUP(A77,'Pracovné balíky'!E:F,2,FALSE))</f>
        <v/>
      </c>
      <c r="C77" s="107" t="s">
        <v>225</v>
      </c>
      <c r="D77" s="151"/>
      <c r="E77" s="159" t="str">
        <f>IF(B77="","",D77*VLOOKUP(CONCATENATE(B77," / ",'Základné údaje'!$D$8),'Priradenie pracov. balíkov'!A:F,6,FALSE))</f>
        <v/>
      </c>
      <c r="F77" s="160" t="str">
        <f>IF(D77="","",IF('Základné údaje'!$H$8="nie",D77*0.2,0))</f>
        <v/>
      </c>
      <c r="G77" s="161" t="str">
        <f>IF(E77="","",IF('Základné údaje'!$H$8="nie",E77*0.2,0))</f>
        <v/>
      </c>
    </row>
    <row r="78" spans="1:7" x14ac:dyDescent="0.2">
      <c r="A78" s="103">
        <f>A77+1</f>
        <v>29</v>
      </c>
      <c r="B78" s="106" t="str">
        <f>IF(VLOOKUP(A78,'Pracovné balíky'!E:F,2,FALSE)="","",VLOOKUP(A78,'Pracovné balíky'!E:F,2,FALSE))</f>
        <v/>
      </c>
      <c r="C78" s="106" t="s">
        <v>223</v>
      </c>
      <c r="D78" s="149"/>
      <c r="E78" s="153" t="str">
        <f>IF(B78="","",D78*VLOOKUP(CONCATENATE(B78," / ",'Základné údaje'!$D$8),'Priradenie pracov. balíkov'!A:F,6,FALSE))</f>
        <v/>
      </c>
      <c r="F78" s="154" t="str">
        <f>IF(D78="","",IF('Základné údaje'!$H$8="nie",D78*0.2,0))</f>
        <v/>
      </c>
      <c r="G78" s="155" t="str">
        <f>IF(E78="","",IF('Základné údaje'!$H$8="nie",E78*0.2,0))</f>
        <v/>
      </c>
    </row>
    <row r="79" spans="1:7" ht="13.5" customHeight="1" x14ac:dyDescent="0.2">
      <c r="A79" s="104">
        <f>A78</f>
        <v>29</v>
      </c>
      <c r="B79" s="27" t="str">
        <f>IF(VLOOKUP(A79,'Pracovné balíky'!E:F,2,FALSE)="","",VLOOKUP(A79,'Pracovné balíky'!E:F,2,FALSE))</f>
        <v/>
      </c>
      <c r="C79" s="27" t="s">
        <v>224</v>
      </c>
      <c r="D79" s="150"/>
      <c r="E79" s="156" t="str">
        <f>IF(B79="","",D79*VLOOKUP(CONCATENATE(B79," / ",'Základné údaje'!$D$8),'Priradenie pracov. balíkov'!A:F,6,FALSE))</f>
        <v/>
      </c>
      <c r="F79" s="157" t="str">
        <f>IF(D79="","",IF('Základné údaje'!$H$8="nie",D79*0.2,0))</f>
        <v/>
      </c>
      <c r="G79" s="158" t="str">
        <f>IF(E79="","",IF('Základné údaje'!$H$8="nie",E79*0.2,0))</f>
        <v/>
      </c>
    </row>
    <row r="80" spans="1:7" ht="13.5" customHeight="1" thickBot="1" x14ac:dyDescent="0.25">
      <c r="A80" s="105">
        <f>A79</f>
        <v>29</v>
      </c>
      <c r="B80" s="107" t="str">
        <f>IF(VLOOKUP(A80,'Pracovné balíky'!E:F,2,FALSE)="","",VLOOKUP(A80,'Pracovné balíky'!E:F,2,FALSE))</f>
        <v/>
      </c>
      <c r="C80" s="107" t="s">
        <v>225</v>
      </c>
      <c r="D80" s="151"/>
      <c r="E80" s="159" t="str">
        <f>IF(B80="","",D80*VLOOKUP(CONCATENATE(B80," / ",'Základné údaje'!$D$8),'Priradenie pracov. balíkov'!A:F,6,FALSE))</f>
        <v/>
      </c>
      <c r="F80" s="160" t="str">
        <f>IF(D80="","",IF('Základné údaje'!$H$8="nie",D80*0.2,0))</f>
        <v/>
      </c>
      <c r="G80" s="161" t="str">
        <f>IF(E80="","",IF('Základné údaje'!$H$8="nie",E80*0.2,0))</f>
        <v/>
      </c>
    </row>
    <row r="81" spans="1:7" x14ac:dyDescent="0.2">
      <c r="A81" s="103">
        <f>A80+1</f>
        <v>30</v>
      </c>
      <c r="B81" s="106" t="str">
        <f>IF(VLOOKUP(A81,'Pracovné balíky'!E:F,2,FALSE)="","",VLOOKUP(A81,'Pracovné balíky'!E:F,2,FALSE))</f>
        <v/>
      </c>
      <c r="C81" s="106" t="s">
        <v>223</v>
      </c>
      <c r="D81" s="149"/>
      <c r="E81" s="153" t="str">
        <f>IF(B81="","",D81*VLOOKUP(CONCATENATE(B81," / ",'Základné údaje'!$D$8),'Priradenie pracov. balíkov'!A:F,6,FALSE))</f>
        <v/>
      </c>
      <c r="F81" s="154" t="str">
        <f>IF(D81="","",IF('Základné údaje'!$H$8="nie",D81*0.2,0))</f>
        <v/>
      </c>
      <c r="G81" s="155" t="str">
        <f>IF(E81="","",IF('Základné údaje'!$H$8="nie",E81*0.2,0))</f>
        <v/>
      </c>
    </row>
    <row r="82" spans="1:7" ht="12.75" customHeight="1" x14ac:dyDescent="0.2">
      <c r="A82" s="104">
        <f>A81</f>
        <v>30</v>
      </c>
      <c r="B82" s="27" t="str">
        <f>IF(VLOOKUP(A82,'Pracovné balíky'!E:F,2,FALSE)="","",VLOOKUP(A82,'Pracovné balíky'!E:F,2,FALSE))</f>
        <v/>
      </c>
      <c r="C82" s="27" t="s">
        <v>224</v>
      </c>
      <c r="D82" s="150"/>
      <c r="E82" s="156" t="str">
        <f>IF(B82="","",D82*VLOOKUP(CONCATENATE(B82," / ",'Základné údaje'!$D$8),'Priradenie pracov. balíkov'!A:F,6,FALSE))</f>
        <v/>
      </c>
      <c r="F82" s="157" t="str">
        <f>IF(D82="","",IF('Základné údaje'!$H$8="nie",D82*0.2,0))</f>
        <v/>
      </c>
      <c r="G82" s="158" t="str">
        <f>IF(E82="","",IF('Základné údaje'!$H$8="nie",E82*0.2,0))</f>
        <v/>
      </c>
    </row>
    <row r="83" spans="1:7" ht="13.5" customHeight="1" thickBot="1" x14ac:dyDescent="0.25">
      <c r="A83" s="105">
        <f>A82</f>
        <v>30</v>
      </c>
      <c r="B83" s="107" t="str">
        <f>IF(VLOOKUP(A83,'Pracovné balíky'!E:F,2,FALSE)="","",VLOOKUP(A83,'Pracovné balíky'!E:F,2,FALSE))</f>
        <v/>
      </c>
      <c r="C83" s="107" t="s">
        <v>225</v>
      </c>
      <c r="D83" s="151"/>
      <c r="E83" s="159" t="str">
        <f>IF(B83="","",D83*VLOOKUP(CONCATENATE(B83," / ",'Základné údaje'!$D$8),'Priradenie pracov. balíkov'!A:F,6,FALSE))</f>
        <v/>
      </c>
      <c r="F83" s="160" t="str">
        <f>IF(D83="","",IF('Základné údaje'!$H$8="nie",D83*0.2,0))</f>
        <v/>
      </c>
      <c r="G83" s="161" t="str">
        <f>IF(E83="","",IF('Základné údaje'!$H$8="nie",E83*0.2,0))</f>
        <v/>
      </c>
    </row>
  </sheetData>
  <sheetProtection algorithmName="SHA-512" hashValue="Tw6Aiy0CcAS/hOodpict7MoHc9sBhnxI8jNe3fWrgCraE6gsflXVaBNf+69aJH8mulNPTB7GLmtcQIMTx1vlJw==" saltValue="4L5oTDafd7vazZFksqAGBg==" spinCount="100000" sheet="1" objects="1" scenarios="1"/>
  <autoFilter ref="A2:E83" xr:uid="{00000000-0009-0000-0000-000007000000}"/>
  <mergeCells count="1">
    <mergeCell ref="B1:G1"/>
  </mergeCells>
  <conditionalFormatting sqref="B6:G83">
    <cfRule type="expression" dxfId="51" priority="26">
      <formula>AND($B6="")</formula>
    </cfRule>
  </conditionalFormatting>
  <conditionalFormatting sqref="F81:G83">
    <cfRule type="expression" dxfId="50" priority="23">
      <formula>AND($B81="")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árok61">
    <tabColor rgb="FF1E497C"/>
    <pageSetUpPr fitToPage="1"/>
  </sheetPr>
  <dimension ref="A1:P436"/>
  <sheetViews>
    <sheetView showGridLines="0" topLeftCell="B10" workbookViewId="0">
      <selection activeCell="C4" sqref="C4:D4"/>
    </sheetView>
  </sheetViews>
  <sheetFormatPr defaultColWidth="9.28515625" defaultRowHeight="12.75" x14ac:dyDescent="0.2"/>
  <cols>
    <col min="1" max="1" width="6.5703125" style="195" hidden="1" customWidth="1"/>
    <col min="2" max="2" width="25" style="195" customWidth="1"/>
    <col min="3" max="5" width="25.7109375" style="195" customWidth="1"/>
    <col min="6" max="6" width="25.7109375" style="257" customWidth="1"/>
    <col min="7" max="7" width="26.5703125" style="257" customWidth="1"/>
    <col min="8" max="8" width="20.7109375" style="195" hidden="1" customWidth="1"/>
    <col min="9" max="9" width="19.28515625" style="195" hidden="1" customWidth="1"/>
    <col min="10" max="10" width="19.28515625" style="195" customWidth="1"/>
    <col min="11" max="11" width="21.42578125" style="195" customWidth="1"/>
    <col min="12" max="12" width="18.140625" style="195" customWidth="1"/>
    <col min="13" max="13" width="19.85546875" style="195" customWidth="1"/>
    <col min="14" max="16384" width="9.28515625" style="195"/>
  </cols>
  <sheetData>
    <row r="1" spans="1:16" ht="60" customHeight="1" x14ac:dyDescent="0.2">
      <c r="B1" s="481"/>
      <c r="C1" s="481"/>
      <c r="D1" s="481"/>
      <c r="E1" s="481"/>
      <c r="F1" s="481"/>
      <c r="G1" s="481"/>
      <c r="H1" s="481"/>
    </row>
    <row r="2" spans="1:16" ht="51" x14ac:dyDescent="0.2">
      <c r="B2" s="196" t="s">
        <v>226</v>
      </c>
      <c r="C2" s="483" t="str">
        <f>CONCATENATE('Základné údaje'!E3," / ",'Údaje o projekte'!F7)</f>
        <v xml:space="preserve">0 / </v>
      </c>
      <c r="D2" s="484"/>
      <c r="E2" s="196" t="s">
        <v>227</v>
      </c>
      <c r="F2" s="478">
        <f>F3+F4</f>
        <v>0</v>
      </c>
      <c r="G2" s="479"/>
      <c r="H2" s="479"/>
      <c r="I2" s="480"/>
      <c r="J2" s="196" t="s">
        <v>228</v>
      </c>
      <c r="K2" s="482">
        <f>K3+K4</f>
        <v>0</v>
      </c>
      <c r="L2" s="482"/>
      <c r="M2" s="482"/>
    </row>
    <row r="3" spans="1:16" ht="63.75" x14ac:dyDescent="0.2">
      <c r="B3" s="196" t="s">
        <v>229</v>
      </c>
      <c r="C3" s="483">
        <f>'Základné údaje'!E4</f>
        <v>0</v>
      </c>
      <c r="D3" s="485"/>
      <c r="E3" s="196" t="s">
        <v>230</v>
      </c>
      <c r="F3" s="478">
        <f>F20+F35+F50+F65+F80+F95+F110+F125+F140+F155+F170</f>
        <v>0</v>
      </c>
      <c r="G3" s="479"/>
      <c r="H3" s="479"/>
      <c r="I3" s="480"/>
      <c r="J3" s="196" t="s">
        <v>231</v>
      </c>
      <c r="K3" s="482">
        <f>D20+D35+D50+D65+D80+D95+D110+D125+D140+D155+D170</f>
        <v>0</v>
      </c>
      <c r="L3" s="482"/>
      <c r="M3" s="482"/>
    </row>
    <row r="4" spans="1:16" ht="76.5" x14ac:dyDescent="0.2">
      <c r="B4" s="196" t="s">
        <v>232</v>
      </c>
      <c r="C4" s="486">
        <f>'Základné údaje'!E5</f>
        <v>0</v>
      </c>
      <c r="D4" s="487"/>
      <c r="E4" s="196" t="s">
        <v>233</v>
      </c>
      <c r="F4" s="478">
        <f>G20+G35+G50+G65+G80+G95+G110+G125+G140+G155+G170</f>
        <v>0</v>
      </c>
      <c r="G4" s="479"/>
      <c r="H4" s="479"/>
      <c r="I4" s="480"/>
      <c r="J4" s="196" t="s">
        <v>234</v>
      </c>
      <c r="K4" s="482">
        <f>E20+E35+E50+E65+E80+E95+E110+E125+E140+E155+E170</f>
        <v>0</v>
      </c>
      <c r="L4" s="482"/>
      <c r="M4" s="482"/>
    </row>
    <row r="5" spans="1:16" s="197" customFormat="1" ht="19.5" thickBot="1" x14ac:dyDescent="0.35">
      <c r="F5" s="198"/>
      <c r="G5" s="198"/>
      <c r="H5" s="198"/>
    </row>
    <row r="6" spans="1:16" ht="25.5" customHeight="1" x14ac:dyDescent="0.3">
      <c r="A6" s="195">
        <v>1</v>
      </c>
      <c r="B6" s="470" t="s">
        <v>235</v>
      </c>
      <c r="C6" s="471"/>
      <c r="D6" s="472" t="str">
        <f>VLOOKUP(A6,'Pracovné balíky'!A:D,2,FALSE)</f>
        <v/>
      </c>
      <c r="E6" s="472"/>
      <c r="F6" s="472"/>
      <c r="G6" s="473"/>
      <c r="H6" s="199"/>
      <c r="I6" s="199"/>
      <c r="K6" s="197"/>
      <c r="L6" s="197"/>
      <c r="M6" s="197"/>
      <c r="N6" s="197"/>
      <c r="O6" s="197"/>
      <c r="P6" s="197"/>
    </row>
    <row r="7" spans="1:16" ht="30" customHeight="1" x14ac:dyDescent="0.2">
      <c r="B7" s="474" t="s">
        <v>236</v>
      </c>
      <c r="C7" s="475"/>
      <c r="D7" s="476" t="e">
        <f>CONCATENATE(VLOOKUP(D6,'Priradenie pracov. balíkov'!B:G,3,FALSE)," / ",VLOOKUP(VLOOKUP(D6,'Priradenie pracov. balíkov'!B:G,3,FALSE),Ciselniky!$C$20:$D$24,2,FALSE))</f>
        <v>#N/A</v>
      </c>
      <c r="E7" s="476"/>
      <c r="F7" s="476"/>
      <c r="G7" s="477"/>
      <c r="H7" s="199"/>
      <c r="I7" s="199"/>
    </row>
    <row r="8" spans="1:16" ht="30.6" customHeight="1" thickBot="1" x14ac:dyDescent="0.25">
      <c r="B8" s="467" t="s">
        <v>237</v>
      </c>
      <c r="C8" s="468"/>
      <c r="D8" s="460" t="str">
        <f>VLOOKUP(D6,'Priradenie pracov. balíkov'!B:G,5,FALSE)</f>
        <v/>
      </c>
      <c r="E8" s="460"/>
      <c r="F8" s="460"/>
      <c r="G8" s="461"/>
      <c r="H8" s="199"/>
      <c r="I8" s="199"/>
    </row>
    <row r="9" spans="1:16" ht="62.25" customHeight="1" thickBot="1" x14ac:dyDescent="0.25">
      <c r="B9" s="462"/>
      <c r="C9" s="463"/>
      <c r="D9" s="200" t="s">
        <v>238</v>
      </c>
      <c r="E9" s="200" t="s">
        <v>239</v>
      </c>
      <c r="F9" s="200" t="s">
        <v>240</v>
      </c>
      <c r="G9" s="201" t="s">
        <v>241</v>
      </c>
      <c r="H9" s="202" t="s">
        <v>242</v>
      </c>
      <c r="I9" s="203"/>
    </row>
    <row r="10" spans="1:16" ht="51" customHeight="1" x14ac:dyDescent="0.2">
      <c r="B10" s="488" t="s">
        <v>243</v>
      </c>
      <c r="C10" s="204" t="str">
        <f>Ciselniky!$I$4</f>
        <v>Hlavný riešiteľ</v>
      </c>
      <c r="D10" s="205">
        <f>SUMIFS('Osobné výdavky (OV)'!I:I,'Osobné výdavky (OV)'!E:E,Ciselniky!$I$4,'Osobné výdavky (OV)'!N:N,Rozpočet!D6)</f>
        <v>0</v>
      </c>
      <c r="E10" s="206" t="s">
        <v>244</v>
      </c>
      <c r="F10" s="206">
        <f>SUMIFS('Osobné výdavky (OV)'!J:J,'Osobné výdavky (OV)'!E:E,Ciselniky!$I$4,'Osobné výdavky (OV)'!N:N,Rozpočet!D6)</f>
        <v>0</v>
      </c>
      <c r="G10" s="207" t="s">
        <v>244</v>
      </c>
      <c r="H10" s="208"/>
      <c r="I10" s="199"/>
    </row>
    <row r="11" spans="1:16" ht="51" customHeight="1" x14ac:dyDescent="0.2">
      <c r="B11" s="489"/>
      <c r="C11" s="209" t="s">
        <v>245</v>
      </c>
      <c r="D11" s="210">
        <f>SUMIFS('Osobné výdavky (OV)'!I:I,'Osobné výdavky (OV)'!E:E,"Kľúčový vedecko-výskumný pracovník",'Osobné výdavky (OV)'!N:N,Rozpočet!D6)</f>
        <v>0</v>
      </c>
      <c r="E11" s="25" t="s">
        <v>244</v>
      </c>
      <c r="F11" s="25">
        <f>SUMIFS('Osobné výdavky (OV)'!J:J,'Osobné výdavky (OV)'!E:E,"Kľúčový vedecko-výskumný pracovník",'Osobné výdavky (OV)'!N:N,Rozpočet!D6)</f>
        <v>0</v>
      </c>
      <c r="G11" s="211" t="s">
        <v>244</v>
      </c>
      <c r="H11" s="208"/>
      <c r="I11" s="199"/>
    </row>
    <row r="12" spans="1:16" ht="51" customHeight="1" thickBot="1" x14ac:dyDescent="0.25">
      <c r="B12" s="490"/>
      <c r="C12" s="213" t="s">
        <v>246</v>
      </c>
      <c r="D12" s="214">
        <f>SUMIFS('Osobné výdavky (OV)'!I:I,'Osobné výdavky (OV)'!E:E,"&lt;&gt;Kľúčový vedecko-výskumný pracovník",'Osobné výdavky (OV)'!N:N,Rozpočet!D6)-SUMIFS('Osobné výdavky (OV)'!I:I,'Osobné výdavky (OV)'!E:E,Ciselniky!$I$4,'Osobné výdavky (OV)'!N:N,Rozpočet!D6)</f>
        <v>0</v>
      </c>
      <c r="E12" s="215" t="s">
        <v>244</v>
      </c>
      <c r="F12" s="215">
        <f>SUMIFS('Osobné výdavky (OV)'!J:J,'Osobné výdavky (OV)'!E:E,"&lt;&gt;Kľúčový vedecko-výskumný pracovník",'Osobné výdavky (OV)'!N:N,Rozpočet!D6)-SUMIFS('Osobné výdavky (OV)'!J:J,'Osobné výdavky (OV)'!E:E,Ciselniky!$I$4,'Osobné výdavky (OV)'!N:N,Rozpočet!D6)</f>
        <v>0</v>
      </c>
      <c r="G12" s="216" t="s">
        <v>244</v>
      </c>
      <c r="H12" s="208"/>
      <c r="I12" s="199"/>
    </row>
    <row r="13" spans="1:16" ht="51" customHeight="1" thickBot="1" x14ac:dyDescent="0.25">
      <c r="B13" s="212" t="s">
        <v>247</v>
      </c>
      <c r="C13" s="217">
        <f>'Údaje o projekte'!$F$26</f>
        <v>0</v>
      </c>
      <c r="D13" s="218">
        <f>(SUM(D10:D12)+SUM(D14:D19))*C13</f>
        <v>0</v>
      </c>
      <c r="E13" s="218">
        <f>IF('Základné údaje'!$H$8="áno",0,D13*0.2)</f>
        <v>0</v>
      </c>
      <c r="F13" s="218">
        <f>(SUM(F10:F12)+SUM(F14:F19))*C13</f>
        <v>0</v>
      </c>
      <c r="G13" s="219">
        <f>IF('Základné údaje'!$H$8="áno",0,F13*0.2)</f>
        <v>0</v>
      </c>
      <c r="H13" s="208"/>
      <c r="I13" s="199"/>
    </row>
    <row r="14" spans="1:16" ht="51" customHeight="1" x14ac:dyDescent="0.2">
      <c r="B14" s="464" t="s">
        <v>248</v>
      </c>
      <c r="C14" s="220" t="s">
        <v>249</v>
      </c>
      <c r="D14" s="205">
        <f>SUMIFS('Dlhodobý majetok (DM)'!K:K,'Dlhodobý majetok (DM)'!C:C,Rozpočet!D6,'Dlhodobý majetok (DM)'!D:D,Ciselniky!$E$39)</f>
        <v>0</v>
      </c>
      <c r="E14" s="205">
        <f>IF('Základné údaje'!$H$8="áno",0,Rozpočet!D14*0.2)</f>
        <v>0</v>
      </c>
      <c r="F14" s="206">
        <f>SUMIFS('Dlhodobý majetok (DM)'!M:M,'Dlhodobý majetok (DM)'!C:C,Rozpočet!D6,'Dlhodobý majetok (DM)'!D:D,Ciselniky!$E$39)</f>
        <v>0</v>
      </c>
      <c r="G14" s="221">
        <f>IF('Základné údaje'!$H$8="áno",0,Rozpočet!F14*0.2)</f>
        <v>0</v>
      </c>
      <c r="H14" s="208"/>
      <c r="I14" s="199"/>
    </row>
    <row r="15" spans="1:16" ht="51" customHeight="1" thickBot="1" x14ac:dyDescent="0.25">
      <c r="B15" s="465"/>
      <c r="C15" s="196" t="s">
        <v>250</v>
      </c>
      <c r="D15" s="210">
        <f>SUMIFS('Dlhodobý majetok (DM)'!K:K,'Dlhodobý majetok (DM)'!C:C,Rozpočet!D6,'Dlhodobý majetok (DM)'!D:D,Ciselniky!$E$40)</f>
        <v>0</v>
      </c>
      <c r="E15" s="210">
        <f>IF('Základné údaje'!$H$8="áno",0,Rozpočet!D15*0.2)</f>
        <v>0</v>
      </c>
      <c r="F15" s="25">
        <f>SUMIFS('Dlhodobý majetok (DM)'!M:M,'Dlhodobý majetok (DM)'!C:C,Rozpočet!D6,'Dlhodobý majetok (DM)'!D:D,Ciselniky!$E$40)</f>
        <v>0</v>
      </c>
      <c r="G15" s="222">
        <f>IF('Základné údaje'!$H$8="áno",0,Rozpočet!F15*0.2)</f>
        <v>0</v>
      </c>
      <c r="H15" s="208"/>
      <c r="I15" s="199"/>
      <c r="J15" s="223"/>
    </row>
    <row r="16" spans="1:16" ht="51" hidden="1" customHeight="1" thickBot="1" x14ac:dyDescent="0.25">
      <c r="B16" s="469"/>
      <c r="C16" s="224" t="s">
        <v>251</v>
      </c>
      <c r="D16" s="225">
        <f>SUMIFS('Dlhodobý majetok (DM)'!K:K,'Dlhodobý majetok (DM)'!C:C,Rozpočet!D6,'Dlhodobý majetok (DM)'!D:D,Ciselniky!$E$41)</f>
        <v>0</v>
      </c>
      <c r="E16" s="225">
        <f>IF('Základné údaje'!$H$8="áno",0,Rozpočet!D16*0.2)</f>
        <v>0</v>
      </c>
      <c r="F16" s="226">
        <f>SUMIFS('Dlhodobý majetok (DM)'!M:M,'Dlhodobý majetok (DM)'!C:C,Rozpočet!D6,'Dlhodobý majetok (DM)'!D:D,Ciselniky!$E$41)</f>
        <v>0</v>
      </c>
      <c r="G16" s="227">
        <f>IF('Základné údaje'!$H$8="áno",0,Rozpočet!F16*0.2)</f>
        <v>0</v>
      </c>
      <c r="H16" s="208"/>
      <c r="I16" s="199"/>
    </row>
    <row r="17" spans="1:16" ht="51" customHeight="1" x14ac:dyDescent="0.2">
      <c r="B17" s="464" t="s">
        <v>252</v>
      </c>
      <c r="C17" s="220" t="s">
        <v>253</v>
      </c>
      <c r="D17" s="205">
        <f>SUMIFS('Ostatné výdavky bez OV a DM'!D:D,'Ostatné výdavky bez OV a DM'!B:B,Rozpočet!D6,'Ostatné výdavky bez OV a DM'!C:C,'Ostatné výdavky bez OV a DM'!$C$3)</f>
        <v>0</v>
      </c>
      <c r="E17" s="205">
        <f>IF('Základné údaje'!$H$8="áno",0,Rozpočet!D17*0.2)</f>
        <v>0</v>
      </c>
      <c r="F17" s="206">
        <f>SUMIFS('Ostatné výdavky bez OV a DM'!E:E,'Ostatné výdavky bez OV a DM'!B:B,Rozpočet!D6,'Ostatné výdavky bez OV a DM'!C:C,'Ostatné výdavky bez OV a DM'!$C$3)</f>
        <v>0</v>
      </c>
      <c r="G17" s="221">
        <f>IF('Základné údaje'!$H$8="áno",0,Rozpočet!F17*0.2)</f>
        <v>0</v>
      </c>
      <c r="H17" s="208"/>
      <c r="I17" s="199"/>
    </row>
    <row r="18" spans="1:16" ht="51" customHeight="1" x14ac:dyDescent="0.2">
      <c r="B18" s="465"/>
      <c r="C18" s="196" t="s">
        <v>254</v>
      </c>
      <c r="D18" s="210">
        <f>SUMIFS('Ostatné výdavky bez OV a DM'!D:D,'Ostatné výdavky bez OV a DM'!B:B,Rozpočet!D6,'Ostatné výdavky bez OV a DM'!C:C,'Ostatné výdavky bez OV a DM'!$C$4)</f>
        <v>0</v>
      </c>
      <c r="E18" s="210">
        <f>IF('Základné údaje'!$H$8="áno",0,Rozpočet!D18*0.2)</f>
        <v>0</v>
      </c>
      <c r="F18" s="25">
        <f>SUMIFS('Ostatné výdavky bez OV a DM'!E:E,'Ostatné výdavky bez OV a DM'!B:B,Rozpočet!D6,'Ostatné výdavky bez OV a DM'!C:C,'Ostatné výdavky bez OV a DM'!$C$4)</f>
        <v>0</v>
      </c>
      <c r="G18" s="222">
        <f>IF('Základné údaje'!$H$8="áno",0,Rozpočet!F18*0.2)</f>
        <v>0</v>
      </c>
      <c r="H18" s="208"/>
      <c r="I18" s="199"/>
    </row>
    <row r="19" spans="1:16" ht="51" customHeight="1" thickBot="1" x14ac:dyDescent="0.25">
      <c r="B19" s="466"/>
      <c r="C19" s="228" t="s">
        <v>255</v>
      </c>
      <c r="D19" s="214">
        <f>SUMIFS('Ostatné výdavky bez OV a DM'!D:D,'Ostatné výdavky bez OV a DM'!B:B,Rozpočet!D6,'Ostatné výdavky bez OV a DM'!C:C,'Ostatné výdavky bez OV a DM'!$C$5)</f>
        <v>0</v>
      </c>
      <c r="E19" s="214">
        <f>IF('Základné údaje'!$H$8="áno",0,Rozpočet!D19*0.2)</f>
        <v>0</v>
      </c>
      <c r="F19" s="215">
        <f>SUMIFS('Ostatné výdavky bez OV a DM'!E:E,'Ostatné výdavky bez OV a DM'!B:B,Rozpočet!D6,'Ostatné výdavky bez OV a DM'!C:C,'Ostatné výdavky bez OV a DM'!$C$5)</f>
        <v>0</v>
      </c>
      <c r="G19" s="229">
        <f>IF('Základné údaje'!$H$8="áno",0,Rozpočet!F19*0.2)</f>
        <v>0</v>
      </c>
      <c r="H19" s="199"/>
      <c r="I19" s="199"/>
    </row>
    <row r="20" spans="1:16" ht="13.5" thickBot="1" x14ac:dyDescent="0.25">
      <c r="B20" s="199"/>
      <c r="C20" s="199"/>
      <c r="D20" s="230">
        <f>SUM(D10:D19)</f>
        <v>0</v>
      </c>
      <c r="E20" s="230">
        <f>SUM(E10:E19)</f>
        <v>0</v>
      </c>
      <c r="F20" s="230">
        <f t="shared" ref="F20:G20" si="0">SUM(F10:F19)</f>
        <v>0</v>
      </c>
      <c r="G20" s="230">
        <f t="shared" si="0"/>
        <v>0</v>
      </c>
      <c r="H20" s="199"/>
      <c r="I20" s="199"/>
    </row>
    <row r="21" spans="1:16" ht="25.5" customHeight="1" x14ac:dyDescent="0.3">
      <c r="A21" s="195">
        <f>A6+1</f>
        <v>2</v>
      </c>
      <c r="B21" s="470" t="s">
        <v>235</v>
      </c>
      <c r="C21" s="471"/>
      <c r="D21" s="472" t="str">
        <f>VLOOKUP(A21,'Pracovné balíky'!A:D,2,FALSE)</f>
        <v/>
      </c>
      <c r="E21" s="472"/>
      <c r="F21" s="472"/>
      <c r="G21" s="473"/>
      <c r="H21" s="199"/>
      <c r="I21" s="199"/>
      <c r="J21" s="197"/>
      <c r="K21" s="197"/>
      <c r="L21" s="197"/>
      <c r="M21" s="197"/>
      <c r="N21" s="197"/>
      <c r="O21" s="197"/>
      <c r="P21" s="197"/>
    </row>
    <row r="22" spans="1:16" ht="31.5" customHeight="1" x14ac:dyDescent="0.2">
      <c r="B22" s="474" t="s">
        <v>236</v>
      </c>
      <c r="C22" s="475"/>
      <c r="D22" s="476" t="str">
        <f>IF(D21="","",CONCATENATE(VLOOKUP(D21,'Priradenie pracov. balíkov'!B:G,3,FALSE)," / ",VLOOKUP(VLOOKUP(D21,'Priradenie pracov. balíkov'!B:G,3,FALSE),Ciselniky!$C$20:$D$24,2,FALSE)))</f>
        <v/>
      </c>
      <c r="E22" s="476"/>
      <c r="F22" s="476"/>
      <c r="G22" s="477"/>
      <c r="H22" s="199"/>
      <c r="I22" s="199"/>
    </row>
    <row r="23" spans="1:16" ht="39" customHeight="1" thickBot="1" x14ac:dyDescent="0.25">
      <c r="B23" s="467" t="s">
        <v>237</v>
      </c>
      <c r="C23" s="468"/>
      <c r="D23" s="460" t="str">
        <f>IF(D21="","",VLOOKUP(D21,'Priradenie pracov. balíkov'!B:G,5,FALSE))</f>
        <v/>
      </c>
      <c r="E23" s="460"/>
      <c r="F23" s="460"/>
      <c r="G23" s="461"/>
      <c r="H23" s="199"/>
      <c r="I23" s="199"/>
    </row>
    <row r="24" spans="1:16" ht="55.5" customHeight="1" thickBot="1" x14ac:dyDescent="0.25">
      <c r="B24" s="462"/>
      <c r="C24" s="463"/>
      <c r="D24" s="200" t="s">
        <v>238</v>
      </c>
      <c r="E24" s="200" t="s">
        <v>239</v>
      </c>
      <c r="F24" s="200" t="s">
        <v>240</v>
      </c>
      <c r="G24" s="201" t="s">
        <v>241</v>
      </c>
      <c r="H24" s="202" t="s">
        <v>242</v>
      </c>
      <c r="I24" s="203"/>
    </row>
    <row r="25" spans="1:16" ht="55.5" customHeight="1" x14ac:dyDescent="0.2">
      <c r="B25" s="488" t="s">
        <v>243</v>
      </c>
      <c r="C25" s="204" t="str">
        <f>Ciselniky!$I$4</f>
        <v>Hlavný riešiteľ</v>
      </c>
      <c r="D25" s="205">
        <f>SUMIFS('Osobné výdavky (OV)'!I:I,'Osobné výdavky (OV)'!E:E,Ciselniky!$I$4,'Osobné výdavky (OV)'!N:N,Rozpočet!D21)</f>
        <v>0</v>
      </c>
      <c r="E25" s="206" t="s">
        <v>244</v>
      </c>
      <c r="F25" s="206">
        <f>SUMIFS('Osobné výdavky (OV)'!J:J,'Osobné výdavky (OV)'!E:E,Ciselniky!$I$4,'Osobné výdavky (OV)'!N:N,Rozpočet!D21)</f>
        <v>0</v>
      </c>
      <c r="G25" s="207" t="s">
        <v>244</v>
      </c>
      <c r="H25" s="231"/>
      <c r="I25" s="232"/>
    </row>
    <row r="26" spans="1:16" ht="51" customHeight="1" x14ac:dyDescent="0.2">
      <c r="B26" s="489"/>
      <c r="C26" s="209" t="s">
        <v>245</v>
      </c>
      <c r="D26" s="210">
        <f>SUMIFS('Osobné výdavky (OV)'!I:I,'Osobné výdavky (OV)'!E:E,"Kľúčový vedecko-výskumný pracovník",'Osobné výdavky (OV)'!N:N,Rozpočet!D21)</f>
        <v>0</v>
      </c>
      <c r="E26" s="25" t="s">
        <v>244</v>
      </c>
      <c r="F26" s="25">
        <f>SUMIFS('Osobné výdavky (OV)'!J:J,'Osobné výdavky (OV)'!E:E,"Kľúčový vedecko-výskumný pracovník",'Osobné výdavky (OV)'!N:N,Rozpočet!D21)</f>
        <v>0</v>
      </c>
      <c r="G26" s="211" t="s">
        <v>244</v>
      </c>
      <c r="H26" s="208"/>
      <c r="I26" s="199"/>
    </row>
    <row r="27" spans="1:16" ht="51" customHeight="1" thickBot="1" x14ac:dyDescent="0.25">
      <c r="B27" s="490"/>
      <c r="C27" s="213" t="s">
        <v>246</v>
      </c>
      <c r="D27" s="214">
        <f>SUMIFS('Osobné výdavky (OV)'!I:I,'Osobné výdavky (OV)'!E:E,"&lt;&gt;Kľúčový vedecko-výskumný pracovník",'Osobné výdavky (OV)'!N:N,Rozpočet!D21)-SUMIFS('Osobné výdavky (OV)'!I:I,'Osobné výdavky (OV)'!E:E,Ciselniky!$I$4,'Osobné výdavky (OV)'!N:N,Rozpočet!D21)</f>
        <v>0</v>
      </c>
      <c r="E27" s="215" t="s">
        <v>244</v>
      </c>
      <c r="F27" s="215">
        <f>SUMIFS('Osobné výdavky (OV)'!J:J,'Osobné výdavky (OV)'!E:E,"&lt;&gt;Kľúčový vedecko-výskumný pracovník",'Osobné výdavky (OV)'!N:N,Rozpočet!D21)-SUMIFS('Osobné výdavky (OV)'!J:J,'Osobné výdavky (OV)'!E:E,Ciselniky!$I$4,'Osobné výdavky (OV)'!N:N,Rozpočet!D21)</f>
        <v>0</v>
      </c>
      <c r="G27" s="216" t="s">
        <v>244</v>
      </c>
      <c r="H27" s="208"/>
      <c r="I27" s="199"/>
    </row>
    <row r="28" spans="1:16" ht="51" customHeight="1" thickBot="1" x14ac:dyDescent="0.25">
      <c r="B28" s="212" t="s">
        <v>247</v>
      </c>
      <c r="C28" s="217">
        <f>'Údaje o projekte'!$F$26</f>
        <v>0</v>
      </c>
      <c r="D28" s="218">
        <f>(SUM(D25:D27)+SUM(D29:D34))*C28</f>
        <v>0</v>
      </c>
      <c r="E28" s="218">
        <f>IF('Základné údaje'!$H$8="áno",0,D28*0.2)</f>
        <v>0</v>
      </c>
      <c r="F28" s="218">
        <f>(SUM(F25:F27)+SUM(F29:F34))*C28</f>
        <v>0</v>
      </c>
      <c r="G28" s="219">
        <f>IF('Základné údaje'!$H$8="áno",0,F28*0.2)</f>
        <v>0</v>
      </c>
      <c r="H28" s="208"/>
      <c r="I28" s="199"/>
    </row>
    <row r="29" spans="1:16" ht="51" customHeight="1" x14ac:dyDescent="0.2">
      <c r="B29" s="464" t="s">
        <v>248</v>
      </c>
      <c r="C29" s="220" t="s">
        <v>249</v>
      </c>
      <c r="D29" s="205">
        <f>SUMIFS('Dlhodobý majetok (DM)'!K:K,'Dlhodobý majetok (DM)'!C:C,Rozpočet!D21,'Dlhodobý majetok (DM)'!D:D,Ciselniky!$E$39)</f>
        <v>0</v>
      </c>
      <c r="E29" s="205">
        <f>IF('Základné údaje'!$H$8="áno",0,Rozpočet!D29*0.2)</f>
        <v>0</v>
      </c>
      <c r="F29" s="206">
        <f>SUMIFS('Dlhodobý majetok (DM)'!M:M,'Dlhodobý majetok (DM)'!C:C,Rozpočet!D21,'Dlhodobý majetok (DM)'!D:D,Ciselniky!$E$39)</f>
        <v>0</v>
      </c>
      <c r="G29" s="221">
        <f>IF('Základné údaje'!$H$8="áno",0,Rozpočet!F29*0.2)</f>
        <v>0</v>
      </c>
      <c r="H29" s="208"/>
      <c r="I29" s="199"/>
    </row>
    <row r="30" spans="1:16" ht="51" customHeight="1" thickBot="1" x14ac:dyDescent="0.25">
      <c r="B30" s="465"/>
      <c r="C30" s="196" t="s">
        <v>250</v>
      </c>
      <c r="D30" s="210">
        <f>SUMIFS('Dlhodobý majetok (DM)'!K:K,'Dlhodobý majetok (DM)'!C:C,Rozpočet!D21,'Dlhodobý majetok (DM)'!D:D,Ciselniky!$E$40)</f>
        <v>0</v>
      </c>
      <c r="E30" s="210">
        <f>IF('Základné údaje'!$H$8="áno",0,Rozpočet!D30*0.2)</f>
        <v>0</v>
      </c>
      <c r="F30" s="25">
        <f>SUMIFS('Dlhodobý majetok (DM)'!M:M,'Dlhodobý majetok (DM)'!C:C,Rozpočet!D21,'Dlhodobý majetok (DM)'!D:D,Ciselniky!$E$40)</f>
        <v>0</v>
      </c>
      <c r="G30" s="222">
        <f>IF('Základné údaje'!$H$8="áno",0,Rozpočet!F30*0.2)</f>
        <v>0</v>
      </c>
      <c r="H30" s="208"/>
      <c r="I30" s="199"/>
    </row>
    <row r="31" spans="1:16" ht="51" hidden="1" customHeight="1" thickBot="1" x14ac:dyDescent="0.25">
      <c r="B31" s="469"/>
      <c r="C31" s="224" t="s">
        <v>251</v>
      </c>
      <c r="D31" s="225">
        <f>SUMIFS('Dlhodobý majetok (DM)'!K:K,'Dlhodobý majetok (DM)'!C:C,Rozpočet!D21,'Dlhodobý majetok (DM)'!D:D,Ciselniky!$E$41)</f>
        <v>0</v>
      </c>
      <c r="E31" s="225">
        <f>IF('Základné údaje'!$H$8="áno",0,Rozpočet!D31*0.2)</f>
        <v>0</v>
      </c>
      <c r="F31" s="226">
        <f>SUMIFS('Dlhodobý majetok (DM)'!M:M,'Dlhodobý majetok (DM)'!C:C,Rozpočet!D21,'Dlhodobý majetok (DM)'!D:D,Ciselniky!$E$41)</f>
        <v>0</v>
      </c>
      <c r="G31" s="227">
        <f>IF('Základné údaje'!$H$8="áno",0,Rozpočet!F31*0.2)</f>
        <v>0</v>
      </c>
      <c r="H31" s="208"/>
      <c r="I31" s="199"/>
    </row>
    <row r="32" spans="1:16" ht="51" customHeight="1" x14ac:dyDescent="0.2">
      <c r="B32" s="464" t="s">
        <v>252</v>
      </c>
      <c r="C32" s="220" t="s">
        <v>253</v>
      </c>
      <c r="D32" s="205">
        <f>SUMIFS('Ostatné výdavky bez OV a DM'!D:D,'Ostatné výdavky bez OV a DM'!B:B,Rozpočet!D21,'Ostatné výdavky bez OV a DM'!C:C,'Ostatné výdavky bez OV a DM'!$C$3)</f>
        <v>0</v>
      </c>
      <c r="E32" s="205">
        <f>IF('Základné údaje'!$H$8="áno",0,Rozpočet!D32*0.2)</f>
        <v>0</v>
      </c>
      <c r="F32" s="206">
        <f>SUMIFS('Ostatné výdavky bez OV a DM'!E:E,'Ostatné výdavky bez OV a DM'!B:B,Rozpočet!D21,'Ostatné výdavky bez OV a DM'!C:C,'Ostatné výdavky bez OV a DM'!$C$3)</f>
        <v>0</v>
      </c>
      <c r="G32" s="221">
        <f>IF('Základné údaje'!$H$8="áno",0,Rozpočet!F32*0.2)</f>
        <v>0</v>
      </c>
      <c r="H32" s="208"/>
      <c r="I32" s="199"/>
    </row>
    <row r="33" spans="1:16" ht="51" customHeight="1" x14ac:dyDescent="0.2">
      <c r="B33" s="465"/>
      <c r="C33" s="196" t="s">
        <v>254</v>
      </c>
      <c r="D33" s="210">
        <f>SUMIFS('Ostatné výdavky bez OV a DM'!D:D,'Ostatné výdavky bez OV a DM'!B:B,Rozpočet!D21,'Ostatné výdavky bez OV a DM'!C:C,'Ostatné výdavky bez OV a DM'!$C$4)</f>
        <v>0</v>
      </c>
      <c r="E33" s="210">
        <f>IF('Základné údaje'!$H$8="áno",0,Rozpočet!D33*0.2)</f>
        <v>0</v>
      </c>
      <c r="F33" s="25">
        <f>SUMIFS('Ostatné výdavky bez OV a DM'!E:E,'Ostatné výdavky bez OV a DM'!B:B,Rozpočet!D21,'Ostatné výdavky bez OV a DM'!C:C,'Ostatné výdavky bez OV a DM'!$C$4)</f>
        <v>0</v>
      </c>
      <c r="G33" s="222">
        <f>IF('Základné údaje'!$H$8="áno",0,Rozpočet!F33*0.2)</f>
        <v>0</v>
      </c>
      <c r="H33" s="208"/>
      <c r="I33" s="199"/>
    </row>
    <row r="34" spans="1:16" ht="51" customHeight="1" thickBot="1" x14ac:dyDescent="0.25">
      <c r="B34" s="466"/>
      <c r="C34" s="228" t="s">
        <v>255</v>
      </c>
      <c r="D34" s="214">
        <f>SUMIFS('Ostatné výdavky bez OV a DM'!D:D,'Ostatné výdavky bez OV a DM'!B:B,Rozpočet!D21,'Ostatné výdavky bez OV a DM'!C:C,'Ostatné výdavky bez OV a DM'!$C$5)</f>
        <v>0</v>
      </c>
      <c r="E34" s="214">
        <f>IF('Základné údaje'!$H$8="áno",0,Rozpočet!D34*0.2)</f>
        <v>0</v>
      </c>
      <c r="F34" s="215">
        <f>SUMIFS('Ostatné výdavky bez OV a DM'!E:E,'Ostatné výdavky bez OV a DM'!B:B,Rozpočet!D21,'Ostatné výdavky bez OV a DM'!C:C,'Ostatné výdavky bez OV a DM'!$C$5)</f>
        <v>0</v>
      </c>
      <c r="G34" s="229">
        <f>IF('Základné údaje'!$H$8="áno",0,Rozpočet!F34*0.2)</f>
        <v>0</v>
      </c>
      <c r="H34" s="199"/>
      <c r="I34" s="199"/>
    </row>
    <row r="35" spans="1:16" ht="13.5" thickBot="1" x14ac:dyDescent="0.25">
      <c r="B35" s="199"/>
      <c r="C35" s="199"/>
      <c r="D35" s="230">
        <f>SUM(D25:D34)</f>
        <v>0</v>
      </c>
      <c r="E35" s="230">
        <f>SUM(E25:E34)</f>
        <v>0</v>
      </c>
      <c r="F35" s="230">
        <f t="shared" ref="F35" si="1">SUM(F25:F34)</f>
        <v>0</v>
      </c>
      <c r="G35" s="230">
        <f t="shared" ref="G35" si="2">SUM(G25:G34)</f>
        <v>0</v>
      </c>
      <c r="H35" s="199"/>
      <c r="I35" s="199"/>
    </row>
    <row r="36" spans="1:16" ht="39" customHeight="1" x14ac:dyDescent="0.3">
      <c r="A36" s="195">
        <f>A21+1</f>
        <v>3</v>
      </c>
      <c r="B36" s="470" t="s">
        <v>235</v>
      </c>
      <c r="C36" s="471"/>
      <c r="D36" s="472" t="str">
        <f>VLOOKUP(A36,'Pracovné balíky'!A:D,2,FALSE)</f>
        <v/>
      </c>
      <c r="E36" s="472"/>
      <c r="F36" s="472"/>
      <c r="G36" s="473"/>
      <c r="H36" s="199"/>
      <c r="I36" s="199"/>
      <c r="J36" s="197"/>
      <c r="K36" s="197"/>
      <c r="L36" s="197"/>
      <c r="M36" s="197"/>
      <c r="N36" s="197"/>
      <c r="O36" s="197"/>
      <c r="P36" s="197"/>
    </row>
    <row r="37" spans="1:16" ht="27.75" customHeight="1" x14ac:dyDescent="0.2">
      <c r="B37" s="474" t="s">
        <v>236</v>
      </c>
      <c r="C37" s="475"/>
      <c r="D37" s="476" t="str">
        <f>IF(D36="","",CONCATENATE(VLOOKUP(D36,'Priradenie pracov. balíkov'!B:G,3,FALSE)," / ",VLOOKUP(VLOOKUP(D36,'Priradenie pracov. balíkov'!B:G,3,FALSE),Ciselniky!$C$20:$D$24,2,FALSE)))</f>
        <v/>
      </c>
      <c r="E37" s="476"/>
      <c r="F37" s="476"/>
      <c r="G37" s="477"/>
      <c r="H37" s="199"/>
      <c r="I37" s="199"/>
    </row>
    <row r="38" spans="1:16" ht="40.5" customHeight="1" thickBot="1" x14ac:dyDescent="0.25">
      <c r="B38" s="467" t="s">
        <v>237</v>
      </c>
      <c r="C38" s="468"/>
      <c r="D38" s="460" t="str">
        <f>IF(D36="","",VLOOKUP(D36,'Priradenie pracov. balíkov'!B:G,5,FALSE))</f>
        <v/>
      </c>
      <c r="E38" s="460"/>
      <c r="F38" s="460"/>
      <c r="G38" s="461"/>
      <c r="H38" s="199"/>
      <c r="I38" s="199"/>
    </row>
    <row r="39" spans="1:16" ht="58.5" customHeight="1" thickBot="1" x14ac:dyDescent="0.25">
      <c r="B39" s="462"/>
      <c r="C39" s="463"/>
      <c r="D39" s="200" t="s">
        <v>238</v>
      </c>
      <c r="E39" s="200" t="s">
        <v>239</v>
      </c>
      <c r="F39" s="200" t="s">
        <v>240</v>
      </c>
      <c r="G39" s="201" t="s">
        <v>241</v>
      </c>
      <c r="H39" s="202" t="s">
        <v>242</v>
      </c>
      <c r="I39" s="203"/>
    </row>
    <row r="40" spans="1:16" ht="51" customHeight="1" x14ac:dyDescent="0.2">
      <c r="B40" s="488" t="s">
        <v>243</v>
      </c>
      <c r="C40" s="204" t="str">
        <f>Ciselniky!$I$4</f>
        <v>Hlavný riešiteľ</v>
      </c>
      <c r="D40" s="205">
        <f>SUMIFS('Osobné výdavky (OV)'!I:I,'Osobné výdavky (OV)'!E:E,Ciselniky!$I$4,'Osobné výdavky (OV)'!N:N,Rozpočet!D36)</f>
        <v>0</v>
      </c>
      <c r="E40" s="206" t="s">
        <v>244</v>
      </c>
      <c r="F40" s="206">
        <f>SUMIFS('Osobné výdavky (OV)'!J:J,'Osobné výdavky (OV)'!E:E,Ciselniky!$I$4,'Osobné výdavky (OV)'!N:N,Rozpočet!D36)</f>
        <v>0</v>
      </c>
      <c r="G40" s="207" t="s">
        <v>244</v>
      </c>
      <c r="H40" s="208"/>
      <c r="I40" s="199"/>
    </row>
    <row r="41" spans="1:16" ht="51" customHeight="1" x14ac:dyDescent="0.2">
      <c r="B41" s="489"/>
      <c r="C41" s="209" t="s">
        <v>245</v>
      </c>
      <c r="D41" s="210">
        <f>SUMIFS('Osobné výdavky (OV)'!I:I,'Osobné výdavky (OV)'!E:E,"Kľúčový vedecko-výskumný pracovník",'Osobné výdavky (OV)'!N:N,Rozpočet!D36)</f>
        <v>0</v>
      </c>
      <c r="E41" s="25" t="s">
        <v>244</v>
      </c>
      <c r="F41" s="25">
        <f>SUMIFS('Osobné výdavky (OV)'!J:J,'Osobné výdavky (OV)'!E:E,"Kľúčový vedecko-výskumný pracovník",'Osobné výdavky (OV)'!N:N,Rozpočet!D36)</f>
        <v>0</v>
      </c>
      <c r="G41" s="211" t="s">
        <v>244</v>
      </c>
      <c r="H41" s="208"/>
      <c r="I41" s="199"/>
    </row>
    <row r="42" spans="1:16" ht="51" customHeight="1" thickBot="1" x14ac:dyDescent="0.25">
      <c r="B42" s="490"/>
      <c r="C42" s="213" t="s">
        <v>246</v>
      </c>
      <c r="D42" s="214">
        <f>SUMIFS('Osobné výdavky (OV)'!I:I,'Osobné výdavky (OV)'!E:E,"&lt;&gt;Kľúčový vedecko-výskumný pracovník",'Osobné výdavky (OV)'!N:N,Rozpočet!D36)-SUMIFS('Osobné výdavky (OV)'!I:I,'Osobné výdavky (OV)'!E:E,Ciselniky!$I$4,'Osobné výdavky (OV)'!N:N,Rozpočet!D36)</f>
        <v>0</v>
      </c>
      <c r="E42" s="215" t="s">
        <v>244</v>
      </c>
      <c r="F42" s="215">
        <f>SUMIFS('Osobné výdavky (OV)'!J:J,'Osobné výdavky (OV)'!E:E,"&lt;&gt;Kľúčový vedecko-výskumný pracovník",'Osobné výdavky (OV)'!N:N,Rozpočet!D36)-SUMIFS('Osobné výdavky (OV)'!J:J,'Osobné výdavky (OV)'!E:E,Ciselniky!$I$4,'Osobné výdavky (OV)'!N:N,Rozpočet!D36)</f>
        <v>0</v>
      </c>
      <c r="G42" s="216" t="s">
        <v>244</v>
      </c>
      <c r="H42" s="208"/>
      <c r="I42" s="199"/>
    </row>
    <row r="43" spans="1:16" ht="51" customHeight="1" thickBot="1" x14ac:dyDescent="0.25">
      <c r="B43" s="212" t="s">
        <v>247</v>
      </c>
      <c r="C43" s="217">
        <f>'Údaje o projekte'!$F$26</f>
        <v>0</v>
      </c>
      <c r="D43" s="218">
        <f>(SUM(D40:D42)+SUM(D44:D49))*C43</f>
        <v>0</v>
      </c>
      <c r="E43" s="218">
        <f>IF('Základné údaje'!$H$8="áno",0,D43*0.2)</f>
        <v>0</v>
      </c>
      <c r="F43" s="218">
        <f>(SUM(F40:F42)+SUM(F44:F49))*C43</f>
        <v>0</v>
      </c>
      <c r="G43" s="219">
        <f>IF('Základné údaje'!$H$8="áno",0,F43*0.2)</f>
        <v>0</v>
      </c>
      <c r="H43" s="208"/>
      <c r="I43" s="199"/>
    </row>
    <row r="44" spans="1:16" ht="51" customHeight="1" x14ac:dyDescent="0.2">
      <c r="B44" s="464" t="s">
        <v>248</v>
      </c>
      <c r="C44" s="220" t="s">
        <v>249</v>
      </c>
      <c r="D44" s="205">
        <f>SUMIFS('Dlhodobý majetok (DM)'!K:K,'Dlhodobý majetok (DM)'!C:C,Rozpočet!D36,'Dlhodobý majetok (DM)'!D:D,Ciselniky!$E$39)</f>
        <v>0</v>
      </c>
      <c r="E44" s="205">
        <f>IF('Základné údaje'!$H$8="áno",0,Rozpočet!D44*0.2)</f>
        <v>0</v>
      </c>
      <c r="F44" s="206">
        <f>SUMIFS('Dlhodobý majetok (DM)'!M:M,'Dlhodobý majetok (DM)'!C:C,Rozpočet!D36,'Dlhodobý majetok (DM)'!D:D,Ciselniky!$E$39)</f>
        <v>0</v>
      </c>
      <c r="G44" s="221">
        <f>IF('Základné údaje'!$H$8="áno",0,Rozpočet!F44*0.2)</f>
        <v>0</v>
      </c>
      <c r="H44" s="208"/>
      <c r="I44" s="199"/>
    </row>
    <row r="45" spans="1:16" ht="51" customHeight="1" thickBot="1" x14ac:dyDescent="0.25">
      <c r="B45" s="465"/>
      <c r="C45" s="196" t="s">
        <v>250</v>
      </c>
      <c r="D45" s="210">
        <f>SUMIFS('Dlhodobý majetok (DM)'!K:K,'Dlhodobý majetok (DM)'!C:C,Rozpočet!D36,'Dlhodobý majetok (DM)'!D:D,Ciselniky!$E$40)</f>
        <v>0</v>
      </c>
      <c r="E45" s="210">
        <f>IF('Základné údaje'!$H$8="áno",0,Rozpočet!D45*0.2)</f>
        <v>0</v>
      </c>
      <c r="F45" s="25">
        <f>SUMIFS('Dlhodobý majetok (DM)'!M:M,'Dlhodobý majetok (DM)'!C:C,Rozpočet!D36,'Dlhodobý majetok (DM)'!D:D,Ciselniky!$E$40)</f>
        <v>0</v>
      </c>
      <c r="G45" s="222">
        <f>IF('Základné údaje'!$H$8="áno",0,Rozpočet!F45*0.2)</f>
        <v>0</v>
      </c>
      <c r="H45" s="208"/>
      <c r="I45" s="199"/>
    </row>
    <row r="46" spans="1:16" ht="51" hidden="1" customHeight="1" thickBot="1" x14ac:dyDescent="0.25">
      <c r="B46" s="469"/>
      <c r="C46" s="224" t="s">
        <v>251</v>
      </c>
      <c r="D46" s="225">
        <f>SUMIFS('Dlhodobý majetok (DM)'!K:K,'Dlhodobý majetok (DM)'!C:C,Rozpočet!D36,'Dlhodobý majetok (DM)'!D:D,Ciselniky!$E$41)</f>
        <v>0</v>
      </c>
      <c r="E46" s="225">
        <f>IF('Základné údaje'!$H$8="áno",0,Rozpočet!D46*0.2)</f>
        <v>0</v>
      </c>
      <c r="F46" s="226">
        <f>SUMIFS('Dlhodobý majetok (DM)'!M:M,'Dlhodobý majetok (DM)'!C:C,Rozpočet!D36,'Dlhodobý majetok (DM)'!D:D,Ciselniky!$E$41)</f>
        <v>0</v>
      </c>
      <c r="G46" s="227">
        <f>IF('Základné údaje'!$H$8="áno",0,Rozpočet!F46*0.2)</f>
        <v>0</v>
      </c>
      <c r="H46" s="208"/>
      <c r="I46" s="199"/>
    </row>
    <row r="47" spans="1:16" ht="51" customHeight="1" x14ac:dyDescent="0.2">
      <c r="B47" s="464" t="s">
        <v>252</v>
      </c>
      <c r="C47" s="220" t="s">
        <v>253</v>
      </c>
      <c r="D47" s="205">
        <f>SUMIFS('Ostatné výdavky bez OV a DM'!D:D,'Ostatné výdavky bez OV a DM'!B:B,Rozpočet!D36,'Ostatné výdavky bez OV a DM'!C:C,'Ostatné výdavky bez OV a DM'!$C$3)</f>
        <v>0</v>
      </c>
      <c r="E47" s="205">
        <f>IF('Základné údaje'!$H$8="áno",0,Rozpočet!D47*0.2)</f>
        <v>0</v>
      </c>
      <c r="F47" s="206">
        <f>SUMIFS('Ostatné výdavky bez OV a DM'!E:E,'Ostatné výdavky bez OV a DM'!B:B,Rozpočet!D36,'Ostatné výdavky bez OV a DM'!C:C,'Ostatné výdavky bez OV a DM'!$C$3)</f>
        <v>0</v>
      </c>
      <c r="G47" s="221">
        <f>IF('Základné údaje'!$H$8="áno",0,Rozpočet!F47*0.2)</f>
        <v>0</v>
      </c>
      <c r="H47" s="208"/>
      <c r="I47" s="199"/>
    </row>
    <row r="48" spans="1:16" ht="51" customHeight="1" x14ac:dyDescent="0.2">
      <c r="B48" s="465"/>
      <c r="C48" s="196" t="s">
        <v>254</v>
      </c>
      <c r="D48" s="210">
        <f>SUMIFS('Ostatné výdavky bez OV a DM'!D:D,'Ostatné výdavky bez OV a DM'!B:B,Rozpočet!D36,'Ostatné výdavky bez OV a DM'!C:C,'Ostatné výdavky bez OV a DM'!$C$4)</f>
        <v>0</v>
      </c>
      <c r="E48" s="210">
        <f>IF('Základné údaje'!$H$8="áno",0,Rozpočet!D48*0.2)</f>
        <v>0</v>
      </c>
      <c r="F48" s="25">
        <f>SUMIFS('Ostatné výdavky bez OV a DM'!E:E,'Ostatné výdavky bez OV a DM'!B:B,Rozpočet!D36,'Ostatné výdavky bez OV a DM'!C:C,'Ostatné výdavky bez OV a DM'!$C$4)</f>
        <v>0</v>
      </c>
      <c r="G48" s="222">
        <f>IF('Základné údaje'!$H$8="áno",0,Rozpočet!F48*0.2)</f>
        <v>0</v>
      </c>
      <c r="H48" s="208"/>
      <c r="I48" s="199"/>
    </row>
    <row r="49" spans="1:16" ht="51" customHeight="1" thickBot="1" x14ac:dyDescent="0.25">
      <c r="B49" s="466"/>
      <c r="C49" s="228" t="s">
        <v>255</v>
      </c>
      <c r="D49" s="214">
        <f>SUMIFS('Ostatné výdavky bez OV a DM'!D:D,'Ostatné výdavky bez OV a DM'!B:B,Rozpočet!D36,'Ostatné výdavky bez OV a DM'!C:C,'Ostatné výdavky bez OV a DM'!$C$5)</f>
        <v>0</v>
      </c>
      <c r="E49" s="214">
        <f>IF('Základné údaje'!$H$8="áno",0,Rozpočet!D49*0.2)</f>
        <v>0</v>
      </c>
      <c r="F49" s="215">
        <f>SUMIFS('Ostatné výdavky bez OV a DM'!E:E,'Ostatné výdavky bez OV a DM'!B:B,Rozpočet!D36,'Ostatné výdavky bez OV a DM'!C:C,'Ostatné výdavky bez OV a DM'!$C$5)</f>
        <v>0</v>
      </c>
      <c r="G49" s="229">
        <f>IF('Základné údaje'!$H$8="áno",0,Rozpočet!F49*0.2)</f>
        <v>0</v>
      </c>
      <c r="H49" s="199"/>
      <c r="I49" s="199"/>
    </row>
    <row r="50" spans="1:16" ht="13.5" thickBot="1" x14ac:dyDescent="0.25">
      <c r="B50" s="199"/>
      <c r="C50" s="199"/>
      <c r="D50" s="230">
        <f>SUM(D40:D49)</f>
        <v>0</v>
      </c>
      <c r="E50" s="230">
        <f>SUM(E40:E49)</f>
        <v>0</v>
      </c>
      <c r="F50" s="230">
        <f t="shared" ref="F50" si="3">SUM(F40:F49)</f>
        <v>0</v>
      </c>
      <c r="G50" s="230">
        <f t="shared" ref="G50" si="4">SUM(G40:G49)</f>
        <v>0</v>
      </c>
      <c r="H50" s="199"/>
      <c r="I50" s="199"/>
    </row>
    <row r="51" spans="1:16" ht="30" customHeight="1" x14ac:dyDescent="0.3">
      <c r="A51" s="195">
        <f>A36+1</f>
        <v>4</v>
      </c>
      <c r="B51" s="470" t="s">
        <v>235</v>
      </c>
      <c r="C51" s="471"/>
      <c r="D51" s="472" t="str">
        <f>VLOOKUP(A51,'Pracovné balíky'!A:D,2,FALSE)</f>
        <v/>
      </c>
      <c r="E51" s="472"/>
      <c r="F51" s="472"/>
      <c r="G51" s="473"/>
      <c r="H51" s="199"/>
      <c r="I51" s="199"/>
      <c r="J51" s="197"/>
      <c r="K51" s="197"/>
      <c r="L51" s="197"/>
      <c r="M51" s="197"/>
      <c r="N51" s="197"/>
      <c r="O51" s="197"/>
      <c r="P51" s="197"/>
    </row>
    <row r="52" spans="1:16" ht="31.5" customHeight="1" x14ac:dyDescent="0.3">
      <c r="B52" s="474" t="s">
        <v>236</v>
      </c>
      <c r="C52" s="475"/>
      <c r="D52" s="476" t="str">
        <f>IF(D51="","",CONCATENATE(VLOOKUP(D51,'Priradenie pracov. balíkov'!B:G,3,FALSE)," / ",VLOOKUP(VLOOKUP(D51,'Priradenie pracov. balíkov'!B:G,3,FALSE),Ciselniky!$C$20:$D$24,2,FALSE)))</f>
        <v/>
      </c>
      <c r="E52" s="476"/>
      <c r="F52" s="476"/>
      <c r="G52" s="477"/>
      <c r="H52" s="199"/>
      <c r="I52" s="199"/>
      <c r="J52" s="197"/>
    </row>
    <row r="53" spans="1:16" ht="30.75" customHeight="1" thickBot="1" x14ac:dyDescent="0.25">
      <c r="B53" s="467" t="s">
        <v>237</v>
      </c>
      <c r="C53" s="468"/>
      <c r="D53" s="460" t="str">
        <f>IF(D51="","",VLOOKUP(D51,'Priradenie pracov. balíkov'!B:G,5,FALSE))</f>
        <v/>
      </c>
      <c r="E53" s="460"/>
      <c r="F53" s="460"/>
      <c r="G53" s="461"/>
      <c r="H53" s="199"/>
      <c r="I53" s="199"/>
    </row>
    <row r="54" spans="1:16" ht="63" customHeight="1" thickBot="1" x14ac:dyDescent="0.25">
      <c r="B54" s="462"/>
      <c r="C54" s="463"/>
      <c r="D54" s="200" t="s">
        <v>238</v>
      </c>
      <c r="E54" s="200" t="s">
        <v>239</v>
      </c>
      <c r="F54" s="200" t="s">
        <v>240</v>
      </c>
      <c r="G54" s="201" t="s">
        <v>241</v>
      </c>
      <c r="H54" s="202" t="s">
        <v>242</v>
      </c>
      <c r="I54" s="203"/>
    </row>
    <row r="55" spans="1:16" ht="63" customHeight="1" x14ac:dyDescent="0.2">
      <c r="B55" s="488" t="s">
        <v>243</v>
      </c>
      <c r="C55" s="204" t="str">
        <f>Ciselniky!$I$4</f>
        <v>Hlavný riešiteľ</v>
      </c>
      <c r="D55" s="205">
        <f>SUMIFS('Osobné výdavky (OV)'!I:I,'Osobné výdavky (OV)'!E:E,Ciselniky!$I$4,'Osobné výdavky (OV)'!N:N,Rozpočet!D51)</f>
        <v>0</v>
      </c>
      <c r="E55" s="206" t="s">
        <v>244</v>
      </c>
      <c r="F55" s="206">
        <f>SUMIFS('Osobné výdavky (OV)'!J:J,'Osobné výdavky (OV)'!E:E,Ciselniky!$I$4,'Osobné výdavky (OV)'!N:N,Rozpočet!D51)</f>
        <v>0</v>
      </c>
      <c r="G55" s="207" t="s">
        <v>244</v>
      </c>
      <c r="H55" s="231"/>
      <c r="I55" s="232"/>
    </row>
    <row r="56" spans="1:16" ht="51" customHeight="1" x14ac:dyDescent="0.2">
      <c r="B56" s="489"/>
      <c r="C56" s="209" t="s">
        <v>245</v>
      </c>
      <c r="D56" s="210">
        <f>SUMIFS('Osobné výdavky (OV)'!I:I,'Osobné výdavky (OV)'!E:E,"Kľúčový vedecko-výskumný pracovník",'Osobné výdavky (OV)'!N:N,Rozpočet!D51)</f>
        <v>0</v>
      </c>
      <c r="E56" s="25" t="s">
        <v>244</v>
      </c>
      <c r="F56" s="25">
        <f>SUMIFS('Osobné výdavky (OV)'!J:J,'Osobné výdavky (OV)'!E:E,"Kľúčový vedecko-výskumný pracovník",'Osobné výdavky (OV)'!N:N,Rozpočet!D51)</f>
        <v>0</v>
      </c>
      <c r="G56" s="211" t="s">
        <v>244</v>
      </c>
      <c r="H56" s="208"/>
      <c r="I56" s="199"/>
    </row>
    <row r="57" spans="1:16" ht="51" customHeight="1" thickBot="1" x14ac:dyDescent="0.25">
      <c r="B57" s="490"/>
      <c r="C57" s="213" t="s">
        <v>246</v>
      </c>
      <c r="D57" s="214">
        <f>SUMIFS('Osobné výdavky (OV)'!I:I,'Osobné výdavky (OV)'!E:E,"&lt;&gt;Kľúčový vedecko-výskumný pracovník",'Osobné výdavky (OV)'!N:N,Rozpočet!D51)-SUMIFS('Osobné výdavky (OV)'!I:I,'Osobné výdavky (OV)'!E:E,Ciselniky!$I$4,'Osobné výdavky (OV)'!N:N,Rozpočet!D51)</f>
        <v>0</v>
      </c>
      <c r="E57" s="215" t="s">
        <v>244</v>
      </c>
      <c r="F57" s="215">
        <f>SUMIFS('Osobné výdavky (OV)'!J:J,'Osobné výdavky (OV)'!E:E,"&lt;&gt;Kľúčový vedecko-výskumný pracovník",'Osobné výdavky (OV)'!N:N,Rozpočet!D51)-SUMIFS('Osobné výdavky (OV)'!J:J,'Osobné výdavky (OV)'!E:E,Ciselniky!$I$4,'Osobné výdavky (OV)'!N:N,Rozpočet!D51)</f>
        <v>0</v>
      </c>
      <c r="G57" s="216" t="s">
        <v>244</v>
      </c>
      <c r="H57" s="208"/>
      <c r="I57" s="199"/>
    </row>
    <row r="58" spans="1:16" ht="51" customHeight="1" thickBot="1" x14ac:dyDescent="0.25">
      <c r="B58" s="212" t="s">
        <v>247</v>
      </c>
      <c r="C58" s="217">
        <f>'Údaje o projekte'!$F$26</f>
        <v>0</v>
      </c>
      <c r="D58" s="218">
        <f>(SUM(D55:D57)+SUM(D59:D64))*C58</f>
        <v>0</v>
      </c>
      <c r="E58" s="218">
        <f>IF('Základné údaje'!$H$8="áno",0,D58*0.2)</f>
        <v>0</v>
      </c>
      <c r="F58" s="218">
        <f>(SUM(F55:F57)+SUM(F59:F64))*C58</f>
        <v>0</v>
      </c>
      <c r="G58" s="219">
        <f>IF('Základné údaje'!$H$8="áno",0,F58*0.2)</f>
        <v>0</v>
      </c>
      <c r="H58" s="208"/>
      <c r="I58" s="199"/>
    </row>
    <row r="59" spans="1:16" ht="51" customHeight="1" x14ac:dyDescent="0.2">
      <c r="B59" s="464" t="s">
        <v>248</v>
      </c>
      <c r="C59" s="220" t="s">
        <v>249</v>
      </c>
      <c r="D59" s="205">
        <f>SUMIFS('Dlhodobý majetok (DM)'!K:K,'Dlhodobý majetok (DM)'!C:C,Rozpočet!D51,'Dlhodobý majetok (DM)'!D:D,Ciselniky!$E$39)</f>
        <v>0</v>
      </c>
      <c r="E59" s="205">
        <f>IF('Základné údaje'!$H$8="áno",0,Rozpočet!D59*0.2)</f>
        <v>0</v>
      </c>
      <c r="F59" s="206">
        <f>SUMIFS('Dlhodobý majetok (DM)'!M:M,'Dlhodobý majetok (DM)'!C:C,Rozpočet!D51,'Dlhodobý majetok (DM)'!D:D,Ciselniky!$E$39)</f>
        <v>0</v>
      </c>
      <c r="G59" s="221">
        <f>IF('Základné údaje'!$H$8="áno",0,Rozpočet!F59*0.2)</f>
        <v>0</v>
      </c>
      <c r="H59" s="208"/>
      <c r="I59" s="199"/>
    </row>
    <row r="60" spans="1:16" ht="51" customHeight="1" thickBot="1" x14ac:dyDescent="0.25">
      <c r="B60" s="465"/>
      <c r="C60" s="196" t="s">
        <v>250</v>
      </c>
      <c r="D60" s="210">
        <f>SUMIFS('Dlhodobý majetok (DM)'!K:K,'Dlhodobý majetok (DM)'!C:C,Rozpočet!D51,'Dlhodobý majetok (DM)'!D:D,Ciselniky!$E$40)</f>
        <v>0</v>
      </c>
      <c r="E60" s="210">
        <f>IF('Základné údaje'!$H$8="áno",0,Rozpočet!D60*0.2)</f>
        <v>0</v>
      </c>
      <c r="F60" s="25">
        <f>SUMIFS('Dlhodobý majetok (DM)'!M:M,'Dlhodobý majetok (DM)'!C:C,Rozpočet!D51,'Dlhodobý majetok (DM)'!D:D,Ciselniky!$E$40)</f>
        <v>0</v>
      </c>
      <c r="G60" s="222">
        <f>IF('Základné údaje'!$H$8="áno",0,Rozpočet!F60*0.2)</f>
        <v>0</v>
      </c>
      <c r="H60" s="208"/>
      <c r="I60" s="199"/>
    </row>
    <row r="61" spans="1:16" ht="51" hidden="1" customHeight="1" thickBot="1" x14ac:dyDescent="0.25">
      <c r="B61" s="469"/>
      <c r="C61" s="224" t="s">
        <v>251</v>
      </c>
      <c r="D61" s="225">
        <f>SUMIFS('Dlhodobý majetok (DM)'!K:K,'Dlhodobý majetok (DM)'!C:C,Rozpočet!D51,'Dlhodobý majetok (DM)'!D:D,Ciselniky!$E$41)</f>
        <v>0</v>
      </c>
      <c r="E61" s="225">
        <f>IF('Základné údaje'!$H$8="áno",0,Rozpočet!D61*0.2)</f>
        <v>0</v>
      </c>
      <c r="F61" s="226">
        <f>SUMIFS('Dlhodobý majetok (DM)'!M:M,'Dlhodobý majetok (DM)'!C:C,Rozpočet!D51,'Dlhodobý majetok (DM)'!D:D,Ciselniky!$E$41)</f>
        <v>0</v>
      </c>
      <c r="G61" s="227">
        <f>IF('Základné údaje'!$H$8="áno",0,Rozpočet!F61*0.2)</f>
        <v>0</v>
      </c>
      <c r="H61" s="208"/>
      <c r="I61" s="199"/>
    </row>
    <row r="62" spans="1:16" ht="51" customHeight="1" x14ac:dyDescent="0.2">
      <c r="B62" s="464" t="s">
        <v>252</v>
      </c>
      <c r="C62" s="220" t="s">
        <v>253</v>
      </c>
      <c r="D62" s="205">
        <f>SUMIFS('Ostatné výdavky bez OV a DM'!D:D,'Ostatné výdavky bez OV a DM'!B:B,Rozpočet!D51,'Ostatné výdavky bez OV a DM'!C:C,'Ostatné výdavky bez OV a DM'!$C$3)</f>
        <v>0</v>
      </c>
      <c r="E62" s="205">
        <f>IF('Základné údaje'!$H$8="áno",0,Rozpočet!D62*0.2)</f>
        <v>0</v>
      </c>
      <c r="F62" s="206">
        <f>SUMIFS('Ostatné výdavky bez OV a DM'!E:E,'Ostatné výdavky bez OV a DM'!B:B,Rozpočet!D51,'Ostatné výdavky bez OV a DM'!C:C,'Ostatné výdavky bez OV a DM'!$C$3)</f>
        <v>0</v>
      </c>
      <c r="G62" s="221">
        <f>IF('Základné údaje'!$H$8="áno",0,Rozpočet!F62*0.2)</f>
        <v>0</v>
      </c>
      <c r="H62" s="208"/>
      <c r="I62" s="199"/>
    </row>
    <row r="63" spans="1:16" ht="51" customHeight="1" x14ac:dyDescent="0.2">
      <c r="B63" s="465"/>
      <c r="C63" s="196" t="s">
        <v>254</v>
      </c>
      <c r="D63" s="210">
        <f>SUMIFS('Ostatné výdavky bez OV a DM'!D:D,'Ostatné výdavky bez OV a DM'!B:B,Rozpočet!D51,'Ostatné výdavky bez OV a DM'!C:C,'Ostatné výdavky bez OV a DM'!$C$4)</f>
        <v>0</v>
      </c>
      <c r="E63" s="210">
        <f>IF('Základné údaje'!$H$8="áno",0,Rozpočet!D63*0.2)</f>
        <v>0</v>
      </c>
      <c r="F63" s="25">
        <f>SUMIFS('Ostatné výdavky bez OV a DM'!E:E,'Ostatné výdavky bez OV a DM'!B:B,Rozpočet!D51,'Ostatné výdavky bez OV a DM'!C:C,'Ostatné výdavky bez OV a DM'!$C$4)</f>
        <v>0</v>
      </c>
      <c r="G63" s="222">
        <f>IF('Základné údaje'!$H$8="áno",0,Rozpočet!F63*0.2)</f>
        <v>0</v>
      </c>
      <c r="H63" s="208"/>
      <c r="I63" s="199"/>
    </row>
    <row r="64" spans="1:16" ht="51" customHeight="1" thickBot="1" x14ac:dyDescent="0.25">
      <c r="B64" s="466"/>
      <c r="C64" s="228" t="s">
        <v>255</v>
      </c>
      <c r="D64" s="214">
        <f>SUMIFS('Ostatné výdavky bez OV a DM'!D:D,'Ostatné výdavky bez OV a DM'!B:B,Rozpočet!D51,'Ostatné výdavky bez OV a DM'!C:C,'Ostatné výdavky bez OV a DM'!$C$5)</f>
        <v>0</v>
      </c>
      <c r="E64" s="214">
        <f>IF('Základné údaje'!$H$8="áno",0,Rozpočet!D64*0.2)</f>
        <v>0</v>
      </c>
      <c r="F64" s="215">
        <f>SUMIFS('Ostatné výdavky bez OV a DM'!E:E,'Ostatné výdavky bez OV a DM'!B:B,Rozpočet!D51,'Ostatné výdavky bez OV a DM'!C:C,'Ostatné výdavky bez OV a DM'!$C$5)</f>
        <v>0</v>
      </c>
      <c r="G64" s="229">
        <f>IF('Základné údaje'!$H$8="áno",0,Rozpočet!F64*0.2)</f>
        <v>0</v>
      </c>
      <c r="H64" s="199"/>
      <c r="I64" s="199"/>
    </row>
    <row r="65" spans="1:16" ht="13.5" thickBot="1" x14ac:dyDescent="0.25">
      <c r="B65" s="199"/>
      <c r="C65" s="199"/>
      <c r="D65" s="230">
        <f>SUM(D55:D64)</f>
        <v>0</v>
      </c>
      <c r="E65" s="230">
        <f>SUM(E55:E64)</f>
        <v>0</v>
      </c>
      <c r="F65" s="230">
        <f t="shared" ref="F65" si="5">SUM(F55:F64)</f>
        <v>0</v>
      </c>
      <c r="G65" s="230">
        <f t="shared" ref="G65" si="6">SUM(G55:G64)</f>
        <v>0</v>
      </c>
      <c r="H65" s="199"/>
      <c r="I65" s="199"/>
    </row>
    <row r="66" spans="1:16" ht="32.25" customHeight="1" x14ac:dyDescent="0.3">
      <c r="A66" s="195">
        <f>A51+1</f>
        <v>5</v>
      </c>
      <c r="B66" s="470" t="s">
        <v>235</v>
      </c>
      <c r="C66" s="471"/>
      <c r="D66" s="472" t="str">
        <f>VLOOKUP(A66,'Pracovné balíky'!A:D,2,FALSE)</f>
        <v/>
      </c>
      <c r="E66" s="472"/>
      <c r="F66" s="472"/>
      <c r="G66" s="473"/>
      <c r="H66" s="199"/>
      <c r="I66" s="199"/>
      <c r="J66" s="197"/>
      <c r="K66" s="197"/>
      <c r="L66" s="197"/>
      <c r="M66" s="197"/>
      <c r="N66" s="197"/>
      <c r="O66" s="197"/>
      <c r="P66" s="197"/>
    </row>
    <row r="67" spans="1:16" ht="28.5" customHeight="1" x14ac:dyDescent="0.2">
      <c r="B67" s="474" t="s">
        <v>236</v>
      </c>
      <c r="C67" s="475"/>
      <c r="D67" s="476" t="str">
        <f>IF(D66="","",CONCATENATE(VLOOKUP(D66,'Priradenie pracov. balíkov'!B:G,3,FALSE)," / ",VLOOKUP(VLOOKUP(D66,'Priradenie pracov. balíkov'!B:G,3,FALSE),Ciselniky!$C$20:$D$24,2,FALSE)))</f>
        <v/>
      </c>
      <c r="E67" s="476"/>
      <c r="F67" s="476"/>
      <c r="G67" s="477"/>
      <c r="H67" s="199"/>
      <c r="I67" s="199"/>
    </row>
    <row r="68" spans="1:16" ht="38.25" customHeight="1" thickBot="1" x14ac:dyDescent="0.25">
      <c r="B68" s="467" t="s">
        <v>237</v>
      </c>
      <c r="C68" s="468"/>
      <c r="D68" s="460" t="str">
        <f>IF(D66="","",VLOOKUP(D66,'Priradenie pracov. balíkov'!B:G,5,FALSE))</f>
        <v/>
      </c>
      <c r="E68" s="460"/>
      <c r="F68" s="460"/>
      <c r="G68" s="461"/>
      <c r="H68" s="199"/>
      <c r="I68" s="199"/>
    </row>
    <row r="69" spans="1:16" ht="61.5" customHeight="1" thickBot="1" x14ac:dyDescent="0.25">
      <c r="B69" s="462"/>
      <c r="C69" s="463"/>
      <c r="D69" s="200" t="s">
        <v>238</v>
      </c>
      <c r="E69" s="200" t="s">
        <v>239</v>
      </c>
      <c r="F69" s="200" t="s">
        <v>240</v>
      </c>
      <c r="G69" s="201" t="s">
        <v>241</v>
      </c>
      <c r="H69" s="202" t="s">
        <v>242</v>
      </c>
      <c r="I69" s="203"/>
    </row>
    <row r="70" spans="1:16" ht="61.5" customHeight="1" x14ac:dyDescent="0.2">
      <c r="B70" s="488" t="s">
        <v>243</v>
      </c>
      <c r="C70" s="204" t="str">
        <f>Ciselniky!$I$4</f>
        <v>Hlavný riešiteľ</v>
      </c>
      <c r="D70" s="205">
        <f>SUMIFS('Osobné výdavky (OV)'!I:I,'Osobné výdavky (OV)'!E:E,Ciselniky!$I$4,'Osobné výdavky (OV)'!N:N,Rozpočet!D66)</f>
        <v>0</v>
      </c>
      <c r="E70" s="206" t="s">
        <v>244</v>
      </c>
      <c r="F70" s="206">
        <f>SUMIFS('Osobné výdavky (OV)'!J:J,'Osobné výdavky (OV)'!E:E,Ciselniky!$I$4,'Osobné výdavky (OV)'!N:N,Rozpočet!D66)</f>
        <v>0</v>
      </c>
      <c r="G70" s="207" t="s">
        <v>244</v>
      </c>
      <c r="H70" s="231"/>
      <c r="I70" s="232"/>
    </row>
    <row r="71" spans="1:16" ht="51" customHeight="1" x14ac:dyDescent="0.2">
      <c r="B71" s="489"/>
      <c r="C71" s="209" t="s">
        <v>245</v>
      </c>
      <c r="D71" s="210">
        <f>SUMIFS('Osobné výdavky (OV)'!I:I,'Osobné výdavky (OV)'!E:E,"Kľúčový vedecko-výskumný pracovník",'Osobné výdavky (OV)'!N:N,Rozpočet!D66)</f>
        <v>0</v>
      </c>
      <c r="E71" s="25" t="s">
        <v>244</v>
      </c>
      <c r="F71" s="25">
        <f>SUMIFS('Osobné výdavky (OV)'!J:J,'Osobné výdavky (OV)'!E:E,"Kľúčový vedecko-výskumný pracovník",'Osobné výdavky (OV)'!N:N,Rozpočet!D66)</f>
        <v>0</v>
      </c>
      <c r="G71" s="211" t="s">
        <v>244</v>
      </c>
      <c r="H71" s="208"/>
      <c r="I71" s="199"/>
    </row>
    <row r="72" spans="1:16" ht="51" customHeight="1" thickBot="1" x14ac:dyDescent="0.25">
      <c r="B72" s="490"/>
      <c r="C72" s="213" t="s">
        <v>246</v>
      </c>
      <c r="D72" s="214">
        <f>SUMIFS('Osobné výdavky (OV)'!I:I,'Osobné výdavky (OV)'!E:E,"&lt;&gt;Kľúčový vedecko-výskumný pracovník",'Osobné výdavky (OV)'!N:N,Rozpočet!D66)-SUMIFS('Osobné výdavky (OV)'!I:I,'Osobné výdavky (OV)'!E:E,Ciselniky!$I$4,'Osobné výdavky (OV)'!N:N,Rozpočet!D66)</f>
        <v>0</v>
      </c>
      <c r="E72" s="215" t="s">
        <v>244</v>
      </c>
      <c r="F72" s="215">
        <f>SUMIFS('Osobné výdavky (OV)'!J:J,'Osobné výdavky (OV)'!E:E,"&lt;&gt;Kľúčový vedecko-výskumný pracovník",'Osobné výdavky (OV)'!N:N,Rozpočet!D66)-SUMIFS('Osobné výdavky (OV)'!J:J,'Osobné výdavky (OV)'!E:E,Ciselniky!$I$4,'Osobné výdavky (OV)'!N:N,Rozpočet!D66)</f>
        <v>0</v>
      </c>
      <c r="G72" s="216" t="s">
        <v>244</v>
      </c>
      <c r="H72" s="208"/>
      <c r="I72" s="199"/>
    </row>
    <row r="73" spans="1:16" ht="51" customHeight="1" thickBot="1" x14ac:dyDescent="0.25">
      <c r="B73" s="212" t="s">
        <v>247</v>
      </c>
      <c r="C73" s="217">
        <f>'Údaje o projekte'!$F$26</f>
        <v>0</v>
      </c>
      <c r="D73" s="218">
        <f>(SUM(D70:D72)+SUM(D74:D79))*C73</f>
        <v>0</v>
      </c>
      <c r="E73" s="218">
        <f>IF('Základné údaje'!$H$8="áno",0,D73*0.2)</f>
        <v>0</v>
      </c>
      <c r="F73" s="218">
        <f>(SUM(F70:F72)+SUM(F74:F79))*C73</f>
        <v>0</v>
      </c>
      <c r="G73" s="219">
        <f>IF('Základné údaje'!$H$8="áno",0,F73*0.2)</f>
        <v>0</v>
      </c>
      <c r="H73" s="208"/>
      <c r="I73" s="199"/>
    </row>
    <row r="74" spans="1:16" ht="51" customHeight="1" x14ac:dyDescent="0.2">
      <c r="B74" s="464" t="s">
        <v>248</v>
      </c>
      <c r="C74" s="220" t="s">
        <v>249</v>
      </c>
      <c r="D74" s="205">
        <f>SUMIFS('Dlhodobý majetok (DM)'!K:K,'Dlhodobý majetok (DM)'!C:C,Rozpočet!D66,'Dlhodobý majetok (DM)'!D:D,Ciselniky!$E$39)</f>
        <v>0</v>
      </c>
      <c r="E74" s="205">
        <f>IF('Základné údaje'!$H$8="áno",0,Rozpočet!D74*0.2)</f>
        <v>0</v>
      </c>
      <c r="F74" s="206">
        <f>SUMIFS('Dlhodobý majetok (DM)'!M:M,'Dlhodobý majetok (DM)'!C:C,Rozpočet!D66,'Dlhodobý majetok (DM)'!D:D,Ciselniky!$E$39)</f>
        <v>0</v>
      </c>
      <c r="G74" s="221">
        <f>IF('Základné údaje'!$H$8="áno",0,Rozpočet!F74*0.2)</f>
        <v>0</v>
      </c>
      <c r="H74" s="208"/>
      <c r="I74" s="199"/>
    </row>
    <row r="75" spans="1:16" ht="51" customHeight="1" thickBot="1" x14ac:dyDescent="0.25">
      <c r="B75" s="465"/>
      <c r="C75" s="196" t="s">
        <v>250</v>
      </c>
      <c r="D75" s="210">
        <f>SUMIFS('Dlhodobý majetok (DM)'!K:K,'Dlhodobý majetok (DM)'!C:C,Rozpočet!D66,'Dlhodobý majetok (DM)'!D:D,Ciselniky!$E$40)</f>
        <v>0</v>
      </c>
      <c r="E75" s="210">
        <f>IF('Základné údaje'!$H$8="áno",0,Rozpočet!D75*0.2)</f>
        <v>0</v>
      </c>
      <c r="F75" s="25">
        <f>SUMIFS('Dlhodobý majetok (DM)'!M:M,'Dlhodobý majetok (DM)'!C:C,Rozpočet!D66,'Dlhodobý majetok (DM)'!D:D,Ciselniky!$E$40)</f>
        <v>0</v>
      </c>
      <c r="G75" s="222">
        <f>IF('Základné údaje'!$H$8="áno",0,Rozpočet!F75*0.2)</f>
        <v>0</v>
      </c>
      <c r="H75" s="208"/>
      <c r="I75" s="199"/>
    </row>
    <row r="76" spans="1:16" ht="51" hidden="1" customHeight="1" thickBot="1" x14ac:dyDescent="0.25">
      <c r="B76" s="469"/>
      <c r="C76" s="224" t="s">
        <v>251</v>
      </c>
      <c r="D76" s="225">
        <f>SUMIFS('Dlhodobý majetok (DM)'!K:K,'Dlhodobý majetok (DM)'!C:C,Rozpočet!D66,'Dlhodobý majetok (DM)'!D:D,Ciselniky!$E$41)</f>
        <v>0</v>
      </c>
      <c r="E76" s="225">
        <f>IF('Základné údaje'!$H$8="áno",0,Rozpočet!D76*0.2)</f>
        <v>0</v>
      </c>
      <c r="F76" s="226">
        <f>SUMIFS('Dlhodobý majetok (DM)'!M:M,'Dlhodobý majetok (DM)'!C:C,Rozpočet!D66,'Dlhodobý majetok (DM)'!D:D,Ciselniky!$E$41)</f>
        <v>0</v>
      </c>
      <c r="G76" s="227">
        <f>IF('Základné údaje'!$H$8="áno",0,Rozpočet!F76*0.2)</f>
        <v>0</v>
      </c>
      <c r="H76" s="208"/>
      <c r="I76" s="199"/>
    </row>
    <row r="77" spans="1:16" ht="51" customHeight="1" x14ac:dyDescent="0.2">
      <c r="B77" s="464" t="s">
        <v>252</v>
      </c>
      <c r="C77" s="220" t="s">
        <v>253</v>
      </c>
      <c r="D77" s="205">
        <f>SUMIFS('Ostatné výdavky bez OV a DM'!D:D,'Ostatné výdavky bez OV a DM'!B:B,Rozpočet!D66,'Ostatné výdavky bez OV a DM'!C:C,'Ostatné výdavky bez OV a DM'!$C$3)</f>
        <v>0</v>
      </c>
      <c r="E77" s="205">
        <f>IF('Základné údaje'!$H$8="áno",0,Rozpočet!D77*0.2)</f>
        <v>0</v>
      </c>
      <c r="F77" s="206">
        <f>SUMIFS('Ostatné výdavky bez OV a DM'!E:E,'Ostatné výdavky bez OV a DM'!B:B,Rozpočet!D66,'Ostatné výdavky bez OV a DM'!C:C,'Ostatné výdavky bez OV a DM'!$C$3)</f>
        <v>0</v>
      </c>
      <c r="G77" s="221">
        <f>IF('Základné údaje'!$H$8="áno",0,Rozpočet!F77*0.2)</f>
        <v>0</v>
      </c>
      <c r="H77" s="208"/>
      <c r="I77" s="199"/>
    </row>
    <row r="78" spans="1:16" ht="51" customHeight="1" x14ac:dyDescent="0.2">
      <c r="B78" s="465"/>
      <c r="C78" s="196" t="s">
        <v>254</v>
      </c>
      <c r="D78" s="210">
        <f>SUMIFS('Ostatné výdavky bez OV a DM'!D:D,'Ostatné výdavky bez OV a DM'!B:B,Rozpočet!D66,'Ostatné výdavky bez OV a DM'!C:C,'Ostatné výdavky bez OV a DM'!$C$4)</f>
        <v>0</v>
      </c>
      <c r="E78" s="210">
        <f>IF('Základné údaje'!$H$8="áno",0,Rozpočet!D78*0.2)</f>
        <v>0</v>
      </c>
      <c r="F78" s="25">
        <f>SUMIFS('Ostatné výdavky bez OV a DM'!E:E,'Ostatné výdavky bez OV a DM'!B:B,Rozpočet!D66,'Ostatné výdavky bez OV a DM'!C:C,'Ostatné výdavky bez OV a DM'!$C$4)</f>
        <v>0</v>
      </c>
      <c r="G78" s="222">
        <f>IF('Základné údaje'!$H$8="áno",0,Rozpočet!F78*0.2)</f>
        <v>0</v>
      </c>
      <c r="H78" s="208"/>
      <c r="I78" s="199"/>
    </row>
    <row r="79" spans="1:16" ht="51" customHeight="1" thickBot="1" x14ac:dyDescent="0.25">
      <c r="B79" s="466"/>
      <c r="C79" s="228" t="s">
        <v>256</v>
      </c>
      <c r="D79" s="214">
        <f>SUMIFS('Ostatné výdavky bez OV a DM'!D:D,'Ostatné výdavky bez OV a DM'!B:B,Rozpočet!D66,'Ostatné výdavky bez OV a DM'!C:C,'Ostatné výdavky bez OV a DM'!$C$5)</f>
        <v>0</v>
      </c>
      <c r="E79" s="214">
        <f>IF('Základné údaje'!$H$8="áno",0,Rozpočet!D79*0.2)</f>
        <v>0</v>
      </c>
      <c r="F79" s="215">
        <f>SUMIFS('Ostatné výdavky bez OV a DM'!E:E,'Ostatné výdavky bez OV a DM'!B:B,Rozpočet!D66,'Ostatné výdavky bez OV a DM'!C:C,'Ostatné výdavky bez OV a DM'!$C$5)</f>
        <v>0</v>
      </c>
      <c r="G79" s="229">
        <f>IF('Základné údaje'!$H$8="áno",0,Rozpočet!F79*0.2)</f>
        <v>0</v>
      </c>
      <c r="H79" s="199"/>
      <c r="I79" s="199"/>
    </row>
    <row r="80" spans="1:16" ht="13.5" thickBot="1" x14ac:dyDescent="0.25">
      <c r="B80" s="199"/>
      <c r="C80" s="199"/>
      <c r="D80" s="230">
        <f>SUM(D70:D79)</f>
        <v>0</v>
      </c>
      <c r="E80" s="230">
        <f>SUM(E70:E79)</f>
        <v>0</v>
      </c>
      <c r="F80" s="230">
        <f t="shared" ref="F80" si="7">SUM(F70:F79)</f>
        <v>0</v>
      </c>
      <c r="G80" s="230">
        <f t="shared" ref="G80" si="8">SUM(G70:G79)</f>
        <v>0</v>
      </c>
      <c r="H80" s="199"/>
      <c r="I80" s="199"/>
    </row>
    <row r="81" spans="1:16" ht="36" customHeight="1" x14ac:dyDescent="0.3">
      <c r="A81" s="195">
        <f>A66+1</f>
        <v>6</v>
      </c>
      <c r="B81" s="470" t="s">
        <v>235</v>
      </c>
      <c r="C81" s="471"/>
      <c r="D81" s="472" t="str">
        <f>VLOOKUP(A81,'Pracovné balíky'!A:D,2,FALSE)</f>
        <v/>
      </c>
      <c r="E81" s="472"/>
      <c r="F81" s="472"/>
      <c r="G81" s="473"/>
      <c r="H81" s="199"/>
      <c r="I81" s="199"/>
      <c r="J81" s="197"/>
      <c r="K81" s="197"/>
      <c r="L81" s="197"/>
      <c r="M81" s="197"/>
      <c r="N81" s="197"/>
      <c r="O81" s="197"/>
      <c r="P81" s="197"/>
    </row>
    <row r="82" spans="1:16" ht="31.5" customHeight="1" x14ac:dyDescent="0.2">
      <c r="B82" s="474" t="s">
        <v>236</v>
      </c>
      <c r="C82" s="475"/>
      <c r="D82" s="476" t="str">
        <f>IF(D81="","",CONCATENATE(VLOOKUP(D81,'Priradenie pracov. balíkov'!B:G,3,FALSE)," / ",VLOOKUP(VLOOKUP(D81,'Priradenie pracov. balíkov'!B:G,3,FALSE),Ciselniky!$C$20:$D$24,2,FALSE)))</f>
        <v/>
      </c>
      <c r="E82" s="476"/>
      <c r="F82" s="476"/>
      <c r="G82" s="477"/>
      <c r="H82" s="199"/>
      <c r="I82" s="199"/>
    </row>
    <row r="83" spans="1:16" ht="31.5" customHeight="1" thickBot="1" x14ac:dyDescent="0.25">
      <c r="B83" s="467" t="s">
        <v>237</v>
      </c>
      <c r="C83" s="468"/>
      <c r="D83" s="460" t="str">
        <f>IF(D81="","",VLOOKUP(D81,'Priradenie pracov. balíkov'!B:G,5,FALSE))</f>
        <v/>
      </c>
      <c r="E83" s="460"/>
      <c r="F83" s="460"/>
      <c r="G83" s="461"/>
      <c r="H83" s="199"/>
      <c r="I83" s="199"/>
    </row>
    <row r="84" spans="1:16" ht="59.25" customHeight="1" thickBot="1" x14ac:dyDescent="0.25">
      <c r="B84" s="462"/>
      <c r="C84" s="463"/>
      <c r="D84" s="200" t="s">
        <v>238</v>
      </c>
      <c r="E84" s="200" t="s">
        <v>239</v>
      </c>
      <c r="F84" s="200" t="s">
        <v>240</v>
      </c>
      <c r="G84" s="201" t="s">
        <v>241</v>
      </c>
      <c r="H84" s="202" t="s">
        <v>242</v>
      </c>
      <c r="I84" s="203"/>
    </row>
    <row r="85" spans="1:16" ht="59.25" customHeight="1" x14ac:dyDescent="0.2">
      <c r="B85" s="488" t="s">
        <v>243</v>
      </c>
      <c r="C85" s="204" t="str">
        <f>Ciselniky!$I$4</f>
        <v>Hlavný riešiteľ</v>
      </c>
      <c r="D85" s="205">
        <f>SUMIFS('Osobné výdavky (OV)'!I:I,'Osobné výdavky (OV)'!E:E,Ciselniky!$I$4,'Osobné výdavky (OV)'!N:N,Rozpočet!D81)</f>
        <v>0</v>
      </c>
      <c r="E85" s="206" t="s">
        <v>244</v>
      </c>
      <c r="F85" s="206">
        <f>SUMIFS('Osobné výdavky (OV)'!J:J,'Osobné výdavky (OV)'!E:E,Ciselniky!$I$4,'Osobné výdavky (OV)'!N:N,Rozpočet!D81)</f>
        <v>0</v>
      </c>
      <c r="G85" s="207" t="s">
        <v>244</v>
      </c>
      <c r="H85" s="231"/>
      <c r="I85" s="232"/>
    </row>
    <row r="86" spans="1:16" ht="51" customHeight="1" x14ac:dyDescent="0.2">
      <c r="B86" s="489"/>
      <c r="C86" s="209" t="s">
        <v>245</v>
      </c>
      <c r="D86" s="210">
        <f>SUMIFS('Osobné výdavky (OV)'!I:I,'Osobné výdavky (OV)'!E:E,"Kľúčový vedecko-výskumný pracovník",'Osobné výdavky (OV)'!N:N,Rozpočet!D81)</f>
        <v>0</v>
      </c>
      <c r="E86" s="25" t="s">
        <v>244</v>
      </c>
      <c r="F86" s="25">
        <f>SUMIFS('Osobné výdavky (OV)'!J:J,'Osobné výdavky (OV)'!E:E,"Kľúčový vedecko-výskumný pracovník",'Osobné výdavky (OV)'!N:N,Rozpočet!D81)</f>
        <v>0</v>
      </c>
      <c r="G86" s="211" t="s">
        <v>244</v>
      </c>
      <c r="H86" s="208"/>
      <c r="I86" s="199"/>
    </row>
    <row r="87" spans="1:16" ht="51" customHeight="1" thickBot="1" x14ac:dyDescent="0.25">
      <c r="B87" s="490"/>
      <c r="C87" s="213" t="s">
        <v>246</v>
      </c>
      <c r="D87" s="214">
        <f>SUMIFS('Osobné výdavky (OV)'!I:I,'Osobné výdavky (OV)'!E:E,"&lt;&gt;Kľúčový vedecko-výskumný pracovník",'Osobné výdavky (OV)'!N:N,Rozpočet!D81)-SUMIFS('Osobné výdavky (OV)'!I:I,'Osobné výdavky (OV)'!E:E,Ciselniky!$I$4,'Osobné výdavky (OV)'!N:N,Rozpočet!D81)</f>
        <v>0</v>
      </c>
      <c r="E87" s="215" t="s">
        <v>244</v>
      </c>
      <c r="F87" s="215">
        <f>SUMIFS('Osobné výdavky (OV)'!J:J,'Osobné výdavky (OV)'!E:E,"&lt;&gt;Kľúčový vedecko-výskumný pracovník",'Osobné výdavky (OV)'!N:N,Rozpočet!D81)-SUMIFS('Osobné výdavky (OV)'!J:J,'Osobné výdavky (OV)'!E:E,Ciselniky!$I$4,'Osobné výdavky (OV)'!N:N,Rozpočet!D81)</f>
        <v>0</v>
      </c>
      <c r="G87" s="216" t="s">
        <v>244</v>
      </c>
      <c r="H87" s="208"/>
      <c r="I87" s="199"/>
    </row>
    <row r="88" spans="1:16" ht="51" customHeight="1" thickBot="1" x14ac:dyDescent="0.25">
      <c r="B88" s="212" t="s">
        <v>247</v>
      </c>
      <c r="C88" s="217">
        <f>'Údaje o projekte'!$F$26</f>
        <v>0</v>
      </c>
      <c r="D88" s="218">
        <f>(SUM(D85:D87)+SUM(D89:D94))*C88</f>
        <v>0</v>
      </c>
      <c r="E88" s="218">
        <f>IF('Základné údaje'!$H$8="áno",0,D88*0.2)</f>
        <v>0</v>
      </c>
      <c r="F88" s="218">
        <f>(SUM(F85:F87)+SUM(F89:F94))*C88</f>
        <v>0</v>
      </c>
      <c r="G88" s="219">
        <f>IF('Základné údaje'!$H$8="áno",0,F88*0.2)</f>
        <v>0</v>
      </c>
      <c r="H88" s="208"/>
      <c r="I88" s="199"/>
    </row>
    <row r="89" spans="1:16" ht="51" customHeight="1" x14ac:dyDescent="0.2">
      <c r="B89" s="464" t="s">
        <v>248</v>
      </c>
      <c r="C89" s="220" t="s">
        <v>249</v>
      </c>
      <c r="D89" s="205">
        <f>SUMIFS('Dlhodobý majetok (DM)'!K:K,'Dlhodobý majetok (DM)'!C:C,Rozpočet!D81,'Dlhodobý majetok (DM)'!D:D,Ciselniky!$E$39)</f>
        <v>0</v>
      </c>
      <c r="E89" s="205">
        <f>IF('Základné údaje'!$H$8="áno",0,Rozpočet!D89*0.2)</f>
        <v>0</v>
      </c>
      <c r="F89" s="206">
        <f>SUMIFS('Dlhodobý majetok (DM)'!M:M,'Dlhodobý majetok (DM)'!C:C,Rozpočet!D81,'Dlhodobý majetok (DM)'!D:D,Ciselniky!$E$39)</f>
        <v>0</v>
      </c>
      <c r="G89" s="221">
        <f>IF('Základné údaje'!$H$8="áno",0,Rozpočet!F89*0.2)</f>
        <v>0</v>
      </c>
      <c r="H89" s="208"/>
      <c r="I89" s="199"/>
    </row>
    <row r="90" spans="1:16" ht="51" customHeight="1" thickBot="1" x14ac:dyDescent="0.25">
      <c r="B90" s="465"/>
      <c r="C90" s="196" t="s">
        <v>250</v>
      </c>
      <c r="D90" s="210">
        <f>SUMIFS('Dlhodobý majetok (DM)'!K:K,'Dlhodobý majetok (DM)'!C:C,Rozpočet!D81,'Dlhodobý majetok (DM)'!D:D,Ciselniky!$E$40)</f>
        <v>0</v>
      </c>
      <c r="E90" s="210">
        <f>IF('Základné údaje'!$H$8="áno",0,Rozpočet!D90*0.2)</f>
        <v>0</v>
      </c>
      <c r="F90" s="25">
        <f>SUMIFS('Dlhodobý majetok (DM)'!M:M,'Dlhodobý majetok (DM)'!C:C,Rozpočet!D81,'Dlhodobý majetok (DM)'!D:D,Ciselniky!$E$40)</f>
        <v>0</v>
      </c>
      <c r="G90" s="222">
        <f>IF('Základné údaje'!$H$8="áno",0,Rozpočet!F90*0.2)</f>
        <v>0</v>
      </c>
      <c r="H90" s="208"/>
      <c r="I90" s="199"/>
    </row>
    <row r="91" spans="1:16" ht="51" hidden="1" customHeight="1" thickBot="1" x14ac:dyDescent="0.25">
      <c r="B91" s="469"/>
      <c r="C91" s="224" t="s">
        <v>251</v>
      </c>
      <c r="D91" s="225">
        <f>SUMIFS('Dlhodobý majetok (DM)'!K:K,'Dlhodobý majetok (DM)'!C:C,Rozpočet!D81,'Dlhodobý majetok (DM)'!D:D,Ciselniky!$E$41)</f>
        <v>0</v>
      </c>
      <c r="E91" s="225">
        <f>IF('Základné údaje'!$H$8="áno",0,Rozpočet!D91*0.2)</f>
        <v>0</v>
      </c>
      <c r="F91" s="226">
        <f>SUMIFS('Dlhodobý majetok (DM)'!M:M,'Dlhodobý majetok (DM)'!C:C,Rozpočet!D81,'Dlhodobý majetok (DM)'!D:D,Ciselniky!$E$41)</f>
        <v>0</v>
      </c>
      <c r="G91" s="227">
        <f>IF('Základné údaje'!$H$8="áno",0,Rozpočet!F91*0.2)</f>
        <v>0</v>
      </c>
      <c r="H91" s="208"/>
      <c r="I91" s="199"/>
    </row>
    <row r="92" spans="1:16" ht="51" customHeight="1" x14ac:dyDescent="0.2">
      <c r="B92" s="464" t="s">
        <v>252</v>
      </c>
      <c r="C92" s="220" t="s">
        <v>253</v>
      </c>
      <c r="D92" s="205">
        <f>SUMIFS('Ostatné výdavky bez OV a DM'!D:D,'Ostatné výdavky bez OV a DM'!B:B,Rozpočet!D81,'Ostatné výdavky bez OV a DM'!C:C,'Ostatné výdavky bez OV a DM'!$C$3)</f>
        <v>0</v>
      </c>
      <c r="E92" s="205">
        <f>IF('Základné údaje'!$H$8="áno",0,Rozpočet!D92*0.2)</f>
        <v>0</v>
      </c>
      <c r="F92" s="206">
        <f>SUMIFS('Ostatné výdavky bez OV a DM'!E:E,'Ostatné výdavky bez OV a DM'!B:B,Rozpočet!D81,'Ostatné výdavky bez OV a DM'!C:C,'Ostatné výdavky bez OV a DM'!$C$3)</f>
        <v>0</v>
      </c>
      <c r="G92" s="221">
        <f>IF('Základné údaje'!$H$8="áno",0,Rozpočet!F92*0.2)</f>
        <v>0</v>
      </c>
      <c r="H92" s="208"/>
      <c r="I92" s="199"/>
    </row>
    <row r="93" spans="1:16" ht="51" customHeight="1" x14ac:dyDescent="0.2">
      <c r="B93" s="465"/>
      <c r="C93" s="196" t="s">
        <v>254</v>
      </c>
      <c r="D93" s="210">
        <f>SUMIFS('Ostatné výdavky bez OV a DM'!D:D,'Ostatné výdavky bez OV a DM'!B:B,Rozpočet!D81,'Ostatné výdavky bez OV a DM'!C:C,'Ostatné výdavky bez OV a DM'!$C$4)</f>
        <v>0</v>
      </c>
      <c r="E93" s="210">
        <f>IF('Základné údaje'!$H$8="áno",0,Rozpočet!D93*0.2)</f>
        <v>0</v>
      </c>
      <c r="F93" s="25">
        <f>SUMIFS('Ostatné výdavky bez OV a DM'!E:E,'Ostatné výdavky bez OV a DM'!B:B,Rozpočet!D81,'Ostatné výdavky bez OV a DM'!C:C,'Ostatné výdavky bez OV a DM'!$C$4)</f>
        <v>0</v>
      </c>
      <c r="G93" s="222">
        <f>IF('Základné údaje'!$H$8="áno",0,Rozpočet!F93*0.2)</f>
        <v>0</v>
      </c>
      <c r="H93" s="208"/>
      <c r="I93" s="199"/>
    </row>
    <row r="94" spans="1:16" ht="51" customHeight="1" thickBot="1" x14ac:dyDescent="0.25">
      <c r="B94" s="466"/>
      <c r="C94" s="228" t="s">
        <v>255</v>
      </c>
      <c r="D94" s="214">
        <f>SUMIFS('Ostatné výdavky bez OV a DM'!D:D,'Ostatné výdavky bez OV a DM'!B:B,Rozpočet!D81,'Ostatné výdavky bez OV a DM'!C:C,'Ostatné výdavky bez OV a DM'!$C$5)</f>
        <v>0</v>
      </c>
      <c r="E94" s="214">
        <f>IF('Základné údaje'!$H$8="áno",0,Rozpočet!D94*0.2)</f>
        <v>0</v>
      </c>
      <c r="F94" s="215">
        <f>SUMIFS('Ostatné výdavky bez OV a DM'!E:E,'Ostatné výdavky bez OV a DM'!B:B,Rozpočet!D81,'Ostatné výdavky bez OV a DM'!C:C,'Ostatné výdavky bez OV a DM'!$C$5)</f>
        <v>0</v>
      </c>
      <c r="G94" s="229">
        <f>IF('Základné údaje'!$H$8="áno",0,Rozpočet!F94*0.2)</f>
        <v>0</v>
      </c>
      <c r="H94" s="199"/>
      <c r="I94" s="199"/>
    </row>
    <row r="95" spans="1:16" ht="13.5" thickBot="1" x14ac:dyDescent="0.25">
      <c r="B95" s="199"/>
      <c r="C95" s="199"/>
      <c r="D95" s="230">
        <f>SUM(D85:D94)</f>
        <v>0</v>
      </c>
      <c r="E95" s="230">
        <f>SUM(E85:E94)</f>
        <v>0</v>
      </c>
      <c r="F95" s="230">
        <f t="shared" ref="F95" si="9">SUM(F85:F94)</f>
        <v>0</v>
      </c>
      <c r="G95" s="230">
        <f t="shared" ref="G95" si="10">SUM(G85:G94)</f>
        <v>0</v>
      </c>
      <c r="H95" s="199"/>
      <c r="I95" s="199"/>
    </row>
    <row r="96" spans="1:16" ht="30" customHeight="1" x14ac:dyDescent="0.3">
      <c r="A96" s="195">
        <f>A81+1</f>
        <v>7</v>
      </c>
      <c r="B96" s="470" t="s">
        <v>235</v>
      </c>
      <c r="C96" s="471"/>
      <c r="D96" s="472" t="str">
        <f>VLOOKUP(A96,'Pracovné balíky'!A:D,2,FALSE)</f>
        <v/>
      </c>
      <c r="E96" s="472"/>
      <c r="F96" s="472"/>
      <c r="G96" s="473"/>
      <c r="H96" s="199"/>
      <c r="I96" s="199"/>
      <c r="J96" s="197"/>
      <c r="K96" s="197"/>
      <c r="L96" s="197"/>
      <c r="M96" s="197"/>
      <c r="N96" s="197"/>
      <c r="O96" s="197"/>
      <c r="P96" s="197"/>
    </row>
    <row r="97" spans="1:16" ht="31.5" customHeight="1" x14ac:dyDescent="0.2">
      <c r="B97" s="474" t="s">
        <v>236</v>
      </c>
      <c r="C97" s="475"/>
      <c r="D97" s="476" t="str">
        <f>IF(D96="","",CONCATENATE(VLOOKUP(D96,'Priradenie pracov. balíkov'!B:G,3,FALSE)," / ",VLOOKUP(VLOOKUP(D96,'Priradenie pracov. balíkov'!B:G,3,FALSE),Ciselniky!$C$20:$D$24,2,FALSE)))</f>
        <v/>
      </c>
      <c r="E97" s="476"/>
      <c r="F97" s="476"/>
      <c r="G97" s="477"/>
      <c r="H97" s="199"/>
      <c r="I97" s="199"/>
    </row>
    <row r="98" spans="1:16" ht="32.25" customHeight="1" thickBot="1" x14ac:dyDescent="0.25">
      <c r="B98" s="467" t="s">
        <v>237</v>
      </c>
      <c r="C98" s="468"/>
      <c r="D98" s="460" t="str">
        <f>IF(D96="","",VLOOKUP(D96,'Priradenie pracov. balíkov'!B:G,5,FALSE))</f>
        <v/>
      </c>
      <c r="E98" s="460"/>
      <c r="F98" s="460"/>
      <c r="G98" s="461"/>
      <c r="H98" s="199"/>
      <c r="I98" s="199"/>
    </row>
    <row r="99" spans="1:16" ht="57.75" customHeight="1" thickBot="1" x14ac:dyDescent="0.25">
      <c r="B99" s="462"/>
      <c r="C99" s="463"/>
      <c r="D99" s="200" t="s">
        <v>238</v>
      </c>
      <c r="E99" s="200" t="s">
        <v>239</v>
      </c>
      <c r="F99" s="200" t="s">
        <v>240</v>
      </c>
      <c r="G99" s="201" t="s">
        <v>241</v>
      </c>
      <c r="H99" s="202" t="s">
        <v>242</v>
      </c>
      <c r="I99" s="203"/>
    </row>
    <row r="100" spans="1:16" ht="57.75" customHeight="1" x14ac:dyDescent="0.2">
      <c r="B100" s="488" t="s">
        <v>243</v>
      </c>
      <c r="C100" s="204" t="str">
        <f>Ciselniky!$I$4</f>
        <v>Hlavný riešiteľ</v>
      </c>
      <c r="D100" s="205">
        <f>SUMIFS('Osobné výdavky (OV)'!I:I,'Osobné výdavky (OV)'!E:E,Ciselniky!$I$4,'Osobné výdavky (OV)'!N:N,Rozpočet!D96)</f>
        <v>0</v>
      </c>
      <c r="E100" s="206" t="s">
        <v>244</v>
      </c>
      <c r="F100" s="206">
        <f>SUMIFS('Osobné výdavky (OV)'!J:J,'Osobné výdavky (OV)'!E:E,Ciselniky!$I$4,'Osobné výdavky (OV)'!N:N,Rozpočet!D96)</f>
        <v>0</v>
      </c>
      <c r="G100" s="207" t="s">
        <v>244</v>
      </c>
      <c r="H100" s="231"/>
      <c r="I100" s="232"/>
    </row>
    <row r="101" spans="1:16" ht="51" customHeight="1" x14ac:dyDescent="0.2">
      <c r="B101" s="489"/>
      <c r="C101" s="209" t="s">
        <v>245</v>
      </c>
      <c r="D101" s="210">
        <f>SUMIFS('Osobné výdavky (OV)'!I:I,'Osobné výdavky (OV)'!E:E,"Kľúčový vedecko-výskumný pracovník",'Osobné výdavky (OV)'!N:N,Rozpočet!D96)</f>
        <v>0</v>
      </c>
      <c r="E101" s="25" t="s">
        <v>244</v>
      </c>
      <c r="F101" s="25">
        <f>SUMIFS('Osobné výdavky (OV)'!J:J,'Osobné výdavky (OV)'!E:E,"Kľúčový vedecko-výskumný pracovník",'Osobné výdavky (OV)'!N:N,Rozpočet!D96)</f>
        <v>0</v>
      </c>
      <c r="G101" s="211" t="s">
        <v>244</v>
      </c>
      <c r="H101" s="208"/>
      <c r="I101" s="199"/>
    </row>
    <row r="102" spans="1:16" ht="51" customHeight="1" thickBot="1" x14ac:dyDescent="0.25">
      <c r="B102" s="490"/>
      <c r="C102" s="213" t="s">
        <v>246</v>
      </c>
      <c r="D102" s="214">
        <f>SUMIFS('Osobné výdavky (OV)'!I:I,'Osobné výdavky (OV)'!E:E,"&lt;&gt;Kľúčový vedecko-výskumný pracovník",'Osobné výdavky (OV)'!N:N,Rozpočet!D96)-SUMIFS('Osobné výdavky (OV)'!I:I,'Osobné výdavky (OV)'!E:E,Ciselniky!$I$4,'Osobné výdavky (OV)'!N:N,Rozpočet!D96)</f>
        <v>0</v>
      </c>
      <c r="E102" s="215" t="s">
        <v>244</v>
      </c>
      <c r="F102" s="215">
        <f>SUMIFS('Osobné výdavky (OV)'!J:J,'Osobné výdavky (OV)'!E:E,"&lt;&gt;Kľúčový vedecko-výskumný pracovník",'Osobné výdavky (OV)'!N:N,Rozpočet!D96)-SUMIFS('Osobné výdavky (OV)'!J:J,'Osobné výdavky (OV)'!E:E,Ciselniky!$I$4,'Osobné výdavky (OV)'!N:N,Rozpočet!D96)</f>
        <v>0</v>
      </c>
      <c r="G102" s="216" t="s">
        <v>244</v>
      </c>
      <c r="H102" s="208"/>
      <c r="I102" s="199"/>
    </row>
    <row r="103" spans="1:16" ht="51" customHeight="1" thickBot="1" x14ac:dyDescent="0.25">
      <c r="B103" s="212" t="s">
        <v>247</v>
      </c>
      <c r="C103" s="217">
        <f>'Údaje o projekte'!$F$26</f>
        <v>0</v>
      </c>
      <c r="D103" s="218">
        <f>(SUM(D100:D102)+SUM(D104:D109))*C103</f>
        <v>0</v>
      </c>
      <c r="E103" s="218">
        <f>IF('Základné údaje'!$H$8="áno",0,D103*0.2)</f>
        <v>0</v>
      </c>
      <c r="F103" s="218">
        <f>(SUM(F100:F102)+SUM(F104:F109))*C103</f>
        <v>0</v>
      </c>
      <c r="G103" s="219">
        <f>IF('Základné údaje'!$H$8="áno",0,F103*0.2)</f>
        <v>0</v>
      </c>
      <c r="H103" s="208"/>
      <c r="I103" s="199"/>
    </row>
    <row r="104" spans="1:16" ht="51" customHeight="1" x14ac:dyDescent="0.2">
      <c r="B104" s="464" t="s">
        <v>248</v>
      </c>
      <c r="C104" s="220" t="s">
        <v>249</v>
      </c>
      <c r="D104" s="205">
        <f>SUMIFS('Dlhodobý majetok (DM)'!K:K,'Dlhodobý majetok (DM)'!C:C,Rozpočet!D96,'Dlhodobý majetok (DM)'!D:D,Ciselniky!$E$39)</f>
        <v>0</v>
      </c>
      <c r="E104" s="205">
        <f>IF('Základné údaje'!$H$8="áno",0,Rozpočet!D104*0.2)</f>
        <v>0</v>
      </c>
      <c r="F104" s="206">
        <f>SUMIFS('Dlhodobý majetok (DM)'!M:M,'Dlhodobý majetok (DM)'!C:C,Rozpočet!D96,'Dlhodobý majetok (DM)'!D:D,Ciselniky!$E$39)</f>
        <v>0</v>
      </c>
      <c r="G104" s="221">
        <f>IF('Základné údaje'!$H$8="áno",0,Rozpočet!F104*0.2)</f>
        <v>0</v>
      </c>
      <c r="H104" s="208"/>
      <c r="I104" s="199"/>
    </row>
    <row r="105" spans="1:16" ht="51" customHeight="1" thickBot="1" x14ac:dyDescent="0.25">
      <c r="B105" s="465"/>
      <c r="C105" s="196" t="s">
        <v>250</v>
      </c>
      <c r="D105" s="210">
        <f>SUMIFS('Dlhodobý majetok (DM)'!K:K,'Dlhodobý majetok (DM)'!C:C,Rozpočet!D96,'Dlhodobý majetok (DM)'!D:D,Ciselniky!$E$40)</f>
        <v>0</v>
      </c>
      <c r="E105" s="210">
        <f>IF('Základné údaje'!$H$8="áno",0,Rozpočet!D105*0.2)</f>
        <v>0</v>
      </c>
      <c r="F105" s="25">
        <f>SUMIFS('Dlhodobý majetok (DM)'!M:M,'Dlhodobý majetok (DM)'!C:C,Rozpočet!D96,'Dlhodobý majetok (DM)'!D:D,Ciselniky!$E$40)</f>
        <v>0</v>
      </c>
      <c r="G105" s="222">
        <f>IF('Základné údaje'!$H$8="áno",0,Rozpočet!F105*0.2)</f>
        <v>0</v>
      </c>
      <c r="H105" s="208"/>
      <c r="I105" s="199"/>
    </row>
    <row r="106" spans="1:16" ht="51" hidden="1" customHeight="1" thickBot="1" x14ac:dyDescent="0.25">
      <c r="B106" s="469"/>
      <c r="C106" s="224" t="s">
        <v>251</v>
      </c>
      <c r="D106" s="225">
        <f>SUMIFS('Dlhodobý majetok (DM)'!K:K,'Dlhodobý majetok (DM)'!C:C,Rozpočet!D96,'Dlhodobý majetok (DM)'!D:D,Ciselniky!$E$41)</f>
        <v>0</v>
      </c>
      <c r="E106" s="225">
        <f>IF('Základné údaje'!$H$8="áno",0,Rozpočet!D106*0.2)</f>
        <v>0</v>
      </c>
      <c r="F106" s="226">
        <f>SUMIFS('Dlhodobý majetok (DM)'!M:M,'Dlhodobý majetok (DM)'!C:C,Rozpočet!D96,'Dlhodobý majetok (DM)'!D:D,Ciselniky!$E$41)</f>
        <v>0</v>
      </c>
      <c r="G106" s="227">
        <f>IF('Základné údaje'!$H$8="áno",0,Rozpočet!F106*0.2)</f>
        <v>0</v>
      </c>
      <c r="H106" s="208"/>
      <c r="I106" s="199"/>
    </row>
    <row r="107" spans="1:16" ht="51" customHeight="1" x14ac:dyDescent="0.2">
      <c r="B107" s="464" t="s">
        <v>252</v>
      </c>
      <c r="C107" s="220" t="s">
        <v>253</v>
      </c>
      <c r="D107" s="205">
        <f>SUMIFS('Ostatné výdavky bez OV a DM'!D:D,'Ostatné výdavky bez OV a DM'!B:B,Rozpočet!D96,'Ostatné výdavky bez OV a DM'!C:C,'Ostatné výdavky bez OV a DM'!$C$3)</f>
        <v>0</v>
      </c>
      <c r="E107" s="205">
        <f>IF('Základné údaje'!$H$8="áno",0,Rozpočet!D107*0.2)</f>
        <v>0</v>
      </c>
      <c r="F107" s="206">
        <f>SUMIFS('Ostatné výdavky bez OV a DM'!E:E,'Ostatné výdavky bez OV a DM'!B:B,Rozpočet!D96,'Ostatné výdavky bez OV a DM'!C:C,'Ostatné výdavky bez OV a DM'!$C$3)</f>
        <v>0</v>
      </c>
      <c r="G107" s="221">
        <f>IF('Základné údaje'!$H$8="áno",0,Rozpočet!F107*0.2)</f>
        <v>0</v>
      </c>
      <c r="H107" s="208"/>
      <c r="I107" s="199"/>
    </row>
    <row r="108" spans="1:16" ht="51" customHeight="1" x14ac:dyDescent="0.2">
      <c r="B108" s="465"/>
      <c r="C108" s="196" t="s">
        <v>254</v>
      </c>
      <c r="D108" s="210">
        <f>SUMIFS('Ostatné výdavky bez OV a DM'!D:D,'Ostatné výdavky bez OV a DM'!B:B,Rozpočet!D96,'Ostatné výdavky bez OV a DM'!C:C,'Ostatné výdavky bez OV a DM'!$C$4)</f>
        <v>0</v>
      </c>
      <c r="E108" s="210">
        <f>IF('Základné údaje'!$H$8="áno",0,Rozpočet!D108*0.2)</f>
        <v>0</v>
      </c>
      <c r="F108" s="25">
        <f>SUMIFS('Ostatné výdavky bez OV a DM'!E:E,'Ostatné výdavky bez OV a DM'!B:B,Rozpočet!D96,'Ostatné výdavky bez OV a DM'!C:C,'Ostatné výdavky bez OV a DM'!$C$4)</f>
        <v>0</v>
      </c>
      <c r="G108" s="222">
        <f>IF('Základné údaje'!$H$8="áno",0,Rozpočet!F108*0.2)</f>
        <v>0</v>
      </c>
      <c r="H108" s="208"/>
      <c r="I108" s="199"/>
    </row>
    <row r="109" spans="1:16" ht="51" customHeight="1" thickBot="1" x14ac:dyDescent="0.25">
      <c r="B109" s="466"/>
      <c r="C109" s="228" t="s">
        <v>255</v>
      </c>
      <c r="D109" s="214">
        <f>SUMIFS('Ostatné výdavky bez OV a DM'!D:D,'Ostatné výdavky bez OV a DM'!B:B,Rozpočet!D96,'Ostatné výdavky bez OV a DM'!C:C,'Ostatné výdavky bez OV a DM'!$C$5)</f>
        <v>0</v>
      </c>
      <c r="E109" s="214">
        <f>IF('Základné údaje'!$H$8="áno",0,Rozpočet!D109*0.2)</f>
        <v>0</v>
      </c>
      <c r="F109" s="215">
        <f>SUMIFS('Ostatné výdavky bez OV a DM'!E:E,'Ostatné výdavky bez OV a DM'!B:B,Rozpočet!D96,'Ostatné výdavky bez OV a DM'!C:C,'Ostatné výdavky bez OV a DM'!$C$5)</f>
        <v>0</v>
      </c>
      <c r="G109" s="229">
        <f>IF('Základné údaje'!$H$8="áno",0,Rozpočet!F109*0.2)</f>
        <v>0</v>
      </c>
      <c r="H109" s="199"/>
      <c r="I109" s="199"/>
    </row>
    <row r="110" spans="1:16" ht="13.5" thickBot="1" x14ac:dyDescent="0.25">
      <c r="B110" s="199"/>
      <c r="C110" s="199"/>
      <c r="D110" s="230">
        <f>SUM(D100:D109)</f>
        <v>0</v>
      </c>
      <c r="E110" s="230">
        <f>SUM(E100:E109)</f>
        <v>0</v>
      </c>
      <c r="F110" s="230">
        <f t="shared" ref="F110" si="11">SUM(F100:F109)</f>
        <v>0</v>
      </c>
      <c r="G110" s="230">
        <f t="shared" ref="G110" si="12">SUM(G100:G109)</f>
        <v>0</v>
      </c>
      <c r="H110" s="199"/>
      <c r="I110" s="199"/>
    </row>
    <row r="111" spans="1:16" ht="33.75" customHeight="1" x14ac:dyDescent="0.3">
      <c r="A111" s="195">
        <f>A96+1</f>
        <v>8</v>
      </c>
      <c r="B111" s="470" t="s">
        <v>235</v>
      </c>
      <c r="C111" s="471"/>
      <c r="D111" s="472" t="str">
        <f>VLOOKUP(A111,'Pracovné balíky'!A:D,2,FALSE)</f>
        <v/>
      </c>
      <c r="E111" s="472"/>
      <c r="F111" s="472"/>
      <c r="G111" s="473"/>
      <c r="H111" s="199"/>
      <c r="I111" s="199"/>
      <c r="J111" s="197"/>
      <c r="K111" s="197"/>
      <c r="L111" s="197"/>
      <c r="M111" s="197"/>
      <c r="N111" s="197"/>
      <c r="O111" s="197"/>
      <c r="P111" s="197"/>
    </row>
    <row r="112" spans="1:16" ht="35.25" customHeight="1" x14ac:dyDescent="0.2">
      <c r="B112" s="474" t="s">
        <v>236</v>
      </c>
      <c r="C112" s="475"/>
      <c r="D112" s="476" t="str">
        <f>IF(D111="","",CONCATENATE(VLOOKUP(D111,'Priradenie pracov. balíkov'!B:G,3,FALSE)," / ",VLOOKUP(VLOOKUP(D111,'Priradenie pracov. balíkov'!B:G,3,FALSE),Ciselniky!$C$20:$D$24,2,FALSE)))</f>
        <v/>
      </c>
      <c r="E112" s="476"/>
      <c r="F112" s="476"/>
      <c r="G112" s="477"/>
      <c r="H112" s="199"/>
      <c r="I112" s="199"/>
    </row>
    <row r="113" spans="1:16" ht="36" customHeight="1" thickBot="1" x14ac:dyDescent="0.25">
      <c r="B113" s="467" t="s">
        <v>237</v>
      </c>
      <c r="C113" s="468"/>
      <c r="D113" s="460" t="str">
        <f>IF(D111="","",VLOOKUP(D111,'Priradenie pracov. balíkov'!B:G,5,FALSE))</f>
        <v/>
      </c>
      <c r="E113" s="460"/>
      <c r="F113" s="460"/>
      <c r="G113" s="461"/>
      <c r="H113" s="199"/>
      <c r="I113" s="199"/>
    </row>
    <row r="114" spans="1:16" ht="63.75" customHeight="1" thickBot="1" x14ac:dyDescent="0.25">
      <c r="B114" s="462"/>
      <c r="C114" s="463"/>
      <c r="D114" s="200" t="s">
        <v>238</v>
      </c>
      <c r="E114" s="200" t="s">
        <v>239</v>
      </c>
      <c r="F114" s="200" t="s">
        <v>240</v>
      </c>
      <c r="G114" s="201" t="s">
        <v>241</v>
      </c>
      <c r="H114" s="202" t="s">
        <v>242</v>
      </c>
      <c r="I114" s="203"/>
    </row>
    <row r="115" spans="1:16" ht="63.75" customHeight="1" x14ac:dyDescent="0.2">
      <c r="B115" s="488" t="s">
        <v>243</v>
      </c>
      <c r="C115" s="204" t="str">
        <f>Ciselniky!$I$4</f>
        <v>Hlavný riešiteľ</v>
      </c>
      <c r="D115" s="205">
        <f>SUMIFS('Osobné výdavky (OV)'!I:I,'Osobné výdavky (OV)'!E:E,Ciselniky!$I$4,'Osobné výdavky (OV)'!N:N,Rozpočet!D111)</f>
        <v>0</v>
      </c>
      <c r="E115" s="206" t="s">
        <v>244</v>
      </c>
      <c r="F115" s="206">
        <f>SUMIFS('Osobné výdavky (OV)'!J:J,'Osobné výdavky (OV)'!E:E,Ciselniky!$I$4,'Osobné výdavky (OV)'!N:N,Rozpočet!D111)</f>
        <v>0</v>
      </c>
      <c r="G115" s="207" t="s">
        <v>244</v>
      </c>
      <c r="H115" s="231"/>
      <c r="I115" s="232"/>
    </row>
    <row r="116" spans="1:16" ht="51" customHeight="1" x14ac:dyDescent="0.2">
      <c r="B116" s="489"/>
      <c r="C116" s="209" t="s">
        <v>245</v>
      </c>
      <c r="D116" s="210">
        <f>SUMIFS('Osobné výdavky (OV)'!I:I,'Osobné výdavky (OV)'!E:E,"Kľúčový vedecko-výskumný pracovník",'Osobné výdavky (OV)'!N:N,Rozpočet!D111)</f>
        <v>0</v>
      </c>
      <c r="E116" s="25" t="s">
        <v>244</v>
      </c>
      <c r="F116" s="25">
        <f>SUMIFS('Osobné výdavky (OV)'!J:J,'Osobné výdavky (OV)'!E:E,"Kľúčový vedecko-výskumný pracovník",'Osobné výdavky (OV)'!N:N,Rozpočet!D111)</f>
        <v>0</v>
      </c>
      <c r="G116" s="211" t="s">
        <v>244</v>
      </c>
      <c r="H116" s="208"/>
      <c r="I116" s="199"/>
    </row>
    <row r="117" spans="1:16" ht="51" customHeight="1" thickBot="1" x14ac:dyDescent="0.25">
      <c r="B117" s="490"/>
      <c r="C117" s="213" t="s">
        <v>246</v>
      </c>
      <c r="D117" s="214">
        <f>SUMIFS('Osobné výdavky (OV)'!I:I,'Osobné výdavky (OV)'!E:E,"&lt;&gt;Kľúčový vedecko-výskumný pracovník",'Osobné výdavky (OV)'!N:N,Rozpočet!D111)-SUMIFS('Osobné výdavky (OV)'!I:I,'Osobné výdavky (OV)'!E:E,Ciselniky!$I$4,'Osobné výdavky (OV)'!N:N,Rozpočet!D111)</f>
        <v>0</v>
      </c>
      <c r="E117" s="215" t="s">
        <v>244</v>
      </c>
      <c r="F117" s="215">
        <f>SUMIFS('Osobné výdavky (OV)'!J:J,'Osobné výdavky (OV)'!E:E,"&lt;&gt;Kľúčový vedecko-výskumný pracovník",'Osobné výdavky (OV)'!N:N,Rozpočet!D111)-SUMIFS('Osobné výdavky (OV)'!J:J,'Osobné výdavky (OV)'!E:E,Ciselniky!$I$4,'Osobné výdavky (OV)'!N:N,Rozpočet!D111)</f>
        <v>0</v>
      </c>
      <c r="G117" s="216" t="s">
        <v>244</v>
      </c>
      <c r="H117" s="208"/>
      <c r="I117" s="199"/>
    </row>
    <row r="118" spans="1:16" ht="51" customHeight="1" thickBot="1" x14ac:dyDescent="0.25">
      <c r="B118" s="212" t="s">
        <v>247</v>
      </c>
      <c r="C118" s="217">
        <f>'Údaje o projekte'!$F$26</f>
        <v>0</v>
      </c>
      <c r="D118" s="218">
        <f>(SUM(D115:D117)+SUM(D119:D124))*C118</f>
        <v>0</v>
      </c>
      <c r="E118" s="218">
        <f>IF('Základné údaje'!$H$8="áno",0,D118*0.2)</f>
        <v>0</v>
      </c>
      <c r="F118" s="218">
        <f>(SUM(F115:F117)+SUM(F119:F124))*C118</f>
        <v>0</v>
      </c>
      <c r="G118" s="219">
        <f>IF('Základné údaje'!$H$8="áno",0,F118*0.2)</f>
        <v>0</v>
      </c>
      <c r="H118" s="208"/>
      <c r="I118" s="199"/>
    </row>
    <row r="119" spans="1:16" ht="51" customHeight="1" x14ac:dyDescent="0.2">
      <c r="B119" s="464" t="s">
        <v>248</v>
      </c>
      <c r="C119" s="220" t="s">
        <v>249</v>
      </c>
      <c r="D119" s="205">
        <f>SUMIFS('Dlhodobý majetok (DM)'!K:K,'Dlhodobý majetok (DM)'!C:C,Rozpočet!D111,'Dlhodobý majetok (DM)'!D:D,Ciselniky!$E$39)</f>
        <v>0</v>
      </c>
      <c r="E119" s="205">
        <f>IF('Základné údaje'!$H$8="áno",0,Rozpočet!D119*0.2)</f>
        <v>0</v>
      </c>
      <c r="F119" s="206">
        <f>SUMIFS('Dlhodobý majetok (DM)'!M:M,'Dlhodobý majetok (DM)'!C:C,Rozpočet!D111,'Dlhodobý majetok (DM)'!D:D,Ciselniky!$E$39)</f>
        <v>0</v>
      </c>
      <c r="G119" s="221">
        <f>IF('Základné údaje'!$H$8="áno",0,Rozpočet!F119*0.2)</f>
        <v>0</v>
      </c>
      <c r="H119" s="208"/>
      <c r="I119" s="199"/>
    </row>
    <row r="120" spans="1:16" ht="51" customHeight="1" thickBot="1" x14ac:dyDescent="0.25">
      <c r="B120" s="465"/>
      <c r="C120" s="196" t="s">
        <v>250</v>
      </c>
      <c r="D120" s="210">
        <f>SUMIFS('Dlhodobý majetok (DM)'!K:K,'Dlhodobý majetok (DM)'!C:C,Rozpočet!D111,'Dlhodobý majetok (DM)'!D:D,Ciselniky!$E$40)</f>
        <v>0</v>
      </c>
      <c r="E120" s="210">
        <f>IF('Základné údaje'!$H$8="áno",0,Rozpočet!D120*0.2)</f>
        <v>0</v>
      </c>
      <c r="F120" s="25">
        <f>SUMIFS('Dlhodobý majetok (DM)'!M:M,'Dlhodobý majetok (DM)'!C:C,Rozpočet!D111,'Dlhodobý majetok (DM)'!D:D,Ciselniky!$E$40)</f>
        <v>0</v>
      </c>
      <c r="G120" s="222">
        <f>IF('Základné údaje'!$H$8="áno",0,Rozpočet!F120*0.2)</f>
        <v>0</v>
      </c>
      <c r="H120" s="208"/>
      <c r="I120" s="199"/>
    </row>
    <row r="121" spans="1:16" ht="51" hidden="1" customHeight="1" thickBot="1" x14ac:dyDescent="0.25">
      <c r="B121" s="469"/>
      <c r="C121" s="224" t="s">
        <v>251</v>
      </c>
      <c r="D121" s="225">
        <f>SUMIFS('Dlhodobý majetok (DM)'!K:K,'Dlhodobý majetok (DM)'!C:C,Rozpočet!D111,'Dlhodobý majetok (DM)'!D:D,Ciselniky!$E$41)</f>
        <v>0</v>
      </c>
      <c r="E121" s="225">
        <f>IF('Základné údaje'!$H$8="áno",0,Rozpočet!D121*0.2)</f>
        <v>0</v>
      </c>
      <c r="F121" s="226">
        <f>SUMIFS('Dlhodobý majetok (DM)'!M:M,'Dlhodobý majetok (DM)'!C:C,Rozpočet!D111,'Dlhodobý majetok (DM)'!D:D,Ciselniky!$E$41)</f>
        <v>0</v>
      </c>
      <c r="G121" s="227">
        <f>IF('Základné údaje'!$H$8="áno",0,Rozpočet!F121*0.2)</f>
        <v>0</v>
      </c>
      <c r="H121" s="208"/>
      <c r="I121" s="199"/>
    </row>
    <row r="122" spans="1:16" ht="51" customHeight="1" x14ac:dyDescent="0.2">
      <c r="B122" s="464" t="s">
        <v>252</v>
      </c>
      <c r="C122" s="220" t="s">
        <v>253</v>
      </c>
      <c r="D122" s="205">
        <f>SUMIFS('Ostatné výdavky bez OV a DM'!D:D,'Ostatné výdavky bez OV a DM'!B:B,Rozpočet!D111,'Ostatné výdavky bez OV a DM'!C:C,'Ostatné výdavky bez OV a DM'!$C$3)</f>
        <v>0</v>
      </c>
      <c r="E122" s="205">
        <f>IF('Základné údaje'!$H$8="áno",0,Rozpočet!D122*0.2)</f>
        <v>0</v>
      </c>
      <c r="F122" s="206">
        <f>SUMIFS('Ostatné výdavky bez OV a DM'!E:E,'Ostatné výdavky bez OV a DM'!B:B,Rozpočet!D111,'Ostatné výdavky bez OV a DM'!C:C,'Ostatné výdavky bez OV a DM'!$C$3)</f>
        <v>0</v>
      </c>
      <c r="G122" s="221">
        <f>IF('Základné údaje'!$H$8="áno",0,Rozpočet!F122*0.2)</f>
        <v>0</v>
      </c>
      <c r="H122" s="208"/>
      <c r="I122" s="199"/>
    </row>
    <row r="123" spans="1:16" ht="51" customHeight="1" x14ac:dyDescent="0.2">
      <c r="B123" s="465"/>
      <c r="C123" s="196" t="s">
        <v>254</v>
      </c>
      <c r="D123" s="210">
        <f>SUMIFS('Ostatné výdavky bez OV a DM'!D:D,'Ostatné výdavky bez OV a DM'!B:B,Rozpočet!D111,'Ostatné výdavky bez OV a DM'!C:C,'Ostatné výdavky bez OV a DM'!$C$4)</f>
        <v>0</v>
      </c>
      <c r="E123" s="210">
        <f>IF('Základné údaje'!$H$8="áno",0,Rozpočet!D123*0.2)</f>
        <v>0</v>
      </c>
      <c r="F123" s="25">
        <f>SUMIFS('Ostatné výdavky bez OV a DM'!E:E,'Ostatné výdavky bez OV a DM'!B:B,Rozpočet!D111,'Ostatné výdavky bez OV a DM'!C:C,'Ostatné výdavky bez OV a DM'!$C$4)</f>
        <v>0</v>
      </c>
      <c r="G123" s="222">
        <f>IF('Základné údaje'!$H$8="áno",0,Rozpočet!F123*0.2)</f>
        <v>0</v>
      </c>
      <c r="H123" s="208"/>
      <c r="I123" s="199"/>
    </row>
    <row r="124" spans="1:16" ht="51" customHeight="1" thickBot="1" x14ac:dyDescent="0.25">
      <c r="B124" s="466"/>
      <c r="C124" s="228" t="s">
        <v>255</v>
      </c>
      <c r="D124" s="214">
        <f>SUMIFS('Ostatné výdavky bez OV a DM'!D:D,'Ostatné výdavky bez OV a DM'!B:B,Rozpočet!D111,'Ostatné výdavky bez OV a DM'!C:C,'Ostatné výdavky bez OV a DM'!$C$5)</f>
        <v>0</v>
      </c>
      <c r="E124" s="214">
        <f>IF('Základné údaje'!$H$8="áno",0,Rozpočet!D124*0.2)</f>
        <v>0</v>
      </c>
      <c r="F124" s="215">
        <f>SUMIFS('Ostatné výdavky bez OV a DM'!E:E,'Ostatné výdavky bez OV a DM'!B:B,Rozpočet!D111,'Ostatné výdavky bez OV a DM'!C:C,'Ostatné výdavky bez OV a DM'!$C$5)</f>
        <v>0</v>
      </c>
      <c r="G124" s="229">
        <f>IF('Základné údaje'!$H$8="áno",0,Rozpočet!F124*0.2)</f>
        <v>0</v>
      </c>
      <c r="H124" s="199"/>
      <c r="I124" s="199"/>
    </row>
    <row r="125" spans="1:16" ht="13.5" thickBot="1" x14ac:dyDescent="0.25">
      <c r="B125" s="199"/>
      <c r="C125" s="199"/>
      <c r="D125" s="230">
        <f>SUM(D115:D124)</f>
        <v>0</v>
      </c>
      <c r="E125" s="230">
        <f>SUM(E115:E124)</f>
        <v>0</v>
      </c>
      <c r="F125" s="230">
        <f t="shared" ref="F125" si="13">SUM(F115:F124)</f>
        <v>0</v>
      </c>
      <c r="G125" s="230">
        <f t="shared" ref="G125" si="14">SUM(G115:G124)</f>
        <v>0</v>
      </c>
      <c r="H125" s="199"/>
      <c r="I125" s="199"/>
    </row>
    <row r="126" spans="1:16" ht="28.5" customHeight="1" x14ac:dyDescent="0.3">
      <c r="A126" s="195">
        <f>A111+1</f>
        <v>9</v>
      </c>
      <c r="B126" s="470" t="s">
        <v>235</v>
      </c>
      <c r="C126" s="471"/>
      <c r="D126" s="472" t="str">
        <f>VLOOKUP(A126,'Pracovné balíky'!A:D,2,FALSE)</f>
        <v/>
      </c>
      <c r="E126" s="472"/>
      <c r="F126" s="472"/>
      <c r="G126" s="473"/>
      <c r="H126" s="199"/>
      <c r="I126" s="199"/>
      <c r="J126" s="197"/>
      <c r="K126" s="197"/>
      <c r="L126" s="197"/>
      <c r="M126" s="197"/>
      <c r="N126" s="197"/>
      <c r="O126" s="197"/>
      <c r="P126" s="197"/>
    </row>
    <row r="127" spans="1:16" ht="29.25" customHeight="1" x14ac:dyDescent="0.2">
      <c r="B127" s="474" t="s">
        <v>236</v>
      </c>
      <c r="C127" s="475"/>
      <c r="D127" s="476" t="str">
        <f>IF(D126="","",CONCATENATE(VLOOKUP(D126,'Priradenie pracov. balíkov'!B:G,3,FALSE)," / ",VLOOKUP(VLOOKUP(D126,'Priradenie pracov. balíkov'!B:G,3,FALSE),Ciselniky!$C$20:$D$24,2,FALSE)))</f>
        <v/>
      </c>
      <c r="E127" s="476"/>
      <c r="F127" s="476"/>
      <c r="G127" s="477"/>
      <c r="H127" s="199"/>
      <c r="I127" s="199"/>
    </row>
    <row r="128" spans="1:16" ht="31.5" customHeight="1" thickBot="1" x14ac:dyDescent="0.25">
      <c r="B128" s="467" t="s">
        <v>237</v>
      </c>
      <c r="C128" s="468"/>
      <c r="D128" s="460" t="str">
        <f>IF(D126="","",VLOOKUP(D126,'Priradenie pracov. balíkov'!B:G,5,FALSE))</f>
        <v/>
      </c>
      <c r="E128" s="460"/>
      <c r="F128" s="460"/>
      <c r="G128" s="461"/>
      <c r="H128" s="199"/>
      <c r="I128" s="199"/>
    </row>
    <row r="129" spans="1:16" ht="72.75" customHeight="1" thickBot="1" x14ac:dyDescent="0.25">
      <c r="B129" s="462"/>
      <c r="C129" s="463"/>
      <c r="D129" s="200" t="s">
        <v>238</v>
      </c>
      <c r="E129" s="200" t="s">
        <v>239</v>
      </c>
      <c r="F129" s="200" t="s">
        <v>240</v>
      </c>
      <c r="G129" s="201" t="s">
        <v>241</v>
      </c>
      <c r="H129" s="202" t="s">
        <v>242</v>
      </c>
      <c r="I129" s="203"/>
    </row>
    <row r="130" spans="1:16" ht="72.75" customHeight="1" x14ac:dyDescent="0.2">
      <c r="B130" s="488" t="s">
        <v>243</v>
      </c>
      <c r="C130" s="204" t="str">
        <f>Ciselniky!$I$4</f>
        <v>Hlavný riešiteľ</v>
      </c>
      <c r="D130" s="205">
        <f>SUMIFS('Osobné výdavky (OV)'!I:I,'Osobné výdavky (OV)'!E:E,Ciselniky!$I$4,'Osobné výdavky (OV)'!N:N,Rozpočet!D126)</f>
        <v>0</v>
      </c>
      <c r="E130" s="206" t="s">
        <v>244</v>
      </c>
      <c r="F130" s="206">
        <f>SUMIFS('Osobné výdavky (OV)'!J:J,'Osobné výdavky (OV)'!E:E,Ciselniky!$I$4,'Osobné výdavky (OV)'!N:N,Rozpočet!D126)</f>
        <v>0</v>
      </c>
      <c r="G130" s="207" t="s">
        <v>244</v>
      </c>
      <c r="H130" s="231"/>
      <c r="I130" s="232"/>
    </row>
    <row r="131" spans="1:16" ht="51" customHeight="1" x14ac:dyDescent="0.2">
      <c r="B131" s="489"/>
      <c r="C131" s="209" t="s">
        <v>245</v>
      </c>
      <c r="D131" s="210">
        <f>SUMIFS('Osobné výdavky (OV)'!I:I,'Osobné výdavky (OV)'!E:E,"Kľúčový vedecko-výskumný pracovník",'Osobné výdavky (OV)'!N:N,Rozpočet!D126)</f>
        <v>0</v>
      </c>
      <c r="E131" s="25" t="s">
        <v>244</v>
      </c>
      <c r="F131" s="25">
        <f>SUMIFS('Osobné výdavky (OV)'!J:J,'Osobné výdavky (OV)'!E:E,"Kľúčový vedecko-výskumný pracovník",'Osobné výdavky (OV)'!N:N,Rozpočet!D126)</f>
        <v>0</v>
      </c>
      <c r="G131" s="211" t="s">
        <v>244</v>
      </c>
      <c r="H131" s="208"/>
      <c r="I131" s="199"/>
    </row>
    <row r="132" spans="1:16" ht="51" customHeight="1" thickBot="1" x14ac:dyDescent="0.25">
      <c r="B132" s="490"/>
      <c r="C132" s="213" t="s">
        <v>246</v>
      </c>
      <c r="D132" s="214">
        <f>SUMIFS('Osobné výdavky (OV)'!I:I,'Osobné výdavky (OV)'!E:E,"&lt;&gt;Kľúčový vedecko-výskumný pracovník",'Osobné výdavky (OV)'!N:N,Rozpočet!D126)-SUMIFS('Osobné výdavky (OV)'!I:I,'Osobné výdavky (OV)'!E:E,Ciselniky!$I$4,'Osobné výdavky (OV)'!N:N,Rozpočet!D126)</f>
        <v>0</v>
      </c>
      <c r="E132" s="215" t="s">
        <v>244</v>
      </c>
      <c r="F132" s="215">
        <f>SUMIFS('Osobné výdavky (OV)'!J:J,'Osobné výdavky (OV)'!E:E,"&lt;&gt;Kľúčový vedecko-výskumný pracovník",'Osobné výdavky (OV)'!N:N,Rozpočet!D126)-SUMIFS('Osobné výdavky (OV)'!J:J,'Osobné výdavky (OV)'!E:E,Ciselniky!$I$4,'Osobné výdavky (OV)'!N:N,Rozpočet!D126)</f>
        <v>0</v>
      </c>
      <c r="G132" s="216" t="s">
        <v>244</v>
      </c>
      <c r="H132" s="208"/>
      <c r="I132" s="199"/>
    </row>
    <row r="133" spans="1:16" ht="51" customHeight="1" thickBot="1" x14ac:dyDescent="0.25">
      <c r="B133" s="212" t="s">
        <v>247</v>
      </c>
      <c r="C133" s="217">
        <f>'Údaje o projekte'!$F$26</f>
        <v>0</v>
      </c>
      <c r="D133" s="218">
        <f>(SUM(D130:D132)+SUM(D134:D139))*C133</f>
        <v>0</v>
      </c>
      <c r="E133" s="218">
        <f>IF('Základné údaje'!$H$8="áno",0,D133*0.2)</f>
        <v>0</v>
      </c>
      <c r="F133" s="218">
        <f>(SUM(F130:F132)+SUM(F134:F139))*C133</f>
        <v>0</v>
      </c>
      <c r="G133" s="219">
        <f>IF('Základné údaje'!$H$8="áno",0,F133*0.2)</f>
        <v>0</v>
      </c>
      <c r="H133" s="208"/>
      <c r="I133" s="199"/>
    </row>
    <row r="134" spans="1:16" ht="51" customHeight="1" x14ac:dyDescent="0.2">
      <c r="B134" s="464" t="s">
        <v>248</v>
      </c>
      <c r="C134" s="220" t="s">
        <v>249</v>
      </c>
      <c r="D134" s="205">
        <f>SUMIFS('Dlhodobý majetok (DM)'!K:K,'Dlhodobý majetok (DM)'!C:C,Rozpočet!D126,'Dlhodobý majetok (DM)'!D:D,Ciselniky!$E$39)</f>
        <v>0</v>
      </c>
      <c r="E134" s="205">
        <f>IF('Základné údaje'!$H$8="áno",0,Rozpočet!D134*0.2)</f>
        <v>0</v>
      </c>
      <c r="F134" s="206">
        <f>SUMIFS('Dlhodobý majetok (DM)'!M:M,'Dlhodobý majetok (DM)'!C:C,Rozpočet!D126,'Dlhodobý majetok (DM)'!D:D,Ciselniky!$E$39)</f>
        <v>0</v>
      </c>
      <c r="G134" s="221">
        <f>IF('Základné údaje'!$H$8="áno",0,Rozpočet!F134*0.2)</f>
        <v>0</v>
      </c>
      <c r="H134" s="208"/>
      <c r="I134" s="199"/>
    </row>
    <row r="135" spans="1:16" ht="51" customHeight="1" thickBot="1" x14ac:dyDescent="0.25">
      <c r="B135" s="465"/>
      <c r="C135" s="196" t="s">
        <v>250</v>
      </c>
      <c r="D135" s="210">
        <f>SUMIFS('Dlhodobý majetok (DM)'!K:K,'Dlhodobý majetok (DM)'!C:C,Rozpočet!D126,'Dlhodobý majetok (DM)'!D:D,Ciselniky!$E$40)</f>
        <v>0</v>
      </c>
      <c r="E135" s="210">
        <f>IF('Základné údaje'!$H$8="áno",0,Rozpočet!D135*0.2)</f>
        <v>0</v>
      </c>
      <c r="F135" s="25">
        <f>SUMIFS('Dlhodobý majetok (DM)'!M:M,'Dlhodobý majetok (DM)'!C:C,Rozpočet!D126,'Dlhodobý majetok (DM)'!D:D,Ciselniky!$E$40)</f>
        <v>0</v>
      </c>
      <c r="G135" s="222">
        <f>IF('Základné údaje'!$H$8="áno",0,Rozpočet!F135*0.2)</f>
        <v>0</v>
      </c>
      <c r="H135" s="208"/>
      <c r="I135" s="199"/>
    </row>
    <row r="136" spans="1:16" ht="51" hidden="1" customHeight="1" thickBot="1" x14ac:dyDescent="0.25">
      <c r="B136" s="469"/>
      <c r="C136" s="224" t="s">
        <v>251</v>
      </c>
      <c r="D136" s="225">
        <f>SUMIFS('Dlhodobý majetok (DM)'!K:K,'Dlhodobý majetok (DM)'!C:C,Rozpočet!D126,'Dlhodobý majetok (DM)'!D:D,Ciselniky!$E$41)</f>
        <v>0</v>
      </c>
      <c r="E136" s="225">
        <f>IF('Základné údaje'!$H$8="áno",0,Rozpočet!D136*0.2)</f>
        <v>0</v>
      </c>
      <c r="F136" s="226">
        <f>SUMIFS('Dlhodobý majetok (DM)'!M:M,'Dlhodobý majetok (DM)'!C:C,Rozpočet!D126,'Dlhodobý majetok (DM)'!D:D,Ciselniky!$E$41)</f>
        <v>0</v>
      </c>
      <c r="G136" s="227">
        <f>IF('Základné údaje'!$H$8="áno",0,Rozpočet!F136*0.2)</f>
        <v>0</v>
      </c>
      <c r="H136" s="208"/>
      <c r="I136" s="199"/>
    </row>
    <row r="137" spans="1:16" ht="51" customHeight="1" x14ac:dyDescent="0.2">
      <c r="B137" s="464" t="s">
        <v>252</v>
      </c>
      <c r="C137" s="220" t="s">
        <v>253</v>
      </c>
      <c r="D137" s="205">
        <f>SUMIFS('Ostatné výdavky bez OV a DM'!D:D,'Ostatné výdavky bez OV a DM'!B:B,Rozpočet!D126,'Ostatné výdavky bez OV a DM'!C:C,'Ostatné výdavky bez OV a DM'!$C$3)</f>
        <v>0</v>
      </c>
      <c r="E137" s="205">
        <f>IF('Základné údaje'!$H$8="áno",0,Rozpočet!D137*0.2)</f>
        <v>0</v>
      </c>
      <c r="F137" s="206">
        <f>SUMIFS('Ostatné výdavky bez OV a DM'!E:E,'Ostatné výdavky bez OV a DM'!B:B,Rozpočet!D126,'Ostatné výdavky bez OV a DM'!C:C,'Ostatné výdavky bez OV a DM'!$C$3)</f>
        <v>0</v>
      </c>
      <c r="G137" s="221">
        <f>IF('Základné údaje'!$H$8="áno",0,Rozpočet!F137*0.2)</f>
        <v>0</v>
      </c>
      <c r="H137" s="208"/>
      <c r="I137" s="199"/>
    </row>
    <row r="138" spans="1:16" ht="51" customHeight="1" x14ac:dyDescent="0.2">
      <c r="B138" s="465"/>
      <c r="C138" s="196" t="s">
        <v>254</v>
      </c>
      <c r="D138" s="210">
        <f>SUMIFS('Ostatné výdavky bez OV a DM'!D:D,'Ostatné výdavky bez OV a DM'!B:B,Rozpočet!D126,'Ostatné výdavky bez OV a DM'!C:C,'Ostatné výdavky bez OV a DM'!$C$4)</f>
        <v>0</v>
      </c>
      <c r="E138" s="210">
        <f>IF('Základné údaje'!$H$8="áno",0,Rozpočet!D138*0.2)</f>
        <v>0</v>
      </c>
      <c r="F138" s="25">
        <f>SUMIFS('Ostatné výdavky bez OV a DM'!E:E,'Ostatné výdavky bez OV a DM'!B:B,Rozpočet!D126,'Ostatné výdavky bez OV a DM'!C:C,'Ostatné výdavky bez OV a DM'!$C$4)</f>
        <v>0</v>
      </c>
      <c r="G138" s="222">
        <f>IF('Základné údaje'!$H$8="áno",0,Rozpočet!F138*0.2)</f>
        <v>0</v>
      </c>
      <c r="H138" s="208"/>
      <c r="I138" s="199"/>
    </row>
    <row r="139" spans="1:16" ht="51" customHeight="1" thickBot="1" x14ac:dyDescent="0.25">
      <c r="B139" s="466"/>
      <c r="C139" s="228" t="s">
        <v>257</v>
      </c>
      <c r="D139" s="214">
        <f>SUMIFS('Ostatné výdavky bez OV a DM'!D:D,'Ostatné výdavky bez OV a DM'!B:B,Rozpočet!D126,'Ostatné výdavky bez OV a DM'!C:C,'Ostatné výdavky bez OV a DM'!$C$5)</f>
        <v>0</v>
      </c>
      <c r="E139" s="214">
        <f>IF('Základné údaje'!$H$8="áno",0,Rozpočet!D139*0.2)</f>
        <v>0</v>
      </c>
      <c r="F139" s="215">
        <f>SUMIFS('Ostatné výdavky bez OV a DM'!E:E,'Ostatné výdavky bez OV a DM'!B:B,Rozpočet!D126,'Ostatné výdavky bez OV a DM'!C:C,'Ostatné výdavky bez OV a DM'!$C$5)</f>
        <v>0</v>
      </c>
      <c r="G139" s="229">
        <f>IF('Základné údaje'!$H$8="áno",0,Rozpočet!F139*0.2)</f>
        <v>0</v>
      </c>
      <c r="H139" s="199"/>
      <c r="I139" s="199"/>
    </row>
    <row r="140" spans="1:16" ht="13.5" thickBot="1" x14ac:dyDescent="0.25">
      <c r="B140" s="199"/>
      <c r="C140" s="199"/>
      <c r="D140" s="230">
        <f>SUM(D130:D139)</f>
        <v>0</v>
      </c>
      <c r="E140" s="230">
        <f>SUM(E130:E139)</f>
        <v>0</v>
      </c>
      <c r="F140" s="230">
        <f t="shared" ref="F140" si="15">SUM(F130:F139)</f>
        <v>0</v>
      </c>
      <c r="G140" s="230">
        <f t="shared" ref="G140" si="16">SUM(G130:G139)</f>
        <v>0</v>
      </c>
      <c r="H140" s="199"/>
      <c r="I140" s="199"/>
    </row>
    <row r="141" spans="1:16" ht="32.25" customHeight="1" x14ac:dyDescent="0.3">
      <c r="A141" s="195">
        <f>A126+1</f>
        <v>10</v>
      </c>
      <c r="B141" s="470" t="s">
        <v>235</v>
      </c>
      <c r="C141" s="471"/>
      <c r="D141" s="472" t="str">
        <f>VLOOKUP(A141,'Pracovné balíky'!A:D,2,FALSE)</f>
        <v/>
      </c>
      <c r="E141" s="472"/>
      <c r="F141" s="472"/>
      <c r="G141" s="473"/>
      <c r="H141" s="199"/>
      <c r="I141" s="199"/>
      <c r="J141" s="197"/>
      <c r="K141" s="197"/>
      <c r="L141" s="197"/>
      <c r="M141" s="197"/>
      <c r="N141" s="197"/>
      <c r="O141" s="197"/>
      <c r="P141" s="197"/>
    </row>
    <row r="142" spans="1:16" ht="31.5" customHeight="1" x14ac:dyDescent="0.2">
      <c r="B142" s="474" t="s">
        <v>236</v>
      </c>
      <c r="C142" s="475"/>
      <c r="D142" s="476" t="str">
        <f>IF(D141="","",CONCATENATE(VLOOKUP(D141,'Priradenie pracov. balíkov'!B:G,3,FALSE)," / ",VLOOKUP(VLOOKUP(D141,'Priradenie pracov. balíkov'!B:G,3,FALSE),Ciselniky!$C$20:$D$24,2,FALSE)))</f>
        <v/>
      </c>
      <c r="E142" s="476"/>
      <c r="F142" s="476"/>
      <c r="G142" s="477"/>
      <c r="H142" s="199"/>
      <c r="I142" s="199"/>
    </row>
    <row r="143" spans="1:16" ht="37.5" customHeight="1" thickBot="1" x14ac:dyDescent="0.25">
      <c r="B143" s="467" t="s">
        <v>237</v>
      </c>
      <c r="C143" s="468"/>
      <c r="D143" s="460" t="str">
        <f>IF(D141="","",VLOOKUP(D141,'Priradenie pracov. balíkov'!B:G,5,FALSE))</f>
        <v/>
      </c>
      <c r="E143" s="460"/>
      <c r="F143" s="460"/>
      <c r="G143" s="461"/>
      <c r="H143" s="199"/>
      <c r="I143" s="199"/>
    </row>
    <row r="144" spans="1:16" ht="62.25" customHeight="1" thickBot="1" x14ac:dyDescent="0.25">
      <c r="B144" s="462"/>
      <c r="C144" s="463"/>
      <c r="D144" s="200" t="s">
        <v>238</v>
      </c>
      <c r="E144" s="200" t="s">
        <v>239</v>
      </c>
      <c r="F144" s="200" t="s">
        <v>240</v>
      </c>
      <c r="G144" s="201" t="s">
        <v>241</v>
      </c>
      <c r="H144" s="202" t="s">
        <v>242</v>
      </c>
      <c r="I144" s="203"/>
    </row>
    <row r="145" spans="1:16" ht="62.25" customHeight="1" x14ac:dyDescent="0.2">
      <c r="B145" s="488" t="s">
        <v>243</v>
      </c>
      <c r="C145" s="204" t="str">
        <f>Ciselniky!$I$4</f>
        <v>Hlavný riešiteľ</v>
      </c>
      <c r="D145" s="205">
        <f>SUMIFS('Osobné výdavky (OV)'!I:I,'Osobné výdavky (OV)'!E:E,Ciselniky!$I$4,'Osobné výdavky (OV)'!N:N,Rozpočet!D141)</f>
        <v>0</v>
      </c>
      <c r="E145" s="206" t="s">
        <v>244</v>
      </c>
      <c r="F145" s="206">
        <f>SUMIFS('Osobné výdavky (OV)'!J:J,'Osobné výdavky (OV)'!E:E,Ciselniky!$I$4,'Osobné výdavky (OV)'!N:N,Rozpočet!D141)</f>
        <v>0</v>
      </c>
      <c r="G145" s="207" t="s">
        <v>244</v>
      </c>
      <c r="H145" s="231"/>
      <c r="I145" s="232"/>
    </row>
    <row r="146" spans="1:16" ht="51" customHeight="1" x14ac:dyDescent="0.2">
      <c r="B146" s="489"/>
      <c r="C146" s="209" t="s">
        <v>245</v>
      </c>
      <c r="D146" s="210">
        <f>SUMIFS('Osobné výdavky (OV)'!I:I,'Osobné výdavky (OV)'!E:E,"Kľúčový vedecko-výskumný pracovník",'Osobné výdavky (OV)'!N:N,Rozpočet!D141)</f>
        <v>0</v>
      </c>
      <c r="E146" s="25" t="s">
        <v>244</v>
      </c>
      <c r="F146" s="25">
        <f>SUMIFS('Osobné výdavky (OV)'!J:J,'Osobné výdavky (OV)'!E:E,"Kľúčový vedecko-výskumný pracovník",'Osobné výdavky (OV)'!N:N,Rozpočet!D141)</f>
        <v>0</v>
      </c>
      <c r="G146" s="211" t="s">
        <v>244</v>
      </c>
      <c r="H146" s="208"/>
      <c r="I146" s="199"/>
    </row>
    <row r="147" spans="1:16" ht="51" customHeight="1" thickBot="1" x14ac:dyDescent="0.25">
      <c r="B147" s="490"/>
      <c r="C147" s="213" t="s">
        <v>246</v>
      </c>
      <c r="D147" s="214">
        <f>SUMIFS('Osobné výdavky (OV)'!I:I,'Osobné výdavky (OV)'!E:E,"&lt;&gt;Kľúčový vedecko-výskumný pracovník",'Osobné výdavky (OV)'!N:N,Rozpočet!D141)-SUMIFS('Osobné výdavky (OV)'!I:I,'Osobné výdavky (OV)'!E:E,Ciselniky!$I$4,'Osobné výdavky (OV)'!N:N,Rozpočet!D141)</f>
        <v>0</v>
      </c>
      <c r="E147" s="215" t="s">
        <v>244</v>
      </c>
      <c r="F147" s="215">
        <f>SUMIFS('Osobné výdavky (OV)'!J:J,'Osobné výdavky (OV)'!E:E,"&lt;&gt;Kľúčový vedecko-výskumný pracovník",'Osobné výdavky (OV)'!N:N,Rozpočet!D141)-SUMIFS('Osobné výdavky (OV)'!J:J,'Osobné výdavky (OV)'!E:E,Ciselniky!$I$4,'Osobné výdavky (OV)'!N:N,Rozpočet!D141)</f>
        <v>0</v>
      </c>
      <c r="G147" s="216" t="s">
        <v>244</v>
      </c>
      <c r="H147" s="208"/>
      <c r="I147" s="199"/>
    </row>
    <row r="148" spans="1:16" ht="51" customHeight="1" thickBot="1" x14ac:dyDescent="0.25">
      <c r="B148" s="212" t="s">
        <v>247</v>
      </c>
      <c r="C148" s="217">
        <f>'Údaje o projekte'!$F$26</f>
        <v>0</v>
      </c>
      <c r="D148" s="218">
        <f>(SUM(D145:D147)+SUM(D149:D154))*C148</f>
        <v>0</v>
      </c>
      <c r="E148" s="218">
        <f>IF('Základné údaje'!$H$8="áno",0,D148*0.2)</f>
        <v>0</v>
      </c>
      <c r="F148" s="218">
        <f>(SUM(F145:F147)+SUM(F149:F154))*C148</f>
        <v>0</v>
      </c>
      <c r="G148" s="219">
        <f>IF('Základné údaje'!$H$8="áno",0,F148*0.2)</f>
        <v>0</v>
      </c>
      <c r="H148" s="208"/>
      <c r="I148" s="199"/>
    </row>
    <row r="149" spans="1:16" ht="51" customHeight="1" x14ac:dyDescent="0.2">
      <c r="B149" s="464" t="s">
        <v>248</v>
      </c>
      <c r="C149" s="220" t="s">
        <v>249</v>
      </c>
      <c r="D149" s="205">
        <f>SUMIFS('Dlhodobý majetok (DM)'!K:K,'Dlhodobý majetok (DM)'!C:C,Rozpočet!D141,'Dlhodobý majetok (DM)'!D:D,Ciselniky!$E$39)</f>
        <v>0</v>
      </c>
      <c r="E149" s="205">
        <f>IF('Základné údaje'!$H$8="áno",0,Rozpočet!D149*0.2)</f>
        <v>0</v>
      </c>
      <c r="F149" s="206">
        <f>SUMIFS('Dlhodobý majetok (DM)'!M:M,'Dlhodobý majetok (DM)'!C:C,Rozpočet!D141,'Dlhodobý majetok (DM)'!D:D,Ciselniky!$E$39)</f>
        <v>0</v>
      </c>
      <c r="G149" s="221">
        <f>IF('Základné údaje'!$H$8="áno",0,Rozpočet!F149*0.2)</f>
        <v>0</v>
      </c>
      <c r="H149" s="208"/>
      <c r="I149" s="199"/>
    </row>
    <row r="150" spans="1:16" ht="51" customHeight="1" thickBot="1" x14ac:dyDescent="0.25">
      <c r="B150" s="465"/>
      <c r="C150" s="196" t="s">
        <v>250</v>
      </c>
      <c r="D150" s="210">
        <f>SUMIFS('Dlhodobý majetok (DM)'!K:K,'Dlhodobý majetok (DM)'!C:C,Rozpočet!D141,'Dlhodobý majetok (DM)'!D:D,Ciselniky!$E$40)</f>
        <v>0</v>
      </c>
      <c r="E150" s="210">
        <f>IF('Základné údaje'!$H$8="áno",0,Rozpočet!D150*0.2)</f>
        <v>0</v>
      </c>
      <c r="F150" s="25">
        <f>SUMIFS('Dlhodobý majetok (DM)'!M:M,'Dlhodobý majetok (DM)'!C:C,Rozpočet!D141,'Dlhodobý majetok (DM)'!D:D,Ciselniky!$E$40)</f>
        <v>0</v>
      </c>
      <c r="G150" s="222">
        <f>IF('Základné údaje'!$H$8="áno",0,Rozpočet!F150*0.2)</f>
        <v>0</v>
      </c>
      <c r="H150" s="208"/>
      <c r="I150" s="199"/>
    </row>
    <row r="151" spans="1:16" ht="51" hidden="1" customHeight="1" thickBot="1" x14ac:dyDescent="0.25">
      <c r="B151" s="469"/>
      <c r="C151" s="224" t="s">
        <v>251</v>
      </c>
      <c r="D151" s="225">
        <f>SUMIFS('Dlhodobý majetok (DM)'!K:K,'Dlhodobý majetok (DM)'!C:C,Rozpočet!D141,'Dlhodobý majetok (DM)'!D:D,Ciselniky!$E$41)</f>
        <v>0</v>
      </c>
      <c r="E151" s="225">
        <f>IF('Základné údaje'!$H$8="áno",0,Rozpočet!D151*0.2)</f>
        <v>0</v>
      </c>
      <c r="F151" s="226">
        <f>SUMIFS('Dlhodobý majetok (DM)'!M:M,'Dlhodobý majetok (DM)'!C:C,Rozpočet!D141,'Dlhodobý majetok (DM)'!D:D,Ciselniky!$E$41)</f>
        <v>0</v>
      </c>
      <c r="G151" s="227">
        <f>IF('Základné údaje'!$H$8="áno",0,Rozpočet!F151*0.2)</f>
        <v>0</v>
      </c>
      <c r="H151" s="208"/>
      <c r="I151" s="199"/>
    </row>
    <row r="152" spans="1:16" ht="51" customHeight="1" x14ac:dyDescent="0.2">
      <c r="B152" s="464" t="s">
        <v>252</v>
      </c>
      <c r="C152" s="220" t="s">
        <v>253</v>
      </c>
      <c r="D152" s="205">
        <f>SUMIFS('Ostatné výdavky bez OV a DM'!D:D,'Ostatné výdavky bez OV a DM'!B:B,Rozpočet!D141,'Ostatné výdavky bez OV a DM'!C:C,'Ostatné výdavky bez OV a DM'!$C$3)</f>
        <v>0</v>
      </c>
      <c r="E152" s="205">
        <f>IF('Základné údaje'!$H$8="áno",0,Rozpočet!D152*0.2)</f>
        <v>0</v>
      </c>
      <c r="F152" s="206">
        <f>SUMIFS('Ostatné výdavky bez OV a DM'!E:E,'Ostatné výdavky bez OV a DM'!B:B,Rozpočet!D141,'Ostatné výdavky bez OV a DM'!C:C,'Ostatné výdavky bez OV a DM'!$C$3)</f>
        <v>0</v>
      </c>
      <c r="G152" s="221">
        <f>IF('Základné údaje'!$H$8="áno",0,Rozpočet!F152*0.2)</f>
        <v>0</v>
      </c>
      <c r="H152" s="208"/>
      <c r="I152" s="199"/>
    </row>
    <row r="153" spans="1:16" ht="51" customHeight="1" x14ac:dyDescent="0.2">
      <c r="B153" s="465"/>
      <c r="C153" s="196" t="s">
        <v>254</v>
      </c>
      <c r="D153" s="210">
        <f>SUMIFS('Ostatné výdavky bez OV a DM'!D:D,'Ostatné výdavky bez OV a DM'!B:B,Rozpočet!D141,'Ostatné výdavky bez OV a DM'!C:C,'Ostatné výdavky bez OV a DM'!$C$4)</f>
        <v>0</v>
      </c>
      <c r="E153" s="210">
        <f>IF('Základné údaje'!$H$8="áno",0,Rozpočet!D153*0.2)</f>
        <v>0</v>
      </c>
      <c r="F153" s="25">
        <f>SUMIFS('Ostatné výdavky bez OV a DM'!E:E,'Ostatné výdavky bez OV a DM'!B:B,Rozpočet!D141,'Ostatné výdavky bez OV a DM'!C:C,'Ostatné výdavky bez OV a DM'!$C$4)</f>
        <v>0</v>
      </c>
      <c r="G153" s="222">
        <f>IF('Základné údaje'!$H$8="áno",0,Rozpočet!F153*0.2)</f>
        <v>0</v>
      </c>
      <c r="H153" s="208"/>
      <c r="I153" s="199"/>
    </row>
    <row r="154" spans="1:16" ht="51" customHeight="1" thickBot="1" x14ac:dyDescent="0.25">
      <c r="B154" s="466"/>
      <c r="C154" s="228" t="s">
        <v>255</v>
      </c>
      <c r="D154" s="214">
        <f>SUMIFS('Ostatné výdavky bez OV a DM'!D:D,'Ostatné výdavky bez OV a DM'!B:B,Rozpočet!D141,'Ostatné výdavky bez OV a DM'!C:C,'Ostatné výdavky bez OV a DM'!$C$5)</f>
        <v>0</v>
      </c>
      <c r="E154" s="214">
        <f>IF('Základné údaje'!$H$8="áno",0,Rozpočet!D154*0.2)</f>
        <v>0</v>
      </c>
      <c r="F154" s="215">
        <f>SUMIFS('Ostatné výdavky bez OV a DM'!E:E,'Ostatné výdavky bez OV a DM'!B:B,Rozpočet!D141,'Ostatné výdavky bez OV a DM'!C:C,'Ostatné výdavky bez OV a DM'!$C$5)</f>
        <v>0</v>
      </c>
      <c r="G154" s="229">
        <f>IF('Základné údaje'!$H$8="áno",0,Rozpočet!F154*0.2)</f>
        <v>0</v>
      </c>
      <c r="H154" s="199"/>
      <c r="I154" s="199"/>
    </row>
    <row r="155" spans="1:16" ht="13.5" thickBot="1" x14ac:dyDescent="0.25">
      <c r="B155" s="199"/>
      <c r="C155" s="199"/>
      <c r="D155" s="230">
        <f>SUM(D145:D154)</f>
        <v>0</v>
      </c>
      <c r="E155" s="230">
        <f>SUM(E145:E154)</f>
        <v>0</v>
      </c>
      <c r="F155" s="230">
        <f t="shared" ref="F155" si="17">SUM(F145:F154)</f>
        <v>0</v>
      </c>
      <c r="G155" s="230">
        <f t="shared" ref="G155" si="18">SUM(G145:G154)</f>
        <v>0</v>
      </c>
      <c r="H155" s="199"/>
      <c r="I155" s="199"/>
    </row>
    <row r="156" spans="1:16" ht="29.25" customHeight="1" x14ac:dyDescent="0.3">
      <c r="A156" s="195">
        <f>A141+1</f>
        <v>11</v>
      </c>
      <c r="B156" s="470" t="s">
        <v>235</v>
      </c>
      <c r="C156" s="471"/>
      <c r="D156" s="472" t="str">
        <f>VLOOKUP(A156,'Pracovné balíky'!A:D,2,FALSE)</f>
        <v/>
      </c>
      <c r="E156" s="472"/>
      <c r="F156" s="472"/>
      <c r="G156" s="473"/>
      <c r="H156" s="199"/>
      <c r="I156" s="199"/>
      <c r="J156" s="197"/>
      <c r="K156" s="197"/>
      <c r="L156" s="197"/>
      <c r="M156" s="197"/>
      <c r="N156" s="197"/>
      <c r="O156" s="197"/>
      <c r="P156" s="197"/>
    </row>
    <row r="157" spans="1:16" ht="34.5" customHeight="1" x14ac:dyDescent="0.2">
      <c r="B157" s="474" t="s">
        <v>236</v>
      </c>
      <c r="C157" s="475"/>
      <c r="D157" s="476" t="str">
        <f>IF(D156="","",CONCATENATE(VLOOKUP(D156,'Priradenie pracov. balíkov'!B:G,3,FALSE)," / ",VLOOKUP(VLOOKUP(D156,'Priradenie pracov. balíkov'!B:G,3,FALSE),Ciselniky!$C$20:$D$24,2,FALSE)))</f>
        <v/>
      </c>
      <c r="E157" s="476"/>
      <c r="F157" s="476"/>
      <c r="G157" s="477"/>
      <c r="H157" s="199"/>
      <c r="I157" s="199"/>
    </row>
    <row r="158" spans="1:16" ht="29.25" customHeight="1" thickBot="1" x14ac:dyDescent="0.25">
      <c r="B158" s="467" t="s">
        <v>237</v>
      </c>
      <c r="C158" s="468"/>
      <c r="D158" s="460" t="str">
        <f>IF(D156="","",VLOOKUP(D156,'Priradenie pracov. balíkov'!B:G,5,FALSE))</f>
        <v/>
      </c>
      <c r="E158" s="460"/>
      <c r="F158" s="460"/>
      <c r="G158" s="461"/>
      <c r="H158" s="199"/>
      <c r="I158" s="199"/>
    </row>
    <row r="159" spans="1:16" ht="54.75" customHeight="1" thickBot="1" x14ac:dyDescent="0.25">
      <c r="B159" s="462"/>
      <c r="C159" s="463"/>
      <c r="D159" s="200" t="s">
        <v>238</v>
      </c>
      <c r="E159" s="200" t="s">
        <v>239</v>
      </c>
      <c r="F159" s="200" t="s">
        <v>240</v>
      </c>
      <c r="G159" s="201" t="s">
        <v>241</v>
      </c>
      <c r="H159" s="202" t="s">
        <v>242</v>
      </c>
      <c r="I159" s="203"/>
    </row>
    <row r="160" spans="1:16" ht="54.75" customHeight="1" x14ac:dyDescent="0.2">
      <c r="B160" s="488" t="s">
        <v>243</v>
      </c>
      <c r="C160" s="204" t="str">
        <f>Ciselniky!$I$4</f>
        <v>Hlavný riešiteľ</v>
      </c>
      <c r="D160" s="205">
        <f>SUMIFS('Osobné výdavky (OV)'!I:I,'Osobné výdavky (OV)'!E:E,Ciselniky!$I$4,'Osobné výdavky (OV)'!N:N,Rozpočet!D156)</f>
        <v>0</v>
      </c>
      <c r="E160" s="206" t="s">
        <v>244</v>
      </c>
      <c r="F160" s="206">
        <f>SUMIFS('Osobné výdavky (OV)'!J:J,'Osobné výdavky (OV)'!E:E,Ciselniky!$I$4,'Osobné výdavky (OV)'!N:N,Rozpočet!D156)</f>
        <v>0</v>
      </c>
      <c r="G160" s="207" t="s">
        <v>244</v>
      </c>
      <c r="H160" s="231"/>
      <c r="I160" s="232"/>
    </row>
    <row r="161" spans="1:9" ht="51" customHeight="1" x14ac:dyDescent="0.2">
      <c r="B161" s="489"/>
      <c r="C161" s="209" t="s">
        <v>245</v>
      </c>
      <c r="D161" s="210">
        <f>SUMIFS('Osobné výdavky (OV)'!I:I,'Osobné výdavky (OV)'!E:E,"Kľúčový vedecko-výskumný pracovník",'Osobné výdavky (OV)'!N:N,Rozpočet!D156)</f>
        <v>0</v>
      </c>
      <c r="E161" s="25" t="s">
        <v>244</v>
      </c>
      <c r="F161" s="25">
        <f>SUMIFS('Osobné výdavky (OV)'!J:J,'Osobné výdavky (OV)'!E:E,"Kľúčový vedecko-výskumný pracovník",'Osobné výdavky (OV)'!N:N,Rozpočet!D156)</f>
        <v>0</v>
      </c>
      <c r="G161" s="211" t="s">
        <v>244</v>
      </c>
      <c r="H161" s="208"/>
      <c r="I161" s="199"/>
    </row>
    <row r="162" spans="1:9" ht="51" customHeight="1" thickBot="1" x14ac:dyDescent="0.25">
      <c r="B162" s="490"/>
      <c r="C162" s="213" t="s">
        <v>246</v>
      </c>
      <c r="D162" s="214">
        <f>SUMIFS('Osobné výdavky (OV)'!I:I,'Osobné výdavky (OV)'!E:E,"&lt;&gt;Kľúčový vedecko-výskumný pracovník",'Osobné výdavky (OV)'!N:N,Rozpočet!D156)-SUMIFS('Osobné výdavky (OV)'!I:I,'Osobné výdavky (OV)'!E:E,Ciselniky!$I$4,'Osobné výdavky (OV)'!N:N,Rozpočet!D156)</f>
        <v>0</v>
      </c>
      <c r="E162" s="215" t="s">
        <v>244</v>
      </c>
      <c r="F162" s="215">
        <f>SUMIFS('Osobné výdavky (OV)'!J:J,'Osobné výdavky (OV)'!E:E,"&lt;&gt;Kľúčový vedecko-výskumný pracovník",'Osobné výdavky (OV)'!N:N,Rozpočet!D156)-SUMIFS('Osobné výdavky (OV)'!J:J,'Osobné výdavky (OV)'!E:E,Ciselniky!$I$4,'Osobné výdavky (OV)'!N:N,Rozpočet!D156)</f>
        <v>0</v>
      </c>
      <c r="G162" s="216" t="s">
        <v>244</v>
      </c>
      <c r="H162" s="208"/>
      <c r="I162" s="199"/>
    </row>
    <row r="163" spans="1:9" ht="51" customHeight="1" thickBot="1" x14ac:dyDescent="0.25">
      <c r="B163" s="212" t="s">
        <v>247</v>
      </c>
      <c r="C163" s="217">
        <f>'Údaje o projekte'!$F$26</f>
        <v>0</v>
      </c>
      <c r="D163" s="218">
        <f>(SUM(D160:D162)+SUM(D164:D169))*C163</f>
        <v>0</v>
      </c>
      <c r="E163" s="218">
        <f>IF('Základné údaje'!$H$8="áno",0,D163*0.2)</f>
        <v>0</v>
      </c>
      <c r="F163" s="218">
        <f>(SUM(F160:F162)+SUM(F164:F169))*C163</f>
        <v>0</v>
      </c>
      <c r="G163" s="219">
        <f>IF('Základné údaje'!$H$8="áno",0,F163*0.2)</f>
        <v>0</v>
      </c>
      <c r="H163" s="208"/>
      <c r="I163" s="199"/>
    </row>
    <row r="164" spans="1:9" ht="51" customHeight="1" x14ac:dyDescent="0.2">
      <c r="B164" s="464" t="s">
        <v>248</v>
      </c>
      <c r="C164" s="220" t="s">
        <v>249</v>
      </c>
      <c r="D164" s="205">
        <f>SUMIFS('Dlhodobý majetok (DM)'!K:K,'Dlhodobý majetok (DM)'!C:C,Rozpočet!D156,'Dlhodobý majetok (DM)'!D:D,Ciselniky!$E$39)</f>
        <v>0</v>
      </c>
      <c r="E164" s="205">
        <f>IF('Základné údaje'!$H$8="áno",0,Rozpočet!D164*0.2)</f>
        <v>0</v>
      </c>
      <c r="F164" s="206">
        <f>SUMIFS('Dlhodobý majetok (DM)'!M:M,'Dlhodobý majetok (DM)'!C:C,Rozpočet!D156,'Dlhodobý majetok (DM)'!D:D,Ciselniky!$E$39)</f>
        <v>0</v>
      </c>
      <c r="G164" s="221">
        <f>IF('Základné údaje'!$H$8="áno",0,Rozpočet!F164*0.2)</f>
        <v>0</v>
      </c>
      <c r="H164" s="208"/>
      <c r="I164" s="199"/>
    </row>
    <row r="165" spans="1:9" ht="51" customHeight="1" thickBot="1" x14ac:dyDescent="0.25">
      <c r="B165" s="465"/>
      <c r="C165" s="196" t="s">
        <v>250</v>
      </c>
      <c r="D165" s="210">
        <f>SUMIFS('Dlhodobý majetok (DM)'!K:K,'Dlhodobý majetok (DM)'!C:C,Rozpočet!D156,'Dlhodobý majetok (DM)'!D:D,Ciselniky!$E$40)</f>
        <v>0</v>
      </c>
      <c r="E165" s="210">
        <f>IF('Základné údaje'!$H$8="áno",0,Rozpočet!D165*0.2)</f>
        <v>0</v>
      </c>
      <c r="F165" s="25">
        <f>SUMIFS('Dlhodobý majetok (DM)'!M:M,'Dlhodobý majetok (DM)'!C:C,Rozpočet!D156,'Dlhodobý majetok (DM)'!D:D,Ciselniky!$E$40)</f>
        <v>0</v>
      </c>
      <c r="G165" s="222">
        <f>IF('Základné údaje'!$H$8="áno",0,Rozpočet!F165*0.2)</f>
        <v>0</v>
      </c>
      <c r="H165" s="208"/>
      <c r="I165" s="199"/>
    </row>
    <row r="166" spans="1:9" ht="51" hidden="1" customHeight="1" thickBot="1" x14ac:dyDescent="0.25">
      <c r="B166" s="469"/>
      <c r="C166" s="224" t="s">
        <v>251</v>
      </c>
      <c r="D166" s="225">
        <f>SUMIFS('Dlhodobý majetok (DM)'!K:K,'Dlhodobý majetok (DM)'!C:C,Rozpočet!D156,'Dlhodobý majetok (DM)'!D:D,Ciselniky!$E$41)</f>
        <v>0</v>
      </c>
      <c r="E166" s="225">
        <f>IF('Základné údaje'!$H$8="áno",0,Rozpočet!D166*0.2)</f>
        <v>0</v>
      </c>
      <c r="F166" s="226">
        <f>SUMIFS('Dlhodobý majetok (DM)'!M:M,'Dlhodobý majetok (DM)'!C:C,Rozpočet!D156,'Dlhodobý majetok (DM)'!D:D,Ciselniky!$E$41)</f>
        <v>0</v>
      </c>
      <c r="G166" s="227">
        <f>IF('Základné údaje'!$H$8="áno",0,Rozpočet!F166*0.2)</f>
        <v>0</v>
      </c>
      <c r="H166" s="208"/>
      <c r="I166" s="199"/>
    </row>
    <row r="167" spans="1:9" ht="51" customHeight="1" x14ac:dyDescent="0.2">
      <c r="B167" s="464" t="s">
        <v>252</v>
      </c>
      <c r="C167" s="220" t="s">
        <v>253</v>
      </c>
      <c r="D167" s="205">
        <f>SUMIFS('Ostatné výdavky bez OV a DM'!D:D,'Ostatné výdavky bez OV a DM'!B:B,Rozpočet!D156,'Ostatné výdavky bez OV a DM'!C:C,'Ostatné výdavky bez OV a DM'!$C$3)</f>
        <v>0</v>
      </c>
      <c r="E167" s="205">
        <f>IF('Základné údaje'!$H$8="áno",0,Rozpočet!D167*0.2)</f>
        <v>0</v>
      </c>
      <c r="F167" s="206">
        <f>SUMIFS('Ostatné výdavky bez OV a DM'!E:E,'Ostatné výdavky bez OV a DM'!B:B,Rozpočet!D156,'Ostatné výdavky bez OV a DM'!C:C,'Ostatné výdavky bez OV a DM'!$C$3)</f>
        <v>0</v>
      </c>
      <c r="G167" s="221">
        <f>IF('Základné údaje'!$H$8="áno",0,Rozpočet!F167*0.2)</f>
        <v>0</v>
      </c>
      <c r="H167" s="208"/>
      <c r="I167" s="199"/>
    </row>
    <row r="168" spans="1:9" ht="51" customHeight="1" x14ac:dyDescent="0.2">
      <c r="B168" s="465"/>
      <c r="C168" s="196" t="s">
        <v>254</v>
      </c>
      <c r="D168" s="210">
        <f>SUMIFS('Ostatné výdavky bez OV a DM'!D:D,'Ostatné výdavky bez OV a DM'!B:B,Rozpočet!D156,'Ostatné výdavky bez OV a DM'!C:C,'Ostatné výdavky bez OV a DM'!$C$4)</f>
        <v>0</v>
      </c>
      <c r="E168" s="210">
        <f>IF('Základné údaje'!$H$8="áno",0,Rozpočet!D168*0.2)</f>
        <v>0</v>
      </c>
      <c r="F168" s="25">
        <f>SUMIFS('Ostatné výdavky bez OV a DM'!E:E,'Ostatné výdavky bez OV a DM'!B:B,Rozpočet!D156,'Ostatné výdavky bez OV a DM'!C:C,'Ostatné výdavky bez OV a DM'!$C$4)</f>
        <v>0</v>
      </c>
      <c r="G168" s="222">
        <f>IF('Základné údaje'!$H$8="áno",0,Rozpočet!F168*0.2)</f>
        <v>0</v>
      </c>
      <c r="H168" s="208"/>
      <c r="I168" s="199"/>
    </row>
    <row r="169" spans="1:9" ht="51" customHeight="1" thickBot="1" x14ac:dyDescent="0.25">
      <c r="B169" s="466"/>
      <c r="C169" s="228" t="s">
        <v>255</v>
      </c>
      <c r="D169" s="214">
        <f>SUMIFS('Ostatné výdavky bez OV a DM'!D:D,'Ostatné výdavky bez OV a DM'!B:B,Rozpočet!D156,'Ostatné výdavky bez OV a DM'!C:C,'Ostatné výdavky bez OV a DM'!$C$5)</f>
        <v>0</v>
      </c>
      <c r="E169" s="214">
        <f>IF('Základné údaje'!$H$8="áno",0,Rozpočet!D169*0.2)</f>
        <v>0</v>
      </c>
      <c r="F169" s="215">
        <f>SUMIFS('Ostatné výdavky bez OV a DM'!E:E,'Ostatné výdavky bez OV a DM'!B:B,Rozpočet!D156,'Ostatné výdavky bez OV a DM'!C:C,'Ostatné výdavky bez OV a DM'!$C$5)</f>
        <v>0</v>
      </c>
      <c r="G169" s="229">
        <f>IF('Základné údaje'!$H$8="áno",0,Rozpočet!F169*0.2)</f>
        <v>0</v>
      </c>
      <c r="H169" s="199"/>
      <c r="I169" s="199"/>
    </row>
    <row r="170" spans="1:9" x14ac:dyDescent="0.2">
      <c r="D170" s="230">
        <f>SUM(D160:D169)</f>
        <v>0</v>
      </c>
      <c r="E170" s="230">
        <f>SUM(E160:E169)</f>
        <v>0</v>
      </c>
      <c r="F170" s="230">
        <f t="shared" ref="F170" si="19">SUM(F160:F169)</f>
        <v>0</v>
      </c>
      <c r="G170" s="230">
        <f t="shared" ref="G170" si="20">SUM(G160:G169)</f>
        <v>0</v>
      </c>
    </row>
    <row r="171" spans="1:9" ht="27" hidden="1" customHeight="1" x14ac:dyDescent="0.2">
      <c r="A171" s="195">
        <f>A156+1</f>
        <v>12</v>
      </c>
      <c r="B171" s="491" t="s">
        <v>235</v>
      </c>
      <c r="C171" s="492"/>
      <c r="D171" s="493" t="str">
        <f>VLOOKUP(A171,'Pracovné balíky'!A:D,2,FALSE)</f>
        <v/>
      </c>
      <c r="E171" s="493"/>
      <c r="F171" s="493"/>
      <c r="G171" s="494"/>
    </row>
    <row r="172" spans="1:9" ht="34.5" hidden="1" customHeight="1" x14ac:dyDescent="0.2">
      <c r="B172" s="495" t="s">
        <v>236</v>
      </c>
      <c r="C172" s="496"/>
      <c r="D172" s="497" t="str">
        <f>IF(D171="","",CONCATENATE(VLOOKUP(D171,'Priradenie pracov. balíkov'!B:G,3,FALSE)," / ",VLOOKUP(VLOOKUP(D171,'Priradenie pracov. balíkov'!B:G,3,FALSE),Ciselniky!$C$20:$D$24,2,FALSE)))</f>
        <v/>
      </c>
      <c r="E172" s="497"/>
      <c r="F172" s="497"/>
      <c r="G172" s="498"/>
    </row>
    <row r="173" spans="1:9" ht="37.5" hidden="1" customHeight="1" thickBot="1" x14ac:dyDescent="0.25">
      <c r="B173" s="499" t="s">
        <v>237</v>
      </c>
      <c r="C173" s="500"/>
      <c r="D173" s="501" t="str">
        <f>IF(D171="","",VLOOKUP(D171,'Priradenie pracov. balíkov'!B:G,5,FALSE))</f>
        <v/>
      </c>
      <c r="E173" s="501"/>
      <c r="F173" s="501"/>
      <c r="G173" s="502"/>
    </row>
    <row r="174" spans="1:9" ht="26.25" hidden="1" customHeight="1" thickBot="1" x14ac:dyDescent="0.25">
      <c r="B174" s="503"/>
      <c r="C174" s="504"/>
      <c r="D174" s="233" t="s">
        <v>238</v>
      </c>
      <c r="E174" s="233" t="s">
        <v>239</v>
      </c>
      <c r="F174" s="233" t="s">
        <v>240</v>
      </c>
      <c r="G174" s="234" t="s">
        <v>241</v>
      </c>
    </row>
    <row r="175" spans="1:9" ht="25.5" hidden="1" customHeight="1" x14ac:dyDescent="0.2">
      <c r="B175" s="505" t="s">
        <v>243</v>
      </c>
      <c r="C175" s="235" t="s">
        <v>245</v>
      </c>
      <c r="D175" s="236">
        <f>SUMIFS('Osobné výdavky (OV)'!I:I,'Osobné výdavky (OV)'!E:E,"Kľúčový vedecko-výskumný pracovník",'Osobné výdavky (OV)'!N:N,Rozpočet!D171)</f>
        <v>0</v>
      </c>
      <c r="E175" s="237" t="s">
        <v>244</v>
      </c>
      <c r="F175" s="237">
        <f>SUMIFS('Osobné výdavky (OV)'!J:J,'Osobné výdavky (OV)'!E:E,"Kľúčový vedecko-výskumný pracovník",'Osobné výdavky (OV)'!N:N,Rozpočet!D171)</f>
        <v>0</v>
      </c>
      <c r="G175" s="238" t="s">
        <v>244</v>
      </c>
    </row>
    <row r="176" spans="1:9" ht="13.5" hidden="1" customHeight="1" thickBot="1" x14ac:dyDescent="0.25">
      <c r="B176" s="506"/>
      <c r="C176" s="239" t="s">
        <v>246</v>
      </c>
      <c r="D176" s="240">
        <f>SUMIFS('Osobné výdavky (OV)'!I:I,'Osobné výdavky (OV)'!E:E,"&lt;&gt;Kľúčový vedecko-výskumný pracovník",'Osobné výdavky (OV)'!N:N,Rozpočet!D171)</f>
        <v>0</v>
      </c>
      <c r="E176" s="241" t="s">
        <v>244</v>
      </c>
      <c r="F176" s="241">
        <f>SUMIFS('Osobné výdavky (OV)'!J:J,'Osobné výdavky (OV)'!E:E,"&lt;&gt;Kľúčový vedecko-výskumný pracovník",'Osobné výdavky (OV)'!N:N,Rozpočet!D171)</f>
        <v>0</v>
      </c>
      <c r="G176" s="242" t="s">
        <v>244</v>
      </c>
    </row>
    <row r="177" spans="1:7" ht="26.25" hidden="1" thickBot="1" x14ac:dyDescent="0.25">
      <c r="B177" s="243" t="s">
        <v>247</v>
      </c>
      <c r="C177" s="244">
        <f>'Údaje o projekte'!$F$26</f>
        <v>0</v>
      </c>
      <c r="D177" s="245" t="e">
        <f>(SUM(D175:D176)+SUM(D178:D183))/C177</f>
        <v>#DIV/0!</v>
      </c>
      <c r="E177" s="245" t="e">
        <f>IF('Základné údaje'!$H$8="áno",0,D177*0.2)</f>
        <v>#DIV/0!</v>
      </c>
      <c r="F177" s="245" t="e">
        <f>(SUM(F175:F176)+SUM(F178:F183))/C177</f>
        <v>#DIV/0!</v>
      </c>
      <c r="G177" s="246" t="e">
        <f>IF('Základné údaje'!$H$8="áno",0,F177*0.2)</f>
        <v>#DIV/0!</v>
      </c>
    </row>
    <row r="178" spans="1:7" ht="12.75" hidden="1" customHeight="1" x14ac:dyDescent="0.2">
      <c r="B178" s="505" t="s">
        <v>248</v>
      </c>
      <c r="C178" s="235" t="s">
        <v>249</v>
      </c>
      <c r="D178" s="236">
        <f>SUMIFS('Dlhodobý majetok (DM)'!K:K,'Dlhodobý majetok (DM)'!C:C,Rozpočet!D171,'Dlhodobý majetok (DM)'!D:D,Ciselniky!$E$39)</f>
        <v>0</v>
      </c>
      <c r="E178" s="236">
        <f>IF('Základné údaje'!$H$8="áno",0,Rozpočet!D178*0.2)</f>
        <v>0</v>
      </c>
      <c r="F178" s="237">
        <f>SUMIFS('Dlhodobý majetok (DM)'!M:M,'Dlhodobý majetok (DM)'!C:C,Rozpočet!D171,'Dlhodobý majetok (DM)'!D:D,Ciselniky!$E$39)</f>
        <v>0</v>
      </c>
      <c r="G178" s="247">
        <f>IF('Základné údaje'!$H$8="áno",0,Rozpočet!F178*0.2)</f>
        <v>0</v>
      </c>
    </row>
    <row r="179" spans="1:7" ht="12.75" hidden="1" customHeight="1" x14ac:dyDescent="0.2">
      <c r="B179" s="507"/>
      <c r="C179" s="248" t="s">
        <v>250</v>
      </c>
      <c r="D179" s="249">
        <f>SUMIFS('Dlhodobý majetok (DM)'!K:K,'Dlhodobý majetok (DM)'!C:C,Rozpočet!D171,'Dlhodobý majetok (DM)'!D:D,Ciselniky!$E$40)</f>
        <v>0</v>
      </c>
      <c r="E179" s="249">
        <f>IF('Základné údaje'!$H$8="áno",0,Rozpočet!D179*0.2)</f>
        <v>0</v>
      </c>
      <c r="F179" s="250">
        <f>SUMIFS('Dlhodobý majetok (DM)'!M:M,'Dlhodobý majetok (DM)'!C:C,Rozpočet!D171,'Dlhodobý majetok (DM)'!D:D,Ciselniky!$E$40)</f>
        <v>0</v>
      </c>
      <c r="G179" s="251">
        <f>IF('Základné údaje'!$H$8="áno",0,Rozpočet!F179*0.2)</f>
        <v>0</v>
      </c>
    </row>
    <row r="180" spans="1:7" ht="13.5" hidden="1" customHeight="1" thickBot="1" x14ac:dyDescent="0.25">
      <c r="B180" s="508"/>
      <c r="C180" s="252" t="s">
        <v>251</v>
      </c>
      <c r="D180" s="253">
        <f>SUMIFS('Dlhodobý majetok (DM)'!K:K,'Dlhodobý majetok (DM)'!C:C,Rozpočet!D171,'Dlhodobý majetok (DM)'!D:D,Ciselniky!$E$41)</f>
        <v>0</v>
      </c>
      <c r="E180" s="253">
        <f>IF('Základné údaje'!$H$8="áno",0,Rozpočet!D180*0.2)</f>
        <v>0</v>
      </c>
      <c r="F180" s="254">
        <f>SUMIFS('Dlhodobý majetok (DM)'!M:M,'Dlhodobý majetok (DM)'!C:C,Rozpočet!D171,'Dlhodobý majetok (DM)'!D:D,Ciselniky!$E$41)</f>
        <v>0</v>
      </c>
      <c r="G180" s="255">
        <f>IF('Základné údaje'!$H$8="áno",0,Rozpočet!F180*0.2)</f>
        <v>0</v>
      </c>
    </row>
    <row r="181" spans="1:7" ht="12.75" hidden="1" customHeight="1" x14ac:dyDescent="0.2">
      <c r="B181" s="505" t="s">
        <v>252</v>
      </c>
      <c r="C181" s="235" t="s">
        <v>253</v>
      </c>
      <c r="D181" s="236">
        <f>SUMIFS('Ostatné výdavky bez OV a DM'!D:D,'Ostatné výdavky bez OV a DM'!B:B,Rozpočet!D171,'Ostatné výdavky bez OV a DM'!C:C,'Ostatné výdavky bez OV a DM'!$C$3)</f>
        <v>0</v>
      </c>
      <c r="E181" s="236">
        <f>IF('Základné údaje'!$H$8="áno",0,Rozpočet!D181*0.2)</f>
        <v>0</v>
      </c>
      <c r="F181" s="237">
        <f>SUMIFS('Ostatné výdavky bez OV a DM'!E:E,'Ostatné výdavky bez OV a DM'!B:B,Rozpočet!D171,'Ostatné výdavky bez OV a DM'!C:C,'Ostatné výdavky bez OV a DM'!$C$3)</f>
        <v>0</v>
      </c>
      <c r="G181" s="247">
        <f>IF('Základné údaje'!$H$8="áno",0,Rozpočet!F181*0.2)</f>
        <v>0</v>
      </c>
    </row>
    <row r="182" spans="1:7" ht="12.75" hidden="1" customHeight="1" x14ac:dyDescent="0.2">
      <c r="B182" s="507"/>
      <c r="C182" s="248" t="s">
        <v>254</v>
      </c>
      <c r="D182" s="249">
        <f>SUMIFS('Ostatné výdavky bez OV a DM'!D:D,'Ostatné výdavky bez OV a DM'!B:B,Rozpočet!D171,'Ostatné výdavky bez OV a DM'!C:C,'Ostatné výdavky bez OV a DM'!$C$4)</f>
        <v>0</v>
      </c>
      <c r="E182" s="249">
        <f>IF('Základné údaje'!$H$8="áno",0,Rozpočet!D182*0.2)</f>
        <v>0</v>
      </c>
      <c r="F182" s="250">
        <f>SUMIFS('Ostatné výdavky bez OV a DM'!E:E,'Ostatné výdavky bez OV a DM'!B:B,Rozpočet!D171,'Ostatné výdavky bez OV a DM'!C:C,'Ostatné výdavky bez OV a DM'!$C$4)</f>
        <v>0</v>
      </c>
      <c r="G182" s="251">
        <f>IF('Základné údaje'!$H$8="áno",0,Rozpočet!F182*0.2)</f>
        <v>0</v>
      </c>
    </row>
    <row r="183" spans="1:7" ht="13.5" hidden="1" customHeight="1" thickBot="1" x14ac:dyDescent="0.25">
      <c r="B183" s="506"/>
      <c r="C183" s="239" t="s">
        <v>258</v>
      </c>
      <c r="D183" s="240">
        <f>SUMIFS('Ostatné výdavky bez OV a DM'!D:D,'Ostatné výdavky bez OV a DM'!B:B,Rozpočet!D171,'Ostatné výdavky bez OV a DM'!C:C,'Ostatné výdavky bez OV a DM'!$C$5)</f>
        <v>0</v>
      </c>
      <c r="E183" s="240">
        <f>IF('Základné údaje'!$H$8="áno",0,Rozpočet!D183*0.2)</f>
        <v>0</v>
      </c>
      <c r="F183" s="241">
        <f>SUMIFS('Ostatné výdavky bez OV a DM'!E:E,'Ostatné výdavky bez OV a DM'!B:B,Rozpočet!D171,'Ostatné výdavky bez OV a DM'!C:C,'Ostatné výdavky bez OV a DM'!$C$5)</f>
        <v>0</v>
      </c>
      <c r="G183" s="256">
        <f>IF('Základné údaje'!$H$8="áno",0,Rozpočet!F183*0.2)</f>
        <v>0</v>
      </c>
    </row>
    <row r="184" spans="1:7" ht="13.5" hidden="1" thickBot="1" x14ac:dyDescent="0.25"/>
    <row r="185" spans="1:7" ht="21" hidden="1" customHeight="1" x14ac:dyDescent="0.2">
      <c r="A185" s="195">
        <f>A171+1</f>
        <v>13</v>
      </c>
      <c r="B185" s="491" t="s">
        <v>235</v>
      </c>
      <c r="C185" s="492"/>
      <c r="D185" s="493" t="str">
        <f>VLOOKUP(A185,'Pracovné balíky'!A:D,2,FALSE)</f>
        <v/>
      </c>
      <c r="E185" s="493"/>
      <c r="F185" s="493"/>
      <c r="G185" s="494"/>
    </row>
    <row r="186" spans="1:7" ht="21" hidden="1" customHeight="1" x14ac:dyDescent="0.2">
      <c r="B186" s="495" t="s">
        <v>236</v>
      </c>
      <c r="C186" s="496"/>
      <c r="D186" s="497" t="str">
        <f>IF(D185="","",CONCATENATE(VLOOKUP(D185,'Priradenie pracov. balíkov'!B:G,3,FALSE)," / ",VLOOKUP(VLOOKUP(D185,'Priradenie pracov. balíkov'!B:G,3,FALSE),Ciselniky!$C$20:$D$24,2,FALSE)))</f>
        <v/>
      </c>
      <c r="E186" s="497"/>
      <c r="F186" s="497"/>
      <c r="G186" s="498"/>
    </row>
    <row r="187" spans="1:7" ht="21.75" hidden="1" customHeight="1" thickBot="1" x14ac:dyDescent="0.25">
      <c r="B187" s="499" t="s">
        <v>237</v>
      </c>
      <c r="C187" s="500"/>
      <c r="D187" s="501" t="str">
        <f>IF(D185="","",VLOOKUP(D185,'Priradenie pracov. balíkov'!B:G,5,FALSE))</f>
        <v/>
      </c>
      <c r="E187" s="501"/>
      <c r="F187" s="501"/>
      <c r="G187" s="502"/>
    </row>
    <row r="188" spans="1:7" ht="26.25" hidden="1" customHeight="1" thickBot="1" x14ac:dyDescent="0.25">
      <c r="B188" s="503"/>
      <c r="C188" s="504"/>
      <c r="D188" s="233" t="s">
        <v>238</v>
      </c>
      <c r="E188" s="233" t="s">
        <v>239</v>
      </c>
      <c r="F188" s="233" t="s">
        <v>240</v>
      </c>
      <c r="G188" s="234" t="s">
        <v>241</v>
      </c>
    </row>
    <row r="189" spans="1:7" ht="25.5" hidden="1" customHeight="1" x14ac:dyDescent="0.2">
      <c r="B189" s="505" t="s">
        <v>243</v>
      </c>
      <c r="C189" s="235" t="s">
        <v>245</v>
      </c>
      <c r="D189" s="236">
        <f>SUMIFS('Osobné výdavky (OV)'!I:I,'Osobné výdavky (OV)'!E:E,"Kľúčový vedecko-výskumný pracovník",'Osobné výdavky (OV)'!N:N,Rozpočet!D185)</f>
        <v>0</v>
      </c>
      <c r="E189" s="237" t="s">
        <v>244</v>
      </c>
      <c r="F189" s="237">
        <f>SUMIFS('Osobné výdavky (OV)'!J:J,'Osobné výdavky (OV)'!E:E,"Kľúčový vedecko-výskumný pracovník",'Osobné výdavky (OV)'!N:N,Rozpočet!D185)</f>
        <v>0</v>
      </c>
      <c r="G189" s="238" t="s">
        <v>244</v>
      </c>
    </row>
    <row r="190" spans="1:7" ht="13.5" hidden="1" customHeight="1" thickBot="1" x14ac:dyDescent="0.25">
      <c r="B190" s="506"/>
      <c r="C190" s="239" t="s">
        <v>246</v>
      </c>
      <c r="D190" s="240">
        <f>SUMIFS('Osobné výdavky (OV)'!I:I,'Osobné výdavky (OV)'!E:E,"&lt;&gt;Kľúčový vedecko-výskumný pracovník",'Osobné výdavky (OV)'!N:N,Rozpočet!D185)</f>
        <v>0</v>
      </c>
      <c r="E190" s="241" t="s">
        <v>244</v>
      </c>
      <c r="F190" s="241">
        <f>SUMIFS('Osobné výdavky (OV)'!J:J,'Osobné výdavky (OV)'!E:E,"&lt;&gt;Kľúčový vedecko-výskumný pracovník",'Osobné výdavky (OV)'!N:N,Rozpočet!D185)</f>
        <v>0</v>
      </c>
      <c r="G190" s="242" t="s">
        <v>244</v>
      </c>
    </row>
    <row r="191" spans="1:7" ht="26.25" hidden="1" thickBot="1" x14ac:dyDescent="0.25">
      <c r="B191" s="243" t="s">
        <v>247</v>
      </c>
      <c r="C191" s="244">
        <f>'Údaje o projekte'!$F$26</f>
        <v>0</v>
      </c>
      <c r="D191" s="245" t="e">
        <f>(SUM(D189:D190)+SUM(D192:D197))/C191</f>
        <v>#DIV/0!</v>
      </c>
      <c r="E191" s="245" t="e">
        <f>IF('Základné údaje'!$H$8="áno",0,D191*0.2)</f>
        <v>#DIV/0!</v>
      </c>
      <c r="F191" s="245" t="e">
        <f>(SUM(F189:F190)+SUM(F192:F197))/C191</f>
        <v>#DIV/0!</v>
      </c>
      <c r="G191" s="246" t="e">
        <f>IF('Základné údaje'!$H$8="áno",0,F191*0.2)</f>
        <v>#DIV/0!</v>
      </c>
    </row>
    <row r="192" spans="1:7" ht="12.75" hidden="1" customHeight="1" x14ac:dyDescent="0.2">
      <c r="B192" s="505" t="s">
        <v>248</v>
      </c>
      <c r="C192" s="235" t="s">
        <v>249</v>
      </c>
      <c r="D192" s="236">
        <f>SUMIFS('Dlhodobý majetok (DM)'!K:K,'Dlhodobý majetok (DM)'!C:C,Rozpočet!D185,'Dlhodobý majetok (DM)'!D:D,Ciselniky!$E$39)</f>
        <v>0</v>
      </c>
      <c r="E192" s="236">
        <f>IF('Základné údaje'!$H$8="áno",0,Rozpočet!D192*0.2)</f>
        <v>0</v>
      </c>
      <c r="F192" s="237">
        <f>SUMIFS('Dlhodobý majetok (DM)'!M:M,'Dlhodobý majetok (DM)'!C:C,Rozpočet!D185,'Dlhodobý majetok (DM)'!D:D,Ciselniky!$E$39)</f>
        <v>0</v>
      </c>
      <c r="G192" s="247">
        <f>IF('Základné údaje'!$H$8="áno",0,Rozpočet!F192*0.2)</f>
        <v>0</v>
      </c>
    </row>
    <row r="193" spans="1:7" ht="12.75" hidden="1" customHeight="1" x14ac:dyDescent="0.2">
      <c r="B193" s="507"/>
      <c r="C193" s="248" t="s">
        <v>250</v>
      </c>
      <c r="D193" s="249">
        <f>SUMIFS('Dlhodobý majetok (DM)'!K:K,'Dlhodobý majetok (DM)'!C:C,Rozpočet!D185,'Dlhodobý majetok (DM)'!D:D,Ciselniky!$E$40)</f>
        <v>0</v>
      </c>
      <c r="E193" s="249">
        <f>IF('Základné údaje'!$H$8="áno",0,Rozpočet!D193*0.2)</f>
        <v>0</v>
      </c>
      <c r="F193" s="250">
        <f>SUMIFS('Dlhodobý majetok (DM)'!M:M,'Dlhodobý majetok (DM)'!C:C,Rozpočet!D185,'Dlhodobý majetok (DM)'!D:D,Ciselniky!$E$40)</f>
        <v>0</v>
      </c>
      <c r="G193" s="251">
        <f>IF('Základné údaje'!$H$8="áno",0,Rozpočet!F193*0.2)</f>
        <v>0</v>
      </c>
    </row>
    <row r="194" spans="1:7" ht="13.5" hidden="1" customHeight="1" thickBot="1" x14ac:dyDescent="0.25">
      <c r="B194" s="508"/>
      <c r="C194" s="252" t="s">
        <v>251</v>
      </c>
      <c r="D194" s="253">
        <f>SUMIFS('Dlhodobý majetok (DM)'!K:K,'Dlhodobý majetok (DM)'!C:C,Rozpočet!D185,'Dlhodobý majetok (DM)'!D:D,Ciselniky!$E$41)</f>
        <v>0</v>
      </c>
      <c r="E194" s="253">
        <f>IF('Základné údaje'!$H$8="áno",0,Rozpočet!D194*0.2)</f>
        <v>0</v>
      </c>
      <c r="F194" s="254">
        <f>SUMIFS('Dlhodobý majetok (DM)'!M:M,'Dlhodobý majetok (DM)'!C:C,Rozpočet!D185,'Dlhodobý majetok (DM)'!D:D,Ciselniky!$E$41)</f>
        <v>0</v>
      </c>
      <c r="G194" s="255">
        <f>IF('Základné údaje'!$H$8="áno",0,Rozpočet!F194*0.2)</f>
        <v>0</v>
      </c>
    </row>
    <row r="195" spans="1:7" ht="12.75" hidden="1" customHeight="1" x14ac:dyDescent="0.2">
      <c r="B195" s="505" t="s">
        <v>252</v>
      </c>
      <c r="C195" s="235" t="s">
        <v>253</v>
      </c>
      <c r="D195" s="236">
        <f>SUMIFS('Ostatné výdavky bez OV a DM'!D:D,'Ostatné výdavky bez OV a DM'!B:B,Rozpočet!D185,'Ostatné výdavky bez OV a DM'!C:C,'Ostatné výdavky bez OV a DM'!$C$3)</f>
        <v>0</v>
      </c>
      <c r="E195" s="236">
        <f>IF('Základné údaje'!$H$8="áno",0,Rozpočet!D195*0.2)</f>
        <v>0</v>
      </c>
      <c r="F195" s="237">
        <f>SUMIFS('Ostatné výdavky bez OV a DM'!E:E,'Ostatné výdavky bez OV a DM'!B:B,Rozpočet!D185,'Ostatné výdavky bez OV a DM'!C:C,'Ostatné výdavky bez OV a DM'!$C$3)</f>
        <v>0</v>
      </c>
      <c r="G195" s="247">
        <f>IF('Základné údaje'!$H$8="áno",0,Rozpočet!F195*0.2)</f>
        <v>0</v>
      </c>
    </row>
    <row r="196" spans="1:7" ht="12.75" hidden="1" customHeight="1" x14ac:dyDescent="0.2">
      <c r="B196" s="507"/>
      <c r="C196" s="248" t="s">
        <v>254</v>
      </c>
      <c r="D196" s="249">
        <f>SUMIFS('Ostatné výdavky bez OV a DM'!D:D,'Ostatné výdavky bez OV a DM'!B:B,Rozpočet!D185,'Ostatné výdavky bez OV a DM'!C:C,'Ostatné výdavky bez OV a DM'!$C$4)</f>
        <v>0</v>
      </c>
      <c r="E196" s="249">
        <f>IF('Základné údaje'!$H$8="áno",0,Rozpočet!D196*0.2)</f>
        <v>0</v>
      </c>
      <c r="F196" s="250">
        <f>SUMIFS('Ostatné výdavky bez OV a DM'!E:E,'Ostatné výdavky bez OV a DM'!B:B,Rozpočet!D185,'Ostatné výdavky bez OV a DM'!C:C,'Ostatné výdavky bez OV a DM'!$C$4)</f>
        <v>0</v>
      </c>
      <c r="G196" s="251">
        <f>IF('Základné údaje'!$H$8="áno",0,Rozpočet!F196*0.2)</f>
        <v>0</v>
      </c>
    </row>
    <row r="197" spans="1:7" ht="13.5" hidden="1" customHeight="1" thickBot="1" x14ac:dyDescent="0.25">
      <c r="B197" s="506"/>
      <c r="C197" s="239" t="s">
        <v>258</v>
      </c>
      <c r="D197" s="240">
        <f>SUMIFS('Ostatné výdavky bez OV a DM'!D:D,'Ostatné výdavky bez OV a DM'!B:B,Rozpočet!D185,'Ostatné výdavky bez OV a DM'!C:C,'Ostatné výdavky bez OV a DM'!$C$5)</f>
        <v>0</v>
      </c>
      <c r="E197" s="240">
        <f>IF('Základné údaje'!$H$8="áno",0,Rozpočet!D197*0.2)</f>
        <v>0</v>
      </c>
      <c r="F197" s="241">
        <f>SUMIFS('Ostatné výdavky bez OV a DM'!E:E,'Ostatné výdavky bez OV a DM'!B:B,Rozpočet!D185,'Ostatné výdavky bez OV a DM'!C:C,'Ostatné výdavky bez OV a DM'!$C$5)</f>
        <v>0</v>
      </c>
      <c r="G197" s="256">
        <f>IF('Základné údaje'!$H$8="áno",0,Rozpočet!F197*0.2)</f>
        <v>0</v>
      </c>
    </row>
    <row r="198" spans="1:7" ht="13.5" hidden="1" thickBot="1" x14ac:dyDescent="0.25"/>
    <row r="199" spans="1:7" ht="21" hidden="1" customHeight="1" x14ac:dyDescent="0.2">
      <c r="A199" s="195">
        <f>A185+1</f>
        <v>14</v>
      </c>
      <c r="B199" s="491" t="s">
        <v>235</v>
      </c>
      <c r="C199" s="492"/>
      <c r="D199" s="493" t="str">
        <f>VLOOKUP(A199,'Pracovné balíky'!A:D,2,FALSE)</f>
        <v/>
      </c>
      <c r="E199" s="493"/>
      <c r="F199" s="493"/>
      <c r="G199" s="494"/>
    </row>
    <row r="200" spans="1:7" ht="21" hidden="1" customHeight="1" x14ac:dyDescent="0.2">
      <c r="B200" s="495" t="s">
        <v>236</v>
      </c>
      <c r="C200" s="496"/>
      <c r="D200" s="497" t="str">
        <f>IF(D199="","",CONCATENATE(VLOOKUP(D199,'Priradenie pracov. balíkov'!B:G,3,FALSE)," / ",VLOOKUP(VLOOKUP(D199,'Priradenie pracov. balíkov'!B:G,3,FALSE),Ciselniky!$C$20:$D$24,2,FALSE)))</f>
        <v/>
      </c>
      <c r="E200" s="497"/>
      <c r="F200" s="497"/>
      <c r="G200" s="498"/>
    </row>
    <row r="201" spans="1:7" ht="21.75" hidden="1" customHeight="1" thickBot="1" x14ac:dyDescent="0.25">
      <c r="B201" s="499" t="s">
        <v>237</v>
      </c>
      <c r="C201" s="500"/>
      <c r="D201" s="501" t="str">
        <f>IF(D199="","",VLOOKUP(D199,'Priradenie pracov. balíkov'!B:G,5,FALSE))</f>
        <v/>
      </c>
      <c r="E201" s="501"/>
      <c r="F201" s="501"/>
      <c r="G201" s="502"/>
    </row>
    <row r="202" spans="1:7" ht="26.25" hidden="1" customHeight="1" thickBot="1" x14ac:dyDescent="0.25">
      <c r="B202" s="503"/>
      <c r="C202" s="504"/>
      <c r="D202" s="233" t="s">
        <v>238</v>
      </c>
      <c r="E202" s="233" t="s">
        <v>239</v>
      </c>
      <c r="F202" s="233" t="s">
        <v>240</v>
      </c>
      <c r="G202" s="234" t="s">
        <v>241</v>
      </c>
    </row>
    <row r="203" spans="1:7" ht="25.5" hidden="1" customHeight="1" x14ac:dyDescent="0.2">
      <c r="B203" s="505" t="s">
        <v>243</v>
      </c>
      <c r="C203" s="235" t="s">
        <v>245</v>
      </c>
      <c r="D203" s="236">
        <f>SUMIFS('Osobné výdavky (OV)'!I:I,'Osobné výdavky (OV)'!E:E,"Kľúčový vedecko-výskumný pracovník",'Osobné výdavky (OV)'!N:N,Rozpočet!D199)</f>
        <v>0</v>
      </c>
      <c r="E203" s="237" t="s">
        <v>244</v>
      </c>
      <c r="F203" s="237">
        <f>SUMIFS('Osobné výdavky (OV)'!J:J,'Osobné výdavky (OV)'!E:E,"Kľúčový vedecko-výskumný pracovník",'Osobné výdavky (OV)'!N:N,Rozpočet!D199)</f>
        <v>0</v>
      </c>
      <c r="G203" s="238" t="s">
        <v>244</v>
      </c>
    </row>
    <row r="204" spans="1:7" ht="13.5" hidden="1" customHeight="1" thickBot="1" x14ac:dyDescent="0.25">
      <c r="B204" s="506"/>
      <c r="C204" s="239" t="s">
        <v>246</v>
      </c>
      <c r="D204" s="240">
        <f>SUMIFS('Osobné výdavky (OV)'!I:I,'Osobné výdavky (OV)'!E:E,"&lt;&gt;Kľúčový vedecko-výskumný pracovník",'Osobné výdavky (OV)'!N:N,Rozpočet!D199)</f>
        <v>0</v>
      </c>
      <c r="E204" s="241" t="s">
        <v>244</v>
      </c>
      <c r="F204" s="241">
        <f>SUMIFS('Osobné výdavky (OV)'!J:J,'Osobné výdavky (OV)'!E:E,"&lt;&gt;Kľúčový vedecko-výskumný pracovník",'Osobné výdavky (OV)'!N:N,Rozpočet!D199)</f>
        <v>0</v>
      </c>
      <c r="G204" s="242" t="s">
        <v>244</v>
      </c>
    </row>
    <row r="205" spans="1:7" ht="26.25" hidden="1" thickBot="1" x14ac:dyDescent="0.25">
      <c r="B205" s="243" t="s">
        <v>247</v>
      </c>
      <c r="C205" s="244">
        <f>'Údaje o projekte'!$F$26</f>
        <v>0</v>
      </c>
      <c r="D205" s="245" t="e">
        <f>(SUM(D203:D204)+SUM(D206:D211))/C205</f>
        <v>#DIV/0!</v>
      </c>
      <c r="E205" s="245" t="e">
        <f>IF('Základné údaje'!$H$8="áno",0,D205*0.2)</f>
        <v>#DIV/0!</v>
      </c>
      <c r="F205" s="245" t="e">
        <f>(SUM(F203:F204)+SUM(F206:F211))/C205</f>
        <v>#DIV/0!</v>
      </c>
      <c r="G205" s="246" t="e">
        <f>IF('Základné údaje'!$H$8="áno",0,F205*0.2)</f>
        <v>#DIV/0!</v>
      </c>
    </row>
    <row r="206" spans="1:7" ht="12.75" hidden="1" customHeight="1" x14ac:dyDescent="0.2">
      <c r="B206" s="505" t="s">
        <v>248</v>
      </c>
      <c r="C206" s="235" t="s">
        <v>249</v>
      </c>
      <c r="D206" s="236">
        <f>SUMIFS('Dlhodobý majetok (DM)'!K:K,'Dlhodobý majetok (DM)'!C:C,Rozpočet!D199,'Dlhodobý majetok (DM)'!D:D,Ciselniky!$E$39)</f>
        <v>0</v>
      </c>
      <c r="E206" s="236">
        <f>IF('Základné údaje'!$H$8="áno",0,Rozpočet!D206*0.2)</f>
        <v>0</v>
      </c>
      <c r="F206" s="237">
        <f>SUMIFS('Dlhodobý majetok (DM)'!M:M,'Dlhodobý majetok (DM)'!C:C,Rozpočet!D199,'Dlhodobý majetok (DM)'!D:D,Ciselniky!$E$39)</f>
        <v>0</v>
      </c>
      <c r="G206" s="247">
        <f>IF('Základné údaje'!$H$8="áno",0,Rozpočet!F206*0.2)</f>
        <v>0</v>
      </c>
    </row>
    <row r="207" spans="1:7" ht="12.75" hidden="1" customHeight="1" x14ac:dyDescent="0.2">
      <c r="B207" s="507"/>
      <c r="C207" s="248" t="s">
        <v>250</v>
      </c>
      <c r="D207" s="249">
        <f>SUMIFS('Dlhodobý majetok (DM)'!K:K,'Dlhodobý majetok (DM)'!C:C,Rozpočet!D199,'Dlhodobý majetok (DM)'!D:D,Ciselniky!$E$40)</f>
        <v>0</v>
      </c>
      <c r="E207" s="249">
        <f>IF('Základné údaje'!$H$8="áno",0,Rozpočet!D207*0.2)</f>
        <v>0</v>
      </c>
      <c r="F207" s="250">
        <f>SUMIFS('Dlhodobý majetok (DM)'!M:M,'Dlhodobý majetok (DM)'!C:C,Rozpočet!D199,'Dlhodobý majetok (DM)'!D:D,Ciselniky!$E$40)</f>
        <v>0</v>
      </c>
      <c r="G207" s="251">
        <f>IF('Základné údaje'!$H$8="áno",0,Rozpočet!F207*0.2)</f>
        <v>0</v>
      </c>
    </row>
    <row r="208" spans="1:7" ht="13.5" hidden="1" customHeight="1" thickBot="1" x14ac:dyDescent="0.25">
      <c r="B208" s="508"/>
      <c r="C208" s="252" t="s">
        <v>251</v>
      </c>
      <c r="D208" s="253">
        <f>SUMIFS('Dlhodobý majetok (DM)'!K:K,'Dlhodobý majetok (DM)'!C:C,Rozpočet!D199,'Dlhodobý majetok (DM)'!D:D,Ciselniky!$E$41)</f>
        <v>0</v>
      </c>
      <c r="E208" s="253">
        <f>IF('Základné údaje'!$H$8="áno",0,Rozpočet!D208*0.2)</f>
        <v>0</v>
      </c>
      <c r="F208" s="254">
        <f>SUMIFS('Dlhodobý majetok (DM)'!M:M,'Dlhodobý majetok (DM)'!C:C,Rozpočet!D199,'Dlhodobý majetok (DM)'!D:D,Ciselniky!$E$41)</f>
        <v>0</v>
      </c>
      <c r="G208" s="255">
        <f>IF('Základné údaje'!$H$8="áno",0,Rozpočet!F208*0.2)</f>
        <v>0</v>
      </c>
    </row>
    <row r="209" spans="1:7" ht="12.75" hidden="1" customHeight="1" x14ac:dyDescent="0.2">
      <c r="B209" s="505" t="s">
        <v>252</v>
      </c>
      <c r="C209" s="235" t="s">
        <v>253</v>
      </c>
      <c r="D209" s="236">
        <f>SUMIFS('Ostatné výdavky bez OV a DM'!D:D,'Ostatné výdavky bez OV a DM'!B:B,Rozpočet!D199,'Ostatné výdavky bez OV a DM'!C:C,'Ostatné výdavky bez OV a DM'!$C$3)</f>
        <v>0</v>
      </c>
      <c r="E209" s="236">
        <f>IF('Základné údaje'!$H$8="áno",0,Rozpočet!D209*0.2)</f>
        <v>0</v>
      </c>
      <c r="F209" s="237">
        <f>SUMIFS('Ostatné výdavky bez OV a DM'!E:E,'Ostatné výdavky bez OV a DM'!B:B,Rozpočet!D199,'Ostatné výdavky bez OV a DM'!C:C,'Ostatné výdavky bez OV a DM'!$C$3)</f>
        <v>0</v>
      </c>
      <c r="G209" s="247">
        <f>IF('Základné údaje'!$H$8="áno",0,Rozpočet!F209*0.2)</f>
        <v>0</v>
      </c>
    </row>
    <row r="210" spans="1:7" ht="12.75" hidden="1" customHeight="1" x14ac:dyDescent="0.2">
      <c r="B210" s="507"/>
      <c r="C210" s="248" t="s">
        <v>254</v>
      </c>
      <c r="D210" s="249">
        <f>SUMIFS('Ostatné výdavky bez OV a DM'!D:D,'Ostatné výdavky bez OV a DM'!B:B,Rozpočet!D199,'Ostatné výdavky bez OV a DM'!C:C,'Ostatné výdavky bez OV a DM'!$C$4)</f>
        <v>0</v>
      </c>
      <c r="E210" s="249">
        <f>IF('Základné údaje'!$H$8="áno",0,Rozpočet!D210*0.2)</f>
        <v>0</v>
      </c>
      <c r="F210" s="250">
        <f>SUMIFS('Ostatné výdavky bez OV a DM'!E:E,'Ostatné výdavky bez OV a DM'!B:B,Rozpočet!D199,'Ostatné výdavky bez OV a DM'!C:C,'Ostatné výdavky bez OV a DM'!$C$4)</f>
        <v>0</v>
      </c>
      <c r="G210" s="251">
        <f>IF('Základné údaje'!$H$8="áno",0,Rozpočet!F210*0.2)</f>
        <v>0</v>
      </c>
    </row>
    <row r="211" spans="1:7" ht="13.5" hidden="1" customHeight="1" thickBot="1" x14ac:dyDescent="0.25">
      <c r="B211" s="506"/>
      <c r="C211" s="239" t="s">
        <v>258</v>
      </c>
      <c r="D211" s="240">
        <f>SUMIFS('Ostatné výdavky bez OV a DM'!D:D,'Ostatné výdavky bez OV a DM'!B:B,Rozpočet!D199,'Ostatné výdavky bez OV a DM'!C:C,'Ostatné výdavky bez OV a DM'!$C$5)</f>
        <v>0</v>
      </c>
      <c r="E211" s="240">
        <f>IF('Základné údaje'!$H$8="áno",0,Rozpočet!D211*0.2)</f>
        <v>0</v>
      </c>
      <c r="F211" s="241">
        <f>SUMIFS('Ostatné výdavky bez OV a DM'!E:E,'Ostatné výdavky bez OV a DM'!B:B,Rozpočet!D199,'Ostatné výdavky bez OV a DM'!C:C,'Ostatné výdavky bez OV a DM'!$C$5)</f>
        <v>0</v>
      </c>
      <c r="G211" s="256">
        <f>IF('Základné údaje'!$H$8="áno",0,Rozpočet!F211*0.2)</f>
        <v>0</v>
      </c>
    </row>
    <row r="212" spans="1:7" ht="13.5" hidden="1" thickBot="1" x14ac:dyDescent="0.25"/>
    <row r="213" spans="1:7" ht="21" hidden="1" customHeight="1" x14ac:dyDescent="0.2">
      <c r="A213" s="195">
        <f>A199+1</f>
        <v>15</v>
      </c>
      <c r="B213" s="491" t="s">
        <v>235</v>
      </c>
      <c r="C213" s="492"/>
      <c r="D213" s="493" t="str">
        <f>VLOOKUP(A213,'Pracovné balíky'!A:D,2,FALSE)</f>
        <v/>
      </c>
      <c r="E213" s="493"/>
      <c r="F213" s="493"/>
      <c r="G213" s="494"/>
    </row>
    <row r="214" spans="1:7" ht="21" hidden="1" customHeight="1" x14ac:dyDescent="0.2">
      <c r="B214" s="495" t="s">
        <v>236</v>
      </c>
      <c r="C214" s="496"/>
      <c r="D214" s="497" t="str">
        <f>IF(D213="","",CONCATENATE(VLOOKUP(D213,'Priradenie pracov. balíkov'!B:G,3,FALSE)," / ",VLOOKUP(VLOOKUP(D213,'Priradenie pracov. balíkov'!B:G,3,FALSE),Ciselniky!$C$20:$D$24,2,FALSE)))</f>
        <v/>
      </c>
      <c r="E214" s="497"/>
      <c r="F214" s="497"/>
      <c r="G214" s="498"/>
    </row>
    <row r="215" spans="1:7" ht="21.75" hidden="1" customHeight="1" thickBot="1" x14ac:dyDescent="0.25">
      <c r="B215" s="499" t="s">
        <v>237</v>
      </c>
      <c r="C215" s="500"/>
      <c r="D215" s="501" t="str">
        <f>IF(D213="","",VLOOKUP(D213,'Priradenie pracov. balíkov'!B:G,5,FALSE))</f>
        <v/>
      </c>
      <c r="E215" s="501"/>
      <c r="F215" s="501"/>
      <c r="G215" s="502"/>
    </row>
    <row r="216" spans="1:7" ht="26.25" hidden="1" customHeight="1" thickBot="1" x14ac:dyDescent="0.25">
      <c r="B216" s="503"/>
      <c r="C216" s="504"/>
      <c r="D216" s="233" t="s">
        <v>238</v>
      </c>
      <c r="E216" s="233" t="s">
        <v>239</v>
      </c>
      <c r="F216" s="233" t="s">
        <v>240</v>
      </c>
      <c r="G216" s="234" t="s">
        <v>241</v>
      </c>
    </row>
    <row r="217" spans="1:7" ht="25.5" hidden="1" customHeight="1" x14ac:dyDescent="0.2">
      <c r="B217" s="505" t="s">
        <v>243</v>
      </c>
      <c r="C217" s="235" t="s">
        <v>245</v>
      </c>
      <c r="D217" s="236">
        <f>SUMIFS('Osobné výdavky (OV)'!I:I,'Osobné výdavky (OV)'!E:E,"Kľúčový vedecko-výskumný pracovník",'Osobné výdavky (OV)'!N:N,Rozpočet!D213)</f>
        <v>0</v>
      </c>
      <c r="E217" s="237" t="s">
        <v>244</v>
      </c>
      <c r="F217" s="237">
        <f>SUMIFS('Osobné výdavky (OV)'!J:J,'Osobné výdavky (OV)'!E:E,"Kľúčový vedecko-výskumný pracovník",'Osobné výdavky (OV)'!N:N,Rozpočet!D213)</f>
        <v>0</v>
      </c>
      <c r="G217" s="238" t="s">
        <v>244</v>
      </c>
    </row>
    <row r="218" spans="1:7" ht="13.5" hidden="1" customHeight="1" thickBot="1" x14ac:dyDescent="0.25">
      <c r="B218" s="506"/>
      <c r="C218" s="239" t="s">
        <v>246</v>
      </c>
      <c r="D218" s="240">
        <f>SUMIFS('Osobné výdavky (OV)'!I:I,'Osobné výdavky (OV)'!E:E,"&lt;&gt;Kľúčový vedecko-výskumný pracovník",'Osobné výdavky (OV)'!N:N,Rozpočet!D213)</f>
        <v>0</v>
      </c>
      <c r="E218" s="241" t="s">
        <v>244</v>
      </c>
      <c r="F218" s="241">
        <f>SUMIFS('Osobné výdavky (OV)'!J:J,'Osobné výdavky (OV)'!E:E,"&lt;&gt;Kľúčový vedecko-výskumný pracovník",'Osobné výdavky (OV)'!N:N,Rozpočet!D213)</f>
        <v>0</v>
      </c>
      <c r="G218" s="242" t="s">
        <v>244</v>
      </c>
    </row>
    <row r="219" spans="1:7" ht="26.25" hidden="1" thickBot="1" x14ac:dyDescent="0.25">
      <c r="B219" s="243" t="s">
        <v>247</v>
      </c>
      <c r="C219" s="244">
        <f>'Údaje o projekte'!$F$26</f>
        <v>0</v>
      </c>
      <c r="D219" s="245" t="e">
        <f>(SUM(D217:D218)+SUM(D220:D225))/C219</f>
        <v>#DIV/0!</v>
      </c>
      <c r="E219" s="245" t="e">
        <f>IF('Základné údaje'!$H$8="áno",0,D219*0.2)</f>
        <v>#DIV/0!</v>
      </c>
      <c r="F219" s="245" t="e">
        <f>(SUM(F217:F218)+SUM(F220:F225))/C219</f>
        <v>#DIV/0!</v>
      </c>
      <c r="G219" s="246" t="e">
        <f>IF('Základné údaje'!$H$8="áno",0,F219*0.2)</f>
        <v>#DIV/0!</v>
      </c>
    </row>
    <row r="220" spans="1:7" ht="12.75" hidden="1" customHeight="1" x14ac:dyDescent="0.2">
      <c r="B220" s="505" t="s">
        <v>248</v>
      </c>
      <c r="C220" s="235" t="s">
        <v>249</v>
      </c>
      <c r="D220" s="236">
        <f>SUMIFS('Dlhodobý majetok (DM)'!K:K,'Dlhodobý majetok (DM)'!C:C,Rozpočet!D213,'Dlhodobý majetok (DM)'!D:D,Ciselniky!$E$39)</f>
        <v>0</v>
      </c>
      <c r="E220" s="236">
        <f>IF('Základné údaje'!$H$8="áno",0,Rozpočet!D220*0.2)</f>
        <v>0</v>
      </c>
      <c r="F220" s="237">
        <f>SUMIFS('Dlhodobý majetok (DM)'!M:M,'Dlhodobý majetok (DM)'!C:C,Rozpočet!D213,'Dlhodobý majetok (DM)'!D:D,Ciselniky!$E$39)</f>
        <v>0</v>
      </c>
      <c r="G220" s="247">
        <f>IF('Základné údaje'!$H$8="áno",0,Rozpočet!F220*0.2)</f>
        <v>0</v>
      </c>
    </row>
    <row r="221" spans="1:7" ht="12.75" hidden="1" customHeight="1" x14ac:dyDescent="0.2">
      <c r="B221" s="507"/>
      <c r="C221" s="248" t="s">
        <v>250</v>
      </c>
      <c r="D221" s="249">
        <f>SUMIFS('Dlhodobý majetok (DM)'!K:K,'Dlhodobý majetok (DM)'!C:C,Rozpočet!D213,'Dlhodobý majetok (DM)'!D:D,Ciselniky!$E$40)</f>
        <v>0</v>
      </c>
      <c r="E221" s="249">
        <f>IF('Základné údaje'!$H$8="áno",0,Rozpočet!D221*0.2)</f>
        <v>0</v>
      </c>
      <c r="F221" s="250">
        <f>SUMIFS('Dlhodobý majetok (DM)'!M:M,'Dlhodobý majetok (DM)'!C:C,Rozpočet!D213,'Dlhodobý majetok (DM)'!D:D,Ciselniky!$E$40)</f>
        <v>0</v>
      </c>
      <c r="G221" s="251">
        <f>IF('Základné údaje'!$H$8="áno",0,Rozpočet!F221*0.2)</f>
        <v>0</v>
      </c>
    </row>
    <row r="222" spans="1:7" ht="13.5" hidden="1" customHeight="1" thickBot="1" x14ac:dyDescent="0.25">
      <c r="B222" s="508"/>
      <c r="C222" s="252" t="s">
        <v>251</v>
      </c>
      <c r="D222" s="253">
        <f>SUMIFS('Dlhodobý majetok (DM)'!K:K,'Dlhodobý majetok (DM)'!C:C,Rozpočet!D213,'Dlhodobý majetok (DM)'!D:D,Ciselniky!$E$41)</f>
        <v>0</v>
      </c>
      <c r="E222" s="253">
        <f>IF('Základné údaje'!$H$8="áno",0,Rozpočet!D222*0.2)</f>
        <v>0</v>
      </c>
      <c r="F222" s="254">
        <f>SUMIFS('Dlhodobý majetok (DM)'!M:M,'Dlhodobý majetok (DM)'!C:C,Rozpočet!D213,'Dlhodobý majetok (DM)'!D:D,Ciselniky!$E$41)</f>
        <v>0</v>
      </c>
      <c r="G222" s="255">
        <f>IF('Základné údaje'!$H$8="áno",0,Rozpočet!F222*0.2)</f>
        <v>0</v>
      </c>
    </row>
    <row r="223" spans="1:7" ht="12.75" hidden="1" customHeight="1" x14ac:dyDescent="0.2">
      <c r="B223" s="505" t="s">
        <v>252</v>
      </c>
      <c r="C223" s="235" t="s">
        <v>253</v>
      </c>
      <c r="D223" s="236">
        <f>SUMIFS('Ostatné výdavky bez OV a DM'!D:D,'Ostatné výdavky bez OV a DM'!B:B,Rozpočet!D213,'Ostatné výdavky bez OV a DM'!C:C,'Ostatné výdavky bez OV a DM'!$C$3)</f>
        <v>0</v>
      </c>
      <c r="E223" s="236">
        <f>IF('Základné údaje'!$H$8="áno",0,Rozpočet!D223*0.2)</f>
        <v>0</v>
      </c>
      <c r="F223" s="237">
        <f>SUMIFS('Ostatné výdavky bez OV a DM'!E:E,'Ostatné výdavky bez OV a DM'!B:B,Rozpočet!D213,'Ostatné výdavky bez OV a DM'!C:C,'Ostatné výdavky bez OV a DM'!$C$3)</f>
        <v>0</v>
      </c>
      <c r="G223" s="247">
        <f>IF('Základné údaje'!$H$8="áno",0,Rozpočet!F223*0.2)</f>
        <v>0</v>
      </c>
    </row>
    <row r="224" spans="1:7" ht="12.75" hidden="1" customHeight="1" x14ac:dyDescent="0.2">
      <c r="B224" s="507"/>
      <c r="C224" s="248" t="s">
        <v>254</v>
      </c>
      <c r="D224" s="249">
        <f>SUMIFS('Ostatné výdavky bez OV a DM'!D:D,'Ostatné výdavky bez OV a DM'!B:B,Rozpočet!D213,'Ostatné výdavky bez OV a DM'!C:C,'Ostatné výdavky bez OV a DM'!$C$4)</f>
        <v>0</v>
      </c>
      <c r="E224" s="249">
        <f>IF('Základné údaje'!$H$8="áno",0,Rozpočet!D224*0.2)</f>
        <v>0</v>
      </c>
      <c r="F224" s="250">
        <f>SUMIFS('Ostatné výdavky bez OV a DM'!E:E,'Ostatné výdavky bez OV a DM'!B:B,Rozpočet!D213,'Ostatné výdavky bez OV a DM'!C:C,'Ostatné výdavky bez OV a DM'!$C$4)</f>
        <v>0</v>
      </c>
      <c r="G224" s="251">
        <f>IF('Základné údaje'!$H$8="áno",0,Rozpočet!F224*0.2)</f>
        <v>0</v>
      </c>
    </row>
    <row r="225" spans="1:7" ht="13.5" hidden="1" customHeight="1" thickBot="1" x14ac:dyDescent="0.25">
      <c r="B225" s="506"/>
      <c r="C225" s="239" t="s">
        <v>258</v>
      </c>
      <c r="D225" s="240">
        <f>SUMIFS('Ostatné výdavky bez OV a DM'!D:D,'Ostatné výdavky bez OV a DM'!B:B,Rozpočet!D213,'Ostatné výdavky bez OV a DM'!C:C,'Ostatné výdavky bez OV a DM'!$C$5)</f>
        <v>0</v>
      </c>
      <c r="E225" s="240">
        <f>IF('Základné údaje'!$H$8="áno",0,Rozpočet!D225*0.2)</f>
        <v>0</v>
      </c>
      <c r="F225" s="241">
        <f>SUMIFS('Ostatné výdavky bez OV a DM'!E:E,'Ostatné výdavky bez OV a DM'!B:B,Rozpočet!D213,'Ostatné výdavky bez OV a DM'!C:C,'Ostatné výdavky bez OV a DM'!$C$5)</f>
        <v>0</v>
      </c>
      <c r="G225" s="256">
        <f>IF('Základné údaje'!$H$8="áno",0,Rozpočet!F225*0.2)</f>
        <v>0</v>
      </c>
    </row>
    <row r="226" spans="1:7" ht="13.5" hidden="1" thickBot="1" x14ac:dyDescent="0.25"/>
    <row r="227" spans="1:7" ht="21" hidden="1" customHeight="1" x14ac:dyDescent="0.2">
      <c r="A227" s="195">
        <f>A213+1</f>
        <v>16</v>
      </c>
      <c r="B227" s="491" t="s">
        <v>235</v>
      </c>
      <c r="C227" s="492"/>
      <c r="D227" s="493" t="str">
        <f>VLOOKUP(A227,'Pracovné balíky'!A:D,2,FALSE)</f>
        <v/>
      </c>
      <c r="E227" s="493"/>
      <c r="F227" s="493"/>
      <c r="G227" s="494"/>
    </row>
    <row r="228" spans="1:7" ht="21" hidden="1" customHeight="1" x14ac:dyDescent="0.2">
      <c r="B228" s="495" t="s">
        <v>236</v>
      </c>
      <c r="C228" s="496"/>
      <c r="D228" s="497" t="str">
        <f>IF(D227="","",CONCATENATE(VLOOKUP(D227,'Priradenie pracov. balíkov'!B:G,3,FALSE)," / ",VLOOKUP(VLOOKUP(D227,'Priradenie pracov. balíkov'!B:G,3,FALSE),Ciselniky!$C$20:$D$24,2,FALSE)))</f>
        <v/>
      </c>
      <c r="E228" s="497"/>
      <c r="F228" s="497"/>
      <c r="G228" s="498"/>
    </row>
    <row r="229" spans="1:7" ht="21.75" hidden="1" customHeight="1" thickBot="1" x14ac:dyDescent="0.25">
      <c r="B229" s="499" t="s">
        <v>237</v>
      </c>
      <c r="C229" s="500"/>
      <c r="D229" s="501" t="str">
        <f>IF(D227="","",VLOOKUP(D227,'Priradenie pracov. balíkov'!B:G,5,FALSE))</f>
        <v/>
      </c>
      <c r="E229" s="501"/>
      <c r="F229" s="501"/>
      <c r="G229" s="502"/>
    </row>
    <row r="230" spans="1:7" ht="26.25" hidden="1" customHeight="1" thickBot="1" x14ac:dyDescent="0.25">
      <c r="B230" s="503"/>
      <c r="C230" s="504"/>
      <c r="D230" s="233" t="s">
        <v>238</v>
      </c>
      <c r="E230" s="233" t="s">
        <v>239</v>
      </c>
      <c r="F230" s="233" t="s">
        <v>240</v>
      </c>
      <c r="G230" s="234" t="s">
        <v>241</v>
      </c>
    </row>
    <row r="231" spans="1:7" ht="25.5" hidden="1" customHeight="1" x14ac:dyDescent="0.2">
      <c r="B231" s="505" t="s">
        <v>243</v>
      </c>
      <c r="C231" s="235" t="s">
        <v>245</v>
      </c>
      <c r="D231" s="236">
        <f>SUMIFS('Osobné výdavky (OV)'!I:I,'Osobné výdavky (OV)'!E:E,"Kľúčový vedecko-výskumný pracovník",'Osobné výdavky (OV)'!N:N,Rozpočet!D227)</f>
        <v>0</v>
      </c>
      <c r="E231" s="237" t="s">
        <v>244</v>
      </c>
      <c r="F231" s="237">
        <f>SUMIFS('Osobné výdavky (OV)'!J:J,'Osobné výdavky (OV)'!E:E,"Kľúčový vedecko-výskumný pracovník",'Osobné výdavky (OV)'!N:N,Rozpočet!D227)</f>
        <v>0</v>
      </c>
      <c r="G231" s="238" t="s">
        <v>244</v>
      </c>
    </row>
    <row r="232" spans="1:7" ht="13.5" hidden="1" customHeight="1" thickBot="1" x14ac:dyDescent="0.25">
      <c r="B232" s="506"/>
      <c r="C232" s="239" t="s">
        <v>246</v>
      </c>
      <c r="D232" s="240">
        <f>SUMIFS('Osobné výdavky (OV)'!I:I,'Osobné výdavky (OV)'!E:E,"&lt;&gt;Kľúčový vedecko-výskumný pracovník",'Osobné výdavky (OV)'!N:N,Rozpočet!D227)</f>
        <v>0</v>
      </c>
      <c r="E232" s="241" t="s">
        <v>244</v>
      </c>
      <c r="F232" s="241">
        <f>SUMIFS('Osobné výdavky (OV)'!J:J,'Osobné výdavky (OV)'!E:E,"&lt;&gt;Kľúčový vedecko-výskumný pracovník",'Osobné výdavky (OV)'!N:N,Rozpočet!D227)</f>
        <v>0</v>
      </c>
      <c r="G232" s="242" t="s">
        <v>244</v>
      </c>
    </row>
    <row r="233" spans="1:7" ht="26.25" hidden="1" thickBot="1" x14ac:dyDescent="0.25">
      <c r="B233" s="243" t="s">
        <v>247</v>
      </c>
      <c r="C233" s="244">
        <f>'Údaje o projekte'!$F$26</f>
        <v>0</v>
      </c>
      <c r="D233" s="245" t="e">
        <f>(SUM(D231:D232)+SUM(D234:D239))/C233</f>
        <v>#DIV/0!</v>
      </c>
      <c r="E233" s="245" t="e">
        <f>IF('Základné údaje'!$H$8="áno",0,D233*0.2)</f>
        <v>#DIV/0!</v>
      </c>
      <c r="F233" s="245" t="e">
        <f>(SUM(F231:F232)+SUM(F234:F239))/C233</f>
        <v>#DIV/0!</v>
      </c>
      <c r="G233" s="246" t="e">
        <f>IF('Základné údaje'!$H$8="áno",0,F233*0.2)</f>
        <v>#DIV/0!</v>
      </c>
    </row>
    <row r="234" spans="1:7" ht="12.75" hidden="1" customHeight="1" x14ac:dyDescent="0.2">
      <c r="B234" s="505" t="s">
        <v>248</v>
      </c>
      <c r="C234" s="235" t="s">
        <v>249</v>
      </c>
      <c r="D234" s="236">
        <f>SUMIFS('Dlhodobý majetok (DM)'!K:K,'Dlhodobý majetok (DM)'!C:C,Rozpočet!D227,'Dlhodobý majetok (DM)'!D:D,Ciselniky!$E$39)</f>
        <v>0</v>
      </c>
      <c r="E234" s="236">
        <f>IF('Základné údaje'!$H$8="áno",0,Rozpočet!D234*0.2)</f>
        <v>0</v>
      </c>
      <c r="F234" s="237">
        <f>SUMIFS('Dlhodobý majetok (DM)'!M:M,'Dlhodobý majetok (DM)'!C:C,Rozpočet!D227,'Dlhodobý majetok (DM)'!D:D,Ciselniky!$E$39)</f>
        <v>0</v>
      </c>
      <c r="G234" s="247">
        <f>IF('Základné údaje'!$H$8="áno",0,Rozpočet!F234*0.2)</f>
        <v>0</v>
      </c>
    </row>
    <row r="235" spans="1:7" ht="12.75" hidden="1" customHeight="1" x14ac:dyDescent="0.2">
      <c r="B235" s="507"/>
      <c r="C235" s="248" t="s">
        <v>250</v>
      </c>
      <c r="D235" s="249">
        <f>SUMIFS('Dlhodobý majetok (DM)'!K:K,'Dlhodobý majetok (DM)'!C:C,Rozpočet!D227,'Dlhodobý majetok (DM)'!D:D,Ciselniky!$E$40)</f>
        <v>0</v>
      </c>
      <c r="E235" s="249">
        <f>IF('Základné údaje'!$H$8="áno",0,Rozpočet!D235*0.2)</f>
        <v>0</v>
      </c>
      <c r="F235" s="250">
        <f>SUMIFS('Dlhodobý majetok (DM)'!M:M,'Dlhodobý majetok (DM)'!C:C,Rozpočet!D227,'Dlhodobý majetok (DM)'!D:D,Ciselniky!$E$40)</f>
        <v>0</v>
      </c>
      <c r="G235" s="251">
        <f>IF('Základné údaje'!$H$8="áno",0,Rozpočet!F235*0.2)</f>
        <v>0</v>
      </c>
    </row>
    <row r="236" spans="1:7" ht="13.5" hidden="1" customHeight="1" thickBot="1" x14ac:dyDescent="0.25">
      <c r="B236" s="508"/>
      <c r="C236" s="252" t="s">
        <v>251</v>
      </c>
      <c r="D236" s="253">
        <f>SUMIFS('Dlhodobý majetok (DM)'!K:K,'Dlhodobý majetok (DM)'!C:C,Rozpočet!D227,'Dlhodobý majetok (DM)'!D:D,Ciselniky!$E$41)</f>
        <v>0</v>
      </c>
      <c r="E236" s="253">
        <f>IF('Základné údaje'!$H$8="áno",0,Rozpočet!D236*0.2)</f>
        <v>0</v>
      </c>
      <c r="F236" s="254">
        <f>SUMIFS('Dlhodobý majetok (DM)'!M:M,'Dlhodobý majetok (DM)'!C:C,Rozpočet!D227,'Dlhodobý majetok (DM)'!D:D,Ciselniky!$E$41)</f>
        <v>0</v>
      </c>
      <c r="G236" s="255">
        <f>IF('Základné údaje'!$H$8="áno",0,Rozpočet!F236*0.2)</f>
        <v>0</v>
      </c>
    </row>
    <row r="237" spans="1:7" ht="12.75" hidden="1" customHeight="1" x14ac:dyDescent="0.2">
      <c r="B237" s="505" t="s">
        <v>252</v>
      </c>
      <c r="C237" s="235" t="s">
        <v>253</v>
      </c>
      <c r="D237" s="236">
        <f>SUMIFS('Ostatné výdavky bez OV a DM'!D:D,'Ostatné výdavky bez OV a DM'!B:B,Rozpočet!D227,'Ostatné výdavky bez OV a DM'!C:C,'Ostatné výdavky bez OV a DM'!$C$3)</f>
        <v>0</v>
      </c>
      <c r="E237" s="236">
        <f>IF('Základné údaje'!$H$8="áno",0,Rozpočet!D237*0.2)</f>
        <v>0</v>
      </c>
      <c r="F237" s="237">
        <f>SUMIFS('Ostatné výdavky bez OV a DM'!E:E,'Ostatné výdavky bez OV a DM'!B:B,Rozpočet!D227,'Ostatné výdavky bez OV a DM'!C:C,'Ostatné výdavky bez OV a DM'!$C$3)</f>
        <v>0</v>
      </c>
      <c r="G237" s="247">
        <f>IF('Základné údaje'!$H$8="áno",0,Rozpočet!F237*0.2)</f>
        <v>0</v>
      </c>
    </row>
    <row r="238" spans="1:7" ht="12.75" hidden="1" customHeight="1" x14ac:dyDescent="0.2">
      <c r="B238" s="507"/>
      <c r="C238" s="248" t="s">
        <v>254</v>
      </c>
      <c r="D238" s="249">
        <f>SUMIFS('Ostatné výdavky bez OV a DM'!D:D,'Ostatné výdavky bez OV a DM'!B:B,Rozpočet!D227,'Ostatné výdavky bez OV a DM'!C:C,'Ostatné výdavky bez OV a DM'!$C$4)</f>
        <v>0</v>
      </c>
      <c r="E238" s="249">
        <f>IF('Základné údaje'!$H$8="áno",0,Rozpočet!D238*0.2)</f>
        <v>0</v>
      </c>
      <c r="F238" s="250">
        <f>SUMIFS('Ostatné výdavky bez OV a DM'!E:E,'Ostatné výdavky bez OV a DM'!B:B,Rozpočet!D227,'Ostatné výdavky bez OV a DM'!C:C,'Ostatné výdavky bez OV a DM'!$C$4)</f>
        <v>0</v>
      </c>
      <c r="G238" s="251">
        <f>IF('Základné údaje'!$H$8="áno",0,Rozpočet!F238*0.2)</f>
        <v>0</v>
      </c>
    </row>
    <row r="239" spans="1:7" ht="13.5" hidden="1" customHeight="1" thickBot="1" x14ac:dyDescent="0.25">
      <c r="B239" s="506"/>
      <c r="C239" s="239" t="s">
        <v>258</v>
      </c>
      <c r="D239" s="240">
        <f>SUMIFS('Ostatné výdavky bez OV a DM'!D:D,'Ostatné výdavky bez OV a DM'!B:B,Rozpočet!D227,'Ostatné výdavky bez OV a DM'!C:C,'Ostatné výdavky bez OV a DM'!$C$5)</f>
        <v>0</v>
      </c>
      <c r="E239" s="240">
        <f>IF('Základné údaje'!$H$8="áno",0,Rozpočet!D239*0.2)</f>
        <v>0</v>
      </c>
      <c r="F239" s="241">
        <f>SUMIFS('Ostatné výdavky bez OV a DM'!E:E,'Ostatné výdavky bez OV a DM'!B:B,Rozpočet!D227,'Ostatné výdavky bez OV a DM'!C:C,'Ostatné výdavky bez OV a DM'!$C$5)</f>
        <v>0</v>
      </c>
      <c r="G239" s="256">
        <f>IF('Základné údaje'!$H$8="áno",0,Rozpočet!F239*0.2)</f>
        <v>0</v>
      </c>
    </row>
    <row r="240" spans="1:7" ht="13.5" hidden="1" thickBot="1" x14ac:dyDescent="0.25"/>
    <row r="241" spans="1:7" ht="21" hidden="1" customHeight="1" x14ac:dyDescent="0.2">
      <c r="A241" s="195">
        <f>A227+1</f>
        <v>17</v>
      </c>
      <c r="B241" s="491" t="s">
        <v>235</v>
      </c>
      <c r="C241" s="492"/>
      <c r="D241" s="493" t="str">
        <f>VLOOKUP(A241,'Pracovné balíky'!A:D,2,FALSE)</f>
        <v/>
      </c>
      <c r="E241" s="493"/>
      <c r="F241" s="493"/>
      <c r="G241" s="494"/>
    </row>
    <row r="242" spans="1:7" ht="21" hidden="1" customHeight="1" x14ac:dyDescent="0.2">
      <c r="B242" s="495" t="s">
        <v>236</v>
      </c>
      <c r="C242" s="496"/>
      <c r="D242" s="497" t="str">
        <f>IF(D241="","",CONCATENATE(VLOOKUP(D241,'Priradenie pracov. balíkov'!B:G,3,FALSE)," / ",VLOOKUP(VLOOKUP(D241,'Priradenie pracov. balíkov'!B:G,3,FALSE),Ciselniky!$C$20:$D$24,2,FALSE)))</f>
        <v/>
      </c>
      <c r="E242" s="497"/>
      <c r="F242" s="497"/>
      <c r="G242" s="498"/>
    </row>
    <row r="243" spans="1:7" ht="21.75" hidden="1" customHeight="1" thickBot="1" x14ac:dyDescent="0.25">
      <c r="B243" s="499" t="s">
        <v>237</v>
      </c>
      <c r="C243" s="500"/>
      <c r="D243" s="501" t="str">
        <f>IF(D241="","",VLOOKUP(D241,'Priradenie pracov. balíkov'!B:G,5,FALSE))</f>
        <v/>
      </c>
      <c r="E243" s="501"/>
      <c r="F243" s="501"/>
      <c r="G243" s="502"/>
    </row>
    <row r="244" spans="1:7" ht="26.25" hidden="1" customHeight="1" thickBot="1" x14ac:dyDescent="0.25">
      <c r="B244" s="503"/>
      <c r="C244" s="504"/>
      <c r="D244" s="233" t="s">
        <v>238</v>
      </c>
      <c r="E244" s="233" t="s">
        <v>239</v>
      </c>
      <c r="F244" s="233" t="s">
        <v>240</v>
      </c>
      <c r="G244" s="234" t="s">
        <v>241</v>
      </c>
    </row>
    <row r="245" spans="1:7" ht="25.5" hidden="1" customHeight="1" x14ac:dyDescent="0.2">
      <c r="B245" s="505" t="s">
        <v>243</v>
      </c>
      <c r="C245" s="235" t="s">
        <v>245</v>
      </c>
      <c r="D245" s="236">
        <f>SUMIFS('Osobné výdavky (OV)'!I:I,'Osobné výdavky (OV)'!E:E,"Kľúčový vedecko-výskumný pracovník",'Osobné výdavky (OV)'!N:N,Rozpočet!D241)</f>
        <v>0</v>
      </c>
      <c r="E245" s="237" t="s">
        <v>244</v>
      </c>
      <c r="F245" s="237">
        <f>SUMIFS('Osobné výdavky (OV)'!J:J,'Osobné výdavky (OV)'!E:E,"Kľúčový vedecko-výskumný pracovník",'Osobné výdavky (OV)'!N:N,Rozpočet!D241)</f>
        <v>0</v>
      </c>
      <c r="G245" s="238" t="s">
        <v>244</v>
      </c>
    </row>
    <row r="246" spans="1:7" ht="13.5" hidden="1" customHeight="1" thickBot="1" x14ac:dyDescent="0.25">
      <c r="B246" s="506"/>
      <c r="C246" s="239" t="s">
        <v>246</v>
      </c>
      <c r="D246" s="240">
        <f>SUMIFS('Osobné výdavky (OV)'!I:I,'Osobné výdavky (OV)'!E:E,"&lt;&gt;Kľúčový vedecko-výskumný pracovník",'Osobné výdavky (OV)'!N:N,Rozpočet!D241)</f>
        <v>0</v>
      </c>
      <c r="E246" s="241" t="s">
        <v>244</v>
      </c>
      <c r="F246" s="241">
        <f>SUMIFS('Osobné výdavky (OV)'!J:J,'Osobné výdavky (OV)'!E:E,"&lt;&gt;Kľúčový vedecko-výskumný pracovník",'Osobné výdavky (OV)'!N:N,Rozpočet!D241)</f>
        <v>0</v>
      </c>
      <c r="G246" s="242" t="s">
        <v>244</v>
      </c>
    </row>
    <row r="247" spans="1:7" ht="26.25" hidden="1" thickBot="1" x14ac:dyDescent="0.25">
      <c r="B247" s="243" t="s">
        <v>247</v>
      </c>
      <c r="C247" s="244">
        <f>'Údaje o projekte'!$F$26</f>
        <v>0</v>
      </c>
      <c r="D247" s="245" t="e">
        <f>(SUM(D245:D246)+SUM(D248:D253))/C247</f>
        <v>#DIV/0!</v>
      </c>
      <c r="E247" s="245" t="e">
        <f>IF('Základné údaje'!$H$8="áno",0,D247*0.2)</f>
        <v>#DIV/0!</v>
      </c>
      <c r="F247" s="245" t="e">
        <f>(SUM(F245:F246)+SUM(F248:F253))/C247</f>
        <v>#DIV/0!</v>
      </c>
      <c r="G247" s="246" t="e">
        <f>IF('Základné údaje'!$H$8="áno",0,F247*0.2)</f>
        <v>#DIV/0!</v>
      </c>
    </row>
    <row r="248" spans="1:7" ht="12.75" hidden="1" customHeight="1" x14ac:dyDescent="0.2">
      <c r="B248" s="505" t="s">
        <v>248</v>
      </c>
      <c r="C248" s="235" t="s">
        <v>249</v>
      </c>
      <c r="D248" s="236">
        <f>SUMIFS('Dlhodobý majetok (DM)'!K:K,'Dlhodobý majetok (DM)'!C:C,Rozpočet!D241,'Dlhodobý majetok (DM)'!D:D,Ciselniky!$E$39)</f>
        <v>0</v>
      </c>
      <c r="E248" s="236">
        <f>IF('Základné údaje'!$H$8="áno",0,Rozpočet!D248*0.2)</f>
        <v>0</v>
      </c>
      <c r="F248" s="237">
        <f>SUMIFS('Dlhodobý majetok (DM)'!M:M,'Dlhodobý majetok (DM)'!C:C,Rozpočet!D241,'Dlhodobý majetok (DM)'!D:D,Ciselniky!$E$39)</f>
        <v>0</v>
      </c>
      <c r="G248" s="247">
        <f>IF('Základné údaje'!$H$8="áno",0,Rozpočet!F248*0.2)</f>
        <v>0</v>
      </c>
    </row>
    <row r="249" spans="1:7" ht="12.75" hidden="1" customHeight="1" x14ac:dyDescent="0.2">
      <c r="B249" s="507"/>
      <c r="C249" s="248" t="s">
        <v>250</v>
      </c>
      <c r="D249" s="249">
        <f>SUMIFS('Dlhodobý majetok (DM)'!K:K,'Dlhodobý majetok (DM)'!C:C,Rozpočet!D241,'Dlhodobý majetok (DM)'!D:D,Ciselniky!$E$40)</f>
        <v>0</v>
      </c>
      <c r="E249" s="249">
        <f>IF('Základné údaje'!$H$8="áno",0,Rozpočet!D249*0.2)</f>
        <v>0</v>
      </c>
      <c r="F249" s="250">
        <f>SUMIFS('Dlhodobý majetok (DM)'!M:M,'Dlhodobý majetok (DM)'!C:C,Rozpočet!D241,'Dlhodobý majetok (DM)'!D:D,Ciselniky!$E$40)</f>
        <v>0</v>
      </c>
      <c r="G249" s="251">
        <f>IF('Základné údaje'!$H$8="áno",0,Rozpočet!F249*0.2)</f>
        <v>0</v>
      </c>
    </row>
    <row r="250" spans="1:7" ht="13.5" hidden="1" customHeight="1" thickBot="1" x14ac:dyDescent="0.25">
      <c r="B250" s="508"/>
      <c r="C250" s="252" t="s">
        <v>251</v>
      </c>
      <c r="D250" s="253">
        <f>SUMIFS('Dlhodobý majetok (DM)'!K:K,'Dlhodobý majetok (DM)'!C:C,Rozpočet!D241,'Dlhodobý majetok (DM)'!D:D,Ciselniky!$E$41)</f>
        <v>0</v>
      </c>
      <c r="E250" s="253">
        <f>IF('Základné údaje'!$H$8="áno",0,Rozpočet!D250*0.2)</f>
        <v>0</v>
      </c>
      <c r="F250" s="254">
        <f>SUMIFS('Dlhodobý majetok (DM)'!M:M,'Dlhodobý majetok (DM)'!C:C,Rozpočet!D241,'Dlhodobý majetok (DM)'!D:D,Ciselniky!$E$41)</f>
        <v>0</v>
      </c>
      <c r="G250" s="255">
        <f>IF('Základné údaje'!$H$8="áno",0,Rozpočet!F250*0.2)</f>
        <v>0</v>
      </c>
    </row>
    <row r="251" spans="1:7" ht="12.75" hidden="1" customHeight="1" x14ac:dyDescent="0.2">
      <c r="B251" s="505" t="s">
        <v>252</v>
      </c>
      <c r="C251" s="235" t="s">
        <v>253</v>
      </c>
      <c r="D251" s="236">
        <f>SUMIFS('Ostatné výdavky bez OV a DM'!D:D,'Ostatné výdavky bez OV a DM'!B:B,Rozpočet!D241,'Ostatné výdavky bez OV a DM'!C:C,'Ostatné výdavky bez OV a DM'!$C$3)</f>
        <v>0</v>
      </c>
      <c r="E251" s="236">
        <f>IF('Základné údaje'!$H$8="áno",0,Rozpočet!D251*0.2)</f>
        <v>0</v>
      </c>
      <c r="F251" s="237">
        <f>SUMIFS('Ostatné výdavky bez OV a DM'!E:E,'Ostatné výdavky bez OV a DM'!B:B,Rozpočet!D241,'Ostatné výdavky bez OV a DM'!C:C,'Ostatné výdavky bez OV a DM'!$C$3)</f>
        <v>0</v>
      </c>
      <c r="G251" s="247">
        <f>IF('Základné údaje'!$H$8="áno",0,Rozpočet!F251*0.2)</f>
        <v>0</v>
      </c>
    </row>
    <row r="252" spans="1:7" ht="12.75" hidden="1" customHeight="1" x14ac:dyDescent="0.2">
      <c r="B252" s="507"/>
      <c r="C252" s="248" t="s">
        <v>254</v>
      </c>
      <c r="D252" s="249">
        <f>SUMIFS('Ostatné výdavky bez OV a DM'!D:D,'Ostatné výdavky bez OV a DM'!B:B,Rozpočet!D241,'Ostatné výdavky bez OV a DM'!C:C,'Ostatné výdavky bez OV a DM'!$C$4)</f>
        <v>0</v>
      </c>
      <c r="E252" s="249">
        <f>IF('Základné údaje'!$H$8="áno",0,Rozpočet!D252*0.2)</f>
        <v>0</v>
      </c>
      <c r="F252" s="250">
        <f>SUMIFS('Ostatné výdavky bez OV a DM'!E:E,'Ostatné výdavky bez OV a DM'!B:B,Rozpočet!D241,'Ostatné výdavky bez OV a DM'!C:C,'Ostatné výdavky bez OV a DM'!$C$4)</f>
        <v>0</v>
      </c>
      <c r="G252" s="251">
        <f>IF('Základné údaje'!$H$8="áno",0,Rozpočet!F252*0.2)</f>
        <v>0</v>
      </c>
    </row>
    <row r="253" spans="1:7" ht="13.5" hidden="1" customHeight="1" thickBot="1" x14ac:dyDescent="0.25">
      <c r="B253" s="506"/>
      <c r="C253" s="239" t="s">
        <v>258</v>
      </c>
      <c r="D253" s="240">
        <f>SUMIFS('Ostatné výdavky bez OV a DM'!D:D,'Ostatné výdavky bez OV a DM'!B:B,Rozpočet!D241,'Ostatné výdavky bez OV a DM'!C:C,'Ostatné výdavky bez OV a DM'!$C$5)</f>
        <v>0</v>
      </c>
      <c r="E253" s="240">
        <f>IF('Základné údaje'!$H$8="áno",0,Rozpočet!D253*0.2)</f>
        <v>0</v>
      </c>
      <c r="F253" s="241">
        <f>SUMIFS('Ostatné výdavky bez OV a DM'!E:E,'Ostatné výdavky bez OV a DM'!B:B,Rozpočet!D241,'Ostatné výdavky bez OV a DM'!C:C,'Ostatné výdavky bez OV a DM'!$C$5)</f>
        <v>0</v>
      </c>
      <c r="G253" s="256">
        <f>IF('Základné údaje'!$H$8="áno",0,Rozpočet!F253*0.2)</f>
        <v>0</v>
      </c>
    </row>
    <row r="254" spans="1:7" ht="13.5" hidden="1" thickBot="1" x14ac:dyDescent="0.25"/>
    <row r="255" spans="1:7" ht="21" hidden="1" customHeight="1" x14ac:dyDescent="0.2">
      <c r="A255" s="195">
        <f>A241+1</f>
        <v>18</v>
      </c>
      <c r="B255" s="491" t="s">
        <v>235</v>
      </c>
      <c r="C255" s="492"/>
      <c r="D255" s="493" t="str">
        <f>VLOOKUP(A255,'Pracovné balíky'!A:D,2,FALSE)</f>
        <v/>
      </c>
      <c r="E255" s="493"/>
      <c r="F255" s="493"/>
      <c r="G255" s="494"/>
    </row>
    <row r="256" spans="1:7" ht="21" hidden="1" customHeight="1" x14ac:dyDescent="0.2">
      <c r="B256" s="495" t="s">
        <v>236</v>
      </c>
      <c r="C256" s="496"/>
      <c r="D256" s="497" t="str">
        <f>IF(D255="","",CONCATENATE(VLOOKUP(D255,'Priradenie pracov. balíkov'!B:G,3,FALSE)," / ",VLOOKUP(VLOOKUP(D255,'Priradenie pracov. balíkov'!B:G,3,FALSE),Ciselniky!$C$20:$D$24,2,FALSE)))</f>
        <v/>
      </c>
      <c r="E256" s="497"/>
      <c r="F256" s="497"/>
      <c r="G256" s="498"/>
    </row>
    <row r="257" spans="1:7" ht="21.75" hidden="1" customHeight="1" thickBot="1" x14ac:dyDescent="0.25">
      <c r="B257" s="499" t="s">
        <v>237</v>
      </c>
      <c r="C257" s="500"/>
      <c r="D257" s="501" t="str">
        <f>IF(D255="","",VLOOKUP(D255,'Priradenie pracov. balíkov'!B:G,5,FALSE))</f>
        <v/>
      </c>
      <c r="E257" s="501"/>
      <c r="F257" s="501"/>
      <c r="G257" s="502"/>
    </row>
    <row r="258" spans="1:7" ht="26.25" hidden="1" customHeight="1" thickBot="1" x14ac:dyDescent="0.25">
      <c r="B258" s="503"/>
      <c r="C258" s="504"/>
      <c r="D258" s="233" t="s">
        <v>238</v>
      </c>
      <c r="E258" s="233" t="s">
        <v>239</v>
      </c>
      <c r="F258" s="233" t="s">
        <v>240</v>
      </c>
      <c r="G258" s="234" t="s">
        <v>241</v>
      </c>
    </row>
    <row r="259" spans="1:7" ht="25.5" hidden="1" customHeight="1" x14ac:dyDescent="0.2">
      <c r="B259" s="505" t="s">
        <v>243</v>
      </c>
      <c r="C259" s="235" t="s">
        <v>245</v>
      </c>
      <c r="D259" s="236">
        <f>SUMIFS('Osobné výdavky (OV)'!I:I,'Osobné výdavky (OV)'!E:E,"Kľúčový vedecko-výskumný pracovník",'Osobné výdavky (OV)'!N:N,Rozpočet!D255)</f>
        <v>0</v>
      </c>
      <c r="E259" s="237" t="s">
        <v>244</v>
      </c>
      <c r="F259" s="237">
        <f>SUMIFS('Osobné výdavky (OV)'!J:J,'Osobné výdavky (OV)'!E:E,"Kľúčový vedecko-výskumný pracovník",'Osobné výdavky (OV)'!N:N,Rozpočet!D255)</f>
        <v>0</v>
      </c>
      <c r="G259" s="238" t="s">
        <v>244</v>
      </c>
    </row>
    <row r="260" spans="1:7" ht="13.5" hidden="1" customHeight="1" thickBot="1" x14ac:dyDescent="0.25">
      <c r="B260" s="506"/>
      <c r="C260" s="239" t="s">
        <v>246</v>
      </c>
      <c r="D260" s="240">
        <f>SUMIFS('Osobné výdavky (OV)'!I:I,'Osobné výdavky (OV)'!E:E,"&lt;&gt;Kľúčový vedecko-výskumný pracovník",'Osobné výdavky (OV)'!N:N,Rozpočet!D255)</f>
        <v>0</v>
      </c>
      <c r="E260" s="241" t="s">
        <v>244</v>
      </c>
      <c r="F260" s="241">
        <f>SUMIFS('Osobné výdavky (OV)'!J:J,'Osobné výdavky (OV)'!E:E,"&lt;&gt;Kľúčový vedecko-výskumný pracovník",'Osobné výdavky (OV)'!N:N,Rozpočet!D255)</f>
        <v>0</v>
      </c>
      <c r="G260" s="242" t="s">
        <v>244</v>
      </c>
    </row>
    <row r="261" spans="1:7" ht="26.25" hidden="1" thickBot="1" x14ac:dyDescent="0.25">
      <c r="B261" s="243" t="s">
        <v>247</v>
      </c>
      <c r="C261" s="244">
        <f>'Údaje o projekte'!$F$26</f>
        <v>0</v>
      </c>
      <c r="D261" s="245" t="e">
        <f>(SUM(D259:D260)+SUM(D262:D267))/C261</f>
        <v>#DIV/0!</v>
      </c>
      <c r="E261" s="245" t="e">
        <f>IF('Základné údaje'!$H$8="áno",0,D261*0.2)</f>
        <v>#DIV/0!</v>
      </c>
      <c r="F261" s="245" t="e">
        <f>(SUM(F259:F260)+SUM(F262:F267))/C261</f>
        <v>#DIV/0!</v>
      </c>
      <c r="G261" s="246" t="e">
        <f>IF('Základné údaje'!$H$8="áno",0,F261*0.2)</f>
        <v>#DIV/0!</v>
      </c>
    </row>
    <row r="262" spans="1:7" ht="12.75" hidden="1" customHeight="1" x14ac:dyDescent="0.2">
      <c r="B262" s="505" t="s">
        <v>248</v>
      </c>
      <c r="C262" s="235" t="s">
        <v>249</v>
      </c>
      <c r="D262" s="236">
        <f>SUMIFS('Dlhodobý majetok (DM)'!K:K,'Dlhodobý majetok (DM)'!C:C,Rozpočet!D255,'Dlhodobý majetok (DM)'!D:D,Ciselniky!$E$39)</f>
        <v>0</v>
      </c>
      <c r="E262" s="236">
        <f>IF('Základné údaje'!$H$8="áno",0,Rozpočet!D262*0.2)</f>
        <v>0</v>
      </c>
      <c r="F262" s="237">
        <f>SUMIFS('Dlhodobý majetok (DM)'!M:M,'Dlhodobý majetok (DM)'!C:C,Rozpočet!D255,'Dlhodobý majetok (DM)'!D:D,Ciselniky!$E$39)</f>
        <v>0</v>
      </c>
      <c r="G262" s="247">
        <f>IF('Základné údaje'!$H$8="áno",0,Rozpočet!F262*0.2)</f>
        <v>0</v>
      </c>
    </row>
    <row r="263" spans="1:7" ht="12.75" hidden="1" customHeight="1" x14ac:dyDescent="0.2">
      <c r="B263" s="507"/>
      <c r="C263" s="248" t="s">
        <v>250</v>
      </c>
      <c r="D263" s="249">
        <f>SUMIFS('Dlhodobý majetok (DM)'!K:K,'Dlhodobý majetok (DM)'!C:C,Rozpočet!D255,'Dlhodobý majetok (DM)'!D:D,Ciselniky!$E$40)</f>
        <v>0</v>
      </c>
      <c r="E263" s="249">
        <f>IF('Základné údaje'!$H$8="áno",0,Rozpočet!D263*0.2)</f>
        <v>0</v>
      </c>
      <c r="F263" s="250">
        <f>SUMIFS('Dlhodobý majetok (DM)'!M:M,'Dlhodobý majetok (DM)'!C:C,Rozpočet!D255,'Dlhodobý majetok (DM)'!D:D,Ciselniky!$E$40)</f>
        <v>0</v>
      </c>
      <c r="G263" s="251">
        <f>IF('Základné údaje'!$H$8="áno",0,Rozpočet!F263*0.2)</f>
        <v>0</v>
      </c>
    </row>
    <row r="264" spans="1:7" ht="13.5" hidden="1" customHeight="1" thickBot="1" x14ac:dyDescent="0.25">
      <c r="B264" s="508"/>
      <c r="C264" s="252" t="s">
        <v>251</v>
      </c>
      <c r="D264" s="253">
        <f>SUMIFS('Dlhodobý majetok (DM)'!K:K,'Dlhodobý majetok (DM)'!C:C,Rozpočet!D255,'Dlhodobý majetok (DM)'!D:D,Ciselniky!$E$41)</f>
        <v>0</v>
      </c>
      <c r="E264" s="253">
        <f>IF('Základné údaje'!$H$8="áno",0,Rozpočet!D264*0.2)</f>
        <v>0</v>
      </c>
      <c r="F264" s="254">
        <f>SUMIFS('Dlhodobý majetok (DM)'!M:M,'Dlhodobý majetok (DM)'!C:C,Rozpočet!D255,'Dlhodobý majetok (DM)'!D:D,Ciselniky!$E$41)</f>
        <v>0</v>
      </c>
      <c r="G264" s="255">
        <f>IF('Základné údaje'!$H$8="áno",0,Rozpočet!F264*0.2)</f>
        <v>0</v>
      </c>
    </row>
    <row r="265" spans="1:7" ht="12.75" hidden="1" customHeight="1" x14ac:dyDescent="0.2">
      <c r="B265" s="505" t="s">
        <v>252</v>
      </c>
      <c r="C265" s="235" t="s">
        <v>253</v>
      </c>
      <c r="D265" s="236">
        <f>SUMIFS('Ostatné výdavky bez OV a DM'!D:D,'Ostatné výdavky bez OV a DM'!B:B,Rozpočet!D255,'Ostatné výdavky bez OV a DM'!C:C,'Ostatné výdavky bez OV a DM'!$C$3)</f>
        <v>0</v>
      </c>
      <c r="E265" s="236">
        <f>IF('Základné údaje'!$H$8="áno",0,Rozpočet!D265*0.2)</f>
        <v>0</v>
      </c>
      <c r="F265" s="237">
        <f>SUMIFS('Ostatné výdavky bez OV a DM'!E:E,'Ostatné výdavky bez OV a DM'!B:B,Rozpočet!D255,'Ostatné výdavky bez OV a DM'!C:C,'Ostatné výdavky bez OV a DM'!$C$3)</f>
        <v>0</v>
      </c>
      <c r="G265" s="247">
        <f>IF('Základné údaje'!$H$8="áno",0,Rozpočet!F265*0.2)</f>
        <v>0</v>
      </c>
    </row>
    <row r="266" spans="1:7" ht="12.75" hidden="1" customHeight="1" x14ac:dyDescent="0.2">
      <c r="B266" s="507"/>
      <c r="C266" s="248" t="s">
        <v>254</v>
      </c>
      <c r="D266" s="249">
        <f>SUMIFS('Ostatné výdavky bez OV a DM'!D:D,'Ostatné výdavky bez OV a DM'!B:B,Rozpočet!D255,'Ostatné výdavky bez OV a DM'!C:C,'Ostatné výdavky bez OV a DM'!$C$4)</f>
        <v>0</v>
      </c>
      <c r="E266" s="249">
        <f>IF('Základné údaje'!$H$8="áno",0,Rozpočet!D266*0.2)</f>
        <v>0</v>
      </c>
      <c r="F266" s="250">
        <f>SUMIFS('Ostatné výdavky bez OV a DM'!E:E,'Ostatné výdavky bez OV a DM'!B:B,Rozpočet!D255,'Ostatné výdavky bez OV a DM'!C:C,'Ostatné výdavky bez OV a DM'!$C$4)</f>
        <v>0</v>
      </c>
      <c r="G266" s="251">
        <f>IF('Základné údaje'!$H$8="áno",0,Rozpočet!F266*0.2)</f>
        <v>0</v>
      </c>
    </row>
    <row r="267" spans="1:7" ht="13.5" hidden="1" customHeight="1" thickBot="1" x14ac:dyDescent="0.25">
      <c r="B267" s="506"/>
      <c r="C267" s="239" t="s">
        <v>258</v>
      </c>
      <c r="D267" s="240">
        <f>SUMIFS('Ostatné výdavky bez OV a DM'!D:D,'Ostatné výdavky bez OV a DM'!B:B,Rozpočet!D255,'Ostatné výdavky bez OV a DM'!C:C,'Ostatné výdavky bez OV a DM'!$C$5)</f>
        <v>0</v>
      </c>
      <c r="E267" s="240">
        <f>IF('Základné údaje'!$H$8="áno",0,Rozpočet!D267*0.2)</f>
        <v>0</v>
      </c>
      <c r="F267" s="241">
        <f>SUMIFS('Ostatné výdavky bez OV a DM'!E:E,'Ostatné výdavky bez OV a DM'!B:B,Rozpočet!D255,'Ostatné výdavky bez OV a DM'!C:C,'Ostatné výdavky bez OV a DM'!$C$5)</f>
        <v>0</v>
      </c>
      <c r="G267" s="256">
        <f>IF('Základné údaje'!$H$8="áno",0,Rozpočet!F267*0.2)</f>
        <v>0</v>
      </c>
    </row>
    <row r="268" spans="1:7" ht="13.5" hidden="1" thickBot="1" x14ac:dyDescent="0.25"/>
    <row r="269" spans="1:7" ht="21" hidden="1" customHeight="1" x14ac:dyDescent="0.2">
      <c r="A269" s="195">
        <f>A255+1</f>
        <v>19</v>
      </c>
      <c r="B269" s="491" t="s">
        <v>235</v>
      </c>
      <c r="C269" s="492"/>
      <c r="D269" s="493" t="str">
        <f>VLOOKUP(A269,'Pracovné balíky'!A:D,2,FALSE)</f>
        <v/>
      </c>
      <c r="E269" s="493"/>
      <c r="F269" s="493"/>
      <c r="G269" s="494"/>
    </row>
    <row r="270" spans="1:7" ht="21" hidden="1" customHeight="1" x14ac:dyDescent="0.2">
      <c r="B270" s="495" t="s">
        <v>236</v>
      </c>
      <c r="C270" s="496"/>
      <c r="D270" s="497" t="str">
        <f>IF(D269="","",CONCATENATE(VLOOKUP(D269,'Priradenie pracov. balíkov'!B:G,3,FALSE)," / ",VLOOKUP(VLOOKUP(D269,'Priradenie pracov. balíkov'!B:G,3,FALSE),Ciselniky!$C$20:$D$24,2,FALSE)))</f>
        <v/>
      </c>
      <c r="E270" s="497"/>
      <c r="F270" s="497"/>
      <c r="G270" s="498"/>
    </row>
    <row r="271" spans="1:7" ht="21.75" hidden="1" customHeight="1" thickBot="1" x14ac:dyDescent="0.25">
      <c r="B271" s="499" t="s">
        <v>237</v>
      </c>
      <c r="C271" s="500"/>
      <c r="D271" s="501" t="str">
        <f>IF(D269="","",VLOOKUP(D269,'Priradenie pracov. balíkov'!B:G,5,FALSE))</f>
        <v/>
      </c>
      <c r="E271" s="501"/>
      <c r="F271" s="501"/>
      <c r="G271" s="502"/>
    </row>
    <row r="272" spans="1:7" ht="26.25" hidden="1" customHeight="1" thickBot="1" x14ac:dyDescent="0.25">
      <c r="B272" s="503"/>
      <c r="C272" s="504"/>
      <c r="D272" s="233" t="s">
        <v>238</v>
      </c>
      <c r="E272" s="233" t="s">
        <v>239</v>
      </c>
      <c r="F272" s="233" t="s">
        <v>240</v>
      </c>
      <c r="G272" s="234" t="s">
        <v>241</v>
      </c>
    </row>
    <row r="273" spans="1:7" ht="25.5" hidden="1" customHeight="1" x14ac:dyDescent="0.2">
      <c r="B273" s="505" t="s">
        <v>243</v>
      </c>
      <c r="C273" s="235" t="s">
        <v>245</v>
      </c>
      <c r="D273" s="236">
        <f>SUMIFS('Osobné výdavky (OV)'!I:I,'Osobné výdavky (OV)'!E:E,"Kľúčový vedecko-výskumný pracovník",'Osobné výdavky (OV)'!N:N,Rozpočet!D269)</f>
        <v>0</v>
      </c>
      <c r="E273" s="237" t="s">
        <v>244</v>
      </c>
      <c r="F273" s="237">
        <f>SUMIFS('Osobné výdavky (OV)'!J:J,'Osobné výdavky (OV)'!E:E,"Kľúčový vedecko-výskumný pracovník",'Osobné výdavky (OV)'!N:N,Rozpočet!D269)</f>
        <v>0</v>
      </c>
      <c r="G273" s="238" t="s">
        <v>244</v>
      </c>
    </row>
    <row r="274" spans="1:7" ht="13.5" hidden="1" customHeight="1" thickBot="1" x14ac:dyDescent="0.25">
      <c r="B274" s="506"/>
      <c r="C274" s="239" t="s">
        <v>246</v>
      </c>
      <c r="D274" s="240">
        <f>SUMIFS('Osobné výdavky (OV)'!I:I,'Osobné výdavky (OV)'!E:E,"&lt;&gt;Kľúčový vedecko-výskumný pracovník",'Osobné výdavky (OV)'!N:N,Rozpočet!D269)</f>
        <v>0</v>
      </c>
      <c r="E274" s="241" t="s">
        <v>244</v>
      </c>
      <c r="F274" s="241">
        <f>SUMIFS('Osobné výdavky (OV)'!J:J,'Osobné výdavky (OV)'!E:E,"&lt;&gt;Kľúčový vedecko-výskumný pracovník",'Osobné výdavky (OV)'!N:N,Rozpočet!D269)</f>
        <v>0</v>
      </c>
      <c r="G274" s="242" t="s">
        <v>244</v>
      </c>
    </row>
    <row r="275" spans="1:7" ht="26.25" hidden="1" thickBot="1" x14ac:dyDescent="0.25">
      <c r="B275" s="243" t="s">
        <v>247</v>
      </c>
      <c r="C275" s="244">
        <f>'Údaje o projekte'!$F$26</f>
        <v>0</v>
      </c>
      <c r="D275" s="245" t="e">
        <f>(SUM(D273:D274)+SUM(D276:D281))/C275</f>
        <v>#DIV/0!</v>
      </c>
      <c r="E275" s="245" t="e">
        <f>IF('Základné údaje'!$H$8="áno",0,D275*0.2)</f>
        <v>#DIV/0!</v>
      </c>
      <c r="F275" s="245" t="e">
        <f>(SUM(F273:F274)+SUM(F276:F281))/C275</f>
        <v>#DIV/0!</v>
      </c>
      <c r="G275" s="246" t="e">
        <f>IF('Základné údaje'!$H$8="áno",0,F275*0.2)</f>
        <v>#DIV/0!</v>
      </c>
    </row>
    <row r="276" spans="1:7" ht="12.75" hidden="1" customHeight="1" x14ac:dyDescent="0.2">
      <c r="B276" s="505" t="s">
        <v>248</v>
      </c>
      <c r="C276" s="235" t="s">
        <v>249</v>
      </c>
      <c r="D276" s="236">
        <f>SUMIFS('Dlhodobý majetok (DM)'!K:K,'Dlhodobý majetok (DM)'!C:C,Rozpočet!D269,'Dlhodobý majetok (DM)'!D:D,Ciselniky!$E$39)</f>
        <v>0</v>
      </c>
      <c r="E276" s="236">
        <f>IF('Základné údaje'!$H$8="áno",0,Rozpočet!D276*0.2)</f>
        <v>0</v>
      </c>
      <c r="F276" s="237">
        <f>SUMIFS('Dlhodobý majetok (DM)'!M:M,'Dlhodobý majetok (DM)'!C:C,Rozpočet!D269,'Dlhodobý majetok (DM)'!D:D,Ciselniky!$E$39)</f>
        <v>0</v>
      </c>
      <c r="G276" s="247">
        <f>IF('Základné údaje'!$H$8="áno",0,Rozpočet!F276*0.2)</f>
        <v>0</v>
      </c>
    </row>
    <row r="277" spans="1:7" ht="12.75" hidden="1" customHeight="1" x14ac:dyDescent="0.2">
      <c r="B277" s="507"/>
      <c r="C277" s="248" t="s">
        <v>250</v>
      </c>
      <c r="D277" s="249">
        <f>SUMIFS('Dlhodobý majetok (DM)'!K:K,'Dlhodobý majetok (DM)'!C:C,Rozpočet!D269,'Dlhodobý majetok (DM)'!D:D,Ciselniky!$E$40)</f>
        <v>0</v>
      </c>
      <c r="E277" s="249">
        <f>IF('Základné údaje'!$H$8="áno",0,Rozpočet!D277*0.2)</f>
        <v>0</v>
      </c>
      <c r="F277" s="250">
        <f>SUMIFS('Dlhodobý majetok (DM)'!M:M,'Dlhodobý majetok (DM)'!C:C,Rozpočet!D269,'Dlhodobý majetok (DM)'!D:D,Ciselniky!$E$40)</f>
        <v>0</v>
      </c>
      <c r="G277" s="251">
        <f>IF('Základné údaje'!$H$8="áno",0,Rozpočet!F277*0.2)</f>
        <v>0</v>
      </c>
    </row>
    <row r="278" spans="1:7" ht="13.5" hidden="1" customHeight="1" thickBot="1" x14ac:dyDescent="0.25">
      <c r="B278" s="508"/>
      <c r="C278" s="252" t="s">
        <v>251</v>
      </c>
      <c r="D278" s="253">
        <f>SUMIFS('Dlhodobý majetok (DM)'!K:K,'Dlhodobý majetok (DM)'!C:C,Rozpočet!D269,'Dlhodobý majetok (DM)'!D:D,Ciselniky!$E$41)</f>
        <v>0</v>
      </c>
      <c r="E278" s="253">
        <f>IF('Základné údaje'!$H$8="áno",0,Rozpočet!D278*0.2)</f>
        <v>0</v>
      </c>
      <c r="F278" s="254">
        <f>SUMIFS('Dlhodobý majetok (DM)'!M:M,'Dlhodobý majetok (DM)'!C:C,Rozpočet!D269,'Dlhodobý majetok (DM)'!D:D,Ciselniky!$E$41)</f>
        <v>0</v>
      </c>
      <c r="G278" s="255">
        <f>IF('Základné údaje'!$H$8="áno",0,Rozpočet!F278*0.2)</f>
        <v>0</v>
      </c>
    </row>
    <row r="279" spans="1:7" ht="12.75" hidden="1" customHeight="1" x14ac:dyDescent="0.2">
      <c r="B279" s="505" t="s">
        <v>252</v>
      </c>
      <c r="C279" s="235" t="s">
        <v>253</v>
      </c>
      <c r="D279" s="236">
        <f>SUMIFS('Ostatné výdavky bez OV a DM'!D:D,'Ostatné výdavky bez OV a DM'!B:B,Rozpočet!D269,'Ostatné výdavky bez OV a DM'!C:C,'Ostatné výdavky bez OV a DM'!$C$3)</f>
        <v>0</v>
      </c>
      <c r="E279" s="236">
        <f>IF('Základné údaje'!$H$8="áno",0,Rozpočet!D279*0.2)</f>
        <v>0</v>
      </c>
      <c r="F279" s="237">
        <f>SUMIFS('Ostatné výdavky bez OV a DM'!E:E,'Ostatné výdavky bez OV a DM'!B:B,Rozpočet!D269,'Ostatné výdavky bez OV a DM'!C:C,'Ostatné výdavky bez OV a DM'!$C$3)</f>
        <v>0</v>
      </c>
      <c r="G279" s="247">
        <f>IF('Základné údaje'!$H$8="áno",0,Rozpočet!F279*0.2)</f>
        <v>0</v>
      </c>
    </row>
    <row r="280" spans="1:7" ht="12.75" hidden="1" customHeight="1" x14ac:dyDescent="0.2">
      <c r="B280" s="507"/>
      <c r="C280" s="248" t="s">
        <v>254</v>
      </c>
      <c r="D280" s="249">
        <f>SUMIFS('Ostatné výdavky bez OV a DM'!D:D,'Ostatné výdavky bez OV a DM'!B:B,Rozpočet!D269,'Ostatné výdavky bez OV a DM'!C:C,'Ostatné výdavky bez OV a DM'!$C$4)</f>
        <v>0</v>
      </c>
      <c r="E280" s="249">
        <f>IF('Základné údaje'!$H$8="áno",0,Rozpočet!D280*0.2)</f>
        <v>0</v>
      </c>
      <c r="F280" s="250">
        <f>SUMIFS('Ostatné výdavky bez OV a DM'!E:E,'Ostatné výdavky bez OV a DM'!B:B,Rozpočet!D269,'Ostatné výdavky bez OV a DM'!C:C,'Ostatné výdavky bez OV a DM'!$C$4)</f>
        <v>0</v>
      </c>
      <c r="G280" s="251">
        <f>IF('Základné údaje'!$H$8="áno",0,Rozpočet!F280*0.2)</f>
        <v>0</v>
      </c>
    </row>
    <row r="281" spans="1:7" ht="13.5" hidden="1" customHeight="1" thickBot="1" x14ac:dyDescent="0.25">
      <c r="B281" s="506"/>
      <c r="C281" s="239" t="s">
        <v>258</v>
      </c>
      <c r="D281" s="240">
        <f>SUMIFS('Ostatné výdavky bez OV a DM'!D:D,'Ostatné výdavky bez OV a DM'!B:B,Rozpočet!D269,'Ostatné výdavky bez OV a DM'!C:C,'Ostatné výdavky bez OV a DM'!$C$5)</f>
        <v>0</v>
      </c>
      <c r="E281" s="240">
        <f>IF('Základné údaje'!$H$8="áno",0,Rozpočet!D281*0.2)</f>
        <v>0</v>
      </c>
      <c r="F281" s="241">
        <f>SUMIFS('Ostatné výdavky bez OV a DM'!E:E,'Ostatné výdavky bez OV a DM'!B:B,Rozpočet!D269,'Ostatné výdavky bez OV a DM'!C:C,'Ostatné výdavky bez OV a DM'!$C$5)</f>
        <v>0</v>
      </c>
      <c r="G281" s="256">
        <f>IF('Základné údaje'!$H$8="áno",0,Rozpočet!F281*0.2)</f>
        <v>0</v>
      </c>
    </row>
    <row r="282" spans="1:7" ht="13.5" hidden="1" thickBot="1" x14ac:dyDescent="0.25"/>
    <row r="283" spans="1:7" ht="21" hidden="1" customHeight="1" x14ac:dyDescent="0.2">
      <c r="A283" s="195">
        <f>A269+1</f>
        <v>20</v>
      </c>
      <c r="B283" s="491" t="s">
        <v>235</v>
      </c>
      <c r="C283" s="492"/>
      <c r="D283" s="493" t="str">
        <f>VLOOKUP(A283,'Pracovné balíky'!A:D,2,FALSE)</f>
        <v/>
      </c>
      <c r="E283" s="493"/>
      <c r="F283" s="493"/>
      <c r="G283" s="494"/>
    </row>
    <row r="284" spans="1:7" ht="21" hidden="1" customHeight="1" x14ac:dyDescent="0.2">
      <c r="B284" s="495" t="s">
        <v>236</v>
      </c>
      <c r="C284" s="496"/>
      <c r="D284" s="497" t="str">
        <f>IF(D283="","",CONCATENATE(VLOOKUP(D283,'Priradenie pracov. balíkov'!B:G,3,FALSE)," / ",VLOOKUP(VLOOKUP(D283,'Priradenie pracov. balíkov'!B:G,3,FALSE),Ciselniky!$C$20:$D$24,2,FALSE)))</f>
        <v/>
      </c>
      <c r="E284" s="497"/>
      <c r="F284" s="497"/>
      <c r="G284" s="498"/>
    </row>
    <row r="285" spans="1:7" ht="21.75" hidden="1" customHeight="1" thickBot="1" x14ac:dyDescent="0.25">
      <c r="B285" s="499" t="s">
        <v>237</v>
      </c>
      <c r="C285" s="500"/>
      <c r="D285" s="501" t="str">
        <f>IF(D283="","",VLOOKUP(D283,'Priradenie pracov. balíkov'!B:G,5,FALSE))</f>
        <v/>
      </c>
      <c r="E285" s="501"/>
      <c r="F285" s="501"/>
      <c r="G285" s="502"/>
    </row>
    <row r="286" spans="1:7" ht="26.25" hidden="1" customHeight="1" thickBot="1" x14ac:dyDescent="0.25">
      <c r="B286" s="503"/>
      <c r="C286" s="504"/>
      <c r="D286" s="233" t="s">
        <v>238</v>
      </c>
      <c r="E286" s="233" t="s">
        <v>239</v>
      </c>
      <c r="F286" s="233" t="s">
        <v>240</v>
      </c>
      <c r="G286" s="234" t="s">
        <v>241</v>
      </c>
    </row>
    <row r="287" spans="1:7" ht="25.5" hidden="1" customHeight="1" x14ac:dyDescent="0.2">
      <c r="B287" s="505" t="s">
        <v>243</v>
      </c>
      <c r="C287" s="235" t="s">
        <v>245</v>
      </c>
      <c r="D287" s="236">
        <f>SUMIFS('Osobné výdavky (OV)'!I:I,'Osobné výdavky (OV)'!E:E,"Kľúčový vedecko-výskumný pracovník",'Osobné výdavky (OV)'!N:N,Rozpočet!D283)</f>
        <v>0</v>
      </c>
      <c r="E287" s="237" t="s">
        <v>244</v>
      </c>
      <c r="F287" s="237">
        <f>SUMIFS('Osobné výdavky (OV)'!J:J,'Osobné výdavky (OV)'!E:E,"Kľúčový vedecko-výskumný pracovník",'Osobné výdavky (OV)'!N:N,Rozpočet!D283)</f>
        <v>0</v>
      </c>
      <c r="G287" s="238" t="s">
        <v>244</v>
      </c>
    </row>
    <row r="288" spans="1:7" ht="13.5" hidden="1" customHeight="1" thickBot="1" x14ac:dyDescent="0.25">
      <c r="B288" s="506"/>
      <c r="C288" s="239" t="s">
        <v>246</v>
      </c>
      <c r="D288" s="240">
        <f>SUMIFS('Osobné výdavky (OV)'!I:I,'Osobné výdavky (OV)'!E:E,"&lt;&gt;Kľúčový vedecko-výskumný pracovník",'Osobné výdavky (OV)'!N:N,Rozpočet!D283)</f>
        <v>0</v>
      </c>
      <c r="E288" s="241" t="s">
        <v>244</v>
      </c>
      <c r="F288" s="241">
        <f>SUMIFS('Osobné výdavky (OV)'!J:J,'Osobné výdavky (OV)'!E:E,"&lt;&gt;Kľúčový vedecko-výskumný pracovník",'Osobné výdavky (OV)'!N:N,Rozpočet!D283)</f>
        <v>0</v>
      </c>
      <c r="G288" s="242" t="s">
        <v>244</v>
      </c>
    </row>
    <row r="289" spans="1:7" ht="26.25" hidden="1" thickBot="1" x14ac:dyDescent="0.25">
      <c r="B289" s="243" t="s">
        <v>247</v>
      </c>
      <c r="C289" s="244">
        <f>'Údaje o projekte'!$F$26</f>
        <v>0</v>
      </c>
      <c r="D289" s="245" t="e">
        <f>(SUM(D287:D288)+SUM(D290:D295))/C289</f>
        <v>#DIV/0!</v>
      </c>
      <c r="E289" s="245" t="e">
        <f>IF('Základné údaje'!$H$8="áno",0,D289*0.2)</f>
        <v>#DIV/0!</v>
      </c>
      <c r="F289" s="245" t="e">
        <f>(SUM(F287:F288)+SUM(F290:F295))/C289</f>
        <v>#DIV/0!</v>
      </c>
      <c r="G289" s="246" t="e">
        <f>IF('Základné údaje'!$H$8="áno",0,F289*0.2)</f>
        <v>#DIV/0!</v>
      </c>
    </row>
    <row r="290" spans="1:7" ht="12.75" hidden="1" customHeight="1" x14ac:dyDescent="0.2">
      <c r="B290" s="505" t="s">
        <v>248</v>
      </c>
      <c r="C290" s="235" t="s">
        <v>249</v>
      </c>
      <c r="D290" s="236">
        <f>SUMIFS('Dlhodobý majetok (DM)'!K:K,'Dlhodobý majetok (DM)'!C:C,Rozpočet!D283,'Dlhodobý majetok (DM)'!D:D,Ciselniky!$E$39)</f>
        <v>0</v>
      </c>
      <c r="E290" s="236">
        <f>IF('Základné údaje'!$H$8="áno",0,Rozpočet!D290*0.2)</f>
        <v>0</v>
      </c>
      <c r="F290" s="237">
        <f>SUMIFS('Dlhodobý majetok (DM)'!M:M,'Dlhodobý majetok (DM)'!C:C,Rozpočet!D283,'Dlhodobý majetok (DM)'!D:D,Ciselniky!$E$39)</f>
        <v>0</v>
      </c>
      <c r="G290" s="247">
        <f>IF('Základné údaje'!$H$8="áno",0,Rozpočet!F290*0.2)</f>
        <v>0</v>
      </c>
    </row>
    <row r="291" spans="1:7" ht="12.75" hidden="1" customHeight="1" x14ac:dyDescent="0.2">
      <c r="B291" s="507"/>
      <c r="C291" s="248" t="s">
        <v>250</v>
      </c>
      <c r="D291" s="249">
        <f>SUMIFS('Dlhodobý majetok (DM)'!K:K,'Dlhodobý majetok (DM)'!C:C,Rozpočet!D283,'Dlhodobý majetok (DM)'!D:D,Ciselniky!$E$40)</f>
        <v>0</v>
      </c>
      <c r="E291" s="249">
        <f>IF('Základné údaje'!$H$8="áno",0,Rozpočet!D291*0.2)</f>
        <v>0</v>
      </c>
      <c r="F291" s="250">
        <f>SUMIFS('Dlhodobý majetok (DM)'!M:M,'Dlhodobý majetok (DM)'!C:C,Rozpočet!D283,'Dlhodobý majetok (DM)'!D:D,Ciselniky!$E$40)</f>
        <v>0</v>
      </c>
      <c r="G291" s="251">
        <f>IF('Základné údaje'!$H$8="áno",0,Rozpočet!F291*0.2)</f>
        <v>0</v>
      </c>
    </row>
    <row r="292" spans="1:7" ht="13.5" hidden="1" customHeight="1" thickBot="1" x14ac:dyDescent="0.25">
      <c r="B292" s="508"/>
      <c r="C292" s="252" t="s">
        <v>251</v>
      </c>
      <c r="D292" s="253">
        <f>SUMIFS('Dlhodobý majetok (DM)'!K:K,'Dlhodobý majetok (DM)'!C:C,Rozpočet!D283,'Dlhodobý majetok (DM)'!D:D,Ciselniky!$E$41)</f>
        <v>0</v>
      </c>
      <c r="E292" s="253">
        <f>IF('Základné údaje'!$H$8="áno",0,Rozpočet!D292*0.2)</f>
        <v>0</v>
      </c>
      <c r="F292" s="254">
        <f>SUMIFS('Dlhodobý majetok (DM)'!M:M,'Dlhodobý majetok (DM)'!C:C,Rozpočet!D283,'Dlhodobý majetok (DM)'!D:D,Ciselniky!$E$41)</f>
        <v>0</v>
      </c>
      <c r="G292" s="255">
        <f>IF('Základné údaje'!$H$8="áno",0,Rozpočet!F292*0.2)</f>
        <v>0</v>
      </c>
    </row>
    <row r="293" spans="1:7" ht="12.75" hidden="1" customHeight="1" x14ac:dyDescent="0.2">
      <c r="B293" s="505" t="s">
        <v>252</v>
      </c>
      <c r="C293" s="235" t="s">
        <v>253</v>
      </c>
      <c r="D293" s="236">
        <f>SUMIFS('Ostatné výdavky bez OV a DM'!D:D,'Ostatné výdavky bez OV a DM'!B:B,Rozpočet!D283,'Ostatné výdavky bez OV a DM'!C:C,'Ostatné výdavky bez OV a DM'!$C$3)</f>
        <v>0</v>
      </c>
      <c r="E293" s="236">
        <f>IF('Základné údaje'!$H$8="áno",0,Rozpočet!D293*0.2)</f>
        <v>0</v>
      </c>
      <c r="F293" s="237">
        <f>SUMIFS('Ostatné výdavky bez OV a DM'!E:E,'Ostatné výdavky bez OV a DM'!B:B,Rozpočet!D283,'Ostatné výdavky bez OV a DM'!C:C,'Ostatné výdavky bez OV a DM'!$C$3)</f>
        <v>0</v>
      </c>
      <c r="G293" s="247">
        <f>IF('Základné údaje'!$H$8="áno",0,Rozpočet!F293*0.2)</f>
        <v>0</v>
      </c>
    </row>
    <row r="294" spans="1:7" ht="12.75" hidden="1" customHeight="1" x14ac:dyDescent="0.2">
      <c r="B294" s="507"/>
      <c r="C294" s="248" t="s">
        <v>254</v>
      </c>
      <c r="D294" s="249">
        <f>SUMIFS('Ostatné výdavky bez OV a DM'!D:D,'Ostatné výdavky bez OV a DM'!B:B,Rozpočet!D283,'Ostatné výdavky bez OV a DM'!C:C,'Ostatné výdavky bez OV a DM'!$C$4)</f>
        <v>0</v>
      </c>
      <c r="E294" s="249">
        <f>IF('Základné údaje'!$H$8="áno",0,Rozpočet!D294*0.2)</f>
        <v>0</v>
      </c>
      <c r="F294" s="250">
        <f>SUMIFS('Ostatné výdavky bez OV a DM'!E:E,'Ostatné výdavky bez OV a DM'!B:B,Rozpočet!D283,'Ostatné výdavky bez OV a DM'!C:C,'Ostatné výdavky bez OV a DM'!$C$4)</f>
        <v>0</v>
      </c>
      <c r="G294" s="251">
        <f>IF('Základné údaje'!$H$8="áno",0,Rozpočet!F294*0.2)</f>
        <v>0</v>
      </c>
    </row>
    <row r="295" spans="1:7" ht="13.5" hidden="1" customHeight="1" thickBot="1" x14ac:dyDescent="0.25">
      <c r="B295" s="506"/>
      <c r="C295" s="239" t="s">
        <v>258</v>
      </c>
      <c r="D295" s="240">
        <f>SUMIFS('Ostatné výdavky bez OV a DM'!D:D,'Ostatné výdavky bez OV a DM'!B:B,Rozpočet!D283,'Ostatné výdavky bez OV a DM'!C:C,'Ostatné výdavky bez OV a DM'!$C$5)</f>
        <v>0</v>
      </c>
      <c r="E295" s="240">
        <f>IF('Základné údaje'!$H$8="áno",0,Rozpočet!D295*0.2)</f>
        <v>0</v>
      </c>
      <c r="F295" s="241">
        <f>SUMIFS('Ostatné výdavky bez OV a DM'!E:E,'Ostatné výdavky bez OV a DM'!B:B,Rozpočet!D283,'Ostatné výdavky bez OV a DM'!C:C,'Ostatné výdavky bez OV a DM'!$C$5)</f>
        <v>0</v>
      </c>
      <c r="G295" s="256">
        <f>IF('Základné údaje'!$H$8="áno",0,Rozpočet!F295*0.2)</f>
        <v>0</v>
      </c>
    </row>
    <row r="296" spans="1:7" ht="13.5" hidden="1" thickBot="1" x14ac:dyDescent="0.25"/>
    <row r="297" spans="1:7" ht="21" hidden="1" customHeight="1" x14ac:dyDescent="0.2">
      <c r="A297" s="195">
        <f>A283+1</f>
        <v>21</v>
      </c>
      <c r="B297" s="491" t="s">
        <v>235</v>
      </c>
      <c r="C297" s="492"/>
      <c r="D297" s="493" t="str">
        <f>VLOOKUP(A297,'Pracovné balíky'!A:D,2,FALSE)</f>
        <v/>
      </c>
      <c r="E297" s="493"/>
      <c r="F297" s="493"/>
      <c r="G297" s="494"/>
    </row>
    <row r="298" spans="1:7" ht="21" hidden="1" customHeight="1" x14ac:dyDescent="0.2">
      <c r="B298" s="495" t="s">
        <v>236</v>
      </c>
      <c r="C298" s="496"/>
      <c r="D298" s="497" t="str">
        <f>IF(D297="","",CONCATENATE(VLOOKUP(D297,'Priradenie pracov. balíkov'!B:G,3,FALSE)," / ",VLOOKUP(VLOOKUP(D297,'Priradenie pracov. balíkov'!B:G,3,FALSE),Ciselniky!$C$20:$D$24,2,FALSE)))</f>
        <v/>
      </c>
      <c r="E298" s="497"/>
      <c r="F298" s="497"/>
      <c r="G298" s="498"/>
    </row>
    <row r="299" spans="1:7" ht="21.75" hidden="1" customHeight="1" thickBot="1" x14ac:dyDescent="0.25">
      <c r="B299" s="499" t="s">
        <v>237</v>
      </c>
      <c r="C299" s="500"/>
      <c r="D299" s="501" t="str">
        <f>IF(D297="","",VLOOKUP(D297,'Priradenie pracov. balíkov'!B:G,5,FALSE))</f>
        <v/>
      </c>
      <c r="E299" s="501"/>
      <c r="F299" s="501"/>
      <c r="G299" s="502"/>
    </row>
    <row r="300" spans="1:7" ht="26.25" hidden="1" customHeight="1" thickBot="1" x14ac:dyDescent="0.25">
      <c r="B300" s="503"/>
      <c r="C300" s="504"/>
      <c r="D300" s="233" t="s">
        <v>238</v>
      </c>
      <c r="E300" s="233" t="s">
        <v>239</v>
      </c>
      <c r="F300" s="233" t="s">
        <v>240</v>
      </c>
      <c r="G300" s="234" t="s">
        <v>241</v>
      </c>
    </row>
    <row r="301" spans="1:7" ht="25.5" hidden="1" customHeight="1" x14ac:dyDescent="0.2">
      <c r="B301" s="505" t="s">
        <v>243</v>
      </c>
      <c r="C301" s="235" t="s">
        <v>245</v>
      </c>
      <c r="D301" s="236">
        <f>SUMIFS('Osobné výdavky (OV)'!I:I,'Osobné výdavky (OV)'!E:E,"Kľúčový vedecko-výskumný pracovník",'Osobné výdavky (OV)'!N:N,Rozpočet!D297)</f>
        <v>0</v>
      </c>
      <c r="E301" s="237" t="s">
        <v>244</v>
      </c>
      <c r="F301" s="237">
        <f>SUMIFS('Osobné výdavky (OV)'!J:J,'Osobné výdavky (OV)'!E:E,"Kľúčový vedecko-výskumný pracovník",'Osobné výdavky (OV)'!N:N,Rozpočet!D297)</f>
        <v>0</v>
      </c>
      <c r="G301" s="238" t="s">
        <v>244</v>
      </c>
    </row>
    <row r="302" spans="1:7" ht="13.5" hidden="1" customHeight="1" thickBot="1" x14ac:dyDescent="0.25">
      <c r="B302" s="506"/>
      <c r="C302" s="239" t="s">
        <v>246</v>
      </c>
      <c r="D302" s="240">
        <f>SUMIFS('Osobné výdavky (OV)'!I:I,'Osobné výdavky (OV)'!E:E,"&lt;&gt;Kľúčový vedecko-výskumný pracovník",'Osobné výdavky (OV)'!N:N,Rozpočet!D297)</f>
        <v>0</v>
      </c>
      <c r="E302" s="241" t="s">
        <v>244</v>
      </c>
      <c r="F302" s="241">
        <f>SUMIFS('Osobné výdavky (OV)'!J:J,'Osobné výdavky (OV)'!E:E,"&lt;&gt;Kľúčový vedecko-výskumný pracovník",'Osobné výdavky (OV)'!N:N,Rozpočet!D297)</f>
        <v>0</v>
      </c>
      <c r="G302" s="242" t="s">
        <v>244</v>
      </c>
    </row>
    <row r="303" spans="1:7" ht="26.25" hidden="1" thickBot="1" x14ac:dyDescent="0.25">
      <c r="B303" s="243" t="s">
        <v>247</v>
      </c>
      <c r="C303" s="244">
        <f>'Údaje o projekte'!$F$26</f>
        <v>0</v>
      </c>
      <c r="D303" s="245" t="e">
        <f>(SUM(D301:D302)+SUM(D304:D309))/C303</f>
        <v>#DIV/0!</v>
      </c>
      <c r="E303" s="245" t="e">
        <f>IF('Základné údaje'!$H$8="áno",0,D303*0.2)</f>
        <v>#DIV/0!</v>
      </c>
      <c r="F303" s="245" t="e">
        <f>(SUM(F301:F302)+SUM(F304:F309))/C303</f>
        <v>#DIV/0!</v>
      </c>
      <c r="G303" s="246" t="e">
        <f>IF('Základné údaje'!$H$8="áno",0,F303*0.2)</f>
        <v>#DIV/0!</v>
      </c>
    </row>
    <row r="304" spans="1:7" ht="12.75" hidden="1" customHeight="1" x14ac:dyDescent="0.2">
      <c r="B304" s="505" t="s">
        <v>248</v>
      </c>
      <c r="C304" s="235" t="s">
        <v>249</v>
      </c>
      <c r="D304" s="236">
        <f>SUMIFS('Dlhodobý majetok (DM)'!K:K,'Dlhodobý majetok (DM)'!C:C,Rozpočet!D297,'Dlhodobý majetok (DM)'!D:D,Ciselniky!$E$39)</f>
        <v>0</v>
      </c>
      <c r="E304" s="236">
        <f>IF('Základné údaje'!$H$8="áno",0,Rozpočet!D304*0.2)</f>
        <v>0</v>
      </c>
      <c r="F304" s="237">
        <f>SUMIFS('Dlhodobý majetok (DM)'!M:M,'Dlhodobý majetok (DM)'!C:C,Rozpočet!D297,'Dlhodobý majetok (DM)'!D:D,Ciselniky!$E$39)</f>
        <v>0</v>
      </c>
      <c r="G304" s="247">
        <f>IF('Základné údaje'!$H$8="áno",0,Rozpočet!F304*0.2)</f>
        <v>0</v>
      </c>
    </row>
    <row r="305" spans="1:7" ht="12.75" hidden="1" customHeight="1" x14ac:dyDescent="0.2">
      <c r="B305" s="507"/>
      <c r="C305" s="248" t="s">
        <v>250</v>
      </c>
      <c r="D305" s="249">
        <f>SUMIFS('Dlhodobý majetok (DM)'!K:K,'Dlhodobý majetok (DM)'!C:C,Rozpočet!D297,'Dlhodobý majetok (DM)'!D:D,Ciselniky!$E$40)</f>
        <v>0</v>
      </c>
      <c r="E305" s="249">
        <f>IF('Základné údaje'!$H$8="áno",0,Rozpočet!D305*0.2)</f>
        <v>0</v>
      </c>
      <c r="F305" s="250">
        <f>SUMIFS('Dlhodobý majetok (DM)'!M:M,'Dlhodobý majetok (DM)'!C:C,Rozpočet!D297,'Dlhodobý majetok (DM)'!D:D,Ciselniky!$E$40)</f>
        <v>0</v>
      </c>
      <c r="G305" s="251">
        <f>IF('Základné údaje'!$H$8="áno",0,Rozpočet!F305*0.2)</f>
        <v>0</v>
      </c>
    </row>
    <row r="306" spans="1:7" ht="13.5" hidden="1" customHeight="1" thickBot="1" x14ac:dyDescent="0.25">
      <c r="B306" s="508"/>
      <c r="C306" s="252" t="s">
        <v>251</v>
      </c>
      <c r="D306" s="253">
        <f>SUMIFS('Dlhodobý majetok (DM)'!K:K,'Dlhodobý majetok (DM)'!C:C,Rozpočet!D297,'Dlhodobý majetok (DM)'!D:D,Ciselniky!$E$41)</f>
        <v>0</v>
      </c>
      <c r="E306" s="253">
        <f>IF('Základné údaje'!$H$8="áno",0,Rozpočet!D306*0.2)</f>
        <v>0</v>
      </c>
      <c r="F306" s="254">
        <f>SUMIFS('Dlhodobý majetok (DM)'!M:M,'Dlhodobý majetok (DM)'!C:C,Rozpočet!D297,'Dlhodobý majetok (DM)'!D:D,Ciselniky!$E$41)</f>
        <v>0</v>
      </c>
      <c r="G306" s="255">
        <f>IF('Základné údaje'!$H$8="áno",0,Rozpočet!F306*0.2)</f>
        <v>0</v>
      </c>
    </row>
    <row r="307" spans="1:7" ht="12.75" hidden="1" customHeight="1" x14ac:dyDescent="0.2">
      <c r="B307" s="505" t="s">
        <v>252</v>
      </c>
      <c r="C307" s="235" t="s">
        <v>253</v>
      </c>
      <c r="D307" s="236">
        <f>SUMIFS('Ostatné výdavky bez OV a DM'!D:D,'Ostatné výdavky bez OV a DM'!B:B,Rozpočet!D297,'Ostatné výdavky bez OV a DM'!C:C,'Ostatné výdavky bez OV a DM'!$C$3)</f>
        <v>0</v>
      </c>
      <c r="E307" s="236">
        <f>IF('Základné údaje'!$H$8="áno",0,Rozpočet!D307*0.2)</f>
        <v>0</v>
      </c>
      <c r="F307" s="237">
        <f>SUMIFS('Ostatné výdavky bez OV a DM'!E:E,'Ostatné výdavky bez OV a DM'!B:B,Rozpočet!D297,'Ostatné výdavky bez OV a DM'!C:C,'Ostatné výdavky bez OV a DM'!$C$3)</f>
        <v>0</v>
      </c>
      <c r="G307" s="247">
        <f>IF('Základné údaje'!$H$8="áno",0,Rozpočet!F307*0.2)</f>
        <v>0</v>
      </c>
    </row>
    <row r="308" spans="1:7" ht="12.75" hidden="1" customHeight="1" x14ac:dyDescent="0.2">
      <c r="B308" s="507"/>
      <c r="C308" s="248" t="s">
        <v>254</v>
      </c>
      <c r="D308" s="249">
        <f>SUMIFS('Ostatné výdavky bez OV a DM'!D:D,'Ostatné výdavky bez OV a DM'!B:B,Rozpočet!D297,'Ostatné výdavky bez OV a DM'!C:C,'Ostatné výdavky bez OV a DM'!$C$4)</f>
        <v>0</v>
      </c>
      <c r="E308" s="249">
        <f>IF('Základné údaje'!$H$8="áno",0,Rozpočet!D308*0.2)</f>
        <v>0</v>
      </c>
      <c r="F308" s="250">
        <f>SUMIFS('Ostatné výdavky bez OV a DM'!E:E,'Ostatné výdavky bez OV a DM'!B:B,Rozpočet!D297,'Ostatné výdavky bez OV a DM'!C:C,'Ostatné výdavky bez OV a DM'!$C$4)</f>
        <v>0</v>
      </c>
      <c r="G308" s="251">
        <f>IF('Základné údaje'!$H$8="áno",0,Rozpočet!F308*0.2)</f>
        <v>0</v>
      </c>
    </row>
    <row r="309" spans="1:7" ht="13.5" hidden="1" customHeight="1" thickBot="1" x14ac:dyDescent="0.25">
      <c r="B309" s="506"/>
      <c r="C309" s="239" t="s">
        <v>258</v>
      </c>
      <c r="D309" s="240">
        <f>SUMIFS('Ostatné výdavky bez OV a DM'!D:D,'Ostatné výdavky bez OV a DM'!B:B,Rozpočet!D297,'Ostatné výdavky bez OV a DM'!C:C,'Ostatné výdavky bez OV a DM'!$C$5)</f>
        <v>0</v>
      </c>
      <c r="E309" s="240">
        <f>IF('Základné údaje'!$H$8="áno",0,Rozpočet!D309*0.2)</f>
        <v>0</v>
      </c>
      <c r="F309" s="241">
        <f>SUMIFS('Ostatné výdavky bez OV a DM'!E:E,'Ostatné výdavky bez OV a DM'!B:B,Rozpočet!D297,'Ostatné výdavky bez OV a DM'!C:C,'Ostatné výdavky bez OV a DM'!$C$5)</f>
        <v>0</v>
      </c>
      <c r="G309" s="256">
        <f>IF('Základné údaje'!$H$8="áno",0,Rozpočet!F309*0.2)</f>
        <v>0</v>
      </c>
    </row>
    <row r="310" spans="1:7" ht="13.5" hidden="1" thickBot="1" x14ac:dyDescent="0.25"/>
    <row r="311" spans="1:7" ht="21" hidden="1" customHeight="1" x14ac:dyDescent="0.2">
      <c r="A311" s="195">
        <f>A297+1</f>
        <v>22</v>
      </c>
      <c r="B311" s="491" t="s">
        <v>235</v>
      </c>
      <c r="C311" s="492"/>
      <c r="D311" s="493" t="str">
        <f>VLOOKUP(A311,'Pracovné balíky'!A:D,2,FALSE)</f>
        <v/>
      </c>
      <c r="E311" s="493"/>
      <c r="F311" s="493"/>
      <c r="G311" s="494"/>
    </row>
    <row r="312" spans="1:7" ht="21" hidden="1" customHeight="1" x14ac:dyDescent="0.2">
      <c r="B312" s="495" t="s">
        <v>236</v>
      </c>
      <c r="C312" s="496"/>
      <c r="D312" s="497" t="str">
        <f>IF(D311="","",CONCATENATE(VLOOKUP(D311,'Priradenie pracov. balíkov'!B:G,3,FALSE)," / ",VLOOKUP(VLOOKUP(D311,'Priradenie pracov. balíkov'!B:G,3,FALSE),Ciselniky!$C$20:$D$24,2,FALSE)))</f>
        <v/>
      </c>
      <c r="E312" s="497"/>
      <c r="F312" s="497"/>
      <c r="G312" s="498"/>
    </row>
    <row r="313" spans="1:7" ht="21.75" hidden="1" customHeight="1" thickBot="1" x14ac:dyDescent="0.25">
      <c r="B313" s="499" t="s">
        <v>237</v>
      </c>
      <c r="C313" s="500"/>
      <c r="D313" s="501" t="str">
        <f>IF(D311="","",VLOOKUP(D311,'Priradenie pracov. balíkov'!B:G,5,FALSE))</f>
        <v/>
      </c>
      <c r="E313" s="501"/>
      <c r="F313" s="501"/>
      <c r="G313" s="502"/>
    </row>
    <row r="314" spans="1:7" ht="26.25" hidden="1" customHeight="1" thickBot="1" x14ac:dyDescent="0.25">
      <c r="B314" s="503"/>
      <c r="C314" s="504"/>
      <c r="D314" s="233" t="s">
        <v>238</v>
      </c>
      <c r="E314" s="233" t="s">
        <v>239</v>
      </c>
      <c r="F314" s="233" t="s">
        <v>240</v>
      </c>
      <c r="G314" s="234" t="s">
        <v>241</v>
      </c>
    </row>
    <row r="315" spans="1:7" ht="25.5" hidden="1" customHeight="1" x14ac:dyDescent="0.2">
      <c r="B315" s="505" t="s">
        <v>243</v>
      </c>
      <c r="C315" s="235" t="s">
        <v>245</v>
      </c>
      <c r="D315" s="236">
        <f>SUMIFS('Osobné výdavky (OV)'!I:I,'Osobné výdavky (OV)'!E:E,"Kľúčový vedecko-výskumný pracovník",'Osobné výdavky (OV)'!N:N,Rozpočet!D311)</f>
        <v>0</v>
      </c>
      <c r="E315" s="237" t="s">
        <v>244</v>
      </c>
      <c r="F315" s="237">
        <f>SUMIFS('Osobné výdavky (OV)'!J:J,'Osobné výdavky (OV)'!E:E,"Kľúčový vedecko-výskumný pracovník",'Osobné výdavky (OV)'!N:N,Rozpočet!D311)</f>
        <v>0</v>
      </c>
      <c r="G315" s="238" t="s">
        <v>244</v>
      </c>
    </row>
    <row r="316" spans="1:7" ht="13.5" hidden="1" customHeight="1" thickBot="1" x14ac:dyDescent="0.25">
      <c r="B316" s="506"/>
      <c r="C316" s="239" t="s">
        <v>246</v>
      </c>
      <c r="D316" s="240">
        <f>SUMIFS('Osobné výdavky (OV)'!I:I,'Osobné výdavky (OV)'!E:E,"&lt;&gt;Kľúčový vedecko-výskumný pracovník",'Osobné výdavky (OV)'!N:N,Rozpočet!D311)</f>
        <v>0</v>
      </c>
      <c r="E316" s="241" t="s">
        <v>244</v>
      </c>
      <c r="F316" s="241">
        <f>SUMIFS('Osobné výdavky (OV)'!J:J,'Osobné výdavky (OV)'!E:E,"&lt;&gt;Kľúčový vedecko-výskumný pracovník",'Osobné výdavky (OV)'!N:N,Rozpočet!D311)</f>
        <v>0</v>
      </c>
      <c r="G316" s="242" t="s">
        <v>244</v>
      </c>
    </row>
    <row r="317" spans="1:7" ht="26.25" hidden="1" thickBot="1" x14ac:dyDescent="0.25">
      <c r="B317" s="243" t="s">
        <v>247</v>
      </c>
      <c r="C317" s="244">
        <f>'Údaje o projekte'!$F$26</f>
        <v>0</v>
      </c>
      <c r="D317" s="245" t="e">
        <f>(SUM(D315:D316)+SUM(D318:D323))/C317</f>
        <v>#DIV/0!</v>
      </c>
      <c r="E317" s="245" t="e">
        <f>IF('Základné údaje'!$H$8="áno",0,D317*0.2)</f>
        <v>#DIV/0!</v>
      </c>
      <c r="F317" s="245" t="e">
        <f>(SUM(F315:F316)+SUM(F318:F323))/C317</f>
        <v>#DIV/0!</v>
      </c>
      <c r="G317" s="246" t="e">
        <f>IF('Základné údaje'!$H$8="áno",0,F317*0.2)</f>
        <v>#DIV/0!</v>
      </c>
    </row>
    <row r="318" spans="1:7" ht="12.75" hidden="1" customHeight="1" x14ac:dyDescent="0.2">
      <c r="B318" s="505" t="s">
        <v>248</v>
      </c>
      <c r="C318" s="235" t="s">
        <v>249</v>
      </c>
      <c r="D318" s="236">
        <f>SUMIFS('Dlhodobý majetok (DM)'!K:K,'Dlhodobý majetok (DM)'!C:C,Rozpočet!D311,'Dlhodobý majetok (DM)'!D:D,Ciselniky!$E$39)</f>
        <v>0</v>
      </c>
      <c r="E318" s="236">
        <f>IF('Základné údaje'!$H$8="áno",0,Rozpočet!D318*0.2)</f>
        <v>0</v>
      </c>
      <c r="F318" s="237">
        <f>SUMIFS('Dlhodobý majetok (DM)'!M:M,'Dlhodobý majetok (DM)'!C:C,Rozpočet!D311,'Dlhodobý majetok (DM)'!D:D,Ciselniky!$E$39)</f>
        <v>0</v>
      </c>
      <c r="G318" s="247">
        <f>IF('Základné údaje'!$H$8="áno",0,Rozpočet!F318*0.2)</f>
        <v>0</v>
      </c>
    </row>
    <row r="319" spans="1:7" ht="12.75" hidden="1" customHeight="1" x14ac:dyDescent="0.2">
      <c r="B319" s="507"/>
      <c r="C319" s="248" t="s">
        <v>250</v>
      </c>
      <c r="D319" s="249">
        <f>SUMIFS('Dlhodobý majetok (DM)'!K:K,'Dlhodobý majetok (DM)'!C:C,Rozpočet!D311,'Dlhodobý majetok (DM)'!D:D,Ciselniky!$E$40)</f>
        <v>0</v>
      </c>
      <c r="E319" s="249">
        <f>IF('Základné údaje'!$H$8="áno",0,Rozpočet!D319*0.2)</f>
        <v>0</v>
      </c>
      <c r="F319" s="250">
        <f>SUMIFS('Dlhodobý majetok (DM)'!M:M,'Dlhodobý majetok (DM)'!C:C,Rozpočet!D311,'Dlhodobý majetok (DM)'!D:D,Ciselniky!$E$40)</f>
        <v>0</v>
      </c>
      <c r="G319" s="251">
        <f>IF('Základné údaje'!$H$8="áno",0,Rozpočet!F319*0.2)</f>
        <v>0</v>
      </c>
    </row>
    <row r="320" spans="1:7" ht="13.5" hidden="1" customHeight="1" thickBot="1" x14ac:dyDescent="0.25">
      <c r="B320" s="508"/>
      <c r="C320" s="252" t="s">
        <v>251</v>
      </c>
      <c r="D320" s="253">
        <f>SUMIFS('Dlhodobý majetok (DM)'!K:K,'Dlhodobý majetok (DM)'!C:C,Rozpočet!D311,'Dlhodobý majetok (DM)'!D:D,Ciselniky!$E$41)</f>
        <v>0</v>
      </c>
      <c r="E320" s="253">
        <f>IF('Základné údaje'!$H$8="áno",0,Rozpočet!D320*0.2)</f>
        <v>0</v>
      </c>
      <c r="F320" s="254">
        <f>SUMIFS('Dlhodobý majetok (DM)'!M:M,'Dlhodobý majetok (DM)'!C:C,Rozpočet!D311,'Dlhodobý majetok (DM)'!D:D,Ciselniky!$E$41)</f>
        <v>0</v>
      </c>
      <c r="G320" s="255">
        <f>IF('Základné údaje'!$H$8="áno",0,Rozpočet!F320*0.2)</f>
        <v>0</v>
      </c>
    </row>
    <row r="321" spans="1:7" ht="12.75" hidden="1" customHeight="1" x14ac:dyDescent="0.2">
      <c r="B321" s="505" t="s">
        <v>252</v>
      </c>
      <c r="C321" s="235" t="s">
        <v>253</v>
      </c>
      <c r="D321" s="236">
        <f>SUMIFS('Ostatné výdavky bez OV a DM'!D:D,'Ostatné výdavky bez OV a DM'!B:B,Rozpočet!D311,'Ostatné výdavky bez OV a DM'!C:C,'Ostatné výdavky bez OV a DM'!$C$3)</f>
        <v>0</v>
      </c>
      <c r="E321" s="236">
        <f>IF('Základné údaje'!$H$8="áno",0,Rozpočet!D321*0.2)</f>
        <v>0</v>
      </c>
      <c r="F321" s="237">
        <f>SUMIFS('Ostatné výdavky bez OV a DM'!E:E,'Ostatné výdavky bez OV a DM'!B:B,Rozpočet!D311,'Ostatné výdavky bez OV a DM'!C:C,'Ostatné výdavky bez OV a DM'!$C$3)</f>
        <v>0</v>
      </c>
      <c r="G321" s="247">
        <f>IF('Základné údaje'!$H$8="áno",0,Rozpočet!F321*0.2)</f>
        <v>0</v>
      </c>
    </row>
    <row r="322" spans="1:7" ht="12.75" hidden="1" customHeight="1" x14ac:dyDescent="0.2">
      <c r="B322" s="507"/>
      <c r="C322" s="248" t="s">
        <v>254</v>
      </c>
      <c r="D322" s="249">
        <f>SUMIFS('Ostatné výdavky bez OV a DM'!D:D,'Ostatné výdavky bez OV a DM'!B:B,Rozpočet!D311,'Ostatné výdavky bez OV a DM'!C:C,'Ostatné výdavky bez OV a DM'!$C$4)</f>
        <v>0</v>
      </c>
      <c r="E322" s="249">
        <f>IF('Základné údaje'!$H$8="áno",0,Rozpočet!D322*0.2)</f>
        <v>0</v>
      </c>
      <c r="F322" s="250">
        <f>SUMIFS('Ostatné výdavky bez OV a DM'!E:E,'Ostatné výdavky bez OV a DM'!B:B,Rozpočet!D311,'Ostatné výdavky bez OV a DM'!C:C,'Ostatné výdavky bez OV a DM'!$C$4)</f>
        <v>0</v>
      </c>
      <c r="G322" s="251">
        <f>IF('Základné údaje'!$H$8="áno",0,Rozpočet!F322*0.2)</f>
        <v>0</v>
      </c>
    </row>
    <row r="323" spans="1:7" ht="13.5" hidden="1" customHeight="1" thickBot="1" x14ac:dyDescent="0.25">
      <c r="B323" s="506"/>
      <c r="C323" s="239" t="s">
        <v>258</v>
      </c>
      <c r="D323" s="240">
        <f>SUMIFS('Ostatné výdavky bez OV a DM'!D:D,'Ostatné výdavky bez OV a DM'!B:B,Rozpočet!D311,'Ostatné výdavky bez OV a DM'!C:C,'Ostatné výdavky bez OV a DM'!$C$5)</f>
        <v>0</v>
      </c>
      <c r="E323" s="240">
        <f>IF('Základné údaje'!$H$8="áno",0,Rozpočet!D323*0.2)</f>
        <v>0</v>
      </c>
      <c r="F323" s="241">
        <f>SUMIFS('Ostatné výdavky bez OV a DM'!E:E,'Ostatné výdavky bez OV a DM'!B:B,Rozpočet!D311,'Ostatné výdavky bez OV a DM'!C:C,'Ostatné výdavky bez OV a DM'!$C$5)</f>
        <v>0</v>
      </c>
      <c r="G323" s="256">
        <f>IF('Základné údaje'!$H$8="áno",0,Rozpočet!F323*0.2)</f>
        <v>0</v>
      </c>
    </row>
    <row r="324" spans="1:7" ht="13.5" hidden="1" thickBot="1" x14ac:dyDescent="0.25"/>
    <row r="325" spans="1:7" ht="21" hidden="1" customHeight="1" x14ac:dyDescent="0.2">
      <c r="A325" s="195">
        <f>A311+1</f>
        <v>23</v>
      </c>
      <c r="B325" s="491" t="s">
        <v>235</v>
      </c>
      <c r="C325" s="492"/>
      <c r="D325" s="493" t="str">
        <f>VLOOKUP(A325,'Pracovné balíky'!A:D,2,FALSE)</f>
        <v/>
      </c>
      <c r="E325" s="493"/>
      <c r="F325" s="493"/>
      <c r="G325" s="494"/>
    </row>
    <row r="326" spans="1:7" ht="21" hidden="1" customHeight="1" x14ac:dyDescent="0.2">
      <c r="B326" s="495" t="s">
        <v>236</v>
      </c>
      <c r="C326" s="496"/>
      <c r="D326" s="497" t="str">
        <f>IF(D325="","",CONCATENATE(VLOOKUP(D325,'Priradenie pracov. balíkov'!B:G,3,FALSE)," / ",VLOOKUP(VLOOKUP(D325,'Priradenie pracov. balíkov'!B:G,3,FALSE),Ciselniky!$C$20:$D$24,2,FALSE)))</f>
        <v/>
      </c>
      <c r="E326" s="497"/>
      <c r="F326" s="497"/>
      <c r="G326" s="498"/>
    </row>
    <row r="327" spans="1:7" ht="21.75" hidden="1" customHeight="1" thickBot="1" x14ac:dyDescent="0.25">
      <c r="B327" s="499" t="s">
        <v>237</v>
      </c>
      <c r="C327" s="500"/>
      <c r="D327" s="501" t="str">
        <f>IF(D325="","",VLOOKUP(D325,'Priradenie pracov. balíkov'!B:G,5,FALSE))</f>
        <v/>
      </c>
      <c r="E327" s="501"/>
      <c r="F327" s="501"/>
      <c r="G327" s="502"/>
    </row>
    <row r="328" spans="1:7" ht="26.25" hidden="1" customHeight="1" thickBot="1" x14ac:dyDescent="0.25">
      <c r="B328" s="503"/>
      <c r="C328" s="504"/>
      <c r="D328" s="233" t="s">
        <v>238</v>
      </c>
      <c r="E328" s="233" t="s">
        <v>239</v>
      </c>
      <c r="F328" s="233" t="s">
        <v>240</v>
      </c>
      <c r="G328" s="234" t="s">
        <v>241</v>
      </c>
    </row>
    <row r="329" spans="1:7" ht="25.5" hidden="1" customHeight="1" x14ac:dyDescent="0.2">
      <c r="B329" s="505" t="s">
        <v>243</v>
      </c>
      <c r="C329" s="235" t="s">
        <v>245</v>
      </c>
      <c r="D329" s="236">
        <f>SUMIFS('Osobné výdavky (OV)'!I:I,'Osobné výdavky (OV)'!E:E,"Kľúčový vedecko-výskumný pracovník",'Osobné výdavky (OV)'!N:N,Rozpočet!D325)</f>
        <v>0</v>
      </c>
      <c r="E329" s="237" t="s">
        <v>244</v>
      </c>
      <c r="F329" s="237">
        <f>SUMIFS('Osobné výdavky (OV)'!J:J,'Osobné výdavky (OV)'!E:E,"Kľúčový vedecko-výskumný pracovník",'Osobné výdavky (OV)'!N:N,Rozpočet!D325)</f>
        <v>0</v>
      </c>
      <c r="G329" s="238" t="s">
        <v>244</v>
      </c>
    </row>
    <row r="330" spans="1:7" ht="13.5" hidden="1" customHeight="1" thickBot="1" x14ac:dyDescent="0.25">
      <c r="B330" s="506"/>
      <c r="C330" s="239" t="s">
        <v>246</v>
      </c>
      <c r="D330" s="240">
        <f>SUMIFS('Osobné výdavky (OV)'!I:I,'Osobné výdavky (OV)'!E:E,"&lt;&gt;Kľúčový vedecko-výskumný pracovník",'Osobné výdavky (OV)'!N:N,Rozpočet!D325)</f>
        <v>0</v>
      </c>
      <c r="E330" s="241" t="s">
        <v>244</v>
      </c>
      <c r="F330" s="241">
        <f>SUMIFS('Osobné výdavky (OV)'!J:J,'Osobné výdavky (OV)'!E:E,"&lt;&gt;Kľúčový vedecko-výskumný pracovník",'Osobné výdavky (OV)'!N:N,Rozpočet!D325)</f>
        <v>0</v>
      </c>
      <c r="G330" s="242" t="s">
        <v>244</v>
      </c>
    </row>
    <row r="331" spans="1:7" ht="26.25" hidden="1" thickBot="1" x14ac:dyDescent="0.25">
      <c r="B331" s="243" t="s">
        <v>247</v>
      </c>
      <c r="C331" s="244">
        <f>'Údaje o projekte'!$F$26</f>
        <v>0</v>
      </c>
      <c r="D331" s="245" t="e">
        <f>(SUM(D329:D330)+SUM(D332:D337))/C331</f>
        <v>#DIV/0!</v>
      </c>
      <c r="E331" s="245" t="e">
        <f>IF('Základné údaje'!$H$8="áno",0,D331*0.2)</f>
        <v>#DIV/0!</v>
      </c>
      <c r="F331" s="245" t="e">
        <f>(SUM(F329:F330)+SUM(F332:F337))/C331</f>
        <v>#DIV/0!</v>
      </c>
      <c r="G331" s="246" t="e">
        <f>IF('Základné údaje'!$H$8="áno",0,F331*0.2)</f>
        <v>#DIV/0!</v>
      </c>
    </row>
    <row r="332" spans="1:7" ht="12.75" hidden="1" customHeight="1" x14ac:dyDescent="0.2">
      <c r="B332" s="505" t="s">
        <v>248</v>
      </c>
      <c r="C332" s="235" t="s">
        <v>249</v>
      </c>
      <c r="D332" s="236">
        <f>SUMIFS('Dlhodobý majetok (DM)'!K:K,'Dlhodobý majetok (DM)'!C:C,Rozpočet!D325,'Dlhodobý majetok (DM)'!D:D,Ciselniky!$E$39)</f>
        <v>0</v>
      </c>
      <c r="E332" s="236">
        <f>IF('Základné údaje'!$H$8="áno",0,Rozpočet!D332*0.2)</f>
        <v>0</v>
      </c>
      <c r="F332" s="237">
        <f>SUMIFS('Dlhodobý majetok (DM)'!M:M,'Dlhodobý majetok (DM)'!C:C,Rozpočet!D325,'Dlhodobý majetok (DM)'!D:D,Ciselniky!$E$39)</f>
        <v>0</v>
      </c>
      <c r="G332" s="247">
        <f>IF('Základné údaje'!$H$8="áno",0,Rozpočet!F332*0.2)</f>
        <v>0</v>
      </c>
    </row>
    <row r="333" spans="1:7" ht="12.75" hidden="1" customHeight="1" x14ac:dyDescent="0.2">
      <c r="B333" s="507"/>
      <c r="C333" s="248" t="s">
        <v>250</v>
      </c>
      <c r="D333" s="249">
        <f>SUMIFS('Dlhodobý majetok (DM)'!K:K,'Dlhodobý majetok (DM)'!C:C,Rozpočet!D325,'Dlhodobý majetok (DM)'!D:D,Ciselniky!$E$40)</f>
        <v>0</v>
      </c>
      <c r="E333" s="249">
        <f>IF('Základné údaje'!$H$8="áno",0,Rozpočet!D333*0.2)</f>
        <v>0</v>
      </c>
      <c r="F333" s="250">
        <f>SUMIFS('Dlhodobý majetok (DM)'!M:M,'Dlhodobý majetok (DM)'!C:C,Rozpočet!D325,'Dlhodobý majetok (DM)'!D:D,Ciselniky!$E$40)</f>
        <v>0</v>
      </c>
      <c r="G333" s="251">
        <f>IF('Základné údaje'!$H$8="áno",0,Rozpočet!F333*0.2)</f>
        <v>0</v>
      </c>
    </row>
    <row r="334" spans="1:7" ht="13.5" hidden="1" customHeight="1" thickBot="1" x14ac:dyDescent="0.25">
      <c r="B334" s="508"/>
      <c r="C334" s="252" t="s">
        <v>251</v>
      </c>
      <c r="D334" s="253">
        <f>SUMIFS('Dlhodobý majetok (DM)'!K:K,'Dlhodobý majetok (DM)'!C:C,Rozpočet!D325,'Dlhodobý majetok (DM)'!D:D,Ciselniky!$E$41)</f>
        <v>0</v>
      </c>
      <c r="E334" s="253">
        <f>IF('Základné údaje'!$H$8="áno",0,Rozpočet!D334*0.2)</f>
        <v>0</v>
      </c>
      <c r="F334" s="254">
        <f>SUMIFS('Dlhodobý majetok (DM)'!M:M,'Dlhodobý majetok (DM)'!C:C,Rozpočet!D325,'Dlhodobý majetok (DM)'!D:D,Ciselniky!$E$41)</f>
        <v>0</v>
      </c>
      <c r="G334" s="255">
        <f>IF('Základné údaje'!$H$8="áno",0,Rozpočet!F334*0.2)</f>
        <v>0</v>
      </c>
    </row>
    <row r="335" spans="1:7" ht="12.75" hidden="1" customHeight="1" x14ac:dyDescent="0.2">
      <c r="B335" s="505" t="s">
        <v>252</v>
      </c>
      <c r="C335" s="235" t="s">
        <v>253</v>
      </c>
      <c r="D335" s="236">
        <f>SUMIFS('Ostatné výdavky bez OV a DM'!D:D,'Ostatné výdavky bez OV a DM'!B:B,Rozpočet!D325,'Ostatné výdavky bez OV a DM'!C:C,'Ostatné výdavky bez OV a DM'!$C$3)</f>
        <v>0</v>
      </c>
      <c r="E335" s="236">
        <f>IF('Základné údaje'!$H$8="áno",0,Rozpočet!D335*0.2)</f>
        <v>0</v>
      </c>
      <c r="F335" s="237">
        <f>SUMIFS('Ostatné výdavky bez OV a DM'!E:E,'Ostatné výdavky bez OV a DM'!B:B,Rozpočet!D325,'Ostatné výdavky bez OV a DM'!C:C,'Ostatné výdavky bez OV a DM'!$C$3)</f>
        <v>0</v>
      </c>
      <c r="G335" s="247">
        <f>IF('Základné údaje'!$H$8="áno",0,Rozpočet!F335*0.2)</f>
        <v>0</v>
      </c>
    </row>
    <row r="336" spans="1:7" ht="12.75" hidden="1" customHeight="1" x14ac:dyDescent="0.2">
      <c r="B336" s="507"/>
      <c r="C336" s="248" t="s">
        <v>254</v>
      </c>
      <c r="D336" s="249">
        <f>SUMIFS('Ostatné výdavky bez OV a DM'!D:D,'Ostatné výdavky bez OV a DM'!B:B,Rozpočet!D325,'Ostatné výdavky bez OV a DM'!C:C,'Ostatné výdavky bez OV a DM'!$C$4)</f>
        <v>0</v>
      </c>
      <c r="E336" s="249">
        <f>IF('Základné údaje'!$H$8="áno",0,Rozpočet!D336*0.2)</f>
        <v>0</v>
      </c>
      <c r="F336" s="250">
        <f>SUMIFS('Ostatné výdavky bez OV a DM'!E:E,'Ostatné výdavky bez OV a DM'!B:B,Rozpočet!D325,'Ostatné výdavky bez OV a DM'!C:C,'Ostatné výdavky bez OV a DM'!$C$4)</f>
        <v>0</v>
      </c>
      <c r="G336" s="251">
        <f>IF('Základné údaje'!$H$8="áno",0,Rozpočet!F336*0.2)</f>
        <v>0</v>
      </c>
    </row>
    <row r="337" spans="1:7" ht="13.5" hidden="1" customHeight="1" thickBot="1" x14ac:dyDescent="0.25">
      <c r="B337" s="506"/>
      <c r="C337" s="239" t="s">
        <v>258</v>
      </c>
      <c r="D337" s="240">
        <f>SUMIFS('Ostatné výdavky bez OV a DM'!D:D,'Ostatné výdavky bez OV a DM'!B:B,Rozpočet!D325,'Ostatné výdavky bez OV a DM'!C:C,'Ostatné výdavky bez OV a DM'!$C$5)</f>
        <v>0</v>
      </c>
      <c r="E337" s="240">
        <f>IF('Základné údaje'!$H$8="áno",0,Rozpočet!D337*0.2)</f>
        <v>0</v>
      </c>
      <c r="F337" s="241">
        <f>SUMIFS('Ostatné výdavky bez OV a DM'!E:E,'Ostatné výdavky bez OV a DM'!B:B,Rozpočet!D325,'Ostatné výdavky bez OV a DM'!C:C,'Ostatné výdavky bez OV a DM'!$C$5)</f>
        <v>0</v>
      </c>
      <c r="G337" s="256">
        <f>IF('Základné údaje'!$H$8="áno",0,Rozpočet!F337*0.2)</f>
        <v>0</v>
      </c>
    </row>
    <row r="338" spans="1:7" ht="13.5" hidden="1" thickBot="1" x14ac:dyDescent="0.25"/>
    <row r="339" spans="1:7" ht="21" hidden="1" customHeight="1" x14ac:dyDescent="0.2">
      <c r="A339" s="195">
        <f>A325+1</f>
        <v>24</v>
      </c>
      <c r="B339" s="491" t="s">
        <v>235</v>
      </c>
      <c r="C339" s="492"/>
      <c r="D339" s="493" t="str">
        <f>VLOOKUP(A339,'Pracovné balíky'!A:D,2,FALSE)</f>
        <v/>
      </c>
      <c r="E339" s="493"/>
      <c r="F339" s="493"/>
      <c r="G339" s="494"/>
    </row>
    <row r="340" spans="1:7" ht="21" hidden="1" customHeight="1" x14ac:dyDescent="0.2">
      <c r="B340" s="495" t="s">
        <v>236</v>
      </c>
      <c r="C340" s="496"/>
      <c r="D340" s="497" t="str">
        <f>IF(D339="","",CONCATENATE(VLOOKUP(D339,'Priradenie pracov. balíkov'!B:G,3,FALSE)," / ",VLOOKUP(VLOOKUP(D339,'Priradenie pracov. balíkov'!B:G,3,FALSE),Ciselniky!$C$20:$D$24,2,FALSE)))</f>
        <v/>
      </c>
      <c r="E340" s="497"/>
      <c r="F340" s="497"/>
      <c r="G340" s="498"/>
    </row>
    <row r="341" spans="1:7" ht="21.75" hidden="1" customHeight="1" thickBot="1" x14ac:dyDescent="0.25">
      <c r="B341" s="499" t="s">
        <v>237</v>
      </c>
      <c r="C341" s="500"/>
      <c r="D341" s="501" t="str">
        <f>IF(D339="","",VLOOKUP(D339,'Priradenie pracov. balíkov'!B:G,5,FALSE))</f>
        <v/>
      </c>
      <c r="E341" s="501"/>
      <c r="F341" s="501"/>
      <c r="G341" s="502"/>
    </row>
    <row r="342" spans="1:7" ht="26.25" hidden="1" customHeight="1" thickBot="1" x14ac:dyDescent="0.25">
      <c r="B342" s="503"/>
      <c r="C342" s="504"/>
      <c r="D342" s="233" t="s">
        <v>238</v>
      </c>
      <c r="E342" s="233" t="s">
        <v>239</v>
      </c>
      <c r="F342" s="233" t="s">
        <v>240</v>
      </c>
      <c r="G342" s="234" t="s">
        <v>241</v>
      </c>
    </row>
    <row r="343" spans="1:7" ht="25.5" hidden="1" customHeight="1" x14ac:dyDescent="0.2">
      <c r="B343" s="505" t="s">
        <v>243</v>
      </c>
      <c r="C343" s="235" t="s">
        <v>245</v>
      </c>
      <c r="D343" s="236">
        <f>SUMIFS('Osobné výdavky (OV)'!I:I,'Osobné výdavky (OV)'!E:E,"Kľúčový vedecko-výskumný pracovník",'Osobné výdavky (OV)'!N:N,Rozpočet!D339)</f>
        <v>0</v>
      </c>
      <c r="E343" s="237" t="s">
        <v>244</v>
      </c>
      <c r="F343" s="237">
        <f>SUMIFS('Osobné výdavky (OV)'!J:J,'Osobné výdavky (OV)'!E:E,"Kľúčový vedecko-výskumný pracovník",'Osobné výdavky (OV)'!N:N,Rozpočet!D339)</f>
        <v>0</v>
      </c>
      <c r="G343" s="238" t="s">
        <v>244</v>
      </c>
    </row>
    <row r="344" spans="1:7" ht="13.5" hidden="1" customHeight="1" thickBot="1" x14ac:dyDescent="0.25">
      <c r="B344" s="506"/>
      <c r="C344" s="239" t="s">
        <v>246</v>
      </c>
      <c r="D344" s="240">
        <f>SUMIFS('Osobné výdavky (OV)'!I:I,'Osobné výdavky (OV)'!E:E,"&lt;&gt;Kľúčový vedecko-výskumný pracovník",'Osobné výdavky (OV)'!N:N,Rozpočet!D339)</f>
        <v>0</v>
      </c>
      <c r="E344" s="241" t="s">
        <v>244</v>
      </c>
      <c r="F344" s="241">
        <f>SUMIFS('Osobné výdavky (OV)'!J:J,'Osobné výdavky (OV)'!E:E,"&lt;&gt;Kľúčový vedecko-výskumný pracovník",'Osobné výdavky (OV)'!N:N,Rozpočet!D339)</f>
        <v>0</v>
      </c>
      <c r="G344" s="242" t="s">
        <v>244</v>
      </c>
    </row>
    <row r="345" spans="1:7" ht="26.25" hidden="1" thickBot="1" x14ac:dyDescent="0.25">
      <c r="B345" s="243" t="s">
        <v>247</v>
      </c>
      <c r="C345" s="244">
        <f>'Údaje o projekte'!$F$26</f>
        <v>0</v>
      </c>
      <c r="D345" s="245" t="e">
        <f>(SUM(D343:D344)+SUM(D346:D351))/C345</f>
        <v>#DIV/0!</v>
      </c>
      <c r="E345" s="245" t="e">
        <f>IF('Základné údaje'!$H$8="áno",0,D345*0.2)</f>
        <v>#DIV/0!</v>
      </c>
      <c r="F345" s="245" t="e">
        <f>(SUM(F343:F344)+SUM(F346:F351))/C345</f>
        <v>#DIV/0!</v>
      </c>
      <c r="G345" s="246" t="e">
        <f>IF('Základné údaje'!$H$8="áno",0,F345*0.2)</f>
        <v>#DIV/0!</v>
      </c>
    </row>
    <row r="346" spans="1:7" ht="12.75" hidden="1" customHeight="1" x14ac:dyDescent="0.2">
      <c r="B346" s="505" t="s">
        <v>248</v>
      </c>
      <c r="C346" s="235" t="s">
        <v>249</v>
      </c>
      <c r="D346" s="236">
        <f>SUMIFS('Dlhodobý majetok (DM)'!K:K,'Dlhodobý majetok (DM)'!C:C,Rozpočet!D339,'Dlhodobý majetok (DM)'!D:D,Ciselniky!$E$39)</f>
        <v>0</v>
      </c>
      <c r="E346" s="236">
        <f>IF('Základné údaje'!$H$8="áno",0,Rozpočet!D346*0.2)</f>
        <v>0</v>
      </c>
      <c r="F346" s="237">
        <f>SUMIFS('Dlhodobý majetok (DM)'!M:M,'Dlhodobý majetok (DM)'!C:C,Rozpočet!D339,'Dlhodobý majetok (DM)'!D:D,Ciselniky!$E$39)</f>
        <v>0</v>
      </c>
      <c r="G346" s="247">
        <f>IF('Základné údaje'!$H$8="áno",0,Rozpočet!F346*0.2)</f>
        <v>0</v>
      </c>
    </row>
    <row r="347" spans="1:7" ht="12.75" hidden="1" customHeight="1" x14ac:dyDescent="0.2">
      <c r="B347" s="507"/>
      <c r="C347" s="248" t="s">
        <v>250</v>
      </c>
      <c r="D347" s="249">
        <f>SUMIFS('Dlhodobý majetok (DM)'!K:K,'Dlhodobý majetok (DM)'!C:C,Rozpočet!D339,'Dlhodobý majetok (DM)'!D:D,Ciselniky!$E$40)</f>
        <v>0</v>
      </c>
      <c r="E347" s="249">
        <f>IF('Základné údaje'!$H$8="áno",0,Rozpočet!D347*0.2)</f>
        <v>0</v>
      </c>
      <c r="F347" s="250">
        <f>SUMIFS('Dlhodobý majetok (DM)'!M:M,'Dlhodobý majetok (DM)'!C:C,Rozpočet!D339,'Dlhodobý majetok (DM)'!D:D,Ciselniky!$E$40)</f>
        <v>0</v>
      </c>
      <c r="G347" s="251">
        <f>IF('Základné údaje'!$H$8="áno",0,Rozpočet!F347*0.2)</f>
        <v>0</v>
      </c>
    </row>
    <row r="348" spans="1:7" ht="13.5" hidden="1" customHeight="1" thickBot="1" x14ac:dyDescent="0.25">
      <c r="B348" s="508"/>
      <c r="C348" s="252" t="s">
        <v>251</v>
      </c>
      <c r="D348" s="253">
        <f>SUMIFS('Dlhodobý majetok (DM)'!K:K,'Dlhodobý majetok (DM)'!C:C,Rozpočet!D339,'Dlhodobý majetok (DM)'!D:D,Ciselniky!$E$41)</f>
        <v>0</v>
      </c>
      <c r="E348" s="253">
        <f>IF('Základné údaje'!$H$8="áno",0,Rozpočet!D348*0.2)</f>
        <v>0</v>
      </c>
      <c r="F348" s="254">
        <f>SUMIFS('Dlhodobý majetok (DM)'!M:M,'Dlhodobý majetok (DM)'!C:C,Rozpočet!D339,'Dlhodobý majetok (DM)'!D:D,Ciselniky!$E$41)</f>
        <v>0</v>
      </c>
      <c r="G348" s="255">
        <f>IF('Základné údaje'!$H$8="áno",0,Rozpočet!F348*0.2)</f>
        <v>0</v>
      </c>
    </row>
    <row r="349" spans="1:7" ht="12.75" hidden="1" customHeight="1" x14ac:dyDescent="0.2">
      <c r="B349" s="505" t="s">
        <v>252</v>
      </c>
      <c r="C349" s="235" t="s">
        <v>253</v>
      </c>
      <c r="D349" s="236">
        <f>SUMIFS('Ostatné výdavky bez OV a DM'!D:D,'Ostatné výdavky bez OV a DM'!B:B,Rozpočet!D339,'Ostatné výdavky bez OV a DM'!C:C,'Ostatné výdavky bez OV a DM'!$C$3)</f>
        <v>0</v>
      </c>
      <c r="E349" s="236">
        <f>IF('Základné údaje'!$H$8="áno",0,Rozpočet!D349*0.2)</f>
        <v>0</v>
      </c>
      <c r="F349" s="237">
        <f>SUMIFS('Ostatné výdavky bez OV a DM'!E:E,'Ostatné výdavky bez OV a DM'!B:B,Rozpočet!D339,'Ostatné výdavky bez OV a DM'!C:C,'Ostatné výdavky bez OV a DM'!$C$3)</f>
        <v>0</v>
      </c>
      <c r="G349" s="247">
        <f>IF('Základné údaje'!$H$8="áno",0,Rozpočet!F349*0.2)</f>
        <v>0</v>
      </c>
    </row>
    <row r="350" spans="1:7" ht="12.75" hidden="1" customHeight="1" x14ac:dyDescent="0.2">
      <c r="B350" s="507"/>
      <c r="C350" s="248" t="s">
        <v>254</v>
      </c>
      <c r="D350" s="249">
        <f>SUMIFS('Ostatné výdavky bez OV a DM'!D:D,'Ostatné výdavky bez OV a DM'!B:B,Rozpočet!D339,'Ostatné výdavky bez OV a DM'!C:C,'Ostatné výdavky bez OV a DM'!$C$4)</f>
        <v>0</v>
      </c>
      <c r="E350" s="249">
        <f>IF('Základné údaje'!$H$8="áno",0,Rozpočet!D350*0.2)</f>
        <v>0</v>
      </c>
      <c r="F350" s="250">
        <f>SUMIFS('Ostatné výdavky bez OV a DM'!E:E,'Ostatné výdavky bez OV a DM'!B:B,Rozpočet!D339,'Ostatné výdavky bez OV a DM'!C:C,'Ostatné výdavky bez OV a DM'!$C$4)</f>
        <v>0</v>
      </c>
      <c r="G350" s="251">
        <f>IF('Základné údaje'!$H$8="áno",0,Rozpočet!F350*0.2)</f>
        <v>0</v>
      </c>
    </row>
    <row r="351" spans="1:7" ht="13.5" hidden="1" customHeight="1" thickBot="1" x14ac:dyDescent="0.25">
      <c r="B351" s="506"/>
      <c r="C351" s="239" t="s">
        <v>258</v>
      </c>
      <c r="D351" s="240">
        <f>SUMIFS('Ostatné výdavky bez OV a DM'!D:D,'Ostatné výdavky bez OV a DM'!B:B,Rozpočet!D339,'Ostatné výdavky bez OV a DM'!C:C,'Ostatné výdavky bez OV a DM'!$C$5)</f>
        <v>0</v>
      </c>
      <c r="E351" s="240">
        <f>IF('Základné údaje'!$H$8="áno",0,Rozpočet!D351*0.2)</f>
        <v>0</v>
      </c>
      <c r="F351" s="241">
        <f>SUMIFS('Ostatné výdavky bez OV a DM'!E:E,'Ostatné výdavky bez OV a DM'!B:B,Rozpočet!D339,'Ostatné výdavky bez OV a DM'!C:C,'Ostatné výdavky bez OV a DM'!$C$5)</f>
        <v>0</v>
      </c>
      <c r="G351" s="256">
        <f>IF('Základné údaje'!$H$8="áno",0,Rozpočet!F351*0.2)</f>
        <v>0</v>
      </c>
    </row>
    <row r="352" spans="1:7" ht="13.5" hidden="1" thickBot="1" x14ac:dyDescent="0.25"/>
    <row r="353" spans="1:7" ht="21" hidden="1" customHeight="1" x14ac:dyDescent="0.2">
      <c r="A353" s="195">
        <f>A339+1</f>
        <v>25</v>
      </c>
      <c r="B353" s="491" t="s">
        <v>235</v>
      </c>
      <c r="C353" s="492"/>
      <c r="D353" s="493" t="str">
        <f>VLOOKUP(A353,'Pracovné balíky'!A:D,2,FALSE)</f>
        <v/>
      </c>
      <c r="E353" s="493"/>
      <c r="F353" s="493"/>
      <c r="G353" s="494"/>
    </row>
    <row r="354" spans="1:7" ht="21" hidden="1" customHeight="1" x14ac:dyDescent="0.2">
      <c r="B354" s="495" t="s">
        <v>236</v>
      </c>
      <c r="C354" s="496"/>
      <c r="D354" s="497" t="str">
        <f>IF(D353="","",CONCATENATE(VLOOKUP(D353,'Priradenie pracov. balíkov'!B:G,3,FALSE)," / ",VLOOKUP(VLOOKUP(D353,'Priradenie pracov. balíkov'!B:G,3,FALSE),Ciselniky!$C$20:$D$24,2,FALSE)))</f>
        <v/>
      </c>
      <c r="E354" s="497"/>
      <c r="F354" s="497"/>
      <c r="G354" s="498"/>
    </row>
    <row r="355" spans="1:7" ht="21.75" hidden="1" customHeight="1" thickBot="1" x14ac:dyDescent="0.25">
      <c r="B355" s="499" t="s">
        <v>237</v>
      </c>
      <c r="C355" s="500"/>
      <c r="D355" s="501" t="str">
        <f>IF(D353="","",VLOOKUP(D353,'Priradenie pracov. balíkov'!B:G,5,FALSE))</f>
        <v/>
      </c>
      <c r="E355" s="501"/>
      <c r="F355" s="501"/>
      <c r="G355" s="502"/>
    </row>
    <row r="356" spans="1:7" ht="26.25" hidden="1" customHeight="1" thickBot="1" x14ac:dyDescent="0.25">
      <c r="B356" s="503"/>
      <c r="C356" s="504"/>
      <c r="D356" s="233" t="s">
        <v>238</v>
      </c>
      <c r="E356" s="233" t="s">
        <v>239</v>
      </c>
      <c r="F356" s="233" t="s">
        <v>240</v>
      </c>
      <c r="G356" s="234" t="s">
        <v>241</v>
      </c>
    </row>
    <row r="357" spans="1:7" ht="25.5" hidden="1" customHeight="1" x14ac:dyDescent="0.2">
      <c r="B357" s="505" t="s">
        <v>243</v>
      </c>
      <c r="C357" s="235" t="s">
        <v>245</v>
      </c>
      <c r="D357" s="236">
        <f>SUMIFS('Osobné výdavky (OV)'!I:I,'Osobné výdavky (OV)'!E:E,"Kľúčový vedecko-výskumný pracovník",'Osobné výdavky (OV)'!N:N,Rozpočet!D353)</f>
        <v>0</v>
      </c>
      <c r="E357" s="237" t="s">
        <v>244</v>
      </c>
      <c r="F357" s="237">
        <f>SUMIFS('Osobné výdavky (OV)'!J:J,'Osobné výdavky (OV)'!E:E,"Kľúčový vedecko-výskumný pracovník",'Osobné výdavky (OV)'!N:N,Rozpočet!D353)</f>
        <v>0</v>
      </c>
      <c r="G357" s="238" t="s">
        <v>244</v>
      </c>
    </row>
    <row r="358" spans="1:7" ht="13.5" hidden="1" customHeight="1" thickBot="1" x14ac:dyDescent="0.25">
      <c r="B358" s="506"/>
      <c r="C358" s="239" t="s">
        <v>246</v>
      </c>
      <c r="D358" s="240">
        <f>SUMIFS('Osobné výdavky (OV)'!I:I,'Osobné výdavky (OV)'!E:E,"&lt;&gt;Kľúčový vedecko-výskumný pracovník",'Osobné výdavky (OV)'!N:N,Rozpočet!D353)</f>
        <v>0</v>
      </c>
      <c r="E358" s="241" t="s">
        <v>244</v>
      </c>
      <c r="F358" s="241">
        <f>SUMIFS('Osobné výdavky (OV)'!J:J,'Osobné výdavky (OV)'!E:E,"&lt;&gt;Kľúčový vedecko-výskumný pracovník",'Osobné výdavky (OV)'!N:N,Rozpočet!D353)</f>
        <v>0</v>
      </c>
      <c r="G358" s="242" t="s">
        <v>244</v>
      </c>
    </row>
    <row r="359" spans="1:7" ht="26.25" hidden="1" thickBot="1" x14ac:dyDescent="0.25">
      <c r="B359" s="243" t="s">
        <v>247</v>
      </c>
      <c r="C359" s="244">
        <f>'Údaje o projekte'!$F$26</f>
        <v>0</v>
      </c>
      <c r="D359" s="245" t="e">
        <f>(SUM(D357:D358)+SUM(D360:D365))/C359</f>
        <v>#DIV/0!</v>
      </c>
      <c r="E359" s="245" t="e">
        <f>IF('Základné údaje'!$H$8="áno",0,D359*0.2)</f>
        <v>#DIV/0!</v>
      </c>
      <c r="F359" s="245" t="e">
        <f>(SUM(F357:F358)+SUM(F360:F365))/C359</f>
        <v>#DIV/0!</v>
      </c>
      <c r="G359" s="246" t="e">
        <f>IF('Základné údaje'!$H$8="áno",0,F359*0.2)</f>
        <v>#DIV/0!</v>
      </c>
    </row>
    <row r="360" spans="1:7" ht="12.75" hidden="1" customHeight="1" x14ac:dyDescent="0.2">
      <c r="B360" s="505" t="s">
        <v>248</v>
      </c>
      <c r="C360" s="235" t="s">
        <v>249</v>
      </c>
      <c r="D360" s="236">
        <f>SUMIFS('Dlhodobý majetok (DM)'!K:K,'Dlhodobý majetok (DM)'!C:C,Rozpočet!D353,'Dlhodobý majetok (DM)'!D:D,Ciselniky!$E$39)</f>
        <v>0</v>
      </c>
      <c r="E360" s="236">
        <f>IF('Základné údaje'!$H$8="áno",0,Rozpočet!D360*0.2)</f>
        <v>0</v>
      </c>
      <c r="F360" s="237">
        <f>SUMIFS('Dlhodobý majetok (DM)'!M:M,'Dlhodobý majetok (DM)'!C:C,Rozpočet!D353,'Dlhodobý majetok (DM)'!D:D,Ciselniky!$E$39)</f>
        <v>0</v>
      </c>
      <c r="G360" s="247">
        <f>IF('Základné údaje'!$H$8="áno",0,Rozpočet!F360*0.2)</f>
        <v>0</v>
      </c>
    </row>
    <row r="361" spans="1:7" ht="12.75" hidden="1" customHeight="1" x14ac:dyDescent="0.2">
      <c r="B361" s="507"/>
      <c r="C361" s="248" t="s">
        <v>250</v>
      </c>
      <c r="D361" s="249">
        <f>SUMIFS('Dlhodobý majetok (DM)'!K:K,'Dlhodobý majetok (DM)'!C:C,Rozpočet!D353,'Dlhodobý majetok (DM)'!D:D,Ciselniky!$E$40)</f>
        <v>0</v>
      </c>
      <c r="E361" s="249">
        <f>IF('Základné údaje'!$H$8="áno",0,Rozpočet!D361*0.2)</f>
        <v>0</v>
      </c>
      <c r="F361" s="250">
        <f>SUMIFS('Dlhodobý majetok (DM)'!M:M,'Dlhodobý majetok (DM)'!C:C,Rozpočet!D353,'Dlhodobý majetok (DM)'!D:D,Ciselniky!$E$40)</f>
        <v>0</v>
      </c>
      <c r="G361" s="251">
        <f>IF('Základné údaje'!$H$8="áno",0,Rozpočet!F361*0.2)</f>
        <v>0</v>
      </c>
    </row>
    <row r="362" spans="1:7" ht="13.5" hidden="1" customHeight="1" thickBot="1" x14ac:dyDescent="0.25">
      <c r="B362" s="508"/>
      <c r="C362" s="252" t="s">
        <v>251</v>
      </c>
      <c r="D362" s="253">
        <f>SUMIFS('Dlhodobý majetok (DM)'!K:K,'Dlhodobý majetok (DM)'!C:C,Rozpočet!D353,'Dlhodobý majetok (DM)'!D:D,Ciselniky!$E$41)</f>
        <v>0</v>
      </c>
      <c r="E362" s="253">
        <f>IF('Základné údaje'!$H$8="áno",0,Rozpočet!D362*0.2)</f>
        <v>0</v>
      </c>
      <c r="F362" s="254">
        <f>SUMIFS('Dlhodobý majetok (DM)'!M:M,'Dlhodobý majetok (DM)'!C:C,Rozpočet!D353,'Dlhodobý majetok (DM)'!D:D,Ciselniky!$E$41)</f>
        <v>0</v>
      </c>
      <c r="G362" s="255">
        <f>IF('Základné údaje'!$H$8="áno",0,Rozpočet!F362*0.2)</f>
        <v>0</v>
      </c>
    </row>
    <row r="363" spans="1:7" ht="12.75" hidden="1" customHeight="1" x14ac:dyDescent="0.2">
      <c r="B363" s="505" t="s">
        <v>252</v>
      </c>
      <c r="C363" s="235" t="s">
        <v>253</v>
      </c>
      <c r="D363" s="236">
        <f>SUMIFS('Ostatné výdavky bez OV a DM'!D:D,'Ostatné výdavky bez OV a DM'!B:B,Rozpočet!D353,'Ostatné výdavky bez OV a DM'!C:C,'Ostatné výdavky bez OV a DM'!$C$3)</f>
        <v>0</v>
      </c>
      <c r="E363" s="236">
        <f>IF('Základné údaje'!$H$8="áno",0,Rozpočet!D363*0.2)</f>
        <v>0</v>
      </c>
      <c r="F363" s="237">
        <f>SUMIFS('Ostatné výdavky bez OV a DM'!E:E,'Ostatné výdavky bez OV a DM'!B:B,Rozpočet!D353,'Ostatné výdavky bez OV a DM'!C:C,'Ostatné výdavky bez OV a DM'!$C$3)</f>
        <v>0</v>
      </c>
      <c r="G363" s="247">
        <f>IF('Základné údaje'!$H$8="áno",0,Rozpočet!F363*0.2)</f>
        <v>0</v>
      </c>
    </row>
    <row r="364" spans="1:7" ht="12.75" hidden="1" customHeight="1" x14ac:dyDescent="0.2">
      <c r="B364" s="507"/>
      <c r="C364" s="248" t="s">
        <v>254</v>
      </c>
      <c r="D364" s="249">
        <f>SUMIFS('Ostatné výdavky bez OV a DM'!D:D,'Ostatné výdavky bez OV a DM'!B:B,Rozpočet!D353,'Ostatné výdavky bez OV a DM'!C:C,'Ostatné výdavky bez OV a DM'!$C$4)</f>
        <v>0</v>
      </c>
      <c r="E364" s="249">
        <f>IF('Základné údaje'!$H$8="áno",0,Rozpočet!D364*0.2)</f>
        <v>0</v>
      </c>
      <c r="F364" s="250">
        <f>SUMIFS('Ostatné výdavky bez OV a DM'!E:E,'Ostatné výdavky bez OV a DM'!B:B,Rozpočet!D353,'Ostatné výdavky bez OV a DM'!C:C,'Ostatné výdavky bez OV a DM'!$C$4)</f>
        <v>0</v>
      </c>
      <c r="G364" s="251">
        <f>IF('Základné údaje'!$H$8="áno",0,Rozpočet!F364*0.2)</f>
        <v>0</v>
      </c>
    </row>
    <row r="365" spans="1:7" ht="13.5" hidden="1" customHeight="1" thickBot="1" x14ac:dyDescent="0.25">
      <c r="B365" s="506"/>
      <c r="C365" s="239" t="s">
        <v>258</v>
      </c>
      <c r="D365" s="240">
        <f>SUMIFS('Ostatné výdavky bez OV a DM'!D:D,'Ostatné výdavky bez OV a DM'!B:B,Rozpočet!D353,'Ostatné výdavky bez OV a DM'!C:C,'Ostatné výdavky bez OV a DM'!$C$5)</f>
        <v>0</v>
      </c>
      <c r="E365" s="240">
        <f>IF('Základné údaje'!$H$8="áno",0,Rozpočet!D365*0.2)</f>
        <v>0</v>
      </c>
      <c r="F365" s="241">
        <f>SUMIFS('Ostatné výdavky bez OV a DM'!E:E,'Ostatné výdavky bez OV a DM'!B:B,Rozpočet!D353,'Ostatné výdavky bez OV a DM'!C:C,'Ostatné výdavky bez OV a DM'!$C$5)</f>
        <v>0</v>
      </c>
      <c r="G365" s="256">
        <f>IF('Základné údaje'!$H$8="áno",0,Rozpočet!F365*0.2)</f>
        <v>0</v>
      </c>
    </row>
    <row r="366" spans="1:7" ht="13.5" hidden="1" thickBot="1" x14ac:dyDescent="0.25"/>
    <row r="367" spans="1:7" ht="21" hidden="1" customHeight="1" x14ac:dyDescent="0.2">
      <c r="A367" s="195">
        <f>A353+1</f>
        <v>26</v>
      </c>
      <c r="B367" s="491" t="s">
        <v>235</v>
      </c>
      <c r="C367" s="492"/>
      <c r="D367" s="493" t="str">
        <f>VLOOKUP(A367,'Pracovné balíky'!A:D,2,FALSE)</f>
        <v/>
      </c>
      <c r="E367" s="493"/>
      <c r="F367" s="493"/>
      <c r="G367" s="494"/>
    </row>
    <row r="368" spans="1:7" ht="21" hidden="1" customHeight="1" x14ac:dyDescent="0.2">
      <c r="B368" s="495" t="s">
        <v>236</v>
      </c>
      <c r="C368" s="496"/>
      <c r="D368" s="497" t="str">
        <f>IF(D367="","",CONCATENATE(VLOOKUP(D367,'Priradenie pracov. balíkov'!B:G,3,FALSE)," / ",VLOOKUP(VLOOKUP(D367,'Priradenie pracov. balíkov'!B:G,3,FALSE),Ciselniky!$C$20:$D$24,2,FALSE)))</f>
        <v/>
      </c>
      <c r="E368" s="497"/>
      <c r="F368" s="497"/>
      <c r="G368" s="498"/>
    </row>
    <row r="369" spans="1:7" ht="21.75" hidden="1" customHeight="1" thickBot="1" x14ac:dyDescent="0.25">
      <c r="B369" s="499" t="s">
        <v>237</v>
      </c>
      <c r="C369" s="500"/>
      <c r="D369" s="501" t="str">
        <f>IF(D367="","",VLOOKUP(D367,'Priradenie pracov. balíkov'!B:G,5,FALSE))</f>
        <v/>
      </c>
      <c r="E369" s="501"/>
      <c r="F369" s="501"/>
      <c r="G369" s="502"/>
    </row>
    <row r="370" spans="1:7" ht="26.25" hidden="1" customHeight="1" thickBot="1" x14ac:dyDescent="0.25">
      <c r="B370" s="503"/>
      <c r="C370" s="504"/>
      <c r="D370" s="233" t="s">
        <v>238</v>
      </c>
      <c r="E370" s="233" t="s">
        <v>239</v>
      </c>
      <c r="F370" s="233" t="s">
        <v>240</v>
      </c>
      <c r="G370" s="234" t="s">
        <v>241</v>
      </c>
    </row>
    <row r="371" spans="1:7" ht="25.5" hidden="1" customHeight="1" x14ac:dyDescent="0.2">
      <c r="B371" s="505" t="s">
        <v>243</v>
      </c>
      <c r="C371" s="235" t="s">
        <v>245</v>
      </c>
      <c r="D371" s="236">
        <f>SUMIFS('Osobné výdavky (OV)'!I:I,'Osobné výdavky (OV)'!E:E,"Kľúčový vedecko-výskumný pracovník",'Osobné výdavky (OV)'!N:N,Rozpočet!D367)</f>
        <v>0</v>
      </c>
      <c r="E371" s="237" t="s">
        <v>244</v>
      </c>
      <c r="F371" s="237">
        <f>SUMIFS('Osobné výdavky (OV)'!J:J,'Osobné výdavky (OV)'!E:E,"Kľúčový vedecko-výskumný pracovník",'Osobné výdavky (OV)'!N:N,Rozpočet!D367)</f>
        <v>0</v>
      </c>
      <c r="G371" s="238" t="s">
        <v>244</v>
      </c>
    </row>
    <row r="372" spans="1:7" ht="13.5" hidden="1" customHeight="1" thickBot="1" x14ac:dyDescent="0.25">
      <c r="B372" s="506"/>
      <c r="C372" s="239" t="s">
        <v>246</v>
      </c>
      <c r="D372" s="240">
        <f>SUMIFS('Osobné výdavky (OV)'!I:I,'Osobné výdavky (OV)'!E:E,"&lt;&gt;Kľúčový vedecko-výskumný pracovník",'Osobné výdavky (OV)'!N:N,Rozpočet!D367)</f>
        <v>0</v>
      </c>
      <c r="E372" s="241" t="s">
        <v>244</v>
      </c>
      <c r="F372" s="241">
        <f>SUMIFS('Osobné výdavky (OV)'!J:J,'Osobné výdavky (OV)'!E:E,"&lt;&gt;Kľúčový vedecko-výskumný pracovník",'Osobné výdavky (OV)'!N:N,Rozpočet!D367)</f>
        <v>0</v>
      </c>
      <c r="G372" s="242" t="s">
        <v>244</v>
      </c>
    </row>
    <row r="373" spans="1:7" ht="26.25" hidden="1" thickBot="1" x14ac:dyDescent="0.25">
      <c r="B373" s="243" t="s">
        <v>247</v>
      </c>
      <c r="C373" s="244">
        <f>'Údaje o projekte'!$F$26</f>
        <v>0</v>
      </c>
      <c r="D373" s="245" t="e">
        <f>(SUM(D371:D372)+SUM(D374:D379))/C373</f>
        <v>#DIV/0!</v>
      </c>
      <c r="E373" s="245" t="e">
        <f>IF('Základné údaje'!$H$8="áno",0,D373*0.2)</f>
        <v>#DIV/0!</v>
      </c>
      <c r="F373" s="245" t="e">
        <f>(SUM(F371:F372)+SUM(F374:F379))/C373</f>
        <v>#DIV/0!</v>
      </c>
      <c r="G373" s="246" t="e">
        <f>IF('Základné údaje'!$H$8="áno",0,F373*0.2)</f>
        <v>#DIV/0!</v>
      </c>
    </row>
    <row r="374" spans="1:7" ht="12.75" hidden="1" customHeight="1" x14ac:dyDescent="0.2">
      <c r="B374" s="505" t="s">
        <v>248</v>
      </c>
      <c r="C374" s="235" t="s">
        <v>249</v>
      </c>
      <c r="D374" s="236">
        <f>SUMIFS('Dlhodobý majetok (DM)'!K:K,'Dlhodobý majetok (DM)'!C:C,Rozpočet!D367,'Dlhodobý majetok (DM)'!D:D,Ciselniky!$E$39)</f>
        <v>0</v>
      </c>
      <c r="E374" s="236">
        <f>IF('Základné údaje'!$H$8="áno",0,Rozpočet!D374*0.2)</f>
        <v>0</v>
      </c>
      <c r="F374" s="237">
        <f>SUMIFS('Dlhodobý majetok (DM)'!M:M,'Dlhodobý majetok (DM)'!C:C,Rozpočet!D367,'Dlhodobý majetok (DM)'!D:D,Ciselniky!$E$39)</f>
        <v>0</v>
      </c>
      <c r="G374" s="247">
        <f>IF('Základné údaje'!$H$8="áno",0,Rozpočet!F374*0.2)</f>
        <v>0</v>
      </c>
    </row>
    <row r="375" spans="1:7" ht="12.75" hidden="1" customHeight="1" x14ac:dyDescent="0.2">
      <c r="B375" s="507"/>
      <c r="C375" s="248" t="s">
        <v>250</v>
      </c>
      <c r="D375" s="249">
        <f>SUMIFS('Dlhodobý majetok (DM)'!K:K,'Dlhodobý majetok (DM)'!C:C,Rozpočet!D367,'Dlhodobý majetok (DM)'!D:D,Ciselniky!$E$40)</f>
        <v>0</v>
      </c>
      <c r="E375" s="249">
        <f>IF('Základné údaje'!$H$8="áno",0,Rozpočet!D375*0.2)</f>
        <v>0</v>
      </c>
      <c r="F375" s="250">
        <f>SUMIFS('Dlhodobý majetok (DM)'!M:M,'Dlhodobý majetok (DM)'!C:C,Rozpočet!D367,'Dlhodobý majetok (DM)'!D:D,Ciselniky!$E$40)</f>
        <v>0</v>
      </c>
      <c r="G375" s="251">
        <f>IF('Základné údaje'!$H$8="áno",0,Rozpočet!F375*0.2)</f>
        <v>0</v>
      </c>
    </row>
    <row r="376" spans="1:7" ht="13.5" hidden="1" customHeight="1" thickBot="1" x14ac:dyDescent="0.25">
      <c r="B376" s="508"/>
      <c r="C376" s="252" t="s">
        <v>251</v>
      </c>
      <c r="D376" s="253">
        <f>SUMIFS('Dlhodobý majetok (DM)'!K:K,'Dlhodobý majetok (DM)'!C:C,Rozpočet!D367,'Dlhodobý majetok (DM)'!D:D,Ciselniky!$E$41)</f>
        <v>0</v>
      </c>
      <c r="E376" s="253">
        <f>IF('Základné údaje'!$H$8="áno",0,Rozpočet!D376*0.2)</f>
        <v>0</v>
      </c>
      <c r="F376" s="254">
        <f>SUMIFS('Dlhodobý majetok (DM)'!M:M,'Dlhodobý majetok (DM)'!C:C,Rozpočet!D367,'Dlhodobý majetok (DM)'!D:D,Ciselniky!$E$41)</f>
        <v>0</v>
      </c>
      <c r="G376" s="255">
        <f>IF('Základné údaje'!$H$8="áno",0,Rozpočet!F376*0.2)</f>
        <v>0</v>
      </c>
    </row>
    <row r="377" spans="1:7" ht="12.75" hidden="1" customHeight="1" x14ac:dyDescent="0.2">
      <c r="B377" s="505" t="s">
        <v>252</v>
      </c>
      <c r="C377" s="235" t="s">
        <v>253</v>
      </c>
      <c r="D377" s="236">
        <f>SUMIFS('Ostatné výdavky bez OV a DM'!D:D,'Ostatné výdavky bez OV a DM'!B:B,Rozpočet!D367,'Ostatné výdavky bez OV a DM'!C:C,'Ostatné výdavky bez OV a DM'!$C$3)</f>
        <v>0</v>
      </c>
      <c r="E377" s="236">
        <f>IF('Základné údaje'!$H$8="áno",0,Rozpočet!D377*0.2)</f>
        <v>0</v>
      </c>
      <c r="F377" s="237">
        <f>SUMIFS('Ostatné výdavky bez OV a DM'!E:E,'Ostatné výdavky bez OV a DM'!B:B,Rozpočet!D367,'Ostatné výdavky bez OV a DM'!C:C,'Ostatné výdavky bez OV a DM'!$C$3)</f>
        <v>0</v>
      </c>
      <c r="G377" s="247">
        <f>IF('Základné údaje'!$H$8="áno",0,Rozpočet!F377*0.2)</f>
        <v>0</v>
      </c>
    </row>
    <row r="378" spans="1:7" ht="12.75" hidden="1" customHeight="1" x14ac:dyDescent="0.2">
      <c r="B378" s="507"/>
      <c r="C378" s="248" t="s">
        <v>254</v>
      </c>
      <c r="D378" s="249">
        <f>SUMIFS('Ostatné výdavky bez OV a DM'!D:D,'Ostatné výdavky bez OV a DM'!B:B,Rozpočet!D367,'Ostatné výdavky bez OV a DM'!C:C,'Ostatné výdavky bez OV a DM'!$C$4)</f>
        <v>0</v>
      </c>
      <c r="E378" s="249">
        <f>IF('Základné údaje'!$H$8="áno",0,Rozpočet!D378*0.2)</f>
        <v>0</v>
      </c>
      <c r="F378" s="250">
        <f>SUMIFS('Ostatné výdavky bez OV a DM'!E:E,'Ostatné výdavky bez OV a DM'!B:B,Rozpočet!D367,'Ostatné výdavky bez OV a DM'!C:C,'Ostatné výdavky bez OV a DM'!$C$4)</f>
        <v>0</v>
      </c>
      <c r="G378" s="251">
        <f>IF('Základné údaje'!$H$8="áno",0,Rozpočet!F378*0.2)</f>
        <v>0</v>
      </c>
    </row>
    <row r="379" spans="1:7" ht="13.5" hidden="1" customHeight="1" thickBot="1" x14ac:dyDescent="0.25">
      <c r="B379" s="506"/>
      <c r="C379" s="239" t="s">
        <v>258</v>
      </c>
      <c r="D379" s="240">
        <f>SUMIFS('Ostatné výdavky bez OV a DM'!D:D,'Ostatné výdavky bez OV a DM'!B:B,Rozpočet!D367,'Ostatné výdavky bez OV a DM'!C:C,'Ostatné výdavky bez OV a DM'!$C$5)</f>
        <v>0</v>
      </c>
      <c r="E379" s="240">
        <f>IF('Základné údaje'!$H$8="áno",0,Rozpočet!D379*0.2)</f>
        <v>0</v>
      </c>
      <c r="F379" s="241">
        <f>SUMIFS('Ostatné výdavky bez OV a DM'!E:E,'Ostatné výdavky bez OV a DM'!B:B,Rozpočet!D367,'Ostatné výdavky bez OV a DM'!C:C,'Ostatné výdavky bez OV a DM'!$C$5)</f>
        <v>0</v>
      </c>
      <c r="G379" s="256">
        <f>IF('Základné údaje'!$H$8="áno",0,Rozpočet!F379*0.2)</f>
        <v>0</v>
      </c>
    </row>
    <row r="380" spans="1:7" ht="13.5" hidden="1" thickBot="1" x14ac:dyDescent="0.25"/>
    <row r="381" spans="1:7" ht="21" hidden="1" customHeight="1" x14ac:dyDescent="0.2">
      <c r="A381" s="195">
        <f>A367+1</f>
        <v>27</v>
      </c>
      <c r="B381" s="491" t="s">
        <v>235</v>
      </c>
      <c r="C381" s="492"/>
      <c r="D381" s="493" t="str">
        <f>VLOOKUP(A381,'Pracovné balíky'!A:D,2,FALSE)</f>
        <v/>
      </c>
      <c r="E381" s="493"/>
      <c r="F381" s="493"/>
      <c r="G381" s="494"/>
    </row>
    <row r="382" spans="1:7" ht="21" hidden="1" customHeight="1" x14ac:dyDescent="0.2">
      <c r="B382" s="495" t="s">
        <v>236</v>
      </c>
      <c r="C382" s="496"/>
      <c r="D382" s="497" t="str">
        <f>IF(D381="","",CONCATENATE(VLOOKUP(D381,'Priradenie pracov. balíkov'!B:G,3,FALSE)," / ",VLOOKUP(VLOOKUP(D381,'Priradenie pracov. balíkov'!B:G,3,FALSE),Ciselniky!$C$20:$D$24,2,FALSE)))</f>
        <v/>
      </c>
      <c r="E382" s="497"/>
      <c r="F382" s="497"/>
      <c r="G382" s="498"/>
    </row>
    <row r="383" spans="1:7" ht="21.75" hidden="1" customHeight="1" thickBot="1" x14ac:dyDescent="0.25">
      <c r="B383" s="499" t="s">
        <v>237</v>
      </c>
      <c r="C383" s="500"/>
      <c r="D383" s="501" t="str">
        <f>IF(D381="","",VLOOKUP(D381,'Priradenie pracov. balíkov'!B:G,5,FALSE))</f>
        <v/>
      </c>
      <c r="E383" s="501"/>
      <c r="F383" s="501"/>
      <c r="G383" s="502"/>
    </row>
    <row r="384" spans="1:7" ht="26.25" hidden="1" customHeight="1" thickBot="1" x14ac:dyDescent="0.25">
      <c r="B384" s="503"/>
      <c r="C384" s="504"/>
      <c r="D384" s="233" t="s">
        <v>238</v>
      </c>
      <c r="E384" s="233" t="s">
        <v>239</v>
      </c>
      <c r="F384" s="233" t="s">
        <v>240</v>
      </c>
      <c r="G384" s="234" t="s">
        <v>241</v>
      </c>
    </row>
    <row r="385" spans="1:7" ht="25.5" hidden="1" customHeight="1" x14ac:dyDescent="0.2">
      <c r="B385" s="505" t="s">
        <v>243</v>
      </c>
      <c r="C385" s="235" t="s">
        <v>245</v>
      </c>
      <c r="D385" s="236">
        <f>SUMIFS('Osobné výdavky (OV)'!I:I,'Osobné výdavky (OV)'!E:E,"Kľúčový vedecko-výskumný pracovník",'Osobné výdavky (OV)'!N:N,Rozpočet!D381)</f>
        <v>0</v>
      </c>
      <c r="E385" s="237" t="s">
        <v>244</v>
      </c>
      <c r="F385" s="237">
        <f>SUMIFS('Osobné výdavky (OV)'!J:J,'Osobné výdavky (OV)'!E:E,"Kľúčový vedecko-výskumný pracovník",'Osobné výdavky (OV)'!N:N,Rozpočet!D381)</f>
        <v>0</v>
      </c>
      <c r="G385" s="238" t="s">
        <v>244</v>
      </c>
    </row>
    <row r="386" spans="1:7" ht="13.5" hidden="1" customHeight="1" thickBot="1" x14ac:dyDescent="0.25">
      <c r="B386" s="506"/>
      <c r="C386" s="239" t="s">
        <v>246</v>
      </c>
      <c r="D386" s="240">
        <f>SUMIFS('Osobné výdavky (OV)'!I:I,'Osobné výdavky (OV)'!E:E,"&lt;&gt;Kľúčový vedecko-výskumný pracovník",'Osobné výdavky (OV)'!N:N,Rozpočet!D381)</f>
        <v>0</v>
      </c>
      <c r="E386" s="241" t="s">
        <v>244</v>
      </c>
      <c r="F386" s="241">
        <f>SUMIFS('Osobné výdavky (OV)'!J:J,'Osobné výdavky (OV)'!E:E,"&lt;&gt;Kľúčový vedecko-výskumný pracovník",'Osobné výdavky (OV)'!N:N,Rozpočet!D381)</f>
        <v>0</v>
      </c>
      <c r="G386" s="242" t="s">
        <v>244</v>
      </c>
    </row>
    <row r="387" spans="1:7" ht="26.25" hidden="1" thickBot="1" x14ac:dyDescent="0.25">
      <c r="B387" s="243" t="s">
        <v>247</v>
      </c>
      <c r="C387" s="244">
        <f>'Údaje o projekte'!$F$26</f>
        <v>0</v>
      </c>
      <c r="D387" s="245" t="e">
        <f>(SUM(D385:D386)+SUM(D388:D393))/C387</f>
        <v>#DIV/0!</v>
      </c>
      <c r="E387" s="245" t="e">
        <f>IF('Základné údaje'!$H$8="áno",0,D387*0.2)</f>
        <v>#DIV/0!</v>
      </c>
      <c r="F387" s="245" t="e">
        <f>(SUM(F385:F386)+SUM(F388:F393))/C387</f>
        <v>#DIV/0!</v>
      </c>
      <c r="G387" s="246" t="e">
        <f>IF('Základné údaje'!$H$8="áno",0,F387*0.2)</f>
        <v>#DIV/0!</v>
      </c>
    </row>
    <row r="388" spans="1:7" ht="12.75" hidden="1" customHeight="1" x14ac:dyDescent="0.2">
      <c r="B388" s="505" t="s">
        <v>248</v>
      </c>
      <c r="C388" s="235" t="s">
        <v>249</v>
      </c>
      <c r="D388" s="236">
        <f>SUMIFS('Dlhodobý majetok (DM)'!K:K,'Dlhodobý majetok (DM)'!C:C,Rozpočet!D381,'Dlhodobý majetok (DM)'!D:D,Ciselniky!$E$39)</f>
        <v>0</v>
      </c>
      <c r="E388" s="236">
        <f>IF('Základné údaje'!$H$8="áno",0,Rozpočet!D388*0.2)</f>
        <v>0</v>
      </c>
      <c r="F388" s="237">
        <f>SUMIFS('Dlhodobý majetok (DM)'!M:M,'Dlhodobý majetok (DM)'!C:C,Rozpočet!D381,'Dlhodobý majetok (DM)'!D:D,Ciselniky!$E$39)</f>
        <v>0</v>
      </c>
      <c r="G388" s="247">
        <f>IF('Základné údaje'!$H$8="áno",0,Rozpočet!F388*0.2)</f>
        <v>0</v>
      </c>
    </row>
    <row r="389" spans="1:7" ht="12.75" hidden="1" customHeight="1" x14ac:dyDescent="0.2">
      <c r="B389" s="507"/>
      <c r="C389" s="248" t="s">
        <v>250</v>
      </c>
      <c r="D389" s="249">
        <f>SUMIFS('Dlhodobý majetok (DM)'!K:K,'Dlhodobý majetok (DM)'!C:C,Rozpočet!D381,'Dlhodobý majetok (DM)'!D:D,Ciselniky!$E$40)</f>
        <v>0</v>
      </c>
      <c r="E389" s="249">
        <f>IF('Základné údaje'!$H$8="áno",0,Rozpočet!D389*0.2)</f>
        <v>0</v>
      </c>
      <c r="F389" s="250">
        <f>SUMIFS('Dlhodobý majetok (DM)'!M:M,'Dlhodobý majetok (DM)'!C:C,Rozpočet!D381,'Dlhodobý majetok (DM)'!D:D,Ciselniky!$E$40)</f>
        <v>0</v>
      </c>
      <c r="G389" s="251">
        <f>IF('Základné údaje'!$H$8="áno",0,Rozpočet!F389*0.2)</f>
        <v>0</v>
      </c>
    </row>
    <row r="390" spans="1:7" ht="13.5" hidden="1" customHeight="1" thickBot="1" x14ac:dyDescent="0.25">
      <c r="B390" s="508"/>
      <c r="C390" s="252" t="s">
        <v>251</v>
      </c>
      <c r="D390" s="253">
        <f>SUMIFS('Dlhodobý majetok (DM)'!K:K,'Dlhodobý majetok (DM)'!C:C,Rozpočet!D381,'Dlhodobý majetok (DM)'!D:D,Ciselniky!$E$41)</f>
        <v>0</v>
      </c>
      <c r="E390" s="253">
        <f>IF('Základné údaje'!$H$8="áno",0,Rozpočet!D390*0.2)</f>
        <v>0</v>
      </c>
      <c r="F390" s="254">
        <f>SUMIFS('Dlhodobý majetok (DM)'!M:M,'Dlhodobý majetok (DM)'!C:C,Rozpočet!D381,'Dlhodobý majetok (DM)'!D:D,Ciselniky!$E$41)</f>
        <v>0</v>
      </c>
      <c r="G390" s="255">
        <f>IF('Základné údaje'!$H$8="áno",0,Rozpočet!F390*0.2)</f>
        <v>0</v>
      </c>
    </row>
    <row r="391" spans="1:7" ht="12.75" hidden="1" customHeight="1" x14ac:dyDescent="0.2">
      <c r="B391" s="505" t="s">
        <v>252</v>
      </c>
      <c r="C391" s="235" t="s">
        <v>253</v>
      </c>
      <c r="D391" s="236">
        <f>SUMIFS('Ostatné výdavky bez OV a DM'!D:D,'Ostatné výdavky bez OV a DM'!B:B,Rozpočet!D381,'Ostatné výdavky bez OV a DM'!C:C,'Ostatné výdavky bez OV a DM'!$C$3)</f>
        <v>0</v>
      </c>
      <c r="E391" s="236">
        <f>IF('Základné údaje'!$H$8="áno",0,Rozpočet!D391*0.2)</f>
        <v>0</v>
      </c>
      <c r="F391" s="237">
        <f>SUMIFS('Ostatné výdavky bez OV a DM'!E:E,'Ostatné výdavky bez OV a DM'!B:B,Rozpočet!D381,'Ostatné výdavky bez OV a DM'!C:C,'Ostatné výdavky bez OV a DM'!$C$3)</f>
        <v>0</v>
      </c>
      <c r="G391" s="247">
        <f>IF('Základné údaje'!$H$8="áno",0,Rozpočet!F391*0.2)</f>
        <v>0</v>
      </c>
    </row>
    <row r="392" spans="1:7" ht="12.75" hidden="1" customHeight="1" x14ac:dyDescent="0.2">
      <c r="B392" s="507"/>
      <c r="C392" s="248" t="s">
        <v>254</v>
      </c>
      <c r="D392" s="249">
        <f>SUMIFS('Ostatné výdavky bez OV a DM'!D:D,'Ostatné výdavky bez OV a DM'!B:B,Rozpočet!D381,'Ostatné výdavky bez OV a DM'!C:C,'Ostatné výdavky bez OV a DM'!$C$4)</f>
        <v>0</v>
      </c>
      <c r="E392" s="249">
        <f>IF('Základné údaje'!$H$8="áno",0,Rozpočet!D392*0.2)</f>
        <v>0</v>
      </c>
      <c r="F392" s="250">
        <f>SUMIFS('Ostatné výdavky bez OV a DM'!E:E,'Ostatné výdavky bez OV a DM'!B:B,Rozpočet!D381,'Ostatné výdavky bez OV a DM'!C:C,'Ostatné výdavky bez OV a DM'!$C$4)</f>
        <v>0</v>
      </c>
      <c r="G392" s="251">
        <f>IF('Základné údaje'!$H$8="áno",0,Rozpočet!F392*0.2)</f>
        <v>0</v>
      </c>
    </row>
    <row r="393" spans="1:7" ht="13.5" hidden="1" customHeight="1" thickBot="1" x14ac:dyDescent="0.25">
      <c r="B393" s="506"/>
      <c r="C393" s="239" t="s">
        <v>258</v>
      </c>
      <c r="D393" s="240">
        <f>SUMIFS('Ostatné výdavky bez OV a DM'!D:D,'Ostatné výdavky bez OV a DM'!B:B,Rozpočet!D381,'Ostatné výdavky bez OV a DM'!C:C,'Ostatné výdavky bez OV a DM'!$C$5)</f>
        <v>0</v>
      </c>
      <c r="E393" s="240">
        <f>IF('Základné údaje'!$H$8="áno",0,Rozpočet!D393*0.2)</f>
        <v>0</v>
      </c>
      <c r="F393" s="241">
        <f>SUMIFS('Ostatné výdavky bez OV a DM'!E:E,'Ostatné výdavky bez OV a DM'!B:B,Rozpočet!D381,'Ostatné výdavky bez OV a DM'!C:C,'Ostatné výdavky bez OV a DM'!$C$5)</f>
        <v>0</v>
      </c>
      <c r="G393" s="256">
        <f>IF('Základné údaje'!$H$8="áno",0,Rozpočet!F393*0.2)</f>
        <v>0</v>
      </c>
    </row>
    <row r="394" spans="1:7" ht="13.5" hidden="1" thickBot="1" x14ac:dyDescent="0.25"/>
    <row r="395" spans="1:7" ht="21" hidden="1" customHeight="1" x14ac:dyDescent="0.2">
      <c r="A395" s="195">
        <f>A381+1</f>
        <v>28</v>
      </c>
      <c r="B395" s="491" t="s">
        <v>235</v>
      </c>
      <c r="C395" s="492"/>
      <c r="D395" s="493" t="str">
        <f>VLOOKUP(A395,'Pracovné balíky'!A:D,2,FALSE)</f>
        <v/>
      </c>
      <c r="E395" s="493"/>
      <c r="F395" s="493"/>
      <c r="G395" s="494"/>
    </row>
    <row r="396" spans="1:7" ht="21" hidden="1" customHeight="1" x14ac:dyDescent="0.2">
      <c r="B396" s="495" t="s">
        <v>236</v>
      </c>
      <c r="C396" s="496"/>
      <c r="D396" s="497" t="str">
        <f>IF(D395="","",CONCATENATE(VLOOKUP(D395,'Priradenie pracov. balíkov'!B:G,3,FALSE)," / ",VLOOKUP(VLOOKUP(D395,'Priradenie pracov. balíkov'!B:G,3,FALSE),Ciselniky!$C$20:$D$24,2,FALSE)))</f>
        <v/>
      </c>
      <c r="E396" s="497"/>
      <c r="F396" s="497"/>
      <c r="G396" s="498"/>
    </row>
    <row r="397" spans="1:7" ht="21.75" hidden="1" customHeight="1" thickBot="1" x14ac:dyDescent="0.25">
      <c r="B397" s="499" t="s">
        <v>237</v>
      </c>
      <c r="C397" s="500"/>
      <c r="D397" s="501" t="str">
        <f>IF(D395="","",VLOOKUP(D395,'Priradenie pracov. balíkov'!B:G,5,FALSE))</f>
        <v/>
      </c>
      <c r="E397" s="501"/>
      <c r="F397" s="501"/>
      <c r="G397" s="502"/>
    </row>
    <row r="398" spans="1:7" ht="26.25" hidden="1" customHeight="1" thickBot="1" x14ac:dyDescent="0.25">
      <c r="B398" s="503"/>
      <c r="C398" s="504"/>
      <c r="D398" s="233" t="s">
        <v>238</v>
      </c>
      <c r="E398" s="233" t="s">
        <v>239</v>
      </c>
      <c r="F398" s="233" t="s">
        <v>240</v>
      </c>
      <c r="G398" s="234" t="s">
        <v>241</v>
      </c>
    </row>
    <row r="399" spans="1:7" ht="25.5" hidden="1" customHeight="1" x14ac:dyDescent="0.2">
      <c r="B399" s="505" t="s">
        <v>243</v>
      </c>
      <c r="C399" s="235" t="s">
        <v>245</v>
      </c>
      <c r="D399" s="236">
        <f>SUMIFS('Osobné výdavky (OV)'!I:I,'Osobné výdavky (OV)'!E:E,"Kľúčový vedecko-výskumný pracovník",'Osobné výdavky (OV)'!N:N,Rozpočet!D395)</f>
        <v>0</v>
      </c>
      <c r="E399" s="237" t="s">
        <v>244</v>
      </c>
      <c r="F399" s="237">
        <f>SUMIFS('Osobné výdavky (OV)'!J:J,'Osobné výdavky (OV)'!E:E,"Kľúčový vedecko-výskumný pracovník",'Osobné výdavky (OV)'!N:N,Rozpočet!D395)</f>
        <v>0</v>
      </c>
      <c r="G399" s="238" t="s">
        <v>244</v>
      </c>
    </row>
    <row r="400" spans="1:7" ht="13.5" hidden="1" customHeight="1" thickBot="1" x14ac:dyDescent="0.25">
      <c r="B400" s="506"/>
      <c r="C400" s="239" t="s">
        <v>246</v>
      </c>
      <c r="D400" s="240">
        <f>SUMIFS('Osobné výdavky (OV)'!I:I,'Osobné výdavky (OV)'!E:E,"&lt;&gt;Kľúčový vedecko-výskumný pracovník",'Osobné výdavky (OV)'!N:N,Rozpočet!D395)</f>
        <v>0</v>
      </c>
      <c r="E400" s="241" t="s">
        <v>244</v>
      </c>
      <c r="F400" s="241">
        <f>SUMIFS('Osobné výdavky (OV)'!J:J,'Osobné výdavky (OV)'!E:E,"&lt;&gt;Kľúčový vedecko-výskumný pracovník",'Osobné výdavky (OV)'!N:N,Rozpočet!D395)</f>
        <v>0</v>
      </c>
      <c r="G400" s="242" t="s">
        <v>244</v>
      </c>
    </row>
    <row r="401" spans="1:7" ht="26.25" hidden="1" thickBot="1" x14ac:dyDescent="0.25">
      <c r="B401" s="243" t="s">
        <v>247</v>
      </c>
      <c r="C401" s="244">
        <f>'Údaje o projekte'!$F$26</f>
        <v>0</v>
      </c>
      <c r="D401" s="245" t="e">
        <f>(SUM(D399:D400)+SUM(D402:D407))/C401</f>
        <v>#DIV/0!</v>
      </c>
      <c r="E401" s="245" t="e">
        <f>IF('Základné údaje'!$H$8="áno",0,D401*0.2)</f>
        <v>#DIV/0!</v>
      </c>
      <c r="F401" s="245" t="e">
        <f>(SUM(F399:F400)+SUM(F402:F407))/C401</f>
        <v>#DIV/0!</v>
      </c>
      <c r="G401" s="246" t="e">
        <f>IF('Základné údaje'!$H$8="áno",0,F401*0.2)</f>
        <v>#DIV/0!</v>
      </c>
    </row>
    <row r="402" spans="1:7" ht="12.75" hidden="1" customHeight="1" x14ac:dyDescent="0.2">
      <c r="B402" s="505" t="s">
        <v>248</v>
      </c>
      <c r="C402" s="235" t="s">
        <v>249</v>
      </c>
      <c r="D402" s="236">
        <f>SUMIFS('Dlhodobý majetok (DM)'!K:K,'Dlhodobý majetok (DM)'!C:C,Rozpočet!D395,'Dlhodobý majetok (DM)'!D:D,Ciselniky!$E$39)</f>
        <v>0</v>
      </c>
      <c r="E402" s="236">
        <f>IF('Základné údaje'!$H$8="áno",0,Rozpočet!D402*0.2)</f>
        <v>0</v>
      </c>
      <c r="F402" s="237">
        <f>SUMIFS('Dlhodobý majetok (DM)'!M:M,'Dlhodobý majetok (DM)'!C:C,Rozpočet!D395,'Dlhodobý majetok (DM)'!D:D,Ciselniky!$E$39)</f>
        <v>0</v>
      </c>
      <c r="G402" s="247">
        <f>IF('Základné údaje'!$H$8="áno",0,Rozpočet!F402*0.2)</f>
        <v>0</v>
      </c>
    </row>
    <row r="403" spans="1:7" ht="12.75" hidden="1" customHeight="1" x14ac:dyDescent="0.2">
      <c r="B403" s="507"/>
      <c r="C403" s="248" t="s">
        <v>250</v>
      </c>
      <c r="D403" s="249">
        <f>SUMIFS('Dlhodobý majetok (DM)'!K:K,'Dlhodobý majetok (DM)'!C:C,Rozpočet!D395,'Dlhodobý majetok (DM)'!D:D,Ciselniky!$E$40)</f>
        <v>0</v>
      </c>
      <c r="E403" s="249">
        <f>IF('Základné údaje'!$H$8="áno",0,Rozpočet!D403*0.2)</f>
        <v>0</v>
      </c>
      <c r="F403" s="250">
        <f>SUMIFS('Dlhodobý majetok (DM)'!M:M,'Dlhodobý majetok (DM)'!C:C,Rozpočet!D395,'Dlhodobý majetok (DM)'!D:D,Ciselniky!$E$40)</f>
        <v>0</v>
      </c>
      <c r="G403" s="251">
        <f>IF('Základné údaje'!$H$8="áno",0,Rozpočet!F403*0.2)</f>
        <v>0</v>
      </c>
    </row>
    <row r="404" spans="1:7" ht="13.5" hidden="1" customHeight="1" thickBot="1" x14ac:dyDescent="0.25">
      <c r="B404" s="508"/>
      <c r="C404" s="252" t="s">
        <v>251</v>
      </c>
      <c r="D404" s="253">
        <f>SUMIFS('Dlhodobý majetok (DM)'!K:K,'Dlhodobý majetok (DM)'!C:C,Rozpočet!D395,'Dlhodobý majetok (DM)'!D:D,Ciselniky!$E$41)</f>
        <v>0</v>
      </c>
      <c r="E404" s="253">
        <f>IF('Základné údaje'!$H$8="áno",0,Rozpočet!D404*0.2)</f>
        <v>0</v>
      </c>
      <c r="F404" s="254">
        <f>SUMIFS('Dlhodobý majetok (DM)'!M:M,'Dlhodobý majetok (DM)'!C:C,Rozpočet!D395,'Dlhodobý majetok (DM)'!D:D,Ciselniky!$E$41)</f>
        <v>0</v>
      </c>
      <c r="G404" s="255">
        <f>IF('Základné údaje'!$H$8="áno",0,Rozpočet!F404*0.2)</f>
        <v>0</v>
      </c>
    </row>
    <row r="405" spans="1:7" ht="12.75" hidden="1" customHeight="1" x14ac:dyDescent="0.2">
      <c r="B405" s="505" t="s">
        <v>252</v>
      </c>
      <c r="C405" s="235" t="s">
        <v>253</v>
      </c>
      <c r="D405" s="236">
        <f>SUMIFS('Ostatné výdavky bez OV a DM'!D:D,'Ostatné výdavky bez OV a DM'!B:B,Rozpočet!D395,'Ostatné výdavky bez OV a DM'!C:C,'Ostatné výdavky bez OV a DM'!$C$3)</f>
        <v>0</v>
      </c>
      <c r="E405" s="236">
        <f>IF('Základné údaje'!$H$8="áno",0,Rozpočet!D405*0.2)</f>
        <v>0</v>
      </c>
      <c r="F405" s="237">
        <f>SUMIFS('Ostatné výdavky bez OV a DM'!E:E,'Ostatné výdavky bez OV a DM'!B:B,Rozpočet!D395,'Ostatné výdavky bez OV a DM'!C:C,'Ostatné výdavky bez OV a DM'!$C$3)</f>
        <v>0</v>
      </c>
      <c r="G405" s="247">
        <f>IF('Základné údaje'!$H$8="áno",0,Rozpočet!F405*0.2)</f>
        <v>0</v>
      </c>
    </row>
    <row r="406" spans="1:7" ht="12.75" hidden="1" customHeight="1" x14ac:dyDescent="0.2">
      <c r="B406" s="507"/>
      <c r="C406" s="248" t="s">
        <v>254</v>
      </c>
      <c r="D406" s="249">
        <f>SUMIFS('Ostatné výdavky bez OV a DM'!D:D,'Ostatné výdavky bez OV a DM'!B:B,Rozpočet!D395,'Ostatné výdavky bez OV a DM'!C:C,'Ostatné výdavky bez OV a DM'!$C$4)</f>
        <v>0</v>
      </c>
      <c r="E406" s="249">
        <f>IF('Základné údaje'!$H$8="áno",0,Rozpočet!D406*0.2)</f>
        <v>0</v>
      </c>
      <c r="F406" s="250">
        <f>SUMIFS('Ostatné výdavky bez OV a DM'!E:E,'Ostatné výdavky bez OV a DM'!B:B,Rozpočet!D395,'Ostatné výdavky bez OV a DM'!C:C,'Ostatné výdavky bez OV a DM'!$C$4)</f>
        <v>0</v>
      </c>
      <c r="G406" s="251">
        <f>IF('Základné údaje'!$H$8="áno",0,Rozpočet!F406*0.2)</f>
        <v>0</v>
      </c>
    </row>
    <row r="407" spans="1:7" ht="13.5" hidden="1" customHeight="1" thickBot="1" x14ac:dyDescent="0.25">
      <c r="B407" s="506"/>
      <c r="C407" s="239" t="s">
        <v>258</v>
      </c>
      <c r="D407" s="240">
        <f>SUMIFS('Ostatné výdavky bez OV a DM'!D:D,'Ostatné výdavky bez OV a DM'!B:B,Rozpočet!D395,'Ostatné výdavky bez OV a DM'!C:C,'Ostatné výdavky bez OV a DM'!$C$5)</f>
        <v>0</v>
      </c>
      <c r="E407" s="240">
        <f>IF('Základné údaje'!$H$8="áno",0,Rozpočet!D407*0.2)</f>
        <v>0</v>
      </c>
      <c r="F407" s="241">
        <f>SUMIFS('Ostatné výdavky bez OV a DM'!E:E,'Ostatné výdavky bez OV a DM'!B:B,Rozpočet!D395,'Ostatné výdavky bez OV a DM'!C:C,'Ostatné výdavky bez OV a DM'!$C$5)</f>
        <v>0</v>
      </c>
      <c r="G407" s="256">
        <f>IF('Základné údaje'!$H$8="áno",0,Rozpočet!F407*0.2)</f>
        <v>0</v>
      </c>
    </row>
    <row r="408" spans="1:7" ht="13.5" hidden="1" thickBot="1" x14ac:dyDescent="0.25"/>
    <row r="409" spans="1:7" ht="21" hidden="1" customHeight="1" x14ac:dyDescent="0.2">
      <c r="A409" s="195">
        <f>A395+1</f>
        <v>29</v>
      </c>
      <c r="B409" s="491" t="s">
        <v>235</v>
      </c>
      <c r="C409" s="492"/>
      <c r="D409" s="493" t="str">
        <f>VLOOKUP(A409,'Pracovné balíky'!A:D,2,FALSE)</f>
        <v/>
      </c>
      <c r="E409" s="493"/>
      <c r="F409" s="493"/>
      <c r="G409" s="494"/>
    </row>
    <row r="410" spans="1:7" ht="21" hidden="1" customHeight="1" x14ac:dyDescent="0.2">
      <c r="B410" s="495" t="s">
        <v>236</v>
      </c>
      <c r="C410" s="496"/>
      <c r="D410" s="497" t="str">
        <f>IF(D409="","",CONCATENATE(VLOOKUP(D409,'Priradenie pracov. balíkov'!B:G,3,FALSE)," / ",VLOOKUP(VLOOKUP(D409,'Priradenie pracov. balíkov'!B:G,3,FALSE),Ciselniky!$C$20:$D$24,2,FALSE)))</f>
        <v/>
      </c>
      <c r="E410" s="497"/>
      <c r="F410" s="497"/>
      <c r="G410" s="498"/>
    </row>
    <row r="411" spans="1:7" ht="21.75" hidden="1" customHeight="1" thickBot="1" x14ac:dyDescent="0.25">
      <c r="B411" s="499" t="s">
        <v>237</v>
      </c>
      <c r="C411" s="500"/>
      <c r="D411" s="501" t="str">
        <f>IF(D409="","",VLOOKUP(D409,'Priradenie pracov. balíkov'!B:G,5,FALSE))</f>
        <v/>
      </c>
      <c r="E411" s="501"/>
      <c r="F411" s="501"/>
      <c r="G411" s="502"/>
    </row>
    <row r="412" spans="1:7" ht="26.25" hidden="1" customHeight="1" thickBot="1" x14ac:dyDescent="0.25">
      <c r="B412" s="503"/>
      <c r="C412" s="504"/>
      <c r="D412" s="233" t="s">
        <v>238</v>
      </c>
      <c r="E412" s="233" t="s">
        <v>239</v>
      </c>
      <c r="F412" s="233" t="s">
        <v>240</v>
      </c>
      <c r="G412" s="234" t="s">
        <v>241</v>
      </c>
    </row>
    <row r="413" spans="1:7" ht="25.5" hidden="1" customHeight="1" x14ac:dyDescent="0.2">
      <c r="B413" s="505" t="s">
        <v>243</v>
      </c>
      <c r="C413" s="235" t="s">
        <v>245</v>
      </c>
      <c r="D413" s="236">
        <f>SUMIFS('Osobné výdavky (OV)'!I:I,'Osobné výdavky (OV)'!E:E,"Kľúčový vedecko-výskumný pracovník",'Osobné výdavky (OV)'!N:N,Rozpočet!D409)</f>
        <v>0</v>
      </c>
      <c r="E413" s="237" t="s">
        <v>244</v>
      </c>
      <c r="F413" s="237">
        <f>SUMIFS('Osobné výdavky (OV)'!J:J,'Osobné výdavky (OV)'!E:E,"Kľúčový vedecko-výskumný pracovník",'Osobné výdavky (OV)'!N:N,Rozpočet!D409)</f>
        <v>0</v>
      </c>
      <c r="G413" s="238" t="s">
        <v>244</v>
      </c>
    </row>
    <row r="414" spans="1:7" ht="13.5" hidden="1" customHeight="1" thickBot="1" x14ac:dyDescent="0.25">
      <c r="B414" s="506"/>
      <c r="C414" s="239" t="s">
        <v>246</v>
      </c>
      <c r="D414" s="240">
        <f>SUMIFS('Osobné výdavky (OV)'!I:I,'Osobné výdavky (OV)'!E:E,"&lt;&gt;Kľúčový vedecko-výskumný pracovník",'Osobné výdavky (OV)'!N:N,Rozpočet!D409)</f>
        <v>0</v>
      </c>
      <c r="E414" s="241" t="s">
        <v>244</v>
      </c>
      <c r="F414" s="241">
        <f>SUMIFS('Osobné výdavky (OV)'!J:J,'Osobné výdavky (OV)'!E:E,"&lt;&gt;Kľúčový vedecko-výskumný pracovník",'Osobné výdavky (OV)'!N:N,Rozpočet!D409)</f>
        <v>0</v>
      </c>
      <c r="G414" s="242" t="s">
        <v>244</v>
      </c>
    </row>
    <row r="415" spans="1:7" ht="26.25" hidden="1" thickBot="1" x14ac:dyDescent="0.25">
      <c r="B415" s="243" t="s">
        <v>247</v>
      </c>
      <c r="C415" s="244">
        <f>'Údaje o projekte'!$F$26</f>
        <v>0</v>
      </c>
      <c r="D415" s="245" t="e">
        <f>(SUM(D413:D414)+SUM(D416:D421))/C415</f>
        <v>#DIV/0!</v>
      </c>
      <c r="E415" s="245" t="e">
        <f>IF('Základné údaje'!$H$8="áno",0,D415*0.2)</f>
        <v>#DIV/0!</v>
      </c>
      <c r="F415" s="245" t="e">
        <f>(SUM(F413:F414)+SUM(F416:F421))/C415</f>
        <v>#DIV/0!</v>
      </c>
      <c r="G415" s="246" t="e">
        <f>IF('Základné údaje'!$H$8="áno",0,F415*0.2)</f>
        <v>#DIV/0!</v>
      </c>
    </row>
    <row r="416" spans="1:7" ht="12.75" hidden="1" customHeight="1" x14ac:dyDescent="0.2">
      <c r="B416" s="505" t="s">
        <v>248</v>
      </c>
      <c r="C416" s="235" t="s">
        <v>249</v>
      </c>
      <c r="D416" s="236">
        <f>SUMIFS('Dlhodobý majetok (DM)'!K:K,'Dlhodobý majetok (DM)'!C:C,Rozpočet!D409,'Dlhodobý majetok (DM)'!D:D,Ciselniky!$E$39)</f>
        <v>0</v>
      </c>
      <c r="E416" s="236">
        <f>IF('Základné údaje'!$H$8="áno",0,Rozpočet!D416*0.2)</f>
        <v>0</v>
      </c>
      <c r="F416" s="237">
        <f>SUMIFS('Dlhodobý majetok (DM)'!M:M,'Dlhodobý majetok (DM)'!C:C,Rozpočet!D409,'Dlhodobý majetok (DM)'!D:D,Ciselniky!$E$39)</f>
        <v>0</v>
      </c>
      <c r="G416" s="247">
        <f>IF('Základné údaje'!$H$8="áno",0,Rozpočet!F416*0.2)</f>
        <v>0</v>
      </c>
    </row>
    <row r="417" spans="1:7" ht="12.75" hidden="1" customHeight="1" x14ac:dyDescent="0.2">
      <c r="B417" s="507"/>
      <c r="C417" s="248" t="s">
        <v>250</v>
      </c>
      <c r="D417" s="249">
        <f>SUMIFS('Dlhodobý majetok (DM)'!K:K,'Dlhodobý majetok (DM)'!C:C,Rozpočet!D409,'Dlhodobý majetok (DM)'!D:D,Ciselniky!$E$40)</f>
        <v>0</v>
      </c>
      <c r="E417" s="249">
        <f>IF('Základné údaje'!$H$8="áno",0,Rozpočet!D417*0.2)</f>
        <v>0</v>
      </c>
      <c r="F417" s="250">
        <f>SUMIFS('Dlhodobý majetok (DM)'!M:M,'Dlhodobý majetok (DM)'!C:C,Rozpočet!D409,'Dlhodobý majetok (DM)'!D:D,Ciselniky!$E$40)</f>
        <v>0</v>
      </c>
      <c r="G417" s="251">
        <f>IF('Základné údaje'!$H$8="áno",0,Rozpočet!F417*0.2)</f>
        <v>0</v>
      </c>
    </row>
    <row r="418" spans="1:7" ht="13.5" hidden="1" customHeight="1" thickBot="1" x14ac:dyDescent="0.25">
      <c r="B418" s="508"/>
      <c r="C418" s="252" t="s">
        <v>251</v>
      </c>
      <c r="D418" s="253">
        <f>SUMIFS('Dlhodobý majetok (DM)'!K:K,'Dlhodobý majetok (DM)'!C:C,Rozpočet!D409,'Dlhodobý majetok (DM)'!D:D,Ciselniky!$E$41)</f>
        <v>0</v>
      </c>
      <c r="E418" s="253">
        <f>IF('Základné údaje'!$H$8="áno",0,Rozpočet!D418*0.2)</f>
        <v>0</v>
      </c>
      <c r="F418" s="254">
        <f>SUMIFS('Dlhodobý majetok (DM)'!M:M,'Dlhodobý majetok (DM)'!C:C,Rozpočet!D409,'Dlhodobý majetok (DM)'!D:D,Ciselniky!$E$41)</f>
        <v>0</v>
      </c>
      <c r="G418" s="255">
        <f>IF('Základné údaje'!$H$8="áno",0,Rozpočet!F418*0.2)</f>
        <v>0</v>
      </c>
    </row>
    <row r="419" spans="1:7" ht="12.75" hidden="1" customHeight="1" x14ac:dyDescent="0.2">
      <c r="B419" s="505" t="s">
        <v>252</v>
      </c>
      <c r="C419" s="235" t="s">
        <v>253</v>
      </c>
      <c r="D419" s="236">
        <f>SUMIFS('Ostatné výdavky bez OV a DM'!D:D,'Ostatné výdavky bez OV a DM'!B:B,Rozpočet!D409,'Ostatné výdavky bez OV a DM'!C:C,'Ostatné výdavky bez OV a DM'!$C$3)</f>
        <v>0</v>
      </c>
      <c r="E419" s="236">
        <f>IF('Základné údaje'!$H$8="áno",0,Rozpočet!D419*0.2)</f>
        <v>0</v>
      </c>
      <c r="F419" s="237">
        <f>SUMIFS('Ostatné výdavky bez OV a DM'!E:E,'Ostatné výdavky bez OV a DM'!B:B,Rozpočet!D409,'Ostatné výdavky bez OV a DM'!C:C,'Ostatné výdavky bez OV a DM'!$C$3)</f>
        <v>0</v>
      </c>
      <c r="G419" s="247">
        <f>IF('Základné údaje'!$H$8="áno",0,Rozpočet!F419*0.2)</f>
        <v>0</v>
      </c>
    </row>
    <row r="420" spans="1:7" ht="12.75" hidden="1" customHeight="1" x14ac:dyDescent="0.2">
      <c r="B420" s="507"/>
      <c r="C420" s="248" t="s">
        <v>254</v>
      </c>
      <c r="D420" s="249">
        <f>SUMIFS('Ostatné výdavky bez OV a DM'!D:D,'Ostatné výdavky bez OV a DM'!B:B,Rozpočet!D409,'Ostatné výdavky bez OV a DM'!C:C,'Ostatné výdavky bez OV a DM'!$C$4)</f>
        <v>0</v>
      </c>
      <c r="E420" s="249">
        <f>IF('Základné údaje'!$H$8="áno",0,Rozpočet!D420*0.2)</f>
        <v>0</v>
      </c>
      <c r="F420" s="250">
        <f>SUMIFS('Ostatné výdavky bez OV a DM'!E:E,'Ostatné výdavky bez OV a DM'!B:B,Rozpočet!D409,'Ostatné výdavky bez OV a DM'!C:C,'Ostatné výdavky bez OV a DM'!$C$4)</f>
        <v>0</v>
      </c>
      <c r="G420" s="251">
        <f>IF('Základné údaje'!$H$8="áno",0,Rozpočet!F420*0.2)</f>
        <v>0</v>
      </c>
    </row>
    <row r="421" spans="1:7" ht="13.5" hidden="1" customHeight="1" thickBot="1" x14ac:dyDescent="0.25">
      <c r="B421" s="506"/>
      <c r="C421" s="239" t="s">
        <v>258</v>
      </c>
      <c r="D421" s="240">
        <f>SUMIFS('Ostatné výdavky bez OV a DM'!D:D,'Ostatné výdavky bez OV a DM'!B:B,Rozpočet!D409,'Ostatné výdavky bez OV a DM'!C:C,'Ostatné výdavky bez OV a DM'!$C$5)</f>
        <v>0</v>
      </c>
      <c r="E421" s="240">
        <f>IF('Základné údaje'!$H$8="áno",0,Rozpočet!D421*0.2)</f>
        <v>0</v>
      </c>
      <c r="F421" s="241">
        <f>SUMIFS('Ostatné výdavky bez OV a DM'!E:E,'Ostatné výdavky bez OV a DM'!B:B,Rozpočet!D409,'Ostatné výdavky bez OV a DM'!C:C,'Ostatné výdavky bez OV a DM'!$C$5)</f>
        <v>0</v>
      </c>
      <c r="G421" s="256">
        <f>IF('Základné údaje'!$H$8="áno",0,Rozpočet!F421*0.2)</f>
        <v>0</v>
      </c>
    </row>
    <row r="422" spans="1:7" ht="13.5" hidden="1" thickBot="1" x14ac:dyDescent="0.25"/>
    <row r="423" spans="1:7" ht="21" hidden="1" customHeight="1" x14ac:dyDescent="0.2">
      <c r="A423" s="195">
        <f>A409+1</f>
        <v>30</v>
      </c>
      <c r="B423" s="491" t="s">
        <v>235</v>
      </c>
      <c r="C423" s="492"/>
      <c r="D423" s="493" t="str">
        <f>VLOOKUP(A423,'Pracovné balíky'!A:D,2,FALSE)</f>
        <v/>
      </c>
      <c r="E423" s="493"/>
      <c r="F423" s="493"/>
      <c r="G423" s="494"/>
    </row>
    <row r="424" spans="1:7" ht="21" hidden="1" customHeight="1" x14ac:dyDescent="0.2">
      <c r="B424" s="495" t="s">
        <v>236</v>
      </c>
      <c r="C424" s="496"/>
      <c r="D424" s="497" t="str">
        <f>IF(D423="","",CONCATENATE(VLOOKUP(D423,'Priradenie pracov. balíkov'!B:G,3,FALSE)," / ",VLOOKUP(VLOOKUP(D423,'Priradenie pracov. balíkov'!B:G,3,FALSE),Ciselniky!$C$20:$D$24,2,FALSE)))</f>
        <v/>
      </c>
      <c r="E424" s="497"/>
      <c r="F424" s="497"/>
      <c r="G424" s="498"/>
    </row>
    <row r="425" spans="1:7" ht="21.75" hidden="1" customHeight="1" thickBot="1" x14ac:dyDescent="0.25">
      <c r="B425" s="499" t="s">
        <v>237</v>
      </c>
      <c r="C425" s="500"/>
      <c r="D425" s="501" t="str">
        <f>IF(D423="","",VLOOKUP(D423,'Priradenie pracov. balíkov'!B:G,5,FALSE))</f>
        <v/>
      </c>
      <c r="E425" s="501"/>
      <c r="F425" s="501"/>
      <c r="G425" s="502"/>
    </row>
    <row r="426" spans="1:7" ht="26.25" hidden="1" customHeight="1" thickBot="1" x14ac:dyDescent="0.25">
      <c r="B426" s="503"/>
      <c r="C426" s="504"/>
      <c r="D426" s="233" t="s">
        <v>238</v>
      </c>
      <c r="E426" s="233" t="s">
        <v>239</v>
      </c>
      <c r="F426" s="233" t="s">
        <v>240</v>
      </c>
      <c r="G426" s="234" t="s">
        <v>241</v>
      </c>
    </row>
    <row r="427" spans="1:7" ht="25.5" hidden="1" customHeight="1" x14ac:dyDescent="0.2">
      <c r="B427" s="505" t="s">
        <v>243</v>
      </c>
      <c r="C427" s="235" t="s">
        <v>245</v>
      </c>
      <c r="D427" s="236">
        <f>SUMIFS('Osobné výdavky (OV)'!I:I,'Osobné výdavky (OV)'!E:E,"Kľúčový vedecko-výskumný pracovník",'Osobné výdavky (OV)'!N:N,Rozpočet!D423)</f>
        <v>0</v>
      </c>
      <c r="E427" s="237" t="s">
        <v>244</v>
      </c>
      <c r="F427" s="237">
        <f>SUMIFS('Osobné výdavky (OV)'!J:J,'Osobné výdavky (OV)'!E:E,"Kľúčový vedecko-výskumný pracovník",'Osobné výdavky (OV)'!N:N,Rozpočet!D423)</f>
        <v>0</v>
      </c>
      <c r="G427" s="238" t="s">
        <v>244</v>
      </c>
    </row>
    <row r="428" spans="1:7" ht="13.5" hidden="1" customHeight="1" thickBot="1" x14ac:dyDescent="0.25">
      <c r="B428" s="506"/>
      <c r="C428" s="239" t="s">
        <v>246</v>
      </c>
      <c r="D428" s="240">
        <f>SUMIFS('Osobné výdavky (OV)'!I:I,'Osobné výdavky (OV)'!E:E,"&lt;&gt;Kľúčový vedecko-výskumný pracovník",'Osobné výdavky (OV)'!N:N,Rozpočet!D423)</f>
        <v>0</v>
      </c>
      <c r="E428" s="241" t="s">
        <v>244</v>
      </c>
      <c r="F428" s="241">
        <f>SUMIFS('Osobné výdavky (OV)'!J:J,'Osobné výdavky (OV)'!E:E,"&lt;&gt;Kľúčový vedecko-výskumný pracovník",'Osobné výdavky (OV)'!N:N,Rozpočet!D423)</f>
        <v>0</v>
      </c>
      <c r="G428" s="242" t="s">
        <v>244</v>
      </c>
    </row>
    <row r="429" spans="1:7" ht="26.25" hidden="1" thickBot="1" x14ac:dyDescent="0.25">
      <c r="B429" s="243" t="s">
        <v>247</v>
      </c>
      <c r="C429" s="244">
        <f>'Údaje o projekte'!$F$26</f>
        <v>0</v>
      </c>
      <c r="D429" s="245" t="e">
        <f>(SUM(D427:D428)+SUM(D430:D435))/C429</f>
        <v>#DIV/0!</v>
      </c>
      <c r="E429" s="245" t="e">
        <f>IF('Základné údaje'!$H$8="áno",0,D429*0.2)</f>
        <v>#DIV/0!</v>
      </c>
      <c r="F429" s="245" t="e">
        <f>(SUM(F427:F428)+SUM(F430:F435))/C429</f>
        <v>#DIV/0!</v>
      </c>
      <c r="G429" s="246" t="e">
        <f>IF('Základné údaje'!$H$8="áno",0,F429*0.2)</f>
        <v>#DIV/0!</v>
      </c>
    </row>
    <row r="430" spans="1:7" ht="12.75" hidden="1" customHeight="1" x14ac:dyDescent="0.2">
      <c r="B430" s="505" t="s">
        <v>248</v>
      </c>
      <c r="C430" s="235" t="s">
        <v>249</v>
      </c>
      <c r="D430" s="236">
        <f>SUMIFS('Dlhodobý majetok (DM)'!K:K,'Dlhodobý majetok (DM)'!C:C,Rozpočet!D423,'Dlhodobý majetok (DM)'!D:D,Ciselniky!$E$39)</f>
        <v>0</v>
      </c>
      <c r="E430" s="236">
        <f>IF('Základné údaje'!$H$8="áno",0,Rozpočet!D430*0.2)</f>
        <v>0</v>
      </c>
      <c r="F430" s="237">
        <f>SUMIFS('Dlhodobý majetok (DM)'!M:M,'Dlhodobý majetok (DM)'!C:C,Rozpočet!D423,'Dlhodobý majetok (DM)'!D:D,Ciselniky!$E$39)</f>
        <v>0</v>
      </c>
      <c r="G430" s="247">
        <f>IF('Základné údaje'!$H$8="áno",0,Rozpočet!F430*0.2)</f>
        <v>0</v>
      </c>
    </row>
    <row r="431" spans="1:7" ht="12.75" hidden="1" customHeight="1" x14ac:dyDescent="0.2">
      <c r="B431" s="507"/>
      <c r="C431" s="248" t="s">
        <v>250</v>
      </c>
      <c r="D431" s="249">
        <f>SUMIFS('Dlhodobý majetok (DM)'!K:K,'Dlhodobý majetok (DM)'!C:C,Rozpočet!D423,'Dlhodobý majetok (DM)'!D:D,Ciselniky!$E$40)</f>
        <v>0</v>
      </c>
      <c r="E431" s="249">
        <f>IF('Základné údaje'!$H$8="áno",0,Rozpočet!D431*0.2)</f>
        <v>0</v>
      </c>
      <c r="F431" s="250">
        <f>SUMIFS('Dlhodobý majetok (DM)'!M:M,'Dlhodobý majetok (DM)'!C:C,Rozpočet!D423,'Dlhodobý majetok (DM)'!D:D,Ciselniky!$E$40)</f>
        <v>0</v>
      </c>
      <c r="G431" s="251">
        <f>IF('Základné údaje'!$H$8="áno",0,Rozpočet!F431*0.2)</f>
        <v>0</v>
      </c>
    </row>
    <row r="432" spans="1:7" ht="13.5" hidden="1" customHeight="1" thickBot="1" x14ac:dyDescent="0.25">
      <c r="B432" s="508"/>
      <c r="C432" s="252" t="s">
        <v>251</v>
      </c>
      <c r="D432" s="253">
        <f>SUMIFS('Dlhodobý majetok (DM)'!K:K,'Dlhodobý majetok (DM)'!C:C,Rozpočet!D423,'Dlhodobý majetok (DM)'!D:D,Ciselniky!$E$41)</f>
        <v>0</v>
      </c>
      <c r="E432" s="253">
        <f>IF('Základné údaje'!$H$8="áno",0,Rozpočet!D432*0.2)</f>
        <v>0</v>
      </c>
      <c r="F432" s="254">
        <f>SUMIFS('Dlhodobý majetok (DM)'!M:M,'Dlhodobý majetok (DM)'!C:C,Rozpočet!D423,'Dlhodobý majetok (DM)'!D:D,Ciselniky!$E$41)</f>
        <v>0</v>
      </c>
      <c r="G432" s="255">
        <f>IF('Základné údaje'!$H$8="áno",0,Rozpočet!F432*0.2)</f>
        <v>0</v>
      </c>
    </row>
    <row r="433" spans="2:7" ht="12.75" hidden="1" customHeight="1" x14ac:dyDescent="0.2">
      <c r="B433" s="505" t="s">
        <v>252</v>
      </c>
      <c r="C433" s="235" t="s">
        <v>253</v>
      </c>
      <c r="D433" s="236">
        <f>SUMIFS('Ostatné výdavky bez OV a DM'!D:D,'Ostatné výdavky bez OV a DM'!B:B,Rozpočet!D423,'Ostatné výdavky bez OV a DM'!C:C,'Ostatné výdavky bez OV a DM'!$C$3)</f>
        <v>0</v>
      </c>
      <c r="E433" s="236">
        <f>IF('Základné údaje'!$H$8="áno",0,Rozpočet!D433*0.2)</f>
        <v>0</v>
      </c>
      <c r="F433" s="237">
        <f>SUMIFS('Ostatné výdavky bez OV a DM'!E:E,'Ostatné výdavky bez OV a DM'!B:B,Rozpočet!D423,'Ostatné výdavky bez OV a DM'!C:C,'Ostatné výdavky bez OV a DM'!$C$3)</f>
        <v>0</v>
      </c>
      <c r="G433" s="247">
        <f>IF('Základné údaje'!$H$8="áno",0,Rozpočet!F433*0.2)</f>
        <v>0</v>
      </c>
    </row>
    <row r="434" spans="2:7" ht="12.75" hidden="1" customHeight="1" x14ac:dyDescent="0.2">
      <c r="B434" s="507"/>
      <c r="C434" s="248" t="s">
        <v>254</v>
      </c>
      <c r="D434" s="249">
        <f>SUMIFS('Ostatné výdavky bez OV a DM'!D:D,'Ostatné výdavky bez OV a DM'!B:B,Rozpočet!D423,'Ostatné výdavky bez OV a DM'!C:C,'Ostatné výdavky bez OV a DM'!$C$4)</f>
        <v>0</v>
      </c>
      <c r="E434" s="249">
        <f>IF('Základné údaje'!$H$8="áno",0,Rozpočet!D434*0.2)</f>
        <v>0</v>
      </c>
      <c r="F434" s="250">
        <f>SUMIFS('Ostatné výdavky bez OV a DM'!E:E,'Ostatné výdavky bez OV a DM'!B:B,Rozpočet!D423,'Ostatné výdavky bez OV a DM'!C:C,'Ostatné výdavky bez OV a DM'!$C$4)</f>
        <v>0</v>
      </c>
      <c r="G434" s="251">
        <f>IF('Základné údaje'!$H$8="áno",0,Rozpočet!F434*0.2)</f>
        <v>0</v>
      </c>
    </row>
    <row r="435" spans="2:7" ht="13.5" hidden="1" customHeight="1" thickBot="1" x14ac:dyDescent="0.25">
      <c r="B435" s="506"/>
      <c r="C435" s="239" t="s">
        <v>258</v>
      </c>
      <c r="D435" s="240">
        <f>SUMIFS('Ostatné výdavky bez OV a DM'!D:D,'Ostatné výdavky bez OV a DM'!B:B,Rozpočet!D423,'Ostatné výdavky bez OV a DM'!C:C,'Ostatné výdavky bez OV a DM'!$C$5)</f>
        <v>0</v>
      </c>
      <c r="E435" s="240">
        <f>IF('Základné údaje'!$H$8="áno",0,Rozpočet!D435*0.2)</f>
        <v>0</v>
      </c>
      <c r="F435" s="241">
        <f>SUMIFS('Ostatné výdavky bez OV a DM'!E:E,'Ostatné výdavky bez OV a DM'!B:B,Rozpočet!D423,'Ostatné výdavky bez OV a DM'!C:C,'Ostatné výdavky bez OV a DM'!$C$5)</f>
        <v>0</v>
      </c>
      <c r="G435" s="256">
        <f>IF('Základné údaje'!$H$8="áno",0,Rozpočet!F435*0.2)</f>
        <v>0</v>
      </c>
    </row>
    <row r="436" spans="2:7" hidden="1" x14ac:dyDescent="0.2"/>
  </sheetData>
  <dataConsolidate/>
  <mergeCells count="310">
    <mergeCell ref="B40:B42"/>
    <mergeCell ref="B55:B57"/>
    <mergeCell ref="B70:B72"/>
    <mergeCell ref="B85:B87"/>
    <mergeCell ref="B100:B102"/>
    <mergeCell ref="B115:B117"/>
    <mergeCell ref="B130:B132"/>
    <mergeCell ref="B145:B147"/>
    <mergeCell ref="B160:B162"/>
    <mergeCell ref="B134:B136"/>
    <mergeCell ref="B137:B139"/>
    <mergeCell ref="B69:C69"/>
    <mergeCell ref="B62:B64"/>
    <mergeCell ref="B51:C51"/>
    <mergeCell ref="B52:C52"/>
    <mergeCell ref="B149:B151"/>
    <mergeCell ref="B142:C142"/>
    <mergeCell ref="B143:C143"/>
    <mergeCell ref="B426:C426"/>
    <mergeCell ref="B427:B428"/>
    <mergeCell ref="B430:B432"/>
    <mergeCell ref="B433:B435"/>
    <mergeCell ref="B412:C412"/>
    <mergeCell ref="B413:B414"/>
    <mergeCell ref="B416:B418"/>
    <mergeCell ref="B419:B421"/>
    <mergeCell ref="B423:C423"/>
    <mergeCell ref="D423:G423"/>
    <mergeCell ref="B424:C424"/>
    <mergeCell ref="D424:G424"/>
    <mergeCell ref="B425:C425"/>
    <mergeCell ref="D425:G425"/>
    <mergeCell ref="B398:C398"/>
    <mergeCell ref="B399:B400"/>
    <mergeCell ref="B402:B404"/>
    <mergeCell ref="B405:B407"/>
    <mergeCell ref="B409:C409"/>
    <mergeCell ref="D409:G409"/>
    <mergeCell ref="B410:C410"/>
    <mergeCell ref="D410:G410"/>
    <mergeCell ref="B411:C411"/>
    <mergeCell ref="D411:G411"/>
    <mergeCell ref="B384:C384"/>
    <mergeCell ref="B385:B386"/>
    <mergeCell ref="B388:B390"/>
    <mergeCell ref="B391:B393"/>
    <mergeCell ref="B395:C395"/>
    <mergeCell ref="D395:G395"/>
    <mergeCell ref="B396:C396"/>
    <mergeCell ref="D396:G396"/>
    <mergeCell ref="B397:C397"/>
    <mergeCell ref="D397:G397"/>
    <mergeCell ref="B370:C370"/>
    <mergeCell ref="B371:B372"/>
    <mergeCell ref="B374:B376"/>
    <mergeCell ref="B377:B379"/>
    <mergeCell ref="B381:C381"/>
    <mergeCell ref="D381:G381"/>
    <mergeCell ref="B382:C382"/>
    <mergeCell ref="D382:G382"/>
    <mergeCell ref="B383:C383"/>
    <mergeCell ref="D383:G383"/>
    <mergeCell ref="B356:C356"/>
    <mergeCell ref="B357:B358"/>
    <mergeCell ref="B360:B362"/>
    <mergeCell ref="B363:B365"/>
    <mergeCell ref="B367:C367"/>
    <mergeCell ref="D367:G367"/>
    <mergeCell ref="B368:C368"/>
    <mergeCell ref="D368:G368"/>
    <mergeCell ref="B369:C369"/>
    <mergeCell ref="D369:G369"/>
    <mergeCell ref="B342:C342"/>
    <mergeCell ref="B343:B344"/>
    <mergeCell ref="B346:B348"/>
    <mergeCell ref="B349:B351"/>
    <mergeCell ref="B353:C353"/>
    <mergeCell ref="D353:G353"/>
    <mergeCell ref="B354:C354"/>
    <mergeCell ref="D354:G354"/>
    <mergeCell ref="B355:C355"/>
    <mergeCell ref="D355:G355"/>
    <mergeCell ref="B328:C328"/>
    <mergeCell ref="B329:B330"/>
    <mergeCell ref="B332:B334"/>
    <mergeCell ref="B335:B337"/>
    <mergeCell ref="B339:C339"/>
    <mergeCell ref="D339:G339"/>
    <mergeCell ref="B340:C340"/>
    <mergeCell ref="D340:G340"/>
    <mergeCell ref="B341:C341"/>
    <mergeCell ref="D341:G341"/>
    <mergeCell ref="B314:C314"/>
    <mergeCell ref="B315:B316"/>
    <mergeCell ref="B318:B320"/>
    <mergeCell ref="B321:B323"/>
    <mergeCell ref="B325:C325"/>
    <mergeCell ref="D325:G325"/>
    <mergeCell ref="B326:C326"/>
    <mergeCell ref="D326:G326"/>
    <mergeCell ref="B327:C327"/>
    <mergeCell ref="D327:G327"/>
    <mergeCell ref="B300:C300"/>
    <mergeCell ref="B301:B302"/>
    <mergeCell ref="B304:B306"/>
    <mergeCell ref="B307:B309"/>
    <mergeCell ref="B311:C311"/>
    <mergeCell ref="D311:G311"/>
    <mergeCell ref="B312:C312"/>
    <mergeCell ref="D312:G312"/>
    <mergeCell ref="B313:C313"/>
    <mergeCell ref="D313:G313"/>
    <mergeCell ref="B286:C286"/>
    <mergeCell ref="B287:B288"/>
    <mergeCell ref="B290:B292"/>
    <mergeCell ref="B293:B295"/>
    <mergeCell ref="B297:C297"/>
    <mergeCell ref="D297:G297"/>
    <mergeCell ref="B298:C298"/>
    <mergeCell ref="D298:G298"/>
    <mergeCell ref="B299:C299"/>
    <mergeCell ref="D299:G299"/>
    <mergeCell ref="B272:C272"/>
    <mergeCell ref="B273:B274"/>
    <mergeCell ref="B276:B278"/>
    <mergeCell ref="B279:B281"/>
    <mergeCell ref="B283:C283"/>
    <mergeCell ref="D283:G283"/>
    <mergeCell ref="B284:C284"/>
    <mergeCell ref="D284:G284"/>
    <mergeCell ref="B285:C285"/>
    <mergeCell ref="D285:G285"/>
    <mergeCell ref="B258:C258"/>
    <mergeCell ref="B259:B260"/>
    <mergeCell ref="B262:B264"/>
    <mergeCell ref="B265:B267"/>
    <mergeCell ref="B269:C269"/>
    <mergeCell ref="D269:G269"/>
    <mergeCell ref="B270:C270"/>
    <mergeCell ref="D270:G270"/>
    <mergeCell ref="B271:C271"/>
    <mergeCell ref="D271:G271"/>
    <mergeCell ref="B244:C244"/>
    <mergeCell ref="B245:B246"/>
    <mergeCell ref="B248:B250"/>
    <mergeCell ref="B251:B253"/>
    <mergeCell ref="B255:C255"/>
    <mergeCell ref="D255:G255"/>
    <mergeCell ref="B256:C256"/>
    <mergeCell ref="D256:G256"/>
    <mergeCell ref="B257:C257"/>
    <mergeCell ref="D257:G257"/>
    <mergeCell ref="B230:C230"/>
    <mergeCell ref="B231:B232"/>
    <mergeCell ref="B234:B236"/>
    <mergeCell ref="B237:B239"/>
    <mergeCell ref="B241:C241"/>
    <mergeCell ref="D241:G241"/>
    <mergeCell ref="B242:C242"/>
    <mergeCell ref="D242:G242"/>
    <mergeCell ref="B243:C243"/>
    <mergeCell ref="D243:G243"/>
    <mergeCell ref="B216:C216"/>
    <mergeCell ref="B217:B218"/>
    <mergeCell ref="B220:B222"/>
    <mergeCell ref="B223:B225"/>
    <mergeCell ref="B227:C227"/>
    <mergeCell ref="D227:G227"/>
    <mergeCell ref="B228:C228"/>
    <mergeCell ref="D228:G228"/>
    <mergeCell ref="B229:C229"/>
    <mergeCell ref="D229:G229"/>
    <mergeCell ref="B203:B204"/>
    <mergeCell ref="B206:B208"/>
    <mergeCell ref="B209:B211"/>
    <mergeCell ref="B213:C213"/>
    <mergeCell ref="D213:G213"/>
    <mergeCell ref="B214:C214"/>
    <mergeCell ref="D214:G214"/>
    <mergeCell ref="B215:C215"/>
    <mergeCell ref="D215:G215"/>
    <mergeCell ref="B192:B194"/>
    <mergeCell ref="B195:B197"/>
    <mergeCell ref="B199:C199"/>
    <mergeCell ref="D199:G199"/>
    <mergeCell ref="B200:C200"/>
    <mergeCell ref="D200:G200"/>
    <mergeCell ref="B201:C201"/>
    <mergeCell ref="D201:G201"/>
    <mergeCell ref="B202:C202"/>
    <mergeCell ref="B181:B183"/>
    <mergeCell ref="B185:C185"/>
    <mergeCell ref="D185:G185"/>
    <mergeCell ref="B186:C186"/>
    <mergeCell ref="D186:G186"/>
    <mergeCell ref="B187:C187"/>
    <mergeCell ref="D187:G187"/>
    <mergeCell ref="B188:C188"/>
    <mergeCell ref="B189:B190"/>
    <mergeCell ref="B171:C171"/>
    <mergeCell ref="D171:G171"/>
    <mergeCell ref="B172:C172"/>
    <mergeCell ref="D172:G172"/>
    <mergeCell ref="B173:C173"/>
    <mergeCell ref="D173:G173"/>
    <mergeCell ref="B174:C174"/>
    <mergeCell ref="B175:B176"/>
    <mergeCell ref="B178:B180"/>
    <mergeCell ref="D36:G36"/>
    <mergeCell ref="B37:C37"/>
    <mergeCell ref="D37:G37"/>
    <mergeCell ref="F4:I4"/>
    <mergeCell ref="F3:I3"/>
    <mergeCell ref="B1:H1"/>
    <mergeCell ref="K2:M2"/>
    <mergeCell ref="K3:M3"/>
    <mergeCell ref="K4:M4"/>
    <mergeCell ref="C2:D2"/>
    <mergeCell ref="C3:D3"/>
    <mergeCell ref="C4:D4"/>
    <mergeCell ref="F2:I2"/>
    <mergeCell ref="B10:B12"/>
    <mergeCell ref="B25:B27"/>
    <mergeCell ref="B17:B19"/>
    <mergeCell ref="D6:G6"/>
    <mergeCell ref="D7:G7"/>
    <mergeCell ref="D8:G8"/>
    <mergeCell ref="D21:G21"/>
    <mergeCell ref="B14:B16"/>
    <mergeCell ref="B9:C9"/>
    <mergeCell ref="B6:C6"/>
    <mergeCell ref="B7:C7"/>
    <mergeCell ref="D52:G52"/>
    <mergeCell ref="B128:C128"/>
    <mergeCell ref="B129:C129"/>
    <mergeCell ref="B98:C98"/>
    <mergeCell ref="B99:C99"/>
    <mergeCell ref="D98:G98"/>
    <mergeCell ref="B104:B106"/>
    <mergeCell ref="B107:B109"/>
    <mergeCell ref="B111:C111"/>
    <mergeCell ref="D111:G111"/>
    <mergeCell ref="B112:C112"/>
    <mergeCell ref="D112:G112"/>
    <mergeCell ref="D128:G128"/>
    <mergeCell ref="B66:C66"/>
    <mergeCell ref="B59:B61"/>
    <mergeCell ref="B89:B91"/>
    <mergeCell ref="B92:B94"/>
    <mergeCell ref="B96:C96"/>
    <mergeCell ref="D96:G96"/>
    <mergeCell ref="B97:C97"/>
    <mergeCell ref="D97:G97"/>
    <mergeCell ref="B122:B124"/>
    <mergeCell ref="B126:C126"/>
    <mergeCell ref="D126:G126"/>
    <mergeCell ref="B8:C8"/>
    <mergeCell ref="B21:C21"/>
    <mergeCell ref="B22:C22"/>
    <mergeCell ref="B23:C23"/>
    <mergeCell ref="D22:G22"/>
    <mergeCell ref="D23:G23"/>
    <mergeCell ref="B24:C24"/>
    <mergeCell ref="B29:B31"/>
    <mergeCell ref="B32:B34"/>
    <mergeCell ref="B38:C38"/>
    <mergeCell ref="D38:G38"/>
    <mergeCell ref="B36:C36"/>
    <mergeCell ref="B39:C39"/>
    <mergeCell ref="B44:B46"/>
    <mergeCell ref="B47:B49"/>
    <mergeCell ref="B83:C83"/>
    <mergeCell ref="D83:G83"/>
    <mergeCell ref="B84:C84"/>
    <mergeCell ref="B74:B76"/>
    <mergeCell ref="B77:B79"/>
    <mergeCell ref="D81:G81"/>
    <mergeCell ref="B82:C82"/>
    <mergeCell ref="D82:G82"/>
    <mergeCell ref="B81:C81"/>
    <mergeCell ref="D66:G66"/>
    <mergeCell ref="B67:C67"/>
    <mergeCell ref="D67:G67"/>
    <mergeCell ref="B68:C68"/>
    <mergeCell ref="D68:G68"/>
    <mergeCell ref="B53:C53"/>
    <mergeCell ref="D53:G53"/>
    <mergeCell ref="B54:C54"/>
    <mergeCell ref="D51:G51"/>
    <mergeCell ref="D127:G127"/>
    <mergeCell ref="B113:C113"/>
    <mergeCell ref="D113:G113"/>
    <mergeCell ref="B114:C114"/>
    <mergeCell ref="B119:B121"/>
    <mergeCell ref="B127:C127"/>
    <mergeCell ref="B141:C141"/>
    <mergeCell ref="D141:G141"/>
    <mergeCell ref="D142:G142"/>
    <mergeCell ref="D143:G143"/>
    <mergeCell ref="B144:C144"/>
    <mergeCell ref="B167:B169"/>
    <mergeCell ref="B158:C158"/>
    <mergeCell ref="D158:G158"/>
    <mergeCell ref="B159:C159"/>
    <mergeCell ref="B164:B166"/>
    <mergeCell ref="B152:B154"/>
    <mergeCell ref="B156:C156"/>
    <mergeCell ref="D156:G156"/>
    <mergeCell ref="B157:C157"/>
    <mergeCell ref="D157:G157"/>
  </mergeCells>
  <conditionalFormatting sqref="A21:G34 A35:C35">
    <cfRule type="expression" dxfId="49" priority="38">
      <formula>AND($D$21="")</formula>
    </cfRule>
  </conditionalFormatting>
  <conditionalFormatting sqref="A36:G49 A50:C50">
    <cfRule type="expression" dxfId="48" priority="39">
      <formula>AND($D$36="")</formula>
    </cfRule>
  </conditionalFormatting>
  <conditionalFormatting sqref="A51:G64 A65:C65">
    <cfRule type="expression" dxfId="47" priority="40">
      <formula>AND($D$51="")</formula>
    </cfRule>
  </conditionalFormatting>
  <conditionalFormatting sqref="A66:G79 A80:C80">
    <cfRule type="expression" dxfId="46" priority="41">
      <formula>AND($D$66="")</formula>
    </cfRule>
  </conditionalFormatting>
  <conditionalFormatting sqref="A81:G94 A95:C95">
    <cfRule type="expression" dxfId="45" priority="42">
      <formula>AND($D$81="")</formula>
    </cfRule>
  </conditionalFormatting>
  <conditionalFormatting sqref="A96:G109 A110:C110">
    <cfRule type="expression" dxfId="44" priority="43">
      <formula>AND($D$96="")</formula>
    </cfRule>
  </conditionalFormatting>
  <conditionalFormatting sqref="A111:G124 A125:C125">
    <cfRule type="expression" dxfId="43" priority="44">
      <formula>AND($D$111="")</formula>
    </cfRule>
  </conditionalFormatting>
  <conditionalFormatting sqref="A126:G139 A140:C140">
    <cfRule type="expression" dxfId="42" priority="45">
      <formula>AND($D$126="")</formula>
    </cfRule>
  </conditionalFormatting>
  <conditionalFormatting sqref="A141:G154 A155:C155">
    <cfRule type="expression" dxfId="41" priority="46">
      <formula>AND($D$141="")</formula>
    </cfRule>
  </conditionalFormatting>
  <conditionalFormatting sqref="A156:G169">
    <cfRule type="expression" dxfId="40" priority="47">
      <formula>AND($D$156="")</formula>
    </cfRule>
  </conditionalFormatting>
  <conditionalFormatting sqref="A422:G435">
    <cfRule type="expression" dxfId="39" priority="48">
      <formula>AND($D$423="")</formula>
    </cfRule>
  </conditionalFormatting>
  <conditionalFormatting sqref="A423:G435">
    <cfRule type="expression" dxfId="38" priority="1">
      <formula>AND($D$21="")</formula>
    </cfRule>
  </conditionalFormatting>
  <conditionalFormatting sqref="B36:G39 B43:G49">
    <cfRule type="expression" dxfId="37" priority="28">
      <formula>AND($D$21="")</formula>
    </cfRule>
  </conditionalFormatting>
  <conditionalFormatting sqref="B51:G54 B58:G64">
    <cfRule type="expression" dxfId="36" priority="27">
      <formula>AND($D$21="")</formula>
    </cfRule>
  </conditionalFormatting>
  <conditionalFormatting sqref="B66:G69 B73:G79">
    <cfRule type="expression" dxfId="35" priority="26">
      <formula>AND($D$21="")</formula>
    </cfRule>
  </conditionalFormatting>
  <conditionalFormatting sqref="B81:G84 B88:G94">
    <cfRule type="expression" dxfId="34" priority="25">
      <formula>AND($D$21="")</formula>
    </cfRule>
  </conditionalFormatting>
  <conditionalFormatting sqref="B96:G99 B103:G109">
    <cfRule type="expression" dxfId="33" priority="24">
      <formula>AND($D$21="")</formula>
    </cfRule>
  </conditionalFormatting>
  <conditionalFormatting sqref="B111:G114 B118:G124">
    <cfRule type="expression" dxfId="32" priority="23">
      <formula>AND($D$21="")</formula>
    </cfRule>
  </conditionalFormatting>
  <conditionalFormatting sqref="B126:G129 B133:G139">
    <cfRule type="expression" dxfId="31" priority="22">
      <formula>AND($D$21="")</formula>
    </cfRule>
  </conditionalFormatting>
  <conditionalFormatting sqref="B141:G144 B148:G154">
    <cfRule type="expression" dxfId="30" priority="21">
      <formula>AND($D$21="")</formula>
    </cfRule>
  </conditionalFormatting>
  <conditionalFormatting sqref="B156:G159 B163:G169">
    <cfRule type="expression" dxfId="29" priority="20">
      <formula>AND($D$21="")</formula>
    </cfRule>
  </conditionalFormatting>
  <conditionalFormatting sqref="B171:G183">
    <cfRule type="expression" dxfId="28" priority="19">
      <formula>AND($D$21="")</formula>
    </cfRule>
  </conditionalFormatting>
  <conditionalFormatting sqref="B185:G197">
    <cfRule type="expression" dxfId="27" priority="18">
      <formula>AND($D$21="")</formula>
    </cfRule>
  </conditionalFormatting>
  <conditionalFormatting sqref="B199:G211">
    <cfRule type="expression" dxfId="26" priority="17">
      <formula>AND($D$21="")</formula>
    </cfRule>
  </conditionalFormatting>
  <conditionalFormatting sqref="B213:G225">
    <cfRule type="expression" dxfId="25" priority="16">
      <formula>AND($D$21="")</formula>
    </cfRule>
  </conditionalFormatting>
  <conditionalFormatting sqref="B227:G239">
    <cfRule type="expression" dxfId="24" priority="15">
      <formula>AND($D$21="")</formula>
    </cfRule>
  </conditionalFormatting>
  <conditionalFormatting sqref="B241:G253">
    <cfRule type="expression" dxfId="23" priority="14">
      <formula>AND($D$21="")</formula>
    </cfRule>
  </conditionalFormatting>
  <conditionalFormatting sqref="B255:G267">
    <cfRule type="expression" dxfId="22" priority="13">
      <formula>AND($D$21="")</formula>
    </cfRule>
  </conditionalFormatting>
  <conditionalFormatting sqref="B269:G281">
    <cfRule type="expression" dxfId="21" priority="12">
      <formula>AND($D$21="")</formula>
    </cfRule>
  </conditionalFormatting>
  <conditionalFormatting sqref="B283:G295">
    <cfRule type="expression" dxfId="20" priority="11">
      <formula>AND($D$21="")</formula>
    </cfRule>
  </conditionalFormatting>
  <conditionalFormatting sqref="B297:G309">
    <cfRule type="expression" dxfId="19" priority="10">
      <formula>AND($D$21="")</formula>
    </cfRule>
  </conditionalFormatting>
  <conditionalFormatting sqref="B311:G323">
    <cfRule type="expression" dxfId="18" priority="9">
      <formula>AND($D$21="")</formula>
    </cfRule>
  </conditionalFormatting>
  <conditionalFormatting sqref="B325:G337">
    <cfRule type="expression" dxfId="17" priority="8">
      <formula>AND($D$21="")</formula>
    </cfRule>
  </conditionalFormatting>
  <conditionalFormatting sqref="B339:G351">
    <cfRule type="expression" dxfId="16" priority="7">
      <formula>AND($D$21="")</formula>
    </cfRule>
  </conditionalFormatting>
  <conditionalFormatting sqref="B353:G365">
    <cfRule type="expression" dxfId="15" priority="6">
      <formula>AND($D$21="")</formula>
    </cfRule>
  </conditionalFormatting>
  <conditionalFormatting sqref="B367:G379">
    <cfRule type="expression" dxfId="14" priority="5">
      <formula>AND($D$21="")</formula>
    </cfRule>
  </conditionalFormatting>
  <conditionalFormatting sqref="B381:G393">
    <cfRule type="expression" dxfId="13" priority="4">
      <formula>AND($D$21="")</formula>
    </cfRule>
  </conditionalFormatting>
  <conditionalFormatting sqref="B395:G407">
    <cfRule type="expression" dxfId="12" priority="3">
      <formula>AND($D$21="")</formula>
    </cfRule>
  </conditionalFormatting>
  <conditionalFormatting sqref="B409:G421">
    <cfRule type="expression" dxfId="11" priority="2">
      <formula>AND($D$21="")</formula>
    </cfRule>
  </conditionalFormatting>
  <dataValidations disablePrompts="1" count="1">
    <dataValidation type="custom" operator="greaterThan" allowBlank="1" showErrorMessage="1" errorTitle="Zadajte celé číslo" error="Pre správny výpočet je potrebné zadať celé číslo." sqref="H5 H94:H95 H19:H20 H124:H125 H34:H35 H49:H50 H79:H80 H139:H140 H109:H110 H64:H65 H154:H155 H169:H1048576" xr:uid="{00000000-0002-0000-0800-000000000000}">
      <formula1>H5*100-ROUND(H5,2)*100=0</formula1>
    </dataValidation>
  </dataValidations>
  <printOptions horizontalCentered="1"/>
  <pageMargins left="0.27559055118110237" right="0.23622047244094491" top="0.23622047244094491" bottom="0.35433070866141736" header="0" footer="0"/>
  <pageSetup paperSize="9" scale="93" fitToHeight="0" orientation="landscape" r:id="rId1"/>
  <headerFooter>
    <oddFooter>&amp;C&amp;P/&amp;N</oddFooter>
  </headerFooter>
  <ignoredErrors>
    <ignoredError sqref="B170:C170 B155:C155 B140:C140 B125:C125 B110:C110 B95:C95 B80:C80 B65:C65 B50:C50 B35:C35 B184:G184 B198:G198 B212:G212 B226:G226 B240:G240 B254:G254 B268:G268 B282:G282 B296:G296 B310:G310 B324:G324 B338:G338 B352:G352 B366:G366 B380:G380 B394:G394 B408:G408 B422:G422 B436:G70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5" id="{B73683AA-8654-4D7F-8807-EEBF169863BE}">
            <xm:f>AND('Priradenie pracov. balíkov'!$C6="")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bottom/>
                <vertical/>
                <horizontal/>
              </border>
            </x14:dxf>
          </x14:cfRule>
          <xm:sqref>I9</xm:sqref>
        </x14:conditionalFormatting>
        <x14:conditionalFormatting xmlns:xm="http://schemas.microsoft.com/office/excel/2006/main">
          <x14:cfRule type="expression" priority="87" id="{B73683AA-8654-4D7F-8807-EEBF169863BE}">
            <xm:f>AND('Priradenie pracov. balíkov'!$C20="")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bottom/>
                <vertical/>
                <horizontal/>
              </border>
            </x14:dxf>
          </x14:cfRule>
          <xm:sqref>I24:I25</xm:sqref>
        </x14:conditionalFormatting>
        <x14:conditionalFormatting xmlns:xm="http://schemas.microsoft.com/office/excel/2006/main">
          <x14:cfRule type="expression" priority="89" id="{B73683AA-8654-4D7F-8807-EEBF169863BE}">
            <xm:f>AND('Priradenie pracov. balíkov'!$C34="")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bottom/>
                <vertical/>
                <horizontal/>
              </border>
            </x14:dxf>
          </x14:cfRule>
          <xm:sqref>I39</xm:sqref>
        </x14:conditionalFormatting>
        <x14:conditionalFormatting xmlns:xm="http://schemas.microsoft.com/office/excel/2006/main">
          <x14:cfRule type="expression" priority="91" id="{B73683AA-8654-4D7F-8807-EEBF169863BE}">
            <xm:f>AND('Priradenie pracov. balíkov'!$C48="")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bottom/>
                <vertical/>
                <horizontal/>
              </border>
            </x14:dxf>
          </x14:cfRule>
          <xm:sqref>I54:I55</xm:sqref>
        </x14:conditionalFormatting>
        <x14:conditionalFormatting xmlns:xm="http://schemas.microsoft.com/office/excel/2006/main">
          <x14:cfRule type="expression" priority="93" id="{B73683AA-8654-4D7F-8807-EEBF169863BE}">
            <xm:f>AND('Priradenie pracov. balíkov'!$C62="")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bottom/>
                <vertical/>
                <horizontal/>
              </border>
            </x14:dxf>
          </x14:cfRule>
          <xm:sqref>I69:I70</xm:sqref>
        </x14:conditionalFormatting>
        <x14:conditionalFormatting xmlns:xm="http://schemas.microsoft.com/office/excel/2006/main">
          <x14:cfRule type="expression" priority="95" id="{B73683AA-8654-4D7F-8807-EEBF169863BE}">
            <xm:f>AND('Priradenie pracov. balíkov'!$C76="")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bottom/>
                <vertical/>
                <horizontal/>
              </border>
            </x14:dxf>
          </x14:cfRule>
          <xm:sqref>I84:I85</xm:sqref>
        </x14:conditionalFormatting>
        <x14:conditionalFormatting xmlns:xm="http://schemas.microsoft.com/office/excel/2006/main">
          <x14:cfRule type="expression" priority="97" id="{B73683AA-8654-4D7F-8807-EEBF169863BE}">
            <xm:f>AND('Priradenie pracov. balíkov'!$C90="")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bottom/>
                <vertical/>
                <horizontal/>
              </border>
            </x14:dxf>
          </x14:cfRule>
          <xm:sqref>I99:I100</xm:sqref>
        </x14:conditionalFormatting>
        <x14:conditionalFormatting xmlns:xm="http://schemas.microsoft.com/office/excel/2006/main">
          <x14:cfRule type="expression" priority="99" id="{B73683AA-8654-4D7F-8807-EEBF169863BE}">
            <xm:f>AND('Priradenie pracov. balíkov'!$C104="")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bottom/>
                <vertical/>
                <horizontal/>
              </border>
            </x14:dxf>
          </x14:cfRule>
          <xm:sqref>I114:I115</xm:sqref>
        </x14:conditionalFormatting>
        <x14:conditionalFormatting xmlns:xm="http://schemas.microsoft.com/office/excel/2006/main">
          <x14:cfRule type="expression" priority="101" id="{B73683AA-8654-4D7F-8807-EEBF169863BE}">
            <xm:f>AND('Priradenie pracov. balíkov'!$C118="")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bottom/>
                <vertical/>
                <horizontal/>
              </border>
            </x14:dxf>
          </x14:cfRule>
          <xm:sqref>I129:I130</xm:sqref>
        </x14:conditionalFormatting>
        <x14:conditionalFormatting xmlns:xm="http://schemas.microsoft.com/office/excel/2006/main">
          <x14:cfRule type="expression" priority="103" id="{B73683AA-8654-4D7F-8807-EEBF169863BE}">
            <xm:f>AND('Priradenie pracov. balíkov'!$C132="")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bottom/>
                <vertical/>
                <horizontal/>
              </border>
            </x14:dxf>
          </x14:cfRule>
          <xm:sqref>I144:I145</xm:sqref>
        </x14:conditionalFormatting>
        <x14:conditionalFormatting xmlns:xm="http://schemas.microsoft.com/office/excel/2006/main">
          <x14:cfRule type="expression" priority="83" id="{B73683AA-8654-4D7F-8807-EEBF169863BE}">
            <xm:f>AND('Priradenie pracov. balíkov'!$C146="")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bottom/>
                <vertical/>
                <horizontal/>
              </border>
            </x14:dxf>
          </x14:cfRule>
          <xm:sqref>I159:I160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E935AE76EEF24AA10FB5D99CAF32AC" ma:contentTypeVersion="19" ma:contentTypeDescription="Create a new document." ma:contentTypeScope="" ma:versionID="0da77555959cb68dee08c03f78684790">
  <xsd:schema xmlns:xsd="http://www.w3.org/2001/XMLSchema" xmlns:xs="http://www.w3.org/2001/XMLSchema" xmlns:p="http://schemas.microsoft.com/office/2006/metadata/properties" xmlns:ns2="cc5c8e5f-d5cf-48c3-9b5f-7b6134728260" xmlns:ns3="421375f5-370a-4650-8fe9-f6faac8af305" targetNamespace="http://schemas.microsoft.com/office/2006/metadata/properties" ma:root="true" ma:fieldsID="c99a66cc83d806a9bd9c57ed86bac4b7" ns2:_="" ns3:_="">
    <xsd:import namespace="cc5c8e5f-d5cf-48c3-9b5f-7b6134728260"/>
    <xsd:import namespace="421375f5-370a-4650-8fe9-f6faac8af3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_Flow_SignoffStatus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5c8e5f-d5cf-48c3-9b5f-7b61347282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53470ff6-1c61-4f9e-8c6f-d6853ea728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3" nillable="true" ma:displayName="Sign-off status" ma:internalName="Sign_x002d_off_x0020_status">
      <xsd:simpleType>
        <xsd:restriction base="dms:Text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1375f5-370a-4650-8fe9-f6faac8af30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f71b4cb-9b21-4841-b525-444442b2f5e8}" ma:internalName="TaxCatchAll" ma:showField="CatchAllData" ma:web="421375f5-370a-4650-8fe9-f6faac8af3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c5c8e5f-d5cf-48c3-9b5f-7b6134728260" xsi:nil="true"/>
    <TaxCatchAll xmlns="421375f5-370a-4650-8fe9-f6faac8af305" xsi:nil="true"/>
    <lcf76f155ced4ddcb4097134ff3c332f xmlns="cc5c8e5f-d5cf-48c3-9b5f-7b613472826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F2E01D-D4C4-41D2-B5E5-F9F5BFD02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5c8e5f-d5cf-48c3-9b5f-7b6134728260"/>
    <ds:schemaRef ds:uri="421375f5-370a-4650-8fe9-f6faac8af3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3DA1321-8A46-42C5-97A8-E0D2E18970EE}">
  <ds:schemaRefs>
    <ds:schemaRef ds:uri="cc5c8e5f-d5cf-48c3-9b5f-7b6134728260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421375f5-370a-4650-8fe9-f6faac8af305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C5FF4BC-6F07-4724-8B39-9BD5DE3E26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11</vt:i4>
      </vt:variant>
      <vt:variant>
        <vt:lpstr>Pomenované rozsahy</vt:lpstr>
      </vt:variant>
      <vt:variant>
        <vt:i4>19</vt:i4>
      </vt:variant>
    </vt:vector>
  </HeadingPairs>
  <TitlesOfParts>
    <vt:vector size="30" baseType="lpstr">
      <vt:lpstr>Inštrukcie</vt:lpstr>
      <vt:lpstr>Údaje o projekte</vt:lpstr>
      <vt:lpstr>Základné údaje</vt:lpstr>
      <vt:lpstr>Pracovné balíky</vt:lpstr>
      <vt:lpstr>Priradenie pracov. balíkov</vt:lpstr>
      <vt:lpstr>Osobné výdavky (OV)</vt:lpstr>
      <vt:lpstr>Dlhodobý majetok (DM)</vt:lpstr>
      <vt:lpstr>Ostatné výdavky bez OV a DM</vt:lpstr>
      <vt:lpstr>Rozpočet</vt:lpstr>
      <vt:lpstr>číselník kľúčových slov</vt:lpstr>
      <vt:lpstr>Ciselniky</vt:lpstr>
      <vt:lpstr>Ciselniky!_ftn1</vt:lpstr>
      <vt:lpstr>Ciselniky!_ftnref1</vt:lpstr>
      <vt:lpstr>'Osobné výdavky (OV)'!Názvy_tlače</vt:lpstr>
      <vt:lpstr>Rozpočet!Názvy_tlače</vt:lpstr>
      <vt:lpstr>nepodnik</vt:lpstr>
      <vt:lpstr>NepodnikPB</vt:lpstr>
      <vt:lpstr>Nezávislý_výskum</vt:lpstr>
      <vt:lpstr>Inštrukcie!Oblasť_tlače</vt:lpstr>
      <vt:lpstr>'Osobné výdavky (OV)'!Oblasť_tlače</vt:lpstr>
      <vt:lpstr>'Pracovné balíky'!Oblasť_tlače</vt:lpstr>
      <vt:lpstr>'Priradenie pracov. balíkov'!Oblasť_tlače</vt:lpstr>
      <vt:lpstr>Rozpočet!Oblasť_tlače</vt:lpstr>
      <vt:lpstr>'Základné údaje'!Oblasť_tlače</vt:lpstr>
      <vt:lpstr>podnik</vt:lpstr>
      <vt:lpstr>PodnikPB</vt:lpstr>
      <vt:lpstr>Priemyselný_výskum</vt:lpstr>
      <vt:lpstr>'Osobné výdavky (OV)'!typ_výskumu</vt:lpstr>
      <vt:lpstr>Rozpočet!typ_výskumu</vt:lpstr>
      <vt:lpstr>Základný_výskum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Slezáková Róberta</cp:lastModifiedBy>
  <cp:revision/>
  <dcterms:created xsi:type="dcterms:W3CDTF">2015-06-18T13:20:51Z</dcterms:created>
  <dcterms:modified xsi:type="dcterms:W3CDTF">2024-06-24T10:52:40Z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0x01010084E935AE76EEF24AA10FB5D99CAF32AC</vt:lpwstr>
  </property>
  <property fmtid="{D5CDD505-2E9C-101B-9397-08002B2CF9AE}" pid="3" name="MediaServiceImageTags">
    <vt:lpwstr/>
  </property>
</Properties>
</file>